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3/Seguimiento Mapas de Riesgo/"/>
    </mc:Choice>
  </mc:AlternateContent>
  <xr:revisionPtr revIDLastSave="13" documentId="8_{69AF2C2A-8889-4071-8A68-E8494A00B960}" xr6:coauthVersionLast="47" xr6:coauthVersionMax="47" xr10:uidLastSave="{56B38513-E2E6-48EF-841F-1D2B04D66A5E}"/>
  <bookViews>
    <workbookView xWindow="-120" yWindow="-120" windowWidth="20730" windowHeight="11040" tabRatio="882"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5" i="1" l="1"/>
  <c r="P15" i="1"/>
  <c r="P14" i="1"/>
  <c r="L15" i="1"/>
  <c r="Y15" i="1"/>
  <c r="V15" i="1"/>
  <c r="O15" i="1"/>
  <c r="L14" i="1"/>
  <c r="L13" i="1"/>
  <c r="L11" i="1"/>
  <c r="L12" i="1"/>
  <c r="Q15" i="1" l="1"/>
  <c r="AG15" i="1" s="1"/>
  <c r="AF15" i="1" s="1"/>
  <c r="R15" i="1"/>
  <c r="M15" i="1"/>
  <c r="AC15" i="1" s="1"/>
  <c r="Y13" i="1"/>
  <c r="AE15" i="1" l="1"/>
  <c r="AD15" i="1"/>
  <c r="V13" i="1"/>
  <c r="AC13" i="1" s="1"/>
  <c r="AD13" i="1" s="1"/>
  <c r="AE13" i="1" l="1"/>
  <c r="L20" i="1"/>
  <c r="Y11" i="1" l="1"/>
  <c r="Y14" i="1"/>
  <c r="V14" i="1"/>
  <c r="M14" i="1" l="1"/>
  <c r="AC14" i="1" s="1"/>
  <c r="AD14" i="1" s="1"/>
  <c r="AE14" i="1" l="1"/>
  <c r="F221" i="13"/>
  <c r="F211" i="13"/>
  <c r="F212" i="13"/>
  <c r="F213" i="13"/>
  <c r="F214" i="13"/>
  <c r="F215" i="13"/>
  <c r="F216" i="13"/>
  <c r="F217" i="13"/>
  <c r="F218" i="13"/>
  <c r="F219" i="13"/>
  <c r="F220" i="13"/>
  <c r="F210" i="13"/>
  <c r="B221" i="13" a="1"/>
  <c r="B221" i="13" l="1"/>
  <c r="O11" i="1" l="1"/>
  <c r="P11" i="1" s="1"/>
  <c r="O14" i="1"/>
  <c r="O13" i="1"/>
  <c r="P13" i="1" s="1"/>
  <c r="H210" i="13"/>
  <c r="AJ8" i="18" l="1"/>
  <c r="AH32" i="18"/>
  <c r="R13" i="1"/>
  <c r="AB14" i="18"/>
  <c r="AD24" i="18"/>
  <c r="R14" i="1"/>
  <c r="L38" i="18"/>
  <c r="N34" i="18"/>
  <c r="X44" i="18"/>
  <c r="V34" i="18"/>
  <c r="X26" i="18"/>
  <c r="T24" i="18"/>
  <c r="P16" i="18"/>
  <c r="L20" i="18"/>
  <c r="AH22" i="18"/>
  <c r="AL32" i="18"/>
  <c r="AH44" i="18"/>
  <c r="AB24" i="18"/>
  <c r="AF34" i="18"/>
  <c r="V14" i="18"/>
  <c r="AF18" i="18"/>
  <c r="P8" i="18"/>
  <c r="AD10" i="18"/>
  <c r="N10" i="18"/>
  <c r="R8" i="18"/>
  <c r="J12" i="18"/>
  <c r="AH24" i="18"/>
  <c r="AD14" i="18"/>
  <c r="R12" i="18"/>
  <c r="AJ6" i="18"/>
  <c r="N38" i="18"/>
  <c r="J36" i="18"/>
  <c r="Z44" i="18"/>
  <c r="X34" i="18"/>
  <c r="Z26" i="18"/>
  <c r="J26" i="18"/>
  <c r="R16" i="18"/>
  <c r="N20" i="18"/>
  <c r="AJ22" i="18"/>
  <c r="AH34" i="18"/>
  <c r="AJ44" i="18"/>
  <c r="AF24" i="18"/>
  <c r="AB36" i="18"/>
  <c r="X14" i="18"/>
  <c r="V20" i="18"/>
  <c r="AF10" i="18"/>
  <c r="AL34" i="18"/>
  <c r="AD26" i="18"/>
  <c r="V8" i="18"/>
  <c r="N12" i="18"/>
  <c r="P38" i="18"/>
  <c r="L40" i="18"/>
  <c r="N36" i="18"/>
  <c r="T30" i="18"/>
  <c r="P36" i="18"/>
  <c r="X28" i="18"/>
  <c r="N26" i="18"/>
  <c r="P18" i="18"/>
  <c r="N14" i="18"/>
  <c r="AH8" i="18"/>
  <c r="AF36" i="18"/>
  <c r="Z20" i="18"/>
  <c r="T40" i="18"/>
  <c r="J44" i="18"/>
  <c r="Z38" i="18"/>
  <c r="R32" i="18"/>
  <c r="Z36" i="18"/>
  <c r="P22" i="18"/>
  <c r="L28" i="18"/>
  <c r="T20" i="18"/>
  <c r="AJ16" i="18"/>
  <c r="AL26" i="18"/>
  <c r="AJ38" i="18"/>
  <c r="AH12" i="18"/>
  <c r="AB30" i="18"/>
  <c r="AD40" i="18"/>
  <c r="AB16" i="18"/>
  <c r="R6" i="18"/>
  <c r="AF8" i="18"/>
  <c r="AB12" i="18"/>
  <c r="T42" i="18"/>
  <c r="Z40" i="18"/>
  <c r="Z22" i="18"/>
  <c r="R28" i="18"/>
  <c r="AJ18" i="18"/>
  <c r="AJ40" i="18"/>
  <c r="AB32" i="18"/>
  <c r="V18" i="18"/>
  <c r="T10" i="18"/>
  <c r="R11" i="1"/>
  <c r="AH20" i="18"/>
  <c r="AL24" i="18"/>
  <c r="AD38" i="18"/>
  <c r="AD20" i="18"/>
  <c r="T32" i="18"/>
  <c r="AH28" i="18"/>
  <c r="AJ12" i="18"/>
  <c r="T6" i="18"/>
  <c r="AJ30" i="18"/>
  <c r="AB44" i="18"/>
  <c r="T38" i="18"/>
  <c r="AB28" i="18"/>
  <c r="V16" i="18"/>
  <c r="N6" i="18"/>
  <c r="V22" i="18"/>
  <c r="AL38" i="18"/>
  <c r="AD16" i="18"/>
  <c r="R44" i="18"/>
  <c r="X42" i="18"/>
  <c r="X24" i="18"/>
  <c r="P14" i="18"/>
  <c r="AH42" i="18"/>
  <c r="AF32" i="18"/>
  <c r="Z18" i="18"/>
  <c r="X10" i="18"/>
  <c r="J16" i="18"/>
  <c r="P34" i="18"/>
  <c r="L18" i="18"/>
  <c r="AB22" i="18"/>
  <c r="N8" i="18"/>
  <c r="N30" i="18"/>
  <c r="Z8" i="18"/>
  <c r="N28" i="18"/>
  <c r="J42" i="18"/>
  <c r="X30" i="18"/>
  <c r="J22" i="18"/>
  <c r="T18" i="18"/>
  <c r="AH10" i="18"/>
  <c r="V12" i="18"/>
  <c r="R22" i="18"/>
  <c r="AF40" i="18"/>
  <c r="N24" i="18"/>
  <c r="R26" i="18"/>
  <c r="V40" i="18"/>
  <c r="L44" i="18"/>
  <c r="AD12" i="18"/>
  <c r="N32" i="18"/>
  <c r="AB6" i="18"/>
  <c r="AJ36" i="18"/>
  <c r="J32" i="18"/>
  <c r="X32" i="18"/>
  <c r="J24" i="18"/>
  <c r="N16" i="18"/>
  <c r="AL28" i="18"/>
  <c r="AH6" i="18"/>
  <c r="AD42" i="18"/>
  <c r="X6" i="18"/>
  <c r="J8" i="18"/>
  <c r="T36" i="18"/>
  <c r="P42" i="18"/>
  <c r="AD30" i="18"/>
  <c r="P10" i="18"/>
  <c r="AJ14" i="18"/>
  <c r="AL16" i="18"/>
  <c r="T8" i="18"/>
  <c r="AB26" i="18"/>
  <c r="J14" i="18"/>
  <c r="Z34" i="18"/>
  <c r="R30" i="18"/>
  <c r="Z16" i="18"/>
  <c r="AH38" i="18"/>
  <c r="J28" i="18"/>
  <c r="X38" i="18"/>
  <c r="Z10" i="18"/>
  <c r="AB34" i="18"/>
  <c r="AJ20" i="18"/>
  <c r="Z24" i="18"/>
  <c r="T44" i="18"/>
  <c r="AB20" i="18"/>
  <c r="AL8" i="18"/>
  <c r="R18" i="18"/>
  <c r="V30" i="18"/>
  <c r="V6" i="18"/>
  <c r="AL12" i="18"/>
  <c r="L16" i="18"/>
  <c r="V32" i="18"/>
  <c r="L10" i="18"/>
  <c r="AF44" i="18"/>
  <c r="AJ32" i="18"/>
  <c r="R24" i="18"/>
  <c r="L34" i="18"/>
  <c r="AB8" i="18"/>
  <c r="AD28" i="18"/>
  <c r="AL14" i="18"/>
  <c r="V36" i="18"/>
  <c r="P40" i="18"/>
  <c r="X18" i="18"/>
  <c r="AL40" i="18"/>
  <c r="T28" i="18"/>
  <c r="V42" i="18"/>
  <c r="AB10" i="18"/>
  <c r="V26" i="18"/>
  <c r="AF20" i="18"/>
  <c r="Z30" i="18"/>
  <c r="AF42" i="18"/>
  <c r="L24" i="18"/>
  <c r="N40" i="18"/>
  <c r="AB42" i="18"/>
  <c r="AF6" i="18"/>
  <c r="T34" i="18"/>
  <c r="AL36" i="18"/>
  <c r="V38" i="18"/>
  <c r="V10" i="18"/>
  <c r="AL18" i="18"/>
  <c r="P44" i="18"/>
  <c r="AD36" i="18"/>
  <c r="V28" i="18"/>
  <c r="AL10" i="18"/>
  <c r="P32" i="18"/>
  <c r="AL30" i="18"/>
  <c r="J34" i="18"/>
  <c r="AF26" i="18"/>
  <c r="R36" i="18"/>
  <c r="R10" i="18"/>
  <c r="AH18" i="18"/>
  <c r="AL42" i="18"/>
  <c r="AF38" i="18"/>
  <c r="L22" i="18"/>
  <c r="AL6" i="18"/>
  <c r="R38" i="18"/>
  <c r="X20" i="18"/>
  <c r="AL44" i="18"/>
  <c r="T16" i="18"/>
  <c r="P30" i="18"/>
  <c r="Z12" i="18"/>
  <c r="AB40" i="18"/>
  <c r="AJ26" i="18"/>
  <c r="N22" i="18"/>
  <c r="N42" i="18"/>
  <c r="AD6" i="18"/>
  <c r="AD22" i="18"/>
  <c r="N18" i="18"/>
  <c r="R34" i="18"/>
  <c r="J6" i="18"/>
  <c r="AF14" i="18"/>
  <c r="AH36" i="18"/>
  <c r="P26" i="18"/>
  <c r="J30" i="18"/>
  <c r="AF16" i="18"/>
  <c r="AH40" i="18"/>
  <c r="P28" i="18"/>
  <c r="X40" i="18"/>
  <c r="AD34" i="18"/>
  <c r="AL20" i="18"/>
  <c r="J38" i="18"/>
  <c r="AJ10" i="18"/>
  <c r="P20" i="18"/>
  <c r="L8" i="18"/>
  <c r="AH30" i="18"/>
  <c r="L32" i="18"/>
  <c r="Z28" i="18"/>
  <c r="AF12" i="18"/>
  <c r="N44" i="18"/>
  <c r="J20" i="18"/>
  <c r="X16" i="18"/>
  <c r="T26" i="18"/>
  <c r="AD32" i="18"/>
  <c r="V24" i="18"/>
  <c r="P12" i="18"/>
  <c r="AL22" i="18"/>
  <c r="P6" i="18"/>
  <c r="R20" i="18"/>
  <c r="AD44" i="18"/>
  <c r="X8" i="18"/>
  <c r="V44" i="18"/>
  <c r="Z32" i="18"/>
  <c r="L12" i="18"/>
  <c r="Z14" i="18"/>
  <c r="AJ34" i="18"/>
  <c r="L26" i="18"/>
  <c r="L36" i="18"/>
  <c r="AD8" i="18"/>
  <c r="AF28" i="18"/>
  <c r="AH16" i="18"/>
  <c r="X36" i="18"/>
  <c r="R40" i="18"/>
  <c r="AB18" i="18"/>
  <c r="AJ42" i="18"/>
  <c r="R14" i="18"/>
  <c r="Z42" i="18"/>
  <c r="T12" i="18"/>
  <c r="AB38" i="18"/>
  <c r="AJ24" i="18"/>
  <c r="AJ28" i="18"/>
  <c r="T22" i="18"/>
  <c r="AF22" i="18"/>
  <c r="J40" i="18"/>
  <c r="P24" i="18"/>
  <c r="AH14" i="18"/>
  <c r="AF30" i="18"/>
  <c r="X22" i="18"/>
  <c r="AD18" i="18"/>
  <c r="T14" i="18"/>
  <c r="AH26" i="18"/>
  <c r="Z6" i="18"/>
  <c r="J10" i="18"/>
  <c r="R42" i="18"/>
  <c r="X12" i="18"/>
  <c r="L42" i="18"/>
  <c r="J18" i="18"/>
  <c r="Q13" i="1"/>
  <c r="AG13" i="1" s="1"/>
  <c r="AF13" i="1" s="1"/>
  <c r="V11" i="1"/>
  <c r="AH13" i="1" l="1"/>
  <c r="AI40" i="19"/>
  <c r="Q14" i="1"/>
  <c r="AG14" i="1" s="1"/>
  <c r="AF14" i="1" s="1"/>
  <c r="M11" i="1"/>
  <c r="AC11" i="1" s="1"/>
  <c r="AD11" i="1" s="1"/>
  <c r="AI17" i="19" l="1"/>
  <c r="AM27" i="19"/>
  <c r="AK38" i="19"/>
  <c r="AI47" i="19"/>
  <c r="AM9" i="19"/>
  <c r="U48" i="19"/>
  <c r="M49" i="19"/>
  <c r="K42" i="19"/>
  <c r="W51" i="19"/>
  <c r="AA38" i="19"/>
  <c r="S44" i="19"/>
  <c r="AI20" i="19"/>
  <c r="AI54" i="19"/>
  <c r="U55" i="19"/>
  <c r="Y47" i="19"/>
  <c r="U42" i="19"/>
  <c r="AA34" i="19"/>
  <c r="S30" i="19"/>
  <c r="Q16" i="19"/>
  <c r="AK47" i="19"/>
  <c r="Q49" i="19"/>
  <c r="M42" i="19"/>
  <c r="Q39" i="19"/>
  <c r="W31" i="19"/>
  <c r="U28" i="19"/>
  <c r="M34" i="19"/>
  <c r="AK24" i="19"/>
  <c r="AM54" i="19"/>
  <c r="W48" i="19"/>
  <c r="AI32" i="19"/>
  <c r="AI9" i="19"/>
  <c r="O48" i="19"/>
  <c r="Y50" i="19"/>
  <c r="AA43" i="19"/>
  <c r="Q26" i="19"/>
  <c r="U31" i="19"/>
  <c r="S18" i="19"/>
  <c r="Q47" i="19"/>
  <c r="AG32" i="19"/>
  <c r="AE43" i="19"/>
  <c r="AM17" i="19"/>
  <c r="Q55" i="19"/>
  <c r="AC33" i="19"/>
  <c r="AG43" i="19"/>
  <c r="AM46" i="19"/>
  <c r="Q20" i="19"/>
  <c r="O22" i="19"/>
  <c r="AE49" i="19"/>
  <c r="W18" i="19"/>
  <c r="AA23" i="19"/>
  <c r="AE7" i="19"/>
  <c r="W11" i="19"/>
  <c r="AG14" i="19"/>
  <c r="M15" i="19"/>
  <c r="U49" i="19"/>
  <c r="AE32" i="19"/>
  <c r="AC43" i="19"/>
  <c r="AM14" i="19"/>
  <c r="U18" i="19"/>
  <c r="AM22" i="19"/>
  <c r="O53" i="19"/>
  <c r="O32" i="19"/>
  <c r="AC28" i="19"/>
  <c r="Y22" i="19"/>
  <c r="AA10" i="19"/>
  <c r="K13" i="19"/>
  <c r="M54" i="19"/>
  <c r="O24" i="19"/>
  <c r="AA18" i="19"/>
  <c r="Q8" i="19"/>
  <c r="S15" i="19"/>
  <c r="S52" i="19"/>
  <c r="AG42" i="19"/>
  <c r="AA51" i="19"/>
  <c r="AE17" i="19"/>
  <c r="AC14" i="19"/>
  <c r="O37" i="19"/>
  <c r="Y7" i="19"/>
  <c r="Q21" i="19"/>
  <c r="Y23" i="19"/>
  <c r="K15" i="19"/>
  <c r="AE10" i="19"/>
  <c r="S35" i="19"/>
  <c r="Y21" i="19"/>
  <c r="K11" i="19"/>
  <c r="AG18" i="19"/>
  <c r="Y25" i="19"/>
  <c r="W8" i="19"/>
  <c r="Q9" i="19"/>
  <c r="AE21" i="19"/>
  <c r="K12" i="19"/>
  <c r="U23" i="19"/>
  <c r="AG19" i="19"/>
  <c r="AC25" i="19"/>
  <c r="AK18" i="19"/>
  <c r="AI29" i="19"/>
  <c r="AM39" i="19"/>
  <c r="AK48" i="19"/>
  <c r="AI11" i="19"/>
  <c r="Q50" i="19"/>
  <c r="O50" i="19"/>
  <c r="M43" i="19"/>
  <c r="Y52" i="19"/>
  <c r="W39" i="19"/>
  <c r="AA44" i="19"/>
  <c r="AK25" i="19"/>
  <c r="AM55" i="19"/>
  <c r="M47" i="19"/>
  <c r="W49" i="19"/>
  <c r="S43" i="19"/>
  <c r="K26" i="19"/>
  <c r="O31" i="19"/>
  <c r="S17" i="19"/>
  <c r="AI49" i="19"/>
  <c r="U50" i="19"/>
  <c r="K44" i="19"/>
  <c r="AA39" i="19"/>
  <c r="Y32" i="19"/>
  <c r="Q29" i="19"/>
  <c r="U34" i="19"/>
  <c r="AI26" i="19"/>
  <c r="AI12" i="19"/>
  <c r="Y53" i="19"/>
  <c r="AK37" i="19"/>
  <c r="AM12" i="19"/>
  <c r="M52" i="19"/>
  <c r="W54" i="19"/>
  <c r="Y45" i="19"/>
  <c r="M27" i="19"/>
  <c r="Q32" i="19"/>
  <c r="AM16" i="19"/>
  <c r="O47" i="19"/>
  <c r="AC34" i="19"/>
  <c r="AG44" i="19"/>
  <c r="AM24" i="19"/>
  <c r="O55" i="19"/>
  <c r="AE34" i="19"/>
  <c r="AC45" i="19"/>
  <c r="AK9" i="19"/>
  <c r="S21" i="19"/>
  <c r="K24" i="19"/>
  <c r="AG50" i="19"/>
  <c r="AE18" i="19"/>
  <c r="W24" i="19"/>
  <c r="U8" i="19"/>
  <c r="AE11" i="19"/>
  <c r="W15" i="19"/>
  <c r="O6" i="19"/>
  <c r="M50" i="19"/>
  <c r="AG33" i="19"/>
  <c r="AE44" i="19"/>
  <c r="AK23" i="19"/>
  <c r="AG30" i="19"/>
  <c r="AK51" i="19"/>
  <c r="O42" i="19"/>
  <c r="K35" i="19"/>
  <c r="AG49" i="19"/>
  <c r="AC23" i="19"/>
  <c r="Y11" i="19"/>
  <c r="O15" i="19"/>
  <c r="Q36" i="19"/>
  <c r="O17" i="19"/>
  <c r="AE19" i="19"/>
  <c r="AG8" i="19"/>
  <c r="K8" i="19"/>
  <c r="O45" i="19"/>
  <c r="AE45" i="19"/>
  <c r="U41" i="19"/>
  <c r="AA20" i="19"/>
  <c r="M9" i="19"/>
  <c r="U7" i="19"/>
  <c r="AE12" i="19"/>
  <c r="M18" i="19"/>
  <c r="AG25" i="19"/>
  <c r="Y35" i="19"/>
  <c r="Y46" i="19"/>
  <c r="S22" i="19"/>
  <c r="AG23" i="19"/>
  <c r="M6" i="19"/>
  <c r="AM19" i="19"/>
  <c r="AK30" i="19"/>
  <c r="AI16" i="19"/>
  <c r="AM49" i="19"/>
  <c r="AK12" i="19"/>
  <c r="S51" i="19"/>
  <c r="K52" i="19"/>
  <c r="O44" i="19"/>
  <c r="AA53" i="19"/>
  <c r="S40" i="19"/>
  <c r="W45" i="19"/>
  <c r="AM30" i="19"/>
  <c r="AK11" i="19"/>
  <c r="K51" i="19"/>
  <c r="AA52" i="19"/>
  <c r="Q45" i="19"/>
  <c r="S26" i="19"/>
  <c r="K32" i="19"/>
  <c r="AM18" i="19"/>
  <c r="AM52" i="19"/>
  <c r="S54" i="19"/>
  <c r="W46" i="19"/>
  <c r="Y41" i="19"/>
  <c r="AA33" i="19"/>
  <c r="M30" i="19"/>
  <c r="Q35" i="19"/>
  <c r="AM29" i="19"/>
  <c r="AM7" i="19"/>
  <c r="U37" i="19"/>
  <c r="AI41" i="19"/>
  <c r="AK14" i="19"/>
  <c r="K54" i="19"/>
  <c r="AA55" i="19"/>
  <c r="W27" i="19"/>
  <c r="U27" i="19"/>
  <c r="M33" i="19"/>
  <c r="AK20" i="19"/>
  <c r="M40" i="19"/>
  <c r="AE35" i="19"/>
  <c r="AC46" i="19"/>
  <c r="AK28" i="19"/>
  <c r="AA46" i="19"/>
  <c r="AG35" i="19"/>
  <c r="AE46" i="19"/>
  <c r="S48" i="19"/>
  <c r="U22" i="19"/>
  <c r="M25" i="19"/>
  <c r="AC52" i="19"/>
  <c r="AA19" i="19"/>
  <c r="AE24" i="19"/>
  <c r="AC8" i="19"/>
  <c r="U12" i="19"/>
  <c r="AE15" i="19"/>
  <c r="AK19" i="19"/>
  <c r="K43" i="19"/>
  <c r="AC35" i="19"/>
  <c r="AG45" i="19"/>
  <c r="AM37" i="19"/>
  <c r="AE33" i="19"/>
  <c r="AK13" i="19"/>
  <c r="Y55" i="19"/>
  <c r="U21" i="19"/>
  <c r="AE52" i="19"/>
  <c r="AG24" i="19"/>
  <c r="W12" i="19"/>
  <c r="M55" i="19"/>
  <c r="Y27" i="19"/>
  <c r="AE28" i="19"/>
  <c r="W21" i="19"/>
  <c r="AE9" i="19"/>
  <c r="O10" i="19"/>
  <c r="Y40" i="19"/>
  <c r="AM40" i="19"/>
  <c r="U20" i="19"/>
  <c r="W23" i="19"/>
  <c r="O14" i="19"/>
  <c r="S33" i="19"/>
  <c r="M14" i="19"/>
  <c r="O23" i="19"/>
  <c r="AC7" i="19"/>
  <c r="AC13" i="19"/>
  <c r="AG26" i="19"/>
  <c r="O19" i="19"/>
  <c r="W6" i="19"/>
  <c r="W44" i="19"/>
  <c r="AG11" i="19"/>
  <c r="W30" i="19"/>
  <c r="AE6" i="19"/>
  <c r="AI21" i="19"/>
  <c r="AM31" i="19"/>
  <c r="AK40" i="19"/>
  <c r="AI51" i="19"/>
  <c r="AM13" i="19"/>
  <c r="U52" i="19"/>
  <c r="M53" i="19"/>
  <c r="M36" i="19"/>
  <c r="W55" i="19"/>
  <c r="AA40" i="19"/>
  <c r="Y26" i="19"/>
  <c r="AI36" i="19"/>
  <c r="AI13" i="19"/>
  <c r="O52" i="19"/>
  <c r="Y54" i="19"/>
  <c r="AA45" i="19"/>
  <c r="O27" i="19"/>
  <c r="S32" i="19"/>
  <c r="AI24" i="19"/>
  <c r="AK54" i="19"/>
  <c r="K46" i="19"/>
  <c r="AA47" i="19"/>
  <c r="W42" i="19"/>
  <c r="W35" i="19"/>
  <c r="U30" i="19"/>
  <c r="S16" i="19"/>
  <c r="AK31" i="19"/>
  <c r="Q51" i="19"/>
  <c r="Q40" i="19"/>
  <c r="AM44" i="19"/>
  <c r="S46" i="19"/>
  <c r="O39" i="19"/>
  <c r="Y37" i="19"/>
  <c r="Y30" i="19"/>
  <c r="Q28" i="19"/>
  <c r="U33" i="19"/>
  <c r="AK27" i="19"/>
  <c r="Y49" i="19"/>
  <c r="AG36" i="19"/>
  <c r="AI28" i="19"/>
  <c r="AK35" i="19"/>
  <c r="Y36" i="19"/>
  <c r="AC37" i="19"/>
  <c r="AI18" i="19"/>
  <c r="K49" i="19"/>
  <c r="Q24" i="19"/>
  <c r="O16" i="19"/>
  <c r="AE53" i="19"/>
  <c r="W20" i="19"/>
  <c r="AA25" i="19"/>
  <c r="S9" i="19"/>
  <c r="AC12" i="19"/>
  <c r="O8" i="19"/>
  <c r="AK22" i="19"/>
  <c r="AI33" i="19"/>
  <c r="AM41" i="19"/>
  <c r="AK52" i="19"/>
  <c r="AI15" i="19"/>
  <c r="Q54" i="19"/>
  <c r="O54" i="19"/>
  <c r="K36" i="19"/>
  <c r="S36" i="19"/>
  <c r="W41" i="19"/>
  <c r="AA27" i="19"/>
  <c r="AK43" i="19"/>
  <c r="AM6" i="19"/>
  <c r="M38" i="19"/>
  <c r="Q37" i="19"/>
  <c r="Y29" i="19"/>
  <c r="K28" i="19"/>
  <c r="O33" i="19"/>
  <c r="AK29" i="19"/>
  <c r="AI10" i="19"/>
  <c r="O49" i="19"/>
  <c r="Y51" i="19"/>
  <c r="U44" i="19"/>
  <c r="M26" i="19"/>
  <c r="Q31" i="19"/>
  <c r="U17" i="19"/>
  <c r="AI35" i="19"/>
  <c r="M46" i="19"/>
  <c r="Y42" i="19"/>
  <c r="AK46" i="19"/>
  <c r="Q48" i="19"/>
  <c r="M41" i="19"/>
  <c r="W38" i="19"/>
  <c r="AA31" i="19"/>
  <c r="M29" i="19"/>
  <c r="Q34" i="19"/>
  <c r="AI31" i="19"/>
  <c r="Q38" i="19"/>
  <c r="AC38" i="19"/>
  <c r="AM38" i="19"/>
  <c r="AI39" i="19"/>
  <c r="Q42" i="19"/>
  <c r="AE38" i="19"/>
  <c r="AM21" i="19"/>
  <c r="O41" i="19"/>
  <c r="S25" i="19"/>
  <c r="AE26" i="19"/>
  <c r="AG54" i="19"/>
  <c r="AE20" i="19"/>
  <c r="Q6" i="19"/>
  <c r="AA9" i="19"/>
  <c r="S13" i="19"/>
  <c r="K10" i="19"/>
  <c r="AI30" i="19"/>
  <c r="U39" i="19"/>
  <c r="AG37" i="19"/>
  <c r="AI27" i="19"/>
  <c r="U47" i="19"/>
  <c r="AG38" i="19"/>
  <c r="W36" i="19"/>
  <c r="AA26" i="19"/>
  <c r="K19" i="19"/>
  <c r="AG16" i="19"/>
  <c r="Q7" i="19"/>
  <c r="S14" i="19"/>
  <c r="AI22" i="19"/>
  <c r="Q22" i="19"/>
  <c r="AC50" i="19"/>
  <c r="AE23" i="19"/>
  <c r="AA11" i="19"/>
  <c r="K6" i="19"/>
  <c r="AC32" i="19"/>
  <c r="Q53" i="19"/>
  <c r="M23" i="19"/>
  <c r="AA7" i="19"/>
  <c r="S10" i="19"/>
  <c r="U25" i="19"/>
  <c r="AA41" i="19"/>
  <c r="AC49" i="19"/>
  <c r="U11" i="19"/>
  <c r="AC15" i="19"/>
  <c r="U9" i="19"/>
  <c r="AG28" i="19"/>
  <c r="AG9" i="19"/>
  <c r="U16" i="19"/>
  <c r="AG21" i="19"/>
  <c r="AA14" i="19"/>
  <c r="K33" i="19"/>
  <c r="K16" i="19"/>
  <c r="U10" i="19"/>
  <c r="U38" i="19"/>
  <c r="AC16" i="19"/>
  <c r="Q11" i="19"/>
  <c r="AM23" i="19"/>
  <c r="AK34" i="19"/>
  <c r="AI43" i="19"/>
  <c r="AM53" i="19"/>
  <c r="AK6" i="19"/>
  <c r="S55" i="19"/>
  <c r="K38" i="19"/>
  <c r="W47" i="19"/>
  <c r="AA36" i="19"/>
  <c r="S42" i="19"/>
  <c r="W29" i="19"/>
  <c r="AI45" i="19"/>
  <c r="U46" i="19"/>
  <c r="K40" i="19"/>
  <c r="AA37" i="19"/>
  <c r="AA30" i="19"/>
  <c r="S28" i="19"/>
  <c r="K34" i="19"/>
  <c r="AM34" i="19"/>
  <c r="AM11" i="19"/>
  <c r="M51" i="19"/>
  <c r="AI25" i="19"/>
  <c r="Q46" i="19"/>
  <c r="W37" i="19"/>
  <c r="S50" i="19"/>
  <c r="O29" i="19"/>
  <c r="K55" i="19"/>
  <c r="U26" i="19"/>
  <c r="AM20" i="19"/>
  <c r="AK21" i="19"/>
  <c r="K45" i="19"/>
  <c r="AA35" i="19"/>
  <c r="AK45" i="19"/>
  <c r="AK42" i="19"/>
  <c r="AG31" i="19"/>
  <c r="Y38" i="19"/>
  <c r="W16" i="19"/>
  <c r="W7" i="19"/>
  <c r="O12" i="19"/>
  <c r="AG29" i="19"/>
  <c r="AK41" i="19"/>
  <c r="AC44" i="19"/>
  <c r="K27" i="19"/>
  <c r="AC19" i="19"/>
  <c r="AG15" i="19"/>
  <c r="M19" i="19"/>
  <c r="U6" i="19"/>
  <c r="AI53" i="19"/>
  <c r="O36" i="19"/>
  <c r="S11" i="19"/>
  <c r="AE48" i="19"/>
  <c r="AG17" i="19"/>
  <c r="U19" i="19"/>
  <c r="AG55" i="19"/>
  <c r="O25" i="19"/>
  <c r="Y20" i="19"/>
  <c r="Y17" i="19"/>
  <c r="AC6" i="19"/>
  <c r="O26" i="19"/>
  <c r="S12" i="19"/>
  <c r="AH14" i="1"/>
  <c r="M44" i="19"/>
  <c r="U13" i="19"/>
  <c r="S20" i="19"/>
  <c r="K31" i="19"/>
  <c r="Q41" i="19"/>
  <c r="AK50" i="19"/>
  <c r="AI19" i="19"/>
  <c r="AI38" i="19"/>
  <c r="AC48" i="19"/>
  <c r="AI34" i="19"/>
  <c r="Y18" i="19"/>
  <c r="W25" i="19"/>
  <c r="W9" i="19"/>
  <c r="AE50" i="19"/>
  <c r="AC26" i="19"/>
  <c r="K9" i="19"/>
  <c r="AK26" i="19"/>
  <c r="S47" i="19"/>
  <c r="S38" i="19"/>
  <c r="Q52" i="19"/>
  <c r="K30" i="19"/>
  <c r="O38" i="19"/>
  <c r="Q27" i="19"/>
  <c r="AM36" i="19"/>
  <c r="AM26" i="19"/>
  <c r="M37" i="19"/>
  <c r="U29" i="19"/>
  <c r="AI8" i="19"/>
  <c r="AI46" i="19"/>
  <c r="AG39" i="19"/>
  <c r="Q44" i="19"/>
  <c r="AE16" i="19"/>
  <c r="Q10" i="19"/>
  <c r="K14" i="19"/>
  <c r="AC31" i="19"/>
  <c r="AI52" i="19"/>
  <c r="AG46" i="19"/>
  <c r="S29" i="19"/>
  <c r="AG20" i="19"/>
  <c r="M10" i="19"/>
  <c r="K22" i="19"/>
  <c r="S7" i="19"/>
  <c r="AI14" i="19"/>
  <c r="U53" i="19"/>
  <c r="AG12" i="19"/>
  <c r="AG22" i="19"/>
  <c r="AC20" i="19"/>
  <c r="AC53" i="19"/>
  <c r="AC18" i="19"/>
  <c r="AC51" i="19"/>
  <c r="Q23" i="19"/>
  <c r="O13" i="19"/>
  <c r="Y8" i="19"/>
  <c r="S31" i="19"/>
  <c r="AA12" i="19"/>
  <c r="AD29" i="19"/>
  <c r="AC9" i="19"/>
  <c r="O30" i="19"/>
  <c r="AG51" i="19"/>
  <c r="Q17" i="19"/>
  <c r="AM15" i="19"/>
  <c r="W19" i="19"/>
  <c r="AA49" i="19"/>
  <c r="U45" i="19"/>
  <c r="AE30" i="19"/>
  <c r="M11" i="19"/>
  <c r="AA32" i="19"/>
  <c r="AM25" i="19"/>
  <c r="AE54" i="19"/>
  <c r="W14" i="19"/>
  <c r="AA8" i="19"/>
  <c r="AM35" i="19"/>
  <c r="O46" i="19"/>
  <c r="AA42" i="19"/>
  <c r="O43" i="19"/>
  <c r="S34" i="19"/>
  <c r="W53" i="19"/>
  <c r="M28" i="19"/>
  <c r="AI44" i="19"/>
  <c r="AI50" i="19"/>
  <c r="AA48" i="19"/>
  <c r="Q30" i="19"/>
  <c r="U43" i="19"/>
  <c r="AK17" i="19"/>
  <c r="AC41" i="19"/>
  <c r="O18" i="19"/>
  <c r="AA17" i="19"/>
  <c r="Y10" i="19"/>
  <c r="AI23" i="19"/>
  <c r="AE36" i="19"/>
  <c r="AM32" i="19"/>
  <c r="M48" i="19"/>
  <c r="S24" i="19"/>
  <c r="S6" i="19"/>
  <c r="W50" i="19"/>
  <c r="AE47" i="19"/>
  <c r="AC10" i="19"/>
  <c r="AE29" i="19"/>
  <c r="K18" i="19"/>
  <c r="AC21" i="19"/>
  <c r="U54" i="19"/>
  <c r="Y9" i="19"/>
  <c r="AG53" i="19"/>
  <c r="S8" i="19"/>
  <c r="AA6" i="19"/>
  <c r="Y16" i="19"/>
  <c r="S23" i="19"/>
  <c r="Q12" i="19"/>
  <c r="Q18" i="19"/>
  <c r="O28" i="19"/>
  <c r="W40" i="19"/>
  <c r="Q43" i="19"/>
  <c r="AK32" i="19"/>
  <c r="Q14" i="19"/>
  <c r="AG41" i="19"/>
  <c r="M17" i="19"/>
  <c r="U14" i="19"/>
  <c r="AC54" i="19"/>
  <c r="O34" i="19"/>
  <c r="S27" i="19"/>
  <c r="M8" i="19"/>
  <c r="AI55" i="19"/>
  <c r="AM48" i="19"/>
  <c r="AK15" i="19"/>
  <c r="W33" i="19"/>
  <c r="AA28" i="19"/>
  <c r="AK39" i="19"/>
  <c r="Y6" i="19"/>
  <c r="W52" i="19"/>
  <c r="S39" i="19"/>
  <c r="S19" i="19"/>
  <c r="AE25" i="19"/>
  <c r="K25" i="19"/>
  <c r="AM8" i="19"/>
  <c r="AI37" i="19"/>
  <c r="K48" i="19"/>
  <c r="W43" i="19"/>
  <c r="M45" i="19"/>
  <c r="O35" i="19"/>
  <c r="U36" i="19"/>
  <c r="M32" i="19"/>
  <c r="AK49" i="19"/>
  <c r="AM51" i="19"/>
  <c r="U40" i="19"/>
  <c r="M31" i="19"/>
  <c r="AC30" i="19"/>
  <c r="AM42" i="19"/>
  <c r="AE42" i="19"/>
  <c r="K20" i="19"/>
  <c r="AA21" i="19"/>
  <c r="AG10" i="19"/>
  <c r="AM33" i="19"/>
  <c r="AC39" i="19"/>
  <c r="K53" i="19"/>
  <c r="AK33" i="19"/>
  <c r="O21" i="19"/>
  <c r="AG7" i="19"/>
  <c r="AK36" i="19"/>
  <c r="AG52" i="19"/>
  <c r="Y12" i="19"/>
  <c r="AG34" i="19"/>
  <c r="AC27" i="19"/>
  <c r="O11" i="19"/>
  <c r="Y31" i="19"/>
  <c r="Q13" i="19"/>
  <c r="Y43" i="19"/>
  <c r="AC11" i="19"/>
  <c r="M7" i="19"/>
  <c r="Y24" i="19"/>
  <c r="O20" i="19"/>
  <c r="AE13" i="19"/>
  <c r="K21" i="19"/>
  <c r="AC17" i="19"/>
  <c r="O40" i="19"/>
  <c r="AM43" i="19"/>
  <c r="Q33" i="19"/>
  <c r="U51" i="19"/>
  <c r="AE39" i="19"/>
  <c r="AG27" i="19"/>
  <c r="AM10" i="19"/>
  <c r="AK10" i="19"/>
  <c r="S49" i="19"/>
  <c r="AC40" i="19"/>
  <c r="O9" i="19"/>
  <c r="U15" i="19"/>
  <c r="AA16" i="19"/>
  <c r="Q19" i="19"/>
  <c r="AC36" i="19"/>
  <c r="AA22" i="19"/>
  <c r="W10" i="19"/>
  <c r="Q25" i="19"/>
  <c r="AK8" i="19"/>
  <c r="AA29" i="19"/>
  <c r="Y34" i="19"/>
  <c r="AA50" i="19"/>
  <c r="Y44" i="19"/>
  <c r="Q15" i="19"/>
  <c r="K50" i="19"/>
  <c r="M12" i="19"/>
  <c r="AA24" i="19"/>
  <c r="AK44" i="19"/>
  <c r="M39" i="19"/>
  <c r="AK16" i="19"/>
  <c r="Y39" i="19"/>
  <c r="AI42" i="19"/>
  <c r="S37" i="19"/>
  <c r="U32" i="19"/>
  <c r="O51" i="19"/>
  <c r="AK55" i="19"/>
  <c r="S41" i="19"/>
  <c r="M35" i="19"/>
  <c r="AE31" i="19"/>
  <c r="AK53" i="19"/>
  <c r="AM28" i="19"/>
  <c r="M21" i="19"/>
  <c r="W22" i="19"/>
  <c r="AA13" i="19"/>
  <c r="AI48" i="19"/>
  <c r="AE40" i="19"/>
  <c r="AA54" i="19"/>
  <c r="AM47" i="19"/>
  <c r="M24" i="19"/>
  <c r="AE8" i="19"/>
  <c r="AM50" i="19"/>
  <c r="AE55" i="19"/>
  <c r="W13" i="19"/>
  <c r="AE37" i="19"/>
  <c r="AG48" i="19"/>
  <c r="Y19" i="19"/>
  <c r="K29" i="19"/>
  <c r="AE14" i="19"/>
  <c r="W34" i="19"/>
  <c r="Y13" i="19"/>
  <c r="Y28" i="19"/>
  <c r="Y15" i="19"/>
  <c r="AE51" i="19"/>
  <c r="AA15" i="19"/>
  <c r="M16" i="19"/>
  <c r="AC22" i="19"/>
  <c r="AM45" i="19"/>
  <c r="S45" i="19"/>
  <c r="K39" i="19"/>
  <c r="U35" i="19"/>
  <c r="AI6" i="19"/>
  <c r="AE22" i="19"/>
  <c r="W26" i="19"/>
  <c r="W17" i="19"/>
  <c r="AG13" i="19"/>
  <c r="M22" i="19"/>
  <c r="O7" i="19"/>
  <c r="Y48" i="19"/>
  <c r="W32" i="19"/>
  <c r="W28" i="19"/>
  <c r="S53" i="19"/>
  <c r="AG40" i="19"/>
  <c r="AC29" i="19"/>
  <c r="Y14" i="19"/>
  <c r="AC47" i="19"/>
  <c r="AC55" i="19"/>
  <c r="M13" i="19"/>
  <c r="AE27" i="19"/>
  <c r="AG47" i="19"/>
  <c r="AC24" i="19"/>
  <c r="Y33" i="19"/>
  <c r="AK7" i="19"/>
  <c r="K47" i="19"/>
  <c r="AC42" i="19"/>
  <c r="AG6" i="19"/>
  <c r="AE41" i="19"/>
  <c r="U24" i="19"/>
  <c r="K23" i="19"/>
  <c r="M20" i="19"/>
  <c r="K41" i="19"/>
  <c r="AE11" i="1"/>
  <c r="L30" i="18" l="1"/>
  <c r="L14" i="18"/>
  <c r="L6" i="18"/>
  <c r="Q11" i="1"/>
  <c r="AG11" i="1" l="1"/>
  <c r="AF11" i="1" s="1"/>
  <c r="AD47" i="19" l="1"/>
  <c r="AL50" i="19"/>
  <c r="AJ13" i="19"/>
  <c r="R52" i="19"/>
  <c r="J53" i="19"/>
  <c r="N45" i="19"/>
  <c r="Z54" i="19"/>
  <c r="X40" i="19"/>
  <c r="V26" i="19"/>
  <c r="AL21" i="19"/>
  <c r="AJ32" i="19"/>
  <c r="AH22" i="19"/>
  <c r="AL41" i="19"/>
  <c r="N54" i="19"/>
  <c r="Z27" i="19"/>
  <c r="AL36" i="19"/>
  <c r="T52" i="19"/>
  <c r="Z40" i="19"/>
  <c r="AL40" i="19"/>
  <c r="AH14" i="19"/>
  <c r="N53" i="19"/>
  <c r="X55" i="19"/>
  <c r="Z26" i="19"/>
  <c r="J27" i="19"/>
  <c r="N32" i="19"/>
  <c r="AH18" i="19"/>
  <c r="AJ39" i="19"/>
  <c r="N50" i="19"/>
  <c r="Z44" i="19"/>
  <c r="AJ15" i="19"/>
  <c r="T36" i="19"/>
  <c r="P27" i="19"/>
  <c r="T19" i="19"/>
  <c r="L22" i="19"/>
  <c r="AB49" i="19"/>
  <c r="AF17" i="19"/>
  <c r="X23" i="19"/>
  <c r="AB7" i="19"/>
  <c r="T11" i="19"/>
  <c r="AD14" i="19"/>
  <c r="J15" i="19"/>
  <c r="AH32" i="19"/>
  <c r="L52" i="19"/>
  <c r="X45" i="19"/>
  <c r="L33" i="19"/>
  <c r="R25" i="19"/>
  <c r="AD26" i="19"/>
  <c r="AF54" i="19"/>
  <c r="AD20" i="19"/>
  <c r="P6" i="19"/>
  <c r="Z9" i="19"/>
  <c r="R13" i="19"/>
  <c r="J10" i="19"/>
  <c r="AJ43" i="19"/>
  <c r="L38" i="19"/>
  <c r="X29" i="19"/>
  <c r="N33" i="19"/>
  <c r="AB36" i="19"/>
  <c r="AF46" i="19"/>
  <c r="R46" i="19"/>
  <c r="X37" i="19"/>
  <c r="P28" i="19"/>
  <c r="T20" i="19"/>
  <c r="L23" i="19"/>
  <c r="AD51" i="19"/>
  <c r="V19" i="19"/>
  <c r="Z24" i="19"/>
  <c r="X8" i="19"/>
  <c r="P12" i="19"/>
  <c r="Z15" i="19"/>
  <c r="N7" i="19"/>
  <c r="R50" i="19"/>
  <c r="V42" i="19"/>
  <c r="J19" i="19"/>
  <c r="AF16" i="19"/>
  <c r="P7" i="19"/>
  <c r="R14" i="19"/>
  <c r="P49" i="19"/>
  <c r="AB39" i="19"/>
  <c r="N43" i="19"/>
  <c r="N35" i="19"/>
  <c r="N49" i="19"/>
  <c r="T30" i="19"/>
  <c r="N25" i="19"/>
  <c r="X20" i="19"/>
  <c r="T9" i="19"/>
  <c r="J9" i="19"/>
  <c r="Z30" i="19"/>
  <c r="P46" i="19"/>
  <c r="AF43" i="19"/>
  <c r="AB45" i="19"/>
  <c r="AB37" i="19"/>
  <c r="AB30" i="19"/>
  <c r="AD46" i="19"/>
  <c r="J49" i="19"/>
  <c r="AF55" i="19"/>
  <c r="AD18" i="19"/>
  <c r="N29" i="19"/>
  <c r="V33" i="19"/>
  <c r="AB10" i="19"/>
  <c r="L42" i="19"/>
  <c r="N15" i="19"/>
  <c r="Z29" i="19"/>
  <c r="AD43" i="19"/>
  <c r="AJ41" i="19"/>
  <c r="AH52" i="19"/>
  <c r="AL14" i="19"/>
  <c r="T53" i="19"/>
  <c r="L54" i="19"/>
  <c r="N37" i="19"/>
  <c r="P36" i="19"/>
  <c r="T41" i="19"/>
  <c r="X27" i="19"/>
  <c r="AH23" i="19"/>
  <c r="AL33" i="19"/>
  <c r="AL23" i="19"/>
  <c r="AH47" i="19"/>
  <c r="J42" i="19"/>
  <c r="AH17" i="19"/>
  <c r="AJ38" i="19"/>
  <c r="J48" i="19"/>
  <c r="V43" i="19"/>
  <c r="AJ42" i="19"/>
  <c r="AL15" i="19"/>
  <c r="L55" i="19"/>
  <c r="V36" i="19"/>
  <c r="X28" i="19"/>
  <c r="R27" i="19"/>
  <c r="J33" i="19"/>
  <c r="AL19" i="19"/>
  <c r="AH43" i="19"/>
  <c r="J38" i="19"/>
  <c r="V29" i="19"/>
  <c r="T50" i="19"/>
  <c r="Z39" i="19"/>
  <c r="T28" i="19"/>
  <c r="P21" i="19"/>
  <c r="N23" i="19"/>
  <c r="AD50" i="19"/>
  <c r="AB18" i="19"/>
  <c r="AF23" i="19"/>
  <c r="R8" i="19"/>
  <c r="AB11" i="19"/>
  <c r="T15" i="19"/>
  <c r="L6" i="19"/>
  <c r="AJ46" i="19"/>
  <c r="L41" i="19"/>
  <c r="Z31" i="19"/>
  <c r="P34" i="19"/>
  <c r="N18" i="19"/>
  <c r="AF27" i="19"/>
  <c r="V16" i="19"/>
  <c r="Z21" i="19"/>
  <c r="X6" i="19"/>
  <c r="P10" i="19"/>
  <c r="Z13" i="19"/>
  <c r="L11" i="19"/>
  <c r="AJ50" i="19"/>
  <c r="L45" i="19"/>
  <c r="V32" i="19"/>
  <c r="R34" i="19"/>
  <c r="AD37" i="19"/>
  <c r="AL26" i="19"/>
  <c r="R53" i="19"/>
  <c r="R41" i="19"/>
  <c r="T29" i="19"/>
  <c r="P22" i="19"/>
  <c r="N24" i="19"/>
  <c r="AF52" i="19"/>
  <c r="AD19" i="19"/>
  <c r="V25" i="19"/>
  <c r="AF8" i="19"/>
  <c r="X12" i="19"/>
  <c r="J8" i="19"/>
  <c r="AH20" i="19"/>
  <c r="AL18" i="19"/>
  <c r="X32" i="19"/>
  <c r="N21" i="19"/>
  <c r="X18" i="19"/>
  <c r="AF7" i="19"/>
  <c r="P15" i="19"/>
  <c r="N46" i="19"/>
  <c r="AF41" i="19"/>
  <c r="V49" i="19"/>
  <c r="AD31" i="19"/>
  <c r="N38" i="19"/>
  <c r="P33" i="19"/>
  <c r="AF26" i="19"/>
  <c r="AB21" i="19"/>
  <c r="R10" i="19"/>
  <c r="N11" i="19"/>
  <c r="R28" i="19"/>
  <c r="AD32" i="19"/>
  <c r="AJ7" i="19"/>
  <c r="J52" i="19"/>
  <c r="AH55" i="19"/>
  <c r="AD35" i="19"/>
  <c r="AH11" i="1"/>
  <c r="AL46" i="19"/>
  <c r="Z50" i="19"/>
  <c r="X38" i="19"/>
  <c r="P44" i="19"/>
  <c r="AL17" i="19"/>
  <c r="AJ28" i="19"/>
  <c r="AH39" i="19"/>
  <c r="AJ34" i="19"/>
  <c r="T48" i="19"/>
  <c r="Z38" i="19"/>
  <c r="Z49" i="19"/>
  <c r="AH28" i="19"/>
  <c r="X46" i="19"/>
  <c r="N30" i="19"/>
  <c r="AJ6" i="19"/>
  <c r="L34" i="19"/>
  <c r="X21" i="19"/>
  <c r="X13" i="19"/>
  <c r="L29" i="19"/>
  <c r="V24" i="19"/>
  <c r="V15" i="19"/>
  <c r="V40" i="19"/>
  <c r="AL51" i="19"/>
  <c r="L19" i="19"/>
  <c r="R7" i="19"/>
  <c r="AL30" i="19"/>
  <c r="AF49" i="19"/>
  <c r="X11" i="19"/>
  <c r="AB42" i="19"/>
  <c r="Z6" i="19"/>
  <c r="Z52" i="19"/>
  <c r="AF29" i="19"/>
  <c r="AL42" i="19"/>
  <c r="AJ53" i="19"/>
  <c r="AH6" i="19"/>
  <c r="P55" i="19"/>
  <c r="N55" i="19"/>
  <c r="Z46" i="19"/>
  <c r="X36" i="19"/>
  <c r="P42" i="19"/>
  <c r="Z28" i="19"/>
  <c r="AJ24" i="19"/>
  <c r="AH35" i="19"/>
  <c r="AJ27" i="19"/>
  <c r="AJ52" i="19"/>
  <c r="J36" i="19"/>
  <c r="AL20" i="19"/>
  <c r="AJ40" i="19"/>
  <c r="L53" i="19"/>
  <c r="X26" i="19"/>
  <c r="AH46" i="19"/>
  <c r="T47" i="19"/>
  <c r="J41" i="19"/>
  <c r="T38" i="19"/>
  <c r="V30" i="19"/>
  <c r="N28" i="19"/>
  <c r="R33" i="19"/>
  <c r="AJ23" i="19"/>
  <c r="AJ48" i="19"/>
  <c r="L43" i="19"/>
  <c r="AH24" i="19"/>
  <c r="R54" i="19"/>
  <c r="X41" i="19"/>
  <c r="L30" i="19"/>
  <c r="R22" i="19"/>
  <c r="J25" i="19"/>
  <c r="AF51" i="19"/>
  <c r="X19" i="19"/>
  <c r="AB24" i="19"/>
  <c r="Z8" i="19"/>
  <c r="R12" i="19"/>
  <c r="AB15" i="19"/>
  <c r="AH21" i="19"/>
  <c r="AH50" i="19"/>
  <c r="J45" i="19"/>
  <c r="X34" i="19"/>
  <c r="T35" i="19"/>
  <c r="J20" i="19"/>
  <c r="AB29" i="19"/>
  <c r="AD16" i="19"/>
  <c r="V22" i="19"/>
  <c r="AF6" i="19"/>
  <c r="X10" i="19"/>
  <c r="P14" i="19"/>
  <c r="N12" i="19"/>
  <c r="AH54" i="19"/>
  <c r="X47" i="19"/>
  <c r="Z34" i="19"/>
  <c r="P16" i="19"/>
  <c r="AF38" i="19"/>
  <c r="AJ37" i="19"/>
  <c r="J47" i="19"/>
  <c r="P43" i="19"/>
  <c r="L31" i="19"/>
  <c r="R23" i="19"/>
  <c r="J16" i="19"/>
  <c r="AB54" i="19"/>
  <c r="Z20" i="19"/>
  <c r="AD25" i="19"/>
  <c r="V9" i="19"/>
  <c r="AF12" i="19"/>
  <c r="L9" i="19"/>
  <c r="AH45" i="19"/>
  <c r="AJ47" i="19"/>
  <c r="T26" i="19"/>
  <c r="L24" i="19"/>
  <c r="AB19" i="19"/>
  <c r="AD8" i="19"/>
  <c r="AF15" i="19"/>
  <c r="X48" i="19"/>
  <c r="AD44" i="19"/>
  <c r="X39" i="19"/>
  <c r="AB34" i="19"/>
  <c r="X51" i="19"/>
  <c r="R16" i="19"/>
  <c r="AD48" i="19"/>
  <c r="AF22" i="19"/>
  <c r="P11" i="19"/>
  <c r="L14" i="19"/>
  <c r="J34" i="19"/>
  <c r="AF37" i="19"/>
  <c r="AF31" i="19"/>
  <c r="AB35" i="19"/>
  <c r="J40" i="19"/>
  <c r="AF40" i="19"/>
  <c r="R48" i="19"/>
  <c r="AJ8" i="19"/>
  <c r="T54" i="19"/>
  <c r="V34" i="19"/>
  <c r="AJ30" i="19"/>
  <c r="AH49" i="19"/>
  <c r="V31" i="19"/>
  <c r="AD27" i="19"/>
  <c r="AF9" i="19"/>
  <c r="AJ35" i="19"/>
  <c r="V38" i="19"/>
  <c r="J24" i="19"/>
  <c r="AD11" i="19"/>
  <c r="P52" i="19"/>
  <c r="AF42" i="19"/>
  <c r="L35" i="19"/>
  <c r="Z22" i="19"/>
  <c r="L13" i="19"/>
  <c r="AB23" i="19"/>
  <c r="N27" i="19"/>
  <c r="X16" i="19"/>
  <c r="Z53" i="19"/>
  <c r="AH44" i="19"/>
  <c r="AL54" i="19"/>
  <c r="AL7" i="19"/>
  <c r="L46" i="19"/>
  <c r="J39" i="19"/>
  <c r="V48" i="19"/>
  <c r="T37" i="19"/>
  <c r="X42" i="19"/>
  <c r="AH16" i="19"/>
  <c r="AL25" i="19"/>
  <c r="AJ36" i="19"/>
  <c r="AH29" i="19"/>
  <c r="AL9" i="19"/>
  <c r="V51" i="19"/>
  <c r="AJ22" i="19"/>
  <c r="AL45" i="19"/>
  <c r="N40" i="19"/>
  <c r="AJ17" i="19"/>
  <c r="AL47" i="19"/>
  <c r="R49" i="19"/>
  <c r="N42" i="19"/>
  <c r="R39" i="19"/>
  <c r="X31" i="19"/>
  <c r="J29" i="19"/>
  <c r="N34" i="19"/>
  <c r="AH25" i="19"/>
  <c r="AL53" i="19"/>
  <c r="V47" i="19"/>
  <c r="AL34" i="19"/>
  <c r="L51" i="19"/>
  <c r="R45" i="19"/>
  <c r="P31" i="19"/>
  <c r="T23" i="19"/>
  <c r="L16" i="19"/>
  <c r="AB53" i="19"/>
  <c r="AF19" i="19"/>
  <c r="X25" i="19"/>
  <c r="P9" i="19"/>
  <c r="Z12" i="19"/>
  <c r="L8" i="19"/>
  <c r="AL24" i="19"/>
  <c r="AH9" i="19"/>
  <c r="X50" i="19"/>
  <c r="P26" i="19"/>
  <c r="R18" i="19"/>
  <c r="L21" i="19"/>
  <c r="AB48" i="19"/>
  <c r="Z17" i="19"/>
  <c r="AD22" i="19"/>
  <c r="V7" i="19"/>
  <c r="AF10" i="19"/>
  <c r="X14" i="19"/>
  <c r="J14" i="19"/>
  <c r="AH13" i="19"/>
  <c r="X54" i="19"/>
  <c r="R26" i="19"/>
  <c r="T18" i="19"/>
  <c r="AB40" i="19"/>
  <c r="AH41" i="19"/>
  <c r="J54" i="19"/>
  <c r="V27" i="19"/>
  <c r="P32" i="19"/>
  <c r="T24" i="19"/>
  <c r="N17" i="19"/>
  <c r="AD55" i="19"/>
  <c r="V21" i="19"/>
  <c r="T6" i="19"/>
  <c r="AD9" i="19"/>
  <c r="V13" i="19"/>
  <c r="N10" i="19"/>
  <c r="AL55" i="19"/>
  <c r="AH10" i="19"/>
  <c r="P29" i="19"/>
  <c r="L17" i="19"/>
  <c r="AF20" i="19"/>
  <c r="AB9" i="19"/>
  <c r="L10" i="19"/>
  <c r="Z42" i="19"/>
  <c r="AB47" i="19"/>
  <c r="R43" i="19"/>
  <c r="AF36" i="19"/>
  <c r="R37" i="19"/>
  <c r="R20" i="19"/>
  <c r="AB51" i="19"/>
  <c r="X24" i="19"/>
  <c r="AF11" i="19"/>
  <c r="L7" i="19"/>
  <c r="AF32" i="19"/>
  <c r="AB43" i="19"/>
  <c r="AL43" i="19"/>
  <c r="AF45" i="19"/>
  <c r="Z37" i="19"/>
  <c r="AB46" i="19"/>
  <c r="AJ9" i="19"/>
  <c r="AL27" i="19"/>
  <c r="AH53" i="19"/>
  <c r="Z41" i="19"/>
  <c r="R35" i="19"/>
  <c r="Z36" i="19"/>
  <c r="J44" i="19"/>
  <c r="L18" i="19"/>
  <c r="V6" i="19"/>
  <c r="J11" i="19"/>
  <c r="P48" i="19"/>
  <c r="R21" i="19"/>
  <c r="T8" i="19"/>
  <c r="N6" i="19"/>
  <c r="AB32" i="19"/>
  <c r="L37" i="19"/>
  <c r="AD28" i="19"/>
  <c r="T14" i="19"/>
  <c r="T34" i="19"/>
  <c r="R51" i="19"/>
  <c r="T25" i="19"/>
  <c r="AJ54" i="19"/>
  <c r="J26" i="19"/>
  <c r="AJ45" i="19"/>
  <c r="AH8" i="19"/>
  <c r="P47" i="19"/>
  <c r="N47" i="19"/>
  <c r="L40" i="19"/>
  <c r="X49" i="19"/>
  <c r="P38" i="19"/>
  <c r="T43" i="19"/>
  <c r="AJ16" i="19"/>
  <c r="AH27" i="19"/>
  <c r="AL37" i="19"/>
  <c r="AL32" i="19"/>
  <c r="AH15" i="19"/>
  <c r="R36" i="19"/>
  <c r="AH26" i="19"/>
  <c r="AH51" i="19"/>
  <c r="L36" i="19"/>
  <c r="AL22" i="19"/>
  <c r="AJ51" i="19"/>
  <c r="P53" i="19"/>
  <c r="N36" i="19"/>
  <c r="P41" i="19"/>
  <c r="Z32" i="19"/>
  <c r="R29" i="19"/>
  <c r="J35" i="19"/>
  <c r="AL28" i="19"/>
  <c r="AH11" i="19"/>
  <c r="X52" i="19"/>
  <c r="AH42" i="19"/>
  <c r="J55" i="19"/>
  <c r="V28" i="19"/>
  <c r="T32" i="19"/>
  <c r="P25" i="19"/>
  <c r="AB26" i="19"/>
  <c r="AD54" i="19"/>
  <c r="AB20" i="19"/>
  <c r="AF25" i="19"/>
  <c r="X9" i="19"/>
  <c r="P13" i="19"/>
  <c r="N9" i="19"/>
  <c r="AL31" i="19"/>
  <c r="AL12" i="19"/>
  <c r="V54" i="19"/>
  <c r="T27" i="19"/>
  <c r="P20" i="19"/>
  <c r="N22" i="19"/>
  <c r="AD49" i="19"/>
  <c r="V18" i="19"/>
  <c r="Z23" i="19"/>
  <c r="AD7" i="19"/>
  <c r="V11" i="19"/>
  <c r="AF14" i="19"/>
  <c r="L15" i="19"/>
  <c r="AL6" i="19"/>
  <c r="P37" i="19"/>
  <c r="J28" i="19"/>
  <c r="AF30" i="19"/>
  <c r="AD41" i="19"/>
  <c r="AL44" i="19"/>
  <c r="N39" i="19"/>
  <c r="X30" i="19"/>
  <c r="T33" i="19"/>
  <c r="J18" i="19"/>
  <c r="AB27" i="19"/>
  <c r="Z16" i="19"/>
  <c r="AD21" i="19"/>
  <c r="AB6" i="19"/>
  <c r="T10" i="19"/>
  <c r="AD13" i="19"/>
  <c r="J12" i="19"/>
  <c r="T46" i="19"/>
  <c r="J46" i="19"/>
  <c r="L32" i="19"/>
  <c r="AB28" i="19"/>
  <c r="X22" i="19"/>
  <c r="Z10" i="19"/>
  <c r="J13" i="19"/>
  <c r="P19" i="19"/>
  <c r="AH37" i="19"/>
  <c r="X33" i="19"/>
  <c r="AD39" i="19"/>
  <c r="T44" i="19"/>
  <c r="P23" i="19"/>
  <c r="AF53" i="19"/>
  <c r="AB25" i="19"/>
  <c r="AD12" i="19"/>
  <c r="AJ26" i="19"/>
  <c r="AB38" i="19"/>
  <c r="AH30" i="19"/>
  <c r="J51" i="19"/>
  <c r="V37" i="19"/>
  <c r="P45" i="19"/>
  <c r="V45" i="19"/>
  <c r="N41" i="19"/>
  <c r="AF50" i="19"/>
  <c r="V17" i="19"/>
  <c r="AB31" i="19"/>
  <c r="AB13" i="19"/>
  <c r="AD30" i="19"/>
  <c r="AH48" i="19"/>
  <c r="AL10" i="19"/>
  <c r="T49" i="19"/>
  <c r="L50" i="19"/>
  <c r="J43" i="19"/>
  <c r="V52" i="19"/>
  <c r="T39" i="19"/>
  <c r="X44" i="19"/>
  <c r="AH19" i="19"/>
  <c r="AL29" i="19"/>
  <c r="AL16" i="19"/>
  <c r="AH38" i="19"/>
  <c r="P54" i="19"/>
  <c r="V41" i="19"/>
  <c r="AJ31" i="19"/>
  <c r="AL13" i="19"/>
  <c r="V55" i="19"/>
  <c r="AJ33" i="19"/>
  <c r="AL8" i="19"/>
  <c r="L48" i="19"/>
  <c r="V50" i="19"/>
  <c r="X43" i="19"/>
  <c r="X35" i="19"/>
  <c r="J31" i="19"/>
  <c r="T16" i="19"/>
  <c r="AH34" i="19"/>
  <c r="P50" i="19"/>
  <c r="V39" i="19"/>
  <c r="AL52" i="19"/>
  <c r="V46" i="19"/>
  <c r="Z33" i="19"/>
  <c r="P35" i="19"/>
  <c r="N19" i="19"/>
  <c r="AF28" i="19"/>
  <c r="AB16" i="19"/>
  <c r="AF21" i="19"/>
  <c r="AD6" i="19"/>
  <c r="V10" i="19"/>
  <c r="AF13" i="19"/>
  <c r="L12" i="19"/>
  <c r="AL49" i="19"/>
  <c r="T51" i="19"/>
  <c r="T40" i="19"/>
  <c r="P30" i="19"/>
  <c r="T22" i="19"/>
  <c r="L25" i="19"/>
  <c r="AB52" i="19"/>
  <c r="Z19" i="19"/>
  <c r="AD24" i="19"/>
  <c r="AB8" i="19"/>
  <c r="T12" i="19"/>
  <c r="AD15" i="19"/>
  <c r="AJ25" i="19"/>
  <c r="T55" i="19"/>
  <c r="T42" i="19"/>
  <c r="R30" i="19"/>
  <c r="AD33" i="19"/>
  <c r="AB44" i="19"/>
  <c r="AJ55" i="19"/>
  <c r="Z48" i="19"/>
  <c r="Z35" i="19"/>
  <c r="P17" i="19"/>
  <c r="N20" i="19"/>
  <c r="AF48" i="19"/>
  <c r="AD17" i="19"/>
  <c r="V23" i="19"/>
  <c r="Z7" i="19"/>
  <c r="R11" i="19"/>
  <c r="AB14" i="19"/>
  <c r="N14" i="19"/>
  <c r="AL48" i="19"/>
  <c r="Z47" i="19"/>
  <c r="T21" i="19"/>
  <c r="AD52" i="19"/>
  <c r="AF24" i="19"/>
  <c r="V12" i="19"/>
  <c r="N44" i="19"/>
  <c r="AF33" i="19"/>
  <c r="AJ12" i="19"/>
  <c r="J30" i="19"/>
  <c r="AF44" i="19"/>
  <c r="V35" i="19"/>
  <c r="L20" i="19"/>
  <c r="AB17" i="19"/>
  <c r="X7" i="19"/>
  <c r="Z14" i="19"/>
  <c r="L39" i="19"/>
  <c r="AJ44" i="19"/>
  <c r="AB33" i="19"/>
  <c r="AD34" i="19"/>
  <c r="AD40" i="19"/>
  <c r="N31" i="19"/>
  <c r="AF35" i="19"/>
  <c r="AJ49" i="19"/>
  <c r="AH12" i="19"/>
  <c r="P51" i="19"/>
  <c r="N51" i="19"/>
  <c r="L44" i="19"/>
  <c r="X53" i="19"/>
  <c r="P40" i="19"/>
  <c r="T45" i="19"/>
  <c r="AJ20" i="19"/>
  <c r="AH31" i="19"/>
  <c r="AJ18" i="19"/>
  <c r="AL39" i="19"/>
  <c r="L49" i="19"/>
  <c r="R44" i="19"/>
  <c r="AH33" i="19"/>
  <c r="R47" i="19"/>
  <c r="R38" i="19"/>
  <c r="AL38" i="19"/>
  <c r="AJ10" i="19"/>
  <c r="J50" i="19"/>
  <c r="Z51" i="19"/>
  <c r="V44" i="19"/>
  <c r="N26" i="19"/>
  <c r="R31" i="19"/>
  <c r="P18" i="19"/>
  <c r="AL35" i="19"/>
  <c r="R55" i="19"/>
  <c r="R42" i="19"/>
  <c r="AL11" i="19"/>
  <c r="V53" i="19"/>
  <c r="L26" i="19"/>
  <c r="T17" i="19"/>
  <c r="J21" i="19"/>
  <c r="AF47" i="19"/>
  <c r="X17" i="19"/>
  <c r="AB22" i="19"/>
  <c r="T7" i="19"/>
  <c r="AD10" i="19"/>
  <c r="V14" i="19"/>
  <c r="N13" i="19"/>
  <c r="AJ21" i="19"/>
  <c r="N48" i="19"/>
  <c r="Z43" i="19"/>
  <c r="T31" i="19"/>
  <c r="P24" i="19"/>
  <c r="N16" i="19"/>
  <c r="AD53" i="19"/>
  <c r="V20" i="19"/>
  <c r="Z25" i="19"/>
  <c r="R9" i="19"/>
  <c r="AB12" i="19"/>
  <c r="N8" i="19"/>
  <c r="AH36" i="19"/>
  <c r="N52" i="19"/>
  <c r="Z45" i="19"/>
  <c r="J32" i="19"/>
  <c r="AF34" i="19"/>
  <c r="AD45" i="19"/>
  <c r="AJ14" i="19"/>
  <c r="Z55" i="19"/>
  <c r="L27" i="19"/>
  <c r="R19" i="19"/>
  <c r="J22" i="19"/>
  <c r="AB50" i="19"/>
  <c r="Z18" i="19"/>
  <c r="AD23" i="19"/>
  <c r="P8" i="19"/>
  <c r="Z11" i="19"/>
  <c r="R15" i="19"/>
  <c r="J6" i="19"/>
  <c r="AJ11" i="19"/>
  <c r="P39" i="19"/>
  <c r="R24" i="19"/>
  <c r="AB55" i="19"/>
  <c r="R6" i="19"/>
  <c r="T13" i="19"/>
  <c r="AJ19" i="19"/>
  <c r="AD36" i="19"/>
  <c r="L47" i="19"/>
  <c r="R32" i="19"/>
  <c r="AH40" i="19"/>
  <c r="L28" i="19"/>
  <c r="J23" i="19"/>
  <c r="AF18" i="19"/>
  <c r="V8" i="19"/>
  <c r="X15" i="19"/>
  <c r="AJ29" i="19"/>
  <c r="AD42" i="19"/>
  <c r="AD38" i="19"/>
  <c r="AF39" i="19"/>
  <c r="R40" i="19"/>
  <c r="R17" i="19"/>
  <c r="AB41" i="19"/>
  <c r="AH7" i="19"/>
  <c r="J17" i="19"/>
  <c r="J37" i="19"/>
  <c r="J7" i="19"/>
  <c r="AI7" i="19" l="1"/>
  <c r="K37" i="19"/>
  <c r="K17" i="19"/>
  <c r="K7"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<sst xmlns="http://schemas.openxmlformats.org/spreadsheetml/2006/main" count="470" uniqueCount="303">
  <si>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</si>
  <si>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</si>
  <si>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</si>
  <si>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</si>
  <si>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</si>
  <si>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</si>
  <si>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</si>
  <si>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</si>
  <si>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</si>
  <si>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</si>
  <si>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</si>
  <si>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</si>
  <si>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</si>
  <si>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</si>
  <si>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</si>
  <si>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</si>
  <si>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</si>
  <si>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</si>
  <si>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</si>
  <si>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</si>
  <si>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</si>
  <si>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</si>
  <si>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</si>
  <si>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</si>
  <si>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</si>
  <si>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</si>
  <si>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</si>
  <si>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</si>
  <si>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</si>
  <si>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</si>
  <si>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</si>
  <si>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</si>
  <si>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</si>
  <si>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</si>
  <si>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</si>
  <si>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</si>
  <si>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</si>
  <si>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</si>
  <si>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</si>
  <si>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</si>
  <si>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</si>
  <si>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</si>
  <si>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</si>
  <si>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</si>
  <si>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</si>
  <si>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</si>
  <si>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</si>
  <si>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</si>
  <si>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</si>
  <si>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</si>
  <si>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</si>
  <si>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</si>
  <si>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</si>
  <si>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</si>
  <si>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</si>
  <si>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</si>
  <si>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</si>
  <si>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</si>
  <si>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</si>
  <si>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</si>
  <si>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</si>
  <si>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</si>
  <si>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</si>
  <si>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</si>
  <si>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</si>
  <si>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</si>
  <si>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</si>
  <si>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</si>
  <si>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</si>
  <si>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</si>
  <si>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</si>
  <si>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</si>
  <si>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</si>
  <si>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</si>
  <si>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</si>
  <si>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</si>
  <si>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</si>
  <si>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</si>
  <si>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</si>
  <si>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</si>
  <si>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</si>
  <si>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</si>
  <si>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</si>
  <si>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</si>
  <si>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</si>
  <si>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</si>
  <si>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</si>
  <si>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</si>
  <si>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</si>
  <si>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</si>
  <si>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</si>
  <si>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</si>
  <si>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</si>
  <si>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</si>
  <si>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</si>
  <si>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</si>
  <si>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</si>
  <si>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</si>
  <si>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</si>
  <si>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</si>
  <si>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</si>
  <si>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</si>
  <si>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</si>
  <si>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</si>
  <si>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</si>
  <si>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</si>
  <si>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</si>
  <si>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</si>
  <si>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</si>
  <si>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</si>
  <si>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</si>
  <si>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</si>
  <si>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</si>
  <si>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</si>
  <si>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</si>
  <si>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</si>
  <si>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</si>
  <si>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</si>
  <si>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</si>
  <si>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</si>
  <si>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</si>
  <si>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</si>
  <si>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</si>
  <si>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</si>
  <si>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</si>
  <si>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</si>
  <si>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</si>
  <si>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</si>
  <si>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</si>
  <si>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</si>
  <si>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</si>
  <si>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</si>
  <si>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</si>
  <si>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</si>
  <si>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</si>
  <si>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</si>
  <si>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</si>
  <si>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</si>
  <si>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</si>
  <si>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</si>
  <si>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</si>
  <si>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</si>
  <si>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</si>
  <si>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</si>
  <si>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</si>
  <si>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</si>
  <si>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</si>
  <si>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</si>
  <si>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</si>
  <si>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</si>
  <si>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</si>
  <si>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</si>
  <si>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</si>
  <si>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</si>
  <si>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</si>
  <si>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</si>
  <si>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</si>
  <si>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</si>
  <si>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</si>
  <si>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</si>
  <si>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</si>
  <si>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</si>
  <si>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</si>
  <si>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</si>
  <si>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</si>
  <si>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</si>
  <si>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</si>
  <si>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</si>
  <si>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</si>
  <si>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</si>
  <si>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</si>
  <si>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</si>
  <si>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</si>
  <si>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</si>
  <si>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</si>
  <si>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</si>
  <si>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</si>
  <si>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</si>
  <si>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</si>
  <si>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</si>
  <si>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</si>
  <si>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</si>
  <si>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</si>
  <si>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</si>
  <si>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</si>
  <si>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</si>
  <si>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</si>
  <si>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</si>
  <si>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</si>
  <si>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</si>
  <si>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</si>
  <si>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</si>
  <si>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</si>
  <si>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</si>
  <si>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</si>
  <si>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</si>
  <si>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</si>
  <si>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</si>
  <si>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</si>
  <si>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</si>
  <si>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</si>
  <si>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</si>
  <si>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</si>
  <si>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</si>
  <si>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</si>
  <si>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</si>
  <si>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</si>
  <si>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</si>
  <si>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</si>
  <si>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</si>
  <si>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</si>
  <si>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</si>
  <si>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</si>
  <si>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</si>
  <si>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</si>
  <si>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</si>
  <si>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</si>
  <si>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</si>
  <si>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</si>
  <si>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</si>
  <si>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</si>
  <si>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</si>
  <si>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</si>
  <si>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</si>
  <si>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</si>
  <si>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</si>
  <si>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</si>
  <si>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</si>
  <si>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</si>
  <si>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</si>
  <si>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</si>
  <si>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</si>
  <si>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</si>
  <si>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</si>
  <si>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</si>
  <si>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</si>
  <si>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</si>
  <si>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</si>
  <si>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</si>
  <si>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</si>
  <si>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</si>
  <si>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</si>
  <si>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</si>
  <si>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</si>
  <si>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</si>
  <si>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</si>
  <si>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</si>
  <si>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</si>
  <si>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</si>
  <si>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</si>
  <si>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</si>
  <si>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</si>
  <si>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</si>
  <si>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</si>
  <si>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DE ADQUISICIONES</t>
  </si>
  <si>
    <t xml:space="preserve">Apoyar la  adquisición de bienes y servicios requeridos por la Escuela Tecnológica Instituto Técnico Central. </t>
  </si>
  <si>
    <t>Apoyo a las áreas de la Escuela Tecnológica Instituto Técnico Central para la selección objetiva, para la adquisición de bienes y/o servicios con el uso de las herramientas
públicas de contratación.</t>
  </si>
  <si>
    <t xml:space="preserve">Inadecuada adjudicacion del proceso de selección del contrato </t>
  </si>
  <si>
    <t>Evaluación subjetiva en la verificación de los requisitos contractuales. Inadecuada aplicación de la normatividad vigente, manual de contratación y procedimientos asociados.</t>
  </si>
  <si>
    <t>Posibilidad de afectación económica y reputacional por inadecuada adjudicacion del proceso de selección del contrato debido a evaluación subjetiva de requisitos contractuales por inaplicación de norma.</t>
  </si>
  <si>
    <t>Incumplimiento en la publicación de información contractual dentro de los términos establecidos por la ley</t>
  </si>
  <si>
    <t>Posibilidad de afectación económica y reputacional por incumplimiento en la publicación de información contractual dentro de los términos establecidos por la ley debido a falta de rigurosidad en la aplicación de los parámetros establecidos por Colombia Compra Eficiente para la publicación de la información contractual.</t>
  </si>
  <si>
    <t>Falta de rigurosidad en la aplicación de los parámetros establecidos por Colombia Compra Eficiente para la publicación de la información contractual.</t>
  </si>
  <si>
    <t xml:space="preserve">inadecuada supervisión en el seguimiento de la ejecución de los contratos/convenios de acuerdo con la normatividad legal vigente
</t>
  </si>
  <si>
    <t>Desconocimiento de lo dispuesto en la normatividad relacionada con supervisión de contratos</t>
  </si>
  <si>
    <t>Posibilidad de afectación económica y reputacional por inadecuada supervisión en el seguimiento de la ejecución de los contratos/convenios de acuerdo con la normatividad legal vigente debido a desconocimiento de lo dispuesto en la normatividad relacionada con supervisión de contratos</t>
  </si>
  <si>
    <r>
      <rPr>
        <b/>
        <sz val="14"/>
        <rFont val="Arial Narrow"/>
        <family val="2"/>
      </rPr>
      <t>LIDER DEL PROCESO:</t>
    </r>
    <r>
      <rPr>
        <sz val="14"/>
        <rFont val="Arial Narrow"/>
        <family val="2"/>
      </rPr>
      <t xml:space="preserve"> Diana Rocío Guerrero Rodríguez</t>
    </r>
  </si>
  <si>
    <t xml:space="preserve">1. Contratación Directa. Certificación de idoneidad de los contratistas de prestación de servicios profesionales y de apoyo a la gestión </t>
  </si>
  <si>
    <t xml:space="preserve">Líder del área requirente del bien o servicio </t>
  </si>
  <si>
    <t>Integrantes del comité evaluador</t>
  </si>
  <si>
    <t>Los contratos de prestación de servicios profesionales y de apoyo a la gestión, suscritos a 9 de mayo de 2023, cuentan con certificados de idoneidad, emitida por los líderes del área y se encuentran publicados en la plataforma secop ii en el menú de documentos del contrato</t>
  </si>
  <si>
    <t>Los procesos contractuales denominados IP- SAMC- SIE Y LP, cuentan a la fecha con las evaluaciones preliminares y definitivas realizadas por los integrantes del comité de contratación y se encuentran publicadas en la plataforma secop ii</t>
  </si>
  <si>
    <t>Lider del proceso de adquisiciones - Profesional Especializada Jurídica Contratación</t>
  </si>
  <si>
    <t>Se realizó capacitación relacionada con:   
2. Supervisores de contratos 3 areas participaron: Bienestar universitario, vice académica y vice administrativa</t>
  </si>
  <si>
    <t xml:space="preserve">Se realizáron capacitaciones relacionadas con: 1.Estructuración de estudios previos 4 areas participaron: Rectoría, bienestar universitario,  vice académica, vice administrativa  y vice investigación  
</t>
  </si>
  <si>
    <t>Evidencias</t>
  </si>
  <si>
    <t xml:space="preserve">Desde el área de Jurídica Contratación se verifica y cumple con los cronogramas de cada proceso contractual mediante SECOP II, cuando se ha adendado algún proceso contractual, se han presentado las justificaciones técnicas con aviso público de la adenda.
Como soporte de la ejecución del control se presentó el cronograma para dos procesos aleatorios de contratación de invitación pública, y una de selección abreviada de menor cuantía.
Adicionalmente, la líder del proceso presentó su correo electrónico, demostrando las notificaciones enviadas donde se remite el formato de designación como supervisor, clausulado general del contrato, manual de contratación y la guía de Colombia Compra Eficiente del ejercicio de las funciones del supervisor. </t>
  </si>
  <si>
    <t>De mayo a la fecha de seguimiento, no se han desarrollado capacitaciones, se programan para el mes de septiembre, debido a que se realizaron el primer cuatrimestre del año.
De igual modo se verifica que el proceso de Jurídica Contratación comunica mediante correo electrónico a los proveedores cuando no cargan los documentos correctamente para inicio de ejecución del contrato.</t>
  </si>
  <si>
    <t>N/A</t>
  </si>
  <si>
    <t>Para el periodo de reporte, la líder del proceso presenta su SECOP II, donde se evidencian las evaluaciones preliminares y definitivas, por modalidad, por invitación pública, selección abreviada de menor cuantía, subasta inversa, y contratación directa, que se enviaron como soporte.</t>
  </si>
  <si>
    <t>Correo electrónico</t>
  </si>
  <si>
    <t>De acuerdo al calendario contractual, los integrantes del Comité evaluador cada vez que evalúan serán los encargados de verificar el cumplimiento de los proponentes en cada proceso de acuerdo a la lista de chequeo dispuesta para cada modalidad contractual, así como verificar el marco normativo aplicable para realizar la contratación, teniendo en cuenta los criterios técnicos, económicos y jurídicos que aplican para cada modalidad de contratación, con la finalidad de verificar el lleno de requisitos legales, económicos y técnicos de los proponentes para ser adjudicatarios del proceso de contratación. 
En caso de que los evaluadores del proceso no puedan evaluar por la complejidad del proceso contractual, se adendará y modificará el proceso contractual.</t>
  </si>
  <si>
    <t>Procedimientos:
- GAD-PC-03 Contratación directa 
- Mínima cuantía 
- Concurso de méritos
- Selección abreviada
- GAD-PC-04 Menor Cuantía 
- Licitación pública
- GAD-PC-05 Subasta 
- Adquisición por Tienda Virtual del Estado Colombiano 
Nota: No todos los procedimientos se encuentran codificados, ya que el área de Calidad no los ha enviado para publicación.</t>
  </si>
  <si>
    <t>2. Contratación de mínima, menor y mayor cuantía, evaluación parcial y definitiva por parte del comité evaluador designado para cada modalidad de contratación</t>
  </si>
  <si>
    <t>Informes de evaluación parcial y denifitivo de los procesos de contratación, y acta de aprobación de los informes por parte del Comité de Contratación.
Adenda del proceso contractual cuando aplique.
Informe del Comité de Contratación.</t>
  </si>
  <si>
    <t>El profesional o contratista asignado en la estructuración del proceso de contratación, cada vez que se publique un proceso contractual, debe establecer un cronograma por cada proceso de contratación y hacer seguimiento al mismo, así como notificar a los supervisores una vez inicie el contrato, con el fin de que el supervisor inicie el seguimiento técnico, financiero y legal del contrato, así como la publicación oportuna de la información contractual.
En caso de que la plataforma no esté en funcionamiento, la entidad sacará impresiones de las actuaciones contractuales y las publicará en los tres días hábiles siguientes para cumplir con el principio de publicidad. De igual modo, si el calendario establecido inicialmente no se puede cumplir (bien sea por solicitud del adjudicatario del contrato, o de oficio) se realizará una adenda al proceso contractual.</t>
  </si>
  <si>
    <t>Informe presentado en los comités de contratación.
Correos electrónicos de notificación a los supervisores.
Adenda de los procesos, en los casos que aplique.</t>
  </si>
  <si>
    <t>Procedimientos:
- GAD-PC-03 Contratación directa 
- Mínima cuantía 
- Concurso de méritos
- Selección abreviada
- GAD-PC-04 Menor Cuantía 
- Licitación pública
- GAD-PC-05 Subasta 
- Adquisición por Tienda Virtual del Estado Colombiano 
- GAD-PC-06 Modificaciones contractuales 
- GAD-PC-07 Supervisión e interventoría de contratos 
- GAD-PC-08 Liquidación contractual
Nota: No todos los procedimientos se encuentran codificados, ya que el área de Calidad no los ha enviado para publicación.</t>
  </si>
  <si>
    <t>Listados de asistencia y soportes de evaluación.
Correos electrónicos en los cuales se indique al supervisor las acciones a tomar una vez puesto en ejecución el contrato. 
Actualización del campus virtual de inducción y reinducción, cuando aplique.</t>
  </si>
  <si>
    <t xml:space="preserve">Procedimiento:
GAD-PC-07 Supervisión e interventoría de contratos </t>
  </si>
  <si>
    <t>Capacitar a los supervisores de contratos y convenios.</t>
  </si>
  <si>
    <t>Los profesionales especializados del área de Contratación semestralmente deben realizar y evalúar capacitaciones en las cuales se explique y se ahonde sobre las funciones del supervisor, las modalidades de contratación y las etapas contractuales. Adicionalmente, verificar que la documentación de ejecución del contrato/ convenio se encuentra publicado en la plataforma SECOP II, con el fin de fortalecer las funciones de supervisores de contratos y convenios.
En el caso de que los resultados de la evaluación promedio de los asistentes a la capacitación sea menor a 50 puntos, el área de Contratación solicitará al área de Talento Humano, incluir información sobre las funciones del supervisor, las modalidades de contratación y las etapas contractuales en el campus virtual de inducción y reinducción, para el fortalecimiento de conocimientos.</t>
  </si>
  <si>
    <t>Fecha de actualización 20/10/2023</t>
  </si>
  <si>
    <t>Posibilidad de afectación económica y reputacional por incumplimiento en la prestación de los servicios tercerizados, debido a casos de fuerza mayor o caso fortuito.</t>
  </si>
  <si>
    <t>Casos de fuerza mayor o caso fortuito</t>
  </si>
  <si>
    <t>Incumplimiento en la prestación de los servicios tercerizados</t>
  </si>
  <si>
    <t>No se encuentra documentado</t>
  </si>
  <si>
    <t>Comunicar a la empresa prestadora del servicio tercerizado, en el caso de identificar alguna novedad</t>
  </si>
  <si>
    <t>No aplica seguimiento, debido a que el riesgo se identificó el 20/10/2023.</t>
  </si>
  <si>
    <t>El supervisor o apoyo a la supervisión de los contratos de servicios tercerizados, cada vez que existan novedades, debe realizar solicitud a la empresa pertinente para asegurar la prestación del servicio, con el objetivo de garantizar la prestación permanente de los servicios tercerizados.
Debido a la naturaleza del control, no aplica decisión sobre la desviación, ya que la empresa pertinente debe garantizar la prestación continúa del servicio.</t>
  </si>
  <si>
    <t>Como soporte de la ejecución del control resultan los correos electrónicos enviados por parte del supervisor o el apoyo a la supervisión a la empresa prestadora del servicio, notificando sobre la novedad, y solicitando la subsanación pertinente.</t>
  </si>
  <si>
    <t>Supervisor o apoyo de la supervisión del contrato de servicio tercerizado</t>
  </si>
  <si>
    <t>No fue posible realizar seguimiento debido a que el profesional encargado no conto con agenda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</si>
</sst>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sz val="12"/>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9" fontId="14" fillId="0" borderId="0" applyFont="0" applyFill="0" applyBorder="0" applyAlignment="0" applyProtection="0"/>
    <xf numFmtId="0" fontId="45" fillId="0" borderId="0"/>
    <xf numFmtId="0" fontId="46" fillId="0" borderId="0"/>
    <xf numFmtId="0" fontId="5" fillId="0" borderId="0"/>
  </cellStyleXfs>
  <cellXfs count="411">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6" fillId="0" borderId="21" xfId="0" applyFont="1" applyBorder="1" applyAlignment="1" applyProtection="1">
      <alignment horizontal="justify" vertical="top" wrapText="1"/>
      <protection locked="0"/>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wrapText="1"/>
      <protection hidden="1"/>
    </xf>
    <xf numFmtId="9" fontId="1" fillId="0" borderId="21" xfId="0" applyNumberFormat="1" applyFont="1" applyBorder="1" applyAlignment="1" applyProtection="1">
      <alignment horizontal="center" vertical="center"/>
      <protection hidden="1"/>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60" fillId="7" borderId="21" xfId="0" applyFont="1" applyFill="1" applyBorder="1" applyAlignment="1">
      <alignment horizontal="center" vertical="center" textRotation="90"/>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2" fillId="0" borderId="0" xfId="0" applyFont="1" applyAlignment="1">
      <alignment horizontal="center"/>
    </xf>
    <xf numFmtId="0" fontId="65"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5" fillId="0" borderId="69" xfId="0" applyFont="1" applyBorder="1" applyAlignment="1">
      <alignment horizontal="center" vertical="center" wrapText="1"/>
    </xf>
    <xf numFmtId="0" fontId="64" fillId="0" borderId="69" xfId="0" applyFont="1" applyBorder="1" applyAlignment="1">
      <alignment vertical="center" wrapText="1"/>
    </xf>
    <xf numFmtId="0" fontId="1" fillId="0" borderId="2" xfId="0" applyFont="1" applyBorder="1" applyAlignment="1">
      <alignment horizontal="center" vertical="center"/>
    </xf>
    <xf numFmtId="0" fontId="50" fillId="0" borderId="21" xfId="0" applyFont="1" applyBorder="1" applyAlignment="1" applyProtection="1">
      <alignment horizontal="center" vertical="center" wrapText="1"/>
      <protection hidden="1"/>
    </xf>
    <xf numFmtId="0" fontId="1" fillId="0" borderId="21" xfId="0" applyFont="1" applyBorder="1" applyAlignment="1" applyProtection="1">
      <alignment horizontal="left" vertical="center" wrapText="1"/>
      <protection locked="0"/>
    </xf>
    <xf numFmtId="0" fontId="60" fillId="3" borderId="21" xfId="0" applyFont="1" applyFill="1" applyBorder="1" applyAlignment="1">
      <alignment horizontal="center" vertical="center" wrapText="1"/>
    </xf>
    <xf numFmtId="15" fontId="66" fillId="3" borderId="21" xfId="0" applyNumberFormat="1" applyFont="1" applyFill="1" applyBorder="1" applyAlignment="1">
      <alignment horizontal="center" vertical="center" wrapText="1"/>
    </xf>
    <xf numFmtId="0" fontId="1" fillId="0" borderId="0" xfId="0" applyFont="1" applyAlignment="1">
      <alignment horizontal="center" vertical="center" wrapText="1"/>
    </xf>
    <xf numFmtId="14" fontId="66" fillId="3" borderId="21" xfId="0" applyNumberFormat="1" applyFont="1" applyFill="1" applyBorder="1" applyAlignment="1">
      <alignment horizontal="center" vertical="center" wrapText="1"/>
    </xf>
    <xf numFmtId="0" fontId="2" fillId="0" borderId="21" xfId="0" applyFont="1" applyBorder="1" applyAlignment="1" applyProtection="1">
      <alignment horizontal="left" vertical="center" wrapText="1"/>
      <protection locked="0"/>
    </xf>
    <xf numFmtId="0" fontId="60" fillId="7" borderId="63" xfId="0" applyFont="1" applyFill="1" applyBorder="1" applyAlignment="1">
      <alignment horizontal="center" vertical="center"/>
    </xf>
    <xf numFmtId="0" fontId="2" fillId="0" borderId="21" xfId="0" applyFont="1" applyBorder="1" applyAlignment="1" applyProtection="1">
      <alignment horizontal="center" vertical="center"/>
      <protection locked="0"/>
    </xf>
    <xf numFmtId="0" fontId="2" fillId="3" borderId="21" xfId="0" applyFont="1" applyFill="1" applyBorder="1" applyAlignment="1">
      <alignment horizontal="center" vertical="center" wrapText="1"/>
    </xf>
    <xf numFmtId="15" fontId="2" fillId="3" borderId="21" xfId="0" applyNumberFormat="1" applyFont="1" applyFill="1" applyBorder="1" applyAlignment="1">
      <alignment horizontal="center" vertical="center" wrapText="1"/>
    </xf>
    <xf numFmtId="0" fontId="6" fillId="0" borderId="21" xfId="0" applyFont="1" applyBorder="1" applyAlignment="1" applyProtection="1">
      <alignment horizontal="left" vertical="center" wrapText="1"/>
      <protection locked="0"/>
    </xf>
    <xf numFmtId="9" fontId="1" fillId="0" borderId="21" xfId="0" applyNumberFormat="1" applyFont="1" applyBorder="1" applyAlignment="1" applyProtection="1">
      <alignment vertical="center" wrapText="1"/>
      <protection hidden="1"/>
    </xf>
    <xf numFmtId="0" fontId="1" fillId="0" borderId="0" xfId="0" applyFont="1" applyAlignment="1">
      <alignment vertical="center"/>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6" fillId="0" borderId="21" xfId="0" applyFont="1" applyBorder="1" applyAlignment="1" applyProtection="1">
      <alignment horizontal="justify" vertical="center" wrapText="1"/>
      <protection locked="0"/>
    </xf>
    <xf numFmtId="164" fontId="1" fillId="0" borderId="21" xfId="1" applyNumberFormat="1" applyFont="1" applyBorder="1" applyAlignment="1">
      <alignment horizontal="center" vertical="center"/>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0" fillId="7" borderId="63" xfId="0" applyFont="1" applyFill="1" applyBorder="1" applyAlignment="1">
      <alignment horizontal="center" vertical="center"/>
    </xf>
    <xf numFmtId="0" fontId="60" fillId="7" borderId="57" xfId="0" applyFont="1" applyFill="1" applyBorder="1" applyAlignment="1">
      <alignment horizontal="center" vertical="center"/>
    </xf>
    <xf numFmtId="0" fontId="60" fillId="7" borderId="21" xfId="0" applyFont="1" applyFill="1" applyBorder="1" applyAlignment="1">
      <alignment horizontal="center" vertical="center" wrapText="1"/>
    </xf>
    <xf numFmtId="0" fontId="60" fillId="7" borderId="70" xfId="0" applyFont="1" applyFill="1" applyBorder="1" applyAlignment="1">
      <alignment horizontal="center" vertical="center" wrapText="1"/>
    </xf>
    <xf numFmtId="0" fontId="60" fillId="7" borderId="22" xfId="0" applyFont="1" applyFill="1" applyBorder="1" applyAlignment="1">
      <alignment horizontal="center" vertical="center" wrapText="1"/>
    </xf>
    <xf numFmtId="0" fontId="60" fillId="7" borderId="21" xfId="0" applyFont="1" applyFill="1" applyBorder="1" applyAlignment="1">
      <alignment horizontal="center" vertical="center"/>
    </xf>
    <xf numFmtId="0" fontId="1" fillId="0" borderId="21" xfId="0" applyFont="1" applyBorder="1" applyAlignment="1">
      <alignment horizontal="center" vertical="center"/>
    </xf>
    <xf numFmtId="0" fontId="59" fillId="7" borderId="67" xfId="0" applyFont="1" applyFill="1" applyBorder="1" applyAlignment="1">
      <alignment horizontal="center" vertical="center"/>
    </xf>
    <xf numFmtId="0" fontId="59" fillId="7" borderId="68" xfId="0" applyFont="1" applyFill="1" applyBorder="1" applyAlignment="1">
      <alignment horizontal="center" vertical="center"/>
    </xf>
    <xf numFmtId="0" fontId="60" fillId="7" borderId="22" xfId="0" applyFont="1" applyFill="1" applyBorder="1" applyAlignment="1">
      <alignment horizontal="center" vertical="center"/>
    </xf>
    <xf numFmtId="0" fontId="60" fillId="7" borderId="21" xfId="0" applyFont="1" applyFill="1" applyBorder="1" applyAlignment="1">
      <alignment horizontal="center" vertical="center" textRotation="90" wrapText="1"/>
    </xf>
    <xf numFmtId="0" fontId="4" fillId="0" borderId="40" xfId="0" applyFont="1" applyBorder="1" applyAlignment="1" applyProtection="1">
      <alignment horizontal="center" vertical="top" textRotation="90"/>
      <protection hidden="1"/>
    </xf>
    <xf numFmtId="0" fontId="4" fillId="0" borderId="57" xfId="0" applyFont="1" applyBorder="1" applyAlignment="1" applyProtection="1">
      <alignment horizontal="center" vertical="top" textRotation="90"/>
      <protection hidden="1"/>
    </xf>
    <xf numFmtId="0" fontId="1" fillId="0" borderId="72" xfId="0" applyFont="1" applyBorder="1" applyAlignment="1" applyProtection="1">
      <alignment horizontal="center" vertical="top" textRotation="90"/>
      <protection locked="0"/>
    </xf>
    <xf numFmtId="0" fontId="1" fillId="0" borderId="73" xfId="0" applyFont="1" applyBorder="1" applyAlignment="1" applyProtection="1">
      <alignment horizontal="center" vertical="top" textRotation="90"/>
      <protection locked="0"/>
    </xf>
    <xf numFmtId="164" fontId="1" fillId="0" borderId="40" xfId="1" applyNumberFormat="1" applyFont="1" applyBorder="1" applyAlignment="1">
      <alignment horizontal="center" vertical="top"/>
    </xf>
    <xf numFmtId="164" fontId="1" fillId="0" borderId="57" xfId="1" applyNumberFormat="1" applyFont="1" applyBorder="1" applyAlignment="1">
      <alignment horizontal="center" vertical="top"/>
    </xf>
    <xf numFmtId="0" fontId="4" fillId="0" borderId="40" xfId="0" applyFont="1" applyBorder="1" applyAlignment="1" applyProtection="1">
      <alignment horizontal="center" vertical="top" textRotation="90" wrapText="1"/>
      <protection hidden="1"/>
    </xf>
    <xf numFmtId="0" fontId="4" fillId="0" borderId="57" xfId="0" applyFont="1" applyBorder="1" applyAlignment="1" applyProtection="1">
      <alignment horizontal="center" vertical="top" textRotation="90" wrapText="1"/>
      <protection hidden="1"/>
    </xf>
    <xf numFmtId="9" fontId="1" fillId="0" borderId="40" xfId="0" applyNumberFormat="1" applyFont="1" applyBorder="1" applyAlignment="1" applyProtection="1">
      <alignment horizontal="center" vertical="center"/>
      <protection hidden="1"/>
    </xf>
    <xf numFmtId="9" fontId="1" fillId="0" borderId="57" xfId="0" applyNumberFormat="1" applyFont="1" applyBorder="1" applyAlignment="1" applyProtection="1">
      <alignment horizontal="center" vertical="center"/>
      <protection hidden="1"/>
    </xf>
    <xf numFmtId="0" fontId="60" fillId="7" borderId="21" xfId="0" applyFont="1" applyFill="1" applyBorder="1" applyAlignment="1">
      <alignment horizontal="center" vertical="center" textRotation="90"/>
    </xf>
    <xf numFmtId="0" fontId="57" fillId="0" borderId="21" xfId="0" applyFont="1" applyBorder="1" applyAlignment="1" applyProtection="1">
      <alignment horizontal="center" vertical="center"/>
      <protection locked="0"/>
    </xf>
    <xf numFmtId="0" fontId="64" fillId="0" borderId="69" xfId="0" applyFont="1" applyBorder="1" applyAlignment="1">
      <alignment horizontal="center" vertical="center" wrapText="1"/>
    </xf>
    <xf numFmtId="0" fontId="65" fillId="0" borderId="69" xfId="0" applyFont="1" applyBorder="1" applyAlignment="1">
      <alignment horizontal="center" vertical="center" wrapText="1"/>
    </xf>
    <xf numFmtId="0" fontId="48" fillId="0" borderId="67" xfId="0" applyFont="1" applyBorder="1" applyAlignment="1">
      <alignment horizontal="left" vertical="center" wrapText="1"/>
    </xf>
    <xf numFmtId="0" fontId="48" fillId="0" borderId="66" xfId="0" applyFont="1" applyBorder="1" applyAlignment="1">
      <alignment horizontal="left" vertical="center" wrapText="1"/>
    </xf>
    <xf numFmtId="0" fontId="48" fillId="0" borderId="68" xfId="0" applyFont="1" applyBorder="1" applyAlignment="1">
      <alignment horizontal="left" vertical="center" wrapText="1"/>
    </xf>
    <xf numFmtId="0" fontId="1" fillId="0" borderId="2" xfId="0" applyFont="1" applyBorder="1" applyAlignment="1">
      <alignment horizontal="left" vertical="center" wrapText="1"/>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0" fontId="63" fillId="0" borderId="21" xfId="0" applyFont="1" applyBorder="1" applyAlignment="1">
      <alignment horizontal="left" vertical="center" wrapText="1"/>
    </xf>
    <xf numFmtId="0" fontId="56" fillId="0" borderId="21" xfId="0" applyFont="1" applyBorder="1" applyAlignment="1">
      <alignment horizontal="left" vertical="center"/>
    </xf>
    <xf numFmtId="0" fontId="61" fillId="0" borderId="67" xfId="0" applyFont="1" applyBorder="1" applyAlignment="1">
      <alignment horizontal="left" vertical="center"/>
    </xf>
    <xf numFmtId="0" fontId="61" fillId="0" borderId="66" xfId="0" applyFont="1" applyBorder="1" applyAlignment="1">
      <alignment horizontal="left" vertical="center"/>
    </xf>
    <xf numFmtId="0" fontId="61" fillId="0" borderId="68" xfId="0" applyFont="1" applyBorder="1" applyAlignment="1">
      <alignment horizontal="left" vertical="center"/>
    </xf>
    <xf numFmtId="0" fontId="61" fillId="0" borderId="67" xfId="0" applyFont="1" applyBorder="1" applyAlignment="1">
      <alignment vertical="center"/>
    </xf>
    <xf numFmtId="0" fontId="61" fillId="0" borderId="66" xfId="0" applyFont="1" applyBorder="1" applyAlignment="1">
      <alignment vertical="center"/>
    </xf>
    <xf numFmtId="0" fontId="61" fillId="0" borderId="68" xfId="0" applyFont="1" applyBorder="1" applyAlignment="1">
      <alignment vertical="center"/>
    </xf>
    <xf numFmtId="0" fontId="58" fillId="0" borderId="21" xfId="0" applyFont="1" applyBorder="1" applyAlignment="1" applyProtection="1">
      <alignment horizontal="center" wrapText="1"/>
      <protection locked="0"/>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2" fillId="3" borderId="7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1" fillId="0" borderId="70"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2" fillId="3" borderId="70"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1" fillId="0" borderId="21" xfId="0" applyFont="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6" fillId="0" borderId="21" xfId="0" applyFont="1" applyBorder="1" applyAlignment="1" applyProtection="1">
      <alignment horizontal="left" vertical="center" wrapText="1"/>
      <protection locked="0"/>
    </xf>
    <xf numFmtId="0" fontId="1" fillId="0" borderId="71" xfId="0" applyFont="1" applyBorder="1" applyAlignment="1" applyProtection="1">
      <alignment horizontal="center" vertical="top" textRotation="90"/>
      <protection locked="0"/>
    </xf>
    <xf numFmtId="0" fontId="1" fillId="0" borderId="63" xfId="0" applyFont="1" applyBorder="1" applyAlignment="1" applyProtection="1">
      <alignment horizontal="center" vertical="top" textRotation="90"/>
      <protection locked="0"/>
    </xf>
    <xf numFmtId="0" fontId="1" fillId="0" borderId="21" xfId="0" applyFont="1" applyBorder="1" applyAlignment="1" applyProtection="1">
      <alignment horizontal="center" vertical="top" textRotation="90"/>
      <protection locked="0"/>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7" xfId="0" applyFont="1" applyBorder="1" applyAlignment="1">
      <alignment horizontal="center" vertical="center" wrapText="1"/>
    </xf>
    <xf numFmtId="0" fontId="41" fillId="0" borderId="0" xfId="0" applyFont="1" applyAlignment="1">
      <alignment horizontal="center" vertical="center"/>
    </xf>
    <xf numFmtId="0" fontId="41" fillId="0" borderId="7"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41" fillId="0" borderId="10" xfId="0" applyFont="1" applyBorder="1" applyAlignment="1">
      <alignment horizontal="center" vertical="center"/>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41" fillId="0" borderId="12" xfId="0" applyFont="1" applyBorder="1" applyAlignment="1">
      <alignment horizontal="center" vertical="center" wrapText="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42" fillId="3" borderId="21" xfId="0" applyFont="1" applyFill="1" applyBorder="1" applyAlignment="1">
      <alignment horizontal="center"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9">
    <dxf>
      <fill>
        <patternFill>
          <bgColor rgb="FFC00000"/>
        </patternFill>
      </fill>
    </dxf>
    <dxf>
      <fill>
        <patternFill>
          <bgColor theme="9" tint="-0.24994659260841701"/>
        </patternFill>
      </fill>
    </dxf>
    <dxf>
      <fill>
        <patternFill>
          <bgColor rgb="FFFFFF00"/>
        </patternFill>
      </fill>
    </dxf>
    <dxf>
      <fill>
        <patternFill>
          <bgColor rgb="FF92D050"/>
        </patternFill>
      </fill>
    </dxf>
    <dxf>
      <font>
        <color auto="1"/>
      </font>
      <fill>
        <patternFill>
          <bgColor rgb="FFC00000"/>
        </patternFill>
      </fill>
    </dxf>
    <dxf>
      <font>
        <color auto="1"/>
      </font>
      <fill>
        <patternFill>
          <bgColor rgb="FFFFFF00"/>
        </patternFill>
      </fill>
    </dxf>
    <dxf>
      <font>
        <color theme="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C00000"/>
        </patternFill>
      </fill>
    </dxf>
    <dxf>
      <font>
        <color auto="1"/>
      </font>
      <fill>
        <patternFill>
          <bgColor rgb="FFFFFF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705469</xdr:colOff>
      <xdr:row>0</xdr:row>
      <xdr:rowOff>1</xdr:rowOff>
    </xdr:from>
    <xdr:to>
      <xdr:col>2</xdr:col>
      <xdr:colOff>412750</xdr:colOff>
      <xdr:row>0</xdr:row>
      <xdr:rowOff>444501</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094" y="1"/>
          <a:ext cx="501031" cy="444500"/>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48" dataDxfId="47">
  <autoFilter ref="B209:C219" xr:uid="{00000000-0009-0000-0100-000001000000}"/>
  <tableColumns count="2">
    <tableColumn id="1" xr3:uid="{00000000-0010-0000-0000-000001000000}" name="Criterios" dataDxfId="46"/>
    <tableColumn id="2" xr3:uid="{00000000-0010-0000-0000-000002000000}" name="Subcriterios" dataDxfId="4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4" zoomScale="130" zoomScaleNormal="130" workbookViewId="0">
      <selection activeCell="C37" sqref="C37:D37"/>
    </sheetView>
  </sheetViews>
  <sheetFormatPr baseColWidth="10" defaultColWidth="11.42578125" defaultRowHeight="15" x14ac:dyDescent="0.25"/>
  <cols>
    <col min="1" max="1" width="2.85546875" style="70" customWidth="1"/>
    <col min="2" max="3" width="24.5703125" style="70" customWidth="1"/>
    <col min="4" max="4" width="16" style="70" customWidth="1"/>
    <col min="5" max="5" width="24.5703125" style="70" customWidth="1"/>
    <col min="6" max="6" width="27.5703125" style="70" customWidth="1"/>
    <col min="7" max="8" width="24.5703125" style="70" customWidth="1"/>
    <col min="9" max="16384" width="11.42578125" style="70"/>
  </cols>
  <sheetData>
    <row r="1" spans="2:8" ht="15.75" thickBot="1" x14ac:dyDescent="0.3"/>
    <row r="2" spans="2:8" ht="18" x14ac:dyDescent="0.25">
      <c r="B2" s="181" t="s">
        <v>163</v>
      </c>
      <c r="C2" s="182"/>
      <c r="D2" s="182"/>
      <c r="E2" s="182"/>
      <c r="F2" s="182"/>
      <c r="G2" s="182"/>
      <c r="H2" s="183"/>
    </row>
    <row r="3" spans="2:8" x14ac:dyDescent="0.25">
      <c r="B3" s="71"/>
      <c r="C3" s="72"/>
      <c r="D3" s="72"/>
      <c r="E3" s="72"/>
      <c r="F3" s="72"/>
      <c r="G3" s="72"/>
      <c r="H3" s="73"/>
    </row>
    <row r="4" spans="2:8" ht="63" customHeight="1" x14ac:dyDescent="0.25">
      <c r="B4" s="184" t="s">
        <v>206</v>
      </c>
      <c r="C4" s="185"/>
      <c r="D4" s="185"/>
      <c r="E4" s="185"/>
      <c r="F4" s="185"/>
      <c r="G4" s="185"/>
      <c r="H4" s="186"/>
    </row>
    <row r="5" spans="2:8" ht="63" customHeight="1" x14ac:dyDescent="0.25">
      <c r="B5" s="187"/>
      <c r="C5" s="188"/>
      <c r="D5" s="188"/>
      <c r="E5" s="188"/>
      <c r="F5" s="188"/>
      <c r="G5" s="188"/>
      <c r="H5" s="189"/>
    </row>
    <row r="6" spans="2:8" ht="16.5" x14ac:dyDescent="0.25">
      <c r="B6" s="190" t="s">
        <v>161</v>
      </c>
      <c r="C6" s="191"/>
      <c r="D6" s="191"/>
      <c r="E6" s="191"/>
      <c r="F6" s="191"/>
      <c r="G6" s="191"/>
      <c r="H6" s="192"/>
    </row>
    <row r="7" spans="2:8" ht="95.25" customHeight="1" x14ac:dyDescent="0.25">
      <c r="B7" s="200" t="s">
        <v>166</v>
      </c>
      <c r="C7" s="201"/>
      <c r="D7" s="201"/>
      <c r="E7" s="201"/>
      <c r="F7" s="201"/>
      <c r="G7" s="201"/>
      <c r="H7" s="202"/>
    </row>
    <row r="8" spans="2:8" ht="16.5" x14ac:dyDescent="0.25">
      <c r="B8" s="107"/>
      <c r="C8" s="108"/>
      <c r="D8" s="108"/>
      <c r="E8" s="108"/>
      <c r="F8" s="108"/>
      <c r="G8" s="108"/>
      <c r="H8" s="109"/>
    </row>
    <row r="9" spans="2:8" ht="16.5" customHeight="1" x14ac:dyDescent="0.25">
      <c r="B9" s="193" t="s">
        <v>199</v>
      </c>
      <c r="C9" s="194"/>
      <c r="D9" s="194"/>
      <c r="E9" s="194"/>
      <c r="F9" s="194"/>
      <c r="G9" s="194"/>
      <c r="H9" s="195"/>
    </row>
    <row r="10" spans="2:8" ht="44.25" customHeight="1" x14ac:dyDescent="0.25">
      <c r="B10" s="193"/>
      <c r="C10" s="194"/>
      <c r="D10" s="194"/>
      <c r="E10" s="194"/>
      <c r="F10" s="194"/>
      <c r="G10" s="194"/>
      <c r="H10" s="195"/>
    </row>
    <row r="11" spans="2:8" ht="15.75" thickBot="1" x14ac:dyDescent="0.3">
      <c r="B11" s="96"/>
      <c r="C11" s="99"/>
      <c r="D11" s="104"/>
      <c r="E11" s="105"/>
      <c r="F11" s="105"/>
      <c r="G11" s="106"/>
      <c r="H11" s="100"/>
    </row>
    <row r="12" spans="2:8" ht="15.75" thickTop="1" x14ac:dyDescent="0.25">
      <c r="B12" s="96"/>
      <c r="C12" s="196" t="s">
        <v>162</v>
      </c>
      <c r="D12" s="197"/>
      <c r="E12" s="198" t="s">
        <v>200</v>
      </c>
      <c r="F12" s="199"/>
      <c r="G12" s="99"/>
      <c r="H12" s="100"/>
    </row>
    <row r="13" spans="2:8" ht="35.25" customHeight="1" x14ac:dyDescent="0.25">
      <c r="B13" s="96"/>
      <c r="C13" s="168" t="s">
        <v>193</v>
      </c>
      <c r="D13" s="169"/>
      <c r="E13" s="170" t="s">
        <v>198</v>
      </c>
      <c r="F13" s="171"/>
      <c r="G13" s="99"/>
      <c r="H13" s="100"/>
    </row>
    <row r="14" spans="2:8" ht="17.25" customHeight="1" x14ac:dyDescent="0.25">
      <c r="B14" s="96"/>
      <c r="C14" s="168" t="s">
        <v>194</v>
      </c>
      <c r="D14" s="169"/>
      <c r="E14" s="170" t="s">
        <v>196</v>
      </c>
      <c r="F14" s="171"/>
      <c r="G14" s="99"/>
      <c r="H14" s="100"/>
    </row>
    <row r="15" spans="2:8" ht="19.5" customHeight="1" x14ac:dyDescent="0.25">
      <c r="B15" s="96"/>
      <c r="C15" s="168" t="s">
        <v>195</v>
      </c>
      <c r="D15" s="169"/>
      <c r="E15" s="170" t="s">
        <v>197</v>
      </c>
      <c r="F15" s="171"/>
      <c r="G15" s="99"/>
      <c r="H15" s="100"/>
    </row>
    <row r="16" spans="2:8" ht="69.75" customHeight="1" x14ac:dyDescent="0.25">
      <c r="B16" s="96"/>
      <c r="C16" s="168" t="s">
        <v>164</v>
      </c>
      <c r="D16" s="169"/>
      <c r="E16" s="170" t="s">
        <v>165</v>
      </c>
      <c r="F16" s="171"/>
      <c r="G16" s="99"/>
      <c r="H16" s="100"/>
    </row>
    <row r="17" spans="2:8" ht="34.5" customHeight="1" x14ac:dyDescent="0.25">
      <c r="B17" s="96"/>
      <c r="C17" s="172" t="s">
        <v>2</v>
      </c>
      <c r="D17" s="173"/>
      <c r="E17" s="164" t="s">
        <v>207</v>
      </c>
      <c r="F17" s="165"/>
      <c r="G17" s="99"/>
      <c r="H17" s="100"/>
    </row>
    <row r="18" spans="2:8" ht="27.75" customHeight="1" x14ac:dyDescent="0.25">
      <c r="B18" s="96"/>
      <c r="C18" s="172" t="s">
        <v>3</v>
      </c>
      <c r="D18" s="173"/>
      <c r="E18" s="164" t="s">
        <v>208</v>
      </c>
      <c r="F18" s="165"/>
      <c r="G18" s="99"/>
      <c r="H18" s="100"/>
    </row>
    <row r="19" spans="2:8" ht="28.5" customHeight="1" x14ac:dyDescent="0.25">
      <c r="B19" s="96"/>
      <c r="C19" s="172" t="s">
        <v>41</v>
      </c>
      <c r="D19" s="173"/>
      <c r="E19" s="164" t="s">
        <v>209</v>
      </c>
      <c r="F19" s="165"/>
      <c r="G19" s="99"/>
      <c r="H19" s="100"/>
    </row>
    <row r="20" spans="2:8" ht="72.75" customHeight="1" x14ac:dyDescent="0.25">
      <c r="B20" s="96"/>
      <c r="C20" s="172" t="s">
        <v>1</v>
      </c>
      <c r="D20" s="173"/>
      <c r="E20" s="164" t="s">
        <v>210</v>
      </c>
      <c r="F20" s="165"/>
      <c r="G20" s="99"/>
      <c r="H20" s="100"/>
    </row>
    <row r="21" spans="2:8" ht="64.5" customHeight="1" x14ac:dyDescent="0.25">
      <c r="B21" s="96"/>
      <c r="C21" s="172" t="s">
        <v>49</v>
      </c>
      <c r="D21" s="173"/>
      <c r="E21" s="164" t="s">
        <v>168</v>
      </c>
      <c r="F21" s="165"/>
      <c r="G21" s="99"/>
      <c r="H21" s="100"/>
    </row>
    <row r="22" spans="2:8" ht="71.25" customHeight="1" x14ac:dyDescent="0.25">
      <c r="B22" s="96"/>
      <c r="C22" s="172" t="s">
        <v>167</v>
      </c>
      <c r="D22" s="173"/>
      <c r="E22" s="164" t="s">
        <v>169</v>
      </c>
      <c r="F22" s="165"/>
      <c r="G22" s="99"/>
      <c r="H22" s="100"/>
    </row>
    <row r="23" spans="2:8" ht="55.5" customHeight="1" x14ac:dyDescent="0.25">
      <c r="B23" s="96"/>
      <c r="C23" s="166" t="s">
        <v>170</v>
      </c>
      <c r="D23" s="167"/>
      <c r="E23" s="164" t="s">
        <v>171</v>
      </c>
      <c r="F23" s="165"/>
      <c r="G23" s="99"/>
      <c r="H23" s="100"/>
    </row>
    <row r="24" spans="2:8" ht="42" customHeight="1" x14ac:dyDescent="0.25">
      <c r="B24" s="96"/>
      <c r="C24" s="166" t="s">
        <v>47</v>
      </c>
      <c r="D24" s="167"/>
      <c r="E24" s="164" t="s">
        <v>172</v>
      </c>
      <c r="F24" s="165"/>
      <c r="G24" s="99"/>
      <c r="H24" s="100"/>
    </row>
    <row r="25" spans="2:8" ht="59.25" customHeight="1" x14ac:dyDescent="0.25">
      <c r="B25" s="96"/>
      <c r="C25" s="166" t="s">
        <v>160</v>
      </c>
      <c r="D25" s="167"/>
      <c r="E25" s="164" t="s">
        <v>173</v>
      </c>
      <c r="F25" s="165"/>
      <c r="G25" s="99"/>
      <c r="H25" s="100"/>
    </row>
    <row r="26" spans="2:8" ht="23.25" customHeight="1" x14ac:dyDescent="0.25">
      <c r="B26" s="96"/>
      <c r="C26" s="166" t="s">
        <v>12</v>
      </c>
      <c r="D26" s="167"/>
      <c r="E26" s="164" t="s">
        <v>174</v>
      </c>
      <c r="F26" s="165"/>
      <c r="G26" s="99"/>
      <c r="H26" s="100"/>
    </row>
    <row r="27" spans="2:8" ht="30.75" customHeight="1" x14ac:dyDescent="0.25">
      <c r="B27" s="96"/>
      <c r="C27" s="166" t="s">
        <v>178</v>
      </c>
      <c r="D27" s="167"/>
      <c r="E27" s="164" t="s">
        <v>175</v>
      </c>
      <c r="F27" s="165"/>
      <c r="G27" s="99"/>
      <c r="H27" s="100"/>
    </row>
    <row r="28" spans="2:8" ht="35.25" customHeight="1" x14ac:dyDescent="0.25">
      <c r="B28" s="96"/>
      <c r="C28" s="166" t="s">
        <v>179</v>
      </c>
      <c r="D28" s="167"/>
      <c r="E28" s="164" t="s">
        <v>176</v>
      </c>
      <c r="F28" s="165"/>
      <c r="G28" s="99"/>
      <c r="H28" s="100"/>
    </row>
    <row r="29" spans="2:8" ht="33" customHeight="1" x14ac:dyDescent="0.25">
      <c r="B29" s="96"/>
      <c r="C29" s="166" t="s">
        <v>179</v>
      </c>
      <c r="D29" s="167"/>
      <c r="E29" s="164" t="s">
        <v>176</v>
      </c>
      <c r="F29" s="165"/>
      <c r="G29" s="99"/>
      <c r="H29" s="100"/>
    </row>
    <row r="30" spans="2:8" ht="30" customHeight="1" x14ac:dyDescent="0.25">
      <c r="B30" s="96"/>
      <c r="C30" s="166" t="s">
        <v>180</v>
      </c>
      <c r="D30" s="167"/>
      <c r="E30" s="164" t="s">
        <v>177</v>
      </c>
      <c r="F30" s="165"/>
      <c r="G30" s="99"/>
      <c r="H30" s="100"/>
    </row>
    <row r="31" spans="2:8" ht="35.25" customHeight="1" x14ac:dyDescent="0.25">
      <c r="B31" s="96"/>
      <c r="C31" s="166" t="s">
        <v>181</v>
      </c>
      <c r="D31" s="167"/>
      <c r="E31" s="164" t="s">
        <v>182</v>
      </c>
      <c r="F31" s="165"/>
      <c r="G31" s="99"/>
      <c r="H31" s="100"/>
    </row>
    <row r="32" spans="2:8" ht="31.5" customHeight="1" x14ac:dyDescent="0.25">
      <c r="B32" s="96"/>
      <c r="C32" s="166" t="s">
        <v>183</v>
      </c>
      <c r="D32" s="167"/>
      <c r="E32" s="164" t="s">
        <v>184</v>
      </c>
      <c r="F32" s="165"/>
      <c r="G32" s="99"/>
      <c r="H32" s="100"/>
    </row>
    <row r="33" spans="2:8" ht="35.25" customHeight="1" x14ac:dyDescent="0.25">
      <c r="B33" s="96"/>
      <c r="C33" s="166" t="s">
        <v>185</v>
      </c>
      <c r="D33" s="167"/>
      <c r="E33" s="164" t="s">
        <v>186</v>
      </c>
      <c r="F33" s="165"/>
      <c r="G33" s="99"/>
      <c r="H33" s="100"/>
    </row>
    <row r="34" spans="2:8" ht="59.25" customHeight="1" x14ac:dyDescent="0.25">
      <c r="B34" s="96"/>
      <c r="C34" s="166" t="s">
        <v>187</v>
      </c>
      <c r="D34" s="167"/>
      <c r="E34" s="164" t="s">
        <v>188</v>
      </c>
      <c r="F34" s="165"/>
      <c r="G34" s="99"/>
      <c r="H34" s="100"/>
    </row>
    <row r="35" spans="2:8" ht="29.25" customHeight="1" x14ac:dyDescent="0.25">
      <c r="B35" s="96"/>
      <c r="C35" s="166" t="s">
        <v>29</v>
      </c>
      <c r="D35" s="167"/>
      <c r="E35" s="164" t="s">
        <v>189</v>
      </c>
      <c r="F35" s="165"/>
      <c r="G35" s="99"/>
      <c r="H35" s="100"/>
    </row>
    <row r="36" spans="2:8" ht="82.5" customHeight="1" x14ac:dyDescent="0.25">
      <c r="B36" s="96"/>
      <c r="C36" s="166" t="s">
        <v>191</v>
      </c>
      <c r="D36" s="167"/>
      <c r="E36" s="164" t="s">
        <v>190</v>
      </c>
      <c r="F36" s="165"/>
      <c r="G36" s="99"/>
      <c r="H36" s="100"/>
    </row>
    <row r="37" spans="2:8" ht="46.5" customHeight="1" x14ac:dyDescent="0.25">
      <c r="B37" s="96"/>
      <c r="C37" s="166" t="s">
        <v>38</v>
      </c>
      <c r="D37" s="167"/>
      <c r="E37" s="164" t="s">
        <v>192</v>
      </c>
      <c r="F37" s="165"/>
      <c r="G37" s="99"/>
      <c r="H37" s="100"/>
    </row>
    <row r="38" spans="2:8" ht="6.75" customHeight="1" thickBot="1" x14ac:dyDescent="0.3">
      <c r="B38" s="96"/>
      <c r="C38" s="177"/>
      <c r="D38" s="178"/>
      <c r="E38" s="179"/>
      <c r="F38" s="180"/>
      <c r="G38" s="99"/>
      <c r="H38" s="100"/>
    </row>
    <row r="39" spans="2:8" ht="15.75" thickTop="1" x14ac:dyDescent="0.25">
      <c r="B39" s="96"/>
      <c r="C39" s="97"/>
      <c r="D39" s="97"/>
      <c r="E39" s="98"/>
      <c r="F39" s="98"/>
      <c r="G39" s="99"/>
      <c r="H39" s="100"/>
    </row>
    <row r="40" spans="2:8" ht="21" customHeight="1" x14ac:dyDescent="0.25">
      <c r="B40" s="174" t="s">
        <v>201</v>
      </c>
      <c r="C40" s="175"/>
      <c r="D40" s="175"/>
      <c r="E40" s="175"/>
      <c r="F40" s="175"/>
      <c r="G40" s="175"/>
      <c r="H40" s="176"/>
    </row>
    <row r="41" spans="2:8" ht="20.25" customHeight="1" x14ac:dyDescent="0.25">
      <c r="B41" s="174" t="s">
        <v>202</v>
      </c>
      <c r="C41" s="175"/>
      <c r="D41" s="175"/>
      <c r="E41" s="175"/>
      <c r="F41" s="175"/>
      <c r="G41" s="175"/>
      <c r="H41" s="176"/>
    </row>
    <row r="42" spans="2:8" ht="20.25" customHeight="1" x14ac:dyDescent="0.25">
      <c r="B42" s="174" t="s">
        <v>203</v>
      </c>
      <c r="C42" s="175"/>
      <c r="D42" s="175"/>
      <c r="E42" s="175"/>
      <c r="F42" s="175"/>
      <c r="G42" s="175"/>
      <c r="H42" s="176"/>
    </row>
    <row r="43" spans="2:8" ht="20.25" customHeight="1" x14ac:dyDescent="0.25">
      <c r="B43" s="174" t="s">
        <v>204</v>
      </c>
      <c r="C43" s="175"/>
      <c r="D43" s="175"/>
      <c r="E43" s="175"/>
      <c r="F43" s="175"/>
      <c r="G43" s="175"/>
      <c r="H43" s="176"/>
    </row>
    <row r="44" spans="2:8" x14ac:dyDescent="0.25">
      <c r="B44" s="174" t="s">
        <v>205</v>
      </c>
      <c r="C44" s="175"/>
      <c r="D44" s="175"/>
      <c r="E44" s="175"/>
      <c r="F44" s="175"/>
      <c r="G44" s="175"/>
      <c r="H44" s="176"/>
    </row>
    <row r="45" spans="2:8" ht="15.75" thickBot="1" x14ac:dyDescent="0.3">
      <c r="B45" s="101"/>
      <c r="C45" s="102"/>
      <c r="D45" s="102"/>
      <c r="E45" s="102"/>
      <c r="F45" s="102"/>
      <c r="G45" s="102"/>
      <c r="H45" s="103"/>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W22"/>
  <sheetViews>
    <sheetView showGridLines="0" tabSelected="1" topLeftCell="AR15" zoomScale="80" zoomScaleNormal="80" zoomScaleSheetLayoutView="80" workbookViewId="0">
      <selection activeCell="AU15" sqref="AU15"/>
    </sheetView>
  </sheetViews>
  <sheetFormatPr baseColWidth="10" defaultColWidth="11.42578125" defaultRowHeight="16.5" x14ac:dyDescent="0.3"/>
  <cols>
    <col min="1" max="1" width="4.5703125" style="2" customWidth="1"/>
    <col min="2" max="3" width="12" style="2" customWidth="1"/>
    <col min="4" max="4" width="14.140625" style="2" customWidth="1"/>
    <col min="5" max="5" width="28.140625" style="2" customWidth="1"/>
    <col min="6" max="6" width="16.140625" style="2" customWidth="1"/>
    <col min="7" max="7" width="32.42578125" style="1" customWidth="1"/>
    <col min="8" max="10" width="19" style="4" customWidth="1"/>
    <col min="11" max="11" width="17.85546875" style="1" customWidth="1"/>
    <col min="12" max="12" width="16.42578125" style="1" customWidth="1"/>
    <col min="13" max="13" width="6.42578125" style="1" customWidth="1"/>
    <col min="14" max="14" width="27.42578125" style="1" customWidth="1"/>
    <col min="15" max="15" width="30.42578125" style="157" customWidth="1"/>
    <col min="16" max="16" width="17.42578125" style="1" customWidth="1"/>
    <col min="17" max="17" width="6.42578125" style="1" customWidth="1"/>
    <col min="18" max="18" width="16" style="1" customWidth="1"/>
    <col min="19" max="19" width="5.85546875" style="1" customWidth="1"/>
    <col min="20" max="20" width="67.5703125" style="1" customWidth="1"/>
    <col min="21" max="21" width="31" style="1" customWidth="1"/>
    <col min="22" max="22" width="15.140625" style="1" bestFit="1" customWidth="1"/>
    <col min="23" max="23" width="6.85546875" style="1" customWidth="1"/>
    <col min="24" max="24" width="5" style="1" customWidth="1"/>
    <col min="25" max="25" width="5.42578125" style="1" customWidth="1"/>
    <col min="26" max="26" width="7.140625" style="1" customWidth="1"/>
    <col min="27" max="27" width="6.5703125" style="1" customWidth="1"/>
    <col min="28" max="28" width="7.42578125" style="1" customWidth="1"/>
    <col min="29" max="29" width="38.42578125" style="1" customWidth="1"/>
    <col min="30" max="30" width="8.5703125" style="1" customWidth="1"/>
    <col min="31" max="31" width="10.42578125" style="1" customWidth="1"/>
    <col min="32" max="32" width="9.42578125" style="1" customWidth="1"/>
    <col min="33" max="33" width="9.140625" style="1" customWidth="1"/>
    <col min="34" max="34" width="8.42578125" style="1" customWidth="1"/>
    <col min="35" max="35" width="7.42578125" style="1" customWidth="1"/>
    <col min="36" max="36" width="51.42578125" style="1" customWidth="1"/>
    <col min="37" max="37" width="29.140625" style="1" customWidth="1"/>
    <col min="38" max="38" width="18.85546875" style="1" customWidth="1"/>
    <col min="39" max="39" width="16.85546875" style="1" customWidth="1"/>
    <col min="40" max="40" width="14.85546875" style="1" customWidth="1"/>
    <col min="41" max="41" width="53.5703125" style="1" customWidth="1"/>
    <col min="42" max="42" width="21" style="1" customWidth="1"/>
    <col min="43" max="43" width="19.5703125" style="1" customWidth="1"/>
    <col min="44" max="44" width="64" style="1" customWidth="1"/>
    <col min="45" max="46" width="20.5703125" style="1" customWidth="1"/>
    <col min="47" max="47" width="15.42578125" style="1" customWidth="1"/>
    <col min="48" max="48" width="69.42578125" style="1" customWidth="1"/>
    <col min="49" max="49" width="17.42578125" style="1" customWidth="1"/>
    <col min="50" max="16384" width="11.42578125" style="1"/>
  </cols>
  <sheetData>
    <row r="1" spans="1:75" ht="38.450000000000003" customHeight="1" x14ac:dyDescent="0.3">
      <c r="A1" s="242" t="s">
        <v>213</v>
      </c>
      <c r="B1" s="242"/>
      <c r="C1" s="242"/>
      <c r="D1" s="242"/>
      <c r="E1" s="225" t="s">
        <v>214</v>
      </c>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35" t="s">
        <v>215</v>
      </c>
      <c r="AW1" s="235"/>
    </row>
    <row r="2" spans="1:75" ht="9" customHeight="1" x14ac:dyDescent="0.3">
      <c r="A2" s="242"/>
      <c r="B2" s="242"/>
      <c r="C2" s="242"/>
      <c r="D2" s="242"/>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35" t="s">
        <v>222</v>
      </c>
      <c r="AW2" s="235"/>
    </row>
    <row r="3" spans="1:75" ht="7.5" customHeight="1" x14ac:dyDescent="0.3">
      <c r="A3" s="242"/>
      <c r="B3" s="242"/>
      <c r="C3" s="242"/>
      <c r="D3" s="242"/>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35" t="s">
        <v>223</v>
      </c>
      <c r="AW3" s="235"/>
    </row>
    <row r="4" spans="1:75" ht="6" customHeight="1" x14ac:dyDescent="0.3">
      <c r="A4" s="242"/>
      <c r="B4" s="242"/>
      <c r="C4" s="242"/>
      <c r="D4" s="242"/>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35" t="s">
        <v>216</v>
      </c>
      <c r="AW4" s="235"/>
    </row>
    <row r="5" spans="1:75" ht="26.25" customHeight="1" x14ac:dyDescent="0.3">
      <c r="A5" s="210" t="s">
        <v>42</v>
      </c>
      <c r="B5" s="211"/>
      <c r="C5" s="239" t="s">
        <v>254</v>
      </c>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240"/>
      <c r="AW5" s="241"/>
      <c r="AX5" s="5"/>
      <c r="AY5" s="5"/>
      <c r="AZ5" s="5"/>
      <c r="BA5" s="5"/>
      <c r="BB5" s="5"/>
      <c r="BC5" s="5"/>
      <c r="BD5" s="5"/>
      <c r="BE5" s="5"/>
      <c r="BF5" s="5"/>
      <c r="BG5" s="5"/>
      <c r="BH5" s="5"/>
      <c r="BI5" s="5"/>
      <c r="BJ5" s="5"/>
      <c r="BK5" s="5"/>
      <c r="BL5" s="5"/>
      <c r="BM5" s="5"/>
      <c r="BN5" s="5"/>
      <c r="BO5" s="5"/>
      <c r="BP5" s="5"/>
      <c r="BQ5" s="5"/>
      <c r="BR5" s="5"/>
      <c r="BS5" s="5"/>
      <c r="BT5" s="5"/>
      <c r="BU5" s="5"/>
      <c r="BV5" s="5"/>
      <c r="BW5" s="5"/>
    </row>
    <row r="6" spans="1:75" ht="30" customHeight="1" x14ac:dyDescent="0.3">
      <c r="A6" s="210" t="s">
        <v>129</v>
      </c>
      <c r="B6" s="211"/>
      <c r="C6" s="236" t="s">
        <v>255</v>
      </c>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237"/>
      <c r="AW6" s="238"/>
      <c r="AX6" s="5"/>
      <c r="AY6" s="5"/>
      <c r="AZ6" s="5"/>
      <c r="BA6" s="5"/>
      <c r="BB6" s="5"/>
      <c r="BC6" s="5"/>
      <c r="BD6" s="5"/>
      <c r="BE6" s="5"/>
      <c r="BF6" s="5"/>
      <c r="BG6" s="5"/>
      <c r="BH6" s="5"/>
      <c r="BI6" s="5"/>
      <c r="BJ6" s="5"/>
      <c r="BK6" s="5"/>
      <c r="BL6" s="5"/>
      <c r="BM6" s="5"/>
      <c r="BN6" s="5"/>
      <c r="BO6" s="5"/>
      <c r="BP6" s="5"/>
      <c r="BQ6" s="5"/>
      <c r="BR6" s="5"/>
      <c r="BS6" s="5"/>
      <c r="BT6" s="5"/>
      <c r="BU6" s="5"/>
      <c r="BV6" s="5"/>
      <c r="BW6" s="5"/>
    </row>
    <row r="7" spans="1:75" ht="24" customHeight="1" x14ac:dyDescent="0.3">
      <c r="A7" s="210" t="s">
        <v>43</v>
      </c>
      <c r="B7" s="211"/>
      <c r="C7" s="236" t="s">
        <v>256</v>
      </c>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237"/>
      <c r="AO7" s="237"/>
      <c r="AP7" s="237"/>
      <c r="AQ7" s="237"/>
      <c r="AR7" s="237"/>
      <c r="AS7" s="237"/>
      <c r="AT7" s="237"/>
      <c r="AU7" s="237"/>
      <c r="AV7" s="237"/>
      <c r="AW7" s="238"/>
      <c r="AX7" s="5"/>
      <c r="AY7" s="5"/>
      <c r="AZ7" s="5"/>
      <c r="BA7" s="5"/>
      <c r="BB7" s="5"/>
      <c r="BC7" s="5"/>
      <c r="BD7" s="5"/>
      <c r="BE7" s="5"/>
      <c r="BF7" s="5"/>
      <c r="BG7" s="5"/>
      <c r="BH7" s="5"/>
      <c r="BI7" s="5"/>
      <c r="BJ7" s="5"/>
      <c r="BK7" s="5"/>
      <c r="BL7" s="5"/>
      <c r="BM7" s="5"/>
      <c r="BN7" s="5"/>
      <c r="BO7" s="5"/>
      <c r="BP7" s="5"/>
      <c r="BQ7" s="5"/>
      <c r="BR7" s="5"/>
      <c r="BS7" s="5"/>
      <c r="BT7" s="5"/>
      <c r="BU7" s="5"/>
      <c r="BV7" s="5"/>
      <c r="BW7" s="5"/>
    </row>
    <row r="8" spans="1:75" x14ac:dyDescent="0.3">
      <c r="A8" s="208" t="s">
        <v>138</v>
      </c>
      <c r="B8" s="208"/>
      <c r="C8" s="208"/>
      <c r="D8" s="208"/>
      <c r="E8" s="212"/>
      <c r="F8" s="212"/>
      <c r="G8" s="212"/>
      <c r="H8" s="212"/>
      <c r="I8" s="212"/>
      <c r="J8" s="212"/>
      <c r="K8" s="212"/>
      <c r="L8" s="212" t="s">
        <v>139</v>
      </c>
      <c r="M8" s="212"/>
      <c r="N8" s="212"/>
      <c r="O8" s="212"/>
      <c r="P8" s="212"/>
      <c r="Q8" s="212"/>
      <c r="R8" s="212"/>
      <c r="S8" s="212" t="s">
        <v>140</v>
      </c>
      <c r="T8" s="212"/>
      <c r="U8" s="212"/>
      <c r="V8" s="212"/>
      <c r="W8" s="212"/>
      <c r="X8" s="212"/>
      <c r="Y8" s="212"/>
      <c r="Z8" s="212"/>
      <c r="AA8" s="212"/>
      <c r="AB8" s="212"/>
      <c r="AC8" s="212" t="s">
        <v>141</v>
      </c>
      <c r="AD8" s="212"/>
      <c r="AE8" s="212"/>
      <c r="AF8" s="212"/>
      <c r="AG8" s="212"/>
      <c r="AH8" s="212"/>
      <c r="AI8" s="212"/>
      <c r="AJ8" s="151"/>
      <c r="AK8" s="203" t="s">
        <v>34</v>
      </c>
      <c r="AL8" s="204"/>
      <c r="AM8" s="204"/>
      <c r="AN8" s="204"/>
      <c r="AO8" s="204"/>
      <c r="AP8" s="204"/>
      <c r="AQ8" s="204"/>
      <c r="AR8" s="204"/>
      <c r="AS8" s="204"/>
      <c r="AT8" s="204"/>
      <c r="AU8" s="204"/>
      <c r="AV8" s="204"/>
      <c r="AW8" s="204"/>
      <c r="AX8" s="5"/>
      <c r="AY8" s="5"/>
      <c r="AZ8" s="5"/>
      <c r="BA8" s="5"/>
      <c r="BB8" s="5"/>
      <c r="BC8" s="5"/>
      <c r="BD8" s="5"/>
      <c r="BE8" s="5"/>
      <c r="BF8" s="5"/>
      <c r="BG8" s="5"/>
      <c r="BH8" s="5"/>
      <c r="BI8" s="5"/>
      <c r="BJ8" s="5"/>
      <c r="BK8" s="5"/>
      <c r="BL8" s="5"/>
      <c r="BM8" s="5"/>
      <c r="BN8" s="5"/>
      <c r="BO8" s="5"/>
      <c r="BP8" s="5"/>
      <c r="BQ8" s="5"/>
      <c r="BR8" s="5"/>
      <c r="BS8" s="5"/>
      <c r="BT8" s="5"/>
      <c r="BU8" s="5"/>
      <c r="BV8" s="5"/>
      <c r="BW8" s="5"/>
    </row>
    <row r="9" spans="1:75" ht="16.5" customHeight="1" x14ac:dyDescent="0.3">
      <c r="A9" s="224" t="s">
        <v>0</v>
      </c>
      <c r="B9" s="208" t="s">
        <v>13</v>
      </c>
      <c r="C9" s="208" t="s">
        <v>236</v>
      </c>
      <c r="D9" s="208" t="s">
        <v>2</v>
      </c>
      <c r="E9" s="205" t="s">
        <v>3</v>
      </c>
      <c r="F9" s="205" t="s">
        <v>41</v>
      </c>
      <c r="G9" s="208" t="s">
        <v>1</v>
      </c>
      <c r="H9" s="205" t="s">
        <v>49</v>
      </c>
      <c r="I9" s="205" t="s">
        <v>252</v>
      </c>
      <c r="J9" s="205" t="s">
        <v>253</v>
      </c>
      <c r="K9" s="205" t="s">
        <v>134</v>
      </c>
      <c r="L9" s="205" t="s">
        <v>33</v>
      </c>
      <c r="M9" s="208" t="s">
        <v>5</v>
      </c>
      <c r="N9" s="205" t="s">
        <v>86</v>
      </c>
      <c r="O9" s="205" t="s">
        <v>91</v>
      </c>
      <c r="P9" s="205" t="s">
        <v>44</v>
      </c>
      <c r="Q9" s="208" t="s">
        <v>5</v>
      </c>
      <c r="R9" s="205" t="s">
        <v>47</v>
      </c>
      <c r="S9" s="213" t="s">
        <v>11</v>
      </c>
      <c r="T9" s="205" t="s">
        <v>160</v>
      </c>
      <c r="U9" s="205" t="s">
        <v>212</v>
      </c>
      <c r="V9" s="205" t="s">
        <v>12</v>
      </c>
      <c r="W9" s="205" t="s">
        <v>8</v>
      </c>
      <c r="X9" s="205"/>
      <c r="Y9" s="205"/>
      <c r="Z9" s="205"/>
      <c r="AA9" s="205"/>
      <c r="AB9" s="205"/>
      <c r="AC9" s="213" t="s">
        <v>137</v>
      </c>
      <c r="AD9" s="213" t="s">
        <v>45</v>
      </c>
      <c r="AE9" s="213" t="s">
        <v>5</v>
      </c>
      <c r="AF9" s="213" t="s">
        <v>46</v>
      </c>
      <c r="AG9" s="213" t="s">
        <v>5</v>
      </c>
      <c r="AH9" s="213" t="s">
        <v>48</v>
      </c>
      <c r="AI9" s="213" t="s">
        <v>29</v>
      </c>
      <c r="AJ9" s="205" t="s">
        <v>18</v>
      </c>
      <c r="AK9" s="205" t="s">
        <v>34</v>
      </c>
      <c r="AL9" s="205" t="s">
        <v>35</v>
      </c>
      <c r="AM9" s="205" t="s">
        <v>36</v>
      </c>
      <c r="AN9" s="205" t="s">
        <v>37</v>
      </c>
      <c r="AO9" s="205" t="s">
        <v>224</v>
      </c>
      <c r="AP9" s="205" t="s">
        <v>38</v>
      </c>
      <c r="AQ9" s="205" t="s">
        <v>37</v>
      </c>
      <c r="AR9" s="205" t="s">
        <v>225</v>
      </c>
      <c r="AS9" s="205" t="s">
        <v>38</v>
      </c>
      <c r="AT9" s="206" t="s">
        <v>275</v>
      </c>
      <c r="AU9" s="205" t="s">
        <v>37</v>
      </c>
      <c r="AV9" s="205" t="s">
        <v>226</v>
      </c>
      <c r="AW9" s="205" t="s">
        <v>38</v>
      </c>
      <c r="AX9" s="5"/>
      <c r="AY9" s="5"/>
      <c r="AZ9" s="5"/>
      <c r="BA9" s="5"/>
      <c r="BB9" s="5"/>
      <c r="BC9" s="5"/>
      <c r="BD9" s="5"/>
      <c r="BE9" s="5"/>
      <c r="BF9" s="5"/>
      <c r="BG9" s="5"/>
      <c r="BH9" s="5"/>
      <c r="BI9" s="5"/>
      <c r="BJ9" s="5"/>
      <c r="BK9" s="5"/>
      <c r="BL9" s="5"/>
      <c r="BM9" s="5"/>
      <c r="BN9" s="5"/>
      <c r="BO9" s="5"/>
      <c r="BP9" s="5"/>
      <c r="BQ9" s="5"/>
      <c r="BR9" s="5"/>
      <c r="BS9" s="5"/>
      <c r="BT9" s="5"/>
      <c r="BU9" s="5"/>
      <c r="BV9" s="5"/>
      <c r="BW9" s="5"/>
    </row>
    <row r="10" spans="1:75" s="3" customFormat="1" ht="58.5" customHeight="1" x14ac:dyDescent="0.25">
      <c r="A10" s="224"/>
      <c r="B10" s="208"/>
      <c r="C10" s="208"/>
      <c r="D10" s="208"/>
      <c r="E10" s="205"/>
      <c r="F10" s="205"/>
      <c r="G10" s="208"/>
      <c r="H10" s="205"/>
      <c r="I10" s="205"/>
      <c r="J10" s="205"/>
      <c r="K10" s="205"/>
      <c r="L10" s="205"/>
      <c r="M10" s="208"/>
      <c r="N10" s="205"/>
      <c r="O10" s="205"/>
      <c r="P10" s="208"/>
      <c r="Q10" s="208"/>
      <c r="R10" s="205"/>
      <c r="S10" s="213"/>
      <c r="T10" s="205"/>
      <c r="U10" s="205"/>
      <c r="V10" s="205"/>
      <c r="W10" s="128" t="s">
        <v>13</v>
      </c>
      <c r="X10" s="128" t="s">
        <v>17</v>
      </c>
      <c r="Y10" s="128" t="s">
        <v>28</v>
      </c>
      <c r="Z10" s="128" t="s">
        <v>18</v>
      </c>
      <c r="AA10" s="128" t="s">
        <v>21</v>
      </c>
      <c r="AB10" s="128" t="s">
        <v>24</v>
      </c>
      <c r="AC10" s="213"/>
      <c r="AD10" s="213"/>
      <c r="AE10" s="213"/>
      <c r="AF10" s="213"/>
      <c r="AG10" s="213"/>
      <c r="AH10" s="213"/>
      <c r="AI10" s="213"/>
      <c r="AJ10" s="205"/>
      <c r="AK10" s="205"/>
      <c r="AL10" s="205"/>
      <c r="AM10" s="205"/>
      <c r="AN10" s="205"/>
      <c r="AO10" s="205"/>
      <c r="AP10" s="205"/>
      <c r="AQ10" s="205"/>
      <c r="AR10" s="205"/>
      <c r="AS10" s="205"/>
      <c r="AT10" s="207"/>
      <c r="AU10" s="205"/>
      <c r="AV10" s="205"/>
      <c r="AW10" s="205"/>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row>
    <row r="11" spans="1:75" s="21" customFormat="1" ht="153.75" customHeight="1" x14ac:dyDescent="0.25">
      <c r="A11" s="209">
        <v>1</v>
      </c>
      <c r="B11" s="209" t="s">
        <v>228</v>
      </c>
      <c r="C11" s="209" t="s">
        <v>239</v>
      </c>
      <c r="D11" s="243" t="s">
        <v>133</v>
      </c>
      <c r="E11" s="243" t="s">
        <v>258</v>
      </c>
      <c r="F11" s="243" t="s">
        <v>257</v>
      </c>
      <c r="G11" s="244" t="s">
        <v>259</v>
      </c>
      <c r="H11" s="243" t="s">
        <v>122</v>
      </c>
      <c r="I11" s="243" t="s">
        <v>245</v>
      </c>
      <c r="J11" s="243" t="s">
        <v>250</v>
      </c>
      <c r="K11" s="245">
        <v>15</v>
      </c>
      <c r="L11" s="246" t="str">
        <f>IF(K11&lt;=0,"",IF(K11&lt;=2,"Muy Baja",IF(K11&lt;=24,"Baja",IF(K11&lt;=500,"Media",IF(K11&lt;=5000,"Alta","Muy Alta")))))</f>
        <v>Baja</v>
      </c>
      <c r="M11" s="247">
        <f>IF(L11="","",IF(L11="Muy Baja",0.2,IF(L11="Baja",0.4,IF(L11="Media",0.6,IF(L11="Alta",0.8,IF(L11="Muy Alta",1,))))))</f>
        <v>0.4</v>
      </c>
      <c r="N11" s="248" t="s">
        <v>153</v>
      </c>
      <c r="O11" s="247" t="str">
        <f>IF(NOT(ISERROR(MATCH(N11,'Tabla Impacto'!$B$221:$B$223,0))),'Tabla Impacto'!$F$223&amp;"Por favor no seleccionar los criterios de impacto(Afectación Económica o presupuestal y Pérdida Reputacional)",N11)</f>
        <v xml:space="preserve">     El riesgo afecta la imagen de de la entidad con efecto publicitario sostenido a nivel de sector administrativo, nivel departamental o municipal</v>
      </c>
      <c r="P11" s="246" t="str">
        <f>IF(OR(O11='Tabla Impacto'!$C$11,O11='Tabla Impacto'!$D$11),"Leve",IF(OR(O11='Tabla Impacto'!$C$12,O11='Tabla Impacto'!$D$12),"Menor",IF(OR(O11='Tabla Impacto'!$C$13,O11='Tabla Impacto'!$D$13),"Moderado",IF(OR(O11='Tabla Impacto'!$C$14,O11='Tabla Impacto'!$D$14),"Mayor",IF(OR(O11='Tabla Impacto'!$C$15,O11='Tabla Impacto'!$D$15),"Catastrófico","")))))</f>
        <v>Mayor</v>
      </c>
      <c r="Q11" s="247">
        <f>IF(P11="","",IF(P11="Leve",0.2,IF(P11="Menor",0.4,IF(P11="Moderado",0.6,IF(P11="Mayor",0.8,IF(P11="Catastrófico",1,))))))</f>
        <v>0.8</v>
      </c>
      <c r="R11" s="256"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Alto</v>
      </c>
      <c r="S11" s="209">
        <v>1</v>
      </c>
      <c r="T11" s="257" t="s">
        <v>281</v>
      </c>
      <c r="U11" s="257" t="s">
        <v>284</v>
      </c>
      <c r="V11" s="255" t="str">
        <f>IF(OR(W11="Preventivo",W11="Detectivo"),"Probabilidad",IF(W11="Correctivo","Impacto",""))</f>
        <v>Probabilidad</v>
      </c>
      <c r="W11" s="258" t="s">
        <v>14</v>
      </c>
      <c r="X11" s="258" t="s">
        <v>10</v>
      </c>
      <c r="Y11" s="258" t="str">
        <f>IF(AND(W11="Preventivo",X11="Automático"),"50%",IF(AND(W11="Preventivo",X11="Manual"),"40%",IF(AND(W11="Detectivo",X11="Automático"),"40%",IF(AND(W11="Detectivo",X11="Manual"),"30%",IF(AND(W11="Correctivo",X11="Automático"),"35%",IF(AND(W11="Correctivo",X11="Manual"),"25%",""))))))</f>
        <v>50%</v>
      </c>
      <c r="Z11" s="258" t="s">
        <v>19</v>
      </c>
      <c r="AA11" s="258" t="s">
        <v>22</v>
      </c>
      <c r="AB11" s="260" t="s">
        <v>118</v>
      </c>
      <c r="AC11" s="218">
        <f>IFERROR(IF(V11="Probabilidad",(M11-(+M11*Y11)),IF(V11="Impacto",M11,"")),"")</f>
        <v>0.2</v>
      </c>
      <c r="AD11" s="220" t="str">
        <f>IFERROR(IF(AC11="","",IF(AC11&lt;=0.2,"Muy Baja",IF(AC11&lt;=0.4,"Baja",IF(AC11&lt;=0.6,"Media",IF(AC11&lt;=0.8,"Alta","Muy Alta"))))),"")</f>
        <v>Muy Baja</v>
      </c>
      <c r="AE11" s="222">
        <f>+AC11</f>
        <v>0.2</v>
      </c>
      <c r="AF11" s="220" t="str">
        <f>IFERROR(IF(AG11="","",IF(AG11&lt;=0.2,"Leve",IF(AG11&lt;=0.4,"Menor",IF(AG11&lt;=0.6,"Moderado",IF(AG11&lt;=0.8,"Mayor","Catastrófico"))))),"")</f>
        <v>Mayor</v>
      </c>
      <c r="AG11" s="222">
        <f>IFERROR(IF(V11="Impacto",(Q11-(+Q11*Y11)),IF(V11="Probabilidad",Q11,"")),"")</f>
        <v>0.8</v>
      </c>
      <c r="AH11" s="214" t="str">
        <f>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Alto</v>
      </c>
      <c r="AI11" s="216" t="s">
        <v>135</v>
      </c>
      <c r="AJ11" s="257" t="s">
        <v>282</v>
      </c>
      <c r="AK11" s="112" t="s">
        <v>267</v>
      </c>
      <c r="AL11" s="153" t="s">
        <v>268</v>
      </c>
      <c r="AM11" s="154">
        <v>44927</v>
      </c>
      <c r="AN11" s="154">
        <v>45055</v>
      </c>
      <c r="AO11" s="153" t="s">
        <v>270</v>
      </c>
      <c r="AP11" s="114" t="s">
        <v>40</v>
      </c>
      <c r="AQ11" s="149">
        <v>45163</v>
      </c>
      <c r="AR11" s="249" t="s">
        <v>279</v>
      </c>
      <c r="AS11" s="251" t="s">
        <v>40</v>
      </c>
      <c r="AT11" s="253" t="s">
        <v>280</v>
      </c>
      <c r="AU11" s="146"/>
      <c r="AV11" s="410" t="s">
        <v>302</v>
      </c>
      <c r="AW11" s="146"/>
    </row>
    <row r="12" spans="1:75" ht="120.75" customHeight="1" x14ac:dyDescent="0.3">
      <c r="A12" s="209"/>
      <c r="B12" s="209"/>
      <c r="C12" s="209"/>
      <c r="D12" s="243"/>
      <c r="E12" s="243"/>
      <c r="F12" s="243"/>
      <c r="G12" s="244"/>
      <c r="H12" s="243"/>
      <c r="I12" s="243"/>
      <c r="J12" s="243"/>
      <c r="K12" s="245"/>
      <c r="L12" s="246" t="str">
        <f t="shared" ref="L12" si="0">IF(K12&lt;=0,"",IF(K12&lt;=2,"Muy Baja",IF(K12&lt;=24,"Baja",IF(K12&lt;=500,"Media",IF(K12&lt;=5000,"Alta","Muy Alta")))))</f>
        <v/>
      </c>
      <c r="M12" s="247"/>
      <c r="N12" s="248"/>
      <c r="O12" s="247"/>
      <c r="P12" s="246"/>
      <c r="Q12" s="247"/>
      <c r="R12" s="256"/>
      <c r="S12" s="209"/>
      <c r="T12" s="257"/>
      <c r="U12" s="257"/>
      <c r="V12" s="255"/>
      <c r="W12" s="259"/>
      <c r="X12" s="259"/>
      <c r="Y12" s="259"/>
      <c r="Z12" s="259"/>
      <c r="AA12" s="259"/>
      <c r="AB12" s="260"/>
      <c r="AC12" s="219"/>
      <c r="AD12" s="221"/>
      <c r="AE12" s="223"/>
      <c r="AF12" s="221"/>
      <c r="AG12" s="223"/>
      <c r="AH12" s="215"/>
      <c r="AI12" s="217"/>
      <c r="AJ12" s="257"/>
      <c r="AK12" s="148" t="s">
        <v>283</v>
      </c>
      <c r="AL12" s="112" t="s">
        <v>269</v>
      </c>
      <c r="AM12" s="154">
        <v>44927</v>
      </c>
      <c r="AN12" s="154">
        <v>45055</v>
      </c>
      <c r="AO12" s="145" t="s">
        <v>271</v>
      </c>
      <c r="AP12" s="114" t="s">
        <v>40</v>
      </c>
      <c r="AQ12" s="149">
        <v>45163</v>
      </c>
      <c r="AR12" s="250"/>
      <c r="AS12" s="252"/>
      <c r="AT12" s="254"/>
      <c r="AU12" s="127"/>
      <c r="AV12" s="410" t="s">
        <v>302</v>
      </c>
      <c r="AW12" s="114"/>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row>
    <row r="13" spans="1:75" ht="252.75" customHeight="1" x14ac:dyDescent="0.3">
      <c r="A13" s="111">
        <v>2</v>
      </c>
      <c r="B13" s="111" t="s">
        <v>231</v>
      </c>
      <c r="C13" s="111" t="s">
        <v>239</v>
      </c>
      <c r="D13" s="112" t="s">
        <v>133</v>
      </c>
      <c r="E13" s="112" t="s">
        <v>262</v>
      </c>
      <c r="F13" s="112" t="s">
        <v>260</v>
      </c>
      <c r="G13" s="113" t="s">
        <v>261</v>
      </c>
      <c r="H13" s="112" t="s">
        <v>122</v>
      </c>
      <c r="I13" s="112" t="s">
        <v>247</v>
      </c>
      <c r="J13" s="112" t="s">
        <v>247</v>
      </c>
      <c r="K13" s="114">
        <v>20</v>
      </c>
      <c r="L13" s="115" t="str">
        <f>IF(K13&lt;=0,"",IF(K13&lt;=2,"Muy Baja",IF(K13&lt;=24,"Baja",IF(K13&lt;=500,"Media",IF(K13&lt;=5000,"Alta","Muy Alta")))))</f>
        <v>Baja</v>
      </c>
      <c r="M13" s="116">
        <v>0.45</v>
      </c>
      <c r="N13" s="117" t="s">
        <v>154</v>
      </c>
      <c r="O13" s="116" t="str">
        <f>IF(NOT(ISERROR(MATCH(N13,'Tabla Impacto'!$B$221:$B$223,0))),'Tabla Impacto'!$F$223&amp;"Por favor no seleccionar los criterios de impacto(Afectación Económica o presupuestal y Pérdida Reputacional)",N13)</f>
        <v xml:space="preserve">     El riesgo afecta la imagen de la entidad a nivel nacional, con efecto publicitarios sostenible a nivel país</v>
      </c>
      <c r="P13" s="144" t="str">
        <f>IF(OR(O13='Tabla Impacto'!$C$11,O13='Tabla Impacto'!$D$11),"Leve",IF(OR(O13='Tabla Impacto'!$C$12,O13='Tabla Impacto'!$D$12),"Menor",IF(OR(O13='Tabla Impacto'!$C$13,O13='Tabla Impacto'!$D$13),"Moderado",IF(OR(O13='Tabla Impacto'!$C$14,O13='Tabla Impacto'!$D$14),"Mayor",IF(OR(O13='Tabla Impacto'!$C$15,O13='Tabla Impacto'!$D$15),"Catastrófico","")))))</f>
        <v>Catastrófico</v>
      </c>
      <c r="Q13" s="116">
        <f>IF(P13="","",IF(P13="Leve",0.2,IF(P13="Menor",0.4,IF(P13="Moderado",0.6,IF(P13="Mayor",0.8,IF(P13="Catastrófico",1,))))))</f>
        <v>1</v>
      </c>
      <c r="R13" s="118"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Extremo</v>
      </c>
      <c r="S13" s="111">
        <v>1</v>
      </c>
      <c r="T13" s="155" t="s">
        <v>285</v>
      </c>
      <c r="U13" s="112" t="s">
        <v>286</v>
      </c>
      <c r="V13" s="120" t="str">
        <f>IF(OR(W13="Preventivo",W13="Detectivo"),"Probabilidad",IF(W13="Correctivo","Impacto",""))</f>
        <v>Probabilidad</v>
      </c>
      <c r="W13" s="121" t="s">
        <v>14</v>
      </c>
      <c r="X13" s="121" t="s">
        <v>10</v>
      </c>
      <c r="Y13" s="122" t="str">
        <f>IF(AND(W13="Preventivo",X13="Automático"),"50%",IF(AND(W13="Preventivo",X13="Manual"),"40%",IF(AND(W13="Detectivo",X13="Automático"),"40%",IF(AND(W13="Detectivo",X13="Manual"),"30%",IF(AND(W13="Correctivo",X13="Automático"),"35%",IF(AND(W13="Correctivo",X13="Manual"),"25%",""))))))</f>
        <v>50%</v>
      </c>
      <c r="Z13" s="121" t="s">
        <v>20</v>
      </c>
      <c r="AA13" s="121" t="s">
        <v>22</v>
      </c>
      <c r="AB13" s="121" t="s">
        <v>118</v>
      </c>
      <c r="AC13" s="123">
        <f>IFERROR(IF(V13="Probabilidad",(M13-(+M13*Y13)),IF(V13="Impacto",M13,"")),"")</f>
        <v>0.22500000000000001</v>
      </c>
      <c r="AD13" s="124" t="str">
        <f>IFERROR(IF(AC13="","",IF(AC13&lt;=0.2,"Muy Baja",IF(AC13&lt;=0.4,"Baja",IF(AC13&lt;=0.6,"Media",IF(AC13&lt;=0.8,"Alta","Muy Alta"))))),"")</f>
        <v>Baja</v>
      </c>
      <c r="AE13" s="125">
        <f>+AC13</f>
        <v>0.22500000000000001</v>
      </c>
      <c r="AF13" s="124" t="str">
        <f>IFERROR(IF(AG13="","",IF(AG13&lt;=0.2,"Leve",IF(AG13&lt;=0.4,"Menor",IF(AG13&lt;=0.6,"Moderado",IF(AG13&lt;=0.8,"Mayor","Catastrófico"))))),"")</f>
        <v>Catastrófico</v>
      </c>
      <c r="AG13" s="125">
        <f>IFERROR(IF(V13="Impacto",(Q13-(+Q13*Y13)),IF(V13="Probabilidad",Q13,"")),"")</f>
        <v>1</v>
      </c>
      <c r="AH13" s="126"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Extremo</v>
      </c>
      <c r="AI13" s="121" t="s">
        <v>135</v>
      </c>
      <c r="AJ13" s="155" t="s">
        <v>287</v>
      </c>
      <c r="AK13" s="112" t="s">
        <v>290</v>
      </c>
      <c r="AL13" s="112" t="s">
        <v>272</v>
      </c>
      <c r="AM13" s="147">
        <v>44927</v>
      </c>
      <c r="AN13" s="147">
        <v>45055</v>
      </c>
      <c r="AO13" s="112" t="s">
        <v>274</v>
      </c>
      <c r="AP13" s="114" t="s">
        <v>40</v>
      </c>
      <c r="AQ13" s="149">
        <v>45163</v>
      </c>
      <c r="AR13" s="150" t="s">
        <v>276</v>
      </c>
      <c r="AS13" s="114" t="s">
        <v>40</v>
      </c>
      <c r="AT13" s="152" t="s">
        <v>280</v>
      </c>
      <c r="AU13" s="127"/>
      <c r="AV13" s="410" t="s">
        <v>302</v>
      </c>
      <c r="AW13" s="114"/>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row>
    <row r="14" spans="1:75" ht="174.75" customHeight="1" x14ac:dyDescent="0.3">
      <c r="A14" s="111">
        <v>3</v>
      </c>
      <c r="B14" s="111" t="s">
        <v>231</v>
      </c>
      <c r="C14" s="111" t="s">
        <v>239</v>
      </c>
      <c r="D14" s="112" t="s">
        <v>133</v>
      </c>
      <c r="E14" s="112" t="s">
        <v>264</v>
      </c>
      <c r="F14" s="112" t="s">
        <v>263</v>
      </c>
      <c r="G14" s="113" t="s">
        <v>265</v>
      </c>
      <c r="H14" s="112" t="s">
        <v>122</v>
      </c>
      <c r="I14" s="112" t="s">
        <v>245</v>
      </c>
      <c r="J14" s="112" t="s">
        <v>247</v>
      </c>
      <c r="K14" s="114">
        <v>29</v>
      </c>
      <c r="L14" s="115" t="str">
        <f>IF(K14&lt;=0,"",IF(K14&lt;=2,"Muy Baja",IF(K14&lt;=24,"Baja",IF(K14&lt;=500,"Media",IF(K14&lt;=5000,"Alta","Muy Alta")))))</f>
        <v>Media</v>
      </c>
      <c r="M14" s="116">
        <f>IF(L14="","",IF(L14="Muy Baja",0.2,IF(L14="Baja",0.4,IF(L14="Media",0.6,IF(L14="Alta",0.8,IF(L14="Muy Alta",1,))))))</f>
        <v>0.6</v>
      </c>
      <c r="N14" s="117" t="s">
        <v>151</v>
      </c>
      <c r="O14" s="156" t="str">
        <f>IF(NOT(ISERROR(MATCH(N14,'Tabla Impacto'!$B$221:$B$223,0))),'Tabla Impacto'!$F$223&amp;"Por favor no seleccionar los criterios de impacto(Afectación Económica o presupuestal y Pérdida Reputacional)",N14)</f>
        <v xml:space="preserve">     El riesgo afecta la imagen de la entidad internamente, de conocimiento general, nivel interno, de junta dircetiva y accionistas y/o de provedores</v>
      </c>
      <c r="P14" s="115" t="str">
        <f>IF(OR(O14='Tabla Impacto'!$C$11,O11='Tabla Impacto'!$D$11),"Leve",IF(OR(O11='Tabla Impacto'!$C$12,O11='Tabla Impacto'!$D$12),"Menor",IF(OR(O11='Tabla Impacto'!$C$13,O11='Tabla Impacto'!$D$13),"Moderado",IF(OR(O11='Tabla Impacto'!$C$14,O11='Tabla Impacto'!$D$14),"Mayor",IF(OR(O11='Tabla Impacto'!$C$15,O11='Tabla Impacto'!$D$15),"Catastrófico","")))))</f>
        <v>Mayor</v>
      </c>
      <c r="Q14" s="116">
        <f>IF(P14="","",IF(P14="Leve",0.2,IF(P14="Menor",0.4,IF(P14="Moderado",0.6,IF(P14="Mayor",0.8,IF(P14="Catastrófico",1,))))))</f>
        <v>0.8</v>
      </c>
      <c r="R14" s="118"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Alto</v>
      </c>
      <c r="S14" s="111">
        <v>2</v>
      </c>
      <c r="T14" s="119" t="s">
        <v>291</v>
      </c>
      <c r="U14" s="155" t="s">
        <v>288</v>
      </c>
      <c r="V14" s="120" t="str">
        <f>IF(OR(W14="Preventivo",W14="Detectivo"),"Probabilidad",IF(W14="Correctivo","Impacto",""))</f>
        <v>Probabilidad</v>
      </c>
      <c r="W14" s="121" t="s">
        <v>15</v>
      </c>
      <c r="X14" s="121" t="s">
        <v>9</v>
      </c>
      <c r="Y14" s="122" t="str">
        <f>IF(AND(W14="Preventivo",X14="Automático"),"50%",IF(AND(W14="Preventivo",X14="Manual"),"40%",IF(AND(W14="Detectivo",X14="Automático"),"40%",IF(AND(W14="Detectivo",X14="Manual"),"30%",IF(AND(W14="Correctivo",X14="Automático"),"35%",IF(AND(W14="Correctivo",X14="Manual"),"25%",""))))))</f>
        <v>30%</v>
      </c>
      <c r="Z14" s="121" t="s">
        <v>19</v>
      </c>
      <c r="AA14" s="121" t="s">
        <v>22</v>
      </c>
      <c r="AB14" s="121" t="s">
        <v>118</v>
      </c>
      <c r="AC14" s="123">
        <f>IFERROR(IF(V14="Probabilidad",(M14-(+M14*Y14)),IF(V14="Impacto",M14,"")),"")</f>
        <v>0.42</v>
      </c>
      <c r="AD14" s="124" t="str">
        <f>IFERROR(IF(AC14="","",IF(AC14&lt;=0.2,"Muy Baja",IF(AC14&lt;=0.4,"Baja",IF(AC14&lt;=0.6,"Media",IF(AC14&lt;=0.8,"Alta","Muy Alta"))))),"")</f>
        <v>Media</v>
      </c>
      <c r="AE14" s="125">
        <f>+AC14</f>
        <v>0.42</v>
      </c>
      <c r="AF14" s="124" t="str">
        <f>IFERROR(IF(AG14="","",IF(AG14&lt;=0.2,"Leve",IF(AG14&lt;=0.4,"Menor",IF(AG14&lt;=0.6,"Moderado",IF(AG14&lt;=0.8,"Mayor","Catastrófico"))))),"")</f>
        <v>Mayor</v>
      </c>
      <c r="AG14" s="125">
        <f>IFERROR(IF(V14="Impacto",(Q14-(+Q14*Y14)),IF(V14="Probabilidad",Q14,"")),"")</f>
        <v>0.8</v>
      </c>
      <c r="AH14" s="126"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Alto</v>
      </c>
      <c r="AI14" s="121" t="s">
        <v>135</v>
      </c>
      <c r="AJ14" s="155" t="s">
        <v>289</v>
      </c>
      <c r="AK14" s="112" t="s">
        <v>290</v>
      </c>
      <c r="AL14" s="112" t="s">
        <v>272</v>
      </c>
      <c r="AM14" s="127">
        <v>44927</v>
      </c>
      <c r="AN14" s="127">
        <v>45055</v>
      </c>
      <c r="AO14" s="112" t="s">
        <v>273</v>
      </c>
      <c r="AP14" s="114" t="s">
        <v>40</v>
      </c>
      <c r="AQ14" s="149">
        <v>45163</v>
      </c>
      <c r="AR14" s="150" t="s">
        <v>277</v>
      </c>
      <c r="AS14" s="114" t="s">
        <v>40</v>
      </c>
      <c r="AT14" s="152" t="s">
        <v>278</v>
      </c>
      <c r="AU14" s="127"/>
      <c r="AV14" s="410" t="s">
        <v>302</v>
      </c>
      <c r="AW14" s="114"/>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row>
    <row r="15" spans="1:75" ht="174.75" customHeight="1" x14ac:dyDescent="0.3">
      <c r="A15" s="111">
        <v>4</v>
      </c>
      <c r="B15" s="111" t="s">
        <v>231</v>
      </c>
      <c r="C15" s="111" t="s">
        <v>239</v>
      </c>
      <c r="D15" s="112" t="s">
        <v>133</v>
      </c>
      <c r="E15" s="112" t="s">
        <v>294</v>
      </c>
      <c r="F15" s="112" t="s">
        <v>295</v>
      </c>
      <c r="G15" s="113" t="s">
        <v>293</v>
      </c>
      <c r="H15" s="112" t="s">
        <v>127</v>
      </c>
      <c r="I15" s="112" t="s">
        <v>245</v>
      </c>
      <c r="J15" s="112" t="s">
        <v>247</v>
      </c>
      <c r="K15" s="114">
        <v>365</v>
      </c>
      <c r="L15" s="115" t="str">
        <f>IF(K15&lt;=0,"",IF(K15&lt;=2,"Muy Baja",IF(K15&lt;=24,"Baja",IF(K15&lt;=500,"Media",IF(K15&lt;=5000,"Alta","Muy Alta")))))</f>
        <v>Media</v>
      </c>
      <c r="M15" s="116">
        <f>IF(L15="","",IF(L15="Muy Baja",0.2,IF(L15="Baja",0.4,IF(L15="Media",0.6,IF(L15="Alta",0.8,IF(L15="Muy Alta",1,))))))</f>
        <v>0.6</v>
      </c>
      <c r="N15" s="117" t="s">
        <v>147</v>
      </c>
      <c r="O15" s="156" t="str">
        <f>IF(NOT(ISERROR(MATCH(N15,'Tabla Impacto'!$B$221:$B$223,0))),'Tabla Impacto'!$F$223&amp;"Por favor no seleccionar los criterios de impacto(Afectación Económica o presupuestal y Pérdida Reputacional)",N15)</f>
        <v xml:space="preserve">     Entre 10 y 50 SMLMV </v>
      </c>
      <c r="P15" s="115" t="str">
        <f>IF(OR(O15='Tabla Impacto'!$C$11,O11='Tabla Impacto'!$D$11),"Leve",IF(OR(O11='Tabla Impacto'!$C$12,O11='Tabla Impacto'!$D$12),"Menor",IF(OR(O11='Tabla Impacto'!$C$13,O11='Tabla Impacto'!$D$13),"Moderado",IF(OR(O11='Tabla Impacto'!$C$14,O11='Tabla Impacto'!$D$14),"Mayor",IF(OR(O11='Tabla Impacto'!$C$15,O11='Tabla Impacto'!$D$15),"Catastrófico","")))))</f>
        <v>Mayor</v>
      </c>
      <c r="Q15" s="116">
        <f>IF(P15="","",IF(P15="Leve",0.2,IF(P15="Menor",0.4,IF(P15="Moderado",0.6,IF(P15="Mayor",0.8,IF(P15="Catastrófico",1,))))))</f>
        <v>0.8</v>
      </c>
      <c r="R15" s="118" t="str">
        <f>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Alto</v>
      </c>
      <c r="S15" s="111">
        <v>1</v>
      </c>
      <c r="T15" s="162" t="s">
        <v>299</v>
      </c>
      <c r="U15" s="155" t="s">
        <v>300</v>
      </c>
      <c r="V15" s="120" t="str">
        <f>IF(OR(W15="Preventivo",W15="Detectivo"),"Probabilidad",IF(W15="Correctivo","Impacto",""))</f>
        <v>Probabilidad</v>
      </c>
      <c r="W15" s="121" t="s">
        <v>15</v>
      </c>
      <c r="X15" s="121" t="s">
        <v>9</v>
      </c>
      <c r="Y15" s="122" t="str">
        <f>IF(AND(W15="Preventivo",X15="Automático"),"50%",IF(AND(W15="Preventivo",X15="Manual"),"40%",IF(AND(W15="Detectivo",X15="Automático"),"40%",IF(AND(W15="Detectivo",X15="Manual"),"30%",IF(AND(W15="Correctivo",X15="Automático"),"35%",IF(AND(W15="Correctivo",X15="Manual"),"25%",""))))))</f>
        <v>30%</v>
      </c>
      <c r="Z15" s="121" t="s">
        <v>19</v>
      </c>
      <c r="AA15" s="121" t="s">
        <v>23</v>
      </c>
      <c r="AB15" s="121" t="s">
        <v>118</v>
      </c>
      <c r="AC15" s="163">
        <f>IFERROR(IF(V15="Probabilidad",(M15-(+M15*Y15)),IF(V15="Impacto",M15,"")),"")</f>
        <v>0.42</v>
      </c>
      <c r="AD15" s="124" t="str">
        <f>IFERROR(IF(AC15="","",IF(AC15&lt;=0.2,"Muy Baja",IF(AC15&lt;=0.4,"Baja",IF(AC15&lt;=0.6,"Media",IF(AC15&lt;=0.8,"Alta","Muy Alta"))))),"")</f>
        <v>Media</v>
      </c>
      <c r="AE15" s="125">
        <f>+AC15</f>
        <v>0.42</v>
      </c>
      <c r="AF15" s="124" t="str">
        <f>IFERROR(IF(AG15="","",IF(AG15&lt;=0.2,"Leve",IF(AG15&lt;=0.4,"Menor",IF(AG15&lt;=0.6,"Moderado",IF(AG15&lt;=0.8,"Mayor","Catastrófico"))))),"")</f>
        <v>Mayor</v>
      </c>
      <c r="AG15" s="125">
        <f>IFERROR(IF(V15="Impacto",(Q15-(+Q15*Y15)),IF(V15="Probabilidad",Q15,"")),"")</f>
        <v>0.8</v>
      </c>
      <c r="AH15" s="126" t="str">
        <f>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Alto</v>
      </c>
      <c r="AI15" s="121" t="s">
        <v>135</v>
      </c>
      <c r="AJ15" s="155" t="s">
        <v>296</v>
      </c>
      <c r="AK15" s="112" t="s">
        <v>297</v>
      </c>
      <c r="AL15" s="112" t="s">
        <v>301</v>
      </c>
      <c r="AM15" s="127">
        <v>45219</v>
      </c>
      <c r="AN15" s="127">
        <v>45290</v>
      </c>
      <c r="AO15" s="112" t="s">
        <v>298</v>
      </c>
      <c r="AP15" s="114"/>
      <c r="AQ15" s="149">
        <v>45163</v>
      </c>
      <c r="AR15" s="150" t="s">
        <v>298</v>
      </c>
      <c r="AS15" s="114"/>
      <c r="AT15" s="152" t="s">
        <v>278</v>
      </c>
      <c r="AU15" s="127"/>
      <c r="AV15" s="410" t="s">
        <v>302</v>
      </c>
      <c r="AW15" s="114"/>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row>
    <row r="16" spans="1:75" ht="49.5" customHeight="1" x14ac:dyDescent="0.3">
      <c r="A16" s="110"/>
      <c r="B16" s="143"/>
      <c r="C16" s="143"/>
      <c r="D16" s="231" t="s">
        <v>130</v>
      </c>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3"/>
    </row>
    <row r="18" spans="1:44" x14ac:dyDescent="0.3">
      <c r="A18" s="129"/>
      <c r="B18" s="130"/>
      <c r="C18" s="130"/>
      <c r="D18" s="130"/>
      <c r="E18" s="130"/>
      <c r="F18" s="130"/>
      <c r="G18" s="130"/>
      <c r="H18" s="1"/>
      <c r="I18" s="1"/>
      <c r="J18" s="1"/>
      <c r="L18" s="133"/>
      <c r="M18" s="130"/>
      <c r="N18" s="130"/>
      <c r="O18" s="130"/>
      <c r="P18" s="130"/>
      <c r="Q18" s="130"/>
      <c r="R18" s="130"/>
      <c r="S18" s="130"/>
      <c r="T18" s="130"/>
      <c r="U18" s="130"/>
      <c r="V18" s="134"/>
      <c r="W18" s="134"/>
      <c r="X18" s="130"/>
      <c r="Y18" s="130"/>
      <c r="Z18" s="130"/>
      <c r="AA18" s="130"/>
      <c r="AB18" s="130"/>
      <c r="AC18" s="130"/>
      <c r="AD18" s="130"/>
      <c r="AE18" s="130"/>
      <c r="AF18" s="130"/>
      <c r="AG18" s="130"/>
      <c r="AH18" s="130"/>
      <c r="AI18" s="135"/>
      <c r="AJ18" s="135"/>
      <c r="AK18" s="135"/>
      <c r="AL18" s="130"/>
      <c r="AM18" s="130"/>
      <c r="AN18" s="130"/>
      <c r="AO18" s="130"/>
      <c r="AP18" s="130"/>
      <c r="AQ18" s="130"/>
      <c r="AR18" s="130"/>
    </row>
    <row r="19" spans="1:44" ht="18" x14ac:dyDescent="0.3">
      <c r="A19" s="234" t="s">
        <v>266</v>
      </c>
      <c r="B19" s="234"/>
      <c r="C19" s="234"/>
      <c r="D19" s="234"/>
      <c r="E19" s="234"/>
      <c r="F19" s="234"/>
      <c r="G19" s="234"/>
      <c r="H19" s="1"/>
      <c r="I19" s="1"/>
      <c r="J19" s="1"/>
      <c r="K19" s="228" t="s">
        <v>292</v>
      </c>
      <c r="L19" s="229"/>
      <c r="M19" s="229"/>
      <c r="N19" s="230"/>
      <c r="O19" s="130"/>
      <c r="P19" s="130"/>
      <c r="Q19" s="130"/>
      <c r="R19" s="130"/>
      <c r="S19" s="130"/>
      <c r="T19" s="130"/>
      <c r="U19" s="135"/>
      <c r="V19" s="134"/>
      <c r="W19" s="134"/>
      <c r="X19" s="130"/>
      <c r="Y19" s="134"/>
      <c r="Z19" s="134"/>
      <c r="AA19" s="130"/>
      <c r="AB19" s="130"/>
      <c r="AC19" s="130"/>
      <c r="AD19" s="130"/>
      <c r="AE19" s="130"/>
      <c r="AF19" s="130"/>
      <c r="AG19" s="130"/>
      <c r="AH19" s="130"/>
      <c r="AI19" s="130"/>
      <c r="AJ19" s="130"/>
      <c r="AK19" s="130"/>
      <c r="AL19" s="130"/>
      <c r="AM19" s="130"/>
      <c r="AN19" s="130"/>
      <c r="AO19" s="130"/>
      <c r="AP19" s="130"/>
      <c r="AQ19" s="130"/>
      <c r="AR19" s="130"/>
    </row>
    <row r="20" spans="1:44" ht="17.25" thickBot="1" x14ac:dyDescent="0.35">
      <c r="A20"/>
      <c r="B20"/>
      <c r="C20"/>
      <c r="D20"/>
      <c r="E20"/>
      <c r="F20"/>
      <c r="G20"/>
      <c r="H20" s="1"/>
      <c r="I20" s="1"/>
      <c r="J20" s="1"/>
      <c r="L20" s="131" t="str">
        <f>+IFERROR(VLOOKUP(H20,$H$175:$L$179,3,FALSE)*VLOOKUP(K20,$K$175:$L$179,3,FALSE),"")</f>
        <v/>
      </c>
      <c r="M20"/>
      <c r="N20"/>
      <c r="O20" s="139"/>
      <c r="P20"/>
      <c r="Q20"/>
      <c r="R20"/>
      <c r="S20"/>
      <c r="T20"/>
      <c r="U20"/>
      <c r="V20" s="131"/>
      <c r="W20" s="132"/>
      <c r="X20"/>
      <c r="Y20" s="132"/>
      <c r="Z20" s="132"/>
      <c r="AA20" s="138"/>
      <c r="AB20" s="138"/>
      <c r="AC20" s="138"/>
      <c r="AD20" s="138"/>
      <c r="AE20" s="136"/>
      <c r="AF20" s="136"/>
      <c r="AG20" s="138"/>
      <c r="AH20" s="139"/>
      <c r="AI20"/>
      <c r="AJ20"/>
      <c r="AK20"/>
      <c r="AL20"/>
      <c r="AM20" s="138"/>
      <c r="AN20"/>
      <c r="AO20" s="138"/>
      <c r="AP20"/>
      <c r="AQ20" s="138"/>
      <c r="AR20"/>
    </row>
    <row r="21" spans="1:44" ht="17.45" customHeight="1" thickTop="1" thickBot="1" x14ac:dyDescent="0.35">
      <c r="A21" s="226" t="s">
        <v>217</v>
      </c>
      <c r="B21" s="226"/>
      <c r="C21" s="226"/>
      <c r="D21" s="226"/>
      <c r="E21" s="226"/>
      <c r="F21" s="226"/>
      <c r="G21" s="141" t="s">
        <v>218</v>
      </c>
      <c r="H21" s="226" t="s">
        <v>219</v>
      </c>
      <c r="I21" s="226"/>
      <c r="J21" s="226"/>
      <c r="K21" s="226"/>
      <c r="L21" s="226"/>
      <c r="M21" s="226"/>
      <c r="N21" s="226"/>
      <c r="O21" s="142"/>
      <c r="P21" s="227" t="s">
        <v>220</v>
      </c>
      <c r="Q21" s="227"/>
      <c r="R21" s="227"/>
      <c r="S21" s="226" t="s">
        <v>221</v>
      </c>
      <c r="T21" s="226"/>
      <c r="U21" s="226"/>
      <c r="V21" s="226"/>
      <c r="W21" s="227">
        <v>1</v>
      </c>
      <c r="X21" s="227"/>
      <c r="Y21" s="227"/>
      <c r="Z21" s="227"/>
      <c r="AA21" s="140"/>
      <c r="AB21" s="140"/>
      <c r="AC21" s="140"/>
      <c r="AD21" s="140"/>
      <c r="AE21" s="140"/>
      <c r="AF21" s="140"/>
      <c r="AG21" s="140"/>
      <c r="AH21" s="140"/>
      <c r="AI21" s="140"/>
      <c r="AJ21" s="140"/>
      <c r="AK21" s="140"/>
      <c r="AL21" s="140"/>
      <c r="AM21" s="140"/>
      <c r="AN21" s="140"/>
      <c r="AO21" s="140"/>
      <c r="AP21" s="140"/>
      <c r="AQ21" s="140"/>
      <c r="AR21" s="137"/>
    </row>
    <row r="22" spans="1:44" ht="17.25" thickTop="1" x14ac:dyDescent="0.3"/>
  </sheetData>
  <dataConsolidate/>
  <mergeCells count="108">
    <mergeCell ref="AR11:AR12"/>
    <mergeCell ref="AS11:AS12"/>
    <mergeCell ref="AT11:AT12"/>
    <mergeCell ref="V11:V12"/>
    <mergeCell ref="Q11:Q12"/>
    <mergeCell ref="R11:R12"/>
    <mergeCell ref="S11:S12"/>
    <mergeCell ref="T11:T12"/>
    <mergeCell ref="U11:U12"/>
    <mergeCell ref="AJ11:AJ12"/>
    <mergeCell ref="W11:W12"/>
    <mergeCell ref="X11:X12"/>
    <mergeCell ref="Y11:Y12"/>
    <mergeCell ref="Z11:Z12"/>
    <mergeCell ref="AA11:AA12"/>
    <mergeCell ref="AB11:AB12"/>
    <mergeCell ref="AG11:AG12"/>
    <mergeCell ref="AV1:AW1"/>
    <mergeCell ref="AV2:AW2"/>
    <mergeCell ref="AV3:AW3"/>
    <mergeCell ref="AV4:AW4"/>
    <mergeCell ref="AK9:AK10"/>
    <mergeCell ref="C7:AW7"/>
    <mergeCell ref="C6:AW6"/>
    <mergeCell ref="C5:AW5"/>
    <mergeCell ref="I9:I10"/>
    <mergeCell ref="J9:J10"/>
    <mergeCell ref="AI9:AI10"/>
    <mergeCell ref="AH9:AH10"/>
    <mergeCell ref="AG9:AG10"/>
    <mergeCell ref="AC9:AC10"/>
    <mergeCell ref="U9:U10"/>
    <mergeCell ref="AW9:AW10"/>
    <mergeCell ref="A1:D4"/>
    <mergeCell ref="AF9:AF10"/>
    <mergeCell ref="AD9:AD10"/>
    <mergeCell ref="AE9:AE10"/>
    <mergeCell ref="K9:K10"/>
    <mergeCell ref="L9:L10"/>
    <mergeCell ref="M9:M10"/>
    <mergeCell ref="P9:P10"/>
    <mergeCell ref="E1:AU4"/>
    <mergeCell ref="AQ9:AQ10"/>
    <mergeCell ref="AR9:AR10"/>
    <mergeCell ref="S21:V21"/>
    <mergeCell ref="W21:Z21"/>
    <mergeCell ref="A21:F21"/>
    <mergeCell ref="K19:N19"/>
    <mergeCell ref="H21:N21"/>
    <mergeCell ref="P21:R21"/>
    <mergeCell ref="D16:AP16"/>
    <mergeCell ref="A19:G19"/>
    <mergeCell ref="G9:G10"/>
    <mergeCell ref="F9:F10"/>
    <mergeCell ref="E9:E10"/>
    <mergeCell ref="D9:D10"/>
    <mergeCell ref="R9:R10"/>
    <mergeCell ref="N9:N10"/>
    <mergeCell ref="O9:O10"/>
    <mergeCell ref="AP9:AP10"/>
    <mergeCell ref="D11:D12"/>
    <mergeCell ref="E11:E12"/>
    <mergeCell ref="F11:F12"/>
    <mergeCell ref="G11:G12"/>
    <mergeCell ref="H11:H12"/>
    <mergeCell ref="S8:AB8"/>
    <mergeCell ref="S9:S10"/>
    <mergeCell ref="T9:T10"/>
    <mergeCell ref="B9:B10"/>
    <mergeCell ref="V9:V10"/>
    <mergeCell ref="AH11:AH12"/>
    <mergeCell ref="AI11:AI12"/>
    <mergeCell ref="AC11:AC12"/>
    <mergeCell ref="AD11:AD12"/>
    <mergeCell ref="AE11:AE12"/>
    <mergeCell ref="AF11:AF12"/>
    <mergeCell ref="Q9:Q10"/>
    <mergeCell ref="W9:AB9"/>
    <mergeCell ref="AC8:AI8"/>
    <mergeCell ref="H9:H10"/>
    <mergeCell ref="I11:I12"/>
    <mergeCell ref="J11:J12"/>
    <mergeCell ref="K11:K12"/>
    <mergeCell ref="L11:L12"/>
    <mergeCell ref="M11:M12"/>
    <mergeCell ref="N11:N12"/>
    <mergeCell ref="O11:O12"/>
    <mergeCell ref="P11:P12"/>
    <mergeCell ref="C9:C10"/>
    <mergeCell ref="A11:A12"/>
    <mergeCell ref="B11:B12"/>
    <mergeCell ref="C11:C12"/>
    <mergeCell ref="A5:B5"/>
    <mergeCell ref="A6:B6"/>
    <mergeCell ref="A7:B7"/>
    <mergeCell ref="A8:K8"/>
    <mergeCell ref="L8:R8"/>
    <mergeCell ref="A9:A10"/>
    <mergeCell ref="AK8:AW8"/>
    <mergeCell ref="AS9:AS10"/>
    <mergeCell ref="AU9:AU10"/>
    <mergeCell ref="AV9:AV10"/>
    <mergeCell ref="AT9:AT10"/>
    <mergeCell ref="AJ9:AJ10"/>
    <mergeCell ref="AO9:AO10"/>
    <mergeCell ref="AN9:AN10"/>
    <mergeCell ref="AM9:AM10"/>
    <mergeCell ref="AL9:AL10"/>
  </mergeCells>
  <conditionalFormatting sqref="L11 AD11">
    <cfRule type="cellIs" dxfId="44" priority="378" operator="equal">
      <formula>"Muy Baja"</formula>
    </cfRule>
    <cfRule type="cellIs" dxfId="43" priority="374" operator="equal">
      <formula>"Muy Alta"</formula>
    </cfRule>
    <cfRule type="cellIs" dxfId="42" priority="375" operator="equal">
      <formula>"Alta"</formula>
    </cfRule>
    <cfRule type="cellIs" dxfId="41" priority="376" operator="equal">
      <formula>"Media"</formula>
    </cfRule>
    <cfRule type="cellIs" dxfId="40" priority="377" operator="equal">
      <formula>"Baja"</formula>
    </cfRule>
  </conditionalFormatting>
  <conditionalFormatting sqref="L13:L15">
    <cfRule type="cellIs" dxfId="39" priority="50" operator="equal">
      <formula>"Muy Baja"</formula>
    </cfRule>
    <cfRule type="cellIs" dxfId="38" priority="49" operator="equal">
      <formula>"Baja"</formula>
    </cfRule>
    <cfRule type="cellIs" dxfId="37" priority="48" operator="equal">
      <formula>"Media"</formula>
    </cfRule>
    <cfRule type="cellIs" dxfId="36" priority="47" operator="equal">
      <formula>"Alta"</formula>
    </cfRule>
    <cfRule type="cellIs" dxfId="35" priority="46" operator="equal">
      <formula>"Muy Alta"</formula>
    </cfRule>
  </conditionalFormatting>
  <conditionalFormatting sqref="O11">
    <cfRule type="containsText" dxfId="34" priority="56" operator="containsText" text="❌">
      <formula>NOT(ISERROR(SEARCH("❌",O11)))</formula>
    </cfRule>
  </conditionalFormatting>
  <conditionalFormatting sqref="O13:O15">
    <cfRule type="containsText" dxfId="33" priority="5" operator="containsText" text="❌">
      <formula>NOT(ISERROR(SEARCH("❌",O13)))</formula>
    </cfRule>
  </conditionalFormatting>
  <conditionalFormatting sqref="P11 AF11 P13:P15">
    <cfRule type="cellIs" dxfId="32" priority="373" operator="equal">
      <formula>"Leve"</formula>
    </cfRule>
    <cfRule type="cellIs" dxfId="31" priority="372" operator="equal">
      <formula>"Menor"</formula>
    </cfRule>
    <cfRule type="cellIs" dxfId="30" priority="371" operator="equal">
      <formula>"Moderado"</formula>
    </cfRule>
    <cfRule type="cellIs" dxfId="29" priority="370" operator="equal">
      <formula>"Mayor"</formula>
    </cfRule>
    <cfRule type="cellIs" dxfId="28" priority="369" operator="equal">
      <formula>"Catastrófico"</formula>
    </cfRule>
  </conditionalFormatting>
  <conditionalFormatting sqref="R11 AH11">
    <cfRule type="cellIs" dxfId="27" priority="297" operator="equal">
      <formula>"Moderado"</formula>
    </cfRule>
    <cfRule type="cellIs" dxfId="26" priority="296" operator="equal">
      <formula>"Alto"</formula>
    </cfRule>
    <cfRule type="cellIs" dxfId="25" priority="295" operator="equal">
      <formula>"Extremo"</formula>
    </cfRule>
    <cfRule type="cellIs" dxfId="24" priority="298" operator="equal">
      <formula>"Bajo"</formula>
    </cfRule>
  </conditionalFormatting>
  <conditionalFormatting sqref="R13:R15">
    <cfRule type="cellIs" dxfId="23" priority="1" operator="equal">
      <formula>"Extremo"</formula>
    </cfRule>
    <cfRule type="cellIs" dxfId="22" priority="2" operator="equal">
      <formula>"Alto"</formula>
    </cfRule>
    <cfRule type="cellIs" dxfId="21" priority="3" operator="equal">
      <formula>"Moderado"</formula>
    </cfRule>
    <cfRule type="cellIs" dxfId="20" priority="4" operator="equal">
      <formula>"Bajo"</formula>
    </cfRule>
  </conditionalFormatting>
  <conditionalFormatting sqref="AD13:AD15">
    <cfRule type="cellIs" dxfId="19" priority="32" operator="equal">
      <formula>"Muy Alta"</formula>
    </cfRule>
    <cfRule type="cellIs" dxfId="18" priority="33" operator="equal">
      <formula>"Alta"</formula>
    </cfRule>
    <cfRule type="cellIs" dxfId="17" priority="34" operator="equal">
      <formula>"Media"</formula>
    </cfRule>
    <cfRule type="cellIs" dxfId="16" priority="35" operator="equal">
      <formula>"Baja"</formula>
    </cfRule>
    <cfRule type="cellIs" dxfId="15" priority="36" operator="equal">
      <formula>"Muy Baja"</formula>
    </cfRule>
  </conditionalFormatting>
  <conditionalFormatting sqref="AE18:AE20">
    <cfRule type="cellIs" dxfId="14" priority="12" operator="equal">
      <formula>#REF!</formula>
    </cfRule>
    <cfRule type="cellIs" dxfId="13" priority="11" operator="equal">
      <formula>#REF!</formula>
    </cfRule>
    <cfRule type="cellIs" dxfId="12" priority="10" stopIfTrue="1" operator="equal">
      <formula>#REF!</formula>
    </cfRule>
  </conditionalFormatting>
  <conditionalFormatting sqref="AF13:AF15">
    <cfRule type="cellIs" dxfId="11" priority="31" operator="equal">
      <formula>"Leve"</formula>
    </cfRule>
    <cfRule type="cellIs" dxfId="10" priority="30" operator="equal">
      <formula>"Menor"</formula>
    </cfRule>
    <cfRule type="cellIs" dxfId="9" priority="29" operator="equal">
      <formula>"Moderado"</formula>
    </cfRule>
    <cfRule type="cellIs" dxfId="8" priority="28" operator="equal">
      <formula>"Mayor"</formula>
    </cfRule>
    <cfRule type="cellIs" dxfId="7" priority="27" operator="equal">
      <formula>"Catastrófico"</formula>
    </cfRule>
  </conditionalFormatting>
  <conditionalFormatting sqref="AF18:AF20">
    <cfRule type="cellIs" dxfId="6" priority="15" stopIfTrue="1" operator="equal">
      <formula>#REF!</formula>
    </cfRule>
    <cfRule type="cellIs" dxfId="5" priority="14" stopIfTrue="1" operator="equal">
      <formula>#REF!</formula>
    </cfRule>
    <cfRule type="cellIs" dxfId="4" priority="13" stopIfTrue="1" operator="equal">
      <formula>#REF!</formula>
    </cfRule>
  </conditionalFormatting>
  <conditionalFormatting sqref="AH13:AH15">
    <cfRule type="cellIs" dxfId="3" priority="26" operator="equal">
      <formula>"Bajo"</formula>
    </cfRule>
    <cfRule type="cellIs" dxfId="2" priority="25" operator="equal">
      <formula>"Moderado"</formula>
    </cfRule>
    <cfRule type="cellIs" dxfId="1" priority="24" operator="equal">
      <formula>"Alto"</formula>
    </cfRule>
    <cfRule type="cellIs" dxfId="0" priority="23" operator="equal">
      <formula>"Extremo"</formula>
    </cfRule>
  </conditionalFormatting>
  <dataValidations count="7">
    <dataValidation type="list" allowBlank="1" showInputMessage="1" showErrorMessage="1" sqref="G18" xr:uid="{A9E64E80-35A4-47FF-A5F9-CDF12C4870BB}">
      <formula1>$G$175:$G$184</formula1>
    </dataValidation>
    <dataValidation type="list" allowBlank="1" showInputMessage="1" showErrorMessage="1" sqref="G20 AE20:AF20" xr:uid="{0C9AFE7A-34E5-4BC3-9372-65989F79DA4A}">
      <formula1>#REF!</formula1>
    </dataValidation>
    <dataValidation type="list" allowBlank="1" showInputMessage="1" showErrorMessage="1" sqref="V20" xr:uid="{8910DACE-623D-44C7-ACDC-8EFE682D6D07}">
      <formula1>$N$175:$N$176</formula1>
    </dataValidation>
    <dataValidation type="list" allowBlank="1" showInputMessage="1" showErrorMessage="1" sqref="K20" xr:uid="{AEE3C913-E3FF-4EAD-A28F-0E4AF03F7B68}">
      <formula1>$K$175:$K$179</formula1>
    </dataValidation>
    <dataValidation type="list" allowBlank="1" showInputMessage="1" showErrorMessage="1" sqref="H20:J20" xr:uid="{5FB25536-B463-40EC-AFC8-5C922B108149}">
      <formula1>$H$175:$H$179</formula1>
    </dataValidation>
    <dataValidation type="list" allowBlank="1" showInputMessage="1" showErrorMessage="1" sqref="AQ20 Y20:AD20 W20 AM20 AO20" xr:uid="{FEF49A38-1B40-4CA8-8D27-279DC1DFA04B}">
      <formula1>$AM$175:$AM$182</formula1>
    </dataValidation>
    <dataValidation allowBlank="1" showInputMessage="1" showErrorMessage="1" error="Recuerde que las acciones se generan bajo la medida de mitigar el riesgo" sqref="AR11 AR13:AR15" xr:uid="{95672004-FB5E-4F8B-A835-4BF67F0744E5}"/>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9B9163D7-DE5C-4772-8417-A9538A68DE86}">
          <x14:formula1>
            <xm:f>'Opciones Tratamiento'!$B$9:$B$10</xm:f>
          </x14:formula1>
          <xm:sqref>AP11:AP15 AS13:AS15 AS11 AW12:AW15</xm:sqref>
        </x14:dataValidation>
        <x14:dataValidation type="custom" allowBlank="1" showInputMessage="1" showErrorMessage="1" error="Recuerde que las acciones se generan bajo la medida de mitigar el riesgo" xr:uid="{3B441396-7F39-4C63-8A49-EEE2FD61411F}">
          <x14:formula1>
            <xm:f>IF(OR(AP12='Opciones Tratamiento'!$B$2,AP12='Opciones Tratamiento'!$B$3,AP12='Opciones Tratamiento'!$B$4),ISBLANK(AP12),ISTEXT(AP12))</xm:f>
          </x14:formula1>
          <xm:sqref>AU12:AU15</xm:sqref>
        </x14:dataValidation>
        <x14:dataValidation type="list" allowBlank="1" showInputMessage="1" showErrorMessage="1" xr:uid="{ECA49AA7-54AC-4EE5-B0AC-3C735EB220B0}">
          <x14:formula1>
            <xm:f>'Tabla Valoración controles'!$D$4:$D$6</xm:f>
          </x14:formula1>
          <xm:sqref>W11 W13:W15</xm:sqref>
        </x14:dataValidation>
        <x14:dataValidation type="list" allowBlank="1" showInputMessage="1" showErrorMessage="1" xr:uid="{CF3CDFF0-8E53-4CA4-84E6-35C4AB873A02}">
          <x14:formula1>
            <xm:f>'Tabla Valoración controles'!$D$7:$D$8</xm:f>
          </x14:formula1>
          <xm:sqref>X11 X13:X15</xm:sqref>
        </x14:dataValidation>
        <x14:dataValidation type="list" allowBlank="1" showInputMessage="1" showErrorMessage="1" xr:uid="{3B5A8F78-A324-479D-B5DD-16ACD570727F}">
          <x14:formula1>
            <xm:f>'Tabla Valoración controles'!$D$9:$D$10</xm:f>
          </x14:formula1>
          <xm:sqref>Z11 Z13:Z15</xm:sqref>
        </x14:dataValidation>
        <x14:dataValidation type="list" allowBlank="1" showInputMessage="1" showErrorMessage="1" xr:uid="{B3C91E3F-D5FE-403B-B2D8-322C8C685B69}">
          <x14:formula1>
            <xm:f>'Tabla Valoración controles'!$D$11:$D$12</xm:f>
          </x14:formula1>
          <xm:sqref>AA11 AA13:AA15</xm:sqref>
        </x14:dataValidation>
        <x14:dataValidation type="list" allowBlank="1" showInputMessage="1" showErrorMessage="1" xr:uid="{8FE02AE2-CB71-4434-BABF-907B5E846B65}">
          <x14:formula1>
            <xm:f>'Tabla Valoración controles'!$D$13:$D$14</xm:f>
          </x14:formula1>
          <xm:sqref>AB11 AB13:AB15</xm:sqref>
        </x14:dataValidation>
        <x14:dataValidation type="list" allowBlank="1" showInputMessage="1" showErrorMessage="1" xr:uid="{EB551D77-8EBB-4841-A83A-791C10C28273}">
          <x14:formula1>
            <xm:f>'Opciones Tratamiento'!$B$13:$B$19</xm:f>
          </x14:formula1>
          <xm:sqref>H11 H13:H15</xm:sqref>
        </x14:dataValidation>
        <x14:dataValidation type="list" allowBlank="1" showInputMessage="1" showErrorMessage="1" xr:uid="{FC53C24B-98BD-4ABC-BF06-003F5D892DA0}">
          <x14:formula1>
            <xm:f>'Opciones Tratamiento'!$E$2:$E$4</xm:f>
          </x14:formula1>
          <xm:sqref>D11 D13:D15</xm:sqref>
        </x14:dataValidation>
        <x14:dataValidation type="list" allowBlank="1" showInputMessage="1" showErrorMessage="1" xr:uid="{291603F7-278E-4C29-B594-CF6781E46F62}">
          <x14:formula1>
            <xm:f>'Opciones Tratamiento'!$B$2:$B$5</xm:f>
          </x14:formula1>
          <xm:sqref>AI11 AI13:AI15</xm:sqref>
        </x14:dataValidation>
        <x14:dataValidation type="list" allowBlank="1" showInputMessage="1" showErrorMessage="1" xr:uid="{1F9E3FD5-712D-432F-ABBE-F1735F245DF3}">
          <x14:formula1>
            <xm:f>'Tabla Impacto'!$F$210:$F$221</xm:f>
          </x14:formula1>
          <xm:sqref>N11 N13:N15</xm:sqref>
        </x14:dataValidation>
        <x14:dataValidation type="custom" allowBlank="1" showInputMessage="1" showErrorMessage="1" error="Recuerde que las acciones se generan bajo la medida de mitigar el riesgo" xr:uid="{AEC3E378-A89D-405B-AD0C-3B983719B361}">
          <x14:formula1>
            <xm:f>IF(OR(AI11='Opciones Tratamiento'!$B$2,AI11='Opciones Tratamiento'!$B$3,AI11='Opciones Tratamiento'!$B$4),ISBLANK(AI11),ISTEXT(AI11))</xm:f>
          </x14:formula1>
          <xm:sqref>AK11 AK13:AK15</xm:sqref>
        </x14:dataValidation>
        <x14:dataValidation type="custom" allowBlank="1" showInputMessage="1" showErrorMessage="1" error="Recuerde que las acciones se generan bajo la medida de mitigar el riesgo" xr:uid="{6B63FADD-28BA-4FFB-98BA-BA069AB53950}">
          <x14:formula1>
            <xm:f>IF(OR(AI11='Opciones Tratamiento'!$B$2,AI11='Opciones Tratamiento'!$B$3,AI11='Opciones Tratamiento'!$B$4),ISBLANK(AI11),ISTEXT(AI11))</xm:f>
          </x14:formula1>
          <xm:sqref>AL12:AL15</xm:sqref>
        </x14:dataValidation>
        <x14:dataValidation type="custom" allowBlank="1" showInputMessage="1" showErrorMessage="1" error="Recuerde que las acciones se generan bajo la medida de mitigar el riesgo" xr:uid="{2BDAA888-6AD5-4DE1-9FEA-7600D8B0EDDB}">
          <x14:formula1>
            <xm:f>IF(OR(AI13='Opciones Tratamiento'!$B$2,AI13='Opciones Tratamiento'!$B$3,AI13='Opciones Tratamiento'!$B$4),ISBLANK(AI13),ISTEXT(AI13))</xm:f>
          </x14:formula1>
          <xm:sqref>AM14:AM15</xm:sqref>
        </x14:dataValidation>
        <x14:dataValidation type="custom" allowBlank="1" showInputMessage="1" showErrorMessage="1" error="Recuerde que las acciones se generan bajo la medida de mitigar el riesgo" xr:uid="{A28082FD-2437-4417-91F4-1EBEC56ED24F}">
          <x14:formula1>
            <xm:f>IF(OR(AI13='Opciones Tratamiento'!$B$2,AI13='Opciones Tratamiento'!$B$3,AI13='Opciones Tratamiento'!$B$4),ISBLANK(AI13),ISTEXT(AI13))</xm:f>
          </x14:formula1>
          <xm:sqref>AN14:AN15</xm:sqref>
        </x14:dataValidation>
        <x14:dataValidation type="custom" allowBlank="1" showInputMessage="1" showErrorMessage="1" error="Recuerde que las acciones se generan bajo la medida de mitigar el riesgo" xr:uid="{980D5A82-D07B-49C8-8461-A54BD0634874}">
          <x14:formula1>
            <xm:f>IF(OR(AI11='Opciones Tratamiento'!$B$2,AI11='Opciones Tratamiento'!$B$3,AI11='Opciones Tratamiento'!$B$4),ISBLANK(AI11),ISTEXT(AI11))</xm:f>
          </x14:formula1>
          <xm:sqref>AO12:AO15</xm:sqref>
        </x14:dataValidation>
        <x14:dataValidation type="list" allowBlank="1" showInputMessage="1" showErrorMessage="1" xr:uid="{15A51FB4-7AA7-4757-86DD-4AFF254CD496}">
          <x14:formula1>
            <xm:f>Listas!$A$2:$A$9</xm:f>
          </x14:formula1>
          <xm:sqref>B11 B13:B15</xm:sqref>
        </x14:dataValidation>
        <x14:dataValidation type="list" allowBlank="1" showInputMessage="1" showErrorMessage="1" xr:uid="{EDE70F63-A09E-4845-8C13-088DAB092BE2}">
          <x14:formula1>
            <xm:f>Listas!$B$2:$B$7</xm:f>
          </x14:formula1>
          <xm:sqref>C11 C13:C15</xm:sqref>
        </x14:dataValidation>
        <x14:dataValidation type="list" allowBlank="1" showInputMessage="1" showErrorMessage="1" xr:uid="{AD03F4DF-FA5C-45CE-8546-CEF02BEC1CC9}">
          <x14:formula1>
            <xm:f>Listas!$C$2:$C$6</xm:f>
          </x14:formula1>
          <xm:sqref>I11 I13:I15</xm:sqref>
        </x14:dataValidation>
        <x14:dataValidation type="list" allowBlank="1" showInputMessage="1" showErrorMessage="1" xr:uid="{363F74C6-0546-4048-BC90-50236342308A}">
          <x14:formula1>
            <xm:f>Listas!$D$2:$D$5</xm:f>
          </x14:formula1>
          <xm:sqref>J11 J13:J15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227</v>
      </c>
      <c r="B1" t="s">
        <v>236</v>
      </c>
      <c r="C1" t="s">
        <v>242</v>
      </c>
      <c r="D1" t="s">
        <v>251</v>
      </c>
    </row>
    <row r="2" spans="1:4" x14ac:dyDescent="0.25">
      <c r="A2" t="s">
        <v>235</v>
      </c>
      <c r="B2" t="s">
        <v>237</v>
      </c>
      <c r="C2" t="s">
        <v>243</v>
      </c>
      <c r="D2" t="s">
        <v>248</v>
      </c>
    </row>
    <row r="3" spans="1:4" x14ac:dyDescent="0.25">
      <c r="A3" t="s">
        <v>228</v>
      </c>
      <c r="B3" t="s">
        <v>230</v>
      </c>
      <c r="C3" t="s">
        <v>244</v>
      </c>
      <c r="D3" t="s">
        <v>249</v>
      </c>
    </row>
    <row r="4" spans="1:4" x14ac:dyDescent="0.25">
      <c r="A4" t="s">
        <v>229</v>
      </c>
      <c r="B4" t="s">
        <v>238</v>
      </c>
      <c r="C4" t="s">
        <v>245</v>
      </c>
      <c r="D4" t="s">
        <v>250</v>
      </c>
    </row>
    <row r="5" spans="1:4" x14ac:dyDescent="0.25">
      <c r="A5" t="s">
        <v>230</v>
      </c>
      <c r="B5" t="s">
        <v>239</v>
      </c>
      <c r="C5" t="s">
        <v>246</v>
      </c>
      <c r="D5" t="s">
        <v>247</v>
      </c>
    </row>
    <row r="6" spans="1:4" x14ac:dyDescent="0.25">
      <c r="A6" t="s">
        <v>231</v>
      </c>
      <c r="B6" t="s">
        <v>240</v>
      </c>
      <c r="C6" t="s">
        <v>247</v>
      </c>
    </row>
    <row r="7" spans="1:4" x14ac:dyDescent="0.25">
      <c r="A7" t="s">
        <v>232</v>
      </c>
      <c r="B7" t="s">
        <v>241</v>
      </c>
    </row>
    <row r="8" spans="1:4" x14ac:dyDescent="0.25">
      <c r="A8" t="s">
        <v>233</v>
      </c>
    </row>
    <row r="9" spans="1:4" x14ac:dyDescent="0.25">
      <c r="A9" t="s">
        <v>234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D26" sqref="AD26:AE27"/>
    </sheetView>
  </sheetViews>
  <sheetFormatPr baseColWidth="10" defaultRowHeight="15" x14ac:dyDescent="0.25"/>
  <cols>
    <col min="2" max="39" width="5.5703125" customWidth="1"/>
    <col min="41" max="46" width="5.570312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346" t="s">
        <v>158</v>
      </c>
      <c r="C2" s="346"/>
      <c r="D2" s="346"/>
      <c r="E2" s="346"/>
      <c r="F2" s="346"/>
      <c r="G2" s="346"/>
      <c r="H2" s="346"/>
      <c r="I2" s="346"/>
      <c r="J2" s="316" t="s">
        <v>2</v>
      </c>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346"/>
      <c r="C3" s="346"/>
      <c r="D3" s="346"/>
      <c r="E3" s="346"/>
      <c r="F3" s="346"/>
      <c r="G3" s="346"/>
      <c r="H3" s="346"/>
      <c r="I3" s="34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346"/>
      <c r="C4" s="346"/>
      <c r="D4" s="346"/>
      <c r="E4" s="346"/>
      <c r="F4" s="346"/>
      <c r="G4" s="346"/>
      <c r="H4" s="346"/>
      <c r="I4" s="34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261" t="s">
        <v>4</v>
      </c>
      <c r="C6" s="261"/>
      <c r="D6" s="262"/>
      <c r="E6" s="299" t="s">
        <v>115</v>
      </c>
      <c r="F6" s="300"/>
      <c r="G6" s="300"/>
      <c r="H6" s="300"/>
      <c r="I6" s="300"/>
      <c r="J6" s="312" t="str">
        <f>IF(AND('Mapa final'!$L$11="Muy Alta",'Mapa final'!$P$11="Leve"),CONCATENATE("R",'Mapa final'!$A$11),"")</f>
        <v/>
      </c>
      <c r="K6" s="313"/>
      <c r="L6" s="313" t="str">
        <f>IF(AND('Mapa final'!$L$11="Muy Alta",'Mapa final'!$P$11="Leve"),CONCATENATE("R",'Mapa final'!$A$11),"")</f>
        <v/>
      </c>
      <c r="M6" s="313"/>
      <c r="N6" s="313" t="str">
        <f>IF(AND('Mapa final'!$L$11="Muy Alta",'Mapa final'!$P$11="Leve"),CONCATENATE("R",'Mapa final'!$A$11),"")</f>
        <v/>
      </c>
      <c r="O6" s="315"/>
      <c r="P6" s="312" t="str">
        <f>IF(AND('Mapa final'!$L$11="Muy Alta",'Mapa final'!$P$11="Leve"),CONCATENATE("R",'Mapa final'!$A$11),"")</f>
        <v/>
      </c>
      <c r="Q6" s="313"/>
      <c r="R6" s="313" t="str">
        <f>IF(AND('Mapa final'!$L$11="Muy Alta",'Mapa final'!$P$11="Leve"),CONCATENATE("R",'Mapa final'!$A$11),"")</f>
        <v/>
      </c>
      <c r="S6" s="313"/>
      <c r="T6" s="313" t="str">
        <f>IF(AND('Mapa final'!$L$11="Muy Alta",'Mapa final'!$P$11="Leve"),CONCATENATE("R",'Mapa final'!$A$11),"")</f>
        <v/>
      </c>
      <c r="U6" s="315"/>
      <c r="V6" s="312" t="str">
        <f>IF(AND('Mapa final'!$L$11="Muy Alta",'Mapa final'!$P$11="Leve"),CONCATENATE("R",'Mapa final'!$A$11),"")</f>
        <v/>
      </c>
      <c r="W6" s="313"/>
      <c r="X6" s="313" t="str">
        <f>IF(AND('Mapa final'!$L$11="Muy Alta",'Mapa final'!$P$11="Leve"),CONCATENATE("R",'Mapa final'!$A$11),"")</f>
        <v/>
      </c>
      <c r="Y6" s="313"/>
      <c r="Z6" s="313" t="str">
        <f>IF(AND('Mapa final'!$L$11="Muy Alta",'Mapa final'!$P$11="Leve"),CONCATENATE("R",'Mapa final'!$A$11),"")</f>
        <v/>
      </c>
      <c r="AA6" s="315"/>
      <c r="AB6" s="312" t="str">
        <f>IF(AND('Mapa final'!$L$11="Muy Alta",'Mapa final'!$P$11="Leve"),CONCATENATE("R",'Mapa final'!$A$11),"")</f>
        <v/>
      </c>
      <c r="AC6" s="313"/>
      <c r="AD6" s="313" t="str">
        <f>IF(AND('Mapa final'!$L$11="Muy Alta",'Mapa final'!$P$11="Leve"),CONCATENATE("R",'Mapa final'!$A$11),"")</f>
        <v/>
      </c>
      <c r="AE6" s="313"/>
      <c r="AF6" s="313" t="str">
        <f>IF(AND('Mapa final'!$L$11="Muy Alta",'Mapa final'!$P$11="Leve"),CONCATENATE("R",'Mapa final'!$A$11),"")</f>
        <v/>
      </c>
      <c r="AG6" s="313"/>
      <c r="AH6" s="325" t="str">
        <f>IF(AND('Mapa final'!$L$11="Muy Alta",'Mapa final'!$P$11="Catastrófico"),CONCATENATE("R",'Mapa final'!$A$11),"")</f>
        <v/>
      </c>
      <c r="AI6" s="326"/>
      <c r="AJ6" s="326" t="str">
        <f>IF(AND('Mapa final'!$L$11="Muy Alta",'Mapa final'!$P$11="Catastrófico"),CONCATENATE("R",'Mapa final'!$A$11),"")</f>
        <v/>
      </c>
      <c r="AK6" s="326"/>
      <c r="AL6" s="326" t="str">
        <f>IF(AND('Mapa final'!$L$11="Muy Alta",'Mapa final'!$P$11="Catastrófico"),CONCATENATE("R",'Mapa final'!$A$11),"")</f>
        <v/>
      </c>
      <c r="AM6" s="327"/>
      <c r="AO6" s="263" t="s">
        <v>78</v>
      </c>
      <c r="AP6" s="264"/>
      <c r="AQ6" s="264"/>
      <c r="AR6" s="264"/>
      <c r="AS6" s="264"/>
      <c r="AT6" s="265"/>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261"/>
      <c r="C7" s="261"/>
      <c r="D7" s="262"/>
      <c r="E7" s="302"/>
      <c r="F7" s="303"/>
      <c r="G7" s="303"/>
      <c r="H7" s="303"/>
      <c r="I7" s="303"/>
      <c r="J7" s="314"/>
      <c r="K7" s="308"/>
      <c r="L7" s="308"/>
      <c r="M7" s="308"/>
      <c r="N7" s="308"/>
      <c r="O7" s="309"/>
      <c r="P7" s="314"/>
      <c r="Q7" s="308"/>
      <c r="R7" s="308"/>
      <c r="S7" s="308"/>
      <c r="T7" s="308"/>
      <c r="U7" s="309"/>
      <c r="V7" s="314"/>
      <c r="W7" s="308"/>
      <c r="X7" s="308"/>
      <c r="Y7" s="308"/>
      <c r="Z7" s="308"/>
      <c r="AA7" s="309"/>
      <c r="AB7" s="314"/>
      <c r="AC7" s="308"/>
      <c r="AD7" s="308"/>
      <c r="AE7" s="308"/>
      <c r="AF7" s="308"/>
      <c r="AG7" s="308"/>
      <c r="AH7" s="319"/>
      <c r="AI7" s="320"/>
      <c r="AJ7" s="320"/>
      <c r="AK7" s="320"/>
      <c r="AL7" s="320"/>
      <c r="AM7" s="321"/>
      <c r="AN7" s="70"/>
      <c r="AO7" s="266"/>
      <c r="AP7" s="267"/>
      <c r="AQ7" s="267"/>
      <c r="AR7" s="267"/>
      <c r="AS7" s="267"/>
      <c r="AT7" s="268"/>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261"/>
      <c r="C8" s="261"/>
      <c r="D8" s="262"/>
      <c r="E8" s="302"/>
      <c r="F8" s="303"/>
      <c r="G8" s="303"/>
      <c r="H8" s="303"/>
      <c r="I8" s="303"/>
      <c r="J8" s="314" t="str">
        <f>IF(AND('Mapa final'!$L$11="Muy Alta",'Mapa final'!$P$11="Leve"),CONCATENATE("R",'Mapa final'!$A$11),"")</f>
        <v/>
      </c>
      <c r="K8" s="308"/>
      <c r="L8" s="308" t="str">
        <f>IF(AND('Mapa final'!$L$11="Muy Alta",'Mapa final'!$P$11="Leve"),CONCATENATE("R",'Mapa final'!$A$11),"")</f>
        <v/>
      </c>
      <c r="M8" s="308"/>
      <c r="N8" s="308" t="str">
        <f>IF(AND('Mapa final'!$L$11="Muy Alta",'Mapa final'!$P$11="Leve"),CONCATENATE("R",'Mapa final'!$A$11),"")</f>
        <v/>
      </c>
      <c r="O8" s="309"/>
      <c r="P8" s="314" t="str">
        <f>IF(AND('Mapa final'!$L$11="Muy Alta",'Mapa final'!$P$11="Leve"),CONCATENATE("R",'Mapa final'!$A$11),"")</f>
        <v/>
      </c>
      <c r="Q8" s="308"/>
      <c r="R8" s="308" t="str">
        <f>IF(AND('Mapa final'!$L$11="Muy Alta",'Mapa final'!$P$11="Leve"),CONCATENATE("R",'Mapa final'!$A$11),"")</f>
        <v/>
      </c>
      <c r="S8" s="308"/>
      <c r="T8" s="308" t="str">
        <f>IF(AND('Mapa final'!$L$11="Muy Alta",'Mapa final'!$P$11="Leve"),CONCATENATE("R",'Mapa final'!$A$11),"")</f>
        <v/>
      </c>
      <c r="U8" s="309"/>
      <c r="V8" s="314" t="str">
        <f>IF(AND('Mapa final'!$L$11="Muy Alta",'Mapa final'!$P$11="Leve"),CONCATENATE("R",'Mapa final'!$A$11),"")</f>
        <v/>
      </c>
      <c r="W8" s="308"/>
      <c r="X8" s="308" t="str">
        <f>IF(AND('Mapa final'!$L$11="Muy Alta",'Mapa final'!$P$11="Leve"),CONCATENATE("R",'Mapa final'!$A$11),"")</f>
        <v/>
      </c>
      <c r="Y8" s="308"/>
      <c r="Z8" s="308" t="str">
        <f>IF(AND('Mapa final'!$L$11="Muy Alta",'Mapa final'!$P$11="Leve"),CONCATENATE("R",'Mapa final'!$A$11),"")</f>
        <v/>
      </c>
      <c r="AA8" s="309"/>
      <c r="AB8" s="314" t="str">
        <f>IF(AND('Mapa final'!$L$11="Muy Alta",'Mapa final'!$P$11="Leve"),CONCATENATE("R",'Mapa final'!$A$11),"")</f>
        <v/>
      </c>
      <c r="AC8" s="308"/>
      <c r="AD8" s="308" t="str">
        <f>IF(AND('Mapa final'!$L$11="Muy Alta",'Mapa final'!$P$11="Leve"),CONCATENATE("R",'Mapa final'!$A$11),"")</f>
        <v/>
      </c>
      <c r="AE8" s="308"/>
      <c r="AF8" s="308" t="str">
        <f>IF(AND('Mapa final'!$L$11="Muy Alta",'Mapa final'!$P$11="Leve"),CONCATENATE("R",'Mapa final'!$A$11),"")</f>
        <v/>
      </c>
      <c r="AG8" s="308"/>
      <c r="AH8" s="319" t="str">
        <f>IF(AND('Mapa final'!$L$11="Muy Alta",'Mapa final'!$P$11="Catastrófico"),CONCATENATE("R",'Mapa final'!$A$11),"")</f>
        <v/>
      </c>
      <c r="AI8" s="320"/>
      <c r="AJ8" s="320" t="str">
        <f>IF(AND('Mapa final'!$L$13="Muy Alta",'Mapa final'!$P$13="Catastrófico"),CONCATENATE("R",'Mapa final'!$A$13),"")</f>
        <v/>
      </c>
      <c r="AK8" s="320"/>
      <c r="AL8" s="320" t="str">
        <f>IF(AND('Mapa final'!$L$11="Muy Alta",'Mapa final'!$P$11="Catastrófico"),CONCATENATE("R",'Mapa final'!$A$11),"")</f>
        <v/>
      </c>
      <c r="AM8" s="321"/>
      <c r="AN8" s="70"/>
      <c r="AO8" s="266"/>
      <c r="AP8" s="267"/>
      <c r="AQ8" s="267"/>
      <c r="AR8" s="267"/>
      <c r="AS8" s="267"/>
      <c r="AT8" s="268"/>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261"/>
      <c r="C9" s="261"/>
      <c r="D9" s="262"/>
      <c r="E9" s="302"/>
      <c r="F9" s="303"/>
      <c r="G9" s="303"/>
      <c r="H9" s="303"/>
      <c r="I9" s="303"/>
      <c r="J9" s="314"/>
      <c r="K9" s="308"/>
      <c r="L9" s="308"/>
      <c r="M9" s="308"/>
      <c r="N9" s="308"/>
      <c r="O9" s="309"/>
      <c r="P9" s="314"/>
      <c r="Q9" s="308"/>
      <c r="R9" s="308"/>
      <c r="S9" s="308"/>
      <c r="T9" s="308"/>
      <c r="U9" s="309"/>
      <c r="V9" s="314"/>
      <c r="W9" s="308"/>
      <c r="X9" s="308"/>
      <c r="Y9" s="308"/>
      <c r="Z9" s="308"/>
      <c r="AA9" s="309"/>
      <c r="AB9" s="314"/>
      <c r="AC9" s="308"/>
      <c r="AD9" s="308"/>
      <c r="AE9" s="308"/>
      <c r="AF9" s="308"/>
      <c r="AG9" s="308"/>
      <c r="AH9" s="319"/>
      <c r="AI9" s="320"/>
      <c r="AJ9" s="320"/>
      <c r="AK9" s="320"/>
      <c r="AL9" s="320"/>
      <c r="AM9" s="321"/>
      <c r="AN9" s="70"/>
      <c r="AO9" s="266"/>
      <c r="AP9" s="267"/>
      <c r="AQ9" s="267"/>
      <c r="AR9" s="267"/>
      <c r="AS9" s="267"/>
      <c r="AT9" s="268"/>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261"/>
      <c r="C10" s="261"/>
      <c r="D10" s="262"/>
      <c r="E10" s="302"/>
      <c r="F10" s="303"/>
      <c r="G10" s="303"/>
      <c r="H10" s="303"/>
      <c r="I10" s="303"/>
      <c r="J10" s="314" t="str">
        <f>IF(AND('Mapa final'!$L$11="Muy Alta",'Mapa final'!$P$11="Leve"),CONCATENATE("R",'Mapa final'!$A$11),"")</f>
        <v/>
      </c>
      <c r="K10" s="308"/>
      <c r="L10" s="308" t="str">
        <f>IF(AND('Mapa final'!$L$11="Muy Alta",'Mapa final'!$P$11="Leve"),CONCATENATE("R",'Mapa final'!$A$11),"")</f>
        <v/>
      </c>
      <c r="M10" s="308"/>
      <c r="N10" s="308" t="str">
        <f>IF(AND('Mapa final'!$L$11="Muy Alta",'Mapa final'!$P$11="Leve"),CONCATENATE("R",'Mapa final'!$A$11),"")</f>
        <v/>
      </c>
      <c r="O10" s="309"/>
      <c r="P10" s="314" t="str">
        <f>IF(AND('Mapa final'!$L$11="Muy Alta",'Mapa final'!$P$11="Leve"),CONCATENATE("R",'Mapa final'!$A$11),"")</f>
        <v/>
      </c>
      <c r="Q10" s="308"/>
      <c r="R10" s="308" t="str">
        <f>IF(AND('Mapa final'!$L$11="Muy Alta",'Mapa final'!$P$11="Leve"),CONCATENATE("R",'Mapa final'!$A$11),"")</f>
        <v/>
      </c>
      <c r="S10" s="308"/>
      <c r="T10" s="308" t="str">
        <f>IF(AND('Mapa final'!$L$11="Muy Alta",'Mapa final'!$P$11="Leve"),CONCATENATE("R",'Mapa final'!$A$11),"")</f>
        <v/>
      </c>
      <c r="U10" s="309"/>
      <c r="V10" s="314" t="str">
        <f>IF(AND('Mapa final'!$L$11="Muy Alta",'Mapa final'!$P$11="Leve"),CONCATENATE("R",'Mapa final'!$A$11),"")</f>
        <v/>
      </c>
      <c r="W10" s="308"/>
      <c r="X10" s="308" t="str">
        <f>IF(AND('Mapa final'!$L$11="Muy Alta",'Mapa final'!$P$11="Leve"),CONCATENATE("R",'Mapa final'!$A$11),"")</f>
        <v/>
      </c>
      <c r="Y10" s="308"/>
      <c r="Z10" s="308" t="str">
        <f>IF(AND('Mapa final'!$L$11="Muy Alta",'Mapa final'!$P$11="Leve"),CONCATENATE("R",'Mapa final'!$A$11),"")</f>
        <v/>
      </c>
      <c r="AA10" s="309"/>
      <c r="AB10" s="314" t="str">
        <f>IF(AND('Mapa final'!$L$11="Muy Alta",'Mapa final'!$P$11="Leve"),CONCATENATE("R",'Mapa final'!$A$11),"")</f>
        <v/>
      </c>
      <c r="AC10" s="308"/>
      <c r="AD10" s="308" t="str">
        <f>IF(AND('Mapa final'!$L$11="Muy Alta",'Mapa final'!$P$11="Leve"),CONCATENATE("R",'Mapa final'!$A$11),"")</f>
        <v/>
      </c>
      <c r="AE10" s="308"/>
      <c r="AF10" s="308" t="str">
        <f>IF(AND('Mapa final'!$L$11="Muy Alta",'Mapa final'!$P$11="Leve"),CONCATENATE("R",'Mapa final'!$A$11),"")</f>
        <v/>
      </c>
      <c r="AG10" s="308"/>
      <c r="AH10" s="319" t="str">
        <f>IF(AND('Mapa final'!$L$11="Muy Alta",'Mapa final'!$P$11="Catastrófico"),CONCATENATE("R",'Mapa final'!$A$11),"")</f>
        <v/>
      </c>
      <c r="AI10" s="320"/>
      <c r="AJ10" s="320" t="str">
        <f>IF(AND('Mapa final'!$L$11="Muy Alta",'Mapa final'!$P$11="Catastrófico"),CONCATENATE("R",'Mapa final'!$A$11),"")</f>
        <v/>
      </c>
      <c r="AK10" s="320"/>
      <c r="AL10" s="320" t="str">
        <f>IF(AND('Mapa final'!$L$11="Muy Alta",'Mapa final'!$P$11="Catastrófico"),CONCATENATE("R",'Mapa final'!$A$11),"")</f>
        <v/>
      </c>
      <c r="AM10" s="321"/>
      <c r="AN10" s="70"/>
      <c r="AO10" s="266"/>
      <c r="AP10" s="267"/>
      <c r="AQ10" s="267"/>
      <c r="AR10" s="267"/>
      <c r="AS10" s="267"/>
      <c r="AT10" s="268"/>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261"/>
      <c r="C11" s="261"/>
      <c r="D11" s="262"/>
      <c r="E11" s="302"/>
      <c r="F11" s="303"/>
      <c r="G11" s="303"/>
      <c r="H11" s="303"/>
      <c r="I11" s="303"/>
      <c r="J11" s="314"/>
      <c r="K11" s="308"/>
      <c r="L11" s="308"/>
      <c r="M11" s="308"/>
      <c r="N11" s="308"/>
      <c r="O11" s="309"/>
      <c r="P11" s="314"/>
      <c r="Q11" s="308"/>
      <c r="R11" s="308"/>
      <c r="S11" s="308"/>
      <c r="T11" s="308"/>
      <c r="U11" s="309"/>
      <c r="V11" s="314"/>
      <c r="W11" s="308"/>
      <c r="X11" s="308"/>
      <c r="Y11" s="308"/>
      <c r="Z11" s="308"/>
      <c r="AA11" s="309"/>
      <c r="AB11" s="314"/>
      <c r="AC11" s="308"/>
      <c r="AD11" s="308"/>
      <c r="AE11" s="308"/>
      <c r="AF11" s="308"/>
      <c r="AG11" s="308"/>
      <c r="AH11" s="319"/>
      <c r="AI11" s="320"/>
      <c r="AJ11" s="320"/>
      <c r="AK11" s="320"/>
      <c r="AL11" s="320"/>
      <c r="AM11" s="321"/>
      <c r="AN11" s="70"/>
      <c r="AO11" s="266"/>
      <c r="AP11" s="267"/>
      <c r="AQ11" s="267"/>
      <c r="AR11" s="267"/>
      <c r="AS11" s="267"/>
      <c r="AT11" s="268"/>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261"/>
      <c r="C12" s="261"/>
      <c r="D12" s="262"/>
      <c r="E12" s="302"/>
      <c r="F12" s="303"/>
      <c r="G12" s="303"/>
      <c r="H12" s="303"/>
      <c r="I12" s="303"/>
      <c r="J12" s="314" t="str">
        <f>IF(AND('Mapa final'!$L$11="Muy Alta",'Mapa final'!$P$11="Leve"),CONCATENATE("R",'Mapa final'!$A$11),"")</f>
        <v/>
      </c>
      <c r="K12" s="308"/>
      <c r="L12" s="308" t="str">
        <f>IF(AND('Mapa final'!$L$11="Muy Alta",'Mapa final'!$P$11="Leve"),CONCATENATE("R",'Mapa final'!$A$11),"")</f>
        <v/>
      </c>
      <c r="M12" s="308"/>
      <c r="N12" s="308" t="str">
        <f>IF(AND('Mapa final'!$L$11="Muy Alta",'Mapa final'!$P$11="Leve"),CONCATENATE("R",'Mapa final'!$A$11),"")</f>
        <v/>
      </c>
      <c r="O12" s="309"/>
      <c r="P12" s="314" t="str">
        <f>IF(AND('Mapa final'!$L$11="Muy Alta",'Mapa final'!$P$11="Leve"),CONCATENATE("R",'Mapa final'!$A$11),"")</f>
        <v/>
      </c>
      <c r="Q12" s="308"/>
      <c r="R12" s="308" t="str">
        <f>IF(AND('Mapa final'!$L$11="Muy Alta",'Mapa final'!$P$11="Leve"),CONCATENATE("R",'Mapa final'!$A$11),"")</f>
        <v/>
      </c>
      <c r="S12" s="308"/>
      <c r="T12" s="308" t="str">
        <f>IF(AND('Mapa final'!$L$11="Muy Alta",'Mapa final'!$P$11="Leve"),CONCATENATE("R",'Mapa final'!$A$11),"")</f>
        <v/>
      </c>
      <c r="U12" s="309"/>
      <c r="V12" s="314" t="str">
        <f>IF(AND('Mapa final'!$L$11="Muy Alta",'Mapa final'!$P$11="Leve"),CONCATENATE("R",'Mapa final'!$A$11),"")</f>
        <v/>
      </c>
      <c r="W12" s="308"/>
      <c r="X12" s="308" t="str">
        <f>IF(AND('Mapa final'!$L$11="Muy Alta",'Mapa final'!$P$11="Leve"),CONCATENATE("R",'Mapa final'!$A$11),"")</f>
        <v/>
      </c>
      <c r="Y12" s="308"/>
      <c r="Z12" s="308" t="str">
        <f>IF(AND('Mapa final'!$L$11="Muy Alta",'Mapa final'!$P$11="Leve"),CONCATENATE("R",'Mapa final'!$A$11),"")</f>
        <v/>
      </c>
      <c r="AA12" s="309"/>
      <c r="AB12" s="314" t="str">
        <f>IF(AND('Mapa final'!$L$11="Muy Alta",'Mapa final'!$P$11="Leve"),CONCATENATE("R",'Mapa final'!$A$11),"")</f>
        <v/>
      </c>
      <c r="AC12" s="308"/>
      <c r="AD12" s="308" t="str">
        <f>IF(AND('Mapa final'!$L$11="Muy Alta",'Mapa final'!$P$11="Leve"),CONCATENATE("R",'Mapa final'!$A$11),"")</f>
        <v/>
      </c>
      <c r="AE12" s="308"/>
      <c r="AF12" s="308" t="str">
        <f>IF(AND('Mapa final'!$L$11="Muy Alta",'Mapa final'!$P$11="Leve"),CONCATENATE("R",'Mapa final'!$A$11),"")</f>
        <v/>
      </c>
      <c r="AG12" s="308"/>
      <c r="AH12" s="319" t="str">
        <f>IF(AND('Mapa final'!$L$11="Muy Alta",'Mapa final'!$P$11="Catastrófico"),CONCATENATE("R",'Mapa final'!$A$11),"")</f>
        <v/>
      </c>
      <c r="AI12" s="320"/>
      <c r="AJ12" s="320" t="str">
        <f>IF(AND('Mapa final'!$L$11="Muy Alta",'Mapa final'!$P$11="Catastrófico"),CONCATENATE("R",'Mapa final'!$A$11),"")</f>
        <v/>
      </c>
      <c r="AK12" s="320"/>
      <c r="AL12" s="320" t="str">
        <f>IF(AND('Mapa final'!$L$11="Muy Alta",'Mapa final'!$P$11="Catastrófico"),CONCATENATE("R",'Mapa final'!$A$11),"")</f>
        <v/>
      </c>
      <c r="AM12" s="321"/>
      <c r="AN12" s="70"/>
      <c r="AO12" s="266"/>
      <c r="AP12" s="267"/>
      <c r="AQ12" s="267"/>
      <c r="AR12" s="267"/>
      <c r="AS12" s="267"/>
      <c r="AT12" s="268"/>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261"/>
      <c r="C13" s="261"/>
      <c r="D13" s="262"/>
      <c r="E13" s="305"/>
      <c r="F13" s="306"/>
      <c r="G13" s="306"/>
      <c r="H13" s="306"/>
      <c r="I13" s="306"/>
      <c r="J13" s="318"/>
      <c r="K13" s="310"/>
      <c r="L13" s="310"/>
      <c r="M13" s="310"/>
      <c r="N13" s="310"/>
      <c r="O13" s="311"/>
      <c r="P13" s="318"/>
      <c r="Q13" s="310"/>
      <c r="R13" s="310"/>
      <c r="S13" s="310"/>
      <c r="T13" s="310"/>
      <c r="U13" s="311"/>
      <c r="V13" s="318"/>
      <c r="W13" s="310"/>
      <c r="X13" s="310"/>
      <c r="Y13" s="310"/>
      <c r="Z13" s="310"/>
      <c r="AA13" s="311"/>
      <c r="AB13" s="318"/>
      <c r="AC13" s="310"/>
      <c r="AD13" s="310"/>
      <c r="AE13" s="310"/>
      <c r="AF13" s="310"/>
      <c r="AG13" s="310"/>
      <c r="AH13" s="322"/>
      <c r="AI13" s="323"/>
      <c r="AJ13" s="323"/>
      <c r="AK13" s="323"/>
      <c r="AL13" s="323"/>
      <c r="AM13" s="324"/>
      <c r="AN13" s="70"/>
      <c r="AO13" s="269"/>
      <c r="AP13" s="270"/>
      <c r="AQ13" s="270"/>
      <c r="AR13" s="270"/>
      <c r="AS13" s="270"/>
      <c r="AT13" s="271"/>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261"/>
      <c r="C14" s="261"/>
      <c r="D14" s="262"/>
      <c r="E14" s="299" t="s">
        <v>114</v>
      </c>
      <c r="F14" s="300"/>
      <c r="G14" s="300"/>
      <c r="H14" s="300"/>
      <c r="I14" s="300"/>
      <c r="J14" s="334" t="str">
        <f>IF(AND('Mapa final'!$L$11="Alta",'Mapa final'!$P$11="Leve"),CONCATENATE("R",'Mapa final'!$A$11),"")</f>
        <v/>
      </c>
      <c r="K14" s="335"/>
      <c r="L14" s="335" t="str">
        <f>IF(AND('Mapa final'!$L$11="Alta",'Mapa final'!$P$11="Leve"),CONCATENATE("R",'Mapa final'!$A$11),"")</f>
        <v/>
      </c>
      <c r="M14" s="335"/>
      <c r="N14" s="335" t="str">
        <f>IF(AND('Mapa final'!$L$11="Alta",'Mapa final'!$P$11="Leve"),CONCATENATE("R",'Mapa final'!$A$11),"")</f>
        <v/>
      </c>
      <c r="O14" s="336"/>
      <c r="P14" s="334" t="str">
        <f>IF(AND('Mapa final'!$L$11="Alta",'Mapa final'!$P$11="Leve"),CONCATENATE("R",'Mapa final'!$A$11),"")</f>
        <v/>
      </c>
      <c r="Q14" s="335"/>
      <c r="R14" s="335" t="str">
        <f>IF(AND('Mapa final'!$L$11="Alta",'Mapa final'!$P$11="Leve"),CONCATENATE("R",'Mapa final'!$A$11),"")</f>
        <v/>
      </c>
      <c r="S14" s="335"/>
      <c r="T14" s="335" t="str">
        <f>IF(AND('Mapa final'!$L$11="Alta",'Mapa final'!$P$11="Leve"),CONCATENATE("R",'Mapa final'!$A$11),"")</f>
        <v/>
      </c>
      <c r="U14" s="336"/>
      <c r="V14" s="312" t="str">
        <f>IF(AND('Mapa final'!$L$11="Muy Alta",'Mapa final'!$P$11="Leve"),CONCATENATE("R",'Mapa final'!$A$11),"")</f>
        <v/>
      </c>
      <c r="W14" s="313"/>
      <c r="X14" s="313" t="str">
        <f>IF(AND('Mapa final'!$L$11="Muy Alta",'Mapa final'!$P$11="Leve"),CONCATENATE("R",'Mapa final'!$A$11),"")</f>
        <v/>
      </c>
      <c r="Y14" s="313"/>
      <c r="Z14" s="313" t="str">
        <f>IF(AND('Mapa final'!$L$11="Muy Alta",'Mapa final'!$P$11="Leve"),CONCATENATE("R",'Mapa final'!$A$11),"")</f>
        <v/>
      </c>
      <c r="AA14" s="315"/>
      <c r="AB14" s="312" t="str">
        <f>IF(AND('Mapa final'!$L$14="Alta",'Mapa final'!$P$14="mayor"),CONCATENATE("R",'Mapa final'!$A$14),"")</f>
        <v/>
      </c>
      <c r="AC14" s="313"/>
      <c r="AD14" s="313" t="str">
        <f>IF(AND('Mapa final'!$L$11="Muy Alta",'Mapa final'!$P$11="Leve"),CONCATENATE("R",'Mapa final'!$A$11),"")</f>
        <v/>
      </c>
      <c r="AE14" s="313"/>
      <c r="AF14" s="313" t="str">
        <f>IF(AND('Mapa final'!$L$11="Muy Alta",'Mapa final'!$P$11="Leve"),CONCATENATE("R",'Mapa final'!$A$11),"")</f>
        <v/>
      </c>
      <c r="AG14" s="315"/>
      <c r="AH14" s="325" t="str">
        <f>IF(AND('Mapa final'!$L$11="Muy Alta",'Mapa final'!$P$11="Catastrófico"),CONCATENATE("R",'Mapa final'!$A$11),"")</f>
        <v/>
      </c>
      <c r="AI14" s="326"/>
      <c r="AJ14" s="326" t="str">
        <f>IF(AND('Mapa final'!$L$11="Muy Alta",'Mapa final'!$P$11="Catastrófico"),CONCATENATE("R",'Mapa final'!$A$11),"")</f>
        <v/>
      </c>
      <c r="AK14" s="326"/>
      <c r="AL14" s="326" t="str">
        <f>IF(AND('Mapa final'!$L$11="Muy Alta",'Mapa final'!$P$11="Catastrófico"),CONCATENATE("R",'Mapa final'!$A$11),"")</f>
        <v/>
      </c>
      <c r="AM14" s="327"/>
      <c r="AN14" s="70"/>
      <c r="AO14" s="272" t="s">
        <v>79</v>
      </c>
      <c r="AP14" s="273"/>
      <c r="AQ14" s="273"/>
      <c r="AR14" s="273"/>
      <c r="AS14" s="273"/>
      <c r="AT14" s="274"/>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261"/>
      <c r="C15" s="261"/>
      <c r="D15" s="262"/>
      <c r="E15" s="302"/>
      <c r="F15" s="303"/>
      <c r="G15" s="303"/>
      <c r="H15" s="303"/>
      <c r="I15" s="303"/>
      <c r="J15" s="328"/>
      <c r="K15" s="329"/>
      <c r="L15" s="329"/>
      <c r="M15" s="329"/>
      <c r="N15" s="329"/>
      <c r="O15" s="330"/>
      <c r="P15" s="328"/>
      <c r="Q15" s="329"/>
      <c r="R15" s="329"/>
      <c r="S15" s="329"/>
      <c r="T15" s="329"/>
      <c r="U15" s="330"/>
      <c r="V15" s="314"/>
      <c r="W15" s="308"/>
      <c r="X15" s="308"/>
      <c r="Y15" s="308"/>
      <c r="Z15" s="308"/>
      <c r="AA15" s="309"/>
      <c r="AB15" s="314"/>
      <c r="AC15" s="308"/>
      <c r="AD15" s="308"/>
      <c r="AE15" s="308"/>
      <c r="AF15" s="308"/>
      <c r="AG15" s="309"/>
      <c r="AH15" s="319"/>
      <c r="AI15" s="320"/>
      <c r="AJ15" s="320"/>
      <c r="AK15" s="320"/>
      <c r="AL15" s="320"/>
      <c r="AM15" s="321"/>
      <c r="AN15" s="70"/>
      <c r="AO15" s="275"/>
      <c r="AP15" s="276"/>
      <c r="AQ15" s="276"/>
      <c r="AR15" s="276"/>
      <c r="AS15" s="276"/>
      <c r="AT15" s="277"/>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261"/>
      <c r="C16" s="261"/>
      <c r="D16" s="262"/>
      <c r="E16" s="302"/>
      <c r="F16" s="303"/>
      <c r="G16" s="303"/>
      <c r="H16" s="303"/>
      <c r="I16" s="303"/>
      <c r="J16" s="328" t="str">
        <f>IF(AND('Mapa final'!$L$11="Alta",'Mapa final'!$P$11="Leve"),CONCATENATE("R",'Mapa final'!$A$11),"")</f>
        <v/>
      </c>
      <c r="K16" s="329"/>
      <c r="L16" s="329" t="str">
        <f>IF(AND('Mapa final'!$L$11="Alta",'Mapa final'!$P$11="Leve"),CONCATENATE("R",'Mapa final'!$A$11),"")</f>
        <v/>
      </c>
      <c r="M16" s="329"/>
      <c r="N16" s="329" t="str">
        <f>IF(AND('Mapa final'!$L$11="Alta",'Mapa final'!$P$11="Leve"),CONCATENATE("R",'Mapa final'!$A$11),"")</f>
        <v/>
      </c>
      <c r="O16" s="330"/>
      <c r="P16" s="328" t="str">
        <f>IF(AND('Mapa final'!$L$11="Alta",'Mapa final'!$P$11="Leve"),CONCATENATE("R",'Mapa final'!$A$11),"")</f>
        <v/>
      </c>
      <c r="Q16" s="329"/>
      <c r="R16" s="329" t="str">
        <f>IF(AND('Mapa final'!$L$11="Alta",'Mapa final'!$P$11="Leve"),CONCATENATE("R",'Mapa final'!$A$11),"")</f>
        <v/>
      </c>
      <c r="S16" s="329"/>
      <c r="T16" s="329" t="str">
        <f>IF(AND('Mapa final'!$L$11="Alta",'Mapa final'!$P$11="Leve"),CONCATENATE("R",'Mapa final'!$A$11),"")</f>
        <v/>
      </c>
      <c r="U16" s="330"/>
      <c r="V16" s="314" t="str">
        <f>IF(AND('Mapa final'!$L$11="Muy Alta",'Mapa final'!$P$11="Leve"),CONCATENATE("R",'Mapa final'!$A$11),"")</f>
        <v/>
      </c>
      <c r="W16" s="308"/>
      <c r="X16" s="308" t="str">
        <f>IF(AND('Mapa final'!$L$11="Muy Alta",'Mapa final'!$P$11="Leve"),CONCATENATE("R",'Mapa final'!$A$11),"")</f>
        <v/>
      </c>
      <c r="Y16" s="308"/>
      <c r="Z16" s="308" t="str">
        <f>IF(AND('Mapa final'!$L$11="Muy Alta",'Mapa final'!$P$11="Leve"),CONCATENATE("R",'Mapa final'!$A$11),"")</f>
        <v/>
      </c>
      <c r="AA16" s="309"/>
      <c r="AB16" s="314" t="str">
        <f>IF(AND('Mapa final'!$L$11="Muy Alta",'Mapa final'!$P$11="Leve"),CONCATENATE("R",'Mapa final'!$A$11),"")</f>
        <v/>
      </c>
      <c r="AC16" s="308"/>
      <c r="AD16" s="308" t="str">
        <f>IF(AND('Mapa final'!$L$11="Muy Alta",'Mapa final'!$P$11="Leve"),CONCATENATE("R",'Mapa final'!$A$11),"")</f>
        <v/>
      </c>
      <c r="AE16" s="308"/>
      <c r="AF16" s="308" t="str">
        <f>IF(AND('Mapa final'!$L$11="Muy Alta",'Mapa final'!$P$11="Leve"),CONCATENATE("R",'Mapa final'!$A$11),"")</f>
        <v/>
      </c>
      <c r="AG16" s="309"/>
      <c r="AH16" s="319" t="str">
        <f>IF(AND('Mapa final'!$L$11="Muy Alta",'Mapa final'!$P$11="Catastrófico"),CONCATENATE("R",'Mapa final'!$A$11),"")</f>
        <v/>
      </c>
      <c r="AI16" s="320"/>
      <c r="AJ16" s="320" t="str">
        <f>IF(AND('Mapa final'!$L$11="Muy Alta",'Mapa final'!$P$11="Catastrófico"),CONCATENATE("R",'Mapa final'!$A$11),"")</f>
        <v/>
      </c>
      <c r="AK16" s="320"/>
      <c r="AL16" s="320" t="str">
        <f>IF(AND('Mapa final'!$L$11="Muy Alta",'Mapa final'!$P$11="Catastrófico"),CONCATENATE("R",'Mapa final'!$A$11),"")</f>
        <v/>
      </c>
      <c r="AM16" s="321"/>
      <c r="AN16" s="70"/>
      <c r="AO16" s="275"/>
      <c r="AP16" s="276"/>
      <c r="AQ16" s="276"/>
      <c r="AR16" s="276"/>
      <c r="AS16" s="276"/>
      <c r="AT16" s="277"/>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261"/>
      <c r="C17" s="261"/>
      <c r="D17" s="262"/>
      <c r="E17" s="302"/>
      <c r="F17" s="303"/>
      <c r="G17" s="303"/>
      <c r="H17" s="303"/>
      <c r="I17" s="303"/>
      <c r="J17" s="328"/>
      <c r="K17" s="329"/>
      <c r="L17" s="329"/>
      <c r="M17" s="329"/>
      <c r="N17" s="329"/>
      <c r="O17" s="330"/>
      <c r="P17" s="328"/>
      <c r="Q17" s="329"/>
      <c r="R17" s="329"/>
      <c r="S17" s="329"/>
      <c r="T17" s="329"/>
      <c r="U17" s="330"/>
      <c r="V17" s="314"/>
      <c r="W17" s="308"/>
      <c r="X17" s="308"/>
      <c r="Y17" s="308"/>
      <c r="Z17" s="308"/>
      <c r="AA17" s="309"/>
      <c r="AB17" s="314"/>
      <c r="AC17" s="308"/>
      <c r="AD17" s="308"/>
      <c r="AE17" s="308"/>
      <c r="AF17" s="308"/>
      <c r="AG17" s="309"/>
      <c r="AH17" s="319"/>
      <c r="AI17" s="320"/>
      <c r="AJ17" s="320"/>
      <c r="AK17" s="320"/>
      <c r="AL17" s="320"/>
      <c r="AM17" s="321"/>
      <c r="AN17" s="70"/>
      <c r="AO17" s="275"/>
      <c r="AP17" s="276"/>
      <c r="AQ17" s="276"/>
      <c r="AR17" s="276"/>
      <c r="AS17" s="276"/>
      <c r="AT17" s="277"/>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261"/>
      <c r="C18" s="261"/>
      <c r="D18" s="262"/>
      <c r="E18" s="302"/>
      <c r="F18" s="303"/>
      <c r="G18" s="303"/>
      <c r="H18" s="303"/>
      <c r="I18" s="303"/>
      <c r="J18" s="328" t="str">
        <f>IF(AND('Mapa final'!$L$11="Alta",'Mapa final'!$P$11="Leve"),CONCATENATE("R",'Mapa final'!$A$11),"")</f>
        <v/>
      </c>
      <c r="K18" s="329"/>
      <c r="L18" s="329" t="str">
        <f>IF(AND('Mapa final'!$L$11="Alta",'Mapa final'!$P$11="Leve"),CONCATENATE("R",'Mapa final'!$A$11),"")</f>
        <v/>
      </c>
      <c r="M18" s="329"/>
      <c r="N18" s="329" t="str">
        <f>IF(AND('Mapa final'!$L$11="Alta",'Mapa final'!$P$11="Leve"),CONCATENATE("R",'Mapa final'!$A$11),"")</f>
        <v/>
      </c>
      <c r="O18" s="330"/>
      <c r="P18" s="328" t="str">
        <f>IF(AND('Mapa final'!$L$11="Alta",'Mapa final'!$P$11="Leve"),CONCATENATE("R",'Mapa final'!$A$11),"")</f>
        <v/>
      </c>
      <c r="Q18" s="329"/>
      <c r="R18" s="329" t="str">
        <f>IF(AND('Mapa final'!$L$11="Alta",'Mapa final'!$P$11="Leve"),CONCATENATE("R",'Mapa final'!$A$11),"")</f>
        <v/>
      </c>
      <c r="S18" s="329"/>
      <c r="T18" s="329" t="str">
        <f>IF(AND('Mapa final'!$L$11="Alta",'Mapa final'!$P$11="Leve"),CONCATENATE("R",'Mapa final'!$A$11),"")</f>
        <v/>
      </c>
      <c r="U18" s="330"/>
      <c r="V18" s="314" t="str">
        <f>IF(AND('Mapa final'!$L$11="Muy Alta",'Mapa final'!$P$11="Leve"),CONCATENATE("R",'Mapa final'!$A$11),"")</f>
        <v/>
      </c>
      <c r="W18" s="308"/>
      <c r="X18" s="308" t="str">
        <f>IF(AND('Mapa final'!$L$11="Muy Alta",'Mapa final'!$P$11="Leve"),CONCATENATE("R",'Mapa final'!$A$11),"")</f>
        <v/>
      </c>
      <c r="Y18" s="308"/>
      <c r="Z18" s="308" t="str">
        <f>IF(AND('Mapa final'!$L$11="Muy Alta",'Mapa final'!$P$11="Leve"),CONCATENATE("R",'Mapa final'!$A$11),"")</f>
        <v/>
      </c>
      <c r="AA18" s="309"/>
      <c r="AB18" s="314" t="str">
        <f>IF(AND('Mapa final'!$L$11="Muy Alta",'Mapa final'!$P$11="Leve"),CONCATENATE("R",'Mapa final'!$A$11),"")</f>
        <v/>
      </c>
      <c r="AC18" s="308"/>
      <c r="AD18" s="308" t="str">
        <f>IF(AND('Mapa final'!$L$11="Muy Alta",'Mapa final'!$P$11="Leve"),CONCATENATE("R",'Mapa final'!$A$11),"")</f>
        <v/>
      </c>
      <c r="AE18" s="308"/>
      <c r="AF18" s="308" t="str">
        <f>IF(AND('Mapa final'!$L$11="Muy Alta",'Mapa final'!$P$11="Leve"),CONCATENATE("R",'Mapa final'!$A$11),"")</f>
        <v/>
      </c>
      <c r="AG18" s="309"/>
      <c r="AH18" s="319" t="str">
        <f>IF(AND('Mapa final'!$L$11="Muy Alta",'Mapa final'!$P$11="Catastrófico"),CONCATENATE("R",'Mapa final'!$A$11),"")</f>
        <v/>
      </c>
      <c r="AI18" s="320"/>
      <c r="AJ18" s="320" t="str">
        <f>IF(AND('Mapa final'!$L$11="Muy Alta",'Mapa final'!$P$11="Catastrófico"),CONCATENATE("R",'Mapa final'!$A$11),"")</f>
        <v/>
      </c>
      <c r="AK18" s="320"/>
      <c r="AL18" s="320" t="str">
        <f>IF(AND('Mapa final'!$L$11="Muy Alta",'Mapa final'!$P$11="Catastrófico"),CONCATENATE("R",'Mapa final'!$A$11),"")</f>
        <v/>
      </c>
      <c r="AM18" s="321"/>
      <c r="AN18" s="70"/>
      <c r="AO18" s="275"/>
      <c r="AP18" s="276"/>
      <c r="AQ18" s="276"/>
      <c r="AR18" s="276"/>
      <c r="AS18" s="276"/>
      <c r="AT18" s="277"/>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261"/>
      <c r="C19" s="261"/>
      <c r="D19" s="262"/>
      <c r="E19" s="302"/>
      <c r="F19" s="303"/>
      <c r="G19" s="303"/>
      <c r="H19" s="303"/>
      <c r="I19" s="303"/>
      <c r="J19" s="328"/>
      <c r="K19" s="329"/>
      <c r="L19" s="329"/>
      <c r="M19" s="329"/>
      <c r="N19" s="329"/>
      <c r="O19" s="330"/>
      <c r="P19" s="328"/>
      <c r="Q19" s="329"/>
      <c r="R19" s="329"/>
      <c r="S19" s="329"/>
      <c r="T19" s="329"/>
      <c r="U19" s="330"/>
      <c r="V19" s="314"/>
      <c r="W19" s="308"/>
      <c r="X19" s="308"/>
      <c r="Y19" s="308"/>
      <c r="Z19" s="308"/>
      <c r="AA19" s="309"/>
      <c r="AB19" s="314"/>
      <c r="AC19" s="308"/>
      <c r="AD19" s="308"/>
      <c r="AE19" s="308"/>
      <c r="AF19" s="308"/>
      <c r="AG19" s="309"/>
      <c r="AH19" s="319"/>
      <c r="AI19" s="320"/>
      <c r="AJ19" s="320"/>
      <c r="AK19" s="320"/>
      <c r="AL19" s="320"/>
      <c r="AM19" s="321"/>
      <c r="AN19" s="70"/>
      <c r="AO19" s="275"/>
      <c r="AP19" s="276"/>
      <c r="AQ19" s="276"/>
      <c r="AR19" s="276"/>
      <c r="AS19" s="276"/>
      <c r="AT19" s="277"/>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261"/>
      <c r="C20" s="261"/>
      <c r="D20" s="262"/>
      <c r="E20" s="302"/>
      <c r="F20" s="303"/>
      <c r="G20" s="303"/>
      <c r="H20" s="303"/>
      <c r="I20" s="303"/>
      <c r="J20" s="328" t="str">
        <f>IF(AND('Mapa final'!$L$11="Alta",'Mapa final'!$P$11="Leve"),CONCATENATE("R",'Mapa final'!$A$11),"")</f>
        <v/>
      </c>
      <c r="K20" s="329"/>
      <c r="L20" s="329" t="str">
        <f>IF(AND('Mapa final'!$L$11="Alta",'Mapa final'!$P$11="Leve"),CONCATENATE("R",'Mapa final'!$A$11),"")</f>
        <v/>
      </c>
      <c r="M20" s="329"/>
      <c r="N20" s="329" t="str">
        <f>IF(AND('Mapa final'!$L$11="Alta",'Mapa final'!$P$11="Leve"),CONCATENATE("R",'Mapa final'!$A$11),"")</f>
        <v/>
      </c>
      <c r="O20" s="330"/>
      <c r="P20" s="328" t="str">
        <f>IF(AND('Mapa final'!$L$11="Alta",'Mapa final'!$P$11="Leve"),CONCATENATE("R",'Mapa final'!$A$11),"")</f>
        <v/>
      </c>
      <c r="Q20" s="329"/>
      <c r="R20" s="329" t="str">
        <f>IF(AND('Mapa final'!$L$11="Alta",'Mapa final'!$P$11="Leve"),CONCATENATE("R",'Mapa final'!$A$11),"")</f>
        <v/>
      </c>
      <c r="S20" s="329"/>
      <c r="T20" s="329" t="str">
        <f>IF(AND('Mapa final'!$L$11="Alta",'Mapa final'!$P$11="Leve"),CONCATENATE("R",'Mapa final'!$A$11),"")</f>
        <v/>
      </c>
      <c r="U20" s="330"/>
      <c r="V20" s="314" t="str">
        <f>IF(AND('Mapa final'!$L$11="Muy Alta",'Mapa final'!$P$11="Leve"),CONCATENATE("R",'Mapa final'!$A$11),"")</f>
        <v/>
      </c>
      <c r="W20" s="308"/>
      <c r="X20" s="308" t="str">
        <f>IF(AND('Mapa final'!$L$11="Muy Alta",'Mapa final'!$P$11="Leve"),CONCATENATE("R",'Mapa final'!$A$11),"")</f>
        <v/>
      </c>
      <c r="Y20" s="308"/>
      <c r="Z20" s="308" t="str">
        <f>IF(AND('Mapa final'!$L$11="Muy Alta",'Mapa final'!$P$11="Leve"),CONCATENATE("R",'Mapa final'!$A$11),"")</f>
        <v/>
      </c>
      <c r="AA20" s="309"/>
      <c r="AB20" s="314" t="str">
        <f>IF(AND('Mapa final'!$L$11="Muy Alta",'Mapa final'!$P$11="Leve"),CONCATENATE("R",'Mapa final'!$A$11),"")</f>
        <v/>
      </c>
      <c r="AC20" s="308"/>
      <c r="AD20" s="308" t="str">
        <f>IF(AND('Mapa final'!$L$11="Muy Alta",'Mapa final'!$P$11="Leve"),CONCATENATE("R",'Mapa final'!$A$11),"")</f>
        <v/>
      </c>
      <c r="AE20" s="308"/>
      <c r="AF20" s="308" t="str">
        <f>IF(AND('Mapa final'!$L$11="Muy Alta",'Mapa final'!$P$11="Leve"),CONCATENATE("R",'Mapa final'!$A$11),"")</f>
        <v/>
      </c>
      <c r="AG20" s="309"/>
      <c r="AH20" s="319" t="str">
        <f>IF(AND('Mapa final'!$L$11="Muy Alta",'Mapa final'!$P$11="Catastrófico"),CONCATENATE("R",'Mapa final'!$A$11),"")</f>
        <v/>
      </c>
      <c r="AI20" s="320"/>
      <c r="AJ20" s="320" t="str">
        <f>IF(AND('Mapa final'!$L$11="Muy Alta",'Mapa final'!$P$11="Catastrófico"),CONCATENATE("R",'Mapa final'!$A$11),"")</f>
        <v/>
      </c>
      <c r="AK20" s="320"/>
      <c r="AL20" s="320" t="str">
        <f>IF(AND('Mapa final'!$L$11="Muy Alta",'Mapa final'!$P$11="Catastrófico"),CONCATENATE("R",'Mapa final'!$A$11),"")</f>
        <v/>
      </c>
      <c r="AM20" s="321"/>
      <c r="AN20" s="70"/>
      <c r="AO20" s="275"/>
      <c r="AP20" s="276"/>
      <c r="AQ20" s="276"/>
      <c r="AR20" s="276"/>
      <c r="AS20" s="276"/>
      <c r="AT20" s="277"/>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261"/>
      <c r="C21" s="261"/>
      <c r="D21" s="262"/>
      <c r="E21" s="305"/>
      <c r="F21" s="306"/>
      <c r="G21" s="306"/>
      <c r="H21" s="306"/>
      <c r="I21" s="306"/>
      <c r="J21" s="331"/>
      <c r="K21" s="332"/>
      <c r="L21" s="332"/>
      <c r="M21" s="332"/>
      <c r="N21" s="332"/>
      <c r="O21" s="333"/>
      <c r="P21" s="331"/>
      <c r="Q21" s="332"/>
      <c r="R21" s="332"/>
      <c r="S21" s="332"/>
      <c r="T21" s="332"/>
      <c r="U21" s="333"/>
      <c r="V21" s="318"/>
      <c r="W21" s="310"/>
      <c r="X21" s="310"/>
      <c r="Y21" s="310"/>
      <c r="Z21" s="310"/>
      <c r="AA21" s="311"/>
      <c r="AB21" s="318"/>
      <c r="AC21" s="310"/>
      <c r="AD21" s="310"/>
      <c r="AE21" s="310"/>
      <c r="AF21" s="310"/>
      <c r="AG21" s="311"/>
      <c r="AH21" s="322"/>
      <c r="AI21" s="323"/>
      <c r="AJ21" s="323"/>
      <c r="AK21" s="323"/>
      <c r="AL21" s="323"/>
      <c r="AM21" s="324"/>
      <c r="AN21" s="70"/>
      <c r="AO21" s="278"/>
      <c r="AP21" s="279"/>
      <c r="AQ21" s="279"/>
      <c r="AR21" s="279"/>
      <c r="AS21" s="279"/>
      <c r="AT21" s="28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ht="15" customHeight="1" x14ac:dyDescent="0.25">
      <c r="A22" s="70"/>
      <c r="B22" s="261"/>
      <c r="C22" s="261"/>
      <c r="D22" s="262"/>
      <c r="E22" s="299" t="s">
        <v>116</v>
      </c>
      <c r="F22" s="300"/>
      <c r="G22" s="300"/>
      <c r="H22" s="300"/>
      <c r="I22" s="301"/>
      <c r="J22" s="334" t="str">
        <f>IF(AND('Mapa final'!$L$11="Alta",'Mapa final'!$P$11="Leve"),CONCATENATE("R",'Mapa final'!$A$11),"")</f>
        <v/>
      </c>
      <c r="K22" s="335"/>
      <c r="L22" s="335" t="str">
        <f>IF(AND('Mapa final'!$L$11="Alta",'Mapa final'!$P$11="Leve"),CONCATENATE("R",'Mapa final'!$A$11),"")</f>
        <v/>
      </c>
      <c r="M22" s="335"/>
      <c r="N22" s="335" t="str">
        <f>IF(AND('Mapa final'!$L$11="Alta",'Mapa final'!$P$11="Leve"),CONCATENATE("R",'Mapa final'!$A$11),"")</f>
        <v/>
      </c>
      <c r="O22" s="336"/>
      <c r="P22" s="334" t="str">
        <f>IF(AND('Mapa final'!$L$11="Alta",'Mapa final'!$P$11="Leve"),CONCATENATE("R",'Mapa final'!$A$11),"")</f>
        <v/>
      </c>
      <c r="Q22" s="335"/>
      <c r="R22" s="335" t="str">
        <f>IF(AND('Mapa final'!$L$11="Alta",'Mapa final'!$P$11="Leve"),CONCATENATE("R",'Mapa final'!$A$11),"")</f>
        <v/>
      </c>
      <c r="S22" s="335"/>
      <c r="T22" s="335" t="str">
        <f>IF(AND('Mapa final'!$L$11="Alta",'Mapa final'!$P$11="Leve"),CONCATENATE("R",'Mapa final'!$A$11),"")</f>
        <v/>
      </c>
      <c r="U22" s="336"/>
      <c r="V22" s="334" t="str">
        <f>IF(AND('Mapa final'!$L$11="Alta",'Mapa final'!$P$11="Leve"),CONCATENATE("R",'Mapa final'!$A$11),"")</f>
        <v/>
      </c>
      <c r="W22" s="335"/>
      <c r="X22" s="335" t="str">
        <f>IF(AND('Mapa final'!$L$11="Alta",'Mapa final'!$P$11="Leve"),CONCATENATE("R",'Mapa final'!$A$11),"")</f>
        <v/>
      </c>
      <c r="Y22" s="335"/>
      <c r="Z22" s="335" t="str">
        <f>IF(AND('Mapa final'!$L$11="Alta",'Mapa final'!$P$11="Leve"),CONCATENATE("R",'Mapa final'!$A$11),"")</f>
        <v/>
      </c>
      <c r="AA22" s="336"/>
      <c r="AB22" s="312" t="str">
        <f>IF(AND('Mapa final'!$L$11="Muy Alta",'Mapa final'!$P$11="Leve"),CONCATENATE("R",'Mapa final'!$A$11),"")</f>
        <v/>
      </c>
      <c r="AC22" s="313"/>
      <c r="AD22" s="313" t="str">
        <f>IF(AND('Mapa final'!$L$11="Muy Alta",'Mapa final'!$P$11="Leve"),CONCATENATE("R",'Mapa final'!$A$11),"")</f>
        <v/>
      </c>
      <c r="AE22" s="313"/>
      <c r="AF22" s="313" t="str">
        <f>IF(AND('Mapa final'!$L$11="Muy Alta",'Mapa final'!$P$11="Leve"),CONCATENATE("R",'Mapa final'!$A$11),"")</f>
        <v/>
      </c>
      <c r="AG22" s="315"/>
      <c r="AH22" s="325" t="str">
        <f>IF(AND('Mapa final'!$L$11="Muy Alta",'Mapa final'!$P$11="Catastrófico"),CONCATENATE("R",'Mapa final'!$A$11),"")</f>
        <v/>
      </c>
      <c r="AI22" s="326"/>
      <c r="AJ22" s="326" t="str">
        <f>IF(AND('Mapa final'!$L$11="Muy Alta",'Mapa final'!$P$11="Catastrófico"),CONCATENATE("R",'Mapa final'!$A$11),"")</f>
        <v/>
      </c>
      <c r="AK22" s="326"/>
      <c r="AL22" s="326" t="str">
        <f>IF(AND('Mapa final'!$L$11="Muy Alta",'Mapa final'!$P$11="Catastrófico"),CONCATENATE("R",'Mapa final'!$A$11),"")</f>
        <v/>
      </c>
      <c r="AM22" s="327"/>
      <c r="AN22" s="70"/>
      <c r="AO22" s="281" t="s">
        <v>80</v>
      </c>
      <c r="AP22" s="282"/>
      <c r="AQ22" s="282"/>
      <c r="AR22" s="282"/>
      <c r="AS22" s="282"/>
      <c r="AT22" s="283"/>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ht="15" customHeight="1" x14ac:dyDescent="0.25">
      <c r="A23" s="70"/>
      <c r="B23" s="261"/>
      <c r="C23" s="261"/>
      <c r="D23" s="262"/>
      <c r="E23" s="302"/>
      <c r="F23" s="303"/>
      <c r="G23" s="303"/>
      <c r="H23" s="303"/>
      <c r="I23" s="304"/>
      <c r="J23" s="328"/>
      <c r="K23" s="329"/>
      <c r="L23" s="329"/>
      <c r="M23" s="329"/>
      <c r="N23" s="329"/>
      <c r="O23" s="330"/>
      <c r="P23" s="328"/>
      <c r="Q23" s="329"/>
      <c r="R23" s="329"/>
      <c r="S23" s="329"/>
      <c r="T23" s="329"/>
      <c r="U23" s="330"/>
      <c r="V23" s="328"/>
      <c r="W23" s="329"/>
      <c r="X23" s="329"/>
      <c r="Y23" s="329"/>
      <c r="Z23" s="329"/>
      <c r="AA23" s="330"/>
      <c r="AB23" s="314"/>
      <c r="AC23" s="308"/>
      <c r="AD23" s="308"/>
      <c r="AE23" s="308"/>
      <c r="AF23" s="308"/>
      <c r="AG23" s="309"/>
      <c r="AH23" s="319"/>
      <c r="AI23" s="320"/>
      <c r="AJ23" s="320"/>
      <c r="AK23" s="320"/>
      <c r="AL23" s="320"/>
      <c r="AM23" s="321"/>
      <c r="AN23" s="70"/>
      <c r="AO23" s="284"/>
      <c r="AP23" s="285"/>
      <c r="AQ23" s="285"/>
      <c r="AR23" s="285"/>
      <c r="AS23" s="285"/>
      <c r="AT23" s="286"/>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ht="15" customHeight="1" x14ac:dyDescent="0.25">
      <c r="A24" s="70"/>
      <c r="B24" s="261"/>
      <c r="C24" s="261"/>
      <c r="D24" s="262"/>
      <c r="E24" s="302"/>
      <c r="F24" s="303"/>
      <c r="G24" s="303"/>
      <c r="H24" s="303"/>
      <c r="I24" s="304"/>
      <c r="J24" s="328" t="str">
        <f>IF(AND('Mapa final'!$L$11="Alta",'Mapa final'!$P$11="Leve"),CONCATENATE("R",'Mapa final'!$A$11),"")</f>
        <v/>
      </c>
      <c r="K24" s="329"/>
      <c r="L24" s="329" t="str">
        <f>IF(AND('Mapa final'!$L$11="Alta",'Mapa final'!$P$11="Leve"),CONCATENATE("R",'Mapa final'!$A$11),"")</f>
        <v/>
      </c>
      <c r="M24" s="329"/>
      <c r="N24" s="329" t="str">
        <f>IF(AND('Mapa final'!$L$11="Alta",'Mapa final'!$P$11="Leve"),CONCATENATE("R",'Mapa final'!$A$11),"")</f>
        <v/>
      </c>
      <c r="O24" s="330"/>
      <c r="P24" s="328" t="str">
        <f>IF(AND('Mapa final'!$L$11="Alta",'Mapa final'!$P$11="Leve"),CONCATENATE("R",'Mapa final'!$A$11),"")</f>
        <v/>
      </c>
      <c r="Q24" s="329"/>
      <c r="R24" s="329" t="str">
        <f>IF(AND('Mapa final'!$L$11="Alta",'Mapa final'!$P$11="Leve"),CONCATENATE("R",'Mapa final'!$A$11),"")</f>
        <v/>
      </c>
      <c r="S24" s="329"/>
      <c r="T24" s="329" t="str">
        <f>IF(AND('Mapa final'!$L$11="Alta",'Mapa final'!$P$11="Leve"),CONCATENATE("R",'Mapa final'!$A$11),"")</f>
        <v/>
      </c>
      <c r="U24" s="330"/>
      <c r="V24" s="328" t="str">
        <f>IF(AND('Mapa final'!$L$11="Alta",'Mapa final'!$P$11="Leve"),CONCATENATE("R",'Mapa final'!$A$11),"")</f>
        <v/>
      </c>
      <c r="W24" s="329"/>
      <c r="X24" s="329" t="str">
        <f>IF(AND('Mapa final'!$L$11="Alta",'Mapa final'!$P$11="Leve"),CONCATENATE("R",'Mapa final'!$A$11),"")</f>
        <v/>
      </c>
      <c r="Y24" s="329"/>
      <c r="Z24" s="329" t="str">
        <f>IF(AND('Mapa final'!$L$11="Alta",'Mapa final'!$P$11="Leve"),CONCATENATE("R",'Mapa final'!$A$11),"")</f>
        <v/>
      </c>
      <c r="AA24" s="330"/>
      <c r="AB24" s="314" t="str">
        <f>IF(AND('Mapa final'!$L$11="Muy Alta",'Mapa final'!$P$11="Leve"),CONCATENATE("R",'Mapa final'!$A$11),"")</f>
        <v/>
      </c>
      <c r="AC24" s="308"/>
      <c r="AD24" s="308" t="str">
        <f>IF(AND('Mapa final'!$L$14="media",'Mapa final'!$P$14="mayor"),CONCATENATE("R",'Mapa final'!$A$14),"")</f>
        <v>R3</v>
      </c>
      <c r="AE24" s="308"/>
      <c r="AF24" s="308" t="str">
        <f>IF(AND('Mapa final'!$L$11="Muy Alta",'Mapa final'!$P$11="Leve"),CONCATENATE("R",'Mapa final'!$A$11),"")</f>
        <v/>
      </c>
      <c r="AG24" s="309"/>
      <c r="AH24" s="319" t="str">
        <f>IF(AND('Mapa final'!$L$11="Muy Alta",'Mapa final'!$P$11="Catastrófico"),CONCATENATE("R",'Mapa final'!$A$11),"")</f>
        <v/>
      </c>
      <c r="AI24" s="320"/>
      <c r="AJ24" s="320" t="str">
        <f>IF(AND('Mapa final'!$L$11="Muy Alta",'Mapa final'!$P$11="Catastrófico"),CONCATENATE("R",'Mapa final'!$A$11),"")</f>
        <v/>
      </c>
      <c r="AK24" s="320"/>
      <c r="AL24" s="320" t="str">
        <f>IF(AND('Mapa final'!$L$11="Muy Alta",'Mapa final'!$P$11="Catastrófico"),CONCATENATE("R",'Mapa final'!$A$11),"")</f>
        <v/>
      </c>
      <c r="AM24" s="321"/>
      <c r="AN24" s="70"/>
      <c r="AO24" s="284"/>
      <c r="AP24" s="285"/>
      <c r="AQ24" s="285"/>
      <c r="AR24" s="285"/>
      <c r="AS24" s="285"/>
      <c r="AT24" s="286"/>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ht="15" customHeight="1" x14ac:dyDescent="0.25">
      <c r="A25" s="70"/>
      <c r="B25" s="261"/>
      <c r="C25" s="261"/>
      <c r="D25" s="262"/>
      <c r="E25" s="302"/>
      <c r="F25" s="303"/>
      <c r="G25" s="303"/>
      <c r="H25" s="303"/>
      <c r="I25" s="304"/>
      <c r="J25" s="328"/>
      <c r="K25" s="329"/>
      <c r="L25" s="329"/>
      <c r="M25" s="329"/>
      <c r="N25" s="329"/>
      <c r="O25" s="330"/>
      <c r="P25" s="328"/>
      <c r="Q25" s="329"/>
      <c r="R25" s="329"/>
      <c r="S25" s="329"/>
      <c r="T25" s="329"/>
      <c r="U25" s="330"/>
      <c r="V25" s="328"/>
      <c r="W25" s="329"/>
      <c r="X25" s="329"/>
      <c r="Y25" s="329"/>
      <c r="Z25" s="329"/>
      <c r="AA25" s="330"/>
      <c r="AB25" s="314"/>
      <c r="AC25" s="308"/>
      <c r="AD25" s="308"/>
      <c r="AE25" s="308"/>
      <c r="AF25" s="308"/>
      <c r="AG25" s="309"/>
      <c r="AH25" s="319"/>
      <c r="AI25" s="320"/>
      <c r="AJ25" s="320"/>
      <c r="AK25" s="320"/>
      <c r="AL25" s="320"/>
      <c r="AM25" s="321"/>
      <c r="AN25" s="70"/>
      <c r="AO25" s="284"/>
      <c r="AP25" s="285"/>
      <c r="AQ25" s="285"/>
      <c r="AR25" s="285"/>
      <c r="AS25" s="285"/>
      <c r="AT25" s="286"/>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ht="15" customHeight="1" x14ac:dyDescent="0.25">
      <c r="A26" s="70"/>
      <c r="B26" s="261"/>
      <c r="C26" s="261"/>
      <c r="D26" s="262"/>
      <c r="E26" s="302"/>
      <c r="F26" s="303"/>
      <c r="G26" s="303"/>
      <c r="H26" s="303"/>
      <c r="I26" s="304"/>
      <c r="J26" s="328" t="str">
        <f>IF(AND('Mapa final'!$L$11="Alta",'Mapa final'!$P$11="Leve"),CONCATENATE("R",'Mapa final'!$A$11),"")</f>
        <v/>
      </c>
      <c r="K26" s="329"/>
      <c r="L26" s="329" t="str">
        <f>IF(AND('Mapa final'!$L$11="Alta",'Mapa final'!$P$11="Leve"),CONCATENATE("R",'Mapa final'!$A$11),"")</f>
        <v/>
      </c>
      <c r="M26" s="329"/>
      <c r="N26" s="329" t="str">
        <f>IF(AND('Mapa final'!$L$11="Alta",'Mapa final'!$P$11="Leve"),CONCATENATE("R",'Mapa final'!$A$11),"")</f>
        <v/>
      </c>
      <c r="O26" s="330"/>
      <c r="P26" s="328" t="str">
        <f>IF(AND('Mapa final'!$L$11="Alta",'Mapa final'!$P$11="Leve"),CONCATENATE("R",'Mapa final'!$A$11),"")</f>
        <v/>
      </c>
      <c r="Q26" s="329"/>
      <c r="R26" s="329" t="str">
        <f>IF(AND('Mapa final'!$L$11="Alta",'Mapa final'!$P$11="Leve"),CONCATENATE("R",'Mapa final'!$A$11),"")</f>
        <v/>
      </c>
      <c r="S26" s="329"/>
      <c r="T26" s="329" t="str">
        <f>IF(AND('Mapa final'!$L$11="Alta",'Mapa final'!$P$11="Leve"),CONCATENATE("R",'Mapa final'!$A$11),"")</f>
        <v/>
      </c>
      <c r="U26" s="330"/>
      <c r="V26" s="328" t="str">
        <f>IF(AND('Mapa final'!$L$11="Alta",'Mapa final'!$P$11="Leve"),CONCATENATE("R",'Mapa final'!$A$11),"")</f>
        <v/>
      </c>
      <c r="W26" s="329"/>
      <c r="X26" s="329" t="str">
        <f>IF(AND('Mapa final'!$L$11="Alta",'Mapa final'!$P$11="Leve"),CONCATENATE("R",'Mapa final'!$A$11),"")</f>
        <v/>
      </c>
      <c r="Y26" s="329"/>
      <c r="Z26" s="329" t="str">
        <f>IF(AND('Mapa final'!$L$11="Alta",'Mapa final'!$P$11="Leve"),CONCATENATE("R",'Mapa final'!$A$11),"")</f>
        <v/>
      </c>
      <c r="AA26" s="330"/>
      <c r="AB26" s="314" t="str">
        <f>IF(AND('Mapa final'!$L$11="Muy Alta",'Mapa final'!$P$11="Leve"),CONCATENATE("R",'Mapa final'!$A$11),"")</f>
        <v/>
      </c>
      <c r="AC26" s="308"/>
      <c r="AD26" s="308" t="str">
        <f>IF(AND('Mapa final'!$L$11="Muy Alta",'Mapa final'!$P$11="Leve"),CONCATENATE("R",'Mapa final'!$A$11),"")</f>
        <v/>
      </c>
      <c r="AE26" s="308"/>
      <c r="AF26" s="308" t="str">
        <f>IF(AND('Mapa final'!$L$11="Muy Alta",'Mapa final'!$P$11="Leve"),CONCATENATE("R",'Mapa final'!$A$11),"")</f>
        <v/>
      </c>
      <c r="AG26" s="309"/>
      <c r="AH26" s="319" t="str">
        <f>IF(AND('Mapa final'!$L$11="Muy Alta",'Mapa final'!$P$11="Catastrófico"),CONCATENATE("R",'Mapa final'!$A$11),"")</f>
        <v/>
      </c>
      <c r="AI26" s="320"/>
      <c r="AJ26" s="320" t="str">
        <f>IF(AND('Mapa final'!$L$11="Muy Alta",'Mapa final'!$P$11="Catastrófico"),CONCATENATE("R",'Mapa final'!$A$11),"")</f>
        <v/>
      </c>
      <c r="AK26" s="320"/>
      <c r="AL26" s="320" t="str">
        <f>IF(AND('Mapa final'!$L$11="Muy Alta",'Mapa final'!$P$11="Catastrófico"),CONCATENATE("R",'Mapa final'!$A$11),"")</f>
        <v/>
      </c>
      <c r="AM26" s="321"/>
      <c r="AN26" s="70"/>
      <c r="AO26" s="284"/>
      <c r="AP26" s="285"/>
      <c r="AQ26" s="285"/>
      <c r="AR26" s="285"/>
      <c r="AS26" s="285"/>
      <c r="AT26" s="286"/>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ht="15" customHeight="1" x14ac:dyDescent="0.25">
      <c r="A27" s="70"/>
      <c r="B27" s="261"/>
      <c r="C27" s="261"/>
      <c r="D27" s="262"/>
      <c r="E27" s="302"/>
      <c r="F27" s="303"/>
      <c r="G27" s="303"/>
      <c r="H27" s="303"/>
      <c r="I27" s="304"/>
      <c r="J27" s="328"/>
      <c r="K27" s="329"/>
      <c r="L27" s="329"/>
      <c r="M27" s="329"/>
      <c r="N27" s="329"/>
      <c r="O27" s="330"/>
      <c r="P27" s="328"/>
      <c r="Q27" s="329"/>
      <c r="R27" s="329"/>
      <c r="S27" s="329"/>
      <c r="T27" s="329"/>
      <c r="U27" s="330"/>
      <c r="V27" s="328"/>
      <c r="W27" s="329"/>
      <c r="X27" s="329"/>
      <c r="Y27" s="329"/>
      <c r="Z27" s="329"/>
      <c r="AA27" s="330"/>
      <c r="AB27" s="314"/>
      <c r="AC27" s="308"/>
      <c r="AD27" s="308"/>
      <c r="AE27" s="308"/>
      <c r="AF27" s="308"/>
      <c r="AG27" s="309"/>
      <c r="AH27" s="319"/>
      <c r="AI27" s="320"/>
      <c r="AJ27" s="320"/>
      <c r="AK27" s="320"/>
      <c r="AL27" s="320"/>
      <c r="AM27" s="321"/>
      <c r="AN27" s="70"/>
      <c r="AO27" s="284"/>
      <c r="AP27" s="285"/>
      <c r="AQ27" s="285"/>
      <c r="AR27" s="285"/>
      <c r="AS27" s="285"/>
      <c r="AT27" s="286"/>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ht="15" customHeight="1" x14ac:dyDescent="0.25">
      <c r="A28" s="70"/>
      <c r="B28" s="261"/>
      <c r="C28" s="261"/>
      <c r="D28" s="262"/>
      <c r="E28" s="302"/>
      <c r="F28" s="303"/>
      <c r="G28" s="303"/>
      <c r="H28" s="303"/>
      <c r="I28" s="304"/>
      <c r="J28" s="328" t="str">
        <f>IF(AND('Mapa final'!$L$11="Alta",'Mapa final'!$P$11="Leve"),CONCATENATE("R",'Mapa final'!$A$11),"")</f>
        <v/>
      </c>
      <c r="K28" s="329"/>
      <c r="L28" s="329" t="str">
        <f>IF(AND('Mapa final'!$L$11="Alta",'Mapa final'!$P$11="Leve"),CONCATENATE("R",'Mapa final'!$A$11),"")</f>
        <v/>
      </c>
      <c r="M28" s="329"/>
      <c r="N28" s="329" t="str">
        <f>IF(AND('Mapa final'!$L$11="Alta",'Mapa final'!$P$11="Leve"),CONCATENATE("R",'Mapa final'!$A$11),"")</f>
        <v/>
      </c>
      <c r="O28" s="330"/>
      <c r="P28" s="328" t="str">
        <f>IF(AND('Mapa final'!$L$11="Alta",'Mapa final'!$P$11="Leve"),CONCATENATE("R",'Mapa final'!$A$11),"")</f>
        <v/>
      </c>
      <c r="Q28" s="329"/>
      <c r="R28" s="329" t="str">
        <f>IF(AND('Mapa final'!$L$11="Alta",'Mapa final'!$P$11="Leve"),CONCATENATE("R",'Mapa final'!$A$11),"")</f>
        <v/>
      </c>
      <c r="S28" s="329"/>
      <c r="T28" s="329" t="str">
        <f>IF(AND('Mapa final'!$L$11="Alta",'Mapa final'!$P$11="Leve"),CONCATENATE("R",'Mapa final'!$A$11),"")</f>
        <v/>
      </c>
      <c r="U28" s="330"/>
      <c r="V28" s="328" t="str">
        <f>IF(AND('Mapa final'!$L$11="Alta",'Mapa final'!$P$11="Leve"),CONCATENATE("R",'Mapa final'!$A$11),"")</f>
        <v/>
      </c>
      <c r="W28" s="329"/>
      <c r="X28" s="329" t="str">
        <f>IF(AND('Mapa final'!$L$11="Alta",'Mapa final'!$P$11="Leve"),CONCATENATE("R",'Mapa final'!$A$11),"")</f>
        <v/>
      </c>
      <c r="Y28" s="329"/>
      <c r="Z28" s="329" t="str">
        <f>IF(AND('Mapa final'!$L$11="Alta",'Mapa final'!$P$11="Leve"),CONCATENATE("R",'Mapa final'!$A$11),"")</f>
        <v/>
      </c>
      <c r="AA28" s="330"/>
      <c r="AB28" s="314" t="str">
        <f>IF(AND('Mapa final'!$L$11="Muy Alta",'Mapa final'!$P$11="Leve"),CONCATENATE("R",'Mapa final'!$A$11),"")</f>
        <v/>
      </c>
      <c r="AC28" s="308"/>
      <c r="AD28" s="308" t="str">
        <f>IF(AND('Mapa final'!$L$11="Muy Alta",'Mapa final'!$P$11="Leve"),CONCATENATE("R",'Mapa final'!$A$11),"")</f>
        <v/>
      </c>
      <c r="AE28" s="308"/>
      <c r="AF28" s="308" t="str">
        <f>IF(AND('Mapa final'!$L$11="Muy Alta",'Mapa final'!$P$11="Leve"),CONCATENATE("R",'Mapa final'!$A$11),"")</f>
        <v/>
      </c>
      <c r="AG28" s="309"/>
      <c r="AH28" s="319" t="str">
        <f>IF(AND('Mapa final'!$L$11="Muy Alta",'Mapa final'!$P$11="Catastrófico"),CONCATENATE("R",'Mapa final'!$A$11),"")</f>
        <v/>
      </c>
      <c r="AI28" s="320"/>
      <c r="AJ28" s="320" t="str">
        <f>IF(AND('Mapa final'!$L$11="Muy Alta",'Mapa final'!$P$11="Catastrófico"),CONCATENATE("R",'Mapa final'!$A$11),"")</f>
        <v/>
      </c>
      <c r="AK28" s="320"/>
      <c r="AL28" s="320" t="str">
        <f>IF(AND('Mapa final'!$L$11="Muy Alta",'Mapa final'!$P$11="Catastrófico"),CONCATENATE("R",'Mapa final'!$A$11),"")</f>
        <v/>
      </c>
      <c r="AM28" s="321"/>
      <c r="AN28" s="70"/>
      <c r="AO28" s="284"/>
      <c r="AP28" s="285"/>
      <c r="AQ28" s="285"/>
      <c r="AR28" s="285"/>
      <c r="AS28" s="285"/>
      <c r="AT28" s="286"/>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customHeight="1" thickBot="1" x14ac:dyDescent="0.3">
      <c r="A29" s="70"/>
      <c r="B29" s="261"/>
      <c r="C29" s="261"/>
      <c r="D29" s="262"/>
      <c r="E29" s="305"/>
      <c r="F29" s="306"/>
      <c r="G29" s="306"/>
      <c r="H29" s="306"/>
      <c r="I29" s="307"/>
      <c r="J29" s="328"/>
      <c r="K29" s="329"/>
      <c r="L29" s="329"/>
      <c r="M29" s="329"/>
      <c r="N29" s="329"/>
      <c r="O29" s="330"/>
      <c r="P29" s="331"/>
      <c r="Q29" s="332"/>
      <c r="R29" s="332"/>
      <c r="S29" s="332"/>
      <c r="T29" s="332"/>
      <c r="U29" s="333"/>
      <c r="V29" s="331"/>
      <c r="W29" s="332"/>
      <c r="X29" s="332"/>
      <c r="Y29" s="332"/>
      <c r="Z29" s="332"/>
      <c r="AA29" s="333"/>
      <c r="AB29" s="318"/>
      <c r="AC29" s="310"/>
      <c r="AD29" s="310"/>
      <c r="AE29" s="310"/>
      <c r="AF29" s="310"/>
      <c r="AG29" s="311"/>
      <c r="AH29" s="322"/>
      <c r="AI29" s="323"/>
      <c r="AJ29" s="323"/>
      <c r="AK29" s="323"/>
      <c r="AL29" s="323"/>
      <c r="AM29" s="324"/>
      <c r="AN29" s="70"/>
      <c r="AO29" s="287"/>
      <c r="AP29" s="288"/>
      <c r="AQ29" s="288"/>
      <c r="AR29" s="288"/>
      <c r="AS29" s="288"/>
      <c r="AT29" s="289"/>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ht="15" customHeight="1" x14ac:dyDescent="0.25">
      <c r="A30" s="70"/>
      <c r="B30" s="261"/>
      <c r="C30" s="261"/>
      <c r="D30" s="262"/>
      <c r="E30" s="299" t="s">
        <v>113</v>
      </c>
      <c r="F30" s="300"/>
      <c r="G30" s="300"/>
      <c r="H30" s="300"/>
      <c r="I30" s="300"/>
      <c r="J30" s="343" t="str">
        <f>IF(AND('Mapa final'!$L$11="Baja",'Mapa final'!$P$11="Leve"),CONCATENATE("R",'Mapa final'!$A$11),"")</f>
        <v/>
      </c>
      <c r="K30" s="344"/>
      <c r="L30" s="344" t="str">
        <f>IF(AND('Mapa final'!$L$11="Baja",'Mapa final'!$P$11="Leve"),CONCATENATE("R",'Mapa final'!$A$11),"")</f>
        <v/>
      </c>
      <c r="M30" s="344"/>
      <c r="N30" s="344" t="str">
        <f>IF(AND('Mapa final'!$L$11="Baja",'Mapa final'!$P$11="Leve"),CONCATENATE("R",'Mapa final'!$A$11),"")</f>
        <v/>
      </c>
      <c r="O30" s="345"/>
      <c r="P30" s="335" t="str">
        <f>IF(AND('Mapa final'!$L$11="Alta",'Mapa final'!$P$11="Leve"),CONCATENATE("R",'Mapa final'!$A$11),"")</f>
        <v/>
      </c>
      <c r="Q30" s="335"/>
      <c r="R30" s="335" t="str">
        <f>IF(AND('Mapa final'!$L$11="baja",'Mapa final'!$P$11="mayor"),CONCATENATE("R",'Mapa final'!$A$11),"")</f>
        <v>R1</v>
      </c>
      <c r="S30" s="335"/>
      <c r="T30" s="335" t="str">
        <f>IF(AND('Mapa final'!$L$11="Alta",'Mapa final'!$P$11="Leve"),CONCATENATE("R",'Mapa final'!$A$11),"")</f>
        <v/>
      </c>
      <c r="U30" s="336"/>
      <c r="V30" s="334" t="str">
        <f>IF(AND('Mapa final'!$L$11="Alta",'Mapa final'!$P$11="Leve"),CONCATENATE("R",'Mapa final'!$A$11),"")</f>
        <v/>
      </c>
      <c r="W30" s="335"/>
      <c r="X30" s="335" t="str">
        <f>IF(AND('Mapa final'!$L$11="Alta",'Mapa final'!$P$11="Leve"),CONCATENATE("R",'Mapa final'!$A$11),"")</f>
        <v/>
      </c>
      <c r="Y30" s="335"/>
      <c r="Z30" s="335" t="str">
        <f>IF(AND('Mapa final'!$L$11="Alta",'Mapa final'!$P$11="Leve"),CONCATENATE("R",'Mapa final'!$A$11),"")</f>
        <v/>
      </c>
      <c r="AA30" s="336"/>
      <c r="AB30" s="312" t="str">
        <f>IF(AND('Mapa final'!$L$11="Muy Alta",'Mapa final'!$P$11="Leve"),CONCATENATE("R",'Mapa final'!$A$11),"")</f>
        <v/>
      </c>
      <c r="AC30" s="313"/>
      <c r="AD30" s="313" t="str">
        <f>IF(AND('Mapa final'!$L$11="Muy Alta",'Mapa final'!$P$11="Leve"),CONCATENATE("R",'Mapa final'!$A$11),"")</f>
        <v/>
      </c>
      <c r="AE30" s="313"/>
      <c r="AF30" s="313" t="str">
        <f>IF(AND('Mapa final'!$L$11="Muy Alta",'Mapa final'!$P$11="Leve"),CONCATENATE("R",'Mapa final'!$A$11),"")</f>
        <v/>
      </c>
      <c r="AG30" s="315"/>
      <c r="AH30" s="325" t="str">
        <f>IF(AND('Mapa final'!$L$11="Muy Alta",'Mapa final'!$P$11="Catastrófico"),CONCATENATE("R",'Mapa final'!$A$11),"")</f>
        <v/>
      </c>
      <c r="AI30" s="326"/>
      <c r="AJ30" s="326" t="str">
        <f>IF(AND('Mapa final'!$L$11="Muy Alta",'Mapa final'!$P$11="Catastrófico"),CONCATENATE("R",'Mapa final'!$A$11),"")</f>
        <v/>
      </c>
      <c r="AK30" s="326"/>
      <c r="AL30" s="326" t="str">
        <f>IF(AND('Mapa final'!$L$11="Muy Alta",'Mapa final'!$P$11="Catastrófico"),CONCATENATE("R",'Mapa final'!$A$11),"")</f>
        <v/>
      </c>
      <c r="AM30" s="327"/>
      <c r="AN30" s="70"/>
      <c r="AO30" s="290" t="s">
        <v>81</v>
      </c>
      <c r="AP30" s="291"/>
      <c r="AQ30" s="291"/>
      <c r="AR30" s="291"/>
      <c r="AS30" s="291"/>
      <c r="AT30" s="292"/>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ht="15" customHeight="1" x14ac:dyDescent="0.25">
      <c r="A31" s="70"/>
      <c r="B31" s="261"/>
      <c r="C31" s="261"/>
      <c r="D31" s="262"/>
      <c r="E31" s="302"/>
      <c r="F31" s="303"/>
      <c r="G31" s="303"/>
      <c r="H31" s="303"/>
      <c r="I31" s="303"/>
      <c r="J31" s="339"/>
      <c r="K31" s="337"/>
      <c r="L31" s="337"/>
      <c r="M31" s="337"/>
      <c r="N31" s="337"/>
      <c r="O31" s="338"/>
      <c r="P31" s="329"/>
      <c r="Q31" s="329"/>
      <c r="R31" s="329"/>
      <c r="S31" s="329"/>
      <c r="T31" s="329"/>
      <c r="U31" s="330"/>
      <c r="V31" s="328"/>
      <c r="W31" s="329"/>
      <c r="X31" s="329"/>
      <c r="Y31" s="329"/>
      <c r="Z31" s="329"/>
      <c r="AA31" s="330"/>
      <c r="AB31" s="314"/>
      <c r="AC31" s="308"/>
      <c r="AD31" s="308"/>
      <c r="AE31" s="308"/>
      <c r="AF31" s="308"/>
      <c r="AG31" s="309"/>
      <c r="AH31" s="319"/>
      <c r="AI31" s="320"/>
      <c r="AJ31" s="320"/>
      <c r="AK31" s="320"/>
      <c r="AL31" s="320"/>
      <c r="AM31" s="321"/>
      <c r="AN31" s="70"/>
      <c r="AO31" s="293"/>
      <c r="AP31" s="294"/>
      <c r="AQ31" s="294"/>
      <c r="AR31" s="294"/>
      <c r="AS31" s="294"/>
      <c r="AT31" s="295"/>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ht="15" customHeight="1" x14ac:dyDescent="0.25">
      <c r="A32" s="70"/>
      <c r="B32" s="261"/>
      <c r="C32" s="261"/>
      <c r="D32" s="262"/>
      <c r="E32" s="302"/>
      <c r="F32" s="303"/>
      <c r="G32" s="303"/>
      <c r="H32" s="303"/>
      <c r="I32" s="303"/>
      <c r="J32" s="339" t="str">
        <f>IF(AND('Mapa final'!$L$11="Baja",'Mapa final'!$P$11="Leve"),CONCATENATE("R",'Mapa final'!$A$11),"")</f>
        <v/>
      </c>
      <c r="K32" s="337"/>
      <c r="L32" s="337" t="str">
        <f>IF(AND('Mapa final'!$L$11="Baja",'Mapa final'!$P$11="Leve"),CONCATENATE("R",'Mapa final'!$A$11),"")</f>
        <v/>
      </c>
      <c r="M32" s="337"/>
      <c r="N32" s="337" t="str">
        <f>IF(AND('Mapa final'!$L$11="Baja",'Mapa final'!$P$11="Leve"),CONCATENATE("R",'Mapa final'!$A$11),"")</f>
        <v/>
      </c>
      <c r="O32" s="338"/>
      <c r="P32" s="329" t="str">
        <f>IF(AND('Mapa final'!$L$11="Alta",'Mapa final'!$P$11="Leve"),CONCATENATE("R",'Mapa final'!$A$11),"")</f>
        <v/>
      </c>
      <c r="Q32" s="329"/>
      <c r="R32" s="329" t="str">
        <f>IF(AND('Mapa final'!$L$11="Alta",'Mapa final'!$P$11="Leve"),CONCATENATE("R",'Mapa final'!$A$11),"")</f>
        <v/>
      </c>
      <c r="S32" s="329"/>
      <c r="T32" s="329" t="str">
        <f>IF(AND('Mapa final'!$L$11="Alta",'Mapa final'!$P$11="Leve"),CONCATENATE("R",'Mapa final'!$A$11),"")</f>
        <v/>
      </c>
      <c r="U32" s="330"/>
      <c r="V32" s="328" t="str">
        <f>IF(AND('Mapa final'!$L$11="Alta",'Mapa final'!$P$11="Leve"),CONCATENATE("R",'Mapa final'!$A$11),"")</f>
        <v/>
      </c>
      <c r="W32" s="329"/>
      <c r="X32" s="329" t="str">
        <f>IF(AND('Mapa final'!$L$11="Alta",'Mapa final'!$P$11="Leve"),CONCATENATE("R",'Mapa final'!$A$11),"")</f>
        <v/>
      </c>
      <c r="Y32" s="329"/>
      <c r="Z32" s="329" t="str">
        <f>IF(AND('Mapa final'!$L$11="Alta",'Mapa final'!$P$11="Leve"),CONCATENATE("R",'Mapa final'!$A$11),"")</f>
        <v/>
      </c>
      <c r="AA32" s="330"/>
      <c r="AB32" s="314" t="str">
        <f>IF(AND('Mapa final'!$L$11="Muy Alta",'Mapa final'!$P$11="Leve"),CONCATENATE("R",'Mapa final'!$A$11),"")</f>
        <v/>
      </c>
      <c r="AC32" s="308"/>
      <c r="AD32" s="308" t="str">
        <f>IF(AND('Mapa final'!$L$11="Muy Alta",'Mapa final'!$P$11="Leve"),CONCATENATE("R",'Mapa final'!$A$11),"")</f>
        <v/>
      </c>
      <c r="AE32" s="308"/>
      <c r="AF32" s="308" t="str">
        <f>IF(AND('Mapa final'!$L$11="Muy Alta",'Mapa final'!$P$11="Leve"),CONCATENATE("R",'Mapa final'!$A$11),"")</f>
        <v/>
      </c>
      <c r="AG32" s="309"/>
      <c r="AH32" s="319" t="str">
        <f>IF(AND('Mapa final'!$L$13="baja",'Mapa final'!$P$13="Catastrófico"),CONCATENATE("R",'Mapa final'!$A$13),"")</f>
        <v>R2</v>
      </c>
      <c r="AI32" s="320"/>
      <c r="AJ32" s="320" t="str">
        <f>IF(AND('Mapa final'!$L$11="Muy Alta",'Mapa final'!$P$11="Catastrófico"),CONCATENATE("R",'Mapa final'!$A$11),"")</f>
        <v/>
      </c>
      <c r="AK32" s="320"/>
      <c r="AL32" s="320" t="str">
        <f>IF(AND('Mapa final'!$L$11="Muy Alta",'Mapa final'!$P$11="Catastrófico"),CONCATENATE("R",'Mapa final'!$A$11),"")</f>
        <v/>
      </c>
      <c r="AM32" s="321"/>
      <c r="AN32" s="70"/>
      <c r="AO32" s="293"/>
      <c r="AP32" s="294"/>
      <c r="AQ32" s="294"/>
      <c r="AR32" s="294"/>
      <c r="AS32" s="294"/>
      <c r="AT32" s="295"/>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ht="15" customHeight="1" x14ac:dyDescent="0.25">
      <c r="A33" s="70"/>
      <c r="B33" s="261"/>
      <c r="C33" s="261"/>
      <c r="D33" s="262"/>
      <c r="E33" s="302"/>
      <c r="F33" s="303"/>
      <c r="G33" s="303"/>
      <c r="H33" s="303"/>
      <c r="I33" s="303"/>
      <c r="J33" s="339"/>
      <c r="K33" s="337"/>
      <c r="L33" s="337"/>
      <c r="M33" s="337"/>
      <c r="N33" s="337"/>
      <c r="O33" s="338"/>
      <c r="P33" s="329"/>
      <c r="Q33" s="329"/>
      <c r="R33" s="329"/>
      <c r="S33" s="329"/>
      <c r="T33" s="329"/>
      <c r="U33" s="330"/>
      <c r="V33" s="328"/>
      <c r="W33" s="329"/>
      <c r="X33" s="329"/>
      <c r="Y33" s="329"/>
      <c r="Z33" s="329"/>
      <c r="AA33" s="330"/>
      <c r="AB33" s="314"/>
      <c r="AC33" s="308"/>
      <c r="AD33" s="308"/>
      <c r="AE33" s="308"/>
      <c r="AF33" s="308"/>
      <c r="AG33" s="309"/>
      <c r="AH33" s="319"/>
      <c r="AI33" s="320"/>
      <c r="AJ33" s="320"/>
      <c r="AK33" s="320"/>
      <c r="AL33" s="320"/>
      <c r="AM33" s="321"/>
      <c r="AN33" s="70"/>
      <c r="AO33" s="293"/>
      <c r="AP33" s="294"/>
      <c r="AQ33" s="294"/>
      <c r="AR33" s="294"/>
      <c r="AS33" s="294"/>
      <c r="AT33" s="295"/>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ht="15" customHeight="1" x14ac:dyDescent="0.25">
      <c r="A34" s="70"/>
      <c r="B34" s="261"/>
      <c r="C34" s="261"/>
      <c r="D34" s="262"/>
      <c r="E34" s="302"/>
      <c r="F34" s="303"/>
      <c r="G34" s="303"/>
      <c r="H34" s="303"/>
      <c r="I34" s="303"/>
      <c r="J34" s="339" t="str">
        <f>IF(AND('Mapa final'!$L$11="Baja",'Mapa final'!$P$11="Leve"),CONCATENATE("R",'Mapa final'!$A$11),"")</f>
        <v/>
      </c>
      <c r="K34" s="337"/>
      <c r="L34" s="337" t="str">
        <f>IF(AND('Mapa final'!$L$11="Baja",'Mapa final'!$P$11="Leve"),CONCATENATE("R",'Mapa final'!$A$11),"")</f>
        <v/>
      </c>
      <c r="M34" s="337"/>
      <c r="N34" s="337" t="str">
        <f>IF(AND('Mapa final'!$L$11="Baja",'Mapa final'!$P$11="Leve"),CONCATENATE("R",'Mapa final'!$A$11),"")</f>
        <v/>
      </c>
      <c r="O34" s="338"/>
      <c r="P34" s="329" t="str">
        <f>IF(AND('Mapa final'!$L$11="Alta",'Mapa final'!$P$11="Leve"),CONCATENATE("R",'Mapa final'!$A$11),"")</f>
        <v/>
      </c>
      <c r="Q34" s="329"/>
      <c r="R34" s="329" t="str">
        <f>IF(AND('Mapa final'!$L$11="Alta",'Mapa final'!$P$11="Leve"),CONCATENATE("R",'Mapa final'!$A$11),"")</f>
        <v/>
      </c>
      <c r="S34" s="329"/>
      <c r="T34" s="329" t="str">
        <f>IF(AND('Mapa final'!$L$11="Alta",'Mapa final'!$P$11="Leve"),CONCATENATE("R",'Mapa final'!$A$11),"")</f>
        <v/>
      </c>
      <c r="U34" s="330"/>
      <c r="V34" s="328" t="str">
        <f>IF(AND('Mapa final'!$L$11="Alta",'Mapa final'!$P$11="Leve"),CONCATENATE("R",'Mapa final'!$A$11),"")</f>
        <v/>
      </c>
      <c r="W34" s="329"/>
      <c r="X34" s="329" t="str">
        <f>IF(AND('Mapa final'!$L$11="Alta",'Mapa final'!$P$11="Leve"),CONCATENATE("R",'Mapa final'!$A$11),"")</f>
        <v/>
      </c>
      <c r="Y34" s="329"/>
      <c r="Z34" s="329" t="str">
        <f>IF(AND('Mapa final'!$L$11="Alta",'Mapa final'!$P$11="Leve"),CONCATENATE("R",'Mapa final'!$A$11),"")</f>
        <v/>
      </c>
      <c r="AA34" s="330"/>
      <c r="AB34" s="314" t="str">
        <f>IF(AND('Mapa final'!$L$11="Muy Alta",'Mapa final'!$P$11="Leve"),CONCATENATE("R",'Mapa final'!$A$11),"")</f>
        <v/>
      </c>
      <c r="AC34" s="308"/>
      <c r="AD34" s="308" t="str">
        <f>IF(AND('Mapa final'!$L$11="Muy Alta",'Mapa final'!$P$11="Leve"),CONCATENATE("R",'Mapa final'!$A$11),"")</f>
        <v/>
      </c>
      <c r="AE34" s="308"/>
      <c r="AF34" s="308" t="str">
        <f>IF(AND('Mapa final'!$L$11="Muy Alta",'Mapa final'!$P$11="Leve"),CONCATENATE("R",'Mapa final'!$A$11),"")</f>
        <v/>
      </c>
      <c r="AG34" s="309"/>
      <c r="AH34" s="319" t="str">
        <f>IF(AND('Mapa final'!$L$11="Muy Alta",'Mapa final'!$P$11="Catastrófico"),CONCATENATE("R",'Mapa final'!$A$11),"")</f>
        <v/>
      </c>
      <c r="AI34" s="320"/>
      <c r="AJ34" s="320" t="str">
        <f>IF(AND('Mapa final'!$L$11="Muy Alta",'Mapa final'!$P$11="Catastrófico"),CONCATENATE("R",'Mapa final'!$A$11),"")</f>
        <v/>
      </c>
      <c r="AK34" s="320"/>
      <c r="AL34" s="320" t="str">
        <f>IF(AND('Mapa final'!$L$11="Muy Alta",'Mapa final'!$P$11="Catastrófico"),CONCATENATE("R",'Mapa final'!$A$11),"")</f>
        <v/>
      </c>
      <c r="AM34" s="321"/>
      <c r="AN34" s="70"/>
      <c r="AO34" s="293"/>
      <c r="AP34" s="294"/>
      <c r="AQ34" s="294"/>
      <c r="AR34" s="294"/>
      <c r="AS34" s="294"/>
      <c r="AT34" s="295"/>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ht="15" customHeight="1" x14ac:dyDescent="0.25">
      <c r="A35" s="70"/>
      <c r="B35" s="261"/>
      <c r="C35" s="261"/>
      <c r="D35" s="262"/>
      <c r="E35" s="302"/>
      <c r="F35" s="303"/>
      <c r="G35" s="303"/>
      <c r="H35" s="303"/>
      <c r="I35" s="303"/>
      <c r="J35" s="339"/>
      <c r="K35" s="337"/>
      <c r="L35" s="337"/>
      <c r="M35" s="337"/>
      <c r="N35" s="337"/>
      <c r="O35" s="338"/>
      <c r="P35" s="329"/>
      <c r="Q35" s="329"/>
      <c r="R35" s="329"/>
      <c r="S35" s="329"/>
      <c r="T35" s="329"/>
      <c r="U35" s="330"/>
      <c r="V35" s="328"/>
      <c r="W35" s="329"/>
      <c r="X35" s="329"/>
      <c r="Y35" s="329"/>
      <c r="Z35" s="329"/>
      <c r="AA35" s="330"/>
      <c r="AB35" s="314"/>
      <c r="AC35" s="308"/>
      <c r="AD35" s="308"/>
      <c r="AE35" s="308"/>
      <c r="AF35" s="308"/>
      <c r="AG35" s="309"/>
      <c r="AH35" s="319"/>
      <c r="AI35" s="320"/>
      <c r="AJ35" s="320"/>
      <c r="AK35" s="320"/>
      <c r="AL35" s="320"/>
      <c r="AM35" s="321"/>
      <c r="AN35" s="70"/>
      <c r="AO35" s="293"/>
      <c r="AP35" s="294"/>
      <c r="AQ35" s="294"/>
      <c r="AR35" s="294"/>
      <c r="AS35" s="294"/>
      <c r="AT35" s="295"/>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ht="15" customHeight="1" x14ac:dyDescent="0.25">
      <c r="A36" s="70"/>
      <c r="B36" s="261"/>
      <c r="C36" s="261"/>
      <c r="D36" s="262"/>
      <c r="E36" s="302"/>
      <c r="F36" s="303"/>
      <c r="G36" s="303"/>
      <c r="H36" s="303"/>
      <c r="I36" s="303"/>
      <c r="J36" s="339" t="str">
        <f>IF(AND('Mapa final'!$L$11="Baja",'Mapa final'!$P$11="Leve"),CONCATENATE("R",'Mapa final'!$A$11),"")</f>
        <v/>
      </c>
      <c r="K36" s="337"/>
      <c r="L36" s="337" t="str">
        <f>IF(AND('Mapa final'!$L$11="Baja",'Mapa final'!$P$11="Leve"),CONCATENATE("R",'Mapa final'!$A$11),"")</f>
        <v/>
      </c>
      <c r="M36" s="337"/>
      <c r="N36" s="337" t="str">
        <f>IF(AND('Mapa final'!$L$11="Baja",'Mapa final'!$P$11="Leve"),CONCATENATE("R",'Mapa final'!$A$11),"")</f>
        <v/>
      </c>
      <c r="O36" s="338"/>
      <c r="P36" s="329" t="str">
        <f>IF(AND('Mapa final'!$L$11="Alta",'Mapa final'!$P$11="Leve"),CONCATENATE("R",'Mapa final'!$A$11),"")</f>
        <v/>
      </c>
      <c r="Q36" s="329"/>
      <c r="R36" s="329" t="str">
        <f>IF(AND('Mapa final'!$L$11="Alta",'Mapa final'!$P$11="Leve"),CONCATENATE("R",'Mapa final'!$A$11),"")</f>
        <v/>
      </c>
      <c r="S36" s="329"/>
      <c r="T36" s="329" t="str">
        <f>IF(AND('Mapa final'!$L$11="Alta",'Mapa final'!$P$11="Leve"),CONCATENATE("R",'Mapa final'!$A$11),"")</f>
        <v/>
      </c>
      <c r="U36" s="330"/>
      <c r="V36" s="328" t="str">
        <f>IF(AND('Mapa final'!$L$11="Alta",'Mapa final'!$P$11="Leve"),CONCATENATE("R",'Mapa final'!$A$11),"")</f>
        <v/>
      </c>
      <c r="W36" s="329"/>
      <c r="X36" s="329" t="str">
        <f>IF(AND('Mapa final'!$L$11="Alta",'Mapa final'!$P$11="Leve"),CONCATENATE("R",'Mapa final'!$A$11),"")</f>
        <v/>
      </c>
      <c r="Y36" s="329"/>
      <c r="Z36" s="329" t="str">
        <f>IF(AND('Mapa final'!$L$11="Alta",'Mapa final'!$P$11="Leve"),CONCATENATE("R",'Mapa final'!$A$11),"")</f>
        <v/>
      </c>
      <c r="AA36" s="330"/>
      <c r="AB36" s="314" t="str">
        <f>IF(AND('Mapa final'!$L$11="Muy Alta",'Mapa final'!$P$11="Leve"),CONCATENATE("R",'Mapa final'!$A$11),"")</f>
        <v/>
      </c>
      <c r="AC36" s="308"/>
      <c r="AD36" s="308" t="str">
        <f>IF(AND('Mapa final'!$L$11="Muy Alta",'Mapa final'!$P$11="Leve"),CONCATENATE("R",'Mapa final'!$A$11),"")</f>
        <v/>
      </c>
      <c r="AE36" s="308"/>
      <c r="AF36" s="308" t="str">
        <f>IF(AND('Mapa final'!$L$11="Muy Alta",'Mapa final'!$P$11="Leve"),CONCATENATE("R",'Mapa final'!$A$11),"")</f>
        <v/>
      </c>
      <c r="AG36" s="309"/>
      <c r="AH36" s="319" t="str">
        <f>IF(AND('Mapa final'!$L$11="Muy Alta",'Mapa final'!$P$11="Catastrófico"),CONCATENATE("R",'Mapa final'!$A$11),"")</f>
        <v/>
      </c>
      <c r="AI36" s="320"/>
      <c r="AJ36" s="320" t="str">
        <f>IF(AND('Mapa final'!$L$11="Muy Alta",'Mapa final'!$P$11="Catastrófico"),CONCATENATE("R",'Mapa final'!$A$11),"")</f>
        <v/>
      </c>
      <c r="AK36" s="320"/>
      <c r="AL36" s="320" t="str">
        <f>IF(AND('Mapa final'!$L$11="Muy Alta",'Mapa final'!$P$11="Catastrófico"),CONCATENATE("R",'Mapa final'!$A$11),"")</f>
        <v/>
      </c>
      <c r="AM36" s="321"/>
      <c r="AN36" s="70"/>
      <c r="AO36" s="293"/>
      <c r="AP36" s="294"/>
      <c r="AQ36" s="294"/>
      <c r="AR36" s="294"/>
      <c r="AS36" s="294"/>
      <c r="AT36" s="295"/>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customHeight="1" thickBot="1" x14ac:dyDescent="0.3">
      <c r="A37" s="70"/>
      <c r="B37" s="261"/>
      <c r="C37" s="261"/>
      <c r="D37" s="262"/>
      <c r="E37" s="305"/>
      <c r="F37" s="306"/>
      <c r="G37" s="306"/>
      <c r="H37" s="306"/>
      <c r="I37" s="306"/>
      <c r="J37" s="340"/>
      <c r="K37" s="341"/>
      <c r="L37" s="341"/>
      <c r="M37" s="341"/>
      <c r="N37" s="341"/>
      <c r="O37" s="342"/>
      <c r="P37" s="332"/>
      <c r="Q37" s="332"/>
      <c r="R37" s="332"/>
      <c r="S37" s="332"/>
      <c r="T37" s="332"/>
      <c r="U37" s="333"/>
      <c r="V37" s="331"/>
      <c r="W37" s="332"/>
      <c r="X37" s="332"/>
      <c r="Y37" s="332"/>
      <c r="Z37" s="332"/>
      <c r="AA37" s="333"/>
      <c r="AB37" s="318"/>
      <c r="AC37" s="310"/>
      <c r="AD37" s="310"/>
      <c r="AE37" s="310"/>
      <c r="AF37" s="310"/>
      <c r="AG37" s="311"/>
      <c r="AH37" s="322"/>
      <c r="AI37" s="323"/>
      <c r="AJ37" s="323"/>
      <c r="AK37" s="323"/>
      <c r="AL37" s="323"/>
      <c r="AM37" s="324"/>
      <c r="AN37" s="70"/>
      <c r="AO37" s="296"/>
      <c r="AP37" s="297"/>
      <c r="AQ37" s="297"/>
      <c r="AR37" s="297"/>
      <c r="AS37" s="297"/>
      <c r="AT37" s="298"/>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ht="15" customHeight="1" x14ac:dyDescent="0.25">
      <c r="A38" s="70"/>
      <c r="B38" s="261"/>
      <c r="C38" s="261"/>
      <c r="D38" s="262"/>
      <c r="E38" s="299" t="s">
        <v>112</v>
      </c>
      <c r="F38" s="300"/>
      <c r="G38" s="300"/>
      <c r="H38" s="300"/>
      <c r="I38" s="301"/>
      <c r="J38" s="343" t="str">
        <f>IF(AND('Mapa final'!$L$11="Baja",'Mapa final'!$P$11="Leve"),CONCATENATE("R",'Mapa final'!$A$11),"")</f>
        <v/>
      </c>
      <c r="K38" s="344"/>
      <c r="L38" s="344" t="str">
        <f>IF(AND('Mapa final'!$L$11="Baja",'Mapa final'!$P$11="Leve"),CONCATENATE("R",'Mapa final'!$A$11),"")</f>
        <v/>
      </c>
      <c r="M38" s="344"/>
      <c r="N38" s="344" t="str">
        <f>IF(AND('Mapa final'!$L$11="Baja",'Mapa final'!$P$11="Leve"),CONCATENATE("R",'Mapa final'!$A$11),"")</f>
        <v/>
      </c>
      <c r="O38" s="345"/>
      <c r="P38" s="343" t="str">
        <f>IF(AND('Mapa final'!$L$11="Baja",'Mapa final'!$P$11="Leve"),CONCATENATE("R",'Mapa final'!$A$11),"")</f>
        <v/>
      </c>
      <c r="Q38" s="344"/>
      <c r="R38" s="344" t="str">
        <f>IF(AND('Mapa final'!$L$11="Baja",'Mapa final'!$P$11="Leve"),CONCATENATE("R",'Mapa final'!$A$11),"")</f>
        <v/>
      </c>
      <c r="S38" s="344"/>
      <c r="T38" s="344" t="str">
        <f>IF(AND('Mapa final'!$L$11="Baja",'Mapa final'!$P$11="Leve"),CONCATENATE("R",'Mapa final'!$A$11),"")</f>
        <v/>
      </c>
      <c r="U38" s="345"/>
      <c r="V38" s="334" t="str">
        <f>IF(AND('Mapa final'!$L$11="Alta",'Mapa final'!$P$11="Leve"),CONCATENATE("R",'Mapa final'!$A$11),"")</f>
        <v/>
      </c>
      <c r="W38" s="335"/>
      <c r="X38" s="335" t="str">
        <f>IF(AND('Mapa final'!$L$11="Alta",'Mapa final'!$P$11="Leve"),CONCATENATE("R",'Mapa final'!$A$11),"")</f>
        <v/>
      </c>
      <c r="Y38" s="335"/>
      <c r="Z38" s="335" t="str">
        <f>IF(AND('Mapa final'!$L$11="Alta",'Mapa final'!$P$11="Leve"),CONCATENATE("R",'Mapa final'!$A$11),"")</f>
        <v/>
      </c>
      <c r="AA38" s="336"/>
      <c r="AB38" s="312" t="str">
        <f>IF(AND('Mapa final'!$L$11="Muy Alta",'Mapa final'!$P$11="Leve"),CONCATENATE("R",'Mapa final'!$A$11),"")</f>
        <v/>
      </c>
      <c r="AC38" s="313"/>
      <c r="AD38" s="313" t="str">
        <f>IF(AND('Mapa final'!$L$11="Muy Alta",'Mapa final'!$P$11="Leve"),CONCATENATE("R",'Mapa final'!$A$11),"")</f>
        <v/>
      </c>
      <c r="AE38" s="313"/>
      <c r="AF38" s="313" t="str">
        <f>IF(AND('Mapa final'!$L$11="Muy Alta",'Mapa final'!$P$11="Leve"),CONCATENATE("R",'Mapa final'!$A$11),"")</f>
        <v/>
      </c>
      <c r="AG38" s="315"/>
      <c r="AH38" s="325" t="str">
        <f>IF(AND('Mapa final'!$L$11="Muy Alta",'Mapa final'!$P$11="Catastrófico"),CONCATENATE("R",'Mapa final'!$A$11),"")</f>
        <v/>
      </c>
      <c r="AI38" s="326"/>
      <c r="AJ38" s="326" t="str">
        <f>IF(AND('Mapa final'!$L$11="Muy Alta",'Mapa final'!$P$11="Catastrófico"),CONCATENATE("R",'Mapa final'!$A$11),"")</f>
        <v/>
      </c>
      <c r="AK38" s="326"/>
      <c r="AL38" s="326" t="str">
        <f>IF(AND('Mapa final'!$L$11="Muy Alta",'Mapa final'!$P$11="Catastrófico"),CONCATENATE("R",'Mapa final'!$A$11),"")</f>
        <v/>
      </c>
      <c r="AM38" s="327"/>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ht="15" customHeight="1" x14ac:dyDescent="0.25">
      <c r="A39" s="70"/>
      <c r="B39" s="261"/>
      <c r="C39" s="261"/>
      <c r="D39" s="262"/>
      <c r="E39" s="302"/>
      <c r="F39" s="303"/>
      <c r="G39" s="303"/>
      <c r="H39" s="303"/>
      <c r="I39" s="304"/>
      <c r="J39" s="339"/>
      <c r="K39" s="337"/>
      <c r="L39" s="337"/>
      <c r="M39" s="337"/>
      <c r="N39" s="337"/>
      <c r="O39" s="338"/>
      <c r="P39" s="339"/>
      <c r="Q39" s="337"/>
      <c r="R39" s="337"/>
      <c r="S39" s="337"/>
      <c r="T39" s="337"/>
      <c r="U39" s="338"/>
      <c r="V39" s="328"/>
      <c r="W39" s="329"/>
      <c r="X39" s="329"/>
      <c r="Y39" s="329"/>
      <c r="Z39" s="329"/>
      <c r="AA39" s="330"/>
      <c r="AB39" s="314"/>
      <c r="AC39" s="308"/>
      <c r="AD39" s="308"/>
      <c r="AE39" s="308"/>
      <c r="AF39" s="308"/>
      <c r="AG39" s="309"/>
      <c r="AH39" s="319"/>
      <c r="AI39" s="320"/>
      <c r="AJ39" s="320"/>
      <c r="AK39" s="320"/>
      <c r="AL39" s="320"/>
      <c r="AM39" s="321"/>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ht="15" customHeight="1" x14ac:dyDescent="0.25">
      <c r="A40" s="70"/>
      <c r="B40" s="261"/>
      <c r="C40" s="261"/>
      <c r="D40" s="262"/>
      <c r="E40" s="302"/>
      <c r="F40" s="303"/>
      <c r="G40" s="303"/>
      <c r="H40" s="303"/>
      <c r="I40" s="304"/>
      <c r="J40" s="339" t="str">
        <f>IF(AND('Mapa final'!$L$11="Baja",'Mapa final'!$P$11="Leve"),CONCATENATE("R",'Mapa final'!$A$11),"")</f>
        <v/>
      </c>
      <c r="K40" s="337"/>
      <c r="L40" s="337" t="str">
        <f>IF(AND('Mapa final'!$L$11="Baja",'Mapa final'!$P$11="Leve"),CONCATENATE("R",'Mapa final'!$A$11),"")</f>
        <v/>
      </c>
      <c r="M40" s="337"/>
      <c r="N40" s="337" t="str">
        <f>IF(AND('Mapa final'!$L$11="Baja",'Mapa final'!$P$11="Leve"),CONCATENATE("R",'Mapa final'!$A$11),"")</f>
        <v/>
      </c>
      <c r="O40" s="338"/>
      <c r="P40" s="339" t="str">
        <f>IF(AND('Mapa final'!$L$11="Baja",'Mapa final'!$P$11="Leve"),CONCATENATE("R",'Mapa final'!$A$11),"")</f>
        <v/>
      </c>
      <c r="Q40" s="337"/>
      <c r="R40" s="337" t="str">
        <f>IF(AND('Mapa final'!$L$11="Baja",'Mapa final'!$P$11="Leve"),CONCATENATE("R",'Mapa final'!$A$11),"")</f>
        <v/>
      </c>
      <c r="S40" s="337"/>
      <c r="T40" s="337" t="str">
        <f>IF(AND('Mapa final'!$L$11="Baja",'Mapa final'!$P$11="Leve"),CONCATENATE("R",'Mapa final'!$A$11),"")</f>
        <v/>
      </c>
      <c r="U40" s="338"/>
      <c r="V40" s="328" t="str">
        <f>IF(AND('Mapa final'!$L$11="Alta",'Mapa final'!$P$11="Leve"),CONCATENATE("R",'Mapa final'!$A$11),"")</f>
        <v/>
      </c>
      <c r="W40" s="329"/>
      <c r="X40" s="329" t="str">
        <f>IF(AND('Mapa final'!$L$11="Alta",'Mapa final'!$P$11="Leve"),CONCATENATE("R",'Mapa final'!$A$11),"")</f>
        <v/>
      </c>
      <c r="Y40" s="329"/>
      <c r="Z40" s="329" t="str">
        <f>IF(AND('Mapa final'!$L$11="Alta",'Mapa final'!$P$11="Leve"),CONCATENATE("R",'Mapa final'!$A$11),"")</f>
        <v/>
      </c>
      <c r="AA40" s="330"/>
      <c r="AB40" s="314" t="str">
        <f>IF(AND('Mapa final'!$L$11="Muy Alta",'Mapa final'!$P$11="Leve"),CONCATENATE("R",'Mapa final'!$A$11),"")</f>
        <v/>
      </c>
      <c r="AC40" s="308"/>
      <c r="AD40" s="308" t="str">
        <f>IF(AND('Mapa final'!$L$11="Muy Alta",'Mapa final'!$P$11="Leve"),CONCATENATE("R",'Mapa final'!$A$11),"")</f>
        <v/>
      </c>
      <c r="AE40" s="308"/>
      <c r="AF40" s="308" t="str">
        <f>IF(AND('Mapa final'!$L$11="Muy Alta",'Mapa final'!$P$11="Leve"),CONCATENATE("R",'Mapa final'!$A$11),"")</f>
        <v/>
      </c>
      <c r="AG40" s="309"/>
      <c r="AH40" s="319" t="str">
        <f>IF(AND('Mapa final'!$L$11="Muy Alta",'Mapa final'!$P$11="Catastrófico"),CONCATENATE("R",'Mapa final'!$A$11),"")</f>
        <v/>
      </c>
      <c r="AI40" s="320"/>
      <c r="AJ40" s="320" t="str">
        <f>IF(AND('Mapa final'!$L$11="Muy Alta",'Mapa final'!$P$11="Catastrófico"),CONCATENATE("R",'Mapa final'!$A$11),"")</f>
        <v/>
      </c>
      <c r="AK40" s="320"/>
      <c r="AL40" s="320" t="str">
        <f>IF(AND('Mapa final'!$L$11="Muy Alta",'Mapa final'!$P$11="Catastrófico"),CONCATENATE("R",'Mapa final'!$A$11),"")</f>
        <v/>
      </c>
      <c r="AM40" s="321"/>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ht="15" customHeight="1" x14ac:dyDescent="0.25">
      <c r="A41" s="70"/>
      <c r="B41" s="261"/>
      <c r="C41" s="261"/>
      <c r="D41" s="262"/>
      <c r="E41" s="302"/>
      <c r="F41" s="303"/>
      <c r="G41" s="303"/>
      <c r="H41" s="303"/>
      <c r="I41" s="304"/>
      <c r="J41" s="339"/>
      <c r="K41" s="337"/>
      <c r="L41" s="337"/>
      <c r="M41" s="337"/>
      <c r="N41" s="337"/>
      <c r="O41" s="338"/>
      <c r="P41" s="339"/>
      <c r="Q41" s="337"/>
      <c r="R41" s="337"/>
      <c r="S41" s="337"/>
      <c r="T41" s="337"/>
      <c r="U41" s="338"/>
      <c r="V41" s="328"/>
      <c r="W41" s="329"/>
      <c r="X41" s="329"/>
      <c r="Y41" s="329"/>
      <c r="Z41" s="329"/>
      <c r="AA41" s="330"/>
      <c r="AB41" s="314"/>
      <c r="AC41" s="308"/>
      <c r="AD41" s="308"/>
      <c r="AE41" s="308"/>
      <c r="AF41" s="308"/>
      <c r="AG41" s="309"/>
      <c r="AH41" s="319"/>
      <c r="AI41" s="320"/>
      <c r="AJ41" s="320"/>
      <c r="AK41" s="320"/>
      <c r="AL41" s="320"/>
      <c r="AM41" s="321"/>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ht="15" customHeight="1" x14ac:dyDescent="0.25">
      <c r="A42" s="70"/>
      <c r="B42" s="261"/>
      <c r="C42" s="261"/>
      <c r="D42" s="262"/>
      <c r="E42" s="302"/>
      <c r="F42" s="303"/>
      <c r="G42" s="303"/>
      <c r="H42" s="303"/>
      <c r="I42" s="304"/>
      <c r="J42" s="339" t="str">
        <f>IF(AND('Mapa final'!$L$11="Baja",'Mapa final'!$P$11="Leve"),CONCATENATE("R",'Mapa final'!$A$11),"")</f>
        <v/>
      </c>
      <c r="K42" s="337"/>
      <c r="L42" s="337" t="str">
        <f>IF(AND('Mapa final'!$L$11="Baja",'Mapa final'!$P$11="Leve"),CONCATENATE("R",'Mapa final'!$A$11),"")</f>
        <v/>
      </c>
      <c r="M42" s="337"/>
      <c r="N42" s="337" t="str">
        <f>IF(AND('Mapa final'!$L$11="Baja",'Mapa final'!$P$11="Leve"),CONCATENATE("R",'Mapa final'!$A$11),"")</f>
        <v/>
      </c>
      <c r="O42" s="338"/>
      <c r="P42" s="339" t="str">
        <f>IF(AND('Mapa final'!$L$11="Baja",'Mapa final'!$P$11="Leve"),CONCATENATE("R",'Mapa final'!$A$11),"")</f>
        <v/>
      </c>
      <c r="Q42" s="337"/>
      <c r="R42" s="337" t="str">
        <f>IF(AND('Mapa final'!$L$11="Baja",'Mapa final'!$P$11="Leve"),CONCATENATE("R",'Mapa final'!$A$11),"")</f>
        <v/>
      </c>
      <c r="S42" s="337"/>
      <c r="T42" s="337" t="str">
        <f>IF(AND('Mapa final'!$L$11="Baja",'Mapa final'!$P$11="Leve"),CONCATENATE("R",'Mapa final'!$A$11),"")</f>
        <v/>
      </c>
      <c r="U42" s="338"/>
      <c r="V42" s="328" t="str">
        <f>IF(AND('Mapa final'!$L$11="Alta",'Mapa final'!$P$11="Leve"),CONCATENATE("R",'Mapa final'!$A$11),"")</f>
        <v/>
      </c>
      <c r="W42" s="329"/>
      <c r="X42" s="329" t="str">
        <f>IF(AND('Mapa final'!$L$11="Alta",'Mapa final'!$P$11="Leve"),CONCATENATE("R",'Mapa final'!$A$11),"")</f>
        <v/>
      </c>
      <c r="Y42" s="329"/>
      <c r="Z42" s="329" t="str">
        <f>IF(AND('Mapa final'!$L$11="Alta",'Mapa final'!$P$11="Leve"),CONCATENATE("R",'Mapa final'!$A$11),"")</f>
        <v/>
      </c>
      <c r="AA42" s="330"/>
      <c r="AB42" s="314" t="str">
        <f>IF(AND('Mapa final'!$L$11="Muy Alta",'Mapa final'!$P$11="Leve"),CONCATENATE("R",'Mapa final'!$A$11),"")</f>
        <v/>
      </c>
      <c r="AC42" s="308"/>
      <c r="AD42" s="308" t="str">
        <f>IF(AND('Mapa final'!$L$11="Muy Alta",'Mapa final'!$P$11="Leve"),CONCATENATE("R",'Mapa final'!$A$11),"")</f>
        <v/>
      </c>
      <c r="AE42" s="308"/>
      <c r="AF42" s="308" t="str">
        <f>IF(AND('Mapa final'!$L$11="Muy Alta",'Mapa final'!$P$11="Leve"),CONCATENATE("R",'Mapa final'!$A$11),"")</f>
        <v/>
      </c>
      <c r="AG42" s="309"/>
      <c r="AH42" s="319" t="str">
        <f>IF(AND('Mapa final'!$L$11="Muy Alta",'Mapa final'!$P$11="Catastrófico"),CONCATENATE("R",'Mapa final'!$A$11),"")</f>
        <v/>
      </c>
      <c r="AI42" s="320"/>
      <c r="AJ42" s="320" t="str">
        <f>IF(AND('Mapa final'!$L$11="Muy Alta",'Mapa final'!$P$11="Catastrófico"),CONCATENATE("R",'Mapa final'!$A$11),"")</f>
        <v/>
      </c>
      <c r="AK42" s="320"/>
      <c r="AL42" s="320" t="str">
        <f>IF(AND('Mapa final'!$L$11="Muy Alta",'Mapa final'!$P$11="Catastrófico"),CONCATENATE("R",'Mapa final'!$A$11),"")</f>
        <v/>
      </c>
      <c r="AM42" s="321"/>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ht="15" customHeight="1" x14ac:dyDescent="0.25">
      <c r="A43" s="70"/>
      <c r="B43" s="261"/>
      <c r="C43" s="261"/>
      <c r="D43" s="262"/>
      <c r="E43" s="302"/>
      <c r="F43" s="303"/>
      <c r="G43" s="303"/>
      <c r="H43" s="303"/>
      <c r="I43" s="304"/>
      <c r="J43" s="339"/>
      <c r="K43" s="337"/>
      <c r="L43" s="337"/>
      <c r="M43" s="337"/>
      <c r="N43" s="337"/>
      <c r="O43" s="338"/>
      <c r="P43" s="339"/>
      <c r="Q43" s="337"/>
      <c r="R43" s="337"/>
      <c r="S43" s="337"/>
      <c r="T43" s="337"/>
      <c r="U43" s="338"/>
      <c r="V43" s="328"/>
      <c r="W43" s="329"/>
      <c r="X43" s="329"/>
      <c r="Y43" s="329"/>
      <c r="Z43" s="329"/>
      <c r="AA43" s="330"/>
      <c r="AB43" s="314"/>
      <c r="AC43" s="308"/>
      <c r="AD43" s="308"/>
      <c r="AE43" s="308"/>
      <c r="AF43" s="308"/>
      <c r="AG43" s="309"/>
      <c r="AH43" s="319"/>
      <c r="AI43" s="320"/>
      <c r="AJ43" s="320"/>
      <c r="AK43" s="320"/>
      <c r="AL43" s="320"/>
      <c r="AM43" s="321"/>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ht="15" customHeight="1" x14ac:dyDescent="0.25">
      <c r="A44" s="70"/>
      <c r="B44" s="261"/>
      <c r="C44" s="261"/>
      <c r="D44" s="262"/>
      <c r="E44" s="302"/>
      <c r="F44" s="303"/>
      <c r="G44" s="303"/>
      <c r="H44" s="303"/>
      <c r="I44" s="304"/>
      <c r="J44" s="339" t="str">
        <f>IF(AND('Mapa final'!$L$11="Baja",'Mapa final'!$P$11="Leve"),CONCATENATE("R",'Mapa final'!$A$11),"")</f>
        <v/>
      </c>
      <c r="K44" s="337"/>
      <c r="L44" s="337" t="str">
        <f>IF(AND('Mapa final'!$L$11="Baja",'Mapa final'!$P$11="Leve"),CONCATENATE("R",'Mapa final'!$A$11),"")</f>
        <v/>
      </c>
      <c r="M44" s="337"/>
      <c r="N44" s="337" t="str">
        <f>IF(AND('Mapa final'!$L$11="Baja",'Mapa final'!$P$11="Leve"),CONCATENATE("R",'Mapa final'!$A$11),"")</f>
        <v/>
      </c>
      <c r="O44" s="338"/>
      <c r="P44" s="339" t="str">
        <f>IF(AND('Mapa final'!$L$11="Baja",'Mapa final'!$P$11="Leve"),CONCATENATE("R",'Mapa final'!$A$11),"")</f>
        <v/>
      </c>
      <c r="Q44" s="337"/>
      <c r="R44" s="337" t="str">
        <f>IF(AND('Mapa final'!$L$11="Baja",'Mapa final'!$P$11="Leve"),CONCATENATE("R",'Mapa final'!$A$11),"")</f>
        <v/>
      </c>
      <c r="S44" s="337"/>
      <c r="T44" s="337" t="str">
        <f>IF(AND('Mapa final'!$L$11="Baja",'Mapa final'!$P$11="Leve"),CONCATENATE("R",'Mapa final'!$A$11),"")</f>
        <v/>
      </c>
      <c r="U44" s="338"/>
      <c r="V44" s="328" t="str">
        <f>IF(AND('Mapa final'!$L$11="Alta",'Mapa final'!$P$11="Leve"),CONCATENATE("R",'Mapa final'!$A$11),"")</f>
        <v/>
      </c>
      <c r="W44" s="329"/>
      <c r="X44" s="329" t="str">
        <f>IF(AND('Mapa final'!$L$11="Alta",'Mapa final'!$P$11="Leve"),CONCATENATE("R",'Mapa final'!$A$11),"")</f>
        <v/>
      </c>
      <c r="Y44" s="329"/>
      <c r="Z44" s="329" t="str">
        <f>IF(AND('Mapa final'!$L$11="Alta",'Mapa final'!$P$11="Leve"),CONCATENATE("R",'Mapa final'!$A$11),"")</f>
        <v/>
      </c>
      <c r="AA44" s="330"/>
      <c r="AB44" s="314" t="str">
        <f>IF(AND('Mapa final'!$L$11="Muy Alta",'Mapa final'!$P$11="Leve"),CONCATENATE("R",'Mapa final'!$A$11),"")</f>
        <v/>
      </c>
      <c r="AC44" s="308"/>
      <c r="AD44" s="308" t="str">
        <f>IF(AND('Mapa final'!$L$11="Muy Alta",'Mapa final'!$P$11="Leve"),CONCATENATE("R",'Mapa final'!$A$11),"")</f>
        <v/>
      </c>
      <c r="AE44" s="308"/>
      <c r="AF44" s="308" t="str">
        <f>IF(AND('Mapa final'!$L$11="Muy Alta",'Mapa final'!$P$11="Leve"),CONCATENATE("R",'Mapa final'!$A$11),"")</f>
        <v/>
      </c>
      <c r="AG44" s="309"/>
      <c r="AH44" s="319" t="str">
        <f>IF(AND('Mapa final'!$L$11="Muy Alta",'Mapa final'!$P$11="Catastrófico"),CONCATENATE("R",'Mapa final'!$A$11),"")</f>
        <v/>
      </c>
      <c r="AI44" s="320"/>
      <c r="AJ44" s="320" t="str">
        <f>IF(AND('Mapa final'!$L$11="Muy Alta",'Mapa final'!$P$11="Catastrófico"),CONCATENATE("R",'Mapa final'!$A$11),"")</f>
        <v/>
      </c>
      <c r="AK44" s="320"/>
      <c r="AL44" s="320" t="str">
        <f>IF(AND('Mapa final'!$L$11="Muy Alta",'Mapa final'!$P$11="Catastrófico"),CONCATENATE("R",'Mapa final'!$A$11),"")</f>
        <v/>
      </c>
      <c r="AM44" s="321"/>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customHeight="1" thickBot="1" x14ac:dyDescent="0.3">
      <c r="A45" s="70"/>
      <c r="B45" s="261"/>
      <c r="C45" s="261"/>
      <c r="D45" s="262"/>
      <c r="E45" s="305"/>
      <c r="F45" s="306"/>
      <c r="G45" s="306"/>
      <c r="H45" s="306"/>
      <c r="I45" s="307"/>
      <c r="J45" s="340"/>
      <c r="K45" s="341"/>
      <c r="L45" s="341"/>
      <c r="M45" s="341"/>
      <c r="N45" s="341"/>
      <c r="O45" s="342"/>
      <c r="P45" s="340"/>
      <c r="Q45" s="341"/>
      <c r="R45" s="341"/>
      <c r="S45" s="341"/>
      <c r="T45" s="341"/>
      <c r="U45" s="342"/>
      <c r="V45" s="331"/>
      <c r="W45" s="332"/>
      <c r="X45" s="332"/>
      <c r="Y45" s="332"/>
      <c r="Z45" s="332"/>
      <c r="AA45" s="333"/>
      <c r="AB45" s="318"/>
      <c r="AC45" s="310"/>
      <c r="AD45" s="310"/>
      <c r="AE45" s="310"/>
      <c r="AF45" s="310"/>
      <c r="AG45" s="311"/>
      <c r="AH45" s="322"/>
      <c r="AI45" s="323"/>
      <c r="AJ45" s="323"/>
      <c r="AK45" s="323"/>
      <c r="AL45" s="323"/>
      <c r="AM45" s="324"/>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299" t="s">
        <v>111</v>
      </c>
      <c r="K46" s="300"/>
      <c r="L46" s="300"/>
      <c r="M46" s="300"/>
      <c r="N46" s="300"/>
      <c r="O46" s="301"/>
      <c r="P46" s="299" t="s">
        <v>110</v>
      </c>
      <c r="Q46" s="300"/>
      <c r="R46" s="300"/>
      <c r="S46" s="300"/>
      <c r="T46" s="300"/>
      <c r="U46" s="301"/>
      <c r="V46" s="299" t="s">
        <v>109</v>
      </c>
      <c r="W46" s="300"/>
      <c r="X46" s="300"/>
      <c r="Y46" s="300"/>
      <c r="Z46" s="300"/>
      <c r="AA46" s="301"/>
      <c r="AB46" s="299" t="s">
        <v>108</v>
      </c>
      <c r="AC46" s="317"/>
      <c r="AD46" s="300"/>
      <c r="AE46" s="300"/>
      <c r="AF46" s="300"/>
      <c r="AG46" s="301"/>
      <c r="AH46" s="299" t="s">
        <v>107</v>
      </c>
      <c r="AI46" s="300"/>
      <c r="AJ46" s="300"/>
      <c r="AK46" s="300"/>
      <c r="AL46" s="300"/>
      <c r="AM46" s="301"/>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302"/>
      <c r="K47" s="303"/>
      <c r="L47" s="303"/>
      <c r="M47" s="303"/>
      <c r="N47" s="303"/>
      <c r="O47" s="304"/>
      <c r="P47" s="302"/>
      <c r="Q47" s="303"/>
      <c r="R47" s="303"/>
      <c r="S47" s="303"/>
      <c r="T47" s="303"/>
      <c r="U47" s="304"/>
      <c r="V47" s="302"/>
      <c r="W47" s="303"/>
      <c r="X47" s="303"/>
      <c r="Y47" s="303"/>
      <c r="Z47" s="303"/>
      <c r="AA47" s="304"/>
      <c r="AB47" s="302"/>
      <c r="AC47" s="303"/>
      <c r="AD47" s="303"/>
      <c r="AE47" s="303"/>
      <c r="AF47" s="303"/>
      <c r="AG47" s="304"/>
      <c r="AH47" s="302"/>
      <c r="AI47" s="303"/>
      <c r="AJ47" s="303"/>
      <c r="AK47" s="303"/>
      <c r="AL47" s="303"/>
      <c r="AM47" s="304"/>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302"/>
      <c r="K48" s="303"/>
      <c r="L48" s="303"/>
      <c r="M48" s="303"/>
      <c r="N48" s="303"/>
      <c r="O48" s="304"/>
      <c r="P48" s="302"/>
      <c r="Q48" s="303"/>
      <c r="R48" s="303"/>
      <c r="S48" s="303"/>
      <c r="T48" s="303"/>
      <c r="U48" s="304"/>
      <c r="V48" s="302"/>
      <c r="W48" s="303"/>
      <c r="X48" s="303"/>
      <c r="Y48" s="303"/>
      <c r="Z48" s="303"/>
      <c r="AA48" s="304"/>
      <c r="AB48" s="302"/>
      <c r="AC48" s="303"/>
      <c r="AD48" s="303"/>
      <c r="AE48" s="303"/>
      <c r="AF48" s="303"/>
      <c r="AG48" s="304"/>
      <c r="AH48" s="302"/>
      <c r="AI48" s="303"/>
      <c r="AJ48" s="303"/>
      <c r="AK48" s="303"/>
      <c r="AL48" s="303"/>
      <c r="AM48" s="304"/>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302"/>
      <c r="K49" s="303"/>
      <c r="L49" s="303"/>
      <c r="M49" s="303"/>
      <c r="N49" s="303"/>
      <c r="O49" s="304"/>
      <c r="P49" s="302"/>
      <c r="Q49" s="303"/>
      <c r="R49" s="303"/>
      <c r="S49" s="303"/>
      <c r="T49" s="303"/>
      <c r="U49" s="304"/>
      <c r="V49" s="302"/>
      <c r="W49" s="303"/>
      <c r="X49" s="303"/>
      <c r="Y49" s="303"/>
      <c r="Z49" s="303"/>
      <c r="AA49" s="304"/>
      <c r="AB49" s="302"/>
      <c r="AC49" s="303"/>
      <c r="AD49" s="303"/>
      <c r="AE49" s="303"/>
      <c r="AF49" s="303"/>
      <c r="AG49" s="304"/>
      <c r="AH49" s="302"/>
      <c r="AI49" s="303"/>
      <c r="AJ49" s="303"/>
      <c r="AK49" s="303"/>
      <c r="AL49" s="303"/>
      <c r="AM49" s="304"/>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302"/>
      <c r="K50" s="303"/>
      <c r="L50" s="303"/>
      <c r="M50" s="303"/>
      <c r="N50" s="303"/>
      <c r="O50" s="304"/>
      <c r="P50" s="302"/>
      <c r="Q50" s="303"/>
      <c r="R50" s="303"/>
      <c r="S50" s="303"/>
      <c r="T50" s="303"/>
      <c r="U50" s="304"/>
      <c r="V50" s="302"/>
      <c r="W50" s="303"/>
      <c r="X50" s="303"/>
      <c r="Y50" s="303"/>
      <c r="Z50" s="303"/>
      <c r="AA50" s="304"/>
      <c r="AB50" s="302"/>
      <c r="AC50" s="303"/>
      <c r="AD50" s="303"/>
      <c r="AE50" s="303"/>
      <c r="AF50" s="303"/>
      <c r="AG50" s="304"/>
      <c r="AH50" s="302"/>
      <c r="AI50" s="303"/>
      <c r="AJ50" s="303"/>
      <c r="AK50" s="303"/>
      <c r="AL50" s="303"/>
      <c r="AM50" s="304"/>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305"/>
      <c r="K51" s="306"/>
      <c r="L51" s="306"/>
      <c r="M51" s="306"/>
      <c r="N51" s="306"/>
      <c r="O51" s="307"/>
      <c r="P51" s="305"/>
      <c r="Q51" s="306"/>
      <c r="R51" s="306"/>
      <c r="S51" s="306"/>
      <c r="T51" s="306"/>
      <c r="U51" s="307"/>
      <c r="V51" s="305"/>
      <c r="W51" s="306"/>
      <c r="X51" s="306"/>
      <c r="Y51" s="306"/>
      <c r="Z51" s="306"/>
      <c r="AA51" s="307"/>
      <c r="AB51" s="305"/>
      <c r="AC51" s="306"/>
      <c r="AD51" s="306"/>
      <c r="AE51" s="306"/>
      <c r="AF51" s="306"/>
      <c r="AG51" s="307"/>
      <c r="AH51" s="305"/>
      <c r="AI51" s="306"/>
      <c r="AJ51" s="306"/>
      <c r="AK51" s="306"/>
      <c r="AL51" s="306"/>
      <c r="AM51" s="307"/>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AY48" sqref="AY48"/>
    </sheetView>
  </sheetViews>
  <sheetFormatPr baseColWidth="10" defaultRowHeight="15" x14ac:dyDescent="0.25"/>
  <cols>
    <col min="2" max="18" width="5.5703125" customWidth="1"/>
    <col min="19" max="19" width="8.42578125" customWidth="1"/>
    <col min="20" max="23" width="5.5703125" customWidth="1"/>
    <col min="24" max="24" width="8.42578125" customWidth="1"/>
    <col min="25" max="26" width="5.5703125" customWidth="1"/>
    <col min="27" max="27" width="10.5703125" customWidth="1"/>
    <col min="28" max="28" width="5.5703125" customWidth="1"/>
    <col min="29" max="29" width="8.5703125" customWidth="1"/>
    <col min="30" max="30" width="9.5703125" customWidth="1"/>
    <col min="31" max="33" width="5.5703125" customWidth="1"/>
    <col min="34" max="34" width="8.42578125" customWidth="1"/>
    <col min="35" max="35" width="8.7109375" customWidth="1"/>
    <col min="36" max="36" width="7" customWidth="1"/>
    <col min="37" max="39" width="5.5703125" customWidth="1"/>
    <col min="41" max="46" width="5.570312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372" t="s">
        <v>157</v>
      </c>
      <c r="C2" s="373"/>
      <c r="D2" s="373"/>
      <c r="E2" s="373"/>
      <c r="F2" s="373"/>
      <c r="G2" s="373"/>
      <c r="H2" s="373"/>
      <c r="I2" s="373"/>
      <c r="J2" s="316" t="s">
        <v>2</v>
      </c>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373"/>
      <c r="C3" s="373"/>
      <c r="D3" s="373"/>
      <c r="E3" s="373"/>
      <c r="F3" s="373"/>
      <c r="G3" s="373"/>
      <c r="H3" s="373"/>
      <c r="I3" s="373"/>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373"/>
      <c r="C4" s="373"/>
      <c r="D4" s="373"/>
      <c r="E4" s="373"/>
      <c r="F4" s="373"/>
      <c r="G4" s="373"/>
      <c r="H4" s="373"/>
      <c r="I4" s="373"/>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261" t="s">
        <v>4</v>
      </c>
      <c r="C6" s="261"/>
      <c r="D6" s="262"/>
      <c r="E6" s="356" t="s">
        <v>115</v>
      </c>
      <c r="F6" s="357"/>
      <c r="G6" s="357"/>
      <c r="H6" s="357"/>
      <c r="I6" s="357"/>
      <c r="J6" s="38" t="str">
        <f>IF(AND('Mapa final'!$AD$11="Muy Alta",'Mapa final'!$AF$11="Leve"),CONCATENATE("R2C",'Mapa final'!$S$11),"")</f>
        <v/>
      </c>
      <c r="K6" s="39" t="str">
        <f>IF(AND('Mapa final'!$AD$14="Muy Alta",'Mapa final'!$AF$14="Leve"),CONCATENATE("R2C",'Mapa final'!$S$14),"")</f>
        <v/>
      </c>
      <c r="L6" s="39" t="str">
        <f>IF(AND('Mapa final'!$AD$11="Muy Alta",'Mapa final'!$AF$11="Leve"),CONCATENATE("R2C",'Mapa final'!$S$11),"")</f>
        <v/>
      </c>
      <c r="M6" s="39" t="str">
        <f>IF(AND('Mapa final'!$AD$14="Muy Alta",'Mapa final'!$AF$14="Leve"),CONCATENATE("R2C",'Mapa final'!$S$14),"")</f>
        <v/>
      </c>
      <c r="N6" s="39" t="str">
        <f>IF(AND('Mapa final'!$AD$11="Muy Alta",'Mapa final'!$AF$11="Leve"),CONCATENATE("R2C",'Mapa final'!$S$11),"")</f>
        <v/>
      </c>
      <c r="O6" s="40" t="str">
        <f>IF(AND('Mapa final'!$AD$14="Muy Alta",'Mapa final'!$AF$14="Leve"),CONCATENATE("R2C",'Mapa final'!$S$14),"")</f>
        <v/>
      </c>
      <c r="P6" s="38" t="str">
        <f>IF(AND('Mapa final'!$AD$11="Muy Alta",'Mapa final'!$AF$11="Leve"),CONCATENATE("R2C",'Mapa final'!$S$11),"")</f>
        <v/>
      </c>
      <c r="Q6" s="39" t="str">
        <f>IF(AND('Mapa final'!$AD$14="Muy Alta",'Mapa final'!$AF$14="Leve"),CONCATENATE("R2C",'Mapa final'!$S$14),"")</f>
        <v/>
      </c>
      <c r="R6" s="39" t="str">
        <f>IF(AND('Mapa final'!$AD$11="Muy Alta",'Mapa final'!$AF$11="Leve"),CONCATENATE("R2C",'Mapa final'!$S$11),"")</f>
        <v/>
      </c>
      <c r="S6" s="39" t="str">
        <f>IF(AND('Mapa final'!$AD$14="Muy Alta",'Mapa final'!$AF$14="Leve"),CONCATENATE("R2C",'Mapa final'!$S$14),"")</f>
        <v/>
      </c>
      <c r="T6" s="39" t="str">
        <f>IF(AND('Mapa final'!$AD$11="Muy Alta",'Mapa final'!$AF$11="Leve"),CONCATENATE("R2C",'Mapa final'!$S$11),"")</f>
        <v/>
      </c>
      <c r="U6" s="40" t="str">
        <f>IF(AND('Mapa final'!$AD$14="Muy Alta",'Mapa final'!$AF$14="Leve"),CONCATENATE("R2C",'Mapa final'!$S$14),"")</f>
        <v/>
      </c>
      <c r="V6" s="38" t="str">
        <f>IF(AND('Mapa final'!$AD$11="Muy Alta",'Mapa final'!$AF$11="Leve"),CONCATENATE("R2C",'Mapa final'!$S$11),"")</f>
        <v/>
      </c>
      <c r="W6" s="39" t="str">
        <f>IF(AND('Mapa final'!$AD$14="Muy Alta",'Mapa final'!$AF$14="Leve"),CONCATENATE("R2C",'Mapa final'!$S$14),"")</f>
        <v/>
      </c>
      <c r="X6" s="39" t="str">
        <f>IF(AND('Mapa final'!$AD$11="Muy Alta",'Mapa final'!$AF$11="Leve"),CONCATENATE("R2C",'Mapa final'!$S$11),"")</f>
        <v/>
      </c>
      <c r="Y6" s="39" t="str">
        <f>IF(AND('Mapa final'!$AD$14="Muy Alta",'Mapa final'!$AF$14="Leve"),CONCATENATE("R2C",'Mapa final'!$S$14),"")</f>
        <v/>
      </c>
      <c r="Z6" s="39" t="str">
        <f>IF(AND('Mapa final'!$AD$11="Muy Alta",'Mapa final'!$AF$11="Leve"),CONCATENATE("R2C",'Mapa final'!$S$11),"")</f>
        <v/>
      </c>
      <c r="AA6" s="40" t="str">
        <f>IF(AND('Mapa final'!$AD$14="Muy Alta",'Mapa final'!$AF$14="Leve"),CONCATENATE("R2C",'Mapa final'!$S$14),"")</f>
        <v/>
      </c>
      <c r="AB6" s="38" t="str">
        <f>IF(AND('Mapa final'!$AD$11="Muy Alta",'Mapa final'!$AF$11="Leve"),CONCATENATE("R2C",'Mapa final'!$S$11),"")</f>
        <v/>
      </c>
      <c r="AC6" s="39" t="str">
        <f>IF(AND('Mapa final'!$AD$14="Muy Alta",'Mapa final'!$AF$14="Leve"),CONCATENATE("R2C",'Mapa final'!$S$14),"")</f>
        <v/>
      </c>
      <c r="AD6" s="39" t="str">
        <f>IF(AND('Mapa final'!$AD$11="Muy Alta",'Mapa final'!$AF$11="Leve"),CONCATENATE("R2C",'Mapa final'!$S$11),"")</f>
        <v/>
      </c>
      <c r="AE6" s="39" t="str">
        <f>IF(AND('Mapa final'!$AD$14="Muy Alta",'Mapa final'!$AF$14="Leve"),CONCATENATE("R2C",'Mapa final'!$S$14),"")</f>
        <v/>
      </c>
      <c r="AF6" s="39" t="str">
        <f>IF(AND('Mapa final'!$AD$11="Muy Alta",'Mapa final'!$AF$11="Leve"),CONCATENATE("R2C",'Mapa final'!$S$11),"")</f>
        <v/>
      </c>
      <c r="AG6" s="39" t="str">
        <f>IF(AND('Mapa final'!$AD$14="Muy Alta",'Mapa final'!$AF$14="Leve"),CONCATENATE("R2C",'Mapa final'!$S$14),"")</f>
        <v/>
      </c>
      <c r="AH6" s="41" t="str">
        <f>IF(AND('Mapa final'!$AD$11="Muy Alta",'Mapa final'!$AF$11="Catastrófico"),CONCATENATE("R2C",'Mapa final'!$S$11),"")</f>
        <v/>
      </c>
      <c r="AI6" s="42" t="str">
        <f>IF(AND('Mapa final'!$AD$14="Muy Alta",'Mapa final'!$AF$14="Catastrófico"),CONCATENATE("R2C",'Mapa final'!$S$14),"")</f>
        <v/>
      </c>
      <c r="AJ6" s="42" t="str">
        <f>IF(AND('Mapa final'!$AD$11="Muy Alta",'Mapa final'!$AF$11="Catastrófico"),CONCATENATE("R2C",'Mapa final'!$S$11),"")</f>
        <v/>
      </c>
      <c r="AK6" s="42" t="str">
        <f>IF(AND('Mapa final'!$AD$14="Muy Alta",'Mapa final'!$AF$14="Catastrófico"),CONCATENATE("R2C",'Mapa final'!$S$14),"")</f>
        <v/>
      </c>
      <c r="AL6" s="42" t="str">
        <f>IF(AND('Mapa final'!$AD$11="Muy Alta",'Mapa final'!$AF$11="Catastrófico"),CONCATENATE("R2C",'Mapa final'!$S$11),"")</f>
        <v/>
      </c>
      <c r="AM6" s="43" t="str">
        <f>IF(AND('Mapa final'!$AD$14="Muy Alta",'Mapa final'!$AF$14="Catastrófico"),CONCATENATE("R2C",'Mapa final'!$S$14),"")</f>
        <v/>
      </c>
      <c r="AN6" s="70"/>
      <c r="AO6" s="363" t="s">
        <v>78</v>
      </c>
      <c r="AP6" s="364"/>
      <c r="AQ6" s="364"/>
      <c r="AR6" s="364"/>
      <c r="AS6" s="364"/>
      <c r="AT6" s="365"/>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261"/>
      <c r="C7" s="261"/>
      <c r="D7" s="262"/>
      <c r="E7" s="360"/>
      <c r="F7" s="359"/>
      <c r="G7" s="359"/>
      <c r="H7" s="359"/>
      <c r="I7" s="359"/>
      <c r="J7" s="44" t="str">
        <f>IF(AND('Mapa final'!$AD$11="Muy Alta",'Mapa final'!$AF$11="Leve"),CONCATENATE("R2C",'Mapa final'!$S$11),"")</f>
        <v/>
      </c>
      <c r="K7" s="158" t="str">
        <f>IF(AND('Mapa final'!$AD$14="Muy Alta",'Mapa final'!$AF$14="Leve"),CONCATENATE("R2C",'Mapa final'!$S$14),"")</f>
        <v/>
      </c>
      <c r="L7" s="158" t="str">
        <f>IF(AND('Mapa final'!$AD$11="Muy Alta",'Mapa final'!$AF$11="Leve"),CONCATENATE("R2C",'Mapa final'!$S$11),"")</f>
        <v/>
      </c>
      <c r="M7" s="158" t="str">
        <f>IF(AND('Mapa final'!$AD$14="Muy Alta",'Mapa final'!$AF$14="Leve"),CONCATENATE("R2C",'Mapa final'!$S$14),"")</f>
        <v/>
      </c>
      <c r="N7" s="158" t="str">
        <f>IF(AND('Mapa final'!$AD$11="Muy Alta",'Mapa final'!$AF$11="Leve"),CONCATENATE("R2C",'Mapa final'!$S$11),"")</f>
        <v/>
      </c>
      <c r="O7" s="45" t="str">
        <f>IF(AND('Mapa final'!$AD$14="Muy Alta",'Mapa final'!$AF$14="Leve"),CONCATENATE("R2C",'Mapa final'!$S$14),"")</f>
        <v/>
      </c>
      <c r="P7" s="44" t="str">
        <f>IF(AND('Mapa final'!$AD$11="Muy Alta",'Mapa final'!$AF$11="Leve"),CONCATENATE("R2C",'Mapa final'!$S$11),"")</f>
        <v/>
      </c>
      <c r="Q7" s="158" t="str">
        <f>IF(AND('Mapa final'!$AD$14="Muy Alta",'Mapa final'!$AF$14="Leve"),CONCATENATE("R2C",'Mapa final'!$S$14),"")</f>
        <v/>
      </c>
      <c r="R7" s="158" t="str">
        <f>IF(AND('Mapa final'!$AD$11="Muy Alta",'Mapa final'!$AF$11="Leve"),CONCATENATE("R2C",'Mapa final'!$S$11),"")</f>
        <v/>
      </c>
      <c r="S7" s="158" t="str">
        <f>IF(AND('Mapa final'!$AD$14="Muy Alta",'Mapa final'!$AF$14="Leve"),CONCATENATE("R2C",'Mapa final'!$S$14),"")</f>
        <v/>
      </c>
      <c r="T7" s="158" t="str">
        <f>IF(AND('Mapa final'!$AD$11="Muy Alta",'Mapa final'!$AF$11="Leve"),CONCATENATE("R2C",'Mapa final'!$S$11),"")</f>
        <v/>
      </c>
      <c r="U7" s="45" t="str">
        <f>IF(AND('Mapa final'!$AD$14="Muy Alta",'Mapa final'!$AF$14="Leve"),CONCATENATE("R2C",'Mapa final'!$S$14),"")</f>
        <v/>
      </c>
      <c r="V7" s="44" t="str">
        <f>IF(AND('Mapa final'!$AD$11="Muy Alta",'Mapa final'!$AF$11="Leve"),CONCATENATE("R2C",'Mapa final'!$S$11),"")</f>
        <v/>
      </c>
      <c r="W7" s="158" t="str">
        <f>IF(AND('Mapa final'!$AD$14="Muy Alta",'Mapa final'!$AF$14="Leve"),CONCATENATE("R2C",'Mapa final'!$S$14),"")</f>
        <v/>
      </c>
      <c r="X7" s="158" t="str">
        <f>IF(AND('Mapa final'!$AD$11="Muy Alta",'Mapa final'!$AF$11="Leve"),CONCATENATE("R2C",'Mapa final'!$S$11),"")</f>
        <v/>
      </c>
      <c r="Y7" s="158" t="str">
        <f>IF(AND('Mapa final'!$AD$14="Muy Alta",'Mapa final'!$AF$14="Leve"),CONCATENATE("R2C",'Mapa final'!$S$14),"")</f>
        <v/>
      </c>
      <c r="Z7" s="158" t="str">
        <f>IF(AND('Mapa final'!$AD$11="Muy Alta",'Mapa final'!$AF$11="Leve"),CONCATENATE("R2C",'Mapa final'!$S$11),"")</f>
        <v/>
      </c>
      <c r="AA7" s="45" t="str">
        <f>IF(AND('Mapa final'!$AD$14="Muy Alta",'Mapa final'!$AF$14="Leve"),CONCATENATE("R2C",'Mapa final'!$S$14),"")</f>
        <v/>
      </c>
      <c r="AB7" s="44" t="str">
        <f>IF(AND('Mapa final'!$AD$11="Muy Alta",'Mapa final'!$AF$11="Leve"),CONCATENATE("R2C",'Mapa final'!$S$11),"")</f>
        <v/>
      </c>
      <c r="AC7" s="158" t="str">
        <f>IF(AND('Mapa final'!$AD$14="Muy Alta",'Mapa final'!$AF$14="Leve"),CONCATENATE("R2C",'Mapa final'!$S$14),"")</f>
        <v/>
      </c>
      <c r="AD7" s="158" t="str">
        <f>IF(AND('Mapa final'!$AD$11="Muy Alta",'Mapa final'!$AF$11="Leve"),CONCATENATE("R2C",'Mapa final'!$S$11),"")</f>
        <v/>
      </c>
      <c r="AE7" s="158" t="str">
        <f>IF(AND('Mapa final'!$AD$14="Muy Alta",'Mapa final'!$AF$14="Leve"),CONCATENATE("R2C",'Mapa final'!$S$14),"")</f>
        <v/>
      </c>
      <c r="AF7" s="158" t="str">
        <f>IF(AND('Mapa final'!$AD$11="Muy Alta",'Mapa final'!$AF$11="Leve"),CONCATENATE("R2C",'Mapa final'!$S$11),"")</f>
        <v/>
      </c>
      <c r="AG7" s="158" t="str">
        <f>IF(AND('Mapa final'!$AD$14="Muy Alta",'Mapa final'!$AF$14="Leve"),CONCATENATE("R2C",'Mapa final'!$S$14),"")</f>
        <v/>
      </c>
      <c r="AH7" s="46" t="str">
        <f>IF(AND('Mapa final'!$AD$11="Muy Alta",'Mapa final'!$AF$11="Catastrófico"),CONCATENATE("R2C",'Mapa final'!$S$11),"")</f>
        <v/>
      </c>
      <c r="AI7" s="161" t="str">
        <f>IF(AND('Mapa final'!$AD$14="Muy Alta",'Mapa final'!$AF$14="Catastrófico"),CONCATENATE("R2C",'Mapa final'!$S$14),"")</f>
        <v/>
      </c>
      <c r="AJ7" s="161" t="str">
        <f>IF(AND('Mapa final'!$AD$11="Muy Alta",'Mapa final'!$AF$11="Catastrófico"),CONCATENATE("R2C",'Mapa final'!$S$11),"")</f>
        <v/>
      </c>
      <c r="AK7" s="161" t="str">
        <f>IF(AND('Mapa final'!$AD$14="Muy Alta",'Mapa final'!$AF$14="Catastrófico"),CONCATENATE("R2C",'Mapa final'!$S$14),"")</f>
        <v/>
      </c>
      <c r="AL7" s="161" t="str">
        <f>IF(AND('Mapa final'!$AD$11="Muy Alta",'Mapa final'!$AF$11="Catastrófico"),CONCATENATE("R2C",'Mapa final'!$S$11),"")</f>
        <v/>
      </c>
      <c r="AM7" s="47" t="str">
        <f>IF(AND('Mapa final'!$AD$14="Muy Alta",'Mapa final'!$AF$14="Catastrófico"),CONCATENATE("R2C",'Mapa final'!$S$14),"")</f>
        <v/>
      </c>
      <c r="AN7" s="70"/>
      <c r="AO7" s="366"/>
      <c r="AP7" s="367"/>
      <c r="AQ7" s="367"/>
      <c r="AR7" s="367"/>
      <c r="AS7" s="367"/>
      <c r="AT7" s="368"/>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261"/>
      <c r="C8" s="261"/>
      <c r="D8" s="262"/>
      <c r="E8" s="360"/>
      <c r="F8" s="359"/>
      <c r="G8" s="359"/>
      <c r="H8" s="359"/>
      <c r="I8" s="359"/>
      <c r="J8" s="44" t="str">
        <f>IF(AND('Mapa final'!$AD$11="Muy Alta",'Mapa final'!$AF$11="Leve"),CONCATENATE("R2C",'Mapa final'!$S$11),"")</f>
        <v/>
      </c>
      <c r="K8" s="158" t="str">
        <f>IF(AND('Mapa final'!$AD$14="Muy Alta",'Mapa final'!$AF$14="Leve"),CONCATENATE("R2C",'Mapa final'!$S$14),"")</f>
        <v/>
      </c>
      <c r="L8" s="158" t="str">
        <f>IF(AND('Mapa final'!$AD$11="Muy Alta",'Mapa final'!$AF$11="Leve"),CONCATENATE("R2C",'Mapa final'!$S$11),"")</f>
        <v/>
      </c>
      <c r="M8" s="158" t="str">
        <f>IF(AND('Mapa final'!$AD$14="Muy Alta",'Mapa final'!$AF$14="Leve"),CONCATENATE("R2C",'Mapa final'!$S$14),"")</f>
        <v/>
      </c>
      <c r="N8" s="158" t="str">
        <f>IF(AND('Mapa final'!$AD$11="Muy Alta",'Mapa final'!$AF$11="Leve"),CONCATENATE("R2C",'Mapa final'!$S$11),"")</f>
        <v/>
      </c>
      <c r="O8" s="45" t="str">
        <f>IF(AND('Mapa final'!$AD$14="Muy Alta",'Mapa final'!$AF$14="Leve"),CONCATENATE("R2C",'Mapa final'!$S$14),"")</f>
        <v/>
      </c>
      <c r="P8" s="44" t="str">
        <f>IF(AND('Mapa final'!$AD$11="Muy Alta",'Mapa final'!$AF$11="Leve"),CONCATENATE("R2C",'Mapa final'!$S$11),"")</f>
        <v/>
      </c>
      <c r="Q8" s="158" t="str">
        <f>IF(AND('Mapa final'!$AD$14="Muy Alta",'Mapa final'!$AF$14="Leve"),CONCATENATE("R2C",'Mapa final'!$S$14),"")</f>
        <v/>
      </c>
      <c r="R8" s="158" t="str">
        <f>IF(AND('Mapa final'!$AD$11="Muy Alta",'Mapa final'!$AF$11="Leve"),CONCATENATE("R2C",'Mapa final'!$S$11),"")</f>
        <v/>
      </c>
      <c r="S8" s="158" t="str">
        <f>IF(AND('Mapa final'!$AD$14="Muy Alta",'Mapa final'!$AF$14="Leve"),CONCATENATE("R2C",'Mapa final'!$S$14),"")</f>
        <v/>
      </c>
      <c r="T8" s="158" t="str">
        <f>IF(AND('Mapa final'!$AD$11="Muy Alta",'Mapa final'!$AF$11="Leve"),CONCATENATE("R2C",'Mapa final'!$S$11),"")</f>
        <v/>
      </c>
      <c r="U8" s="45" t="str">
        <f>IF(AND('Mapa final'!$AD$14="Muy Alta",'Mapa final'!$AF$14="Leve"),CONCATENATE("R2C",'Mapa final'!$S$14),"")</f>
        <v/>
      </c>
      <c r="V8" s="44" t="str">
        <f>IF(AND('Mapa final'!$AD$11="Muy Alta",'Mapa final'!$AF$11="Leve"),CONCATENATE("R2C",'Mapa final'!$S$11),"")</f>
        <v/>
      </c>
      <c r="W8" s="158" t="str">
        <f>IF(AND('Mapa final'!$AD$14="Muy Alta",'Mapa final'!$AF$14="Leve"),CONCATENATE("R2C",'Mapa final'!$S$14),"")</f>
        <v/>
      </c>
      <c r="X8" s="158" t="str">
        <f>IF(AND('Mapa final'!$AD$11="Muy Alta",'Mapa final'!$AF$11="Leve"),CONCATENATE("R2C",'Mapa final'!$S$11),"")</f>
        <v/>
      </c>
      <c r="Y8" s="158" t="str">
        <f>IF(AND('Mapa final'!$AD$14="Muy Alta",'Mapa final'!$AF$14="Leve"),CONCATENATE("R2C",'Mapa final'!$S$14),"")</f>
        <v/>
      </c>
      <c r="Z8" s="158" t="str">
        <f>IF(AND('Mapa final'!$AD$11="Muy Alta",'Mapa final'!$AF$11="Leve"),CONCATENATE("R2C",'Mapa final'!$S$11),"")</f>
        <v/>
      </c>
      <c r="AA8" s="45" t="str">
        <f>IF(AND('Mapa final'!$AD$14="Muy Alta",'Mapa final'!$AF$14="Leve"),CONCATENATE("R2C",'Mapa final'!$S$14),"")</f>
        <v/>
      </c>
      <c r="AB8" s="44" t="str">
        <f>IF(AND('Mapa final'!$AD$11="Muy Alta",'Mapa final'!$AF$11="Leve"),CONCATENATE("R2C",'Mapa final'!$S$11),"")</f>
        <v/>
      </c>
      <c r="AC8" s="158" t="str">
        <f>IF(AND('Mapa final'!$AD$14="Muy Alta",'Mapa final'!$AF$14="Leve"),CONCATENATE("R2C",'Mapa final'!$S$14),"")</f>
        <v/>
      </c>
      <c r="AD8" s="158" t="str">
        <f>IF(AND('Mapa final'!$AD$11="Muy Alta",'Mapa final'!$AF$11="Leve"),CONCATENATE("R2C",'Mapa final'!$S$11),"")</f>
        <v/>
      </c>
      <c r="AE8" s="158" t="str">
        <f>IF(AND('Mapa final'!$AD$14="Muy Alta",'Mapa final'!$AF$14="Leve"),CONCATENATE("R2C",'Mapa final'!$S$14),"")</f>
        <v/>
      </c>
      <c r="AF8" s="158" t="str">
        <f>IF(AND('Mapa final'!$AD$11="Muy Alta",'Mapa final'!$AF$11="Leve"),CONCATENATE("R2C",'Mapa final'!$S$11),"")</f>
        <v/>
      </c>
      <c r="AG8" s="158" t="str">
        <f>IF(AND('Mapa final'!$AD$14="Muy Alta",'Mapa final'!$AF$14="Leve"),CONCATENATE("R2C",'Mapa final'!$S$14),"")</f>
        <v/>
      </c>
      <c r="AH8" s="46" t="str">
        <f>IF(AND('Mapa final'!$AD$11="Muy Alta",'Mapa final'!$AF$11="Catastrófico"),CONCATENATE("R2C",'Mapa final'!$S$11),"")</f>
        <v/>
      </c>
      <c r="AI8" s="161" t="str">
        <f>IF(AND('Mapa final'!$AD$14="Muy Alta",'Mapa final'!$AF$14="Catastrófico"),CONCATENATE("R2C",'Mapa final'!$S$14),"")</f>
        <v/>
      </c>
      <c r="AJ8" s="161" t="str">
        <f>IF(AND('Mapa final'!$AD$11="Muy Alta",'Mapa final'!$AF$11="Catastrófico"),CONCATENATE("R2C",'Mapa final'!$S$11),"")</f>
        <v/>
      </c>
      <c r="AK8" s="161" t="str">
        <f>IF(AND('Mapa final'!$AD$14="Muy Alta",'Mapa final'!$AF$14="Catastrófico"),CONCATENATE("R2C",'Mapa final'!$S$14),"")</f>
        <v/>
      </c>
      <c r="AL8" s="161" t="str">
        <f>IF(AND('Mapa final'!$AD$11="Muy Alta",'Mapa final'!$AF$11="Catastrófico"),CONCATENATE("R2C",'Mapa final'!$S$11),"")</f>
        <v/>
      </c>
      <c r="AM8" s="47" t="str">
        <f>IF(AND('Mapa final'!$AD$14="Muy Alta",'Mapa final'!$AF$14="Catastrófico"),CONCATENATE("R2C",'Mapa final'!$S$14),"")</f>
        <v/>
      </c>
      <c r="AN8" s="70"/>
      <c r="AO8" s="366"/>
      <c r="AP8" s="367"/>
      <c r="AQ8" s="367"/>
      <c r="AR8" s="367"/>
      <c r="AS8" s="367"/>
      <c r="AT8" s="368"/>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261"/>
      <c r="C9" s="261"/>
      <c r="D9" s="262"/>
      <c r="E9" s="360"/>
      <c r="F9" s="359"/>
      <c r="G9" s="359"/>
      <c r="H9" s="359"/>
      <c r="I9" s="359"/>
      <c r="J9" s="44" t="str">
        <f>IF(AND('Mapa final'!$AD$11="Muy Alta",'Mapa final'!$AF$11="Leve"),CONCATENATE("R2C",'Mapa final'!$S$11),"")</f>
        <v/>
      </c>
      <c r="K9" s="158" t="str">
        <f>IF(AND('Mapa final'!$AD$14="Muy Alta",'Mapa final'!$AF$14="Leve"),CONCATENATE("R2C",'Mapa final'!$S$14),"")</f>
        <v/>
      </c>
      <c r="L9" s="158" t="str">
        <f>IF(AND('Mapa final'!$AD$11="Muy Alta",'Mapa final'!$AF$11="Leve"),CONCATENATE("R2C",'Mapa final'!$S$11),"")</f>
        <v/>
      </c>
      <c r="M9" s="158" t="str">
        <f>IF(AND('Mapa final'!$AD$14="Muy Alta",'Mapa final'!$AF$14="Leve"),CONCATENATE("R2C",'Mapa final'!$S$14),"")</f>
        <v/>
      </c>
      <c r="N9" s="158" t="str">
        <f>IF(AND('Mapa final'!$AD$11="Muy Alta",'Mapa final'!$AF$11="Leve"),CONCATENATE("R2C",'Mapa final'!$S$11),"")</f>
        <v/>
      </c>
      <c r="O9" s="45" t="str">
        <f>IF(AND('Mapa final'!$AD$14="Muy Alta",'Mapa final'!$AF$14="Leve"),CONCATENATE("R2C",'Mapa final'!$S$14),"")</f>
        <v/>
      </c>
      <c r="P9" s="44" t="str">
        <f>IF(AND('Mapa final'!$AD$11="Muy Alta",'Mapa final'!$AF$11="Leve"),CONCATENATE("R2C",'Mapa final'!$S$11),"")</f>
        <v/>
      </c>
      <c r="Q9" s="158" t="str">
        <f>IF(AND('Mapa final'!$AD$14="Muy Alta",'Mapa final'!$AF$14="Leve"),CONCATENATE("R2C",'Mapa final'!$S$14),"")</f>
        <v/>
      </c>
      <c r="R9" s="158" t="str">
        <f>IF(AND('Mapa final'!$AD$11="Muy Alta",'Mapa final'!$AF$11="Leve"),CONCATENATE("R2C",'Mapa final'!$S$11),"")</f>
        <v/>
      </c>
      <c r="S9" s="158" t="str">
        <f>IF(AND('Mapa final'!$AD$14="Muy Alta",'Mapa final'!$AF$14="Leve"),CONCATENATE("R2C",'Mapa final'!$S$14),"")</f>
        <v/>
      </c>
      <c r="T9" s="158" t="str">
        <f>IF(AND('Mapa final'!$AD$11="Muy Alta",'Mapa final'!$AF$11="Leve"),CONCATENATE("R2C",'Mapa final'!$S$11),"")</f>
        <v/>
      </c>
      <c r="U9" s="45" t="str">
        <f>IF(AND('Mapa final'!$AD$14="Muy Alta",'Mapa final'!$AF$14="Leve"),CONCATENATE("R2C",'Mapa final'!$S$14),"")</f>
        <v/>
      </c>
      <c r="V9" s="44" t="str">
        <f>IF(AND('Mapa final'!$AD$11="Muy Alta",'Mapa final'!$AF$11="Leve"),CONCATENATE("R2C",'Mapa final'!$S$11),"")</f>
        <v/>
      </c>
      <c r="W9" s="158" t="str">
        <f>IF(AND('Mapa final'!$AD$14="Muy Alta",'Mapa final'!$AF$14="Leve"),CONCATENATE("R2C",'Mapa final'!$S$14),"")</f>
        <v/>
      </c>
      <c r="X9" s="158" t="str">
        <f>IF(AND('Mapa final'!$AD$11="Muy Alta",'Mapa final'!$AF$11="Leve"),CONCATENATE("R2C",'Mapa final'!$S$11),"")</f>
        <v/>
      </c>
      <c r="Y9" s="158" t="str">
        <f>IF(AND('Mapa final'!$AD$14="Muy Alta",'Mapa final'!$AF$14="Leve"),CONCATENATE("R2C",'Mapa final'!$S$14),"")</f>
        <v/>
      </c>
      <c r="Z9" s="158" t="str">
        <f>IF(AND('Mapa final'!$AD$11="Muy Alta",'Mapa final'!$AF$11="Leve"),CONCATENATE("R2C",'Mapa final'!$S$11),"")</f>
        <v/>
      </c>
      <c r="AA9" s="45" t="str">
        <f>IF(AND('Mapa final'!$AD$14="Muy Alta",'Mapa final'!$AF$14="Leve"),CONCATENATE("R2C",'Mapa final'!$S$14),"")</f>
        <v/>
      </c>
      <c r="AB9" s="44" t="str">
        <f>IF(AND('Mapa final'!$AD$11="Muy Alta",'Mapa final'!$AF$11="Leve"),CONCATENATE("R2C",'Mapa final'!$S$11),"")</f>
        <v/>
      </c>
      <c r="AC9" s="158" t="str">
        <f>IF(AND('Mapa final'!$AD$14="Muy Alta",'Mapa final'!$AF$14="Leve"),CONCATENATE("R2C",'Mapa final'!$S$14),"")</f>
        <v/>
      </c>
      <c r="AD9" s="158" t="str">
        <f>IF(AND('Mapa final'!$AD$11="Muy Alta",'Mapa final'!$AF$11="Leve"),CONCATENATE("R2C",'Mapa final'!$S$11),"")</f>
        <v/>
      </c>
      <c r="AE9" s="158" t="str">
        <f>IF(AND('Mapa final'!$AD$14="Muy Alta",'Mapa final'!$AF$14="Leve"),CONCATENATE("R2C",'Mapa final'!$S$14),"")</f>
        <v/>
      </c>
      <c r="AF9" s="158" t="str">
        <f>IF(AND('Mapa final'!$AD$11="Muy Alta",'Mapa final'!$AF$11="Leve"),CONCATENATE("R2C",'Mapa final'!$S$11),"")</f>
        <v/>
      </c>
      <c r="AG9" s="158" t="str">
        <f>IF(AND('Mapa final'!$AD$14="Muy Alta",'Mapa final'!$AF$14="Leve"),CONCATENATE("R2C",'Mapa final'!$S$14),"")</f>
        <v/>
      </c>
      <c r="AH9" s="46" t="str">
        <f>IF(AND('Mapa final'!$AD$11="Muy Alta",'Mapa final'!$AF$11="Catastrófico"),CONCATENATE("R2C",'Mapa final'!$S$11),"")</f>
        <v/>
      </c>
      <c r="AI9" s="161" t="str">
        <f>IF(AND('Mapa final'!$AD$14="Muy Alta",'Mapa final'!$AF$14="Catastrófico"),CONCATENATE("R2C",'Mapa final'!$S$14),"")</f>
        <v/>
      </c>
      <c r="AJ9" s="161" t="str">
        <f>IF(AND('Mapa final'!$AD$11="Muy Alta",'Mapa final'!$AF$11="Catastrófico"),CONCATENATE("R2C",'Mapa final'!$S$11),"")</f>
        <v/>
      </c>
      <c r="AK9" s="161" t="str">
        <f>IF(AND('Mapa final'!$AD$14="Muy Alta",'Mapa final'!$AF$14="Catastrófico"),CONCATENATE("R2C",'Mapa final'!$S$14),"")</f>
        <v/>
      </c>
      <c r="AL9" s="161" t="str">
        <f>IF(AND('Mapa final'!$AD$11="Muy Alta",'Mapa final'!$AF$11="Catastrófico"),CONCATENATE("R2C",'Mapa final'!$S$11),"")</f>
        <v/>
      </c>
      <c r="AM9" s="47" t="str">
        <f>IF(AND('Mapa final'!$AD$14="Muy Alta",'Mapa final'!$AF$14="Catastrófico"),CONCATENATE("R2C",'Mapa final'!$S$14),"")</f>
        <v/>
      </c>
      <c r="AN9" s="70"/>
      <c r="AO9" s="366"/>
      <c r="AP9" s="367"/>
      <c r="AQ9" s="367"/>
      <c r="AR9" s="367"/>
      <c r="AS9" s="367"/>
      <c r="AT9" s="368"/>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261"/>
      <c r="C10" s="261"/>
      <c r="D10" s="262"/>
      <c r="E10" s="360"/>
      <c r="F10" s="359"/>
      <c r="G10" s="359"/>
      <c r="H10" s="359"/>
      <c r="I10" s="359"/>
      <c r="J10" s="44" t="str">
        <f>IF(AND('Mapa final'!$AD$11="Muy Alta",'Mapa final'!$AF$11="Leve"),CONCATENATE("R2C",'Mapa final'!$S$11),"")</f>
        <v/>
      </c>
      <c r="K10" s="158" t="str">
        <f>IF(AND('Mapa final'!$AD$14="Muy Alta",'Mapa final'!$AF$14="Leve"),CONCATENATE("R2C",'Mapa final'!$S$14),"")</f>
        <v/>
      </c>
      <c r="L10" s="158" t="str">
        <f>IF(AND('Mapa final'!$AD$11="Muy Alta",'Mapa final'!$AF$11="Leve"),CONCATENATE("R2C",'Mapa final'!$S$11),"")</f>
        <v/>
      </c>
      <c r="M10" s="158" t="str">
        <f>IF(AND('Mapa final'!$AD$14="Muy Alta",'Mapa final'!$AF$14="Leve"),CONCATENATE("R2C",'Mapa final'!$S$14),"")</f>
        <v/>
      </c>
      <c r="N10" s="158" t="str">
        <f>IF(AND('Mapa final'!$AD$11="Muy Alta",'Mapa final'!$AF$11="Leve"),CONCATENATE("R2C",'Mapa final'!$S$11),"")</f>
        <v/>
      </c>
      <c r="O10" s="45" t="str">
        <f>IF(AND('Mapa final'!$AD$14="Muy Alta",'Mapa final'!$AF$14="Leve"),CONCATENATE("R2C",'Mapa final'!$S$14),"")</f>
        <v/>
      </c>
      <c r="P10" s="44" t="str">
        <f>IF(AND('Mapa final'!$AD$11="Muy Alta",'Mapa final'!$AF$11="Leve"),CONCATENATE("R2C",'Mapa final'!$S$11),"")</f>
        <v/>
      </c>
      <c r="Q10" s="158" t="str">
        <f>IF(AND('Mapa final'!$AD$14="Muy Alta",'Mapa final'!$AF$14="Leve"),CONCATENATE("R2C",'Mapa final'!$S$14),"")</f>
        <v/>
      </c>
      <c r="R10" s="158" t="str">
        <f>IF(AND('Mapa final'!$AD$11="Muy Alta",'Mapa final'!$AF$11="Leve"),CONCATENATE("R2C",'Mapa final'!$S$11),"")</f>
        <v/>
      </c>
      <c r="S10" s="158" t="str">
        <f>IF(AND('Mapa final'!$AD$14="Muy Alta",'Mapa final'!$AF$14="Leve"),CONCATENATE("R2C",'Mapa final'!$S$14),"")</f>
        <v/>
      </c>
      <c r="T10" s="158" t="str">
        <f>IF(AND('Mapa final'!$AD$11="Muy Alta",'Mapa final'!$AF$11="Leve"),CONCATENATE("R2C",'Mapa final'!$S$11),"")</f>
        <v/>
      </c>
      <c r="U10" s="45" t="str">
        <f>IF(AND('Mapa final'!$AD$14="Muy Alta",'Mapa final'!$AF$14="Leve"),CONCATENATE("R2C",'Mapa final'!$S$14),"")</f>
        <v/>
      </c>
      <c r="V10" s="44" t="str">
        <f>IF(AND('Mapa final'!$AD$11="Muy Alta",'Mapa final'!$AF$11="Leve"),CONCATENATE("R2C",'Mapa final'!$S$11),"")</f>
        <v/>
      </c>
      <c r="W10" s="158" t="str">
        <f>IF(AND('Mapa final'!$AD$14="Muy Alta",'Mapa final'!$AF$14="Leve"),CONCATENATE("R2C",'Mapa final'!$S$14),"")</f>
        <v/>
      </c>
      <c r="X10" s="158" t="str">
        <f>IF(AND('Mapa final'!$AD$11="Muy Alta",'Mapa final'!$AF$11="Leve"),CONCATENATE("R2C",'Mapa final'!$S$11),"")</f>
        <v/>
      </c>
      <c r="Y10" s="158" t="str">
        <f>IF(AND('Mapa final'!$AD$14="Muy Alta",'Mapa final'!$AF$14="Leve"),CONCATENATE("R2C",'Mapa final'!$S$14),"")</f>
        <v/>
      </c>
      <c r="Z10" s="158" t="str">
        <f>IF(AND('Mapa final'!$AD$11="Muy Alta",'Mapa final'!$AF$11="Leve"),CONCATENATE("R2C",'Mapa final'!$S$11),"")</f>
        <v/>
      </c>
      <c r="AA10" s="45" t="str">
        <f>IF(AND('Mapa final'!$AD$14="Muy Alta",'Mapa final'!$AF$14="Leve"),CONCATENATE("R2C",'Mapa final'!$S$14),"")</f>
        <v/>
      </c>
      <c r="AB10" s="44" t="str">
        <f>IF(AND('Mapa final'!$AD$11="Muy Alta",'Mapa final'!$AF$11="Leve"),CONCATENATE("R2C",'Mapa final'!$S$11),"")</f>
        <v/>
      </c>
      <c r="AC10" s="158" t="str">
        <f>IF(AND('Mapa final'!$AD$14="Muy Alta",'Mapa final'!$AF$14="Leve"),CONCATENATE("R2C",'Mapa final'!$S$14),"")</f>
        <v/>
      </c>
      <c r="AD10" s="158" t="str">
        <f>IF(AND('Mapa final'!$AD$11="Muy Alta",'Mapa final'!$AF$11="Leve"),CONCATENATE("R2C",'Mapa final'!$S$11),"")</f>
        <v/>
      </c>
      <c r="AE10" s="158" t="str">
        <f>IF(AND('Mapa final'!$AD$14="Muy Alta",'Mapa final'!$AF$14="Leve"),CONCATENATE("R2C",'Mapa final'!$S$14),"")</f>
        <v/>
      </c>
      <c r="AF10" s="158" t="str">
        <f>IF(AND('Mapa final'!$AD$11="Muy Alta",'Mapa final'!$AF$11="Leve"),CONCATENATE("R2C",'Mapa final'!$S$11),"")</f>
        <v/>
      </c>
      <c r="AG10" s="158" t="str">
        <f>IF(AND('Mapa final'!$AD$14="Muy Alta",'Mapa final'!$AF$14="Leve"),CONCATENATE("R2C",'Mapa final'!$S$14),"")</f>
        <v/>
      </c>
      <c r="AH10" s="46" t="str">
        <f>IF(AND('Mapa final'!$AD$11="Muy Alta",'Mapa final'!$AF$11="Catastrófico"),CONCATENATE("R2C",'Mapa final'!$S$11),"")</f>
        <v/>
      </c>
      <c r="AI10" s="161" t="str">
        <f>IF(AND('Mapa final'!$AD$14="Muy Alta",'Mapa final'!$AF$14="Catastrófico"),CONCATENATE("R2C",'Mapa final'!$S$14),"")</f>
        <v/>
      </c>
      <c r="AJ10" s="161" t="str">
        <f>IF(AND('Mapa final'!$AD$11="Muy Alta",'Mapa final'!$AF$11="Catastrófico"),CONCATENATE("R2C",'Mapa final'!$S$11),"")</f>
        <v/>
      </c>
      <c r="AK10" s="161" t="str">
        <f>IF(AND('Mapa final'!$AD$14="Muy Alta",'Mapa final'!$AF$14="Catastrófico"),CONCATENATE("R2C",'Mapa final'!$S$14),"")</f>
        <v/>
      </c>
      <c r="AL10" s="161" t="str">
        <f>IF(AND('Mapa final'!$AD$11="Muy Alta",'Mapa final'!$AF$11="Catastrófico"),CONCATENATE("R2C",'Mapa final'!$S$11),"")</f>
        <v/>
      </c>
      <c r="AM10" s="47" t="str">
        <f>IF(AND('Mapa final'!$AD$14="Muy Alta",'Mapa final'!$AF$14="Catastrófico"),CONCATENATE("R2C",'Mapa final'!$S$14),"")</f>
        <v/>
      </c>
      <c r="AN10" s="70"/>
      <c r="AO10" s="366"/>
      <c r="AP10" s="367"/>
      <c r="AQ10" s="367"/>
      <c r="AR10" s="367"/>
      <c r="AS10" s="367"/>
      <c r="AT10" s="368"/>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261"/>
      <c r="C11" s="261"/>
      <c r="D11" s="262"/>
      <c r="E11" s="360"/>
      <c r="F11" s="359"/>
      <c r="G11" s="359"/>
      <c r="H11" s="359"/>
      <c r="I11" s="359"/>
      <c r="J11" s="44" t="str">
        <f>IF(AND('Mapa final'!$AD$11="Muy Alta",'Mapa final'!$AF$11="Leve"),CONCATENATE("R2C",'Mapa final'!$S$11),"")</f>
        <v/>
      </c>
      <c r="K11" s="158" t="str">
        <f>IF(AND('Mapa final'!$AD$14="Muy Alta",'Mapa final'!$AF$14="Leve"),CONCATENATE("R2C",'Mapa final'!$S$14),"")</f>
        <v/>
      </c>
      <c r="L11" s="158" t="str">
        <f>IF(AND('Mapa final'!$AD$11="Muy Alta",'Mapa final'!$AF$11="Leve"),CONCATENATE("R2C",'Mapa final'!$S$11),"")</f>
        <v/>
      </c>
      <c r="M11" s="158" t="str">
        <f>IF(AND('Mapa final'!$AD$14="Muy Alta",'Mapa final'!$AF$14="Leve"),CONCATENATE("R2C",'Mapa final'!$S$14),"")</f>
        <v/>
      </c>
      <c r="N11" s="158" t="str">
        <f>IF(AND('Mapa final'!$AD$11="Muy Alta",'Mapa final'!$AF$11="Leve"),CONCATENATE("R2C",'Mapa final'!$S$11),"")</f>
        <v/>
      </c>
      <c r="O11" s="45" t="str">
        <f>IF(AND('Mapa final'!$AD$14="Muy Alta",'Mapa final'!$AF$14="Leve"),CONCATENATE("R2C",'Mapa final'!$S$14),"")</f>
        <v/>
      </c>
      <c r="P11" s="44" t="str">
        <f>IF(AND('Mapa final'!$AD$11="Muy Alta",'Mapa final'!$AF$11="Leve"),CONCATENATE("R2C",'Mapa final'!$S$11),"")</f>
        <v/>
      </c>
      <c r="Q11" s="158" t="str">
        <f>IF(AND('Mapa final'!$AD$14="Muy Alta",'Mapa final'!$AF$14="Leve"),CONCATENATE("R2C",'Mapa final'!$S$14),"")</f>
        <v/>
      </c>
      <c r="R11" s="158" t="str">
        <f>IF(AND('Mapa final'!$AD$11="Muy Alta",'Mapa final'!$AF$11="Leve"),CONCATENATE("R2C",'Mapa final'!$S$11),"")</f>
        <v/>
      </c>
      <c r="S11" s="158" t="str">
        <f>IF(AND('Mapa final'!$AD$14="Muy Alta",'Mapa final'!$AF$14="Leve"),CONCATENATE("R2C",'Mapa final'!$S$14),"")</f>
        <v/>
      </c>
      <c r="T11" s="158" t="str">
        <f>IF(AND('Mapa final'!$AD$11="Muy Alta",'Mapa final'!$AF$11="Leve"),CONCATENATE("R2C",'Mapa final'!$S$11),"")</f>
        <v/>
      </c>
      <c r="U11" s="45" t="str">
        <f>IF(AND('Mapa final'!$AD$14="Muy Alta",'Mapa final'!$AF$14="Leve"),CONCATENATE("R2C",'Mapa final'!$S$14),"")</f>
        <v/>
      </c>
      <c r="V11" s="44" t="str">
        <f>IF(AND('Mapa final'!$AD$11="Muy Alta",'Mapa final'!$AF$11="Leve"),CONCATENATE("R2C",'Mapa final'!$S$11),"")</f>
        <v/>
      </c>
      <c r="W11" s="158" t="str">
        <f>IF(AND('Mapa final'!$AD$14="Muy Alta",'Mapa final'!$AF$14="Leve"),CONCATENATE("R2C",'Mapa final'!$S$14),"")</f>
        <v/>
      </c>
      <c r="X11" s="158" t="str">
        <f>IF(AND('Mapa final'!$AD$11="Muy Alta",'Mapa final'!$AF$11="Leve"),CONCATENATE("R2C",'Mapa final'!$S$11),"")</f>
        <v/>
      </c>
      <c r="Y11" s="158" t="str">
        <f>IF(AND('Mapa final'!$AD$14="Muy Alta",'Mapa final'!$AF$14="Leve"),CONCATENATE("R2C",'Mapa final'!$S$14),"")</f>
        <v/>
      </c>
      <c r="Z11" s="158" t="str">
        <f>IF(AND('Mapa final'!$AD$11="Muy Alta",'Mapa final'!$AF$11="Leve"),CONCATENATE("R2C",'Mapa final'!$S$11),"")</f>
        <v/>
      </c>
      <c r="AA11" s="45" t="str">
        <f>IF(AND('Mapa final'!$AD$14="Muy Alta",'Mapa final'!$AF$14="Leve"),CONCATENATE("R2C",'Mapa final'!$S$14),"")</f>
        <v/>
      </c>
      <c r="AB11" s="44" t="str">
        <f>IF(AND('Mapa final'!$AD$11="Muy Alta",'Mapa final'!$AF$11="Leve"),CONCATENATE("R2C",'Mapa final'!$S$11),"")</f>
        <v/>
      </c>
      <c r="AC11" s="158" t="str">
        <f>IF(AND('Mapa final'!$AD$14="Muy Alta",'Mapa final'!$AF$14="Leve"),CONCATENATE("R2C",'Mapa final'!$S$14),"")</f>
        <v/>
      </c>
      <c r="AD11" s="158" t="str">
        <f>IF(AND('Mapa final'!$AD$11="Muy Alta",'Mapa final'!$AF$11="Leve"),CONCATENATE("R2C",'Mapa final'!$S$11),"")</f>
        <v/>
      </c>
      <c r="AE11" s="158" t="str">
        <f>IF(AND('Mapa final'!$AD$14="Muy Alta",'Mapa final'!$AF$14="Leve"),CONCATENATE("R2C",'Mapa final'!$S$14),"")</f>
        <v/>
      </c>
      <c r="AF11" s="158" t="str">
        <f>IF(AND('Mapa final'!$AD$11="Muy Alta",'Mapa final'!$AF$11="Leve"),CONCATENATE("R2C",'Mapa final'!$S$11),"")</f>
        <v/>
      </c>
      <c r="AG11" s="158" t="str">
        <f>IF(AND('Mapa final'!$AD$14="Muy Alta",'Mapa final'!$AF$14="Leve"),CONCATENATE("R2C",'Mapa final'!$S$14),"")</f>
        <v/>
      </c>
      <c r="AH11" s="46" t="str">
        <f>IF(AND('Mapa final'!$AD$11="Muy Alta",'Mapa final'!$AF$11="Catastrófico"),CONCATENATE("R2C",'Mapa final'!$S$11),"")</f>
        <v/>
      </c>
      <c r="AI11" s="161" t="str">
        <f>IF(AND('Mapa final'!$AD$14="Muy Alta",'Mapa final'!$AF$14="Catastrófico"),CONCATENATE("R2C",'Mapa final'!$S$14),"")</f>
        <v/>
      </c>
      <c r="AJ11" s="161" t="str">
        <f>IF(AND('Mapa final'!$AD$11="Muy Alta",'Mapa final'!$AF$11="Catastrófico"),CONCATENATE("R2C",'Mapa final'!$S$11),"")</f>
        <v/>
      </c>
      <c r="AK11" s="161" t="str">
        <f>IF(AND('Mapa final'!$AD$14="Muy Alta",'Mapa final'!$AF$14="Catastrófico"),CONCATENATE("R2C",'Mapa final'!$S$14),"")</f>
        <v/>
      </c>
      <c r="AL11" s="161" t="str">
        <f>IF(AND('Mapa final'!$AD$11="Muy Alta",'Mapa final'!$AF$11="Catastrófico"),CONCATENATE("R2C",'Mapa final'!$S$11),"")</f>
        <v/>
      </c>
      <c r="AM11" s="47" t="str">
        <f>IF(AND('Mapa final'!$AD$14="Muy Alta",'Mapa final'!$AF$14="Catastrófico"),CONCATENATE("R2C",'Mapa final'!$S$14),"")</f>
        <v/>
      </c>
      <c r="AN11" s="70"/>
      <c r="AO11" s="366"/>
      <c r="AP11" s="367"/>
      <c r="AQ11" s="367"/>
      <c r="AR11" s="367"/>
      <c r="AS11" s="367"/>
      <c r="AT11" s="368"/>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261"/>
      <c r="C12" s="261"/>
      <c r="D12" s="262"/>
      <c r="E12" s="360"/>
      <c r="F12" s="359"/>
      <c r="G12" s="359"/>
      <c r="H12" s="359"/>
      <c r="I12" s="359"/>
      <c r="J12" s="44" t="str">
        <f>IF(AND('Mapa final'!$AD$11="Muy Alta",'Mapa final'!$AF$11="Leve"),CONCATENATE("R2C",'Mapa final'!$S$11),"")</f>
        <v/>
      </c>
      <c r="K12" s="158" t="str">
        <f>IF(AND('Mapa final'!$AD$14="Muy Alta",'Mapa final'!$AF$14="Leve"),CONCATENATE("R2C",'Mapa final'!$S$14),"")</f>
        <v/>
      </c>
      <c r="L12" s="158" t="str">
        <f>IF(AND('Mapa final'!$AD$11="Muy Alta",'Mapa final'!$AF$11="Leve"),CONCATENATE("R2C",'Mapa final'!$S$11),"")</f>
        <v/>
      </c>
      <c r="M12" s="158" t="str">
        <f>IF(AND('Mapa final'!$AD$14="Muy Alta",'Mapa final'!$AF$14="Leve"),CONCATENATE("R2C",'Mapa final'!$S$14),"")</f>
        <v/>
      </c>
      <c r="N12" s="158" t="str">
        <f>IF(AND('Mapa final'!$AD$11="Muy Alta",'Mapa final'!$AF$11="Leve"),CONCATENATE("R2C",'Mapa final'!$S$11),"")</f>
        <v/>
      </c>
      <c r="O12" s="45" t="str">
        <f>IF(AND('Mapa final'!$AD$14="Muy Alta",'Mapa final'!$AF$14="Leve"),CONCATENATE("R2C",'Mapa final'!$S$14),"")</f>
        <v/>
      </c>
      <c r="P12" s="44" t="str">
        <f>IF(AND('Mapa final'!$AD$11="Muy Alta",'Mapa final'!$AF$11="Leve"),CONCATENATE("R2C",'Mapa final'!$S$11),"")</f>
        <v/>
      </c>
      <c r="Q12" s="158" t="str">
        <f>IF(AND('Mapa final'!$AD$14="Muy Alta",'Mapa final'!$AF$14="Leve"),CONCATENATE("R2C",'Mapa final'!$S$14),"")</f>
        <v/>
      </c>
      <c r="R12" s="158" t="str">
        <f>IF(AND('Mapa final'!$AD$11="Muy Alta",'Mapa final'!$AF$11="Leve"),CONCATENATE("R2C",'Mapa final'!$S$11),"")</f>
        <v/>
      </c>
      <c r="S12" s="158" t="str">
        <f>IF(AND('Mapa final'!$AD$14="Muy Alta",'Mapa final'!$AF$14="Leve"),CONCATENATE("R2C",'Mapa final'!$S$14),"")</f>
        <v/>
      </c>
      <c r="T12" s="158" t="str">
        <f>IF(AND('Mapa final'!$AD$11="Muy Alta",'Mapa final'!$AF$11="Leve"),CONCATENATE("R2C",'Mapa final'!$S$11),"")</f>
        <v/>
      </c>
      <c r="U12" s="45" t="str">
        <f>IF(AND('Mapa final'!$AD$14="Muy Alta",'Mapa final'!$AF$14="Leve"),CONCATENATE("R2C",'Mapa final'!$S$14),"")</f>
        <v/>
      </c>
      <c r="V12" s="44" t="str">
        <f>IF(AND('Mapa final'!$AD$11="Muy Alta",'Mapa final'!$AF$11="Leve"),CONCATENATE("R2C",'Mapa final'!$S$11),"")</f>
        <v/>
      </c>
      <c r="W12" s="158" t="str">
        <f>IF(AND('Mapa final'!$AD$14="Muy Alta",'Mapa final'!$AF$14="Leve"),CONCATENATE("R2C",'Mapa final'!$S$14),"")</f>
        <v/>
      </c>
      <c r="X12" s="158" t="str">
        <f>IF(AND('Mapa final'!$AD$11="Muy Alta",'Mapa final'!$AF$11="Leve"),CONCATENATE("R2C",'Mapa final'!$S$11),"")</f>
        <v/>
      </c>
      <c r="Y12" s="158" t="str">
        <f>IF(AND('Mapa final'!$AD$14="Muy Alta",'Mapa final'!$AF$14="Leve"),CONCATENATE("R2C",'Mapa final'!$S$14),"")</f>
        <v/>
      </c>
      <c r="Z12" s="158" t="str">
        <f>IF(AND('Mapa final'!$AD$11="Muy Alta",'Mapa final'!$AF$11="Leve"),CONCATENATE("R2C",'Mapa final'!$S$11),"")</f>
        <v/>
      </c>
      <c r="AA12" s="45" t="str">
        <f>IF(AND('Mapa final'!$AD$14="Muy Alta",'Mapa final'!$AF$14="Leve"),CONCATENATE("R2C",'Mapa final'!$S$14),"")</f>
        <v/>
      </c>
      <c r="AB12" s="44" t="str">
        <f>IF(AND('Mapa final'!$AD$11="Muy Alta",'Mapa final'!$AF$11="Leve"),CONCATENATE("R2C",'Mapa final'!$S$11),"")</f>
        <v/>
      </c>
      <c r="AC12" s="158" t="str">
        <f>IF(AND('Mapa final'!$AD$14="Muy Alta",'Mapa final'!$AF$14="Leve"),CONCATENATE("R2C",'Mapa final'!$S$14),"")</f>
        <v/>
      </c>
      <c r="AD12" s="158" t="str">
        <f>IF(AND('Mapa final'!$AD$11="Muy Alta",'Mapa final'!$AF$11="Leve"),CONCATENATE("R2C",'Mapa final'!$S$11),"")</f>
        <v/>
      </c>
      <c r="AE12" s="158" t="str">
        <f>IF(AND('Mapa final'!$AD$14="Muy Alta",'Mapa final'!$AF$14="Leve"),CONCATENATE("R2C",'Mapa final'!$S$14),"")</f>
        <v/>
      </c>
      <c r="AF12" s="158" t="str">
        <f>IF(AND('Mapa final'!$AD$11="Muy Alta",'Mapa final'!$AF$11="Leve"),CONCATENATE("R2C",'Mapa final'!$S$11),"")</f>
        <v/>
      </c>
      <c r="AG12" s="158" t="str">
        <f>IF(AND('Mapa final'!$AD$14="Muy Alta",'Mapa final'!$AF$14="Leve"),CONCATENATE("R2C",'Mapa final'!$S$14),"")</f>
        <v/>
      </c>
      <c r="AH12" s="46" t="str">
        <f>IF(AND('Mapa final'!$AD$11="Muy Alta",'Mapa final'!$AF$11="Catastrófico"),CONCATENATE("R2C",'Mapa final'!$S$11),"")</f>
        <v/>
      </c>
      <c r="AI12" s="161" t="str">
        <f>IF(AND('Mapa final'!$AD$14="Muy Alta",'Mapa final'!$AF$14="Catastrófico"),CONCATENATE("R2C",'Mapa final'!$S$14),"")</f>
        <v/>
      </c>
      <c r="AJ12" s="161" t="str">
        <f>IF(AND('Mapa final'!$AD$11="Muy Alta",'Mapa final'!$AF$11="Catastrófico"),CONCATENATE("R2C",'Mapa final'!$S$11),"")</f>
        <v/>
      </c>
      <c r="AK12" s="161" t="str">
        <f>IF(AND('Mapa final'!$AD$14="Muy Alta",'Mapa final'!$AF$14="Catastrófico"),CONCATENATE("R2C",'Mapa final'!$S$14),"")</f>
        <v/>
      </c>
      <c r="AL12" s="161" t="str">
        <f>IF(AND('Mapa final'!$AD$11="Muy Alta",'Mapa final'!$AF$11="Catastrófico"),CONCATENATE("R2C",'Mapa final'!$S$11),"")</f>
        <v/>
      </c>
      <c r="AM12" s="47" t="str">
        <f>IF(AND('Mapa final'!$AD$14="Muy Alta",'Mapa final'!$AF$14="Catastrófico"),CONCATENATE("R2C",'Mapa final'!$S$14),"")</f>
        <v/>
      </c>
      <c r="AN12" s="70"/>
      <c r="AO12" s="366"/>
      <c r="AP12" s="367"/>
      <c r="AQ12" s="367"/>
      <c r="AR12" s="367"/>
      <c r="AS12" s="367"/>
      <c r="AT12" s="368"/>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261"/>
      <c r="C13" s="261"/>
      <c r="D13" s="262"/>
      <c r="E13" s="360"/>
      <c r="F13" s="359"/>
      <c r="G13" s="359"/>
      <c r="H13" s="359"/>
      <c r="I13" s="359"/>
      <c r="J13" s="44" t="str">
        <f>IF(AND('Mapa final'!$AD$11="Muy Alta",'Mapa final'!$AF$11="Leve"),CONCATENATE("R2C",'Mapa final'!$S$11),"")</f>
        <v/>
      </c>
      <c r="K13" s="158" t="str">
        <f>IF(AND('Mapa final'!$AD$14="Muy Alta",'Mapa final'!$AF$14="Leve"),CONCATENATE("R2C",'Mapa final'!$S$14),"")</f>
        <v/>
      </c>
      <c r="L13" s="158" t="str">
        <f>IF(AND('Mapa final'!$AD$11="Muy Alta",'Mapa final'!$AF$11="Leve"),CONCATENATE("R2C",'Mapa final'!$S$11),"")</f>
        <v/>
      </c>
      <c r="M13" s="158" t="str">
        <f>IF(AND('Mapa final'!$AD$14="Muy Alta",'Mapa final'!$AF$14="Leve"),CONCATENATE("R2C",'Mapa final'!$S$14),"")</f>
        <v/>
      </c>
      <c r="N13" s="158" t="str">
        <f>IF(AND('Mapa final'!$AD$11="Muy Alta",'Mapa final'!$AF$11="Leve"),CONCATENATE("R2C",'Mapa final'!$S$11),"")</f>
        <v/>
      </c>
      <c r="O13" s="45" t="str">
        <f>IF(AND('Mapa final'!$AD$14="Muy Alta",'Mapa final'!$AF$14="Leve"),CONCATENATE("R2C",'Mapa final'!$S$14),"")</f>
        <v/>
      </c>
      <c r="P13" s="44" t="str">
        <f>IF(AND('Mapa final'!$AD$11="Muy Alta",'Mapa final'!$AF$11="Leve"),CONCATENATE("R2C",'Mapa final'!$S$11),"")</f>
        <v/>
      </c>
      <c r="Q13" s="158" t="str">
        <f>IF(AND('Mapa final'!$AD$14="Muy Alta",'Mapa final'!$AF$14="Leve"),CONCATENATE("R2C",'Mapa final'!$S$14),"")</f>
        <v/>
      </c>
      <c r="R13" s="158" t="str">
        <f>IF(AND('Mapa final'!$AD$11="Muy Alta",'Mapa final'!$AF$11="Leve"),CONCATENATE("R2C",'Mapa final'!$S$11),"")</f>
        <v/>
      </c>
      <c r="S13" s="158" t="str">
        <f>IF(AND('Mapa final'!$AD$14="Muy Alta",'Mapa final'!$AF$14="Leve"),CONCATENATE("R2C",'Mapa final'!$S$14),"")</f>
        <v/>
      </c>
      <c r="T13" s="158" t="str">
        <f>IF(AND('Mapa final'!$AD$11="Muy Alta",'Mapa final'!$AF$11="Leve"),CONCATENATE("R2C",'Mapa final'!$S$11),"")</f>
        <v/>
      </c>
      <c r="U13" s="45" t="str">
        <f>IF(AND('Mapa final'!$AD$14="Muy Alta",'Mapa final'!$AF$14="Leve"),CONCATENATE("R2C",'Mapa final'!$S$14),"")</f>
        <v/>
      </c>
      <c r="V13" s="44" t="str">
        <f>IF(AND('Mapa final'!$AD$11="Muy Alta",'Mapa final'!$AF$11="Leve"),CONCATENATE("R2C",'Mapa final'!$S$11),"")</f>
        <v/>
      </c>
      <c r="W13" s="158" t="str">
        <f>IF(AND('Mapa final'!$AD$14="Muy Alta",'Mapa final'!$AF$14="Leve"),CONCATENATE("R2C",'Mapa final'!$S$14),"")</f>
        <v/>
      </c>
      <c r="X13" s="158" t="str">
        <f>IF(AND('Mapa final'!$AD$11="Muy Alta",'Mapa final'!$AF$11="Leve"),CONCATENATE("R2C",'Mapa final'!$S$11),"")</f>
        <v/>
      </c>
      <c r="Y13" s="158" t="str">
        <f>IF(AND('Mapa final'!$AD$14="Muy Alta",'Mapa final'!$AF$14="Leve"),CONCATENATE("R2C",'Mapa final'!$S$14),"")</f>
        <v/>
      </c>
      <c r="Z13" s="158" t="str">
        <f>IF(AND('Mapa final'!$AD$11="Muy Alta",'Mapa final'!$AF$11="Leve"),CONCATENATE("R2C",'Mapa final'!$S$11),"")</f>
        <v/>
      </c>
      <c r="AA13" s="45" t="str">
        <f>IF(AND('Mapa final'!$AD$14="Muy Alta",'Mapa final'!$AF$14="Leve"),CONCATENATE("R2C",'Mapa final'!$S$14),"")</f>
        <v/>
      </c>
      <c r="AB13" s="44" t="str">
        <f>IF(AND('Mapa final'!$AD$11="Muy Alta",'Mapa final'!$AF$11="Leve"),CONCATENATE("R2C",'Mapa final'!$S$11),"")</f>
        <v/>
      </c>
      <c r="AC13" s="158" t="str">
        <f>IF(AND('Mapa final'!$AD$14="Muy Alta",'Mapa final'!$AF$14="Leve"),CONCATENATE("R2C",'Mapa final'!$S$14),"")</f>
        <v/>
      </c>
      <c r="AD13" s="158" t="str">
        <f>IF(AND('Mapa final'!$AD$11="Muy Alta",'Mapa final'!$AF$11="Leve"),CONCATENATE("R2C",'Mapa final'!$S$11),"")</f>
        <v/>
      </c>
      <c r="AE13" s="158" t="str">
        <f>IF(AND('Mapa final'!$AD$14="Muy Alta",'Mapa final'!$AF$14="Leve"),CONCATENATE("R2C",'Mapa final'!$S$14),"")</f>
        <v/>
      </c>
      <c r="AF13" s="158" t="str">
        <f>IF(AND('Mapa final'!$AD$11="Muy Alta",'Mapa final'!$AF$11="Leve"),CONCATENATE("R2C",'Mapa final'!$S$11),"")</f>
        <v/>
      </c>
      <c r="AG13" s="158" t="str">
        <f>IF(AND('Mapa final'!$AD$14="Muy Alta",'Mapa final'!$AF$14="Leve"),CONCATENATE("R2C",'Mapa final'!$S$14),"")</f>
        <v/>
      </c>
      <c r="AH13" s="46" t="str">
        <f>IF(AND('Mapa final'!$AD$11="Muy Alta",'Mapa final'!$AF$11="Catastrófico"),CONCATENATE("R2C",'Mapa final'!$S$11),"")</f>
        <v/>
      </c>
      <c r="AI13" s="161" t="str">
        <f>IF(AND('Mapa final'!$AD$14="Muy Alta",'Mapa final'!$AF$14="Catastrófico"),CONCATENATE("R2C",'Mapa final'!$S$14),"")</f>
        <v/>
      </c>
      <c r="AJ13" s="161" t="str">
        <f>IF(AND('Mapa final'!$AD$11="Muy Alta",'Mapa final'!$AF$11="Catastrófico"),CONCATENATE("R2C",'Mapa final'!$S$11),"")</f>
        <v/>
      </c>
      <c r="AK13" s="161" t="str">
        <f>IF(AND('Mapa final'!$AD$14="Muy Alta",'Mapa final'!$AF$14="Catastrófico"),CONCATENATE("R2C",'Mapa final'!$S$14),"")</f>
        <v/>
      </c>
      <c r="AL13" s="161" t="str">
        <f>IF(AND('Mapa final'!$AD$11="Muy Alta",'Mapa final'!$AF$11="Catastrófico"),CONCATENATE("R2C",'Mapa final'!$S$11),"")</f>
        <v/>
      </c>
      <c r="AM13" s="47" t="str">
        <f>IF(AND('Mapa final'!$AD$14="Muy Alta",'Mapa final'!$AF$14="Catastrófico"),CONCATENATE("R2C",'Mapa final'!$S$14),"")</f>
        <v/>
      </c>
      <c r="AN13" s="70"/>
      <c r="AO13" s="366"/>
      <c r="AP13" s="367"/>
      <c r="AQ13" s="367"/>
      <c r="AR13" s="367"/>
      <c r="AS13" s="367"/>
      <c r="AT13" s="368"/>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261"/>
      <c r="C14" s="261"/>
      <c r="D14" s="262"/>
      <c r="E14" s="360"/>
      <c r="F14" s="359"/>
      <c r="G14" s="359"/>
      <c r="H14" s="359"/>
      <c r="I14" s="359"/>
      <c r="J14" s="44" t="str">
        <f>IF(AND('Mapa final'!$AD$11="Muy Alta",'Mapa final'!$AF$11="Leve"),CONCATENATE("R2C",'Mapa final'!$S$11),"")</f>
        <v/>
      </c>
      <c r="K14" s="158" t="str">
        <f>IF(AND('Mapa final'!$AD$14="Muy Alta",'Mapa final'!$AF$14="Leve"),CONCATENATE("R2C",'Mapa final'!$S$14),"")</f>
        <v/>
      </c>
      <c r="L14" s="158" t="str">
        <f>IF(AND('Mapa final'!$AD$11="Muy Alta",'Mapa final'!$AF$11="Leve"),CONCATENATE("R2C",'Mapa final'!$S$11),"")</f>
        <v/>
      </c>
      <c r="M14" s="158" t="str">
        <f>IF(AND('Mapa final'!$AD$14="Muy Alta",'Mapa final'!$AF$14="Leve"),CONCATENATE("R2C",'Mapa final'!$S$14),"")</f>
        <v/>
      </c>
      <c r="N14" s="158" t="str">
        <f>IF(AND('Mapa final'!$AD$11="Muy Alta",'Mapa final'!$AF$11="Leve"),CONCATENATE("R2C",'Mapa final'!$S$11),"")</f>
        <v/>
      </c>
      <c r="O14" s="45" t="str">
        <f>IF(AND('Mapa final'!$AD$14="Muy Alta",'Mapa final'!$AF$14="Leve"),CONCATENATE("R2C",'Mapa final'!$S$14),"")</f>
        <v/>
      </c>
      <c r="P14" s="44" t="str">
        <f>IF(AND('Mapa final'!$AD$11="Muy Alta",'Mapa final'!$AF$11="Leve"),CONCATENATE("R2C",'Mapa final'!$S$11),"")</f>
        <v/>
      </c>
      <c r="Q14" s="158" t="str">
        <f>IF(AND('Mapa final'!$AD$14="Muy Alta",'Mapa final'!$AF$14="Leve"),CONCATENATE("R2C",'Mapa final'!$S$14),"")</f>
        <v/>
      </c>
      <c r="R14" s="158" t="str">
        <f>IF(AND('Mapa final'!$AD$11="Muy Alta",'Mapa final'!$AF$11="Leve"),CONCATENATE("R2C",'Mapa final'!$S$11),"")</f>
        <v/>
      </c>
      <c r="S14" s="158" t="str">
        <f>IF(AND('Mapa final'!$AD$14="Muy Alta",'Mapa final'!$AF$14="Leve"),CONCATENATE("R2C",'Mapa final'!$S$14),"")</f>
        <v/>
      </c>
      <c r="T14" s="158" t="str">
        <f>IF(AND('Mapa final'!$AD$11="Muy Alta",'Mapa final'!$AF$11="Leve"),CONCATENATE("R2C",'Mapa final'!$S$11),"")</f>
        <v/>
      </c>
      <c r="U14" s="45" t="str">
        <f>IF(AND('Mapa final'!$AD$14="Muy Alta",'Mapa final'!$AF$14="Leve"),CONCATENATE("R2C",'Mapa final'!$S$14),"")</f>
        <v/>
      </c>
      <c r="V14" s="44" t="str">
        <f>IF(AND('Mapa final'!$AD$11="Muy Alta",'Mapa final'!$AF$11="Leve"),CONCATENATE("R2C",'Mapa final'!$S$11),"")</f>
        <v/>
      </c>
      <c r="W14" s="158" t="str">
        <f>IF(AND('Mapa final'!$AD$14="Muy Alta",'Mapa final'!$AF$14="Leve"),CONCATENATE("R2C",'Mapa final'!$S$14),"")</f>
        <v/>
      </c>
      <c r="X14" s="158" t="str">
        <f>IF(AND('Mapa final'!$AD$11="Muy Alta",'Mapa final'!$AF$11="Leve"),CONCATENATE("R2C",'Mapa final'!$S$11),"")</f>
        <v/>
      </c>
      <c r="Y14" s="158" t="str">
        <f>IF(AND('Mapa final'!$AD$14="Muy Alta",'Mapa final'!$AF$14="Leve"),CONCATENATE("R2C",'Mapa final'!$S$14),"")</f>
        <v/>
      </c>
      <c r="Z14" s="158" t="str">
        <f>IF(AND('Mapa final'!$AD$11="Muy Alta",'Mapa final'!$AF$11="Leve"),CONCATENATE("R2C",'Mapa final'!$S$11),"")</f>
        <v/>
      </c>
      <c r="AA14" s="45" t="str">
        <f>IF(AND('Mapa final'!$AD$14="Muy Alta",'Mapa final'!$AF$14="Leve"),CONCATENATE("R2C",'Mapa final'!$S$14),"")</f>
        <v/>
      </c>
      <c r="AB14" s="44" t="str">
        <f>IF(AND('Mapa final'!$AD$11="Muy Alta",'Mapa final'!$AF$11="Leve"),CONCATENATE("R2C",'Mapa final'!$S$11),"")</f>
        <v/>
      </c>
      <c r="AC14" s="158" t="str">
        <f>IF(AND('Mapa final'!$AD$14="Muy Alta",'Mapa final'!$AF$14="Leve"),CONCATENATE("R2C",'Mapa final'!$S$14),"")</f>
        <v/>
      </c>
      <c r="AD14" s="158" t="str">
        <f>IF(AND('Mapa final'!$AD$11="Muy Alta",'Mapa final'!$AF$11="Leve"),CONCATENATE("R2C",'Mapa final'!$S$11),"")</f>
        <v/>
      </c>
      <c r="AE14" s="158" t="str">
        <f>IF(AND('Mapa final'!$AD$14="Muy Alta",'Mapa final'!$AF$14="Leve"),CONCATENATE("R2C",'Mapa final'!$S$14),"")</f>
        <v/>
      </c>
      <c r="AF14" s="158" t="str">
        <f>IF(AND('Mapa final'!$AD$11="Muy Alta",'Mapa final'!$AF$11="Leve"),CONCATENATE("R2C",'Mapa final'!$S$11),"")</f>
        <v/>
      </c>
      <c r="AG14" s="158" t="str">
        <f>IF(AND('Mapa final'!$AD$14="Muy Alta",'Mapa final'!$AF$14="Leve"),CONCATENATE("R2C",'Mapa final'!$S$14),"")</f>
        <v/>
      </c>
      <c r="AH14" s="46" t="str">
        <f>IF(AND('Mapa final'!$AD$11="Muy Alta",'Mapa final'!$AF$11="Catastrófico"),CONCATENATE("R2C",'Mapa final'!$S$11),"")</f>
        <v/>
      </c>
      <c r="AI14" s="161" t="str">
        <f>IF(AND('Mapa final'!$AD$14="Muy Alta",'Mapa final'!$AF$14="Catastrófico"),CONCATENATE("R2C",'Mapa final'!$S$14),"")</f>
        <v/>
      </c>
      <c r="AJ14" s="161" t="str">
        <f>IF(AND('Mapa final'!$AD$11="Muy Alta",'Mapa final'!$AF$11="Catastrófico"),CONCATENATE("R2C",'Mapa final'!$S$11),"")</f>
        <v/>
      </c>
      <c r="AK14" s="161" t="str">
        <f>IF(AND('Mapa final'!$AD$14="Muy Alta",'Mapa final'!$AF$14="Catastrófico"),CONCATENATE("R2C",'Mapa final'!$S$14),"")</f>
        <v/>
      </c>
      <c r="AL14" s="161" t="str">
        <f>IF(AND('Mapa final'!$AD$11="Muy Alta",'Mapa final'!$AF$11="Catastrófico"),CONCATENATE("R2C",'Mapa final'!$S$11),"")</f>
        <v/>
      </c>
      <c r="AM14" s="47" t="str">
        <f>IF(AND('Mapa final'!$AD$14="Muy Alta",'Mapa final'!$AF$14="Catastrófico"),CONCATENATE("R2C",'Mapa final'!$S$14),"")</f>
        <v/>
      </c>
      <c r="AN14" s="70"/>
      <c r="AO14" s="366"/>
      <c r="AP14" s="367"/>
      <c r="AQ14" s="367"/>
      <c r="AR14" s="367"/>
      <c r="AS14" s="367"/>
      <c r="AT14" s="368"/>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261"/>
      <c r="C15" s="261"/>
      <c r="D15" s="262"/>
      <c r="E15" s="361"/>
      <c r="F15" s="362"/>
      <c r="G15" s="362"/>
      <c r="H15" s="362"/>
      <c r="I15" s="362"/>
      <c r="J15" s="44" t="str">
        <f>IF(AND('Mapa final'!$AD$11="Muy Alta",'Mapa final'!$AF$11="Leve"),CONCATENATE("R2C",'Mapa final'!$S$11),"")</f>
        <v/>
      </c>
      <c r="K15" s="158" t="str">
        <f>IF(AND('Mapa final'!$AD$14="Muy Alta",'Mapa final'!$AF$14="Leve"),CONCATENATE("R2C",'Mapa final'!$S$14),"")</f>
        <v/>
      </c>
      <c r="L15" s="158" t="str">
        <f>IF(AND('Mapa final'!$AD$11="Muy Alta",'Mapa final'!$AF$11="Leve"),CONCATENATE("R2C",'Mapa final'!$S$11),"")</f>
        <v/>
      </c>
      <c r="M15" s="158" t="str">
        <f>IF(AND('Mapa final'!$AD$14="Muy Alta",'Mapa final'!$AF$14="Leve"),CONCATENATE("R2C",'Mapa final'!$S$14),"")</f>
        <v/>
      </c>
      <c r="N15" s="158" t="str">
        <f>IF(AND('Mapa final'!$AD$11="Muy Alta",'Mapa final'!$AF$11="Leve"),CONCATENATE("R2C",'Mapa final'!$S$11),"")</f>
        <v/>
      </c>
      <c r="O15" s="45" t="str">
        <f>IF(AND('Mapa final'!$AD$14="Muy Alta",'Mapa final'!$AF$14="Leve"),CONCATENATE("R2C",'Mapa final'!$S$14),"")</f>
        <v/>
      </c>
      <c r="P15" s="48" t="str">
        <f>IF(AND('Mapa final'!$AD$11="Muy Alta",'Mapa final'!$AF$11="Leve"),CONCATENATE("R2C",'Mapa final'!$S$11),"")</f>
        <v/>
      </c>
      <c r="Q15" s="49" t="str">
        <f>IF(AND('Mapa final'!$AD$14="Muy Alta",'Mapa final'!$AF$14="Leve"),CONCATENATE("R2C",'Mapa final'!$S$14),"")</f>
        <v/>
      </c>
      <c r="R15" s="49" t="str">
        <f>IF(AND('Mapa final'!$AD$11="Muy Alta",'Mapa final'!$AF$11="Leve"),CONCATENATE("R2C",'Mapa final'!$S$11),"")</f>
        <v/>
      </c>
      <c r="S15" s="49" t="str">
        <f>IF(AND('Mapa final'!$AD$14="Muy Alta",'Mapa final'!$AF$14="Leve"),CONCATENATE("R2C",'Mapa final'!$S$14),"")</f>
        <v/>
      </c>
      <c r="T15" s="49" t="str">
        <f>IF(AND('Mapa final'!$AD$11="Muy Alta",'Mapa final'!$AF$11="Leve"),CONCATENATE("R2C",'Mapa final'!$S$11),"")</f>
        <v/>
      </c>
      <c r="U15" s="50" t="str">
        <f>IF(AND('Mapa final'!$AD$14="Muy Alta",'Mapa final'!$AF$14="Leve"),CONCATENATE("R2C",'Mapa final'!$S$14),"")</f>
        <v/>
      </c>
      <c r="V15" s="48" t="str">
        <f>IF(AND('Mapa final'!$AD$11="Muy Alta",'Mapa final'!$AF$11="Leve"),CONCATENATE("R2C",'Mapa final'!$S$11),"")</f>
        <v/>
      </c>
      <c r="W15" s="49" t="str">
        <f>IF(AND('Mapa final'!$AD$14="Muy Alta",'Mapa final'!$AF$14="Leve"),CONCATENATE("R2C",'Mapa final'!$S$14),"")</f>
        <v/>
      </c>
      <c r="X15" s="49" t="str">
        <f>IF(AND('Mapa final'!$AD$11="Muy Alta",'Mapa final'!$AF$11="Leve"),CONCATENATE("R2C",'Mapa final'!$S$11),"")</f>
        <v/>
      </c>
      <c r="Y15" s="49" t="str">
        <f>IF(AND('Mapa final'!$AD$14="Muy Alta",'Mapa final'!$AF$14="Leve"),CONCATENATE("R2C",'Mapa final'!$S$14),"")</f>
        <v/>
      </c>
      <c r="Z15" s="49" t="str">
        <f>IF(AND('Mapa final'!$AD$11="Muy Alta",'Mapa final'!$AF$11="Leve"),CONCATENATE("R2C",'Mapa final'!$S$11),"")</f>
        <v/>
      </c>
      <c r="AA15" s="50" t="str">
        <f>IF(AND('Mapa final'!$AD$14="Muy Alta",'Mapa final'!$AF$14="Leve"),CONCATENATE("R2C",'Mapa final'!$S$14),"")</f>
        <v/>
      </c>
      <c r="AB15" s="48" t="str">
        <f>IF(AND('Mapa final'!$AD$11="Muy Alta",'Mapa final'!$AF$11="Leve"),CONCATENATE("R2C",'Mapa final'!$S$11),"")</f>
        <v/>
      </c>
      <c r="AC15" s="49" t="str">
        <f>IF(AND('Mapa final'!$AD$14="Muy Alta",'Mapa final'!$AF$14="Leve"),CONCATENATE("R2C",'Mapa final'!$S$14),"")</f>
        <v/>
      </c>
      <c r="AD15" s="49" t="str">
        <f>IF(AND('Mapa final'!$AD$11="Muy Alta",'Mapa final'!$AF$11="Leve"),CONCATENATE("R2C",'Mapa final'!$S$11),"")</f>
        <v/>
      </c>
      <c r="AE15" s="49" t="str">
        <f>IF(AND('Mapa final'!$AD$14="Muy Alta",'Mapa final'!$AF$14="Leve"),CONCATENATE("R2C",'Mapa final'!$S$14),"")</f>
        <v/>
      </c>
      <c r="AF15" s="49" t="str">
        <f>IF(AND('Mapa final'!$AD$11="Muy Alta",'Mapa final'!$AF$11="Leve"),CONCATENATE("R2C",'Mapa final'!$S$11),"")</f>
        <v/>
      </c>
      <c r="AG15" s="49" t="str">
        <f>IF(AND('Mapa final'!$AD$14="Muy Alta",'Mapa final'!$AF$14="Leve"),CONCATENATE("R2C",'Mapa final'!$S$14),"")</f>
        <v/>
      </c>
      <c r="AH15" s="51" t="str">
        <f>IF(AND('Mapa final'!$AD$11="Muy Alta",'Mapa final'!$AF$11="Catastrófico"),CONCATENATE("R2C",'Mapa final'!$S$11),"")</f>
        <v/>
      </c>
      <c r="AI15" s="52" t="str">
        <f>IF(AND('Mapa final'!$AD$14="Muy Alta",'Mapa final'!$AF$14="Catastrófico"),CONCATENATE("R2C",'Mapa final'!$S$14),"")</f>
        <v/>
      </c>
      <c r="AJ15" s="52" t="str">
        <f>IF(AND('Mapa final'!$AD$11="Muy Alta",'Mapa final'!$AF$11="Catastrófico"),CONCATENATE("R2C",'Mapa final'!$S$11),"")</f>
        <v/>
      </c>
      <c r="AK15" s="52" t="str">
        <f>IF(AND('Mapa final'!$AD$14="Muy Alta",'Mapa final'!$AF$14="Catastrófico"),CONCATENATE("R2C",'Mapa final'!$S$14),"")</f>
        <v/>
      </c>
      <c r="AL15" s="52" t="str">
        <f>IF(AND('Mapa final'!$AD$11="Muy Alta",'Mapa final'!$AF$11="Catastrófico"),CONCATENATE("R2C",'Mapa final'!$S$11),"")</f>
        <v/>
      </c>
      <c r="AM15" s="53" t="str">
        <f>IF(AND('Mapa final'!$AD$14="Muy Alta",'Mapa final'!$AF$14="Catastrófico"),CONCATENATE("R2C",'Mapa final'!$S$14),"")</f>
        <v/>
      </c>
      <c r="AN15" s="70"/>
      <c r="AO15" s="369"/>
      <c r="AP15" s="370"/>
      <c r="AQ15" s="370"/>
      <c r="AR15" s="370"/>
      <c r="AS15" s="370"/>
      <c r="AT15" s="371"/>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261"/>
      <c r="C16" s="261"/>
      <c r="D16" s="262"/>
      <c r="E16" s="356" t="s">
        <v>114</v>
      </c>
      <c r="F16" s="357"/>
      <c r="G16" s="357"/>
      <c r="H16" s="357"/>
      <c r="I16" s="357"/>
      <c r="J16" s="54" t="str">
        <f>IF(AND('Mapa final'!$AD$11="Alta",'Mapa final'!$AF$11="Leve"),CONCATENATE("R2C",'Mapa final'!$S$11),"")</f>
        <v/>
      </c>
      <c r="K16" s="55" t="str">
        <f>IF(AND('Mapa final'!$AD$14="Alta",'Mapa final'!$AF$14="Leve"),CONCATENATE("R2C",'Mapa final'!$S$14),"")</f>
        <v/>
      </c>
      <c r="L16" s="55" t="str">
        <f>IF(AND('Mapa final'!$AD$11="Alta",'Mapa final'!$AF$11="Leve"),CONCATENATE("R2C",'Mapa final'!$S$11),"")</f>
        <v/>
      </c>
      <c r="M16" s="55" t="str">
        <f>IF(AND('Mapa final'!$AD$14="Alta",'Mapa final'!$AF$14="Leve"),CONCATENATE("R2C",'Mapa final'!$S$14),"")</f>
        <v/>
      </c>
      <c r="N16" s="55" t="str">
        <f>IF(AND('Mapa final'!$AD$11="Alta",'Mapa final'!$AF$11="Leve"),CONCATENATE("R2C",'Mapa final'!$S$11),"")</f>
        <v/>
      </c>
      <c r="O16" s="56" t="str">
        <f>IF(AND('Mapa final'!$AD$14="Alta",'Mapa final'!$AF$14="Leve"),CONCATENATE("R2C",'Mapa final'!$S$14),"")</f>
        <v/>
      </c>
      <c r="P16" s="54" t="str">
        <f>IF(AND('Mapa final'!$AD$11="Alta",'Mapa final'!$AF$11="Leve"),CONCATENATE("R2C",'Mapa final'!$S$11),"")</f>
        <v/>
      </c>
      <c r="Q16" s="55" t="str">
        <f>IF(AND('Mapa final'!$AD$14="Alta",'Mapa final'!$AF$14="Leve"),CONCATENATE("R2C",'Mapa final'!$S$14),"")</f>
        <v/>
      </c>
      <c r="R16" s="55" t="str">
        <f>IF(AND('Mapa final'!$AD$11="Alta",'Mapa final'!$AF$11="Leve"),CONCATENATE("R2C",'Mapa final'!$S$11),"")</f>
        <v/>
      </c>
      <c r="S16" s="55" t="str">
        <f>IF(AND('Mapa final'!$AD$14="Alta",'Mapa final'!$AF$14="Leve"),CONCATENATE("R2C",'Mapa final'!$S$14),"")</f>
        <v/>
      </c>
      <c r="T16" s="55" t="str">
        <f>IF(AND('Mapa final'!$AD$11="Alta",'Mapa final'!$AF$11="Leve"),CONCATENATE("R2C",'Mapa final'!$S$11),"")</f>
        <v/>
      </c>
      <c r="U16" s="56" t="str">
        <f>IF(AND('Mapa final'!$AD$14="Alta",'Mapa final'!$AF$14="Leve"),CONCATENATE("R2C",'Mapa final'!$S$14),"")</f>
        <v/>
      </c>
      <c r="V16" s="38" t="str">
        <f>IF(AND('Mapa final'!$AD$11="Muy Alta",'Mapa final'!$AF$11="Leve"),CONCATENATE("R2C",'Mapa final'!$S$11),"")</f>
        <v/>
      </c>
      <c r="W16" s="39" t="str">
        <f>IF(AND('Mapa final'!$AD$14="Muy Alta",'Mapa final'!$AF$14="Leve"),CONCATENATE("R2C",'Mapa final'!$S$14),"")</f>
        <v/>
      </c>
      <c r="X16" s="39" t="str">
        <f>IF(AND('Mapa final'!$AD$11="Muy Alta",'Mapa final'!$AF$11="Leve"),CONCATENATE("R2C",'Mapa final'!$S$11),"")</f>
        <v/>
      </c>
      <c r="Y16" s="39" t="str">
        <f>IF(AND('Mapa final'!$AD$14="Muy Alta",'Mapa final'!$AF$14="Leve"),CONCATENATE("R2C",'Mapa final'!$S$14),"")</f>
        <v/>
      </c>
      <c r="Z16" s="39" t="str">
        <f>IF(AND('Mapa final'!$AD$11="Muy Alta",'Mapa final'!$AF$11="Leve"),CONCATENATE("R2C",'Mapa final'!$S$11),"")</f>
        <v/>
      </c>
      <c r="AA16" s="40" t="str">
        <f>IF(AND('Mapa final'!$AD$14="Muy Alta",'Mapa final'!$AF$14="Leve"),CONCATENATE("R2C",'Mapa final'!$S$14),"")</f>
        <v/>
      </c>
      <c r="AB16" s="38" t="str">
        <f>IF(AND('Mapa final'!$AD$11="Muy Alta",'Mapa final'!$AF$11="Leve"),CONCATENATE("R2C",'Mapa final'!$S$11),"")</f>
        <v/>
      </c>
      <c r="AC16" s="39" t="str">
        <f>IF(AND('Mapa final'!$AD$14="Muy Alta",'Mapa final'!$AF$14="Leve"),CONCATENATE("R2C",'Mapa final'!$S$14),"")</f>
        <v/>
      </c>
      <c r="AD16" s="39" t="str">
        <f>IF(AND('Mapa final'!$AD$11="Muy Alta",'Mapa final'!$AF$11="Leve"),CONCATENATE("R2C",'Mapa final'!$S$11),"")</f>
        <v/>
      </c>
      <c r="AE16" s="39" t="str">
        <f>IF(AND('Mapa final'!$AD$14="Muy Alta",'Mapa final'!$AF$14="Leve"),CONCATENATE("R2C",'Mapa final'!$S$14),"")</f>
        <v/>
      </c>
      <c r="AF16" s="39" t="str">
        <f>IF(AND('Mapa final'!$AD$11="Muy Alta",'Mapa final'!$AF$11="Leve"),CONCATENATE("R2C",'Mapa final'!$S$11),"")</f>
        <v/>
      </c>
      <c r="AG16" s="40" t="str">
        <f>IF(AND('Mapa final'!$AD$14="Muy Alta",'Mapa final'!$AF$14="Leve"),CONCATENATE("R2C",'Mapa final'!$S$14),"")</f>
        <v/>
      </c>
      <c r="AH16" s="41" t="str">
        <f>IF(AND('Mapa final'!$AD$11="Muy Alta",'Mapa final'!$AF$11="Catastrófico"),CONCATENATE("R2C",'Mapa final'!$S$11),"")</f>
        <v/>
      </c>
      <c r="AI16" s="42" t="str">
        <f>IF(AND('Mapa final'!$AD$14="Muy Alta",'Mapa final'!$AF$14="Catastrófico"),CONCATENATE("R2C",'Mapa final'!$S$14),"")</f>
        <v/>
      </c>
      <c r="AJ16" s="42" t="str">
        <f>IF(AND('Mapa final'!$AD$11="Muy Alta",'Mapa final'!$AF$11="Catastrófico"),CONCATENATE("R2C",'Mapa final'!$S$11),"")</f>
        <v/>
      </c>
      <c r="AK16" s="42" t="str">
        <f>IF(AND('Mapa final'!$AD$14="Muy Alta",'Mapa final'!$AF$14="Catastrófico"),CONCATENATE("R2C",'Mapa final'!$S$14),"")</f>
        <v/>
      </c>
      <c r="AL16" s="42" t="str">
        <f>IF(AND('Mapa final'!$AD$11="Muy Alta",'Mapa final'!$AF$11="Catastrófico"),CONCATENATE("R2C",'Mapa final'!$S$11),"")</f>
        <v/>
      </c>
      <c r="AM16" s="43" t="str">
        <f>IF(AND('Mapa final'!$AD$14="Muy Alta",'Mapa final'!$AF$14="Catastrófico"),CONCATENATE("R2C",'Mapa final'!$S$14),"")</f>
        <v/>
      </c>
      <c r="AN16" s="70"/>
      <c r="AO16" s="347" t="s">
        <v>79</v>
      </c>
      <c r="AP16" s="348"/>
      <c r="AQ16" s="348"/>
      <c r="AR16" s="348"/>
      <c r="AS16" s="348"/>
      <c r="AT16" s="349"/>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261"/>
      <c r="C17" s="261"/>
      <c r="D17" s="262"/>
      <c r="E17" s="358"/>
      <c r="F17" s="359"/>
      <c r="G17" s="359"/>
      <c r="H17" s="359"/>
      <c r="I17" s="359"/>
      <c r="J17" s="57" t="str">
        <f>IF(AND('Mapa final'!$AD$11="Alta",'Mapa final'!$AF$11="Leve"),CONCATENATE("R2C",'Mapa final'!$S$11),"")</f>
        <v/>
      </c>
      <c r="K17" s="159" t="str">
        <f>IF(AND('Mapa final'!$AD$14="Alta",'Mapa final'!$AF$14="Leve"),CONCATENATE("R2C",'Mapa final'!$S$14),"")</f>
        <v/>
      </c>
      <c r="L17" s="159" t="str">
        <f>IF(AND('Mapa final'!$AD$11="Alta",'Mapa final'!$AF$11="Leve"),CONCATENATE("R2C",'Mapa final'!$S$11),"")</f>
        <v/>
      </c>
      <c r="M17" s="159" t="str">
        <f>IF(AND('Mapa final'!$AD$14="Alta",'Mapa final'!$AF$14="Leve"),CONCATENATE("R2C",'Mapa final'!$S$14),"")</f>
        <v/>
      </c>
      <c r="N17" s="159" t="str">
        <f>IF(AND('Mapa final'!$AD$11="Alta",'Mapa final'!$AF$11="Leve"),CONCATENATE("R2C",'Mapa final'!$S$11),"")</f>
        <v/>
      </c>
      <c r="O17" s="58" t="str">
        <f>IF(AND('Mapa final'!$AD$14="Alta",'Mapa final'!$AF$14="Leve"),CONCATENATE("R2C",'Mapa final'!$S$14),"")</f>
        <v/>
      </c>
      <c r="P17" s="57" t="str">
        <f>IF(AND('Mapa final'!$AD$11="Alta",'Mapa final'!$AF$11="Leve"),CONCATENATE("R2C",'Mapa final'!$S$11),"")</f>
        <v/>
      </c>
      <c r="Q17" s="159" t="str">
        <f>IF(AND('Mapa final'!$AD$14="Alta",'Mapa final'!$AF$14="Leve"),CONCATENATE("R2C",'Mapa final'!$S$14),"")</f>
        <v/>
      </c>
      <c r="R17" s="159" t="str">
        <f>IF(AND('Mapa final'!$AD$11="Alta",'Mapa final'!$AF$11="Leve"),CONCATENATE("R2C",'Mapa final'!$S$11),"")</f>
        <v/>
      </c>
      <c r="S17" s="159" t="str">
        <f>IF(AND('Mapa final'!$AD$14="Alta",'Mapa final'!$AF$14="Leve"),CONCATENATE("R2C",'Mapa final'!$S$14),"")</f>
        <v/>
      </c>
      <c r="T17" s="159" t="str">
        <f>IF(AND('Mapa final'!$AD$11="Alta",'Mapa final'!$AF$11="Leve"),CONCATENATE("R2C",'Mapa final'!$S$11),"")</f>
        <v/>
      </c>
      <c r="U17" s="58" t="str">
        <f>IF(AND('Mapa final'!$AD$14="Alta",'Mapa final'!$AF$14="Leve"),CONCATENATE("R2C",'Mapa final'!$S$14),"")</f>
        <v/>
      </c>
      <c r="V17" s="44" t="str">
        <f>IF(AND('Mapa final'!$AD$11="Muy Alta",'Mapa final'!$AF$11="Leve"),CONCATENATE("R2C",'Mapa final'!$S$11),"")</f>
        <v/>
      </c>
      <c r="W17" s="158" t="str">
        <f>IF(AND('Mapa final'!$AD$14="Muy Alta",'Mapa final'!$AF$14="Leve"),CONCATENATE("R2C",'Mapa final'!$S$14),"")</f>
        <v/>
      </c>
      <c r="X17" s="158" t="str">
        <f>IF(AND('Mapa final'!$AD$11="Muy Alta",'Mapa final'!$AF$11="Leve"),CONCATENATE("R2C",'Mapa final'!$S$11),"")</f>
        <v/>
      </c>
      <c r="Y17" s="158" t="str">
        <f>IF(AND('Mapa final'!$AD$14="Muy Alta",'Mapa final'!$AF$14="Leve"),CONCATENATE("R2C",'Mapa final'!$S$14),"")</f>
        <v/>
      </c>
      <c r="Z17" s="158" t="str">
        <f>IF(AND('Mapa final'!$AD$11="Muy Alta",'Mapa final'!$AF$11="Leve"),CONCATENATE("R2C",'Mapa final'!$S$11),"")</f>
        <v/>
      </c>
      <c r="AA17" s="45" t="str">
        <f>IF(AND('Mapa final'!$AD$14="Muy Alta",'Mapa final'!$AF$14="Leve"),CONCATENATE("R2C",'Mapa final'!$S$14),"")</f>
        <v/>
      </c>
      <c r="AB17" s="44" t="str">
        <f>IF(AND('Mapa final'!$AD$11="Muy Alta",'Mapa final'!$AF$11="Leve"),CONCATENATE("R2C",'Mapa final'!$S$11),"")</f>
        <v/>
      </c>
      <c r="AC17" s="158" t="str">
        <f>IF(AND('Mapa final'!$AD$14="Muy Alta",'Mapa final'!$AF$14="Leve"),CONCATENATE("R2C",'Mapa final'!$S$14),"")</f>
        <v/>
      </c>
      <c r="AD17" s="158" t="str">
        <f>IF(AND('Mapa final'!$AD$11="Muy Alta",'Mapa final'!$AF$11="Leve"),CONCATENATE("R2C",'Mapa final'!$S$11),"")</f>
        <v/>
      </c>
      <c r="AE17" s="158" t="str">
        <f>IF(AND('Mapa final'!$AD$14="Muy Alta",'Mapa final'!$AF$14="Leve"),CONCATENATE("R2C",'Mapa final'!$S$14),"")</f>
        <v/>
      </c>
      <c r="AF17" s="158" t="str">
        <f>IF(AND('Mapa final'!$AD$11="Muy Alta",'Mapa final'!$AF$11="Leve"),CONCATENATE("R2C",'Mapa final'!$S$11),"")</f>
        <v/>
      </c>
      <c r="AG17" s="45" t="str">
        <f>IF(AND('Mapa final'!$AD$14="Muy Alta",'Mapa final'!$AF$14="Leve"),CONCATENATE("R2C",'Mapa final'!$S$14),"")</f>
        <v/>
      </c>
      <c r="AH17" s="46" t="str">
        <f>IF(AND('Mapa final'!$AD$11="Muy Alta",'Mapa final'!$AF$11="Catastrófico"),CONCATENATE("R2C",'Mapa final'!$S$11),"")</f>
        <v/>
      </c>
      <c r="AI17" s="161" t="str">
        <f>IF(AND('Mapa final'!$AD$14="Muy Alta",'Mapa final'!$AF$14="Catastrófico"),CONCATENATE("R2C",'Mapa final'!$S$14),"")</f>
        <v/>
      </c>
      <c r="AJ17" s="161" t="str">
        <f>IF(AND('Mapa final'!$AD$11="Muy Alta",'Mapa final'!$AF$11="Catastrófico"),CONCATENATE("R2C",'Mapa final'!$S$11),"")</f>
        <v/>
      </c>
      <c r="AK17" s="161" t="str">
        <f>IF(AND('Mapa final'!$AD$14="Muy Alta",'Mapa final'!$AF$14="Catastrófico"),CONCATENATE("R2C",'Mapa final'!$S$14),"")</f>
        <v/>
      </c>
      <c r="AL17" s="161" t="str">
        <f>IF(AND('Mapa final'!$AD$11="Muy Alta",'Mapa final'!$AF$11="Catastrófico"),CONCATENATE("R2C",'Mapa final'!$S$11),"")</f>
        <v/>
      </c>
      <c r="AM17" s="47" t="str">
        <f>IF(AND('Mapa final'!$AD$14="Muy Alta",'Mapa final'!$AF$14="Catastrófico"),CONCATENATE("R2C",'Mapa final'!$S$14),"")</f>
        <v/>
      </c>
      <c r="AN17" s="70"/>
      <c r="AO17" s="350"/>
      <c r="AP17" s="351"/>
      <c r="AQ17" s="351"/>
      <c r="AR17" s="351"/>
      <c r="AS17" s="351"/>
      <c r="AT17" s="352"/>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261"/>
      <c r="C18" s="261"/>
      <c r="D18" s="262"/>
      <c r="E18" s="360"/>
      <c r="F18" s="359"/>
      <c r="G18" s="359"/>
      <c r="H18" s="359"/>
      <c r="I18" s="359"/>
      <c r="J18" s="57" t="str">
        <f>IF(AND('Mapa final'!$AD$11="Alta",'Mapa final'!$AF$11="Leve"),CONCATENATE("R2C",'Mapa final'!$S$11),"")</f>
        <v/>
      </c>
      <c r="K18" s="159" t="str">
        <f>IF(AND('Mapa final'!$AD$14="Alta",'Mapa final'!$AF$14="Leve"),CONCATENATE("R2C",'Mapa final'!$S$14),"")</f>
        <v/>
      </c>
      <c r="L18" s="159" t="str">
        <f>IF(AND('Mapa final'!$AD$11="Alta",'Mapa final'!$AF$11="Leve"),CONCATENATE("R2C",'Mapa final'!$S$11),"")</f>
        <v/>
      </c>
      <c r="M18" s="159" t="str">
        <f>IF(AND('Mapa final'!$AD$14="Alta",'Mapa final'!$AF$14="Leve"),CONCATENATE("R2C",'Mapa final'!$S$14),"")</f>
        <v/>
      </c>
      <c r="N18" s="159" t="str">
        <f>IF(AND('Mapa final'!$AD$11="Alta",'Mapa final'!$AF$11="Leve"),CONCATENATE("R2C",'Mapa final'!$S$11),"")</f>
        <v/>
      </c>
      <c r="O18" s="58" t="str">
        <f>IF(AND('Mapa final'!$AD$14="Alta",'Mapa final'!$AF$14="Leve"),CONCATENATE("R2C",'Mapa final'!$S$14),"")</f>
        <v/>
      </c>
      <c r="P18" s="57" t="str">
        <f>IF(AND('Mapa final'!$AD$11="Alta",'Mapa final'!$AF$11="Leve"),CONCATENATE("R2C",'Mapa final'!$S$11),"")</f>
        <v/>
      </c>
      <c r="Q18" s="159" t="str">
        <f>IF(AND('Mapa final'!$AD$14="Alta",'Mapa final'!$AF$14="Leve"),CONCATENATE("R2C",'Mapa final'!$S$14),"")</f>
        <v/>
      </c>
      <c r="R18" s="159" t="str">
        <f>IF(AND('Mapa final'!$AD$11="Alta",'Mapa final'!$AF$11="Leve"),CONCATENATE("R2C",'Mapa final'!$S$11),"")</f>
        <v/>
      </c>
      <c r="S18" s="159" t="str">
        <f>IF(AND('Mapa final'!$AD$14="Alta",'Mapa final'!$AF$14="Leve"),CONCATENATE("R2C",'Mapa final'!$S$14),"")</f>
        <v/>
      </c>
      <c r="T18" s="159" t="str">
        <f>IF(AND('Mapa final'!$AD$11="Alta",'Mapa final'!$AF$11="Leve"),CONCATENATE("R2C",'Mapa final'!$S$11),"")</f>
        <v/>
      </c>
      <c r="U18" s="58" t="str">
        <f>IF(AND('Mapa final'!$AD$14="Alta",'Mapa final'!$AF$14="Leve"),CONCATENATE("R2C",'Mapa final'!$S$14),"")</f>
        <v/>
      </c>
      <c r="V18" s="44" t="str">
        <f>IF(AND('Mapa final'!$AD$11="Muy Alta",'Mapa final'!$AF$11="Leve"),CONCATENATE("R2C",'Mapa final'!$S$11),"")</f>
        <v/>
      </c>
      <c r="W18" s="158" t="str">
        <f>IF(AND('Mapa final'!$AD$14="Muy Alta",'Mapa final'!$AF$14="Leve"),CONCATENATE("R2C",'Mapa final'!$S$14),"")</f>
        <v/>
      </c>
      <c r="X18" s="158" t="str">
        <f>IF(AND('Mapa final'!$AD$11="Muy Alta",'Mapa final'!$AF$11="Leve"),CONCATENATE("R2C",'Mapa final'!$S$11),"")</f>
        <v/>
      </c>
      <c r="Y18" s="158" t="str">
        <f>IF(AND('Mapa final'!$AD$14="Muy Alta",'Mapa final'!$AF$14="Leve"),CONCATENATE("R2C",'Mapa final'!$S$14),"")</f>
        <v/>
      </c>
      <c r="Z18" s="158" t="str">
        <f>IF(AND('Mapa final'!$AD$11="Muy Alta",'Mapa final'!$AF$11="Leve"),CONCATENATE("R2C",'Mapa final'!$S$11),"")</f>
        <v/>
      </c>
      <c r="AA18" s="45" t="str">
        <f>IF(AND('Mapa final'!$AD$14="Muy Alta",'Mapa final'!$AF$14="Leve"),CONCATENATE("R2C",'Mapa final'!$S$14),"")</f>
        <v/>
      </c>
      <c r="AB18" s="44" t="str">
        <f>IF(AND('Mapa final'!$AD$11="Muy Alta",'Mapa final'!$AF$11="Leve"),CONCATENATE("R2C",'Mapa final'!$S$11),"")</f>
        <v/>
      </c>
      <c r="AC18" s="158" t="str">
        <f>IF(AND('Mapa final'!$AD$14="Muy Alta",'Mapa final'!$AF$14="Leve"),CONCATENATE("R2C",'Mapa final'!$S$14),"")</f>
        <v/>
      </c>
      <c r="AD18" s="158" t="str">
        <f>IF(AND('Mapa final'!$AD$11="Muy Alta",'Mapa final'!$AF$11="Leve"),CONCATENATE("R2C",'Mapa final'!$S$11),"")</f>
        <v/>
      </c>
      <c r="AE18" s="158" t="str">
        <f>IF(AND('Mapa final'!$AD$14="Muy Alta",'Mapa final'!$AF$14="Leve"),CONCATENATE("R2C",'Mapa final'!$S$14),"")</f>
        <v/>
      </c>
      <c r="AF18" s="158" t="str">
        <f>IF(AND('Mapa final'!$AD$11="Muy Alta",'Mapa final'!$AF$11="Leve"),CONCATENATE("R2C",'Mapa final'!$S$11),"")</f>
        <v/>
      </c>
      <c r="AG18" s="45" t="str">
        <f>IF(AND('Mapa final'!$AD$14="Muy Alta",'Mapa final'!$AF$14="Leve"),CONCATENATE("R2C",'Mapa final'!$S$14),"")</f>
        <v/>
      </c>
      <c r="AH18" s="46" t="str">
        <f>IF(AND('Mapa final'!$AD$11="Muy Alta",'Mapa final'!$AF$11="Catastrófico"),CONCATENATE("R2C",'Mapa final'!$S$11),"")</f>
        <v/>
      </c>
      <c r="AI18" s="161" t="str">
        <f>IF(AND('Mapa final'!$AD$14="Muy Alta",'Mapa final'!$AF$14="Catastrófico"),CONCATENATE("R2C",'Mapa final'!$S$14),"")</f>
        <v/>
      </c>
      <c r="AJ18" s="161" t="str">
        <f>IF(AND('Mapa final'!$AD$11="Muy Alta",'Mapa final'!$AF$11="Catastrófico"),CONCATENATE("R2C",'Mapa final'!$S$11),"")</f>
        <v/>
      </c>
      <c r="AK18" s="161" t="str">
        <f>IF(AND('Mapa final'!$AD$14="Muy Alta",'Mapa final'!$AF$14="Catastrófico"),CONCATENATE("R2C",'Mapa final'!$S$14),"")</f>
        <v/>
      </c>
      <c r="AL18" s="161" t="str">
        <f>IF(AND('Mapa final'!$AD$11="Muy Alta",'Mapa final'!$AF$11="Catastrófico"),CONCATENATE("R2C",'Mapa final'!$S$11),"")</f>
        <v/>
      </c>
      <c r="AM18" s="47" t="str">
        <f>IF(AND('Mapa final'!$AD$14="Muy Alta",'Mapa final'!$AF$14="Catastrófico"),CONCATENATE("R2C",'Mapa final'!$S$14),"")</f>
        <v/>
      </c>
      <c r="AN18" s="70"/>
      <c r="AO18" s="350"/>
      <c r="AP18" s="351"/>
      <c r="AQ18" s="351"/>
      <c r="AR18" s="351"/>
      <c r="AS18" s="351"/>
      <c r="AT18" s="352"/>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261"/>
      <c r="C19" s="261"/>
      <c r="D19" s="262"/>
      <c r="E19" s="360"/>
      <c r="F19" s="359"/>
      <c r="G19" s="359"/>
      <c r="H19" s="359"/>
      <c r="I19" s="359"/>
      <c r="J19" s="57" t="str">
        <f>IF(AND('Mapa final'!$AD$11="Alta",'Mapa final'!$AF$11="Leve"),CONCATENATE("R2C",'Mapa final'!$S$11),"")</f>
        <v/>
      </c>
      <c r="K19" s="159" t="str">
        <f>IF(AND('Mapa final'!$AD$14="Alta",'Mapa final'!$AF$14="Leve"),CONCATENATE("R2C",'Mapa final'!$S$14),"")</f>
        <v/>
      </c>
      <c r="L19" s="159" t="str">
        <f>IF(AND('Mapa final'!$AD$11="Alta",'Mapa final'!$AF$11="Leve"),CONCATENATE("R2C",'Mapa final'!$S$11),"")</f>
        <v/>
      </c>
      <c r="M19" s="159" t="str">
        <f>IF(AND('Mapa final'!$AD$14="Alta",'Mapa final'!$AF$14="Leve"),CONCATENATE("R2C",'Mapa final'!$S$14),"")</f>
        <v/>
      </c>
      <c r="N19" s="159" t="str">
        <f>IF(AND('Mapa final'!$AD$11="Alta",'Mapa final'!$AF$11="Leve"),CONCATENATE("R2C",'Mapa final'!$S$11),"")</f>
        <v/>
      </c>
      <c r="O19" s="58" t="str">
        <f>IF(AND('Mapa final'!$AD$14="Alta",'Mapa final'!$AF$14="Leve"),CONCATENATE("R2C",'Mapa final'!$S$14),"")</f>
        <v/>
      </c>
      <c r="P19" s="57" t="str">
        <f>IF(AND('Mapa final'!$AD$11="Alta",'Mapa final'!$AF$11="Leve"),CONCATENATE("R2C",'Mapa final'!$S$11),"")</f>
        <v/>
      </c>
      <c r="Q19" s="159" t="str">
        <f>IF(AND('Mapa final'!$AD$14="Alta",'Mapa final'!$AF$14="Leve"),CONCATENATE("R2C",'Mapa final'!$S$14),"")</f>
        <v/>
      </c>
      <c r="R19" s="159" t="str">
        <f>IF(AND('Mapa final'!$AD$11="Alta",'Mapa final'!$AF$11="Leve"),CONCATENATE("R2C",'Mapa final'!$S$11),"")</f>
        <v/>
      </c>
      <c r="S19" s="159" t="str">
        <f>IF(AND('Mapa final'!$AD$14="Alta",'Mapa final'!$AF$14="Leve"),CONCATENATE("R2C",'Mapa final'!$S$14),"")</f>
        <v/>
      </c>
      <c r="T19" s="159" t="str">
        <f>IF(AND('Mapa final'!$AD$11="Alta",'Mapa final'!$AF$11="Leve"),CONCATENATE("R2C",'Mapa final'!$S$11),"")</f>
        <v/>
      </c>
      <c r="U19" s="58" t="str">
        <f>IF(AND('Mapa final'!$AD$14="Alta",'Mapa final'!$AF$14="Leve"),CONCATENATE("R2C",'Mapa final'!$S$14),"")</f>
        <v/>
      </c>
      <c r="V19" s="44" t="str">
        <f>IF(AND('Mapa final'!$AD$11="Muy Alta",'Mapa final'!$AF$11="Leve"),CONCATENATE("R2C",'Mapa final'!$S$11),"")</f>
        <v/>
      </c>
      <c r="W19" s="158" t="str">
        <f>IF(AND('Mapa final'!$AD$14="Muy Alta",'Mapa final'!$AF$14="Leve"),CONCATENATE("R2C",'Mapa final'!$S$14),"")</f>
        <v/>
      </c>
      <c r="X19" s="158" t="str">
        <f>IF(AND('Mapa final'!$AD$11="Muy Alta",'Mapa final'!$AF$11="Leve"),CONCATENATE("R2C",'Mapa final'!$S$11),"")</f>
        <v/>
      </c>
      <c r="Y19" s="158" t="str">
        <f>IF(AND('Mapa final'!$AD$14="Muy Alta",'Mapa final'!$AF$14="Leve"),CONCATENATE("R2C",'Mapa final'!$S$14),"")</f>
        <v/>
      </c>
      <c r="Z19" s="158" t="str">
        <f>IF(AND('Mapa final'!$AD$11="Muy Alta",'Mapa final'!$AF$11="Leve"),CONCATENATE("R2C",'Mapa final'!$S$11),"")</f>
        <v/>
      </c>
      <c r="AA19" s="45" t="str">
        <f>IF(AND('Mapa final'!$AD$14="Muy Alta",'Mapa final'!$AF$14="Leve"),CONCATENATE("R2C",'Mapa final'!$S$14),"")</f>
        <v/>
      </c>
      <c r="AB19" s="44" t="str">
        <f>IF(AND('Mapa final'!$AD$11="Muy Alta",'Mapa final'!$AF$11="Leve"),CONCATENATE("R2C",'Mapa final'!$S$11),"")</f>
        <v/>
      </c>
      <c r="AC19" s="158" t="str">
        <f>IF(AND('Mapa final'!$AD$14="Muy Alta",'Mapa final'!$AF$14="Leve"),CONCATENATE("R2C",'Mapa final'!$S$14),"")</f>
        <v/>
      </c>
      <c r="AD19" s="158" t="str">
        <f>IF(AND('Mapa final'!$AD$11="Muy Alta",'Mapa final'!$AF$11="Leve"),CONCATENATE("R2C",'Mapa final'!$S$11),"")</f>
        <v/>
      </c>
      <c r="AE19" s="158" t="str">
        <f>IF(AND('Mapa final'!$AD$14="Muy Alta",'Mapa final'!$AF$14="Leve"),CONCATENATE("R2C",'Mapa final'!$S$14),"")</f>
        <v/>
      </c>
      <c r="AF19" s="158" t="str">
        <f>IF(AND('Mapa final'!$AD$11="Muy Alta",'Mapa final'!$AF$11="Leve"),CONCATENATE("R2C",'Mapa final'!$S$11),"")</f>
        <v/>
      </c>
      <c r="AG19" s="45" t="str">
        <f>IF(AND('Mapa final'!$AD$14="Muy Alta",'Mapa final'!$AF$14="Leve"),CONCATENATE("R2C",'Mapa final'!$S$14),"")</f>
        <v/>
      </c>
      <c r="AH19" s="46" t="str">
        <f>IF(AND('Mapa final'!$AD$11="Muy Alta",'Mapa final'!$AF$11="Catastrófico"),CONCATENATE("R2C",'Mapa final'!$S$11),"")</f>
        <v/>
      </c>
      <c r="AI19" s="161" t="str">
        <f>IF(AND('Mapa final'!$AD$14="Muy Alta",'Mapa final'!$AF$14="Catastrófico"),CONCATENATE("R2C",'Mapa final'!$S$14),"")</f>
        <v/>
      </c>
      <c r="AJ19" s="161" t="str">
        <f>IF(AND('Mapa final'!$AD$11="Muy Alta",'Mapa final'!$AF$11="Catastrófico"),CONCATENATE("R2C",'Mapa final'!$S$11),"")</f>
        <v/>
      </c>
      <c r="AK19" s="161" t="str">
        <f>IF(AND('Mapa final'!$AD$14="Muy Alta",'Mapa final'!$AF$14="Catastrófico"),CONCATENATE("R2C",'Mapa final'!$S$14),"")</f>
        <v/>
      </c>
      <c r="AL19" s="161" t="str">
        <f>IF(AND('Mapa final'!$AD$11="Muy Alta",'Mapa final'!$AF$11="Catastrófico"),CONCATENATE("R2C",'Mapa final'!$S$11),"")</f>
        <v/>
      </c>
      <c r="AM19" s="47" t="str">
        <f>IF(AND('Mapa final'!$AD$14="Muy Alta",'Mapa final'!$AF$14="Catastrófico"),CONCATENATE("R2C",'Mapa final'!$S$14),"")</f>
        <v/>
      </c>
      <c r="AN19" s="70"/>
      <c r="AO19" s="350"/>
      <c r="AP19" s="351"/>
      <c r="AQ19" s="351"/>
      <c r="AR19" s="351"/>
      <c r="AS19" s="351"/>
      <c r="AT19" s="352"/>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261"/>
      <c r="C20" s="261"/>
      <c r="D20" s="262"/>
      <c r="E20" s="360"/>
      <c r="F20" s="359"/>
      <c r="G20" s="359"/>
      <c r="H20" s="359"/>
      <c r="I20" s="359"/>
      <c r="J20" s="57" t="str">
        <f>IF(AND('Mapa final'!$AD$11="Alta",'Mapa final'!$AF$11="Leve"),CONCATENATE("R2C",'Mapa final'!$S$11),"")</f>
        <v/>
      </c>
      <c r="K20" s="159" t="str">
        <f>IF(AND('Mapa final'!$AD$14="Alta",'Mapa final'!$AF$14="Leve"),CONCATENATE("R2C",'Mapa final'!$S$14),"")</f>
        <v/>
      </c>
      <c r="L20" s="159" t="str">
        <f>IF(AND('Mapa final'!$AD$11="Alta",'Mapa final'!$AF$11="Leve"),CONCATENATE("R2C",'Mapa final'!$S$11),"")</f>
        <v/>
      </c>
      <c r="M20" s="159" t="str">
        <f>IF(AND('Mapa final'!$AD$14="Alta",'Mapa final'!$AF$14="Leve"),CONCATENATE("R2C",'Mapa final'!$S$14),"")</f>
        <v/>
      </c>
      <c r="N20" s="159" t="str">
        <f>IF(AND('Mapa final'!$AD$11="Alta",'Mapa final'!$AF$11="Leve"),CONCATENATE("R2C",'Mapa final'!$S$11),"")</f>
        <v/>
      </c>
      <c r="O20" s="58" t="str">
        <f>IF(AND('Mapa final'!$AD$14="Alta",'Mapa final'!$AF$14="Leve"),CONCATENATE("R2C",'Mapa final'!$S$14),"")</f>
        <v/>
      </c>
      <c r="P20" s="57" t="str">
        <f>IF(AND('Mapa final'!$AD$11="Alta",'Mapa final'!$AF$11="Leve"),CONCATENATE("R2C",'Mapa final'!$S$11),"")</f>
        <v/>
      </c>
      <c r="Q20" s="159" t="str">
        <f>IF(AND('Mapa final'!$AD$14="Alta",'Mapa final'!$AF$14="Leve"),CONCATENATE("R2C",'Mapa final'!$S$14),"")</f>
        <v/>
      </c>
      <c r="R20" s="159" t="str">
        <f>IF(AND('Mapa final'!$AD$11="Alta",'Mapa final'!$AF$11="Leve"),CONCATENATE("R2C",'Mapa final'!$S$11),"")</f>
        <v/>
      </c>
      <c r="S20" s="159" t="str">
        <f>IF(AND('Mapa final'!$AD$14="Alta",'Mapa final'!$AF$14="Leve"),CONCATENATE("R2C",'Mapa final'!$S$14),"")</f>
        <v/>
      </c>
      <c r="T20" s="159" t="str">
        <f>IF(AND('Mapa final'!$AD$11="Alta",'Mapa final'!$AF$11="Leve"),CONCATENATE("R2C",'Mapa final'!$S$11),"")</f>
        <v/>
      </c>
      <c r="U20" s="58" t="str">
        <f>IF(AND('Mapa final'!$AD$14="Alta",'Mapa final'!$AF$14="Leve"),CONCATENATE("R2C",'Mapa final'!$S$14),"")</f>
        <v/>
      </c>
      <c r="V20" s="44" t="str">
        <f>IF(AND('Mapa final'!$AD$11="Muy Alta",'Mapa final'!$AF$11="Leve"),CONCATENATE("R2C",'Mapa final'!$S$11),"")</f>
        <v/>
      </c>
      <c r="W20" s="158" t="str">
        <f>IF(AND('Mapa final'!$AD$14="Muy Alta",'Mapa final'!$AF$14="Leve"),CONCATENATE("R2C",'Mapa final'!$S$14),"")</f>
        <v/>
      </c>
      <c r="X20" s="158" t="str">
        <f>IF(AND('Mapa final'!$AD$11="Muy Alta",'Mapa final'!$AF$11="Leve"),CONCATENATE("R2C",'Mapa final'!$S$11),"")</f>
        <v/>
      </c>
      <c r="Y20" s="158" t="str">
        <f>IF(AND('Mapa final'!$AD$14="Muy Alta",'Mapa final'!$AF$14="Leve"),CONCATENATE("R2C",'Mapa final'!$S$14),"")</f>
        <v/>
      </c>
      <c r="Z20" s="158" t="str">
        <f>IF(AND('Mapa final'!$AD$11="Muy Alta",'Mapa final'!$AF$11="Leve"),CONCATENATE("R2C",'Mapa final'!$S$11),"")</f>
        <v/>
      </c>
      <c r="AA20" s="45" t="str">
        <f>IF(AND('Mapa final'!$AD$14="Muy Alta",'Mapa final'!$AF$14="Leve"),CONCATENATE("R2C",'Mapa final'!$S$14),"")</f>
        <v/>
      </c>
      <c r="AB20" s="44" t="str">
        <f>IF(AND('Mapa final'!$AD$11="Muy Alta",'Mapa final'!$AF$11="Leve"),CONCATENATE("R2C",'Mapa final'!$S$11),"")</f>
        <v/>
      </c>
      <c r="AC20" s="158" t="str">
        <f>IF(AND('Mapa final'!$AD$14="Muy Alta",'Mapa final'!$AF$14="Leve"),CONCATENATE("R2C",'Mapa final'!$S$14),"")</f>
        <v/>
      </c>
      <c r="AD20" s="158" t="str">
        <f>IF(AND('Mapa final'!$AD$11="Muy Alta",'Mapa final'!$AF$11="Leve"),CONCATENATE("R2C",'Mapa final'!$S$11),"")</f>
        <v/>
      </c>
      <c r="AE20" s="158" t="str">
        <f>IF(AND('Mapa final'!$AD$14="Muy Alta",'Mapa final'!$AF$14="Leve"),CONCATENATE("R2C",'Mapa final'!$S$14),"")</f>
        <v/>
      </c>
      <c r="AF20" s="158" t="str">
        <f>IF(AND('Mapa final'!$AD$11="Muy Alta",'Mapa final'!$AF$11="Leve"),CONCATENATE("R2C",'Mapa final'!$S$11),"")</f>
        <v/>
      </c>
      <c r="AG20" s="45" t="str">
        <f>IF(AND('Mapa final'!$AD$14="Muy Alta",'Mapa final'!$AF$14="Leve"),CONCATENATE("R2C",'Mapa final'!$S$14),"")</f>
        <v/>
      </c>
      <c r="AH20" s="46" t="str">
        <f>IF(AND('Mapa final'!$AD$11="Muy Alta",'Mapa final'!$AF$11="Catastrófico"),CONCATENATE("R2C",'Mapa final'!$S$11),"")</f>
        <v/>
      </c>
      <c r="AI20" s="161" t="str">
        <f>IF(AND('Mapa final'!$AD$14="Muy Alta",'Mapa final'!$AF$14="Catastrófico"),CONCATENATE("R2C",'Mapa final'!$S$14),"")</f>
        <v/>
      </c>
      <c r="AJ20" s="161" t="str">
        <f>IF(AND('Mapa final'!$AD$11="Muy Alta",'Mapa final'!$AF$11="Catastrófico"),CONCATENATE("R2C",'Mapa final'!$S$11),"")</f>
        <v/>
      </c>
      <c r="AK20" s="161" t="str">
        <f>IF(AND('Mapa final'!$AD$14="Muy Alta",'Mapa final'!$AF$14="Catastrófico"),CONCATENATE("R2C",'Mapa final'!$S$14),"")</f>
        <v/>
      </c>
      <c r="AL20" s="161" t="str">
        <f>IF(AND('Mapa final'!$AD$11="Muy Alta",'Mapa final'!$AF$11="Catastrófico"),CONCATENATE("R2C",'Mapa final'!$S$11),"")</f>
        <v/>
      </c>
      <c r="AM20" s="47" t="str">
        <f>IF(AND('Mapa final'!$AD$14="Muy Alta",'Mapa final'!$AF$14="Catastrófico"),CONCATENATE("R2C",'Mapa final'!$S$14),"")</f>
        <v/>
      </c>
      <c r="AN20" s="70"/>
      <c r="AO20" s="350"/>
      <c r="AP20" s="351"/>
      <c r="AQ20" s="351"/>
      <c r="AR20" s="351"/>
      <c r="AS20" s="351"/>
      <c r="AT20" s="352"/>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261"/>
      <c r="C21" s="261"/>
      <c r="D21" s="262"/>
      <c r="E21" s="360"/>
      <c r="F21" s="359"/>
      <c r="G21" s="359"/>
      <c r="H21" s="359"/>
      <c r="I21" s="359"/>
      <c r="J21" s="57" t="str">
        <f>IF(AND('Mapa final'!$AD$11="Alta",'Mapa final'!$AF$11="Leve"),CONCATENATE("R2C",'Mapa final'!$S$11),"")</f>
        <v/>
      </c>
      <c r="K21" s="159" t="str">
        <f>IF(AND('Mapa final'!$AD$14="Alta",'Mapa final'!$AF$14="Leve"),CONCATENATE("R2C",'Mapa final'!$S$14),"")</f>
        <v/>
      </c>
      <c r="L21" s="159" t="str">
        <f>IF(AND('Mapa final'!$AD$11="Alta",'Mapa final'!$AF$11="Leve"),CONCATENATE("R2C",'Mapa final'!$S$11),"")</f>
        <v/>
      </c>
      <c r="M21" s="159" t="str">
        <f>IF(AND('Mapa final'!$AD$14="Alta",'Mapa final'!$AF$14="Leve"),CONCATENATE("R2C",'Mapa final'!$S$14),"")</f>
        <v/>
      </c>
      <c r="N21" s="159" t="str">
        <f>IF(AND('Mapa final'!$AD$11="Alta",'Mapa final'!$AF$11="Leve"),CONCATENATE("R2C",'Mapa final'!$S$11),"")</f>
        <v/>
      </c>
      <c r="O21" s="58" t="str">
        <f>IF(AND('Mapa final'!$AD$14="Alta",'Mapa final'!$AF$14="Leve"),CONCATENATE("R2C",'Mapa final'!$S$14),"")</f>
        <v/>
      </c>
      <c r="P21" s="57" t="str">
        <f>IF(AND('Mapa final'!$AD$11="Alta",'Mapa final'!$AF$11="Leve"),CONCATENATE("R2C",'Mapa final'!$S$11),"")</f>
        <v/>
      </c>
      <c r="Q21" s="159" t="str">
        <f>IF(AND('Mapa final'!$AD$14="Alta",'Mapa final'!$AF$14="Leve"),CONCATENATE("R2C",'Mapa final'!$S$14),"")</f>
        <v/>
      </c>
      <c r="R21" s="159" t="str">
        <f>IF(AND('Mapa final'!$AD$11="Alta",'Mapa final'!$AF$11="Leve"),CONCATENATE("R2C",'Mapa final'!$S$11),"")</f>
        <v/>
      </c>
      <c r="S21" s="159" t="str">
        <f>IF(AND('Mapa final'!$AD$14="Alta",'Mapa final'!$AF$14="Leve"),CONCATENATE("R2C",'Mapa final'!$S$14),"")</f>
        <v/>
      </c>
      <c r="T21" s="159" t="str">
        <f>IF(AND('Mapa final'!$AD$11="Alta",'Mapa final'!$AF$11="Leve"),CONCATENATE("R2C",'Mapa final'!$S$11),"")</f>
        <v/>
      </c>
      <c r="U21" s="58" t="str">
        <f>IF(AND('Mapa final'!$AD$14="Alta",'Mapa final'!$AF$14="Leve"),CONCATENATE("R2C",'Mapa final'!$S$14),"")</f>
        <v/>
      </c>
      <c r="V21" s="44" t="str">
        <f>IF(AND('Mapa final'!$AD$11="Muy Alta",'Mapa final'!$AF$11="Leve"),CONCATENATE("R2C",'Mapa final'!$S$11),"")</f>
        <v/>
      </c>
      <c r="W21" s="158" t="str">
        <f>IF(AND('Mapa final'!$AD$14="Muy Alta",'Mapa final'!$AF$14="Leve"),CONCATENATE("R2C",'Mapa final'!$S$14),"")</f>
        <v/>
      </c>
      <c r="X21" s="158" t="str">
        <f>IF(AND('Mapa final'!$AD$11="Muy Alta",'Mapa final'!$AF$11="Leve"),CONCATENATE("R2C",'Mapa final'!$S$11),"")</f>
        <v/>
      </c>
      <c r="Y21" s="158" t="str">
        <f>IF(AND('Mapa final'!$AD$14="Muy Alta",'Mapa final'!$AF$14="Leve"),CONCATENATE("R2C",'Mapa final'!$S$14),"")</f>
        <v/>
      </c>
      <c r="Z21" s="158" t="str">
        <f>IF(AND('Mapa final'!$AD$11="Muy Alta",'Mapa final'!$AF$11="Leve"),CONCATENATE("R2C",'Mapa final'!$S$11),"")</f>
        <v/>
      </c>
      <c r="AA21" s="45" t="str">
        <f>IF(AND('Mapa final'!$AD$14="Muy Alta",'Mapa final'!$AF$14="Leve"),CONCATENATE("R2C",'Mapa final'!$S$14),"")</f>
        <v/>
      </c>
      <c r="AB21" s="44" t="str">
        <f>IF(AND('Mapa final'!$AD$11="Muy Alta",'Mapa final'!$AF$11="Leve"),CONCATENATE("R2C",'Mapa final'!$S$11),"")</f>
        <v/>
      </c>
      <c r="AC21" s="158" t="str">
        <f>IF(AND('Mapa final'!$AD$14="Muy Alta",'Mapa final'!$AF$14="Leve"),CONCATENATE("R2C",'Mapa final'!$S$14),"")</f>
        <v/>
      </c>
      <c r="AD21" s="158" t="str">
        <f>IF(AND('Mapa final'!$AD$11="Muy Alta",'Mapa final'!$AF$11="Leve"),CONCATENATE("R2C",'Mapa final'!$S$11),"")</f>
        <v/>
      </c>
      <c r="AE21" s="158" t="str">
        <f>IF(AND('Mapa final'!$AD$14="Muy Alta",'Mapa final'!$AF$14="Leve"),CONCATENATE("R2C",'Mapa final'!$S$14),"")</f>
        <v/>
      </c>
      <c r="AF21" s="158" t="str">
        <f>IF(AND('Mapa final'!$AD$11="Muy Alta",'Mapa final'!$AF$11="Leve"),CONCATENATE("R2C",'Mapa final'!$S$11),"")</f>
        <v/>
      </c>
      <c r="AG21" s="45" t="str">
        <f>IF(AND('Mapa final'!$AD$14="Muy Alta",'Mapa final'!$AF$14="Leve"),CONCATENATE("R2C",'Mapa final'!$S$14),"")</f>
        <v/>
      </c>
      <c r="AH21" s="46" t="str">
        <f>IF(AND('Mapa final'!$AD$11="Muy Alta",'Mapa final'!$AF$11="Catastrófico"),CONCATENATE("R2C",'Mapa final'!$S$11),"")</f>
        <v/>
      </c>
      <c r="AI21" s="161" t="str">
        <f>IF(AND('Mapa final'!$AD$14="Muy Alta",'Mapa final'!$AF$14="Catastrófico"),CONCATENATE("R2C",'Mapa final'!$S$14),"")</f>
        <v/>
      </c>
      <c r="AJ21" s="161" t="str">
        <f>IF(AND('Mapa final'!$AD$11="Muy Alta",'Mapa final'!$AF$11="Catastrófico"),CONCATENATE("R2C",'Mapa final'!$S$11),"")</f>
        <v/>
      </c>
      <c r="AK21" s="161" t="str">
        <f>IF(AND('Mapa final'!$AD$14="Muy Alta",'Mapa final'!$AF$14="Catastrófico"),CONCATENATE("R2C",'Mapa final'!$S$14),"")</f>
        <v/>
      </c>
      <c r="AL21" s="161" t="str">
        <f>IF(AND('Mapa final'!$AD$11="Muy Alta",'Mapa final'!$AF$11="Catastrófico"),CONCATENATE("R2C",'Mapa final'!$S$11),"")</f>
        <v/>
      </c>
      <c r="AM21" s="47" t="str">
        <f>IF(AND('Mapa final'!$AD$14="Muy Alta",'Mapa final'!$AF$14="Catastrófico"),CONCATENATE("R2C",'Mapa final'!$S$14),"")</f>
        <v/>
      </c>
      <c r="AN21" s="70"/>
      <c r="AO21" s="350"/>
      <c r="AP21" s="351"/>
      <c r="AQ21" s="351"/>
      <c r="AR21" s="351"/>
      <c r="AS21" s="351"/>
      <c r="AT21" s="352"/>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261"/>
      <c r="C22" s="261"/>
      <c r="D22" s="262"/>
      <c r="E22" s="360"/>
      <c r="F22" s="359"/>
      <c r="G22" s="359"/>
      <c r="H22" s="359"/>
      <c r="I22" s="359"/>
      <c r="J22" s="57" t="str">
        <f>IF(AND('Mapa final'!$AD$11="Alta",'Mapa final'!$AF$11="Leve"),CONCATENATE("R2C",'Mapa final'!$S$11),"")</f>
        <v/>
      </c>
      <c r="K22" s="159" t="str">
        <f>IF(AND('Mapa final'!$AD$14="Alta",'Mapa final'!$AF$14="Leve"),CONCATENATE("R2C",'Mapa final'!$S$14),"")</f>
        <v/>
      </c>
      <c r="L22" s="159" t="str">
        <f>IF(AND('Mapa final'!$AD$11="Alta",'Mapa final'!$AF$11="Leve"),CONCATENATE("R2C",'Mapa final'!$S$11),"")</f>
        <v/>
      </c>
      <c r="M22" s="159" t="str">
        <f>IF(AND('Mapa final'!$AD$14="Alta",'Mapa final'!$AF$14="Leve"),CONCATENATE("R2C",'Mapa final'!$S$14),"")</f>
        <v/>
      </c>
      <c r="N22" s="159" t="str">
        <f>IF(AND('Mapa final'!$AD$11="Alta",'Mapa final'!$AF$11="Leve"),CONCATENATE("R2C",'Mapa final'!$S$11),"")</f>
        <v/>
      </c>
      <c r="O22" s="58" t="str">
        <f>IF(AND('Mapa final'!$AD$14="Alta",'Mapa final'!$AF$14="Leve"),CONCATENATE("R2C",'Mapa final'!$S$14),"")</f>
        <v/>
      </c>
      <c r="P22" s="57" t="str">
        <f>IF(AND('Mapa final'!$AD$11="Alta",'Mapa final'!$AF$11="Leve"),CONCATENATE("R2C",'Mapa final'!$S$11),"")</f>
        <v/>
      </c>
      <c r="Q22" s="159" t="str">
        <f>IF(AND('Mapa final'!$AD$14="Alta",'Mapa final'!$AF$14="Leve"),CONCATENATE("R2C",'Mapa final'!$S$14),"")</f>
        <v/>
      </c>
      <c r="R22" s="159" t="str">
        <f>IF(AND('Mapa final'!$AD$11="Alta",'Mapa final'!$AF$11="Leve"),CONCATENATE("R2C",'Mapa final'!$S$11),"")</f>
        <v/>
      </c>
      <c r="S22" s="159" t="str">
        <f>IF(AND('Mapa final'!$AD$14="Alta",'Mapa final'!$AF$14="Leve"),CONCATENATE("R2C",'Mapa final'!$S$14),"")</f>
        <v/>
      </c>
      <c r="T22" s="159" t="str">
        <f>IF(AND('Mapa final'!$AD$11="Alta",'Mapa final'!$AF$11="Leve"),CONCATENATE("R2C",'Mapa final'!$S$11),"")</f>
        <v/>
      </c>
      <c r="U22" s="58" t="str">
        <f>IF(AND('Mapa final'!$AD$14="Alta",'Mapa final'!$AF$14="Leve"),CONCATENATE("R2C",'Mapa final'!$S$14),"")</f>
        <v/>
      </c>
      <c r="V22" s="44" t="str">
        <f>IF(AND('Mapa final'!$AD$11="Muy Alta",'Mapa final'!$AF$11="Leve"),CONCATENATE("R2C",'Mapa final'!$S$11),"")</f>
        <v/>
      </c>
      <c r="W22" s="158" t="str">
        <f>IF(AND('Mapa final'!$AD$14="Muy Alta",'Mapa final'!$AF$14="Leve"),CONCATENATE("R2C",'Mapa final'!$S$14),"")</f>
        <v/>
      </c>
      <c r="X22" s="158" t="str">
        <f>IF(AND('Mapa final'!$AD$11="Muy Alta",'Mapa final'!$AF$11="Leve"),CONCATENATE("R2C",'Mapa final'!$S$11),"")</f>
        <v/>
      </c>
      <c r="Y22" s="158" t="str">
        <f>IF(AND('Mapa final'!$AD$14="Muy Alta",'Mapa final'!$AF$14="Leve"),CONCATENATE("R2C",'Mapa final'!$S$14),"")</f>
        <v/>
      </c>
      <c r="Z22" s="158" t="str">
        <f>IF(AND('Mapa final'!$AD$11="Muy Alta",'Mapa final'!$AF$11="Leve"),CONCATENATE("R2C",'Mapa final'!$S$11),"")</f>
        <v/>
      </c>
      <c r="AA22" s="45" t="str">
        <f>IF(AND('Mapa final'!$AD$14="Muy Alta",'Mapa final'!$AF$14="Leve"),CONCATENATE("R2C",'Mapa final'!$S$14),"")</f>
        <v/>
      </c>
      <c r="AB22" s="44" t="str">
        <f>IF(AND('Mapa final'!$AD$11="Muy Alta",'Mapa final'!$AF$11="Leve"),CONCATENATE("R2C",'Mapa final'!$S$11),"")</f>
        <v/>
      </c>
      <c r="AC22" s="158" t="str">
        <f>IF(AND('Mapa final'!$AD$14="Muy Alta",'Mapa final'!$AF$14="Leve"),CONCATENATE("R2C",'Mapa final'!$S$14),"")</f>
        <v/>
      </c>
      <c r="AD22" s="158" t="str">
        <f>IF(AND('Mapa final'!$AD$11="Muy Alta",'Mapa final'!$AF$11="Leve"),CONCATENATE("R2C",'Mapa final'!$S$11),"")</f>
        <v/>
      </c>
      <c r="AE22" s="158" t="str">
        <f>IF(AND('Mapa final'!$AD$14="Muy Alta",'Mapa final'!$AF$14="Leve"),CONCATENATE("R2C",'Mapa final'!$S$14),"")</f>
        <v/>
      </c>
      <c r="AF22" s="158" t="str">
        <f>IF(AND('Mapa final'!$AD$11="Muy Alta",'Mapa final'!$AF$11="Leve"),CONCATENATE("R2C",'Mapa final'!$S$11),"")</f>
        <v/>
      </c>
      <c r="AG22" s="45" t="str">
        <f>IF(AND('Mapa final'!$AD$14="Muy Alta",'Mapa final'!$AF$14="Leve"),CONCATENATE("R2C",'Mapa final'!$S$14),"")</f>
        <v/>
      </c>
      <c r="AH22" s="46" t="str">
        <f>IF(AND('Mapa final'!$AD$11="Muy Alta",'Mapa final'!$AF$11="Catastrófico"),CONCATENATE("R2C",'Mapa final'!$S$11),"")</f>
        <v/>
      </c>
      <c r="AI22" s="161" t="str">
        <f>IF(AND('Mapa final'!$AD$14="Muy Alta",'Mapa final'!$AF$14="Catastrófico"),CONCATENATE("R2C",'Mapa final'!$S$14),"")</f>
        <v/>
      </c>
      <c r="AJ22" s="161" t="str">
        <f>IF(AND('Mapa final'!$AD$11="Muy Alta",'Mapa final'!$AF$11="Catastrófico"),CONCATENATE("R2C",'Mapa final'!$S$11),"")</f>
        <v/>
      </c>
      <c r="AK22" s="161" t="str">
        <f>IF(AND('Mapa final'!$AD$14="Muy Alta",'Mapa final'!$AF$14="Catastrófico"),CONCATENATE("R2C",'Mapa final'!$S$14),"")</f>
        <v/>
      </c>
      <c r="AL22" s="161" t="str">
        <f>IF(AND('Mapa final'!$AD$11="Muy Alta",'Mapa final'!$AF$11="Catastrófico"),CONCATENATE("R2C",'Mapa final'!$S$11),"")</f>
        <v/>
      </c>
      <c r="AM22" s="47" t="str">
        <f>IF(AND('Mapa final'!$AD$14="Muy Alta",'Mapa final'!$AF$14="Catastrófico"),CONCATENATE("R2C",'Mapa final'!$S$14),"")</f>
        <v/>
      </c>
      <c r="AN22" s="70"/>
      <c r="AO22" s="350"/>
      <c r="AP22" s="351"/>
      <c r="AQ22" s="351"/>
      <c r="AR22" s="351"/>
      <c r="AS22" s="351"/>
      <c r="AT22" s="352"/>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261"/>
      <c r="C23" s="261"/>
      <c r="D23" s="262"/>
      <c r="E23" s="360"/>
      <c r="F23" s="359"/>
      <c r="G23" s="359"/>
      <c r="H23" s="359"/>
      <c r="I23" s="359"/>
      <c r="J23" s="57" t="str">
        <f>IF(AND('Mapa final'!$AD$11="Alta",'Mapa final'!$AF$11="Leve"),CONCATENATE("R2C",'Mapa final'!$S$11),"")</f>
        <v/>
      </c>
      <c r="K23" s="159" t="str">
        <f>IF(AND('Mapa final'!$AD$14="Alta",'Mapa final'!$AF$14="Leve"),CONCATENATE("R2C",'Mapa final'!$S$14),"")</f>
        <v/>
      </c>
      <c r="L23" s="159" t="str">
        <f>IF(AND('Mapa final'!$AD$11="Alta",'Mapa final'!$AF$11="Leve"),CONCATENATE("R2C",'Mapa final'!$S$11),"")</f>
        <v/>
      </c>
      <c r="M23" s="159" t="str">
        <f>IF(AND('Mapa final'!$AD$14="Alta",'Mapa final'!$AF$14="Leve"),CONCATENATE("R2C",'Mapa final'!$S$14),"")</f>
        <v/>
      </c>
      <c r="N23" s="159" t="str">
        <f>IF(AND('Mapa final'!$AD$11="Alta",'Mapa final'!$AF$11="Leve"),CONCATENATE("R2C",'Mapa final'!$S$11),"")</f>
        <v/>
      </c>
      <c r="O23" s="58" t="str">
        <f>IF(AND('Mapa final'!$AD$14="Alta",'Mapa final'!$AF$14="Leve"),CONCATENATE("R2C",'Mapa final'!$S$14),"")</f>
        <v/>
      </c>
      <c r="P23" s="57" t="str">
        <f>IF(AND('Mapa final'!$AD$11="Alta",'Mapa final'!$AF$11="Leve"),CONCATENATE("R2C",'Mapa final'!$S$11),"")</f>
        <v/>
      </c>
      <c r="Q23" s="159" t="str">
        <f>IF(AND('Mapa final'!$AD$14="Alta",'Mapa final'!$AF$14="Leve"),CONCATENATE("R2C",'Mapa final'!$S$14),"")</f>
        <v/>
      </c>
      <c r="R23" s="159" t="str">
        <f>IF(AND('Mapa final'!$AD$11="Alta",'Mapa final'!$AF$11="Leve"),CONCATENATE("R2C",'Mapa final'!$S$11),"")</f>
        <v/>
      </c>
      <c r="S23" s="159" t="str">
        <f>IF(AND('Mapa final'!$AD$14="Alta",'Mapa final'!$AF$14="Leve"),CONCATENATE("R2C",'Mapa final'!$S$14),"")</f>
        <v/>
      </c>
      <c r="T23" s="159" t="str">
        <f>IF(AND('Mapa final'!$AD$11="Alta",'Mapa final'!$AF$11="Leve"),CONCATENATE("R2C",'Mapa final'!$S$11),"")</f>
        <v/>
      </c>
      <c r="U23" s="58" t="str">
        <f>IF(AND('Mapa final'!$AD$14="Alta",'Mapa final'!$AF$14="Leve"),CONCATENATE("R2C",'Mapa final'!$S$14),"")</f>
        <v/>
      </c>
      <c r="V23" s="44" t="str">
        <f>IF(AND('Mapa final'!$AD$11="Muy Alta",'Mapa final'!$AF$11="Leve"),CONCATENATE("R2C",'Mapa final'!$S$11),"")</f>
        <v/>
      </c>
      <c r="W23" s="158" t="str">
        <f>IF(AND('Mapa final'!$AD$14="Muy Alta",'Mapa final'!$AF$14="Leve"),CONCATENATE("R2C",'Mapa final'!$S$14),"")</f>
        <v/>
      </c>
      <c r="X23" s="158" t="str">
        <f>IF(AND('Mapa final'!$AD$11="Muy Alta",'Mapa final'!$AF$11="Leve"),CONCATENATE("R2C",'Mapa final'!$S$11),"")</f>
        <v/>
      </c>
      <c r="Y23" s="158" t="str">
        <f>IF(AND('Mapa final'!$AD$14="Muy Alta",'Mapa final'!$AF$14="Leve"),CONCATENATE("R2C",'Mapa final'!$S$14),"")</f>
        <v/>
      </c>
      <c r="Z23" s="158" t="str">
        <f>IF(AND('Mapa final'!$AD$11="Muy Alta",'Mapa final'!$AF$11="Leve"),CONCATENATE("R2C",'Mapa final'!$S$11),"")</f>
        <v/>
      </c>
      <c r="AA23" s="45" t="str">
        <f>IF(AND('Mapa final'!$AD$14="Muy Alta",'Mapa final'!$AF$14="Leve"),CONCATENATE("R2C",'Mapa final'!$S$14),"")</f>
        <v/>
      </c>
      <c r="AB23" s="44" t="str">
        <f>IF(AND('Mapa final'!$AD$11="Muy Alta",'Mapa final'!$AF$11="Leve"),CONCATENATE("R2C",'Mapa final'!$S$11),"")</f>
        <v/>
      </c>
      <c r="AC23" s="158" t="str">
        <f>IF(AND('Mapa final'!$AD$14="Muy Alta",'Mapa final'!$AF$14="Leve"),CONCATENATE("R2C",'Mapa final'!$S$14),"")</f>
        <v/>
      </c>
      <c r="AD23" s="158" t="str">
        <f>IF(AND('Mapa final'!$AD$11="Muy Alta",'Mapa final'!$AF$11="Leve"),CONCATENATE("R2C",'Mapa final'!$S$11),"")</f>
        <v/>
      </c>
      <c r="AE23" s="158" t="str">
        <f>IF(AND('Mapa final'!$AD$14="Muy Alta",'Mapa final'!$AF$14="Leve"),CONCATENATE("R2C",'Mapa final'!$S$14),"")</f>
        <v/>
      </c>
      <c r="AF23" s="158" t="str">
        <f>IF(AND('Mapa final'!$AD$11="Muy Alta",'Mapa final'!$AF$11="Leve"),CONCATENATE("R2C",'Mapa final'!$S$11),"")</f>
        <v/>
      </c>
      <c r="AG23" s="45" t="str">
        <f>IF(AND('Mapa final'!$AD$14="Muy Alta",'Mapa final'!$AF$14="Leve"),CONCATENATE("R2C",'Mapa final'!$S$14),"")</f>
        <v/>
      </c>
      <c r="AH23" s="46" t="str">
        <f>IF(AND('Mapa final'!$AD$11="Muy Alta",'Mapa final'!$AF$11="Catastrófico"),CONCATENATE("R2C",'Mapa final'!$S$11),"")</f>
        <v/>
      </c>
      <c r="AI23" s="161" t="str">
        <f>IF(AND('Mapa final'!$AD$14="Muy Alta",'Mapa final'!$AF$14="Catastrófico"),CONCATENATE("R2C",'Mapa final'!$S$14),"")</f>
        <v/>
      </c>
      <c r="AJ23" s="161" t="str">
        <f>IF(AND('Mapa final'!$AD$11="Muy Alta",'Mapa final'!$AF$11="Catastrófico"),CONCATENATE("R2C",'Mapa final'!$S$11),"")</f>
        <v/>
      </c>
      <c r="AK23" s="161" t="str">
        <f>IF(AND('Mapa final'!$AD$14="Muy Alta",'Mapa final'!$AF$14="Catastrófico"),CONCATENATE("R2C",'Mapa final'!$S$14),"")</f>
        <v/>
      </c>
      <c r="AL23" s="161" t="str">
        <f>IF(AND('Mapa final'!$AD$11="Muy Alta",'Mapa final'!$AF$11="Catastrófico"),CONCATENATE("R2C",'Mapa final'!$S$11),"")</f>
        <v/>
      </c>
      <c r="AM23" s="47" t="str">
        <f>IF(AND('Mapa final'!$AD$14="Muy Alta",'Mapa final'!$AF$14="Catastrófico"),CONCATENATE("R2C",'Mapa final'!$S$14),"")</f>
        <v/>
      </c>
      <c r="AN23" s="70"/>
      <c r="AO23" s="350"/>
      <c r="AP23" s="351"/>
      <c r="AQ23" s="351"/>
      <c r="AR23" s="351"/>
      <c r="AS23" s="351"/>
      <c r="AT23" s="352"/>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261"/>
      <c r="C24" s="261"/>
      <c r="D24" s="262"/>
      <c r="E24" s="360"/>
      <c r="F24" s="359"/>
      <c r="G24" s="359"/>
      <c r="H24" s="359"/>
      <c r="I24" s="359"/>
      <c r="J24" s="57" t="str">
        <f>IF(AND('Mapa final'!$AD$11="Alta",'Mapa final'!$AF$11="Leve"),CONCATENATE("R2C",'Mapa final'!$S$11),"")</f>
        <v/>
      </c>
      <c r="K24" s="159" t="str">
        <f>IF(AND('Mapa final'!$AD$14="Alta",'Mapa final'!$AF$14="Leve"),CONCATENATE("R2C",'Mapa final'!$S$14),"")</f>
        <v/>
      </c>
      <c r="L24" s="159" t="str">
        <f>IF(AND('Mapa final'!$AD$11="Alta",'Mapa final'!$AF$11="Leve"),CONCATENATE("R2C",'Mapa final'!$S$11),"")</f>
        <v/>
      </c>
      <c r="M24" s="159" t="str">
        <f>IF(AND('Mapa final'!$AD$14="Alta",'Mapa final'!$AF$14="Leve"),CONCATENATE("R2C",'Mapa final'!$S$14),"")</f>
        <v/>
      </c>
      <c r="N24" s="159" t="str">
        <f>IF(AND('Mapa final'!$AD$11="Alta",'Mapa final'!$AF$11="Leve"),CONCATENATE("R2C",'Mapa final'!$S$11),"")</f>
        <v/>
      </c>
      <c r="O24" s="58" t="str">
        <f>IF(AND('Mapa final'!$AD$14="Alta",'Mapa final'!$AF$14="Leve"),CONCATENATE("R2C",'Mapa final'!$S$14),"")</f>
        <v/>
      </c>
      <c r="P24" s="57" t="str">
        <f>IF(AND('Mapa final'!$AD$11="Alta",'Mapa final'!$AF$11="Leve"),CONCATENATE("R2C",'Mapa final'!$S$11),"")</f>
        <v/>
      </c>
      <c r="Q24" s="159" t="str">
        <f>IF(AND('Mapa final'!$AD$14="Alta",'Mapa final'!$AF$14="Leve"),CONCATENATE("R2C",'Mapa final'!$S$14),"")</f>
        <v/>
      </c>
      <c r="R24" s="159" t="str">
        <f>IF(AND('Mapa final'!$AD$11="Alta",'Mapa final'!$AF$11="Leve"),CONCATENATE("R2C",'Mapa final'!$S$11),"")</f>
        <v/>
      </c>
      <c r="S24" s="159" t="str">
        <f>IF(AND('Mapa final'!$AD$14="Alta",'Mapa final'!$AF$14="Leve"),CONCATENATE("R2C",'Mapa final'!$S$14),"")</f>
        <v/>
      </c>
      <c r="T24" s="159" t="str">
        <f>IF(AND('Mapa final'!$AD$11="Alta",'Mapa final'!$AF$11="Leve"),CONCATENATE("R2C",'Mapa final'!$S$11),"")</f>
        <v/>
      </c>
      <c r="U24" s="58" t="str">
        <f>IF(AND('Mapa final'!$AD$14="Alta",'Mapa final'!$AF$14="Leve"),CONCATENATE("R2C",'Mapa final'!$S$14),"")</f>
        <v/>
      </c>
      <c r="V24" s="44" t="str">
        <f>IF(AND('Mapa final'!$AD$11="Muy Alta",'Mapa final'!$AF$11="Leve"),CONCATENATE("R2C",'Mapa final'!$S$11),"")</f>
        <v/>
      </c>
      <c r="W24" s="158" t="str">
        <f>IF(AND('Mapa final'!$AD$14="Muy Alta",'Mapa final'!$AF$14="Leve"),CONCATENATE("R2C",'Mapa final'!$S$14),"")</f>
        <v/>
      </c>
      <c r="X24" s="158" t="str">
        <f>IF(AND('Mapa final'!$AD$11="Muy Alta",'Mapa final'!$AF$11="Leve"),CONCATENATE("R2C",'Mapa final'!$S$11),"")</f>
        <v/>
      </c>
      <c r="Y24" s="158" t="str">
        <f>IF(AND('Mapa final'!$AD$14="Muy Alta",'Mapa final'!$AF$14="Leve"),CONCATENATE("R2C",'Mapa final'!$S$14),"")</f>
        <v/>
      </c>
      <c r="Z24" s="158" t="str">
        <f>IF(AND('Mapa final'!$AD$11="Muy Alta",'Mapa final'!$AF$11="Leve"),CONCATENATE("R2C",'Mapa final'!$S$11),"")</f>
        <v/>
      </c>
      <c r="AA24" s="45" t="str">
        <f>IF(AND('Mapa final'!$AD$14="Muy Alta",'Mapa final'!$AF$14="Leve"),CONCATENATE("R2C",'Mapa final'!$S$14),"")</f>
        <v/>
      </c>
      <c r="AB24" s="44" t="str">
        <f>IF(AND('Mapa final'!$AD$11="Muy Alta",'Mapa final'!$AF$11="Leve"),CONCATENATE("R2C",'Mapa final'!$S$11),"")</f>
        <v/>
      </c>
      <c r="AC24" s="158" t="str">
        <f>IF(AND('Mapa final'!$AD$14="Muy Alta",'Mapa final'!$AF$14="Leve"),CONCATENATE("R2C",'Mapa final'!$S$14),"")</f>
        <v/>
      </c>
      <c r="AD24" s="158" t="str">
        <f>IF(AND('Mapa final'!$AD$11="Muy Alta",'Mapa final'!$AF$11="Leve"),CONCATENATE("R2C",'Mapa final'!$S$11),"")</f>
        <v/>
      </c>
      <c r="AE24" s="158" t="str">
        <f>IF(AND('Mapa final'!$AD$14="Muy Alta",'Mapa final'!$AF$14="Leve"),CONCATENATE("R2C",'Mapa final'!$S$14),"")</f>
        <v/>
      </c>
      <c r="AF24" s="158" t="str">
        <f>IF(AND('Mapa final'!$AD$11="Muy Alta",'Mapa final'!$AF$11="Leve"),CONCATENATE("R2C",'Mapa final'!$S$11),"")</f>
        <v/>
      </c>
      <c r="AG24" s="45" t="str">
        <f>IF(AND('Mapa final'!$AD$14="Muy Alta",'Mapa final'!$AF$14="Leve"),CONCATENATE("R2C",'Mapa final'!$S$14),"")</f>
        <v/>
      </c>
      <c r="AH24" s="46" t="str">
        <f>IF(AND('Mapa final'!$AD$11="Muy Alta",'Mapa final'!$AF$11="Catastrófico"),CONCATENATE("R2C",'Mapa final'!$S$11),"")</f>
        <v/>
      </c>
      <c r="AI24" s="161" t="str">
        <f>IF(AND('Mapa final'!$AD$14="Muy Alta",'Mapa final'!$AF$14="Catastrófico"),CONCATENATE("R2C",'Mapa final'!$S$14),"")</f>
        <v/>
      </c>
      <c r="AJ24" s="161" t="str">
        <f>IF(AND('Mapa final'!$AD$11="Muy Alta",'Mapa final'!$AF$11="Catastrófico"),CONCATENATE("R2C",'Mapa final'!$S$11),"")</f>
        <v/>
      </c>
      <c r="AK24" s="161" t="str">
        <f>IF(AND('Mapa final'!$AD$14="Muy Alta",'Mapa final'!$AF$14="Catastrófico"),CONCATENATE("R2C",'Mapa final'!$S$14),"")</f>
        <v/>
      </c>
      <c r="AL24" s="161" t="str">
        <f>IF(AND('Mapa final'!$AD$11="Muy Alta",'Mapa final'!$AF$11="Catastrófico"),CONCATENATE("R2C",'Mapa final'!$S$11),"")</f>
        <v/>
      </c>
      <c r="AM24" s="47" t="str">
        <f>IF(AND('Mapa final'!$AD$14="Muy Alta",'Mapa final'!$AF$14="Catastrófico"),CONCATENATE("R2C",'Mapa final'!$S$14),"")</f>
        <v/>
      </c>
      <c r="AN24" s="70"/>
      <c r="AO24" s="350"/>
      <c r="AP24" s="351"/>
      <c r="AQ24" s="351"/>
      <c r="AR24" s="351"/>
      <c r="AS24" s="351"/>
      <c r="AT24" s="352"/>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261"/>
      <c r="C25" s="261"/>
      <c r="D25" s="262"/>
      <c r="E25" s="361"/>
      <c r="F25" s="362"/>
      <c r="G25" s="362"/>
      <c r="H25" s="362"/>
      <c r="I25" s="362"/>
      <c r="J25" s="59" t="str">
        <f>IF(AND('Mapa final'!$AD$11="Alta",'Mapa final'!$AF$11="Leve"),CONCATENATE("R2C",'Mapa final'!$S$11),"")</f>
        <v/>
      </c>
      <c r="K25" s="60" t="str">
        <f>IF(AND('Mapa final'!$AD$14="Alta",'Mapa final'!$AF$14="Leve"),CONCATENATE("R2C",'Mapa final'!$S$14),"")</f>
        <v/>
      </c>
      <c r="L25" s="60" t="str">
        <f>IF(AND('Mapa final'!$AD$11="Alta",'Mapa final'!$AF$11="Leve"),CONCATENATE("R2C",'Mapa final'!$S$11),"")</f>
        <v/>
      </c>
      <c r="M25" s="60" t="str">
        <f>IF(AND('Mapa final'!$AD$14="Alta",'Mapa final'!$AF$14="Leve"),CONCATENATE("R2C",'Mapa final'!$S$14),"")</f>
        <v/>
      </c>
      <c r="N25" s="60" t="str">
        <f>IF(AND('Mapa final'!$AD$11="Alta",'Mapa final'!$AF$11="Leve"),CONCATENATE("R2C",'Mapa final'!$S$11),"")</f>
        <v/>
      </c>
      <c r="O25" s="61" t="str">
        <f>IF(AND('Mapa final'!$AD$14="Alta",'Mapa final'!$AF$14="Leve"),CONCATENATE("R2C",'Mapa final'!$S$14),"")</f>
        <v/>
      </c>
      <c r="P25" s="59" t="str">
        <f>IF(AND('Mapa final'!$AD$11="Alta",'Mapa final'!$AF$11="Leve"),CONCATENATE("R2C",'Mapa final'!$S$11),"")</f>
        <v/>
      </c>
      <c r="Q25" s="60" t="str">
        <f>IF(AND('Mapa final'!$AD$14="Alta",'Mapa final'!$AF$14="Leve"),CONCATENATE("R2C",'Mapa final'!$S$14),"")</f>
        <v/>
      </c>
      <c r="R25" s="60" t="str">
        <f>IF(AND('Mapa final'!$AD$11="Alta",'Mapa final'!$AF$11="Leve"),CONCATENATE("R2C",'Mapa final'!$S$11),"")</f>
        <v/>
      </c>
      <c r="S25" s="60" t="str">
        <f>IF(AND('Mapa final'!$AD$14="Alta",'Mapa final'!$AF$14="Leve"),CONCATENATE("R2C",'Mapa final'!$S$14),"")</f>
        <v/>
      </c>
      <c r="T25" s="60" t="str">
        <f>IF(AND('Mapa final'!$AD$11="Alta",'Mapa final'!$AF$11="Leve"),CONCATENATE("R2C",'Mapa final'!$S$11),"")</f>
        <v/>
      </c>
      <c r="U25" s="61" t="str">
        <f>IF(AND('Mapa final'!$AD$14="Alta",'Mapa final'!$AF$14="Leve"),CONCATENATE("R2C",'Mapa final'!$S$14),"")</f>
        <v/>
      </c>
      <c r="V25" s="48" t="str">
        <f>IF(AND('Mapa final'!$AD$11="Muy Alta",'Mapa final'!$AF$11="Leve"),CONCATENATE("R2C",'Mapa final'!$S$11),"")</f>
        <v/>
      </c>
      <c r="W25" s="49" t="str">
        <f>IF(AND('Mapa final'!$AD$14="Muy Alta",'Mapa final'!$AF$14="Leve"),CONCATENATE("R2C",'Mapa final'!$S$14),"")</f>
        <v/>
      </c>
      <c r="X25" s="49" t="str">
        <f>IF(AND('Mapa final'!$AD$11="Muy Alta",'Mapa final'!$AF$11="Leve"),CONCATENATE("R2C",'Mapa final'!$S$11),"")</f>
        <v/>
      </c>
      <c r="Y25" s="49" t="str">
        <f>IF(AND('Mapa final'!$AD$14="Muy Alta",'Mapa final'!$AF$14="Leve"),CONCATENATE("R2C",'Mapa final'!$S$14),"")</f>
        <v/>
      </c>
      <c r="Z25" s="49" t="str">
        <f>IF(AND('Mapa final'!$AD$11="Muy Alta",'Mapa final'!$AF$11="Leve"),CONCATENATE("R2C",'Mapa final'!$S$11),"")</f>
        <v/>
      </c>
      <c r="AA25" s="50" t="str">
        <f>IF(AND('Mapa final'!$AD$14="Muy Alta",'Mapa final'!$AF$14="Leve"),CONCATENATE("R2C",'Mapa final'!$S$14),"")</f>
        <v/>
      </c>
      <c r="AB25" s="48" t="str">
        <f>IF(AND('Mapa final'!$AD$11="Muy Alta",'Mapa final'!$AF$11="Leve"),CONCATENATE("R2C",'Mapa final'!$S$11),"")</f>
        <v/>
      </c>
      <c r="AC25" s="49" t="str">
        <f>IF(AND('Mapa final'!$AD$14="Muy Alta",'Mapa final'!$AF$14="Leve"),CONCATENATE("R2C",'Mapa final'!$S$14),"")</f>
        <v/>
      </c>
      <c r="AD25" s="49" t="str">
        <f>IF(AND('Mapa final'!$AD$11="Muy Alta",'Mapa final'!$AF$11="Leve"),CONCATENATE("R2C",'Mapa final'!$S$11),"")</f>
        <v/>
      </c>
      <c r="AE25" s="49" t="str">
        <f>IF(AND('Mapa final'!$AD$14="Muy Alta",'Mapa final'!$AF$14="Leve"),CONCATENATE("R2C",'Mapa final'!$S$14),"")</f>
        <v/>
      </c>
      <c r="AF25" s="49" t="str">
        <f>IF(AND('Mapa final'!$AD$11="Muy Alta",'Mapa final'!$AF$11="Leve"),CONCATENATE("R2C",'Mapa final'!$S$11),"")</f>
        <v/>
      </c>
      <c r="AG25" s="50" t="str">
        <f>IF(AND('Mapa final'!$AD$14="Muy Alta",'Mapa final'!$AF$14="Leve"),CONCATENATE("R2C",'Mapa final'!$S$14),"")</f>
        <v/>
      </c>
      <c r="AH25" s="51" t="str">
        <f>IF(AND('Mapa final'!$AD$11="Muy Alta",'Mapa final'!$AF$11="Catastrófico"),CONCATENATE("R2C",'Mapa final'!$S$11),"")</f>
        <v/>
      </c>
      <c r="AI25" s="52" t="str">
        <f>IF(AND('Mapa final'!$AD$14="Muy Alta",'Mapa final'!$AF$14="Catastrófico"),CONCATENATE("R2C",'Mapa final'!$S$14),"")</f>
        <v/>
      </c>
      <c r="AJ25" s="52" t="str">
        <f>IF(AND('Mapa final'!$AD$11="Muy Alta",'Mapa final'!$AF$11="Catastrófico"),CONCATENATE("R2C",'Mapa final'!$S$11),"")</f>
        <v/>
      </c>
      <c r="AK25" s="52" t="str">
        <f>IF(AND('Mapa final'!$AD$14="Muy Alta",'Mapa final'!$AF$14="Catastrófico"),CONCATENATE("R2C",'Mapa final'!$S$14),"")</f>
        <v/>
      </c>
      <c r="AL25" s="52" t="str">
        <f>IF(AND('Mapa final'!$AD$11="Muy Alta",'Mapa final'!$AF$11="Catastrófico"),CONCATENATE("R2C",'Mapa final'!$S$11),"")</f>
        <v/>
      </c>
      <c r="AM25" s="53" t="str">
        <f>IF(AND('Mapa final'!$AD$14="Muy Alta",'Mapa final'!$AF$14="Catastrófico"),CONCATENATE("R2C",'Mapa final'!$S$14),"")</f>
        <v/>
      </c>
      <c r="AN25" s="70"/>
      <c r="AO25" s="353"/>
      <c r="AP25" s="354"/>
      <c r="AQ25" s="354"/>
      <c r="AR25" s="354"/>
      <c r="AS25" s="354"/>
      <c r="AT25" s="355"/>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261"/>
      <c r="C26" s="261"/>
      <c r="D26" s="262"/>
      <c r="E26" s="356" t="s">
        <v>116</v>
      </c>
      <c r="F26" s="357"/>
      <c r="G26" s="357"/>
      <c r="H26" s="357"/>
      <c r="I26" s="374"/>
      <c r="J26" s="54" t="str">
        <f>IF(AND('Mapa final'!$AD$11="Alta",'Mapa final'!$AF$11="Leve"),CONCATENATE("R2C",'Mapa final'!$S$11),"")</f>
        <v/>
      </c>
      <c r="K26" s="55" t="str">
        <f>IF(AND('Mapa final'!$AD$14="Alta",'Mapa final'!$AF$14="Leve"),CONCATENATE("R2C",'Mapa final'!$S$14),"")</f>
        <v/>
      </c>
      <c r="L26" s="55" t="str">
        <f>IF(AND('Mapa final'!$AD$11="Alta",'Mapa final'!$AF$11="Leve"),CONCATENATE("R2C",'Mapa final'!$S$11),"")</f>
        <v/>
      </c>
      <c r="M26" s="55" t="str">
        <f>IF(AND('Mapa final'!$AD$14="Alta",'Mapa final'!$AF$14="Leve"),CONCATENATE("R2C",'Mapa final'!$S$14),"")</f>
        <v/>
      </c>
      <c r="N26" s="55" t="str">
        <f>IF(AND('Mapa final'!$AD$11="Alta",'Mapa final'!$AF$11="Leve"),CONCATENATE("R2C",'Mapa final'!$S$11),"")</f>
        <v/>
      </c>
      <c r="O26" s="56" t="str">
        <f>IF(AND('Mapa final'!$AD$14="Alta",'Mapa final'!$AF$14="Leve"),CONCATENATE("R2C",'Mapa final'!$S$14),"")</f>
        <v/>
      </c>
      <c r="P26" s="54" t="str">
        <f>IF(AND('Mapa final'!$AD$11="Alta",'Mapa final'!$AF$11="Leve"),CONCATENATE("R2C",'Mapa final'!$S$11),"")</f>
        <v/>
      </c>
      <c r="Q26" s="55" t="str">
        <f>IF(AND('Mapa final'!$AD$14="Alta",'Mapa final'!$AF$14="Leve"),CONCATENATE("R2C",'Mapa final'!$S$14),"")</f>
        <v/>
      </c>
      <c r="R26" s="55" t="str">
        <f>IF(AND('Mapa final'!$AD$11="Alta",'Mapa final'!$AF$11="Leve"),CONCATENATE("R2C",'Mapa final'!$S$11),"")</f>
        <v/>
      </c>
      <c r="S26" s="55" t="str">
        <f>IF(AND('Mapa final'!$AD$14="Alta",'Mapa final'!$AF$14="Leve"),CONCATENATE("R2C",'Mapa final'!$S$14),"")</f>
        <v/>
      </c>
      <c r="T26" s="55" t="str">
        <f>IF(AND('Mapa final'!$AD$11="Alta",'Mapa final'!$AF$11="Leve"),CONCATENATE("R2C",'Mapa final'!$S$11),"")</f>
        <v/>
      </c>
      <c r="U26" s="56" t="str">
        <f>IF(AND('Mapa final'!$AD$14="Alta",'Mapa final'!$AF$14="Leve"),CONCATENATE("R2C",'Mapa final'!$S$14),"")</f>
        <v/>
      </c>
      <c r="V26" s="54" t="str">
        <f>IF(AND('Mapa final'!$AD$11="Alta",'Mapa final'!$AF$11="Leve"),CONCATENATE("R2C",'Mapa final'!$S$11),"")</f>
        <v/>
      </c>
      <c r="W26" s="55" t="str">
        <f>IF(AND('Mapa final'!$AD$14="Alta",'Mapa final'!$AF$14="Leve"),CONCATENATE("R2C",'Mapa final'!$S$14),"")</f>
        <v/>
      </c>
      <c r="X26" s="55" t="str">
        <f>IF(AND('Mapa final'!$AD$11="Alta",'Mapa final'!$AF$11="Leve"),CONCATENATE("R2C",'Mapa final'!$S$11),"")</f>
        <v/>
      </c>
      <c r="Y26" s="55" t="str">
        <f>IF(AND('Mapa final'!$AD$14="Alta",'Mapa final'!$AF$14="Leve"),CONCATENATE("R2C",'Mapa final'!$S$14),"")</f>
        <v/>
      </c>
      <c r="Z26" s="55" t="str">
        <f>IF(AND('Mapa final'!$AD$11="Alta",'Mapa final'!$AF$11="Leve"),CONCATENATE("R2C",'Mapa final'!$S$11),"")</f>
        <v/>
      </c>
      <c r="AA26" s="56" t="str">
        <f>IF(AND('Mapa final'!$AD$14="Alta",'Mapa final'!$AF$14="Leve"),CONCATENATE("R2C",'Mapa final'!$S$14),"")</f>
        <v/>
      </c>
      <c r="AB26" s="38" t="str">
        <f>IF(AND('Mapa final'!$AD$11="Muy Alta",'Mapa final'!$AF$11="Leve"),CONCATENATE("R2C",'Mapa final'!$S$11),"")</f>
        <v/>
      </c>
      <c r="AC26" s="39" t="str">
        <f>IF(AND('Mapa final'!$AD$14="Muy Alta",'Mapa final'!$AF$14="Leve"),CONCATENATE("R2C",'Mapa final'!$S$14),"")</f>
        <v/>
      </c>
      <c r="AD26" s="39" t="str">
        <f>IF(AND('Mapa final'!$AD$11="Muy Alta",'Mapa final'!$AF$11="Leve"),CONCATENATE("R2C",'Mapa final'!$S$11),"")</f>
        <v/>
      </c>
      <c r="AE26" s="39" t="str">
        <f>IF(AND('Mapa final'!$AD$14="Muy Alta",'Mapa final'!$AF$14="Leve"),CONCATENATE("R2C",'Mapa final'!$S$14),"")</f>
        <v/>
      </c>
      <c r="AF26" s="39" t="str">
        <f>IF(AND('Mapa final'!$AD$11="Muy Alta",'Mapa final'!$AF$11="Leve"),CONCATENATE("R2C",'Mapa final'!$S$11),"")</f>
        <v/>
      </c>
      <c r="AG26" s="40" t="str">
        <f>IF(AND('Mapa final'!$AD$14="Muy Alta",'Mapa final'!$AF$14="Leve"),CONCATENATE("R2C",'Mapa final'!$S$14),"")</f>
        <v/>
      </c>
      <c r="AH26" s="41" t="str">
        <f>IF(AND('Mapa final'!$AD$11="Muy Alta",'Mapa final'!$AF$11="Catastrófico"),CONCATENATE("R2C",'Mapa final'!$S$11),"")</f>
        <v/>
      </c>
      <c r="AI26" s="42" t="str">
        <f>IF(AND('Mapa final'!$AD$14="Muy Alta",'Mapa final'!$AF$14="Catastrófico"),CONCATENATE("R2C",'Mapa final'!$S$14),"")</f>
        <v/>
      </c>
      <c r="AJ26" s="42" t="str">
        <f>IF(AND('Mapa final'!$AD$11="Muy Alta",'Mapa final'!$AF$11="Catastrófico"),CONCATENATE("R2C",'Mapa final'!$S$11),"")</f>
        <v/>
      </c>
      <c r="AK26" s="42" t="str">
        <f>IF(AND('Mapa final'!$AD$14="Muy Alta",'Mapa final'!$AF$14="Catastrófico"),CONCATENATE("R2C",'Mapa final'!$S$14),"")</f>
        <v/>
      </c>
      <c r="AL26" s="42" t="str">
        <f>IF(AND('Mapa final'!$AD$11="Muy Alta",'Mapa final'!$AF$11="Catastrófico"),CONCATENATE("R2C",'Mapa final'!$S$11),"")</f>
        <v/>
      </c>
      <c r="AM26" s="43" t="str">
        <f>IF(AND('Mapa final'!$AD$14="Muy Alta",'Mapa final'!$AF$14="Catastrófico"),CONCATENATE("R2C",'Mapa final'!$S$14),"")</f>
        <v/>
      </c>
      <c r="AN26" s="70"/>
      <c r="AO26" s="386" t="s">
        <v>80</v>
      </c>
      <c r="AP26" s="387"/>
      <c r="AQ26" s="387"/>
      <c r="AR26" s="387"/>
      <c r="AS26" s="387"/>
      <c r="AT26" s="388"/>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261"/>
      <c r="C27" s="261"/>
      <c r="D27" s="262"/>
      <c r="E27" s="358"/>
      <c r="F27" s="359"/>
      <c r="G27" s="359"/>
      <c r="H27" s="359"/>
      <c r="I27" s="375"/>
      <c r="J27" s="57" t="str">
        <f>IF(AND('Mapa final'!$AD$11="Alta",'Mapa final'!$AF$11="Leve"),CONCATENATE("R2C",'Mapa final'!$S$11),"")</f>
        <v/>
      </c>
      <c r="K27" s="159" t="str">
        <f>IF(AND('Mapa final'!$AD$14="Alta",'Mapa final'!$AF$14="Leve"),CONCATENATE("R2C",'Mapa final'!$S$14),"")</f>
        <v/>
      </c>
      <c r="L27" s="159" t="str">
        <f>IF(AND('Mapa final'!$AD$11="Alta",'Mapa final'!$AF$11="Leve"),CONCATENATE("R2C",'Mapa final'!$S$11),"")</f>
        <v/>
      </c>
      <c r="M27" s="159" t="str">
        <f>IF(AND('Mapa final'!$AD$14="Alta",'Mapa final'!$AF$14="Leve"),CONCATENATE("R2C",'Mapa final'!$S$14),"")</f>
        <v/>
      </c>
      <c r="N27" s="159" t="str">
        <f>IF(AND('Mapa final'!$AD$11="Alta",'Mapa final'!$AF$11="Leve"),CONCATENATE("R2C",'Mapa final'!$S$11),"")</f>
        <v/>
      </c>
      <c r="O27" s="58" t="str">
        <f>IF(AND('Mapa final'!$AD$14="Alta",'Mapa final'!$AF$14="Leve"),CONCATENATE("R2C",'Mapa final'!$S$14),"")</f>
        <v/>
      </c>
      <c r="P27" s="57" t="str">
        <f>IF(AND('Mapa final'!$AD$11="Alta",'Mapa final'!$AF$11="Leve"),CONCATENATE("R2C",'Mapa final'!$S$11),"")</f>
        <v/>
      </c>
      <c r="Q27" s="159" t="str">
        <f>IF(AND('Mapa final'!$AD$14="Alta",'Mapa final'!$AF$14="Leve"),CONCATENATE("R2C",'Mapa final'!$S$14),"")</f>
        <v/>
      </c>
      <c r="R27" s="159" t="str">
        <f>IF(AND('Mapa final'!$AD$11="Alta",'Mapa final'!$AF$11="Leve"),CONCATENATE("R2C",'Mapa final'!$S$11),"")</f>
        <v/>
      </c>
      <c r="S27" s="159" t="str">
        <f>IF(AND('Mapa final'!$AD$14="Alta",'Mapa final'!$AF$14="Leve"),CONCATENATE("R2C",'Mapa final'!$S$14),"")</f>
        <v/>
      </c>
      <c r="T27" s="159" t="str">
        <f>IF(AND('Mapa final'!$AD$11="Alta",'Mapa final'!$AF$11="Leve"),CONCATENATE("R2C",'Mapa final'!$S$11),"")</f>
        <v/>
      </c>
      <c r="U27" s="58" t="str">
        <f>IF(AND('Mapa final'!$AD$14="Alta",'Mapa final'!$AF$14="Leve"),CONCATENATE("R2C",'Mapa final'!$S$14),"")</f>
        <v/>
      </c>
      <c r="V27" s="57" t="str">
        <f>IF(AND('Mapa final'!$AD$11="Alta",'Mapa final'!$AF$11="Leve"),CONCATENATE("R2C",'Mapa final'!$S$11),"")</f>
        <v/>
      </c>
      <c r="W27" s="159" t="str">
        <f>IF(AND('Mapa final'!$AD$14="Alta",'Mapa final'!$AF$14="Leve"),CONCATENATE("R2C",'Mapa final'!$S$14),"")</f>
        <v/>
      </c>
      <c r="X27" s="159" t="str">
        <f>IF(AND('Mapa final'!$AD$11="Alta",'Mapa final'!$AF$11="Leve"),CONCATENATE("R2C",'Mapa final'!$S$11),"")</f>
        <v/>
      </c>
      <c r="Y27" s="159" t="str">
        <f>IF(AND('Mapa final'!$AD$14="Alta",'Mapa final'!$AF$14="Leve"),CONCATENATE("R2C",'Mapa final'!$S$14),"")</f>
        <v/>
      </c>
      <c r="Z27" s="159" t="str">
        <f>IF(AND('Mapa final'!$AD$11="Alta",'Mapa final'!$AF$11="Leve"),CONCATENATE("R2C",'Mapa final'!$S$11),"")</f>
        <v/>
      </c>
      <c r="AA27" s="58" t="str">
        <f>IF(AND('Mapa final'!$AD$14="Alta",'Mapa final'!$AF$14="Leve"),CONCATENATE("R2C",'Mapa final'!$S$14),"")</f>
        <v/>
      </c>
      <c r="AB27" s="44" t="str">
        <f>IF(AND('Mapa final'!$AD$11="Muy Alta",'Mapa final'!$AF$11="Leve"),CONCATENATE("R2C",'Mapa final'!$S$11),"")</f>
        <v/>
      </c>
      <c r="AC27" s="158" t="str">
        <f>IF(AND('Mapa final'!$AD$14="Muy Alta",'Mapa final'!$AF$14="Leve"),CONCATENATE("R2C",'Mapa final'!$S$14),"")</f>
        <v/>
      </c>
      <c r="AD27" s="158" t="str">
        <f>IF(AND('Mapa final'!$AD$11="Muy Alta",'Mapa final'!$AF$11="Leve"),CONCATENATE("R2C",'Mapa final'!$S$11),"")</f>
        <v/>
      </c>
      <c r="AE27" s="158" t="str">
        <f>IF(AND('Mapa final'!$AD$14="Muy Alta",'Mapa final'!$AF$14="Leve"),CONCATENATE("R2C",'Mapa final'!$S$14),"")</f>
        <v/>
      </c>
      <c r="AF27" s="158" t="str">
        <f>IF(AND('Mapa final'!$AD$11="Muy Alta",'Mapa final'!$AF$11="Leve"),CONCATENATE("R2C",'Mapa final'!$S$11),"")</f>
        <v/>
      </c>
      <c r="AG27" s="45" t="str">
        <f>IF(AND('Mapa final'!$AD$14="Muy Alta",'Mapa final'!$AF$14="Leve"),CONCATENATE("R2C",'Mapa final'!$S$14),"")</f>
        <v/>
      </c>
      <c r="AH27" s="46" t="str">
        <f>IF(AND('Mapa final'!$AD$11="Muy Alta",'Mapa final'!$AF$11="Catastrófico"),CONCATENATE("R2C",'Mapa final'!$S$11),"")</f>
        <v/>
      </c>
      <c r="AI27" s="161" t="str">
        <f>IF(AND('Mapa final'!$AD$14="Muy Alta",'Mapa final'!$AF$14="Catastrófico"),CONCATENATE("R2C",'Mapa final'!$S$14),"")</f>
        <v/>
      </c>
      <c r="AJ27" s="161" t="str">
        <f>IF(AND('Mapa final'!$AD$11="Muy Alta",'Mapa final'!$AF$11="Catastrófico"),CONCATENATE("R2C",'Mapa final'!$S$11),"")</f>
        <v/>
      </c>
      <c r="AK27" s="161" t="str">
        <f>IF(AND('Mapa final'!$AD$14="Muy Alta",'Mapa final'!$AF$14="Catastrófico"),CONCATENATE("R2C",'Mapa final'!$S$14),"")</f>
        <v/>
      </c>
      <c r="AL27" s="161" t="str">
        <f>IF(AND('Mapa final'!$AD$11="Muy Alta",'Mapa final'!$AF$11="Catastrófico"),CONCATENATE("R2C",'Mapa final'!$S$11),"")</f>
        <v/>
      </c>
      <c r="AM27" s="47" t="str">
        <f>IF(AND('Mapa final'!$AD$14="Muy Alta",'Mapa final'!$AF$14="Catastrófico"),CONCATENATE("R2C",'Mapa final'!$S$14),"")</f>
        <v/>
      </c>
      <c r="AN27" s="70"/>
      <c r="AO27" s="389"/>
      <c r="AP27" s="390"/>
      <c r="AQ27" s="390"/>
      <c r="AR27" s="390"/>
      <c r="AS27" s="390"/>
      <c r="AT27" s="391"/>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261"/>
      <c r="C28" s="261"/>
      <c r="D28" s="262"/>
      <c r="E28" s="360"/>
      <c r="F28" s="359"/>
      <c r="G28" s="359"/>
      <c r="H28" s="359"/>
      <c r="I28" s="375"/>
      <c r="J28" s="57" t="str">
        <f>IF(AND('Mapa final'!$AD$11="Alta",'Mapa final'!$AF$11="Leve"),CONCATENATE("R2C",'Mapa final'!$S$11),"")</f>
        <v/>
      </c>
      <c r="K28" s="159" t="str">
        <f>IF(AND('Mapa final'!$AD$14="Alta",'Mapa final'!$AF$14="Leve"),CONCATENATE("R2C",'Mapa final'!$S$14),"")</f>
        <v/>
      </c>
      <c r="L28" s="159" t="str">
        <f>IF(AND('Mapa final'!$AD$11="Alta",'Mapa final'!$AF$11="Leve"),CONCATENATE("R2C",'Mapa final'!$S$11),"")</f>
        <v/>
      </c>
      <c r="M28" s="159" t="str">
        <f>IF(AND('Mapa final'!$AD$14="Alta",'Mapa final'!$AF$14="Leve"),CONCATENATE("R2C",'Mapa final'!$S$14),"")</f>
        <v/>
      </c>
      <c r="N28" s="159" t="str">
        <f>IF(AND('Mapa final'!$AD$11="Alta",'Mapa final'!$AF$11="Leve"),CONCATENATE("R2C",'Mapa final'!$S$11),"")</f>
        <v/>
      </c>
      <c r="O28" s="58" t="str">
        <f>IF(AND('Mapa final'!$AD$14="Alta",'Mapa final'!$AF$14="Leve"),CONCATENATE("R2C",'Mapa final'!$S$14),"")</f>
        <v/>
      </c>
      <c r="P28" s="57" t="str">
        <f>IF(AND('Mapa final'!$AD$11="Alta",'Mapa final'!$AF$11="Leve"),CONCATENATE("R2C",'Mapa final'!$S$11),"")</f>
        <v/>
      </c>
      <c r="Q28" s="159" t="str">
        <f>IF(AND('Mapa final'!$AD$14="Alta",'Mapa final'!$AF$14="Leve"),CONCATENATE("R2C",'Mapa final'!$S$14),"")</f>
        <v/>
      </c>
      <c r="R28" s="159" t="str">
        <f>IF(AND('Mapa final'!$AD$11="Alta",'Mapa final'!$AF$11="Leve"),CONCATENATE("R2C",'Mapa final'!$S$11),"")</f>
        <v/>
      </c>
      <c r="S28" s="159" t="str">
        <f>IF(AND('Mapa final'!$AD$14="Alta",'Mapa final'!$AF$14="Leve"),CONCATENATE("R2C",'Mapa final'!$S$14),"")</f>
        <v/>
      </c>
      <c r="T28" s="159" t="str">
        <f>IF(AND('Mapa final'!$AD$11="Alta",'Mapa final'!$AF$11="Leve"),CONCATENATE("R2C",'Mapa final'!$S$11),"")</f>
        <v/>
      </c>
      <c r="U28" s="58" t="str">
        <f>IF(AND('Mapa final'!$AD$14="Alta",'Mapa final'!$AF$14="Leve"),CONCATENATE("R2C",'Mapa final'!$S$14),"")</f>
        <v/>
      </c>
      <c r="V28" s="57" t="str">
        <f>IF(AND('Mapa final'!$AD$11="Alta",'Mapa final'!$AF$11="Leve"),CONCATENATE("R2C",'Mapa final'!$S$11),"")</f>
        <v/>
      </c>
      <c r="W28" s="159" t="str">
        <f>IF(AND('Mapa final'!$AD$14="Alta",'Mapa final'!$AF$14="Leve"),CONCATENATE("R2C",'Mapa final'!$S$14),"")</f>
        <v/>
      </c>
      <c r="X28" s="159" t="str">
        <f>IF(AND('Mapa final'!$AD$11="Alta",'Mapa final'!$AF$11="Leve"),CONCATENATE("R2C",'Mapa final'!$S$11),"")</f>
        <v/>
      </c>
      <c r="Y28" s="159" t="str">
        <f>IF(AND('Mapa final'!$AD$14="Alta",'Mapa final'!$AF$14="Leve"),CONCATENATE("R2C",'Mapa final'!$S$14),"")</f>
        <v/>
      </c>
      <c r="Z28" s="159" t="str">
        <f>IF(AND('Mapa final'!$AD$11="Alta",'Mapa final'!$AF$11="Leve"),CONCATENATE("R2C",'Mapa final'!$S$11),"")</f>
        <v/>
      </c>
      <c r="AA28" s="58" t="str">
        <f>IF(AND('Mapa final'!$AD$14="Alta",'Mapa final'!$AF$14="Leve"),CONCATENATE("R2C",'Mapa final'!$S$14),"")</f>
        <v/>
      </c>
      <c r="AB28" s="44" t="str">
        <f>IF(AND('Mapa final'!$AD$11="Muy Alta",'Mapa final'!$AF$11="Leve"),CONCATENATE("R2C",'Mapa final'!$S$11),"")</f>
        <v/>
      </c>
      <c r="AC28" s="158" t="str">
        <f>IF(AND('Mapa final'!$AD$14="Muy Alta",'Mapa final'!$AF$14="Leve"),CONCATENATE("R2C",'Mapa final'!$S$14),"")</f>
        <v/>
      </c>
      <c r="AD28" s="158" t="str">
        <f>IF(AND('Mapa final'!$AD$11="Muy Alta",'Mapa final'!$AF$11="Leve"),CONCATENATE("R2C",'Mapa final'!$S$11),"")</f>
        <v/>
      </c>
      <c r="AE28" s="158" t="str">
        <f>IF(AND('Mapa final'!$AD$14="Muy Alta",'Mapa final'!$AF$14="Leve"),CONCATENATE("R2C",'Mapa final'!$S$14),"")</f>
        <v/>
      </c>
      <c r="AF28" s="158" t="str">
        <f>IF(AND('Mapa final'!$AD$11="Muy Alta",'Mapa final'!$AF$11="Leve"),CONCATENATE("R2C",'Mapa final'!$S$11),"")</f>
        <v/>
      </c>
      <c r="AG28" s="45" t="str">
        <f>IF(AND('Mapa final'!$AD$14="Muy Alta",'Mapa final'!$AF$14="Leve"),CONCATENATE("R2C",'Mapa final'!$S$14),"")</f>
        <v/>
      </c>
      <c r="AH28" s="46" t="str">
        <f>IF(AND('Mapa final'!$AD$11="Muy Alta",'Mapa final'!$AF$11="Catastrófico"),CONCATENATE("R2C",'Mapa final'!$S$11),"")</f>
        <v/>
      </c>
      <c r="AI28" s="161" t="str">
        <f>IF(AND('Mapa final'!$AD$14="Muy Alta",'Mapa final'!$AF$14="Catastrófico"),CONCATENATE("R2C",'Mapa final'!$S$14),"")</f>
        <v/>
      </c>
      <c r="AJ28" s="161" t="str">
        <f>IF(AND('Mapa final'!$AD$11="Muy Alta",'Mapa final'!$AF$11="Catastrófico"),CONCATENATE("R2C",'Mapa final'!$S$11),"")</f>
        <v/>
      </c>
      <c r="AK28" s="161" t="str">
        <f>IF(AND('Mapa final'!$AD$14="Muy Alta",'Mapa final'!$AF$14="Catastrófico"),CONCATENATE("R2C",'Mapa final'!$S$14),"")</f>
        <v/>
      </c>
      <c r="AL28" s="161" t="str">
        <f>IF(AND('Mapa final'!$AD$11="Muy Alta",'Mapa final'!$AF$11="Catastrófico"),CONCATENATE("R2C",'Mapa final'!$S$11),"")</f>
        <v/>
      </c>
      <c r="AM28" s="47" t="str">
        <f>IF(AND('Mapa final'!$AD$14="Muy Alta",'Mapa final'!$AF$14="Catastrófico"),CONCATENATE("R2C",'Mapa final'!$S$14),"")</f>
        <v/>
      </c>
      <c r="AN28" s="70"/>
      <c r="AO28" s="389"/>
      <c r="AP28" s="390"/>
      <c r="AQ28" s="390"/>
      <c r="AR28" s="390"/>
      <c r="AS28" s="390"/>
      <c r="AT28" s="391"/>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261"/>
      <c r="C29" s="261"/>
      <c r="D29" s="262"/>
      <c r="E29" s="360"/>
      <c r="F29" s="359"/>
      <c r="G29" s="359"/>
      <c r="H29" s="359"/>
      <c r="I29" s="375"/>
      <c r="J29" s="57" t="str">
        <f>IF(AND('Mapa final'!$AD$11="Alta",'Mapa final'!$AF$11="Leve"),CONCATENATE("R2C",'Mapa final'!$S$11),"")</f>
        <v/>
      </c>
      <c r="K29" s="159" t="str">
        <f>IF(AND('Mapa final'!$AD$14="Alta",'Mapa final'!$AF$14="Leve"),CONCATENATE("R2C",'Mapa final'!$S$14),"")</f>
        <v/>
      </c>
      <c r="L29" s="159" t="str">
        <f>IF(AND('Mapa final'!$AD$11="Alta",'Mapa final'!$AF$11="Leve"),CONCATENATE("R2C",'Mapa final'!$S$11),"")</f>
        <v/>
      </c>
      <c r="M29" s="159" t="str">
        <f>IF(AND('Mapa final'!$AD$14="Alta",'Mapa final'!$AF$14="Leve"),CONCATENATE("R2C",'Mapa final'!$S$14),"")</f>
        <v/>
      </c>
      <c r="N29" s="159" t="str">
        <f>IF(AND('Mapa final'!$AD$11="Alta",'Mapa final'!$AF$11="Leve"),CONCATENATE("R2C",'Mapa final'!$S$11),"")</f>
        <v/>
      </c>
      <c r="O29" s="58" t="str">
        <f>IF(AND('Mapa final'!$AD$14="Alta",'Mapa final'!$AF$14="Leve"),CONCATENATE("R2C",'Mapa final'!$S$14),"")</f>
        <v/>
      </c>
      <c r="P29" s="57" t="str">
        <f>IF(AND('Mapa final'!$AD$11="Alta",'Mapa final'!$AF$11="Leve"),CONCATENATE("R2C",'Mapa final'!$S$11),"")</f>
        <v/>
      </c>
      <c r="Q29" s="159" t="str">
        <f>IF(AND('Mapa final'!$AD$14="Alta",'Mapa final'!$AF$14="Leve"),CONCATENATE("R2C",'Mapa final'!$S$14),"")</f>
        <v/>
      </c>
      <c r="R29" s="159" t="str">
        <f>IF(AND('Mapa final'!$AD$11="Alta",'Mapa final'!$AF$11="Leve"),CONCATENATE("R2C",'Mapa final'!$S$11),"")</f>
        <v/>
      </c>
      <c r="S29" s="159" t="str">
        <f>IF(AND('Mapa final'!$AD$14="Alta",'Mapa final'!$AF$14="Leve"),CONCATENATE("R2C",'Mapa final'!$S$14),"")</f>
        <v/>
      </c>
      <c r="T29" s="159" t="str">
        <f>IF(AND('Mapa final'!$AD$11="Alta",'Mapa final'!$AF$11="Leve"),CONCATENATE("R2C",'Mapa final'!$S$11),"")</f>
        <v/>
      </c>
      <c r="U29" s="58" t="str">
        <f>IF(AND('Mapa final'!$AD$14="Alta",'Mapa final'!$AF$14="Leve"),CONCATENATE("R2C",'Mapa final'!$S$14),"")</f>
        <v/>
      </c>
      <c r="V29" s="57" t="str">
        <f>IF(AND('Mapa final'!$AD$11="Alta",'Mapa final'!$AF$11="Leve"),CONCATENATE("R2C",'Mapa final'!$S$11),"")</f>
        <v/>
      </c>
      <c r="W29" s="159" t="str">
        <f>IF(AND('Mapa final'!$AD$14="Alta",'Mapa final'!$AF$14="Leve"),CONCATENATE("R2C",'Mapa final'!$S$14),"")</f>
        <v/>
      </c>
      <c r="X29" s="159" t="str">
        <f>IF(AND('Mapa final'!$AD$11="Alta",'Mapa final'!$AF$11="Leve"),CONCATENATE("R2C",'Mapa final'!$S$11),"")</f>
        <v/>
      </c>
      <c r="Y29" s="159" t="str">
        <f>IF(AND('Mapa final'!$AD$14="Alta",'Mapa final'!$AF$14="Leve"),CONCATENATE("R2C",'Mapa final'!$S$14),"")</f>
        <v/>
      </c>
      <c r="Z29" s="159" t="str">
        <f>IF(AND('Mapa final'!$AD$11="Alta",'Mapa final'!$AF$11="Leve"),CONCATENATE("R2C",'Mapa final'!$S$11),"")</f>
        <v/>
      </c>
      <c r="AA29" s="58" t="str">
        <f>IF(AND('Mapa final'!$AD$14="Alta",'Mapa final'!$AF$14="Leve"),CONCATENATE("R2C",'Mapa final'!$S$14),"")</f>
        <v/>
      </c>
      <c r="AB29" s="44" t="str">
        <f>IF(AND('Mapa final'!$AD$11="Muy Alta",'Mapa final'!$AF$11="Leve"),CONCATENATE("R2C",'Mapa final'!$S$11),"")</f>
        <v/>
      </c>
      <c r="AC29" s="158" t="str">
        <f>IF(AND('Mapa final'!$AD$14="Muy Alta",'Mapa final'!$AF$14="Leve"),CONCATENATE("R2C",'Mapa final'!$S$14),"")</f>
        <v/>
      </c>
      <c r="AD29" s="158" t="str">
        <f>IF(AND('Mapa final'!$AD$14="media",'Mapa final'!$AF$14="mayor"),CONCATENATE("R3C",'Mapa final'!$S$14),"")</f>
        <v>R3C2</v>
      </c>
      <c r="AE29" s="158" t="str">
        <f>IF(AND('Mapa final'!$AD$14="Muy Alta",'Mapa final'!$AF$14="Leve"),CONCATENATE("R2C",'Mapa final'!$S$14),"")</f>
        <v/>
      </c>
      <c r="AF29" s="158" t="str">
        <f>IF(AND('Mapa final'!$AD$11="Muy Alta",'Mapa final'!$AF$11="Leve"),CONCATENATE("R2C",'Mapa final'!$S$11),"")</f>
        <v/>
      </c>
      <c r="AG29" s="45" t="str">
        <f>IF(AND('Mapa final'!$AD$14="Muy Alta",'Mapa final'!$AF$14="Leve"),CONCATENATE("R2C",'Mapa final'!$S$14),"")</f>
        <v/>
      </c>
      <c r="AH29" s="46" t="str">
        <f>IF(AND('Mapa final'!$AD$11="Muy Alta",'Mapa final'!$AF$11="Catastrófico"),CONCATENATE("R2C",'Mapa final'!$S$11),"")</f>
        <v/>
      </c>
      <c r="AI29" s="161" t="str">
        <f>IF(AND('Mapa final'!$AD$14="Muy Alta",'Mapa final'!$AF$14="Catastrófico"),CONCATENATE("R2C",'Mapa final'!$S$14),"")</f>
        <v/>
      </c>
      <c r="AJ29" s="161" t="str">
        <f>IF(AND('Mapa final'!$AD$11="Muy Alta",'Mapa final'!$AF$11="Catastrófico"),CONCATENATE("R2C",'Mapa final'!$S$11),"")</f>
        <v/>
      </c>
      <c r="AK29" s="161" t="str">
        <f>IF(AND('Mapa final'!$AD$14="Muy Alta",'Mapa final'!$AF$14="Catastrófico"),CONCATENATE("R2C",'Mapa final'!$S$14),"")</f>
        <v/>
      </c>
      <c r="AL29" s="161" t="str">
        <f>IF(AND('Mapa final'!$AD$11="Muy Alta",'Mapa final'!$AF$11="Catastrófico"),CONCATENATE("R2C",'Mapa final'!$S$11),"")</f>
        <v/>
      </c>
      <c r="AM29" s="47" t="str">
        <f>IF(AND('Mapa final'!$AD$14="Muy Alta",'Mapa final'!$AF$14="Catastrófico"),CONCATENATE("R2C",'Mapa final'!$S$14),"")</f>
        <v/>
      </c>
      <c r="AN29" s="70"/>
      <c r="AO29" s="389"/>
      <c r="AP29" s="390"/>
      <c r="AQ29" s="390"/>
      <c r="AR29" s="390"/>
      <c r="AS29" s="390"/>
      <c r="AT29" s="391"/>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261"/>
      <c r="C30" s="261"/>
      <c r="D30" s="262"/>
      <c r="E30" s="360"/>
      <c r="F30" s="359"/>
      <c r="G30" s="359"/>
      <c r="H30" s="359"/>
      <c r="I30" s="375"/>
      <c r="J30" s="57" t="str">
        <f>IF(AND('Mapa final'!$AD$11="Alta",'Mapa final'!$AF$11="Leve"),CONCATENATE("R2C",'Mapa final'!$S$11),"")</f>
        <v/>
      </c>
      <c r="K30" s="159" t="str">
        <f>IF(AND('Mapa final'!$AD$14="Alta",'Mapa final'!$AF$14="Leve"),CONCATENATE("R2C",'Mapa final'!$S$14),"")</f>
        <v/>
      </c>
      <c r="L30" s="159" t="str">
        <f>IF(AND('Mapa final'!$AD$11="Alta",'Mapa final'!$AF$11="Leve"),CONCATENATE("R2C",'Mapa final'!$S$11),"")</f>
        <v/>
      </c>
      <c r="M30" s="159" t="str">
        <f>IF(AND('Mapa final'!$AD$14="Alta",'Mapa final'!$AF$14="Leve"),CONCATENATE("R2C",'Mapa final'!$S$14),"")</f>
        <v/>
      </c>
      <c r="N30" s="159" t="str">
        <f>IF(AND('Mapa final'!$AD$11="Alta",'Mapa final'!$AF$11="Leve"),CONCATENATE("R2C",'Mapa final'!$S$11),"")</f>
        <v/>
      </c>
      <c r="O30" s="58" t="str">
        <f>IF(AND('Mapa final'!$AD$14="Alta",'Mapa final'!$AF$14="Leve"),CONCATENATE("R2C",'Mapa final'!$S$14),"")</f>
        <v/>
      </c>
      <c r="P30" s="57" t="str">
        <f>IF(AND('Mapa final'!$AD$11="Alta",'Mapa final'!$AF$11="Leve"),CONCATENATE("R2C",'Mapa final'!$S$11),"")</f>
        <v/>
      </c>
      <c r="Q30" s="159" t="str">
        <f>IF(AND('Mapa final'!$AD$14="Alta",'Mapa final'!$AF$14="Leve"),CONCATENATE("R2C",'Mapa final'!$S$14),"")</f>
        <v/>
      </c>
      <c r="R30" s="159" t="str">
        <f>IF(AND('Mapa final'!$AD$11="Alta",'Mapa final'!$AF$11="Leve"),CONCATENATE("R2C",'Mapa final'!$S$11),"")</f>
        <v/>
      </c>
      <c r="S30" s="159" t="str">
        <f>IF(AND('Mapa final'!$AD$14="Alta",'Mapa final'!$AF$14="Leve"),CONCATENATE("R2C",'Mapa final'!$S$14),"")</f>
        <v/>
      </c>
      <c r="T30" s="159" t="str">
        <f>IF(AND('Mapa final'!$AD$11="Alta",'Mapa final'!$AF$11="Leve"),CONCATENATE("R2C",'Mapa final'!$S$11),"")</f>
        <v/>
      </c>
      <c r="U30" s="58" t="str">
        <f>IF(AND('Mapa final'!$AD$14="Alta",'Mapa final'!$AF$14="Leve"),CONCATENATE("R2C",'Mapa final'!$S$14),"")</f>
        <v/>
      </c>
      <c r="V30" s="57" t="str">
        <f>IF(AND('Mapa final'!$AD$11="Alta",'Mapa final'!$AF$11="Leve"),CONCATENATE("R2C",'Mapa final'!$S$11),"")</f>
        <v/>
      </c>
      <c r="W30" s="159" t="str">
        <f>IF(AND('Mapa final'!$AD$14="Alta",'Mapa final'!$AF$14="Leve"),CONCATENATE("R2C",'Mapa final'!$S$14),"")</f>
        <v/>
      </c>
      <c r="X30" s="159" t="str">
        <f>IF(AND('Mapa final'!$AD$11="Alta",'Mapa final'!$AF$11="Leve"),CONCATENATE("R2C",'Mapa final'!$S$11),"")</f>
        <v/>
      </c>
      <c r="Y30" s="159" t="str">
        <f>IF(AND('Mapa final'!$AD$14="Alta",'Mapa final'!$AF$14="Leve"),CONCATENATE("R2C",'Mapa final'!$S$14),"")</f>
        <v/>
      </c>
      <c r="Z30" s="159" t="str">
        <f>IF(AND('Mapa final'!$AD$11="Alta",'Mapa final'!$AF$11="Leve"),CONCATENATE("R2C",'Mapa final'!$S$11),"")</f>
        <v/>
      </c>
      <c r="AA30" s="58" t="str">
        <f>IF(AND('Mapa final'!$AD$14="Alta",'Mapa final'!$AF$14="Leve"),CONCATENATE("R2C",'Mapa final'!$S$14),"")</f>
        <v/>
      </c>
      <c r="AB30" s="44" t="str">
        <f>IF(AND('Mapa final'!$AD$11="Muy Alta",'Mapa final'!$AF$11="Leve"),CONCATENATE("R2C",'Mapa final'!$S$11),"")</f>
        <v/>
      </c>
      <c r="AC30" s="158" t="str">
        <f>IF(AND('Mapa final'!$AD$14="Muy Alta",'Mapa final'!$AF$14="Leve"),CONCATENATE("R2C",'Mapa final'!$S$14),"")</f>
        <v/>
      </c>
      <c r="AD30" s="158" t="str">
        <f>IF(AND('Mapa final'!$AD$11="Muy Alta",'Mapa final'!$AF$11="Leve"),CONCATENATE("R2C",'Mapa final'!$S$11),"")</f>
        <v/>
      </c>
      <c r="AE30" s="158" t="str">
        <f>IF(AND('Mapa final'!$AD$14="Muy Alta",'Mapa final'!$AF$14="Leve"),CONCATENATE("R2C",'Mapa final'!$S$14),"")</f>
        <v/>
      </c>
      <c r="AF30" s="158" t="str">
        <f>IF(AND('Mapa final'!$AD$11="Muy Alta",'Mapa final'!$AF$11="Leve"),CONCATENATE("R2C",'Mapa final'!$S$11),"")</f>
        <v/>
      </c>
      <c r="AG30" s="45" t="str">
        <f>IF(AND('Mapa final'!$AD$14="Muy Alta",'Mapa final'!$AF$14="Leve"),CONCATENATE("R2C",'Mapa final'!$S$14),"")</f>
        <v/>
      </c>
      <c r="AH30" s="46" t="str">
        <f>IF(AND('Mapa final'!$AD$11="Muy Alta",'Mapa final'!$AF$11="Catastrófico"),CONCATENATE("R2C",'Mapa final'!$S$11),"")</f>
        <v/>
      </c>
      <c r="AI30" s="161" t="str">
        <f>IF(AND('Mapa final'!$AD$14="Muy Alta",'Mapa final'!$AF$14="Catastrófico"),CONCATENATE("R2C",'Mapa final'!$S$14),"")</f>
        <v/>
      </c>
      <c r="AJ30" s="161" t="str">
        <f>IF(AND('Mapa final'!$AD$11="Muy Alta",'Mapa final'!$AF$11="Catastrófico"),CONCATENATE("R2C",'Mapa final'!$S$11),"")</f>
        <v/>
      </c>
      <c r="AK30" s="161" t="str">
        <f>IF(AND('Mapa final'!$AD$14="Muy Alta",'Mapa final'!$AF$14="Catastrófico"),CONCATENATE("R2C",'Mapa final'!$S$14),"")</f>
        <v/>
      </c>
      <c r="AL30" s="161" t="str">
        <f>IF(AND('Mapa final'!$AD$11="Muy Alta",'Mapa final'!$AF$11="Catastrófico"),CONCATENATE("R2C",'Mapa final'!$S$11),"")</f>
        <v/>
      </c>
      <c r="AM30" s="47" t="str">
        <f>IF(AND('Mapa final'!$AD$14="Muy Alta",'Mapa final'!$AF$14="Catastrófico"),CONCATENATE("R2C",'Mapa final'!$S$14),"")</f>
        <v/>
      </c>
      <c r="AN30" s="70"/>
      <c r="AO30" s="389"/>
      <c r="AP30" s="390"/>
      <c r="AQ30" s="390"/>
      <c r="AR30" s="390"/>
      <c r="AS30" s="390"/>
      <c r="AT30" s="391"/>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261"/>
      <c r="C31" s="261"/>
      <c r="D31" s="262"/>
      <c r="E31" s="360"/>
      <c r="F31" s="359"/>
      <c r="G31" s="359"/>
      <c r="H31" s="359"/>
      <c r="I31" s="375"/>
      <c r="J31" s="57" t="str">
        <f>IF(AND('Mapa final'!$AD$11="Alta",'Mapa final'!$AF$11="Leve"),CONCATENATE("R2C",'Mapa final'!$S$11),"")</f>
        <v/>
      </c>
      <c r="K31" s="159" t="str">
        <f>IF(AND('Mapa final'!$AD$14="Alta",'Mapa final'!$AF$14="Leve"),CONCATENATE("R2C",'Mapa final'!$S$14),"")</f>
        <v/>
      </c>
      <c r="L31" s="159" t="str">
        <f>IF(AND('Mapa final'!$AD$11="Alta",'Mapa final'!$AF$11="Leve"),CONCATENATE("R2C",'Mapa final'!$S$11),"")</f>
        <v/>
      </c>
      <c r="M31" s="159" t="str">
        <f>IF(AND('Mapa final'!$AD$14="Alta",'Mapa final'!$AF$14="Leve"),CONCATENATE("R2C",'Mapa final'!$S$14),"")</f>
        <v/>
      </c>
      <c r="N31" s="159" t="str">
        <f>IF(AND('Mapa final'!$AD$11="Alta",'Mapa final'!$AF$11="Leve"),CONCATENATE("R2C",'Mapa final'!$S$11),"")</f>
        <v/>
      </c>
      <c r="O31" s="58" t="str">
        <f>IF(AND('Mapa final'!$AD$14="Alta",'Mapa final'!$AF$14="Leve"),CONCATENATE("R2C",'Mapa final'!$S$14),"")</f>
        <v/>
      </c>
      <c r="P31" s="57" t="str">
        <f>IF(AND('Mapa final'!$AD$11="Alta",'Mapa final'!$AF$11="Leve"),CONCATENATE("R2C",'Mapa final'!$S$11),"")</f>
        <v/>
      </c>
      <c r="Q31" s="159" t="str">
        <f>IF(AND('Mapa final'!$AD$14="Alta",'Mapa final'!$AF$14="Leve"),CONCATENATE("R2C",'Mapa final'!$S$14),"")</f>
        <v/>
      </c>
      <c r="R31" s="159" t="str">
        <f>IF(AND('Mapa final'!$AD$11="Alta",'Mapa final'!$AF$11="Leve"),CONCATENATE("R2C",'Mapa final'!$S$11),"")</f>
        <v/>
      </c>
      <c r="S31" s="159" t="str">
        <f>IF(AND('Mapa final'!$AD$14="Alta",'Mapa final'!$AF$14="Leve"),CONCATENATE("R2C",'Mapa final'!$S$14),"")</f>
        <v/>
      </c>
      <c r="T31" s="159" t="str">
        <f>IF(AND('Mapa final'!$AD$11="Alta",'Mapa final'!$AF$11="Leve"),CONCATENATE("R2C",'Mapa final'!$S$11),"")</f>
        <v/>
      </c>
      <c r="U31" s="58" t="str">
        <f>IF(AND('Mapa final'!$AD$14="Alta",'Mapa final'!$AF$14="Leve"),CONCATENATE("R2C",'Mapa final'!$S$14),"")</f>
        <v/>
      </c>
      <c r="V31" s="57" t="str">
        <f>IF(AND('Mapa final'!$AD$11="Alta",'Mapa final'!$AF$11="Leve"),CONCATENATE("R2C",'Mapa final'!$S$11),"")</f>
        <v/>
      </c>
      <c r="W31" s="159" t="str">
        <f>IF(AND('Mapa final'!$AD$14="Alta",'Mapa final'!$AF$14="Leve"),CONCATENATE("R2C",'Mapa final'!$S$14),"")</f>
        <v/>
      </c>
      <c r="X31" s="159" t="str">
        <f>IF(AND('Mapa final'!$AD$11="Alta",'Mapa final'!$AF$11="Leve"),CONCATENATE("R2C",'Mapa final'!$S$11),"")</f>
        <v/>
      </c>
      <c r="Y31" s="159" t="str">
        <f>IF(AND('Mapa final'!$AD$14="Alta",'Mapa final'!$AF$14="Leve"),CONCATENATE("R2C",'Mapa final'!$S$14),"")</f>
        <v/>
      </c>
      <c r="Z31" s="159" t="str">
        <f>IF(AND('Mapa final'!$AD$11="Alta",'Mapa final'!$AF$11="Leve"),CONCATENATE("R2C",'Mapa final'!$S$11),"")</f>
        <v/>
      </c>
      <c r="AA31" s="58" t="str">
        <f>IF(AND('Mapa final'!$AD$14="Alta",'Mapa final'!$AF$14="Leve"),CONCATENATE("R2C",'Mapa final'!$S$14),"")</f>
        <v/>
      </c>
      <c r="AB31" s="44" t="str">
        <f>IF(AND('Mapa final'!$AD$11="Muy Alta",'Mapa final'!$AF$11="Leve"),CONCATENATE("R2C",'Mapa final'!$S$11),"")</f>
        <v/>
      </c>
      <c r="AC31" s="158" t="str">
        <f>IF(AND('Mapa final'!$AD$14="Muy Alta",'Mapa final'!$AF$14="Leve"),CONCATENATE("R2C",'Mapa final'!$S$14),"")</f>
        <v/>
      </c>
      <c r="AD31" s="158" t="str">
        <f>IF(AND('Mapa final'!$AD$11="Muy Alta",'Mapa final'!$AF$11="Leve"),CONCATENATE("R2C",'Mapa final'!$S$11),"")</f>
        <v/>
      </c>
      <c r="AE31" s="158" t="str">
        <f>IF(AND('Mapa final'!$AD$14="Muy Alta",'Mapa final'!$AF$14="Leve"),CONCATENATE("R2C",'Mapa final'!$S$14),"")</f>
        <v/>
      </c>
      <c r="AF31" s="158" t="str">
        <f>IF(AND('Mapa final'!$AD$11="Muy Alta",'Mapa final'!$AF$11="Leve"),CONCATENATE("R2C",'Mapa final'!$S$11),"")</f>
        <v/>
      </c>
      <c r="AG31" s="45" t="str">
        <f>IF(AND('Mapa final'!$AD$14="Muy Alta",'Mapa final'!$AF$14="Leve"),CONCATENATE("R2C",'Mapa final'!$S$14),"")</f>
        <v/>
      </c>
      <c r="AH31" s="46" t="str">
        <f>IF(AND('Mapa final'!$AD$11="Muy Alta",'Mapa final'!$AF$11="Catastrófico"),CONCATENATE("R2C",'Mapa final'!$S$11),"")</f>
        <v/>
      </c>
      <c r="AI31" s="161" t="str">
        <f>IF(AND('Mapa final'!$AD$14="Muy Alta",'Mapa final'!$AF$14="Catastrófico"),CONCATENATE("R2C",'Mapa final'!$S$14),"")</f>
        <v/>
      </c>
      <c r="AJ31" s="161" t="str">
        <f>IF(AND('Mapa final'!$AD$11="Muy Alta",'Mapa final'!$AF$11="Catastrófico"),CONCATENATE("R2C",'Mapa final'!$S$11),"")</f>
        <v/>
      </c>
      <c r="AK31" s="161" t="str">
        <f>IF(AND('Mapa final'!$AD$14="Muy Alta",'Mapa final'!$AF$14="Catastrófico"),CONCATENATE("R2C",'Mapa final'!$S$14),"")</f>
        <v/>
      </c>
      <c r="AL31" s="161" t="str">
        <f>IF(AND('Mapa final'!$AD$11="Muy Alta",'Mapa final'!$AF$11="Catastrófico"),CONCATENATE("R2C",'Mapa final'!$S$11),"")</f>
        <v/>
      </c>
      <c r="AM31" s="47" t="str">
        <f>IF(AND('Mapa final'!$AD$14="Muy Alta",'Mapa final'!$AF$14="Catastrófico"),CONCATENATE("R2C",'Mapa final'!$S$14),"")</f>
        <v/>
      </c>
      <c r="AN31" s="70"/>
      <c r="AO31" s="389"/>
      <c r="AP31" s="390"/>
      <c r="AQ31" s="390"/>
      <c r="AR31" s="390"/>
      <c r="AS31" s="390"/>
      <c r="AT31" s="391"/>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261"/>
      <c r="C32" s="261"/>
      <c r="D32" s="262"/>
      <c r="E32" s="360"/>
      <c r="F32" s="359"/>
      <c r="G32" s="359"/>
      <c r="H32" s="359"/>
      <c r="I32" s="375"/>
      <c r="J32" s="57" t="str">
        <f>IF(AND('Mapa final'!$AD$11="Alta",'Mapa final'!$AF$11="Leve"),CONCATENATE("R2C",'Mapa final'!$S$11),"")</f>
        <v/>
      </c>
      <c r="K32" s="159" t="str">
        <f>IF(AND('Mapa final'!$AD$14="Alta",'Mapa final'!$AF$14="Leve"),CONCATENATE("R2C",'Mapa final'!$S$14),"")</f>
        <v/>
      </c>
      <c r="L32" s="159" t="str">
        <f>IF(AND('Mapa final'!$AD$11="Alta",'Mapa final'!$AF$11="Leve"),CONCATENATE("R2C",'Mapa final'!$S$11),"")</f>
        <v/>
      </c>
      <c r="M32" s="159" t="str">
        <f>IF(AND('Mapa final'!$AD$14="Alta",'Mapa final'!$AF$14="Leve"),CONCATENATE("R2C",'Mapa final'!$S$14),"")</f>
        <v/>
      </c>
      <c r="N32" s="159" t="str">
        <f>IF(AND('Mapa final'!$AD$11="Alta",'Mapa final'!$AF$11="Leve"),CONCATENATE("R2C",'Mapa final'!$S$11),"")</f>
        <v/>
      </c>
      <c r="O32" s="58" t="str">
        <f>IF(AND('Mapa final'!$AD$14="Alta",'Mapa final'!$AF$14="Leve"),CONCATENATE("R2C",'Mapa final'!$S$14),"")</f>
        <v/>
      </c>
      <c r="P32" s="57" t="str">
        <f>IF(AND('Mapa final'!$AD$11="Alta",'Mapa final'!$AF$11="Leve"),CONCATENATE("R2C",'Mapa final'!$S$11),"")</f>
        <v/>
      </c>
      <c r="Q32" s="159" t="str">
        <f>IF(AND('Mapa final'!$AD$14="Alta",'Mapa final'!$AF$14="Leve"),CONCATENATE("R2C",'Mapa final'!$S$14),"")</f>
        <v/>
      </c>
      <c r="R32" s="159" t="str">
        <f>IF(AND('Mapa final'!$AD$11="Alta",'Mapa final'!$AF$11="Leve"),CONCATENATE("R2C",'Mapa final'!$S$11),"")</f>
        <v/>
      </c>
      <c r="S32" s="159" t="str">
        <f>IF(AND('Mapa final'!$AD$14="Alta",'Mapa final'!$AF$14="Leve"),CONCATENATE("R2C",'Mapa final'!$S$14),"")</f>
        <v/>
      </c>
      <c r="T32" s="159" t="str">
        <f>IF(AND('Mapa final'!$AD$11="Alta",'Mapa final'!$AF$11="Leve"),CONCATENATE("R2C",'Mapa final'!$S$11),"")</f>
        <v/>
      </c>
      <c r="U32" s="58" t="str">
        <f>IF(AND('Mapa final'!$AD$14="Alta",'Mapa final'!$AF$14="Leve"),CONCATENATE("R2C",'Mapa final'!$S$14),"")</f>
        <v/>
      </c>
      <c r="V32" s="57" t="str">
        <f>IF(AND('Mapa final'!$AD$11="Alta",'Mapa final'!$AF$11="Leve"),CONCATENATE("R2C",'Mapa final'!$S$11),"")</f>
        <v/>
      </c>
      <c r="W32" s="159" t="str">
        <f>IF(AND('Mapa final'!$AD$14="Alta",'Mapa final'!$AF$14="Leve"),CONCATENATE("R2C",'Mapa final'!$S$14),"")</f>
        <v/>
      </c>
      <c r="X32" s="159" t="str">
        <f>IF(AND('Mapa final'!$AD$11="Alta",'Mapa final'!$AF$11="Leve"),CONCATENATE("R2C",'Mapa final'!$S$11),"")</f>
        <v/>
      </c>
      <c r="Y32" s="159" t="str">
        <f>IF(AND('Mapa final'!$AD$14="Alta",'Mapa final'!$AF$14="Leve"),CONCATENATE("R2C",'Mapa final'!$S$14),"")</f>
        <v/>
      </c>
      <c r="Z32" s="159" t="str">
        <f>IF(AND('Mapa final'!$AD$11="Alta",'Mapa final'!$AF$11="Leve"),CONCATENATE("R2C",'Mapa final'!$S$11),"")</f>
        <v/>
      </c>
      <c r="AA32" s="58" t="str">
        <f>IF(AND('Mapa final'!$AD$14="Alta",'Mapa final'!$AF$14="Leve"),CONCATENATE("R2C",'Mapa final'!$S$14),"")</f>
        <v/>
      </c>
      <c r="AB32" s="44" t="str">
        <f>IF(AND('Mapa final'!$AD$11="Muy Alta",'Mapa final'!$AF$11="Leve"),CONCATENATE("R2C",'Mapa final'!$S$11),"")</f>
        <v/>
      </c>
      <c r="AC32" s="158" t="str">
        <f>IF(AND('Mapa final'!$AD$14="Muy Alta",'Mapa final'!$AF$14="Leve"),CONCATENATE("R2C",'Mapa final'!$S$14),"")</f>
        <v/>
      </c>
      <c r="AD32" s="158" t="str">
        <f>IF(AND('Mapa final'!$AD$11="Muy Alta",'Mapa final'!$AF$11="Leve"),CONCATENATE("R2C",'Mapa final'!$S$11),"")</f>
        <v/>
      </c>
      <c r="AE32" s="158" t="str">
        <f>IF(AND('Mapa final'!$AD$14="Muy Alta",'Mapa final'!$AF$14="Leve"),CONCATENATE("R2C",'Mapa final'!$S$14),"")</f>
        <v/>
      </c>
      <c r="AF32" s="158" t="str">
        <f>IF(AND('Mapa final'!$AD$11="Muy Alta",'Mapa final'!$AF$11="Leve"),CONCATENATE("R2C",'Mapa final'!$S$11),"")</f>
        <v/>
      </c>
      <c r="AG32" s="45" t="str">
        <f>IF(AND('Mapa final'!$AD$14="Muy Alta",'Mapa final'!$AF$14="Leve"),CONCATENATE("R2C",'Mapa final'!$S$14),"")</f>
        <v/>
      </c>
      <c r="AH32" s="46" t="str">
        <f>IF(AND('Mapa final'!$AD$11="Muy Alta",'Mapa final'!$AF$11="Catastrófico"),CONCATENATE("R2C",'Mapa final'!$S$11),"")</f>
        <v/>
      </c>
      <c r="AI32" s="161" t="str">
        <f>IF(AND('Mapa final'!$AD$14="Muy Alta",'Mapa final'!$AF$14="Catastrófico"),CONCATENATE("R2C",'Mapa final'!$S$14),"")</f>
        <v/>
      </c>
      <c r="AJ32" s="161" t="str">
        <f>IF(AND('Mapa final'!$AD$11="Muy Alta",'Mapa final'!$AF$11="Catastrófico"),CONCATENATE("R2C",'Mapa final'!$S$11),"")</f>
        <v/>
      </c>
      <c r="AK32" s="161" t="str">
        <f>IF(AND('Mapa final'!$AD$14="Muy Alta",'Mapa final'!$AF$14="Catastrófico"),CONCATENATE("R2C",'Mapa final'!$S$14),"")</f>
        <v/>
      </c>
      <c r="AL32" s="161" t="str">
        <f>IF(AND('Mapa final'!$AD$11="Muy Alta",'Mapa final'!$AF$11="Catastrófico"),CONCATENATE("R2C",'Mapa final'!$S$11),"")</f>
        <v/>
      </c>
      <c r="AM32" s="47" t="str">
        <f>IF(AND('Mapa final'!$AD$14="Muy Alta",'Mapa final'!$AF$14="Catastrófico"),CONCATENATE("R2C",'Mapa final'!$S$14),"")</f>
        <v/>
      </c>
      <c r="AN32" s="70"/>
      <c r="AO32" s="389"/>
      <c r="AP32" s="390"/>
      <c r="AQ32" s="390"/>
      <c r="AR32" s="390"/>
      <c r="AS32" s="390"/>
      <c r="AT32" s="391"/>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261"/>
      <c r="C33" s="261"/>
      <c r="D33" s="262"/>
      <c r="E33" s="360"/>
      <c r="F33" s="359"/>
      <c r="G33" s="359"/>
      <c r="H33" s="359"/>
      <c r="I33" s="375"/>
      <c r="J33" s="57" t="str">
        <f>IF(AND('Mapa final'!$AD$11="Alta",'Mapa final'!$AF$11="Leve"),CONCATENATE("R2C",'Mapa final'!$S$11),"")</f>
        <v/>
      </c>
      <c r="K33" s="159" t="str">
        <f>IF(AND('Mapa final'!$AD$14="Alta",'Mapa final'!$AF$14="Leve"),CONCATENATE("R2C",'Mapa final'!$S$14),"")</f>
        <v/>
      </c>
      <c r="L33" s="159" t="str">
        <f>IF(AND('Mapa final'!$AD$11="Alta",'Mapa final'!$AF$11="Leve"),CONCATENATE("R2C",'Mapa final'!$S$11),"")</f>
        <v/>
      </c>
      <c r="M33" s="159" t="str">
        <f>IF(AND('Mapa final'!$AD$14="Alta",'Mapa final'!$AF$14="Leve"),CONCATENATE("R2C",'Mapa final'!$S$14),"")</f>
        <v/>
      </c>
      <c r="N33" s="159" t="str">
        <f>IF(AND('Mapa final'!$AD$11="Alta",'Mapa final'!$AF$11="Leve"),CONCATENATE("R2C",'Mapa final'!$S$11),"")</f>
        <v/>
      </c>
      <c r="O33" s="58" t="str">
        <f>IF(AND('Mapa final'!$AD$14="Alta",'Mapa final'!$AF$14="Leve"),CONCATENATE("R2C",'Mapa final'!$S$14),"")</f>
        <v/>
      </c>
      <c r="P33" s="57" t="str">
        <f>IF(AND('Mapa final'!$AD$11="Alta",'Mapa final'!$AF$11="Leve"),CONCATENATE("R2C",'Mapa final'!$S$11),"")</f>
        <v/>
      </c>
      <c r="Q33" s="159" t="str">
        <f>IF(AND('Mapa final'!$AD$14="Alta",'Mapa final'!$AF$14="Leve"),CONCATENATE("R2C",'Mapa final'!$S$14),"")</f>
        <v/>
      </c>
      <c r="R33" s="159" t="str">
        <f>IF(AND('Mapa final'!$AD$11="Alta",'Mapa final'!$AF$11="Leve"),CONCATENATE("R2C",'Mapa final'!$S$11),"")</f>
        <v/>
      </c>
      <c r="S33" s="159" t="str">
        <f>IF(AND('Mapa final'!$AD$14="Alta",'Mapa final'!$AF$14="Leve"),CONCATENATE("R2C",'Mapa final'!$S$14),"")</f>
        <v/>
      </c>
      <c r="T33" s="159" t="str">
        <f>IF(AND('Mapa final'!$AD$11="Alta",'Mapa final'!$AF$11="Leve"),CONCATENATE("R2C",'Mapa final'!$S$11),"")</f>
        <v/>
      </c>
      <c r="U33" s="58" t="str">
        <f>IF(AND('Mapa final'!$AD$14="Alta",'Mapa final'!$AF$14="Leve"),CONCATENATE("R2C",'Mapa final'!$S$14),"")</f>
        <v/>
      </c>
      <c r="V33" s="57" t="str">
        <f>IF(AND('Mapa final'!$AD$11="Alta",'Mapa final'!$AF$11="Leve"),CONCATENATE("R2C",'Mapa final'!$S$11),"")</f>
        <v/>
      </c>
      <c r="W33" s="159" t="str">
        <f>IF(AND('Mapa final'!$AD$14="Alta",'Mapa final'!$AF$14="Leve"),CONCATENATE("R2C",'Mapa final'!$S$14),"")</f>
        <v/>
      </c>
      <c r="X33" s="159" t="str">
        <f>IF(AND('Mapa final'!$AD$11="Alta",'Mapa final'!$AF$11="Leve"),CONCATENATE("R2C",'Mapa final'!$S$11),"")</f>
        <v/>
      </c>
      <c r="Y33" s="159" t="str">
        <f>IF(AND('Mapa final'!$AD$14="Alta",'Mapa final'!$AF$14="Leve"),CONCATENATE("R2C",'Mapa final'!$S$14),"")</f>
        <v/>
      </c>
      <c r="Z33" s="159" t="str">
        <f>IF(AND('Mapa final'!$AD$11="Alta",'Mapa final'!$AF$11="Leve"),CONCATENATE("R2C",'Mapa final'!$S$11),"")</f>
        <v/>
      </c>
      <c r="AA33" s="58" t="str">
        <f>IF(AND('Mapa final'!$AD$14="Alta",'Mapa final'!$AF$14="Leve"),CONCATENATE("R2C",'Mapa final'!$S$14),"")</f>
        <v/>
      </c>
      <c r="AB33" s="44" t="str">
        <f>IF(AND('Mapa final'!$AD$11="Muy Alta",'Mapa final'!$AF$11="Leve"),CONCATENATE("R2C",'Mapa final'!$S$11),"")</f>
        <v/>
      </c>
      <c r="AC33" s="158" t="str">
        <f>IF(AND('Mapa final'!$AD$14="Muy Alta",'Mapa final'!$AF$14="Leve"),CONCATENATE("R2C",'Mapa final'!$S$14),"")</f>
        <v/>
      </c>
      <c r="AD33" s="158" t="str">
        <f>IF(AND('Mapa final'!$AD$11="Muy Alta",'Mapa final'!$AF$11="Leve"),CONCATENATE("R2C",'Mapa final'!$S$11),"")</f>
        <v/>
      </c>
      <c r="AE33" s="158" t="str">
        <f>IF(AND('Mapa final'!$AD$14="Muy Alta",'Mapa final'!$AF$14="Leve"),CONCATENATE("R2C",'Mapa final'!$S$14),"")</f>
        <v/>
      </c>
      <c r="AF33" s="158" t="str">
        <f>IF(AND('Mapa final'!$AD$11="Muy Alta",'Mapa final'!$AF$11="Leve"),CONCATENATE("R2C",'Mapa final'!$S$11),"")</f>
        <v/>
      </c>
      <c r="AG33" s="45" t="str">
        <f>IF(AND('Mapa final'!$AD$14="Muy Alta",'Mapa final'!$AF$14="Leve"),CONCATENATE("R2C",'Mapa final'!$S$14),"")</f>
        <v/>
      </c>
      <c r="AH33" s="46" t="str">
        <f>IF(AND('Mapa final'!$AD$11="Muy Alta",'Mapa final'!$AF$11="Catastrófico"),CONCATENATE("R2C",'Mapa final'!$S$11),"")</f>
        <v/>
      </c>
      <c r="AI33" s="161" t="str">
        <f>IF(AND('Mapa final'!$AD$14="Muy Alta",'Mapa final'!$AF$14="Catastrófico"),CONCATENATE("R2C",'Mapa final'!$S$14),"")</f>
        <v/>
      </c>
      <c r="AJ33" s="161" t="str">
        <f>IF(AND('Mapa final'!$AD$11="Muy Alta",'Mapa final'!$AF$11="Catastrófico"),CONCATENATE("R2C",'Mapa final'!$S$11),"")</f>
        <v/>
      </c>
      <c r="AK33" s="161" t="str">
        <f>IF(AND('Mapa final'!$AD$14="Muy Alta",'Mapa final'!$AF$14="Catastrófico"),CONCATENATE("R2C",'Mapa final'!$S$14),"")</f>
        <v/>
      </c>
      <c r="AL33" s="161" t="str">
        <f>IF(AND('Mapa final'!$AD$11="Muy Alta",'Mapa final'!$AF$11="Catastrófico"),CONCATENATE("R2C",'Mapa final'!$S$11),"")</f>
        <v/>
      </c>
      <c r="AM33" s="47" t="str">
        <f>IF(AND('Mapa final'!$AD$14="Muy Alta",'Mapa final'!$AF$14="Catastrófico"),CONCATENATE("R2C",'Mapa final'!$S$14),"")</f>
        <v/>
      </c>
      <c r="AN33" s="70"/>
      <c r="AO33" s="389"/>
      <c r="AP33" s="390"/>
      <c r="AQ33" s="390"/>
      <c r="AR33" s="390"/>
      <c r="AS33" s="390"/>
      <c r="AT33" s="391"/>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261"/>
      <c r="C34" s="261"/>
      <c r="D34" s="262"/>
      <c r="E34" s="360"/>
      <c r="F34" s="359"/>
      <c r="G34" s="359"/>
      <c r="H34" s="359"/>
      <c r="I34" s="375"/>
      <c r="J34" s="57" t="str">
        <f>IF(AND('Mapa final'!$AD$11="Alta",'Mapa final'!$AF$11="Leve"),CONCATENATE("R2C",'Mapa final'!$S$11),"")</f>
        <v/>
      </c>
      <c r="K34" s="159" t="str">
        <f>IF(AND('Mapa final'!$AD$14="Alta",'Mapa final'!$AF$14="Leve"),CONCATENATE("R2C",'Mapa final'!$S$14),"")</f>
        <v/>
      </c>
      <c r="L34" s="159" t="str">
        <f>IF(AND('Mapa final'!$AD$11="Alta",'Mapa final'!$AF$11="Leve"),CONCATENATE("R2C",'Mapa final'!$S$11),"")</f>
        <v/>
      </c>
      <c r="M34" s="159" t="str">
        <f>IF(AND('Mapa final'!$AD$14="Alta",'Mapa final'!$AF$14="Leve"),CONCATENATE("R2C",'Mapa final'!$S$14),"")</f>
        <v/>
      </c>
      <c r="N34" s="159" t="str">
        <f>IF(AND('Mapa final'!$AD$11="Alta",'Mapa final'!$AF$11="Leve"),CONCATENATE("R2C",'Mapa final'!$S$11),"")</f>
        <v/>
      </c>
      <c r="O34" s="58" t="str">
        <f>IF(AND('Mapa final'!$AD$14="Alta",'Mapa final'!$AF$14="Leve"),CONCATENATE("R2C",'Mapa final'!$S$14),"")</f>
        <v/>
      </c>
      <c r="P34" s="57" t="str">
        <f>IF(AND('Mapa final'!$AD$11="Alta",'Mapa final'!$AF$11="Leve"),CONCATENATE("R2C",'Mapa final'!$S$11),"")</f>
        <v/>
      </c>
      <c r="Q34" s="159" t="str">
        <f>IF(AND('Mapa final'!$AD$14="Alta",'Mapa final'!$AF$14="Leve"),CONCATENATE("R2C",'Mapa final'!$S$14),"")</f>
        <v/>
      </c>
      <c r="R34" s="159" t="str">
        <f>IF(AND('Mapa final'!$AD$11="Alta",'Mapa final'!$AF$11="Leve"),CONCATENATE("R2C",'Mapa final'!$S$11),"")</f>
        <v/>
      </c>
      <c r="S34" s="159" t="str">
        <f>IF(AND('Mapa final'!$AD$14="Alta",'Mapa final'!$AF$14="Leve"),CONCATENATE("R2C",'Mapa final'!$S$14),"")</f>
        <v/>
      </c>
      <c r="T34" s="159" t="str">
        <f>IF(AND('Mapa final'!$AD$11="Alta",'Mapa final'!$AF$11="Leve"),CONCATENATE("R2C",'Mapa final'!$S$11),"")</f>
        <v/>
      </c>
      <c r="U34" s="58" t="str">
        <f>IF(AND('Mapa final'!$AD$14="Alta",'Mapa final'!$AF$14="Leve"),CONCATENATE("R2C",'Mapa final'!$S$14),"")</f>
        <v/>
      </c>
      <c r="V34" s="57" t="str">
        <f>IF(AND('Mapa final'!$AD$11="Alta",'Mapa final'!$AF$11="Leve"),CONCATENATE("R2C",'Mapa final'!$S$11),"")</f>
        <v/>
      </c>
      <c r="W34" s="159" t="str">
        <f>IF(AND('Mapa final'!$AD$14="Alta",'Mapa final'!$AF$14="Leve"),CONCATENATE("R2C",'Mapa final'!$S$14),"")</f>
        <v/>
      </c>
      <c r="X34" s="159" t="str">
        <f>IF(AND('Mapa final'!$AD$11="Alta",'Mapa final'!$AF$11="Leve"),CONCATENATE("R2C",'Mapa final'!$S$11),"")</f>
        <v/>
      </c>
      <c r="Y34" s="159" t="str">
        <f>IF(AND('Mapa final'!$AD$14="Alta",'Mapa final'!$AF$14="Leve"),CONCATENATE("R2C",'Mapa final'!$S$14),"")</f>
        <v/>
      </c>
      <c r="Z34" s="159" t="str">
        <f>IF(AND('Mapa final'!$AD$11="Alta",'Mapa final'!$AF$11="Leve"),CONCATENATE("R2C",'Mapa final'!$S$11),"")</f>
        <v/>
      </c>
      <c r="AA34" s="58" t="str">
        <f>IF(AND('Mapa final'!$AD$14="Alta",'Mapa final'!$AF$14="Leve"),CONCATENATE("R2C",'Mapa final'!$S$14),"")</f>
        <v/>
      </c>
      <c r="AB34" s="44" t="str">
        <f>IF(AND('Mapa final'!$AD$11="Muy Alta",'Mapa final'!$AF$11="Leve"),CONCATENATE("R2C",'Mapa final'!$S$11),"")</f>
        <v/>
      </c>
      <c r="AC34" s="158" t="str">
        <f>IF(AND('Mapa final'!$AD$14="Muy Alta",'Mapa final'!$AF$14="Leve"),CONCATENATE("R2C",'Mapa final'!$S$14),"")</f>
        <v/>
      </c>
      <c r="AD34" s="158" t="str">
        <f>IF(AND('Mapa final'!$AD$11="Muy Alta",'Mapa final'!$AF$11="Leve"),CONCATENATE("R2C",'Mapa final'!$S$11),"")</f>
        <v/>
      </c>
      <c r="AE34" s="158" t="str">
        <f>IF(AND('Mapa final'!$AD$14="Muy Alta",'Mapa final'!$AF$14="Leve"),CONCATENATE("R2C",'Mapa final'!$S$14),"")</f>
        <v/>
      </c>
      <c r="AF34" s="158" t="str">
        <f>IF(AND('Mapa final'!$AD$11="Muy Alta",'Mapa final'!$AF$11="Leve"),CONCATENATE("R2C",'Mapa final'!$S$11),"")</f>
        <v/>
      </c>
      <c r="AG34" s="45" t="str">
        <f>IF(AND('Mapa final'!$AD$14="Muy Alta",'Mapa final'!$AF$14="Leve"),CONCATENATE("R2C",'Mapa final'!$S$14),"")</f>
        <v/>
      </c>
      <c r="AH34" s="46" t="str">
        <f>IF(AND('Mapa final'!$AD$11="Muy Alta",'Mapa final'!$AF$11="Catastrófico"),CONCATENATE("R2C",'Mapa final'!$S$11),"")</f>
        <v/>
      </c>
      <c r="AI34" s="161" t="str">
        <f>IF(AND('Mapa final'!$AD$14="Muy Alta",'Mapa final'!$AF$14="Catastrófico"),CONCATENATE("R2C",'Mapa final'!$S$14),"")</f>
        <v/>
      </c>
      <c r="AJ34" s="161" t="str">
        <f>IF(AND('Mapa final'!$AD$11="Muy Alta",'Mapa final'!$AF$11="Catastrófico"),CONCATENATE("R2C",'Mapa final'!$S$11),"")</f>
        <v/>
      </c>
      <c r="AK34" s="161" t="str">
        <f>IF(AND('Mapa final'!$AD$14="Muy Alta",'Mapa final'!$AF$14="Catastrófico"),CONCATENATE("R2C",'Mapa final'!$S$14),"")</f>
        <v/>
      </c>
      <c r="AL34" s="161" t="str">
        <f>IF(AND('Mapa final'!$AD$11="Muy Alta",'Mapa final'!$AF$11="Catastrófico"),CONCATENATE("R2C",'Mapa final'!$S$11),"")</f>
        <v/>
      </c>
      <c r="AM34" s="47" t="str">
        <f>IF(AND('Mapa final'!$AD$14="Muy Alta",'Mapa final'!$AF$14="Catastrófico"),CONCATENATE("R2C",'Mapa final'!$S$14),"")</f>
        <v/>
      </c>
      <c r="AN34" s="70"/>
      <c r="AO34" s="389"/>
      <c r="AP34" s="390"/>
      <c r="AQ34" s="390"/>
      <c r="AR34" s="390"/>
      <c r="AS34" s="390"/>
      <c r="AT34" s="391"/>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261"/>
      <c r="C35" s="261"/>
      <c r="D35" s="262"/>
      <c r="E35" s="361"/>
      <c r="F35" s="362"/>
      <c r="G35" s="362"/>
      <c r="H35" s="362"/>
      <c r="I35" s="376"/>
      <c r="J35" s="57" t="str">
        <f>IF(AND('Mapa final'!$AD$11="Alta",'Mapa final'!$AF$11="Leve"),CONCATENATE("R2C",'Mapa final'!$S$11),"")</f>
        <v/>
      </c>
      <c r="K35" s="159" t="str">
        <f>IF(AND('Mapa final'!$AD$14="Alta",'Mapa final'!$AF$14="Leve"),CONCATENATE("R2C",'Mapa final'!$S$14),"")</f>
        <v/>
      </c>
      <c r="L35" s="159" t="str">
        <f>IF(AND('Mapa final'!$AD$11="Alta",'Mapa final'!$AF$11="Leve"),CONCATENATE("R2C",'Mapa final'!$S$11),"")</f>
        <v/>
      </c>
      <c r="M35" s="159" t="str">
        <f>IF(AND('Mapa final'!$AD$14="Alta",'Mapa final'!$AF$14="Leve"),CONCATENATE("R2C",'Mapa final'!$S$14),"")</f>
        <v/>
      </c>
      <c r="N35" s="159" t="str">
        <f>IF(AND('Mapa final'!$AD$11="Alta",'Mapa final'!$AF$11="Leve"),CONCATENATE("R2C",'Mapa final'!$S$11),"")</f>
        <v/>
      </c>
      <c r="O35" s="58" t="str">
        <f>IF(AND('Mapa final'!$AD$14="Alta",'Mapa final'!$AF$14="Leve"),CONCATENATE("R2C",'Mapa final'!$S$14),"")</f>
        <v/>
      </c>
      <c r="P35" s="59" t="str">
        <f>IF(AND('Mapa final'!$AD$11="Alta",'Mapa final'!$AF$11="Leve"),CONCATENATE("R2C",'Mapa final'!$S$11),"")</f>
        <v/>
      </c>
      <c r="Q35" s="60" t="str">
        <f>IF(AND('Mapa final'!$AD$14="Alta",'Mapa final'!$AF$14="Leve"),CONCATENATE("R2C",'Mapa final'!$S$14),"")</f>
        <v/>
      </c>
      <c r="R35" s="60" t="str">
        <f>IF(AND('Mapa final'!$AD$11="Alta",'Mapa final'!$AF$11="Leve"),CONCATENATE("R2C",'Mapa final'!$S$11),"")</f>
        <v/>
      </c>
      <c r="S35" s="60" t="str">
        <f>IF(AND('Mapa final'!$AD$14="Alta",'Mapa final'!$AF$14="Leve"),CONCATENATE("R2C",'Mapa final'!$S$14),"")</f>
        <v/>
      </c>
      <c r="T35" s="60" t="str">
        <f>IF(AND('Mapa final'!$AD$11="Alta",'Mapa final'!$AF$11="Leve"),CONCATENATE("R2C",'Mapa final'!$S$11),"")</f>
        <v/>
      </c>
      <c r="U35" s="61" t="str">
        <f>IF(AND('Mapa final'!$AD$14="Alta",'Mapa final'!$AF$14="Leve"),CONCATENATE("R2C",'Mapa final'!$S$14),"")</f>
        <v/>
      </c>
      <c r="V35" s="59" t="str">
        <f>IF(AND('Mapa final'!$AD$11="Alta",'Mapa final'!$AF$11="Leve"),CONCATENATE("R2C",'Mapa final'!$S$11),"")</f>
        <v/>
      </c>
      <c r="W35" s="60" t="str">
        <f>IF(AND('Mapa final'!$AD$14="Alta",'Mapa final'!$AF$14="Leve"),CONCATENATE("R2C",'Mapa final'!$S$14),"")</f>
        <v/>
      </c>
      <c r="X35" s="60" t="str">
        <f>IF(AND('Mapa final'!$AD$11="Alta",'Mapa final'!$AF$11="Leve"),CONCATENATE("R2C",'Mapa final'!$S$11),"")</f>
        <v/>
      </c>
      <c r="Y35" s="60" t="str">
        <f>IF(AND('Mapa final'!$AD$14="Alta",'Mapa final'!$AF$14="Leve"),CONCATENATE("R2C",'Mapa final'!$S$14),"")</f>
        <v/>
      </c>
      <c r="Z35" s="60" t="str">
        <f>IF(AND('Mapa final'!$AD$11="Alta",'Mapa final'!$AF$11="Leve"),CONCATENATE("R2C",'Mapa final'!$S$11),"")</f>
        <v/>
      </c>
      <c r="AA35" s="61" t="str">
        <f>IF(AND('Mapa final'!$AD$14="Alta",'Mapa final'!$AF$14="Leve"),CONCATENATE("R2C",'Mapa final'!$S$14),"")</f>
        <v/>
      </c>
      <c r="AB35" s="48" t="str">
        <f>IF(AND('Mapa final'!$AD$11="Muy Alta",'Mapa final'!$AF$11="Leve"),CONCATENATE("R2C",'Mapa final'!$S$11),"")</f>
        <v/>
      </c>
      <c r="AC35" s="49" t="str">
        <f>IF(AND('Mapa final'!$AD$14="Muy Alta",'Mapa final'!$AF$14="Leve"),CONCATENATE("R2C",'Mapa final'!$S$14),"")</f>
        <v/>
      </c>
      <c r="AD35" s="49" t="str">
        <f>IF(AND('Mapa final'!$AD$11="Muy Alta",'Mapa final'!$AF$11="Leve"),CONCATENATE("R2C",'Mapa final'!$S$11),"")</f>
        <v/>
      </c>
      <c r="AE35" s="49" t="str">
        <f>IF(AND('Mapa final'!$AD$14="Muy Alta",'Mapa final'!$AF$14="Leve"),CONCATENATE("R2C",'Mapa final'!$S$14),"")</f>
        <v/>
      </c>
      <c r="AF35" s="49" t="str">
        <f>IF(AND('Mapa final'!$AD$11="Muy Alta",'Mapa final'!$AF$11="Leve"),CONCATENATE("R2C",'Mapa final'!$S$11),"")</f>
        <v/>
      </c>
      <c r="AG35" s="50" t="str">
        <f>IF(AND('Mapa final'!$AD$14="Muy Alta",'Mapa final'!$AF$14="Leve"),CONCATENATE("R2C",'Mapa final'!$S$14),"")</f>
        <v/>
      </c>
      <c r="AH35" s="51" t="str">
        <f>IF(AND('Mapa final'!$AD$11="Muy Alta",'Mapa final'!$AF$11="Catastrófico"),CONCATENATE("R2C",'Mapa final'!$S$11),"")</f>
        <v/>
      </c>
      <c r="AI35" s="52" t="str">
        <f>IF(AND('Mapa final'!$AD$14="Muy Alta",'Mapa final'!$AF$14="Catastrófico"),CONCATENATE("R2C",'Mapa final'!$S$14),"")</f>
        <v/>
      </c>
      <c r="AJ35" s="52" t="str">
        <f>IF(AND('Mapa final'!$AD$11="Muy Alta",'Mapa final'!$AF$11="Catastrófico"),CONCATENATE("R2C",'Mapa final'!$S$11),"")</f>
        <v/>
      </c>
      <c r="AK35" s="52" t="str">
        <f>IF(AND('Mapa final'!$AD$14="Muy Alta",'Mapa final'!$AF$14="Catastrófico"),CONCATENATE("R2C",'Mapa final'!$S$14),"")</f>
        <v/>
      </c>
      <c r="AL35" s="52" t="str">
        <f>IF(AND('Mapa final'!$AD$11="Muy Alta",'Mapa final'!$AF$11="Catastrófico"),CONCATENATE("R2C",'Mapa final'!$S$11),"")</f>
        <v/>
      </c>
      <c r="AM35" s="53" t="str">
        <f>IF(AND('Mapa final'!$AD$14="Muy Alta",'Mapa final'!$AF$14="Catastrófico"),CONCATENATE("R2C",'Mapa final'!$S$14),"")</f>
        <v/>
      </c>
      <c r="AN35" s="70"/>
      <c r="AO35" s="392"/>
      <c r="AP35" s="393"/>
      <c r="AQ35" s="393"/>
      <c r="AR35" s="393"/>
      <c r="AS35" s="393"/>
      <c r="AT35" s="394"/>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261"/>
      <c r="C36" s="261"/>
      <c r="D36" s="262"/>
      <c r="E36" s="356" t="s">
        <v>113</v>
      </c>
      <c r="F36" s="357"/>
      <c r="G36" s="357"/>
      <c r="H36" s="357"/>
      <c r="I36" s="357"/>
      <c r="J36" s="62" t="str">
        <f>IF(AND('Mapa final'!$AD$11="Baja",'Mapa final'!$AF$11="Leve"),CONCATENATE("R2C",'Mapa final'!$S$11),"")</f>
        <v/>
      </c>
      <c r="K36" s="63" t="str">
        <f>IF(AND('Mapa final'!$AD$14="Baja",'Mapa final'!$AF$14="Leve"),CONCATENATE("R2C",'Mapa final'!$S$14),"")</f>
        <v/>
      </c>
      <c r="L36" s="63" t="str">
        <f>IF(AND('Mapa final'!$AD$11="Baja",'Mapa final'!$AF$11="Leve"),CONCATENATE("R2C",'Mapa final'!$S$11),"")</f>
        <v/>
      </c>
      <c r="M36" s="63" t="str">
        <f>IF(AND('Mapa final'!$AD$14="Baja",'Mapa final'!$AF$14="Leve"),CONCATENATE("R2C",'Mapa final'!$S$14),"")</f>
        <v/>
      </c>
      <c r="N36" s="63" t="str">
        <f>IF(AND('Mapa final'!$AD$11="Baja",'Mapa final'!$AF$11="Leve"),CONCATENATE("R2C",'Mapa final'!$S$11),"")</f>
        <v/>
      </c>
      <c r="O36" s="64" t="str">
        <f>IF(AND('Mapa final'!$AD$14="Baja",'Mapa final'!$AF$14="Leve"),CONCATENATE("R2C",'Mapa final'!$S$14),"")</f>
        <v/>
      </c>
      <c r="P36" s="55" t="str">
        <f>IF(AND('Mapa final'!$AD$11="Alta",'Mapa final'!$AF$11="Leve"),CONCATENATE("R2C",'Mapa final'!$S$11),"")</f>
        <v/>
      </c>
      <c r="Q36" s="55" t="str">
        <f>IF(AND('Mapa final'!$AD$14="Alta",'Mapa final'!$AF$14="Leve"),CONCATENATE("R2C",'Mapa final'!$S$14),"")</f>
        <v/>
      </c>
      <c r="R36" s="55" t="str">
        <f>IF(AND('Mapa final'!$AD$11="Alta",'Mapa final'!$AF$11="Leve"),CONCATENATE("R2C",'Mapa final'!$S$11),"")</f>
        <v/>
      </c>
      <c r="S36" s="55" t="str">
        <f>IF(AND('Mapa final'!$AD$14="Alta",'Mapa final'!$AF$14="Leve"),CONCATENATE("R2C",'Mapa final'!$S$14),"")</f>
        <v/>
      </c>
      <c r="T36" s="55" t="str">
        <f>IF(AND('Mapa final'!$AD$11="Alta",'Mapa final'!$AF$11="Leve"),CONCATENATE("R2C",'Mapa final'!$S$11),"")</f>
        <v/>
      </c>
      <c r="U36" s="56" t="str">
        <f>IF(AND('Mapa final'!$AD$14="Alta",'Mapa final'!$AF$14="Leve"),CONCATENATE("R2C",'Mapa final'!$S$14),"")</f>
        <v/>
      </c>
      <c r="V36" s="54" t="str">
        <f>IF(AND('Mapa final'!$AD$11="Alta",'Mapa final'!$AF$11="Leve"),CONCATENATE("R2C",'Mapa final'!$S$11),"")</f>
        <v/>
      </c>
      <c r="W36" s="55" t="str">
        <f>IF(AND('Mapa final'!$AD$14="Alta",'Mapa final'!$AF$14="Leve"),CONCATENATE("R2C",'Mapa final'!$S$14),"")</f>
        <v/>
      </c>
      <c r="X36" s="55" t="str">
        <f>IF(AND('Mapa final'!$AD$11="Alta",'Mapa final'!$AF$11="Leve"),CONCATENATE("R2C",'Mapa final'!$S$11),"")</f>
        <v/>
      </c>
      <c r="Y36" s="55" t="str">
        <f>IF(AND('Mapa final'!$AD$14="Alta",'Mapa final'!$AF$14="Leve"),CONCATENATE("R2C",'Mapa final'!$S$14),"")</f>
        <v/>
      </c>
      <c r="Z36" s="55" t="str">
        <f>IF(AND('Mapa final'!$AD$11="Alta",'Mapa final'!$AF$11="Leve"),CONCATENATE("R2C",'Mapa final'!$S$11),"")</f>
        <v/>
      </c>
      <c r="AA36" s="56" t="str">
        <f>IF(AND('Mapa final'!$AD$14="Alta",'Mapa final'!$AF$14="Leve"),CONCATENATE("R2C",'Mapa final'!$S$14),"")</f>
        <v/>
      </c>
      <c r="AB36" s="38" t="str">
        <f>IF(AND('Mapa final'!$AD$11="Muy Alta",'Mapa final'!$AF$11="Leve"),CONCATENATE("R2C",'Mapa final'!$S$11),"")</f>
        <v/>
      </c>
      <c r="AC36" s="39" t="str">
        <f>IF(AND('Mapa final'!$AD$14="Muy Alta",'Mapa final'!$AF$14="Leve"),CONCATENATE("R2C",'Mapa final'!$S$14),"")</f>
        <v/>
      </c>
      <c r="AD36" s="39" t="str">
        <f>IF(AND('Mapa final'!$AD$11="Muy Alta",'Mapa final'!$AF$11="Leve"),CONCATENATE("R2C",'Mapa final'!$S$11),"")</f>
        <v/>
      </c>
      <c r="AE36" s="39" t="str">
        <f>IF(AND('Mapa final'!$AD$14="Muy Alta",'Mapa final'!$AF$14="Leve"),CONCATENATE("R2C",'Mapa final'!$S$14),"")</f>
        <v/>
      </c>
      <c r="AF36" s="39" t="str">
        <f>IF(AND('Mapa final'!$AD$11="Muy Alta",'Mapa final'!$AF$11="Leve"),CONCATENATE("R2C",'Mapa final'!$S$11),"")</f>
        <v/>
      </c>
      <c r="AG36" s="40" t="str">
        <f>IF(AND('Mapa final'!$AD$14="Muy Alta",'Mapa final'!$AF$14="Leve"),CONCATENATE("R2C",'Mapa final'!$S$14),"")</f>
        <v/>
      </c>
      <c r="AH36" s="41" t="str">
        <f>IF(AND('Mapa final'!$AD$11="Muy Alta",'Mapa final'!$AF$11="Catastrófico"),CONCATENATE("R2C",'Mapa final'!$S$11),"")</f>
        <v/>
      </c>
      <c r="AI36" s="42" t="str">
        <f>IF(AND('Mapa final'!$AD$14="Muy Alta",'Mapa final'!$AF$14="Catastrófico"),CONCATENATE("R2C",'Mapa final'!$S$14),"")</f>
        <v/>
      </c>
      <c r="AJ36" s="42" t="str">
        <f>IF(AND('Mapa final'!$AD$11="Muy Alta",'Mapa final'!$AF$11="Catastrófico"),CONCATENATE("R2C",'Mapa final'!$S$11),"")</f>
        <v/>
      </c>
      <c r="AK36" s="42" t="str">
        <f>IF(AND('Mapa final'!$AD$14="Muy Alta",'Mapa final'!$AF$14="Catastrófico"),CONCATENATE("R2C",'Mapa final'!$S$14),"")</f>
        <v/>
      </c>
      <c r="AL36" s="42" t="str">
        <f>IF(AND('Mapa final'!$AD$11="Muy Alta",'Mapa final'!$AF$11="Catastrófico"),CONCATENATE("R2C",'Mapa final'!$S$11),"")</f>
        <v/>
      </c>
      <c r="AM36" s="43" t="str">
        <f>IF(AND('Mapa final'!$AD$14="Muy Alta",'Mapa final'!$AF$14="Catastrófico"),CONCATENATE("R2C",'Mapa final'!$S$14),"")</f>
        <v/>
      </c>
      <c r="AN36" s="70"/>
      <c r="AO36" s="377" t="s">
        <v>81</v>
      </c>
      <c r="AP36" s="378"/>
      <c r="AQ36" s="378"/>
      <c r="AR36" s="378"/>
      <c r="AS36" s="378"/>
      <c r="AT36" s="379"/>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261"/>
      <c r="C37" s="261"/>
      <c r="D37" s="262"/>
      <c r="E37" s="358"/>
      <c r="F37" s="359"/>
      <c r="G37" s="359"/>
      <c r="H37" s="359"/>
      <c r="I37" s="359"/>
      <c r="J37" s="65" t="str">
        <f>IF(AND('Mapa final'!$AD$11="Baja",'Mapa final'!$AF$11="Leve"),CONCATENATE("R2C",'Mapa final'!$S$11),"")</f>
        <v/>
      </c>
      <c r="K37" s="160" t="str">
        <f>IF(AND('Mapa final'!$AD$14="Baja",'Mapa final'!$AF$14="Leve"),CONCATENATE("R2C",'Mapa final'!$S$14),"")</f>
        <v/>
      </c>
      <c r="L37" s="160" t="str">
        <f>IF(AND('Mapa final'!$AD$11="Baja",'Mapa final'!$AF$11="Leve"),CONCATENATE("R2C",'Mapa final'!$S$11),"")</f>
        <v/>
      </c>
      <c r="M37" s="160" t="str">
        <f>IF(AND('Mapa final'!$AD$14="Baja",'Mapa final'!$AF$14="Leve"),CONCATENATE("R2C",'Mapa final'!$S$14),"")</f>
        <v/>
      </c>
      <c r="N37" s="160" t="str">
        <f>IF(AND('Mapa final'!$AD$11="Baja",'Mapa final'!$AF$11="Leve"),CONCATENATE("R2C",'Mapa final'!$S$11),"")</f>
        <v/>
      </c>
      <c r="O37" s="66" t="str">
        <f>IF(AND('Mapa final'!$AD$14="Baja",'Mapa final'!$AF$14="Leve"),CONCATENATE("R2C",'Mapa final'!$S$14),"")</f>
        <v/>
      </c>
      <c r="P37" s="159" t="str">
        <f>IF(AND('Mapa final'!$AD$11="Alta",'Mapa final'!$AF$11="Leve"),CONCATENATE("R2C",'Mapa final'!$S$11),"")</f>
        <v/>
      </c>
      <c r="Q37" s="159" t="str">
        <f>IF(AND('Mapa final'!$AD$14="Alta",'Mapa final'!$AF$14="Leve"),CONCATENATE("R2C",'Mapa final'!$S$14),"")</f>
        <v/>
      </c>
      <c r="R37" s="159" t="str">
        <f>IF(AND('Mapa final'!$AD$11="Alta",'Mapa final'!$AF$11="Leve"),CONCATENATE("R2C",'Mapa final'!$S$11),"")</f>
        <v/>
      </c>
      <c r="S37" s="159" t="str">
        <f>IF(AND('Mapa final'!$AD$14="Alta",'Mapa final'!$AF$14="Leve"),CONCATENATE("R2C",'Mapa final'!$S$14),"")</f>
        <v/>
      </c>
      <c r="T37" s="159" t="str">
        <f>IF(AND('Mapa final'!$AD$11="Alta",'Mapa final'!$AF$11="Leve"),CONCATENATE("R2C",'Mapa final'!$S$11),"")</f>
        <v/>
      </c>
      <c r="U37" s="58" t="str">
        <f>IF(AND('Mapa final'!$AD$14="Alta",'Mapa final'!$AF$14="Leve"),CONCATENATE("R2C",'Mapa final'!$S$14),"")</f>
        <v/>
      </c>
      <c r="V37" s="57" t="str">
        <f>IF(AND('Mapa final'!$AD$11="Alta",'Mapa final'!$AF$11="Leve"),CONCATENATE("R2C",'Mapa final'!$S$11),"")</f>
        <v/>
      </c>
      <c r="W37" s="159" t="str">
        <f>IF(AND('Mapa final'!$AD$14="Alta",'Mapa final'!$AF$14="Leve"),CONCATENATE("R2C",'Mapa final'!$S$14),"")</f>
        <v/>
      </c>
      <c r="X37" s="159" t="str">
        <f>IF(AND('Mapa final'!$AD$11="Alta",'Mapa final'!$AF$11="Leve"),CONCATENATE("R2C",'Mapa final'!$S$11),"")</f>
        <v/>
      </c>
      <c r="Y37" s="159" t="str">
        <f>IF(AND('Mapa final'!$AD$14="Alta",'Mapa final'!$AF$14="Leve"),CONCATENATE("R2C",'Mapa final'!$S$14),"")</f>
        <v/>
      </c>
      <c r="Z37" s="159" t="str">
        <f>IF(AND('Mapa final'!$AD$11="Alta",'Mapa final'!$AF$11="Leve"),CONCATENATE("R2C",'Mapa final'!$S$11),"")</f>
        <v/>
      </c>
      <c r="AA37" s="58" t="str">
        <f>IF(AND('Mapa final'!$AD$14="Alta",'Mapa final'!$AF$14="Leve"),CONCATENATE("R2C",'Mapa final'!$S$14),"")</f>
        <v/>
      </c>
      <c r="AB37" s="44" t="str">
        <f>IF(AND('Mapa final'!$AD$11="Muy Alta",'Mapa final'!$AF$11="Leve"),CONCATENATE("R2C",'Mapa final'!$S$11),"")</f>
        <v/>
      </c>
      <c r="AC37" s="158" t="str">
        <f>IF(AND('Mapa final'!$AD$14="Muy Alta",'Mapa final'!$AF$14="Leve"),CONCATENATE("R2C",'Mapa final'!$S$14),"")</f>
        <v/>
      </c>
      <c r="AD37" s="158" t="str">
        <f>IF(AND('Mapa final'!$AD$11="Muy Alta",'Mapa final'!$AF$11="Leve"),CONCATENATE("R2C",'Mapa final'!$S$11),"")</f>
        <v/>
      </c>
      <c r="AE37" s="158" t="str">
        <f>IF(AND('Mapa final'!$AD$14="Muy Alta",'Mapa final'!$AF$14="Leve"),CONCATENATE("R2C",'Mapa final'!$S$14),"")</f>
        <v/>
      </c>
      <c r="AF37" s="158" t="str">
        <f>IF(AND('Mapa final'!$AD$11="Muy Alta",'Mapa final'!$AF$11="Leve"),CONCATENATE("R2C",'Mapa final'!$S$11),"")</f>
        <v/>
      </c>
      <c r="AG37" s="45" t="str">
        <f>IF(AND('Mapa final'!$AD$14="Muy Alta",'Mapa final'!$AF$14="Leve"),CONCATENATE("R2C",'Mapa final'!$S$14),"")</f>
        <v/>
      </c>
      <c r="AH37" s="46" t="str">
        <f>IF(AND('Mapa final'!$AD$11="Muy Alta",'Mapa final'!$AF$11="Catastrófico"),CONCATENATE("R2C",'Mapa final'!$S$11),"")</f>
        <v/>
      </c>
      <c r="AI37" s="161" t="str">
        <f>IF(AND('Mapa final'!$AD$14="Muy Alta",'Mapa final'!$AF$14="Catastrófico"),CONCATENATE("R2C",'Mapa final'!$S$14),"")</f>
        <v/>
      </c>
      <c r="AJ37" s="161" t="str">
        <f>IF(AND('Mapa final'!$AD$11="Muy Alta",'Mapa final'!$AF$11="Catastrófico"),CONCATENATE("R2C",'Mapa final'!$S$11),"")</f>
        <v/>
      </c>
      <c r="AK37" s="161" t="str">
        <f>IF(AND('Mapa final'!$AD$14="Muy Alta",'Mapa final'!$AF$14="Catastrófico"),CONCATENATE("R2C",'Mapa final'!$S$14),"")</f>
        <v/>
      </c>
      <c r="AL37" s="161" t="str">
        <f>IF(AND('Mapa final'!$AD$11="Muy Alta",'Mapa final'!$AF$11="Catastrófico"),CONCATENATE("R2C",'Mapa final'!$S$11),"")</f>
        <v/>
      </c>
      <c r="AM37" s="47" t="str">
        <f>IF(AND('Mapa final'!$AD$14="Muy Alta",'Mapa final'!$AF$14="Catastrófico"),CONCATENATE("R2C",'Mapa final'!$S$14),"")</f>
        <v/>
      </c>
      <c r="AN37" s="70"/>
      <c r="AO37" s="380"/>
      <c r="AP37" s="381"/>
      <c r="AQ37" s="381"/>
      <c r="AR37" s="381"/>
      <c r="AS37" s="381"/>
      <c r="AT37" s="382"/>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261"/>
      <c r="C38" s="261"/>
      <c r="D38" s="262"/>
      <c r="E38" s="360"/>
      <c r="F38" s="359"/>
      <c r="G38" s="359"/>
      <c r="H38" s="359"/>
      <c r="I38" s="359"/>
      <c r="J38" s="65" t="str">
        <f>IF(AND('Mapa final'!$AD$11="Baja",'Mapa final'!$AF$11="Leve"),CONCATENATE("R2C",'Mapa final'!$S$11),"")</f>
        <v/>
      </c>
      <c r="K38" s="160" t="str">
        <f>IF(AND('Mapa final'!$AD$14="Baja",'Mapa final'!$AF$14="Leve"),CONCATENATE("R2C",'Mapa final'!$S$14),"")</f>
        <v/>
      </c>
      <c r="L38" s="160" t="str">
        <f>IF(AND('Mapa final'!$AD$11="Baja",'Mapa final'!$AF$11="Leve"),CONCATENATE("R2C",'Mapa final'!$S$11),"")</f>
        <v/>
      </c>
      <c r="M38" s="160" t="str">
        <f>IF(AND('Mapa final'!$AD$14="Baja",'Mapa final'!$AF$14="Leve"),CONCATENATE("R2C",'Mapa final'!$S$14),"")</f>
        <v/>
      </c>
      <c r="N38" s="160" t="str">
        <f>IF(AND('Mapa final'!$AD$11="Baja",'Mapa final'!$AF$11="Leve"),CONCATENATE("R2C",'Mapa final'!$S$11),"")</f>
        <v/>
      </c>
      <c r="O38" s="66" t="str">
        <f>IF(AND('Mapa final'!$AD$14="Baja",'Mapa final'!$AF$14="Leve"),CONCATENATE("R2C",'Mapa final'!$S$14),"")</f>
        <v/>
      </c>
      <c r="P38" s="159" t="str">
        <f>IF(AND('Mapa final'!$AD$11="Alta",'Mapa final'!$AF$11="Leve"),CONCATENATE("R2C",'Mapa final'!$S$11),"")</f>
        <v/>
      </c>
      <c r="Q38" s="159" t="str">
        <f>IF(AND('Mapa final'!$AD$14="Alta",'Mapa final'!$AF$14="Leve"),CONCATENATE("R2C",'Mapa final'!$S$14),"")</f>
        <v/>
      </c>
      <c r="R38" s="159" t="str">
        <f>IF(AND('Mapa final'!$AD$11="Alta",'Mapa final'!$AF$11="Leve"),CONCATENATE("R2C",'Mapa final'!$S$11),"")</f>
        <v/>
      </c>
      <c r="S38" s="159" t="str">
        <f>IF(AND('Mapa final'!$AD$14="Alta",'Mapa final'!$AF$14="Leve"),CONCATENATE("R2C",'Mapa final'!$S$14),"")</f>
        <v/>
      </c>
      <c r="T38" s="159" t="str">
        <f>IF(AND('Mapa final'!$AD$11="Alta",'Mapa final'!$AF$11="Leve"),CONCATENATE("R2C",'Mapa final'!$S$11),"")</f>
        <v/>
      </c>
      <c r="U38" s="58" t="str">
        <f>IF(AND('Mapa final'!$AD$14="Alta",'Mapa final'!$AF$14="Leve"),CONCATENATE("R2C",'Mapa final'!$S$14),"")</f>
        <v/>
      </c>
      <c r="V38" s="57" t="str">
        <f>IF(AND('Mapa final'!$AD$11="Alta",'Mapa final'!$AF$11="Leve"),CONCATENATE("R2C",'Mapa final'!$S$11),"")</f>
        <v/>
      </c>
      <c r="W38" s="159" t="str">
        <f>IF(AND('Mapa final'!$AD$14="Alta",'Mapa final'!$AF$14="Leve"),CONCATENATE("R2C",'Mapa final'!$S$14),"")</f>
        <v/>
      </c>
      <c r="X38" s="159" t="str">
        <f>IF(AND('Mapa final'!$AD$11="Alta",'Mapa final'!$AF$11="Leve"),CONCATENATE("R2C",'Mapa final'!$S$11),"")</f>
        <v/>
      </c>
      <c r="Y38" s="159" t="str">
        <f>IF(AND('Mapa final'!$AD$14="Alta",'Mapa final'!$AF$14="Leve"),CONCATENATE("R2C",'Mapa final'!$S$14),"")</f>
        <v/>
      </c>
      <c r="Z38" s="159" t="str">
        <f>IF(AND('Mapa final'!$AD$11="Alta",'Mapa final'!$AF$11="Leve"),CONCATENATE("R2C",'Mapa final'!$S$11),"")</f>
        <v/>
      </c>
      <c r="AA38" s="58" t="str">
        <f>IF(AND('Mapa final'!$AD$14="Alta",'Mapa final'!$AF$14="Leve"),CONCATENATE("R2C",'Mapa final'!$S$14),"")</f>
        <v/>
      </c>
      <c r="AB38" s="44" t="str">
        <f>IF(AND('Mapa final'!$AD$11="Muy Alta",'Mapa final'!$AF$11="Leve"),CONCATENATE("R2C",'Mapa final'!$S$11),"")</f>
        <v/>
      </c>
      <c r="AC38" s="158" t="str">
        <f>IF(AND('Mapa final'!$AD$14="Muy Alta",'Mapa final'!$AF$14="Leve"),CONCATENATE("R2C",'Mapa final'!$S$14),"")</f>
        <v/>
      </c>
      <c r="AD38" s="158" t="str">
        <f>IF(AND('Mapa final'!$AD$11="Muy Alta",'Mapa final'!$AF$11="Leve"),CONCATENATE("R2C",'Mapa final'!$S$11),"")</f>
        <v/>
      </c>
      <c r="AE38" s="158" t="str">
        <f>IF(AND('Mapa final'!$AD$14="Muy Alta",'Mapa final'!$AF$14="Leve"),CONCATENATE("R2C",'Mapa final'!$S$14),"")</f>
        <v/>
      </c>
      <c r="AF38" s="158" t="str">
        <f>IF(AND('Mapa final'!$AD$11="Muy Alta",'Mapa final'!$AF$11="Leve"),CONCATENATE("R2C",'Mapa final'!$S$11),"")</f>
        <v/>
      </c>
      <c r="AG38" s="45" t="str">
        <f>IF(AND('Mapa final'!$AD$14="Muy Alta",'Mapa final'!$AF$14="Leve"),CONCATENATE("R2C",'Mapa final'!$S$14),"")</f>
        <v/>
      </c>
      <c r="AH38" s="46" t="str">
        <f>IF(AND('Mapa final'!$AD$11="Muy Alta",'Mapa final'!$AF$11="Catastrófico"),CONCATENATE("R2C",'Mapa final'!$S$11),"")</f>
        <v/>
      </c>
      <c r="AI38" s="161" t="str">
        <f>IF(AND('Mapa final'!$AD$14="Muy Alta",'Mapa final'!$AF$14="Catastrófico"),CONCATENATE("R2C",'Mapa final'!$S$14),"")</f>
        <v/>
      </c>
      <c r="AJ38" s="161" t="str">
        <f>IF(AND('Mapa final'!$AD$11="Muy Alta",'Mapa final'!$AF$11="Catastrófico"),CONCATENATE("R2C",'Mapa final'!$S$11),"")</f>
        <v/>
      </c>
      <c r="AK38" s="161" t="str">
        <f>IF(AND('Mapa final'!$AD$14="Muy Alta",'Mapa final'!$AF$14="Catastrófico"),CONCATENATE("R2C",'Mapa final'!$S$14),"")</f>
        <v/>
      </c>
      <c r="AL38" s="161" t="str">
        <f>IF(AND('Mapa final'!$AD$11="Muy Alta",'Mapa final'!$AF$11="Catastrófico"),CONCATENATE("R2C",'Mapa final'!$S$11),"")</f>
        <v/>
      </c>
      <c r="AM38" s="47" t="str">
        <f>IF(AND('Mapa final'!$AD$14="Muy Alta",'Mapa final'!$AF$14="Catastrófico"),CONCATENATE("R2C",'Mapa final'!$S$14),"")</f>
        <v/>
      </c>
      <c r="AN38" s="70"/>
      <c r="AO38" s="380"/>
      <c r="AP38" s="381"/>
      <c r="AQ38" s="381"/>
      <c r="AR38" s="381"/>
      <c r="AS38" s="381"/>
      <c r="AT38" s="382"/>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261"/>
      <c r="C39" s="261"/>
      <c r="D39" s="262"/>
      <c r="E39" s="360"/>
      <c r="F39" s="359"/>
      <c r="G39" s="359"/>
      <c r="H39" s="359"/>
      <c r="I39" s="359"/>
      <c r="J39" s="65" t="str">
        <f>IF(AND('Mapa final'!$AD$11="Baja",'Mapa final'!$AF$11="Leve"),CONCATENATE("R2C",'Mapa final'!$S$11),"")</f>
        <v/>
      </c>
      <c r="K39" s="160" t="str">
        <f>IF(AND('Mapa final'!$AD$14="Baja",'Mapa final'!$AF$14="Leve"),CONCATENATE("R2C",'Mapa final'!$S$14),"")</f>
        <v/>
      </c>
      <c r="L39" s="160" t="str">
        <f>IF(AND('Mapa final'!$AD$11="Baja",'Mapa final'!$AF$11="Leve"),CONCATENATE("R2C",'Mapa final'!$S$11),"")</f>
        <v/>
      </c>
      <c r="M39" s="160" t="str">
        <f>IF(AND('Mapa final'!$AD$14="Baja",'Mapa final'!$AF$14="Leve"),CONCATENATE("R2C",'Mapa final'!$S$14),"")</f>
        <v/>
      </c>
      <c r="N39" s="160" t="str">
        <f>IF(AND('Mapa final'!$AD$11="Baja",'Mapa final'!$AF$11="Leve"),CONCATENATE("R2C",'Mapa final'!$S$11),"")</f>
        <v/>
      </c>
      <c r="O39" s="66" t="str">
        <f>IF(AND('Mapa final'!$AD$14="Baja",'Mapa final'!$AF$14="Leve"),CONCATENATE("R2C",'Mapa final'!$S$14),"")</f>
        <v/>
      </c>
      <c r="P39" s="159" t="str">
        <f>IF(AND('Mapa final'!$AD$11="Alta",'Mapa final'!$AF$11="Leve"),CONCATENATE("R2C",'Mapa final'!$S$11),"")</f>
        <v/>
      </c>
      <c r="Q39" s="159" t="str">
        <f>IF(AND('Mapa final'!$AD$14="Alta",'Mapa final'!$AF$14="Leve"),CONCATENATE("R2C",'Mapa final'!$S$14),"")</f>
        <v/>
      </c>
      <c r="R39" s="159" t="str">
        <f>IF(AND('Mapa final'!$AD$11="Alta",'Mapa final'!$AF$11="Leve"),CONCATENATE("R2C",'Mapa final'!$S$11),"")</f>
        <v/>
      </c>
      <c r="S39" s="159" t="str">
        <f>IF(AND('Mapa final'!$AD$14="Alta",'Mapa final'!$AF$14="Leve"),CONCATENATE("R2C",'Mapa final'!$S$14),"")</f>
        <v/>
      </c>
      <c r="T39" s="159" t="str">
        <f>IF(AND('Mapa final'!$AD$11="Alta",'Mapa final'!$AF$11="Leve"),CONCATENATE("R2C",'Mapa final'!$S$11),"")</f>
        <v/>
      </c>
      <c r="U39" s="58" t="str">
        <f>IF(AND('Mapa final'!$AD$14="Alta",'Mapa final'!$AF$14="Leve"),CONCATENATE("R2C",'Mapa final'!$S$14),"")</f>
        <v/>
      </c>
      <c r="V39" s="57" t="str">
        <f>IF(AND('Mapa final'!$AD$11="Alta",'Mapa final'!$AF$11="Leve"),CONCATENATE("R2C",'Mapa final'!$S$11),"")</f>
        <v/>
      </c>
      <c r="W39" s="159" t="str">
        <f>IF(AND('Mapa final'!$AD$14="Alta",'Mapa final'!$AF$14="Leve"),CONCATENATE("R2C",'Mapa final'!$S$14),"")</f>
        <v/>
      </c>
      <c r="X39" s="159" t="str">
        <f>IF(AND('Mapa final'!$AD$11="Alta",'Mapa final'!$AF$11="Leve"),CONCATENATE("R2C",'Mapa final'!$S$11),"")</f>
        <v/>
      </c>
      <c r="Y39" s="159" t="str">
        <f>IF(AND('Mapa final'!$AD$14="Alta",'Mapa final'!$AF$14="Leve"),CONCATENATE("R2C",'Mapa final'!$S$14),"")</f>
        <v/>
      </c>
      <c r="Z39" s="159" t="str">
        <f>IF(AND('Mapa final'!$AD$11="Alta",'Mapa final'!$AF$11="Leve"),CONCATENATE("R2C",'Mapa final'!$S$11),"")</f>
        <v/>
      </c>
      <c r="AA39" s="58" t="str">
        <f>IF(AND('Mapa final'!$AD$14="Alta",'Mapa final'!$AF$14="Leve"),CONCATENATE("R2C",'Mapa final'!$S$14),"")</f>
        <v/>
      </c>
      <c r="AB39" s="44" t="str">
        <f>IF(AND('Mapa final'!$AD$11="Muy Alta",'Mapa final'!$AF$11="Leve"),CONCATENATE("R2C",'Mapa final'!$S$11),"")</f>
        <v/>
      </c>
      <c r="AC39" s="158" t="str">
        <f>IF(AND('Mapa final'!$AD$14="Muy Alta",'Mapa final'!$AF$14="Leve"),CONCATENATE("R2C",'Mapa final'!$S$14),"")</f>
        <v/>
      </c>
      <c r="AD39" s="158" t="str">
        <f>IF(AND('Mapa final'!$AD$11="Muy Alta",'Mapa final'!$AF$11="Leve"),CONCATENATE("R2C",'Mapa final'!$S$11),"")</f>
        <v/>
      </c>
      <c r="AE39" s="158" t="str">
        <f>IF(AND('Mapa final'!$AD$14="Muy Alta",'Mapa final'!$AF$14="Leve"),CONCATENATE("R2C",'Mapa final'!$S$14),"")</f>
        <v/>
      </c>
      <c r="AF39" s="158" t="str">
        <f>IF(AND('Mapa final'!$AD$11="Muy Alta",'Mapa final'!$AF$11="Leve"),CONCATENATE("R2C",'Mapa final'!$S$11),"")</f>
        <v/>
      </c>
      <c r="AG39" s="45" t="str">
        <f>IF(AND('Mapa final'!$AD$14="Muy Alta",'Mapa final'!$AF$14="Leve"),CONCATENATE("R2C",'Mapa final'!$S$14),"")</f>
        <v/>
      </c>
      <c r="AH39" s="46" t="str">
        <f>IF(AND('Mapa final'!$AD$11="Muy Alta",'Mapa final'!$AF$11="Catastrófico"),CONCATENATE("R2C",'Mapa final'!$S$11),"")</f>
        <v/>
      </c>
      <c r="AI39" s="161" t="str">
        <f>IF(AND('Mapa final'!$AD$14="Muy Alta",'Mapa final'!$AF$14="Catastrófico"),CONCATENATE("R2C",'Mapa final'!$S$14),"")</f>
        <v/>
      </c>
      <c r="AJ39" s="161" t="str">
        <f>IF(AND('Mapa final'!$AD$11="Muy Alta",'Mapa final'!$AF$11="Catastrófico"),CONCATENATE("R2C",'Mapa final'!$S$11),"")</f>
        <v/>
      </c>
      <c r="AK39" s="161" t="str">
        <f>IF(AND('Mapa final'!$AD$14="Muy Alta",'Mapa final'!$AF$14="Catastrófico"),CONCATENATE("R2C",'Mapa final'!$S$14),"")</f>
        <v/>
      </c>
      <c r="AL39" s="161" t="str">
        <f>IF(AND('Mapa final'!$AD$11="Muy Alta",'Mapa final'!$AF$11="Catastrófico"),CONCATENATE("R2C",'Mapa final'!$S$11),"")</f>
        <v/>
      </c>
      <c r="AM39" s="47" t="str">
        <f>IF(AND('Mapa final'!$AD$14="Muy Alta",'Mapa final'!$AF$14="Catastrófico"),CONCATENATE("R2C",'Mapa final'!$S$14),"")</f>
        <v/>
      </c>
      <c r="AN39" s="70"/>
      <c r="AO39" s="380"/>
      <c r="AP39" s="381"/>
      <c r="AQ39" s="381"/>
      <c r="AR39" s="381"/>
      <c r="AS39" s="381"/>
      <c r="AT39" s="382"/>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261"/>
      <c r="C40" s="261"/>
      <c r="D40" s="262"/>
      <c r="E40" s="360"/>
      <c r="F40" s="359"/>
      <c r="G40" s="359"/>
      <c r="H40" s="359"/>
      <c r="I40" s="359"/>
      <c r="J40" s="65" t="str">
        <f>IF(AND('Mapa final'!$AD$11="Baja",'Mapa final'!$AF$11="Leve"),CONCATENATE("R2C",'Mapa final'!$S$11),"")</f>
        <v/>
      </c>
      <c r="K40" s="160" t="str">
        <f>IF(AND('Mapa final'!$AD$14="Baja",'Mapa final'!$AF$14="Leve"),CONCATENATE("R2C",'Mapa final'!$S$14),"")</f>
        <v/>
      </c>
      <c r="L40" s="160" t="str">
        <f>IF(AND('Mapa final'!$AD$11="Baja",'Mapa final'!$AF$11="Leve"),CONCATENATE("R2C",'Mapa final'!$S$11),"")</f>
        <v/>
      </c>
      <c r="M40" s="160" t="str">
        <f>IF(AND('Mapa final'!$AD$14="Baja",'Mapa final'!$AF$14="Leve"),CONCATENATE("R2C",'Mapa final'!$S$14),"")</f>
        <v/>
      </c>
      <c r="N40" s="160" t="str">
        <f>IF(AND('Mapa final'!$AD$11="Baja",'Mapa final'!$AF$11="Leve"),CONCATENATE("R2C",'Mapa final'!$S$11),"")</f>
        <v/>
      </c>
      <c r="O40" s="66" t="str">
        <f>IF(AND('Mapa final'!$AD$14="Baja",'Mapa final'!$AF$14="Leve"),CONCATENATE("R2C",'Mapa final'!$S$14),"")</f>
        <v/>
      </c>
      <c r="P40" s="159" t="str">
        <f>IF(AND('Mapa final'!$AD$11="Alta",'Mapa final'!$AF$11="Leve"),CONCATENATE("R2C",'Mapa final'!$S$11),"")</f>
        <v/>
      </c>
      <c r="Q40" s="159" t="str">
        <f>IF(AND('Mapa final'!$AD$14="Alta",'Mapa final'!$AF$14="Leve"),CONCATENATE("R2C",'Mapa final'!$S$14),"")</f>
        <v/>
      </c>
      <c r="R40" s="159" t="str">
        <f>IF(AND('Mapa final'!$AD$11="Alta",'Mapa final'!$AF$11="Leve"),CONCATENATE("R2C",'Mapa final'!$S$11),"")</f>
        <v/>
      </c>
      <c r="S40" s="159" t="str">
        <f>IF(AND('Mapa final'!$AD$14="Alta",'Mapa final'!$AF$14="Leve"),CONCATENATE("R2C",'Mapa final'!$S$14),"")</f>
        <v/>
      </c>
      <c r="T40" s="159" t="str">
        <f>IF(AND('Mapa final'!$AD$11="Alta",'Mapa final'!$AF$11="Leve"),CONCATENATE("R2C",'Mapa final'!$S$11),"")</f>
        <v/>
      </c>
      <c r="U40" s="58" t="str">
        <f>IF(AND('Mapa final'!$AD$14="Alta",'Mapa final'!$AF$14="Leve"),CONCATENATE("R2C",'Mapa final'!$S$14),"")</f>
        <v/>
      </c>
      <c r="V40" s="57" t="str">
        <f>IF(AND('Mapa final'!$AD$11="Alta",'Mapa final'!$AF$11="Leve"),CONCATENATE("R2C",'Mapa final'!$S$11),"")</f>
        <v/>
      </c>
      <c r="W40" s="159" t="str">
        <f>IF(AND('Mapa final'!$AD$14="Alta",'Mapa final'!$AF$14="Leve"),CONCATENATE("R2C",'Mapa final'!$S$14),"")</f>
        <v/>
      </c>
      <c r="X40" s="159" t="str">
        <f>IF(AND('Mapa final'!$AD$11="Alta",'Mapa final'!$AF$11="Leve"),CONCATENATE("R2C",'Mapa final'!$S$11),"")</f>
        <v/>
      </c>
      <c r="Y40" s="159" t="str">
        <f>IF(AND('Mapa final'!$AD$14="Alta",'Mapa final'!$AF$14="Leve"),CONCATENATE("R2C",'Mapa final'!$S$14),"")</f>
        <v/>
      </c>
      <c r="Z40" s="159" t="str">
        <f>IF(AND('Mapa final'!$AD$11="Alta",'Mapa final'!$AF$11="Leve"),CONCATENATE("R2C",'Mapa final'!$S$11),"")</f>
        <v/>
      </c>
      <c r="AA40" s="58" t="str">
        <f>IF(AND('Mapa final'!$AD$14="Alta",'Mapa final'!$AF$14="Leve"),CONCATENATE("R2C",'Mapa final'!$S$14),"")</f>
        <v/>
      </c>
      <c r="AB40" s="44" t="str">
        <f>IF(AND('Mapa final'!$AD$11="Muy Alta",'Mapa final'!$AF$11="Leve"),CONCATENATE("R2C",'Mapa final'!$S$11),"")</f>
        <v/>
      </c>
      <c r="AC40" s="158" t="str">
        <f>IF(AND('Mapa final'!$AD$14="Muy Alta",'Mapa final'!$AF$14="Leve"),CONCATENATE("R2C",'Mapa final'!$S$14),"")</f>
        <v/>
      </c>
      <c r="AD40" s="158" t="str">
        <f>IF(AND('Mapa final'!$AD$11="Muy Alta",'Mapa final'!$AF$11="Leve"),CONCATENATE("R2C",'Mapa final'!$S$11),"")</f>
        <v/>
      </c>
      <c r="AE40" s="158" t="str">
        <f>IF(AND('Mapa final'!$AD$14="Muy Alta",'Mapa final'!$AF$14="Leve"),CONCATENATE("R2C",'Mapa final'!$S$14),"")</f>
        <v/>
      </c>
      <c r="AF40" s="158" t="str">
        <f>IF(AND('Mapa final'!$AD$11="Muy Alta",'Mapa final'!$AF$11="Leve"),CONCATENATE("R2C",'Mapa final'!$S$11),"")</f>
        <v/>
      </c>
      <c r="AG40" s="45" t="str">
        <f>IF(AND('Mapa final'!$AD$14="Muy Alta",'Mapa final'!$AF$14="Leve"),CONCATENATE("R2C",'Mapa final'!$S$14),"")</f>
        <v/>
      </c>
      <c r="AH40" s="46" t="str">
        <f>IF(AND('Mapa final'!$AD$11="Muy Alta",'Mapa final'!$AF$11="Catastrófico"),CONCATENATE("R2C",'Mapa final'!$S$11),"")</f>
        <v/>
      </c>
      <c r="AI40" s="161" t="str">
        <f>IF(AND('Mapa final'!$AD$13="Baja",'Mapa final'!$AF$13="Catastrófico"),CONCATENATE("R2C",'Mapa final'!$S$13),"")</f>
        <v>R2C1</v>
      </c>
      <c r="AJ40" s="161" t="str">
        <f>IF(AND('Mapa final'!$AD$11="Muy Alta",'Mapa final'!$AF$11="Catastrófico"),CONCATENATE("R2C",'Mapa final'!$S$11),"")</f>
        <v/>
      </c>
      <c r="AK40" s="161" t="str">
        <f>IF(AND('Mapa final'!$AD$14="Muy Alta",'Mapa final'!$AF$14="Catastrófico"),CONCATENATE("R2C",'Mapa final'!$S$14),"")</f>
        <v/>
      </c>
      <c r="AL40" s="161" t="str">
        <f>IF(AND('Mapa final'!$AD$11="Muy Alta",'Mapa final'!$AF$11="Catastrófico"),CONCATENATE("R2C",'Mapa final'!$S$11),"")</f>
        <v/>
      </c>
      <c r="AM40" s="47" t="str">
        <f>IF(AND('Mapa final'!$AD$14="Muy Alta",'Mapa final'!$AF$14="Catastrófico"),CONCATENATE("R2C",'Mapa final'!$S$14),"")</f>
        <v/>
      </c>
      <c r="AN40" s="70"/>
      <c r="AO40" s="380"/>
      <c r="AP40" s="381"/>
      <c r="AQ40" s="381"/>
      <c r="AR40" s="381"/>
      <c r="AS40" s="381"/>
      <c r="AT40" s="382"/>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261"/>
      <c r="C41" s="261"/>
      <c r="D41" s="262"/>
      <c r="E41" s="360"/>
      <c r="F41" s="359"/>
      <c r="G41" s="359"/>
      <c r="H41" s="359"/>
      <c r="I41" s="359"/>
      <c r="J41" s="65" t="str">
        <f>IF(AND('Mapa final'!$AD$11="Baja",'Mapa final'!$AF$11="Leve"),CONCATENATE("R2C",'Mapa final'!$S$11),"")</f>
        <v/>
      </c>
      <c r="K41" s="160" t="str">
        <f>IF(AND('Mapa final'!$AD$14="Baja",'Mapa final'!$AF$14="Leve"),CONCATENATE("R2C",'Mapa final'!$S$14),"")</f>
        <v/>
      </c>
      <c r="L41" s="160" t="str">
        <f>IF(AND('Mapa final'!$AD$11="Baja",'Mapa final'!$AF$11="Leve"),CONCATENATE("R2C",'Mapa final'!$S$11),"")</f>
        <v/>
      </c>
      <c r="M41" s="160" t="str">
        <f>IF(AND('Mapa final'!$AD$14="Baja",'Mapa final'!$AF$14="Leve"),CONCATENATE("R2C",'Mapa final'!$S$14),"")</f>
        <v/>
      </c>
      <c r="N41" s="160" t="str">
        <f>IF(AND('Mapa final'!$AD$11="Baja",'Mapa final'!$AF$11="Leve"),CONCATENATE("R2C",'Mapa final'!$S$11),"")</f>
        <v/>
      </c>
      <c r="O41" s="66" t="str">
        <f>IF(AND('Mapa final'!$AD$14="Baja",'Mapa final'!$AF$14="Leve"),CONCATENATE("R2C",'Mapa final'!$S$14),"")</f>
        <v/>
      </c>
      <c r="P41" s="159" t="str">
        <f>IF(AND('Mapa final'!$AD$11="Alta",'Mapa final'!$AF$11="Leve"),CONCATENATE("R2C",'Mapa final'!$S$11),"")</f>
        <v/>
      </c>
      <c r="Q41" s="159" t="str">
        <f>IF(AND('Mapa final'!$AD$14="Alta",'Mapa final'!$AF$14="Leve"),CONCATENATE("R2C",'Mapa final'!$S$14),"")</f>
        <v/>
      </c>
      <c r="R41" s="159" t="str">
        <f>IF(AND('Mapa final'!$AD$11="Alta",'Mapa final'!$AF$11="Leve"),CONCATENATE("R2C",'Mapa final'!$S$11),"")</f>
        <v/>
      </c>
      <c r="S41" s="159" t="str">
        <f>IF(AND('Mapa final'!$AD$14="Alta",'Mapa final'!$AF$14="Leve"),CONCATENATE("R2C",'Mapa final'!$S$14),"")</f>
        <v/>
      </c>
      <c r="T41" s="159" t="str">
        <f>IF(AND('Mapa final'!$AD$11="Alta",'Mapa final'!$AF$11="Leve"),CONCATENATE("R2C",'Mapa final'!$S$11),"")</f>
        <v/>
      </c>
      <c r="U41" s="58" t="str">
        <f>IF(AND('Mapa final'!$AD$14="Alta",'Mapa final'!$AF$14="Leve"),CONCATENATE("R2C",'Mapa final'!$S$14),"")</f>
        <v/>
      </c>
      <c r="V41" s="57" t="str">
        <f>IF(AND('Mapa final'!$AD$11="Alta",'Mapa final'!$AF$11="Leve"),CONCATENATE("R2C",'Mapa final'!$S$11),"")</f>
        <v/>
      </c>
      <c r="W41" s="159" t="str">
        <f>IF(AND('Mapa final'!$AD$14="Alta",'Mapa final'!$AF$14="Leve"),CONCATENATE("R2C",'Mapa final'!$S$14),"")</f>
        <v/>
      </c>
      <c r="X41" s="159" t="str">
        <f>IF(AND('Mapa final'!$AD$11="Alta",'Mapa final'!$AF$11="Leve"),CONCATENATE("R2C",'Mapa final'!$S$11),"")</f>
        <v/>
      </c>
      <c r="Y41" s="159" t="str">
        <f>IF(AND('Mapa final'!$AD$14="Alta",'Mapa final'!$AF$14="Leve"),CONCATENATE("R2C",'Mapa final'!$S$14),"")</f>
        <v/>
      </c>
      <c r="Z41" s="159" t="str">
        <f>IF(AND('Mapa final'!$AD$11="Alta",'Mapa final'!$AF$11="Leve"),CONCATENATE("R2C",'Mapa final'!$S$11),"")</f>
        <v/>
      </c>
      <c r="AA41" s="58" t="str">
        <f>IF(AND('Mapa final'!$AD$14="Alta",'Mapa final'!$AF$14="Leve"),CONCATENATE("R2C",'Mapa final'!$S$14),"")</f>
        <v/>
      </c>
      <c r="AB41" s="44" t="str">
        <f>IF(AND('Mapa final'!$AD$11="Muy Alta",'Mapa final'!$AF$11="Leve"),CONCATENATE("R2C",'Mapa final'!$S$11),"")</f>
        <v/>
      </c>
      <c r="AC41" s="158" t="str">
        <f>IF(AND('Mapa final'!$AD$14="Muy Alta",'Mapa final'!$AF$14="Leve"),CONCATENATE("R2C",'Mapa final'!$S$14),"")</f>
        <v/>
      </c>
      <c r="AD41" s="158" t="str">
        <f>IF(AND('Mapa final'!$AD$11="Muy Alta",'Mapa final'!$AF$11="Leve"),CONCATENATE("R2C",'Mapa final'!$S$11),"")</f>
        <v/>
      </c>
      <c r="AE41" s="158" t="str">
        <f>IF(AND('Mapa final'!$AD$14="Muy Alta",'Mapa final'!$AF$14="Leve"),CONCATENATE("R2C",'Mapa final'!$S$14),"")</f>
        <v/>
      </c>
      <c r="AF41" s="158" t="str">
        <f>IF(AND('Mapa final'!$AD$11="Muy Alta",'Mapa final'!$AF$11="Leve"),CONCATENATE("R2C",'Mapa final'!$S$11),"")</f>
        <v/>
      </c>
      <c r="AG41" s="45" t="str">
        <f>IF(AND('Mapa final'!$AD$14="Muy Alta",'Mapa final'!$AF$14="Leve"),CONCATENATE("R2C",'Mapa final'!$S$14),"")</f>
        <v/>
      </c>
      <c r="AH41" s="46" t="str">
        <f>IF(AND('Mapa final'!$AD$11="Muy Alta",'Mapa final'!$AF$11="Catastrófico"),CONCATENATE("R2C",'Mapa final'!$S$11),"")</f>
        <v/>
      </c>
      <c r="AI41" s="161" t="str">
        <f>IF(AND('Mapa final'!$AD$14="Muy Alta",'Mapa final'!$AF$14="Catastrófico"),CONCATENATE("R2C",'Mapa final'!$S$14),"")</f>
        <v/>
      </c>
      <c r="AJ41" s="161" t="str">
        <f>IF(AND('Mapa final'!$AD$11="Muy Alta",'Mapa final'!$AF$11="Catastrófico"),CONCATENATE("R2C",'Mapa final'!$S$11),"")</f>
        <v/>
      </c>
      <c r="AK41" s="161" t="str">
        <f>IF(AND('Mapa final'!$AD$14="Muy Alta",'Mapa final'!$AF$14="Catastrófico"),CONCATENATE("R2C",'Mapa final'!$S$14),"")</f>
        <v/>
      </c>
      <c r="AL41" s="161" t="str">
        <f>IF(AND('Mapa final'!$AD$11="Muy Alta",'Mapa final'!$AF$11="Catastrófico"),CONCATENATE("R2C",'Mapa final'!$S$11),"")</f>
        <v/>
      </c>
      <c r="AM41" s="47" t="str">
        <f>IF(AND('Mapa final'!$AD$14="Muy Alta",'Mapa final'!$AF$14="Catastrófico"),CONCATENATE("R2C",'Mapa final'!$S$14),"")</f>
        <v/>
      </c>
      <c r="AN41" s="70"/>
      <c r="AO41" s="380"/>
      <c r="AP41" s="381"/>
      <c r="AQ41" s="381"/>
      <c r="AR41" s="381"/>
      <c r="AS41" s="381"/>
      <c r="AT41" s="382"/>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261"/>
      <c r="C42" s="261"/>
      <c r="D42" s="262"/>
      <c r="E42" s="360"/>
      <c r="F42" s="359"/>
      <c r="G42" s="359"/>
      <c r="H42" s="359"/>
      <c r="I42" s="359"/>
      <c r="J42" s="65" t="str">
        <f>IF(AND('Mapa final'!$AD$11="Baja",'Mapa final'!$AF$11="Leve"),CONCATENATE("R2C",'Mapa final'!$S$11),"")</f>
        <v/>
      </c>
      <c r="K42" s="160" t="str">
        <f>IF(AND('Mapa final'!$AD$14="Baja",'Mapa final'!$AF$14="Leve"),CONCATENATE("R2C",'Mapa final'!$S$14),"")</f>
        <v/>
      </c>
      <c r="L42" s="160" t="str">
        <f>IF(AND('Mapa final'!$AD$11="Baja",'Mapa final'!$AF$11="Leve"),CONCATENATE("R2C",'Mapa final'!$S$11),"")</f>
        <v/>
      </c>
      <c r="M42" s="160" t="str">
        <f>IF(AND('Mapa final'!$AD$14="Baja",'Mapa final'!$AF$14="Leve"),CONCATENATE("R2C",'Mapa final'!$S$14),"")</f>
        <v/>
      </c>
      <c r="N42" s="160" t="str">
        <f>IF(AND('Mapa final'!$AD$11="Baja",'Mapa final'!$AF$11="Leve"),CONCATENATE("R2C",'Mapa final'!$S$11),"")</f>
        <v/>
      </c>
      <c r="O42" s="66" t="str">
        <f>IF(AND('Mapa final'!$AD$14="Baja",'Mapa final'!$AF$14="Leve"),CONCATENATE("R2C",'Mapa final'!$S$14),"")</f>
        <v/>
      </c>
      <c r="P42" s="159" t="str">
        <f>IF(AND('Mapa final'!$AD$11="Alta",'Mapa final'!$AF$11="Leve"),CONCATENATE("R2C",'Mapa final'!$S$11),"")</f>
        <v/>
      </c>
      <c r="Q42" s="159" t="str">
        <f>IF(AND('Mapa final'!$AD$14="Alta",'Mapa final'!$AF$14="Leve"),CONCATENATE("R2C",'Mapa final'!$S$14),"")</f>
        <v/>
      </c>
      <c r="R42" s="159" t="str">
        <f>IF(AND('Mapa final'!$AD$11="Alta",'Mapa final'!$AF$11="Leve"),CONCATENATE("R2C",'Mapa final'!$S$11),"")</f>
        <v/>
      </c>
      <c r="S42" s="159" t="str">
        <f>IF(AND('Mapa final'!$AD$14="Alta",'Mapa final'!$AF$14="Leve"),CONCATENATE("R2C",'Mapa final'!$S$14),"")</f>
        <v/>
      </c>
      <c r="T42" s="159" t="str">
        <f>IF(AND('Mapa final'!$AD$11="Alta",'Mapa final'!$AF$11="Leve"),CONCATENATE("R2C",'Mapa final'!$S$11),"")</f>
        <v/>
      </c>
      <c r="U42" s="58" t="str">
        <f>IF(AND('Mapa final'!$AD$14="Alta",'Mapa final'!$AF$14="Leve"),CONCATENATE("R2C",'Mapa final'!$S$14),"")</f>
        <v/>
      </c>
      <c r="V42" s="57" t="str">
        <f>IF(AND('Mapa final'!$AD$11="Alta",'Mapa final'!$AF$11="Leve"),CONCATENATE("R2C",'Mapa final'!$S$11),"")</f>
        <v/>
      </c>
      <c r="W42" s="159" t="str">
        <f>IF(AND('Mapa final'!$AD$14="Alta",'Mapa final'!$AF$14="Leve"),CONCATENATE("R2C",'Mapa final'!$S$14),"")</f>
        <v/>
      </c>
      <c r="X42" s="159" t="str">
        <f>IF(AND('Mapa final'!$AD$11="Alta",'Mapa final'!$AF$11="Leve"),CONCATENATE("R2C",'Mapa final'!$S$11),"")</f>
        <v/>
      </c>
      <c r="Y42" s="159" t="str">
        <f>IF(AND('Mapa final'!$AD$14="Alta",'Mapa final'!$AF$14="Leve"),CONCATENATE("R2C",'Mapa final'!$S$14),"")</f>
        <v/>
      </c>
      <c r="Z42" s="159" t="str">
        <f>IF(AND('Mapa final'!$AD$11="Alta",'Mapa final'!$AF$11="Leve"),CONCATENATE("R2C",'Mapa final'!$S$11),"")</f>
        <v/>
      </c>
      <c r="AA42" s="58" t="str">
        <f>IF(AND('Mapa final'!$AD$14="Alta",'Mapa final'!$AF$14="Leve"),CONCATENATE("R2C",'Mapa final'!$S$14),"")</f>
        <v/>
      </c>
      <c r="AB42" s="44" t="str">
        <f>IF(AND('Mapa final'!$AD$11="Muy Alta",'Mapa final'!$AF$11="Leve"),CONCATENATE("R2C",'Mapa final'!$S$11),"")</f>
        <v/>
      </c>
      <c r="AC42" s="158" t="str">
        <f>IF(AND('Mapa final'!$AD$14="Muy Alta",'Mapa final'!$AF$14="Leve"),CONCATENATE("R2C",'Mapa final'!$S$14),"")</f>
        <v/>
      </c>
      <c r="AD42" s="158" t="str">
        <f>IF(AND('Mapa final'!$AD$11="Muy Alta",'Mapa final'!$AF$11="Leve"),CONCATENATE("R2C",'Mapa final'!$S$11),"")</f>
        <v/>
      </c>
      <c r="AE42" s="158" t="str">
        <f>IF(AND('Mapa final'!$AD$14="Muy Alta",'Mapa final'!$AF$14="Leve"),CONCATENATE("R2C",'Mapa final'!$S$14),"")</f>
        <v/>
      </c>
      <c r="AF42" s="158" t="str">
        <f>IF(AND('Mapa final'!$AD$11="Muy Alta",'Mapa final'!$AF$11="Leve"),CONCATENATE("R2C",'Mapa final'!$S$11),"")</f>
        <v/>
      </c>
      <c r="AG42" s="45" t="str">
        <f>IF(AND('Mapa final'!$AD$14="Muy Alta",'Mapa final'!$AF$14="Leve"),CONCATENATE("R2C",'Mapa final'!$S$14),"")</f>
        <v/>
      </c>
      <c r="AH42" s="46" t="str">
        <f>IF(AND('Mapa final'!$AD$11="Muy Alta",'Mapa final'!$AF$11="Catastrófico"),CONCATENATE("R2C",'Mapa final'!$S$11),"")</f>
        <v/>
      </c>
      <c r="AI42" s="161" t="str">
        <f>IF(AND('Mapa final'!$AD$14="Muy Alta",'Mapa final'!$AF$14="Catastrófico"),CONCATENATE("R2C",'Mapa final'!$S$14),"")</f>
        <v/>
      </c>
      <c r="AJ42" s="161" t="str">
        <f>IF(AND('Mapa final'!$AD$11="Muy Alta",'Mapa final'!$AF$11="Catastrófico"),CONCATENATE("R2C",'Mapa final'!$S$11),"")</f>
        <v/>
      </c>
      <c r="AK42" s="161" t="str">
        <f>IF(AND('Mapa final'!$AD$14="Muy Alta",'Mapa final'!$AF$14="Catastrófico"),CONCATENATE("R2C",'Mapa final'!$S$14),"")</f>
        <v/>
      </c>
      <c r="AL42" s="161" t="str">
        <f>IF(AND('Mapa final'!$AD$11="Muy Alta",'Mapa final'!$AF$11="Catastrófico"),CONCATENATE("R2C",'Mapa final'!$S$11),"")</f>
        <v/>
      </c>
      <c r="AM42" s="47" t="str">
        <f>IF(AND('Mapa final'!$AD$14="Muy Alta",'Mapa final'!$AF$14="Catastrófico"),CONCATENATE("R2C",'Mapa final'!$S$14),"")</f>
        <v/>
      </c>
      <c r="AN42" s="70"/>
      <c r="AO42" s="380"/>
      <c r="AP42" s="381"/>
      <c r="AQ42" s="381"/>
      <c r="AR42" s="381"/>
      <c r="AS42" s="381"/>
      <c r="AT42" s="382"/>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261"/>
      <c r="C43" s="261"/>
      <c r="D43" s="262"/>
      <c r="E43" s="360"/>
      <c r="F43" s="359"/>
      <c r="G43" s="359"/>
      <c r="H43" s="359"/>
      <c r="I43" s="359"/>
      <c r="J43" s="65" t="str">
        <f>IF(AND('Mapa final'!$AD$11="Baja",'Mapa final'!$AF$11="Leve"),CONCATENATE("R2C",'Mapa final'!$S$11),"")</f>
        <v/>
      </c>
      <c r="K43" s="160" t="str">
        <f>IF(AND('Mapa final'!$AD$14="Baja",'Mapa final'!$AF$14="Leve"),CONCATENATE("R2C",'Mapa final'!$S$14),"")</f>
        <v/>
      </c>
      <c r="L43" s="160" t="str">
        <f>IF(AND('Mapa final'!$AD$11="Baja",'Mapa final'!$AF$11="Leve"),CONCATENATE("R2C",'Mapa final'!$S$11),"")</f>
        <v/>
      </c>
      <c r="M43" s="160" t="str">
        <f>IF(AND('Mapa final'!$AD$14="Baja",'Mapa final'!$AF$14="Leve"),CONCATENATE("R2C",'Mapa final'!$S$14),"")</f>
        <v/>
      </c>
      <c r="N43" s="160" t="str">
        <f>IF(AND('Mapa final'!$AD$11="Baja",'Mapa final'!$AF$11="Leve"),CONCATENATE("R2C",'Mapa final'!$S$11),"")</f>
        <v/>
      </c>
      <c r="O43" s="66" t="str">
        <f>IF(AND('Mapa final'!$AD$14="Baja",'Mapa final'!$AF$14="Leve"),CONCATENATE("R2C",'Mapa final'!$S$14),"")</f>
        <v/>
      </c>
      <c r="P43" s="159" t="str">
        <f>IF(AND('Mapa final'!$AD$11="Alta",'Mapa final'!$AF$11="Leve"),CONCATENATE("R2C",'Mapa final'!$S$11),"")</f>
        <v/>
      </c>
      <c r="Q43" s="159" t="str">
        <f>IF(AND('Mapa final'!$AD$14="Alta",'Mapa final'!$AF$14="Leve"),CONCATENATE("R2C",'Mapa final'!$S$14),"")</f>
        <v/>
      </c>
      <c r="R43" s="159" t="str">
        <f>IF(AND('Mapa final'!$AD$11="Alta",'Mapa final'!$AF$11="Leve"),CONCATENATE("R2C",'Mapa final'!$S$11),"")</f>
        <v/>
      </c>
      <c r="S43" s="159" t="str">
        <f>IF(AND('Mapa final'!$AD$14="Alta",'Mapa final'!$AF$14="Leve"),CONCATENATE("R2C",'Mapa final'!$S$14),"")</f>
        <v/>
      </c>
      <c r="T43" s="159" t="str">
        <f>IF(AND('Mapa final'!$AD$11="Alta",'Mapa final'!$AF$11="Leve"),CONCATENATE("R2C",'Mapa final'!$S$11),"")</f>
        <v/>
      </c>
      <c r="U43" s="58" t="str">
        <f>IF(AND('Mapa final'!$AD$14="Alta",'Mapa final'!$AF$14="Leve"),CONCATENATE("R2C",'Mapa final'!$S$14),"")</f>
        <v/>
      </c>
      <c r="V43" s="57" t="str">
        <f>IF(AND('Mapa final'!$AD$11="Alta",'Mapa final'!$AF$11="Leve"),CONCATENATE("R2C",'Mapa final'!$S$11),"")</f>
        <v/>
      </c>
      <c r="W43" s="159" t="str">
        <f>IF(AND('Mapa final'!$AD$14="Alta",'Mapa final'!$AF$14="Leve"),CONCATENATE("R2C",'Mapa final'!$S$14),"")</f>
        <v/>
      </c>
      <c r="X43" s="159" t="str">
        <f>IF(AND('Mapa final'!$AD$11="Alta",'Mapa final'!$AF$11="Leve"),CONCATENATE("R2C",'Mapa final'!$S$11),"")</f>
        <v/>
      </c>
      <c r="Y43" s="159" t="str">
        <f>IF(AND('Mapa final'!$AD$14="Alta",'Mapa final'!$AF$14="Leve"),CONCATENATE("R2C",'Mapa final'!$S$14),"")</f>
        <v/>
      </c>
      <c r="Z43" s="159" t="str">
        <f>IF(AND('Mapa final'!$AD$11="Alta",'Mapa final'!$AF$11="Leve"),CONCATENATE("R2C",'Mapa final'!$S$11),"")</f>
        <v/>
      </c>
      <c r="AA43" s="58" t="str">
        <f>IF(AND('Mapa final'!$AD$14="Alta",'Mapa final'!$AF$14="Leve"),CONCATENATE("R2C",'Mapa final'!$S$14),"")</f>
        <v/>
      </c>
      <c r="AB43" s="44" t="str">
        <f>IF(AND('Mapa final'!$AD$11="Muy Alta",'Mapa final'!$AF$11="Leve"),CONCATENATE("R2C",'Mapa final'!$S$11),"")</f>
        <v/>
      </c>
      <c r="AC43" s="158" t="str">
        <f>IF(AND('Mapa final'!$AD$14="Muy Alta",'Mapa final'!$AF$14="Leve"),CONCATENATE("R2C",'Mapa final'!$S$14),"")</f>
        <v/>
      </c>
      <c r="AD43" s="158" t="str">
        <f>IF(AND('Mapa final'!$AD$11="Muy Alta",'Mapa final'!$AF$11="Leve"),CONCATENATE("R2C",'Mapa final'!$S$11),"")</f>
        <v/>
      </c>
      <c r="AE43" s="158" t="str">
        <f>IF(AND('Mapa final'!$AD$14="Muy Alta",'Mapa final'!$AF$14="Leve"),CONCATENATE("R2C",'Mapa final'!$S$14),"")</f>
        <v/>
      </c>
      <c r="AF43" s="158" t="str">
        <f>IF(AND('Mapa final'!$AD$11="Muy Alta",'Mapa final'!$AF$11="Leve"),CONCATENATE("R2C",'Mapa final'!$S$11),"")</f>
        <v/>
      </c>
      <c r="AG43" s="45" t="str">
        <f>IF(AND('Mapa final'!$AD$14="Muy Alta",'Mapa final'!$AF$14="Leve"),CONCATENATE("R2C",'Mapa final'!$S$14),"")</f>
        <v/>
      </c>
      <c r="AH43" s="46" t="str">
        <f>IF(AND('Mapa final'!$AD$11="Muy Alta",'Mapa final'!$AF$11="Catastrófico"),CONCATENATE("R2C",'Mapa final'!$S$11),"")</f>
        <v/>
      </c>
      <c r="AI43" s="161" t="str">
        <f>IF(AND('Mapa final'!$AD$14="Muy Alta",'Mapa final'!$AF$14="Catastrófico"),CONCATENATE("R2C",'Mapa final'!$S$14),"")</f>
        <v/>
      </c>
      <c r="AJ43" s="161" t="str">
        <f>IF(AND('Mapa final'!$AD$11="Muy Alta",'Mapa final'!$AF$11="Catastrófico"),CONCATENATE("R2C",'Mapa final'!$S$11),"")</f>
        <v/>
      </c>
      <c r="AK43" s="161" t="str">
        <f>IF(AND('Mapa final'!$AD$14="Muy Alta",'Mapa final'!$AF$14="Catastrófico"),CONCATENATE("R2C",'Mapa final'!$S$14),"")</f>
        <v/>
      </c>
      <c r="AL43" s="161" t="str">
        <f>IF(AND('Mapa final'!$AD$11="Muy Alta",'Mapa final'!$AF$11="Catastrófico"),CONCATENATE("R2C",'Mapa final'!$S$11),"")</f>
        <v/>
      </c>
      <c r="AM43" s="47" t="str">
        <f>IF(AND('Mapa final'!$AD$14="Muy Alta",'Mapa final'!$AF$14="Catastrófico"),CONCATENATE("R2C",'Mapa final'!$S$14),"")</f>
        <v/>
      </c>
      <c r="AN43" s="70"/>
      <c r="AO43" s="380"/>
      <c r="AP43" s="381"/>
      <c r="AQ43" s="381"/>
      <c r="AR43" s="381"/>
      <c r="AS43" s="381"/>
      <c r="AT43" s="382"/>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261"/>
      <c r="C44" s="261"/>
      <c r="D44" s="262"/>
      <c r="E44" s="360"/>
      <c r="F44" s="359"/>
      <c r="G44" s="359"/>
      <c r="H44" s="359"/>
      <c r="I44" s="359"/>
      <c r="J44" s="65" t="str">
        <f>IF(AND('Mapa final'!$AD$11="Baja",'Mapa final'!$AF$11="Leve"),CONCATENATE("R2C",'Mapa final'!$S$11),"")</f>
        <v/>
      </c>
      <c r="K44" s="160" t="str">
        <f>IF(AND('Mapa final'!$AD$14="Baja",'Mapa final'!$AF$14="Leve"),CONCATENATE("R2C",'Mapa final'!$S$14),"")</f>
        <v/>
      </c>
      <c r="L44" s="160" t="str">
        <f>IF(AND('Mapa final'!$AD$11="Baja",'Mapa final'!$AF$11="Leve"),CONCATENATE("R2C",'Mapa final'!$S$11),"")</f>
        <v/>
      </c>
      <c r="M44" s="160" t="str">
        <f>IF(AND('Mapa final'!$AD$14="Baja",'Mapa final'!$AF$14="Leve"),CONCATENATE("R2C",'Mapa final'!$S$14),"")</f>
        <v/>
      </c>
      <c r="N44" s="160" t="str">
        <f>IF(AND('Mapa final'!$AD$11="Baja",'Mapa final'!$AF$11="Leve"),CONCATENATE("R2C",'Mapa final'!$S$11),"")</f>
        <v/>
      </c>
      <c r="O44" s="66" t="str">
        <f>IF(AND('Mapa final'!$AD$14="Baja",'Mapa final'!$AF$14="Leve"),CONCATENATE("R2C",'Mapa final'!$S$14),"")</f>
        <v/>
      </c>
      <c r="P44" s="159" t="str">
        <f>IF(AND('Mapa final'!$AD$11="Alta",'Mapa final'!$AF$11="Leve"),CONCATENATE("R2C",'Mapa final'!$S$11),"")</f>
        <v/>
      </c>
      <c r="Q44" s="159" t="str">
        <f>IF(AND('Mapa final'!$AD$14="Alta",'Mapa final'!$AF$14="Leve"),CONCATENATE("R2C",'Mapa final'!$S$14),"")</f>
        <v/>
      </c>
      <c r="R44" s="159" t="str">
        <f>IF(AND('Mapa final'!$AD$11="Alta",'Mapa final'!$AF$11="Leve"),CONCATENATE("R2C",'Mapa final'!$S$11),"")</f>
        <v/>
      </c>
      <c r="S44" s="159" t="str">
        <f>IF(AND('Mapa final'!$AD$14="Alta",'Mapa final'!$AF$14="Leve"),CONCATENATE("R2C",'Mapa final'!$S$14),"")</f>
        <v/>
      </c>
      <c r="T44" s="159" t="str">
        <f>IF(AND('Mapa final'!$AD$11="Alta",'Mapa final'!$AF$11="Leve"),CONCATENATE("R2C",'Mapa final'!$S$11),"")</f>
        <v/>
      </c>
      <c r="U44" s="58" t="str">
        <f>IF(AND('Mapa final'!$AD$14="Alta",'Mapa final'!$AF$14="Leve"),CONCATENATE("R2C",'Mapa final'!$S$14),"")</f>
        <v/>
      </c>
      <c r="V44" s="57" t="str">
        <f>IF(AND('Mapa final'!$AD$11="Alta",'Mapa final'!$AF$11="Leve"),CONCATENATE("R2C",'Mapa final'!$S$11),"")</f>
        <v/>
      </c>
      <c r="W44" s="159" t="str">
        <f>IF(AND('Mapa final'!$AD$14="Alta",'Mapa final'!$AF$14="Leve"),CONCATENATE("R2C",'Mapa final'!$S$14),"")</f>
        <v/>
      </c>
      <c r="X44" s="159" t="str">
        <f>IF(AND('Mapa final'!$AD$11="Alta",'Mapa final'!$AF$11="Leve"),CONCATENATE("R2C",'Mapa final'!$S$11),"")</f>
        <v/>
      </c>
      <c r="Y44" s="159" t="str">
        <f>IF(AND('Mapa final'!$AD$14="Alta",'Mapa final'!$AF$14="Leve"),CONCATENATE("R2C",'Mapa final'!$S$14),"")</f>
        <v/>
      </c>
      <c r="Z44" s="159" t="str">
        <f>IF(AND('Mapa final'!$AD$11="Alta",'Mapa final'!$AF$11="Leve"),CONCATENATE("R2C",'Mapa final'!$S$11),"")</f>
        <v/>
      </c>
      <c r="AA44" s="58" t="str">
        <f>IF(AND('Mapa final'!$AD$14="Alta",'Mapa final'!$AF$14="Leve"),CONCATENATE("R2C",'Mapa final'!$S$14),"")</f>
        <v/>
      </c>
      <c r="AB44" s="44" t="str">
        <f>IF(AND('Mapa final'!$AD$11="Muy Alta",'Mapa final'!$AF$11="Leve"),CONCATENATE("R2C",'Mapa final'!$S$11),"")</f>
        <v/>
      </c>
      <c r="AC44" s="158" t="str">
        <f>IF(AND('Mapa final'!$AD$14="Muy Alta",'Mapa final'!$AF$14="Leve"),CONCATENATE("R2C",'Mapa final'!$S$14),"")</f>
        <v/>
      </c>
      <c r="AD44" s="158" t="str">
        <f>IF(AND('Mapa final'!$AD$11="Muy Alta",'Mapa final'!$AF$11="Leve"),CONCATENATE("R2C",'Mapa final'!$S$11),"")</f>
        <v/>
      </c>
      <c r="AE44" s="158" t="str">
        <f>IF(AND('Mapa final'!$AD$14="Muy Alta",'Mapa final'!$AF$14="Leve"),CONCATENATE("R2C",'Mapa final'!$S$14),"")</f>
        <v/>
      </c>
      <c r="AF44" s="158" t="str">
        <f>IF(AND('Mapa final'!$AD$11="Muy Alta",'Mapa final'!$AF$11="Leve"),CONCATENATE("R2C",'Mapa final'!$S$11),"")</f>
        <v/>
      </c>
      <c r="AG44" s="45" t="str">
        <f>IF(AND('Mapa final'!$AD$14="Muy Alta",'Mapa final'!$AF$14="Leve"),CONCATENATE("R2C",'Mapa final'!$S$14),"")</f>
        <v/>
      </c>
      <c r="AH44" s="46" t="str">
        <f>IF(AND('Mapa final'!$AD$11="Muy Alta",'Mapa final'!$AF$11="Catastrófico"),CONCATENATE("R2C",'Mapa final'!$S$11),"")</f>
        <v/>
      </c>
      <c r="AI44" s="161" t="str">
        <f>IF(AND('Mapa final'!$AD$14="Muy Alta",'Mapa final'!$AF$14="Catastrófico"),CONCATENATE("R2C",'Mapa final'!$S$14),"")</f>
        <v/>
      </c>
      <c r="AJ44" s="161" t="str">
        <f>IF(AND('Mapa final'!$AD$11="Muy Alta",'Mapa final'!$AF$11="Catastrófico"),CONCATENATE("R2C",'Mapa final'!$S$11),"")</f>
        <v/>
      </c>
      <c r="AK44" s="161" t="str">
        <f>IF(AND('Mapa final'!$AD$14="Muy Alta",'Mapa final'!$AF$14="Catastrófico"),CONCATENATE("R2C",'Mapa final'!$S$14),"")</f>
        <v/>
      </c>
      <c r="AL44" s="161" t="str">
        <f>IF(AND('Mapa final'!$AD$11="Muy Alta",'Mapa final'!$AF$11="Catastrófico"),CONCATENATE("R2C",'Mapa final'!$S$11),"")</f>
        <v/>
      </c>
      <c r="AM44" s="47" t="str">
        <f>IF(AND('Mapa final'!$AD$14="Muy Alta",'Mapa final'!$AF$14="Catastrófico"),CONCATENATE("R2C",'Mapa final'!$S$14),"")</f>
        <v/>
      </c>
      <c r="AN44" s="70"/>
      <c r="AO44" s="380"/>
      <c r="AP44" s="381"/>
      <c r="AQ44" s="381"/>
      <c r="AR44" s="381"/>
      <c r="AS44" s="381"/>
      <c r="AT44" s="382"/>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261"/>
      <c r="C45" s="261"/>
      <c r="D45" s="262"/>
      <c r="E45" s="361"/>
      <c r="F45" s="362"/>
      <c r="G45" s="362"/>
      <c r="H45" s="362"/>
      <c r="I45" s="362"/>
      <c r="J45" s="67" t="str">
        <f>IF(AND('Mapa final'!$AD$11="Baja",'Mapa final'!$AF$11="Leve"),CONCATENATE("R2C",'Mapa final'!$S$11),"")</f>
        <v/>
      </c>
      <c r="K45" s="68" t="str">
        <f>IF(AND('Mapa final'!$AD$14="Baja",'Mapa final'!$AF$14="Leve"),CONCATENATE("R2C",'Mapa final'!$S$14),"")</f>
        <v/>
      </c>
      <c r="L45" s="68" t="str">
        <f>IF(AND('Mapa final'!$AD$11="Baja",'Mapa final'!$AF$11="Leve"),CONCATENATE("R2C",'Mapa final'!$S$11),"")</f>
        <v/>
      </c>
      <c r="M45" s="68" t="str">
        <f>IF(AND('Mapa final'!$AD$14="Baja",'Mapa final'!$AF$14="Leve"),CONCATENATE("R2C",'Mapa final'!$S$14),"")</f>
        <v/>
      </c>
      <c r="N45" s="68" t="str">
        <f>IF(AND('Mapa final'!$AD$11="Baja",'Mapa final'!$AF$11="Leve"),CONCATENATE("R2C",'Mapa final'!$S$11),"")</f>
        <v/>
      </c>
      <c r="O45" s="69" t="str">
        <f>IF(AND('Mapa final'!$AD$14="Baja",'Mapa final'!$AF$14="Leve"),CONCATENATE("R2C",'Mapa final'!$S$14),"")</f>
        <v/>
      </c>
      <c r="P45" s="60" t="str">
        <f>IF(AND('Mapa final'!$AD$11="Alta",'Mapa final'!$AF$11="Leve"),CONCATENATE("R2C",'Mapa final'!$S$11),"")</f>
        <v/>
      </c>
      <c r="Q45" s="60" t="str">
        <f>IF(AND('Mapa final'!$AD$14="Alta",'Mapa final'!$AF$14="Leve"),CONCATENATE("R2C",'Mapa final'!$S$14),"")</f>
        <v/>
      </c>
      <c r="R45" s="60" t="str">
        <f>IF(AND('Mapa final'!$AD$11="Alta",'Mapa final'!$AF$11="Leve"),CONCATENATE("R2C",'Mapa final'!$S$11),"")</f>
        <v/>
      </c>
      <c r="S45" s="60" t="str">
        <f>IF(AND('Mapa final'!$AD$14="Alta",'Mapa final'!$AF$14="Leve"),CONCATENATE("R2C",'Mapa final'!$S$14),"")</f>
        <v/>
      </c>
      <c r="T45" s="60" t="str">
        <f>IF(AND('Mapa final'!$AD$11="Alta",'Mapa final'!$AF$11="Leve"),CONCATENATE("R2C",'Mapa final'!$S$11),"")</f>
        <v/>
      </c>
      <c r="U45" s="61" t="str">
        <f>IF(AND('Mapa final'!$AD$14="Alta",'Mapa final'!$AF$14="Leve"),CONCATENATE("R2C",'Mapa final'!$S$14),"")</f>
        <v/>
      </c>
      <c r="V45" s="59" t="str">
        <f>IF(AND('Mapa final'!$AD$11="Alta",'Mapa final'!$AF$11="Leve"),CONCATENATE("R2C",'Mapa final'!$S$11),"")</f>
        <v/>
      </c>
      <c r="W45" s="60" t="str">
        <f>IF(AND('Mapa final'!$AD$14="Alta",'Mapa final'!$AF$14="Leve"),CONCATENATE("R2C",'Mapa final'!$S$14),"")</f>
        <v/>
      </c>
      <c r="X45" s="60" t="str">
        <f>IF(AND('Mapa final'!$AD$11="Alta",'Mapa final'!$AF$11="Leve"),CONCATENATE("R2C",'Mapa final'!$S$11),"")</f>
        <v/>
      </c>
      <c r="Y45" s="60" t="str">
        <f>IF(AND('Mapa final'!$AD$14="Alta",'Mapa final'!$AF$14="Leve"),CONCATENATE("R2C",'Mapa final'!$S$14),"")</f>
        <v/>
      </c>
      <c r="Z45" s="60" t="str">
        <f>IF(AND('Mapa final'!$AD$11="Alta",'Mapa final'!$AF$11="Leve"),CONCATENATE("R2C",'Mapa final'!$S$11),"")</f>
        <v/>
      </c>
      <c r="AA45" s="61" t="str">
        <f>IF(AND('Mapa final'!$AD$14="Alta",'Mapa final'!$AF$14="Leve"),CONCATENATE("R2C",'Mapa final'!$S$14),"")</f>
        <v/>
      </c>
      <c r="AB45" s="48" t="str">
        <f>IF(AND('Mapa final'!$AD$11="Muy Alta",'Mapa final'!$AF$11="Leve"),CONCATENATE("R2C",'Mapa final'!$S$11),"")</f>
        <v/>
      </c>
      <c r="AC45" s="49" t="str">
        <f>IF(AND('Mapa final'!$AD$14="Muy Alta",'Mapa final'!$AF$14="Leve"),CONCATENATE("R2C",'Mapa final'!$S$14),"")</f>
        <v/>
      </c>
      <c r="AD45" s="49" t="str">
        <f>IF(AND('Mapa final'!$AD$11="Muy Alta",'Mapa final'!$AF$11="Leve"),CONCATENATE("R2C",'Mapa final'!$S$11),"")</f>
        <v/>
      </c>
      <c r="AE45" s="49" t="str">
        <f>IF(AND('Mapa final'!$AD$14="Muy Alta",'Mapa final'!$AF$14="Leve"),CONCATENATE("R2C",'Mapa final'!$S$14),"")</f>
        <v/>
      </c>
      <c r="AF45" s="49" t="str">
        <f>IF(AND('Mapa final'!$AD$11="Muy Alta",'Mapa final'!$AF$11="Leve"),CONCATENATE("R2C",'Mapa final'!$S$11),"")</f>
        <v/>
      </c>
      <c r="AG45" s="50" t="str">
        <f>IF(AND('Mapa final'!$AD$14="Muy Alta",'Mapa final'!$AF$14="Leve"),CONCATENATE("R2C",'Mapa final'!$S$14),"")</f>
        <v/>
      </c>
      <c r="AH45" s="51" t="str">
        <f>IF(AND('Mapa final'!$AD$11="Muy Alta",'Mapa final'!$AF$11="Catastrófico"),CONCATENATE("R2C",'Mapa final'!$S$11),"")</f>
        <v/>
      </c>
      <c r="AI45" s="52" t="str">
        <f>IF(AND('Mapa final'!$AD$14="Muy Alta",'Mapa final'!$AF$14="Catastrófico"),CONCATENATE("R2C",'Mapa final'!$S$14),"")</f>
        <v/>
      </c>
      <c r="AJ45" s="52" t="str">
        <f>IF(AND('Mapa final'!$AD$11="Muy Alta",'Mapa final'!$AF$11="Catastrófico"),CONCATENATE("R2C",'Mapa final'!$S$11),"")</f>
        <v/>
      </c>
      <c r="AK45" s="52" t="str">
        <f>IF(AND('Mapa final'!$AD$14="Muy Alta",'Mapa final'!$AF$14="Catastrófico"),CONCATENATE("R2C",'Mapa final'!$S$14),"")</f>
        <v/>
      </c>
      <c r="AL45" s="52" t="str">
        <f>IF(AND('Mapa final'!$AD$11="Muy Alta",'Mapa final'!$AF$11="Catastrófico"),CONCATENATE("R2C",'Mapa final'!$S$11),"")</f>
        <v/>
      </c>
      <c r="AM45" s="53" t="str">
        <f>IF(AND('Mapa final'!$AD$14="Muy Alta",'Mapa final'!$AF$14="Catastrófico"),CONCATENATE("R2C",'Mapa final'!$S$14),"")</f>
        <v/>
      </c>
      <c r="AN45" s="70"/>
      <c r="AO45" s="383"/>
      <c r="AP45" s="384"/>
      <c r="AQ45" s="384"/>
      <c r="AR45" s="384"/>
      <c r="AS45" s="384"/>
      <c r="AT45" s="385"/>
    </row>
    <row r="46" spans="1:80" ht="21" customHeight="1" x14ac:dyDescent="0.25">
      <c r="A46" s="70"/>
      <c r="B46" s="261"/>
      <c r="C46" s="261"/>
      <c r="D46" s="262"/>
      <c r="E46" s="356" t="s">
        <v>112</v>
      </c>
      <c r="F46" s="357"/>
      <c r="G46" s="357"/>
      <c r="H46" s="357"/>
      <c r="I46" s="374"/>
      <c r="J46" s="62" t="str">
        <f>IF(AND('Mapa final'!$AD$11="Baja",'Mapa final'!$AF$11="Leve"),CONCATENATE("R2C",'Mapa final'!$S$11),"")</f>
        <v/>
      </c>
      <c r="K46" s="63" t="str">
        <f>IF(AND('Mapa final'!$AD$14="Baja",'Mapa final'!$AF$14="Leve"),CONCATENATE("R2C",'Mapa final'!$S$14),"")</f>
        <v/>
      </c>
      <c r="L46" s="63" t="str">
        <f>IF(AND('Mapa final'!$AD$11="Baja",'Mapa final'!$AF$11="Leve"),CONCATENATE("R2C",'Mapa final'!$S$11),"")</f>
        <v/>
      </c>
      <c r="M46" s="63" t="str">
        <f>IF(AND('Mapa final'!$AD$14="Baja",'Mapa final'!$AF$14="Leve"),CONCATENATE("R2C",'Mapa final'!$S$14),"")</f>
        <v/>
      </c>
      <c r="N46" s="63" t="str">
        <f>IF(AND('Mapa final'!$AD$11="Baja",'Mapa final'!$AF$11="Leve"),CONCATENATE("R2C",'Mapa final'!$S$11),"")</f>
        <v/>
      </c>
      <c r="O46" s="64" t="str">
        <f>IF(AND('Mapa final'!$AD$14="Baja",'Mapa final'!$AF$14="Leve"),CONCATENATE("R2C",'Mapa final'!$S$14),"")</f>
        <v/>
      </c>
      <c r="P46" s="62" t="str">
        <f>IF(AND('Mapa final'!$AD$11="Baja",'Mapa final'!$AF$11="Leve"),CONCATENATE("R2C",'Mapa final'!$S$11),"")</f>
        <v/>
      </c>
      <c r="Q46" s="63" t="str">
        <f>IF(AND('Mapa final'!$AD$14="Baja",'Mapa final'!$AF$14="Leve"),CONCATENATE("R2C",'Mapa final'!$S$14),"")</f>
        <v/>
      </c>
      <c r="R46" s="63" t="str">
        <f>IF(AND('Mapa final'!$AD$11="Baja",'Mapa final'!$AF$11="Leve"),CONCATENATE("R2C",'Mapa final'!$S$11),"")</f>
        <v/>
      </c>
      <c r="S46" s="63" t="str">
        <f>IF(AND('Mapa final'!$AD$14="Baja",'Mapa final'!$AF$14="Leve"),CONCATENATE("R2C",'Mapa final'!$S$14),"")</f>
        <v/>
      </c>
      <c r="T46" s="63" t="str">
        <f>IF(AND('Mapa final'!$AD$11="Baja",'Mapa final'!$AF$11="Leve"),CONCATENATE("R2C",'Mapa final'!$S$11),"")</f>
        <v/>
      </c>
      <c r="U46" s="64" t="str">
        <f>IF(AND('Mapa final'!$AD$14="Baja",'Mapa final'!$AF$14="Leve"),CONCATENATE("R2C",'Mapa final'!$S$14),"")</f>
        <v/>
      </c>
      <c r="V46" s="54" t="str">
        <f>IF(AND('Mapa final'!$AD$11="Alta",'Mapa final'!$AF$11="Leve"),CONCATENATE("R2C",'Mapa final'!$S$11),"")</f>
        <v/>
      </c>
      <c r="W46" s="55" t="str">
        <f>IF(AND('Mapa final'!$AD$14="Alta",'Mapa final'!$AF$14="Leve"),CONCATENATE("R2C",'Mapa final'!$S$14),"")</f>
        <v/>
      </c>
      <c r="X46" s="55" t="str">
        <f>IF(AND('Mapa final'!$AD$11="Alta",'Mapa final'!$AF$11="Leve"),CONCATENATE("R2C",'Mapa final'!$S$11),"")</f>
        <v/>
      </c>
      <c r="Y46" s="55" t="str">
        <f>IF(AND('Mapa final'!$AD$14="Alta",'Mapa final'!$AF$14="Leve"),CONCATENATE("R2C",'Mapa final'!$S$14),"")</f>
        <v/>
      </c>
      <c r="Z46" s="55" t="str">
        <f>IF(AND('Mapa final'!$AD$11="Alta",'Mapa final'!$AF$11="Leve"),CONCATENATE("R2C",'Mapa final'!$S$11),"")</f>
        <v/>
      </c>
      <c r="AA46" s="56" t="str">
        <f>IF(AND('Mapa final'!$AD$14="Alta",'Mapa final'!$AF$14="Leve"),CONCATENATE("R2C",'Mapa final'!$S$14),"")</f>
        <v/>
      </c>
      <c r="AB46" s="38" t="str">
        <f>IF(AND('Mapa final'!$AD$11="Muy Alta",'Mapa final'!$AF$11="Leve"),CONCATENATE("R2C",'Mapa final'!$S$11),"")</f>
        <v/>
      </c>
      <c r="AC46" s="39" t="str">
        <f>IF(AND('Mapa final'!$AD$14="Muy Alta",'Mapa final'!$AF$14="Leve"),CONCATENATE("R2C",'Mapa final'!$S$14),"")</f>
        <v/>
      </c>
      <c r="AD46" s="39" t="str">
        <f>IF(AND('Mapa final'!$AD$11="Muy Alta",'Mapa final'!$AF$11="Leve"),CONCATENATE("R2C",'Mapa final'!$S$11),"")</f>
        <v/>
      </c>
      <c r="AE46" s="39" t="str">
        <f>IF(AND('Mapa final'!$AD$14="Muy Alta",'Mapa final'!$AF$14="Leve"),CONCATENATE("R2C",'Mapa final'!$S$14),"")</f>
        <v/>
      </c>
      <c r="AF46" s="39" t="str">
        <f>IF(AND('Mapa final'!$AD$11="Muy Alta",'Mapa final'!$AF$11="Leve"),CONCATENATE("R2C",'Mapa final'!$S$11),"")</f>
        <v/>
      </c>
      <c r="AG46" s="40" t="str">
        <f>IF(AND('Mapa final'!$AD$14="Muy Alta",'Mapa final'!$AF$14="Leve"),CONCATENATE("R2C",'Mapa final'!$S$14),"")</f>
        <v/>
      </c>
      <c r="AH46" s="41" t="str">
        <f>IF(AND('Mapa final'!$AD$11="Muy Alta",'Mapa final'!$AF$11="Catastrófico"),CONCATENATE("R2C",'Mapa final'!$S$11),"")</f>
        <v/>
      </c>
      <c r="AI46" s="42" t="str">
        <f>IF(AND('Mapa final'!$AD$14="Muy Alta",'Mapa final'!$AF$14="Catastrófico"),CONCATENATE("R2C",'Mapa final'!$S$14),"")</f>
        <v/>
      </c>
      <c r="AJ46" s="42" t="str">
        <f>IF(AND('Mapa final'!$AD$11="Muy Alta",'Mapa final'!$AF$11="Catastrófico"),CONCATENATE("R2C",'Mapa final'!$S$11),"")</f>
        <v/>
      </c>
      <c r="AK46" s="42" t="str">
        <f>IF(AND('Mapa final'!$AD$14="Muy Alta",'Mapa final'!$AF$14="Catastrófico"),CONCATENATE("R2C",'Mapa final'!$S$14),"")</f>
        <v/>
      </c>
      <c r="AL46" s="42" t="str">
        <f>IF(AND('Mapa final'!$AD$11="Muy Alta",'Mapa final'!$AF$11="Catastrófico"),CONCATENATE("R2C",'Mapa final'!$S$11),"")</f>
        <v/>
      </c>
      <c r="AM46" s="43" t="str">
        <f>IF(AND('Mapa final'!$AD$14="Muy Alta",'Mapa final'!$AF$14="Catastrófico"),CONCATENATE("R2C",'Mapa final'!$S$14),"")</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21" customHeight="1" x14ac:dyDescent="0.25">
      <c r="A47" s="70"/>
      <c r="B47" s="261"/>
      <c r="C47" s="261"/>
      <c r="D47" s="262"/>
      <c r="E47" s="358"/>
      <c r="F47" s="359"/>
      <c r="G47" s="359"/>
      <c r="H47" s="359"/>
      <c r="I47" s="375"/>
      <c r="J47" s="65" t="str">
        <f>IF(AND('Mapa final'!$AD$11="Baja",'Mapa final'!$AF$11="Leve"),CONCATENATE("R2C",'Mapa final'!$S$11),"")</f>
        <v/>
      </c>
      <c r="K47" s="160" t="str">
        <f>IF(AND('Mapa final'!$AD$14="Baja",'Mapa final'!$AF$14="Leve"),CONCATENATE("R2C",'Mapa final'!$S$14),"")</f>
        <v/>
      </c>
      <c r="L47" s="160" t="str">
        <f>IF(AND('Mapa final'!$AD$11="Baja",'Mapa final'!$AF$11="Leve"),CONCATENATE("R2C",'Mapa final'!$S$11),"")</f>
        <v/>
      </c>
      <c r="M47" s="160" t="str">
        <f>IF(AND('Mapa final'!$AD$14="Baja",'Mapa final'!$AF$14="Leve"),CONCATENATE("R2C",'Mapa final'!$S$14),"")</f>
        <v/>
      </c>
      <c r="N47" s="160" t="str">
        <f>IF(AND('Mapa final'!$AD$11="Baja",'Mapa final'!$AF$11="Leve"),CONCATENATE("R2C",'Mapa final'!$S$11),"")</f>
        <v/>
      </c>
      <c r="O47" s="66" t="str">
        <f>IF(AND('Mapa final'!$AD$14="Baja",'Mapa final'!$AF$14="Leve"),CONCATENATE("R2C",'Mapa final'!$S$14),"")</f>
        <v/>
      </c>
      <c r="P47" s="65" t="str">
        <f>IF(AND('Mapa final'!$AD$11="Baja",'Mapa final'!$AF$11="Leve"),CONCATENATE("R2C",'Mapa final'!$S$11),"")</f>
        <v/>
      </c>
      <c r="Q47" s="160" t="str">
        <f>IF(AND('Mapa final'!$AD$14="Baja",'Mapa final'!$AF$14="Leve"),CONCATENATE("R2C",'Mapa final'!$S$14),"")</f>
        <v/>
      </c>
      <c r="R47" s="160" t="str">
        <f>IF(AND('Mapa final'!$AD$11="Baja",'Mapa final'!$AF$11="Leve"),CONCATENATE("R2C",'Mapa final'!$S$11),"")</f>
        <v/>
      </c>
      <c r="S47" s="160" t="str">
        <f>IF(AND('Mapa final'!$AD$14="Baja",'Mapa final'!$AF$14="Leve"),CONCATENATE("R2C",'Mapa final'!$S$14),"")</f>
        <v/>
      </c>
      <c r="T47" s="160" t="str">
        <f>IF(AND('Mapa final'!$AD$11="Baja",'Mapa final'!$AF$11="Leve"),CONCATENATE("R2C",'Mapa final'!$S$11),"")</f>
        <v/>
      </c>
      <c r="U47" s="66" t="str">
        <f>IF(AND('Mapa final'!$AD$14="Baja",'Mapa final'!$AF$14="Leve"),CONCATENATE("R2C",'Mapa final'!$S$14),"")</f>
        <v/>
      </c>
      <c r="V47" s="57" t="str">
        <f>IF(AND('Mapa final'!$AD$11="Alta",'Mapa final'!$AF$11="Leve"),CONCATENATE("R2C",'Mapa final'!$S$11),"")</f>
        <v/>
      </c>
      <c r="W47" s="159" t="str">
        <f>IF(AND('Mapa final'!$AD$14="Alta",'Mapa final'!$AF$14="Leve"),CONCATENATE("R2C",'Mapa final'!$S$14),"")</f>
        <v/>
      </c>
      <c r="X47" s="159" t="str">
        <f>IF(AND('Mapa final'!$AD$11="Alta",'Mapa final'!$AF$11="Leve"),CONCATENATE("R2C",'Mapa final'!$S$11),"")</f>
        <v/>
      </c>
      <c r="Y47" s="159" t="str">
        <f>IF(AND('Mapa final'!$AD$14="Alta",'Mapa final'!$AF$14="Leve"),CONCATENATE("R2C",'Mapa final'!$S$14),"")</f>
        <v/>
      </c>
      <c r="Z47" s="159" t="str">
        <f>IF(AND('Mapa final'!$AD$11="Alta",'Mapa final'!$AF$11="Leve"),CONCATENATE("R2C",'Mapa final'!$S$11),"")</f>
        <v/>
      </c>
      <c r="AA47" s="58" t="str">
        <f>IF(AND('Mapa final'!$AD$14="Alta",'Mapa final'!$AF$14="Leve"),CONCATENATE("R2C",'Mapa final'!$S$14),"")</f>
        <v/>
      </c>
      <c r="AB47" s="44" t="str">
        <f>IF(AND('Mapa final'!$AD$11="Muy Alta",'Mapa final'!$AF$11="Leve"),CONCATENATE("R2C",'Mapa final'!$S$11),"")</f>
        <v/>
      </c>
      <c r="AC47" s="158" t="str">
        <f>IF(AND('Mapa final'!$AD$14="Muy Alta",'Mapa final'!$AF$14="Leve"),CONCATENATE("R2C",'Mapa final'!$S$14),"")</f>
        <v/>
      </c>
      <c r="AD47" s="158" t="str">
        <f>IF(AND('Mapa final'!$AD$11="Muy baja",'Mapa final'!$AF$11="mayor"),CONCATENATE("R1C",'Mapa final'!$S$11),"")</f>
        <v>R1C1</v>
      </c>
      <c r="AE47" s="158" t="str">
        <f>IF(AND('Mapa final'!$AD$14="Muy Alta",'Mapa final'!$AF$14="Leve"),CONCATENATE("R2C",'Mapa final'!$S$14),"")</f>
        <v/>
      </c>
      <c r="AF47" s="158" t="str">
        <f>IF(AND('Mapa final'!$AD$11="Muy Alta",'Mapa final'!$AF$11="Leve"),CONCATENATE("R2C",'Mapa final'!$S$11),"")</f>
        <v/>
      </c>
      <c r="AG47" s="45" t="str">
        <f>IF(AND('Mapa final'!$AD$14="Muy Alta",'Mapa final'!$AF$14="Leve"),CONCATENATE("R2C",'Mapa final'!$S$14),"")</f>
        <v/>
      </c>
      <c r="AH47" s="46" t="str">
        <f>IF(AND('Mapa final'!$AD$11="Muy Alta",'Mapa final'!$AF$11="Catastrófico"),CONCATENATE("R2C",'Mapa final'!$S$11),"")</f>
        <v/>
      </c>
      <c r="AI47" s="161" t="str">
        <f>IF(AND('Mapa final'!$AD$14="Muy Alta",'Mapa final'!$AF$14="Catastrófico"),CONCATENATE("R2C",'Mapa final'!$S$14),"")</f>
        <v/>
      </c>
      <c r="AJ47" s="161" t="str">
        <f>IF(AND('Mapa final'!$AD$11="Muy Alta",'Mapa final'!$AF$11="Catastrófico"),CONCATENATE("R2C",'Mapa final'!$S$11),"")</f>
        <v/>
      </c>
      <c r="AK47" s="161" t="str">
        <f>IF(AND('Mapa final'!$AD$14="Muy Alta",'Mapa final'!$AF$14="Catastrófico"),CONCATENATE("R2C",'Mapa final'!$S$14),"")</f>
        <v/>
      </c>
      <c r="AL47" s="161" t="str">
        <f>IF(AND('Mapa final'!$AD$11="Muy Alta",'Mapa final'!$AF$11="Catastrófico"),CONCATENATE("R2C",'Mapa final'!$S$11),"")</f>
        <v/>
      </c>
      <c r="AM47" s="47" t="str">
        <f>IF(AND('Mapa final'!$AD$14="Muy Alta",'Mapa final'!$AF$14="Catastrófico"),CONCATENATE("R2C",'Mapa final'!$S$14),"")</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261"/>
      <c r="C48" s="261"/>
      <c r="D48" s="262"/>
      <c r="E48" s="358"/>
      <c r="F48" s="359"/>
      <c r="G48" s="359"/>
      <c r="H48" s="359"/>
      <c r="I48" s="375"/>
      <c r="J48" s="65" t="str">
        <f>IF(AND('Mapa final'!$AD$11="Baja",'Mapa final'!$AF$11="Leve"),CONCATENATE("R2C",'Mapa final'!$S$11),"")</f>
        <v/>
      </c>
      <c r="K48" s="160" t="str">
        <f>IF(AND('Mapa final'!$AD$14="Baja",'Mapa final'!$AF$14="Leve"),CONCATENATE("R2C",'Mapa final'!$S$14),"")</f>
        <v/>
      </c>
      <c r="L48" s="160" t="str">
        <f>IF(AND('Mapa final'!$AD$11="Baja",'Mapa final'!$AF$11="Leve"),CONCATENATE("R2C",'Mapa final'!$S$11),"")</f>
        <v/>
      </c>
      <c r="M48" s="160" t="str">
        <f>IF(AND('Mapa final'!$AD$14="Baja",'Mapa final'!$AF$14="Leve"),CONCATENATE("R2C",'Mapa final'!$S$14),"")</f>
        <v/>
      </c>
      <c r="N48" s="160" t="str">
        <f>IF(AND('Mapa final'!$AD$11="Baja",'Mapa final'!$AF$11="Leve"),CONCATENATE("R2C",'Mapa final'!$S$11),"")</f>
        <v/>
      </c>
      <c r="O48" s="66" t="str">
        <f>IF(AND('Mapa final'!$AD$14="Baja",'Mapa final'!$AF$14="Leve"),CONCATENATE("R2C",'Mapa final'!$S$14),"")</f>
        <v/>
      </c>
      <c r="P48" s="65" t="str">
        <f>IF(AND('Mapa final'!$AD$11="Baja",'Mapa final'!$AF$11="Leve"),CONCATENATE("R2C",'Mapa final'!$S$11),"")</f>
        <v/>
      </c>
      <c r="Q48" s="160" t="str">
        <f>IF(AND('Mapa final'!$AD$14="Baja",'Mapa final'!$AF$14="Leve"),CONCATENATE("R2C",'Mapa final'!$S$14),"")</f>
        <v/>
      </c>
      <c r="R48" s="160" t="str">
        <f>IF(AND('Mapa final'!$AD$11="Baja",'Mapa final'!$AF$11="Leve"),CONCATENATE("R2C",'Mapa final'!$S$11),"")</f>
        <v/>
      </c>
      <c r="S48" s="160" t="str">
        <f>IF(AND('Mapa final'!$AD$14="Baja",'Mapa final'!$AF$14="Leve"),CONCATENATE("R2C",'Mapa final'!$S$14),"")</f>
        <v/>
      </c>
      <c r="T48" s="160" t="str">
        <f>IF(AND('Mapa final'!$AD$11="Baja",'Mapa final'!$AF$11="Leve"),CONCATENATE("R2C",'Mapa final'!$S$11),"")</f>
        <v/>
      </c>
      <c r="U48" s="66" t="str">
        <f>IF(AND('Mapa final'!$AD$14="Baja",'Mapa final'!$AF$14="Leve"),CONCATENATE("R2C",'Mapa final'!$S$14),"")</f>
        <v/>
      </c>
      <c r="V48" s="57" t="str">
        <f>IF(AND('Mapa final'!$AD$11="Alta",'Mapa final'!$AF$11="Leve"),CONCATENATE("R2C",'Mapa final'!$S$11),"")</f>
        <v/>
      </c>
      <c r="W48" s="159" t="str">
        <f>IF(AND('Mapa final'!$AD$14="Alta",'Mapa final'!$AF$14="Leve"),CONCATENATE("R2C",'Mapa final'!$S$14),"")</f>
        <v/>
      </c>
      <c r="X48" s="159" t="str">
        <f>IF(AND('Mapa final'!$AD$11="Alta",'Mapa final'!$AF$11="Leve"),CONCATENATE("R2C",'Mapa final'!$S$11),"")</f>
        <v/>
      </c>
      <c r="Y48" s="159" t="str">
        <f>IF(AND('Mapa final'!$AD$14="Alta",'Mapa final'!$AF$14="Leve"),CONCATENATE("R2C",'Mapa final'!$S$14),"")</f>
        <v/>
      </c>
      <c r="Z48" s="159" t="str">
        <f>IF(AND('Mapa final'!$AD$11="Alta",'Mapa final'!$AF$11="Leve"),CONCATENATE("R2C",'Mapa final'!$S$11),"")</f>
        <v/>
      </c>
      <c r="AA48" s="58" t="str">
        <f>IF(AND('Mapa final'!$AD$14="Alta",'Mapa final'!$AF$14="Leve"),CONCATENATE("R2C",'Mapa final'!$S$14),"")</f>
        <v/>
      </c>
      <c r="AB48" s="44" t="str">
        <f>IF(AND('Mapa final'!$AD$11="Muy Alta",'Mapa final'!$AF$11="Leve"),CONCATENATE("R2C",'Mapa final'!$S$11),"")</f>
        <v/>
      </c>
      <c r="AC48" s="158" t="str">
        <f>IF(AND('Mapa final'!$AD$14="Muy Alta",'Mapa final'!$AF$14="Leve"),CONCATENATE("R2C",'Mapa final'!$S$14),"")</f>
        <v/>
      </c>
      <c r="AD48" s="158" t="str">
        <f>IF(AND('Mapa final'!$AD$11="Muy Alta",'Mapa final'!$AF$11="Leve"),CONCATENATE("R2C",'Mapa final'!$S$11),"")</f>
        <v/>
      </c>
      <c r="AE48" s="158" t="str">
        <f>IF(AND('Mapa final'!$AD$14="Muy Alta",'Mapa final'!$AF$14="Leve"),CONCATENATE("R2C",'Mapa final'!$S$14),"")</f>
        <v/>
      </c>
      <c r="AF48" s="158" t="str">
        <f>IF(AND('Mapa final'!$AD$11="Muy Alta",'Mapa final'!$AF$11="Leve"),CONCATENATE("R2C",'Mapa final'!$S$11),"")</f>
        <v/>
      </c>
      <c r="AG48" s="45" t="str">
        <f>IF(AND('Mapa final'!$AD$14="Muy Alta",'Mapa final'!$AF$14="Leve"),CONCATENATE("R2C",'Mapa final'!$S$14),"")</f>
        <v/>
      </c>
      <c r="AH48" s="46" t="str">
        <f>IF(AND('Mapa final'!$AD$11="Muy Alta",'Mapa final'!$AF$11="Catastrófico"),CONCATENATE("R2C",'Mapa final'!$S$11),"")</f>
        <v/>
      </c>
      <c r="AI48" s="161" t="str">
        <f>IF(AND('Mapa final'!$AD$14="Muy Alta",'Mapa final'!$AF$14="Catastrófico"),CONCATENATE("R2C",'Mapa final'!$S$14),"")</f>
        <v/>
      </c>
      <c r="AJ48" s="161" t="str">
        <f>IF(AND('Mapa final'!$AD$11="Muy Alta",'Mapa final'!$AF$11="Catastrófico"),CONCATENATE("R2C",'Mapa final'!$S$11),"")</f>
        <v/>
      </c>
      <c r="AK48" s="161" t="str">
        <f>IF(AND('Mapa final'!$AD$14="Muy Alta",'Mapa final'!$AF$14="Catastrófico"),CONCATENATE("R2C",'Mapa final'!$S$14),"")</f>
        <v/>
      </c>
      <c r="AL48" s="161" t="str">
        <f>IF(AND('Mapa final'!$AD$11="Muy Alta",'Mapa final'!$AF$11="Catastrófico"),CONCATENATE("R2C",'Mapa final'!$S$11),"")</f>
        <v/>
      </c>
      <c r="AM48" s="47" t="str">
        <f>IF(AND('Mapa final'!$AD$14="Muy Alta",'Mapa final'!$AF$14="Catastrófico"),CONCATENATE("R2C",'Mapa final'!$S$14),"")</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261"/>
      <c r="C49" s="261"/>
      <c r="D49" s="262"/>
      <c r="E49" s="360"/>
      <c r="F49" s="359"/>
      <c r="G49" s="359"/>
      <c r="H49" s="359"/>
      <c r="I49" s="375"/>
      <c r="J49" s="65" t="str">
        <f>IF(AND('Mapa final'!$AD$11="Baja",'Mapa final'!$AF$11="Leve"),CONCATENATE("R2C",'Mapa final'!$S$11),"")</f>
        <v/>
      </c>
      <c r="K49" s="160" t="str">
        <f>IF(AND('Mapa final'!$AD$14="Baja",'Mapa final'!$AF$14="Leve"),CONCATENATE("R2C",'Mapa final'!$S$14),"")</f>
        <v/>
      </c>
      <c r="L49" s="160" t="str">
        <f>IF(AND('Mapa final'!$AD$11="Baja",'Mapa final'!$AF$11="Leve"),CONCATENATE("R2C",'Mapa final'!$S$11),"")</f>
        <v/>
      </c>
      <c r="M49" s="160" t="str">
        <f>IF(AND('Mapa final'!$AD$14="Baja",'Mapa final'!$AF$14="Leve"),CONCATENATE("R2C",'Mapa final'!$S$14),"")</f>
        <v/>
      </c>
      <c r="N49" s="160" t="str">
        <f>IF(AND('Mapa final'!$AD$11="Baja",'Mapa final'!$AF$11="Leve"),CONCATENATE("R2C",'Mapa final'!$S$11),"")</f>
        <v/>
      </c>
      <c r="O49" s="66" t="str">
        <f>IF(AND('Mapa final'!$AD$14="Baja",'Mapa final'!$AF$14="Leve"),CONCATENATE("R2C",'Mapa final'!$S$14),"")</f>
        <v/>
      </c>
      <c r="P49" s="65" t="str">
        <f>IF(AND('Mapa final'!$AD$11="Baja",'Mapa final'!$AF$11="Leve"),CONCATENATE("R2C",'Mapa final'!$S$11),"")</f>
        <v/>
      </c>
      <c r="Q49" s="160" t="str">
        <f>IF(AND('Mapa final'!$AD$14="Baja",'Mapa final'!$AF$14="Leve"),CONCATENATE("R2C",'Mapa final'!$S$14),"")</f>
        <v/>
      </c>
      <c r="R49" s="160" t="str">
        <f>IF(AND('Mapa final'!$AD$11="Baja",'Mapa final'!$AF$11="Leve"),CONCATENATE("R2C",'Mapa final'!$S$11),"")</f>
        <v/>
      </c>
      <c r="S49" s="160" t="str">
        <f>IF(AND('Mapa final'!$AD$14="Baja",'Mapa final'!$AF$14="Leve"),CONCATENATE("R2C",'Mapa final'!$S$14),"")</f>
        <v/>
      </c>
      <c r="T49" s="160" t="str">
        <f>IF(AND('Mapa final'!$AD$11="Baja",'Mapa final'!$AF$11="Leve"),CONCATENATE("R2C",'Mapa final'!$S$11),"")</f>
        <v/>
      </c>
      <c r="U49" s="66" t="str">
        <f>IF(AND('Mapa final'!$AD$14="Baja",'Mapa final'!$AF$14="Leve"),CONCATENATE("R2C",'Mapa final'!$S$14),"")</f>
        <v/>
      </c>
      <c r="V49" s="57" t="str">
        <f>IF(AND('Mapa final'!$AD$11="Alta",'Mapa final'!$AF$11="Leve"),CONCATENATE("R2C",'Mapa final'!$S$11),"")</f>
        <v/>
      </c>
      <c r="W49" s="159" t="str">
        <f>IF(AND('Mapa final'!$AD$14="Alta",'Mapa final'!$AF$14="Leve"),CONCATENATE("R2C",'Mapa final'!$S$14),"")</f>
        <v/>
      </c>
      <c r="X49" s="159" t="str">
        <f>IF(AND('Mapa final'!$AD$11="Alta",'Mapa final'!$AF$11="Leve"),CONCATENATE("R2C",'Mapa final'!$S$11),"")</f>
        <v/>
      </c>
      <c r="Y49" s="159" t="str">
        <f>IF(AND('Mapa final'!$AD$14="Alta",'Mapa final'!$AF$14="Leve"),CONCATENATE("R2C",'Mapa final'!$S$14),"")</f>
        <v/>
      </c>
      <c r="Z49" s="159" t="str">
        <f>IF(AND('Mapa final'!$AD$11="Alta",'Mapa final'!$AF$11="Leve"),CONCATENATE("R2C",'Mapa final'!$S$11),"")</f>
        <v/>
      </c>
      <c r="AA49" s="58" t="str">
        <f>IF(AND('Mapa final'!$AD$14="Alta",'Mapa final'!$AF$14="Leve"),CONCATENATE("R2C",'Mapa final'!$S$14),"")</f>
        <v/>
      </c>
      <c r="AB49" s="44" t="str">
        <f>IF(AND('Mapa final'!$AD$11="Muy Alta",'Mapa final'!$AF$11="Leve"),CONCATENATE("R2C",'Mapa final'!$S$11),"")</f>
        <v/>
      </c>
      <c r="AC49" s="158" t="str">
        <f>IF(AND('Mapa final'!$AD$14="Muy Alta",'Mapa final'!$AF$14="Leve"),CONCATENATE("R2C",'Mapa final'!$S$14),"")</f>
        <v/>
      </c>
      <c r="AD49" s="158" t="str">
        <f>IF(AND('Mapa final'!$AD$11="Muy Alta",'Mapa final'!$AF$11="Leve"),CONCATENATE("R2C",'Mapa final'!$S$11),"")</f>
        <v/>
      </c>
      <c r="AE49" s="158" t="str">
        <f>IF(AND('Mapa final'!$AD$14="Muy Alta",'Mapa final'!$AF$14="Leve"),CONCATENATE("R2C",'Mapa final'!$S$14),"")</f>
        <v/>
      </c>
      <c r="AF49" s="158" t="str">
        <f>IF(AND('Mapa final'!$AD$11="Muy Alta",'Mapa final'!$AF$11="Leve"),CONCATENATE("R2C",'Mapa final'!$S$11),"")</f>
        <v/>
      </c>
      <c r="AG49" s="45" t="str">
        <f>IF(AND('Mapa final'!$AD$14="Muy Alta",'Mapa final'!$AF$14="Leve"),CONCATENATE("R2C",'Mapa final'!$S$14),"")</f>
        <v/>
      </c>
      <c r="AH49" s="46" t="str">
        <f>IF(AND('Mapa final'!$AD$11="Muy Alta",'Mapa final'!$AF$11="Catastrófico"),CONCATENATE("R2C",'Mapa final'!$S$11),"")</f>
        <v/>
      </c>
      <c r="AI49" s="161" t="str">
        <f>IF(AND('Mapa final'!$AD$14="Muy Alta",'Mapa final'!$AF$14="Catastrófico"),CONCATENATE("R2C",'Mapa final'!$S$14),"")</f>
        <v/>
      </c>
      <c r="AJ49" s="161" t="str">
        <f>IF(AND('Mapa final'!$AD$11="Muy Alta",'Mapa final'!$AF$11="Catastrófico"),CONCATENATE("R2C",'Mapa final'!$S$11),"")</f>
        <v/>
      </c>
      <c r="AK49" s="161" t="str">
        <f>IF(AND('Mapa final'!$AD$14="Muy Alta",'Mapa final'!$AF$14="Catastrófico"),CONCATENATE("R2C",'Mapa final'!$S$14),"")</f>
        <v/>
      </c>
      <c r="AL49" s="161" t="str">
        <f>IF(AND('Mapa final'!$AD$11="Muy Alta",'Mapa final'!$AF$11="Catastrófico"),CONCATENATE("R2C",'Mapa final'!$S$11),"")</f>
        <v/>
      </c>
      <c r="AM49" s="47" t="str">
        <f>IF(AND('Mapa final'!$AD$14="Muy Alta",'Mapa final'!$AF$14="Catastrófico"),CONCATENATE("R2C",'Mapa final'!$S$14),"")</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261"/>
      <c r="C50" s="261"/>
      <c r="D50" s="262"/>
      <c r="E50" s="360"/>
      <c r="F50" s="359"/>
      <c r="G50" s="359"/>
      <c r="H50" s="359"/>
      <c r="I50" s="375"/>
      <c r="J50" s="65" t="str">
        <f>IF(AND('Mapa final'!$AD$11="Baja",'Mapa final'!$AF$11="Leve"),CONCATENATE("R2C",'Mapa final'!$S$11),"")</f>
        <v/>
      </c>
      <c r="K50" s="160" t="str">
        <f>IF(AND('Mapa final'!$AD$14="Baja",'Mapa final'!$AF$14="Leve"),CONCATENATE("R2C",'Mapa final'!$S$14),"")</f>
        <v/>
      </c>
      <c r="L50" s="160" t="str">
        <f>IF(AND('Mapa final'!$AD$11="Baja",'Mapa final'!$AF$11="Leve"),CONCATENATE("R2C",'Mapa final'!$S$11),"")</f>
        <v/>
      </c>
      <c r="M50" s="160" t="str">
        <f>IF(AND('Mapa final'!$AD$14="Baja",'Mapa final'!$AF$14="Leve"),CONCATENATE("R2C",'Mapa final'!$S$14),"")</f>
        <v/>
      </c>
      <c r="N50" s="160" t="str">
        <f>IF(AND('Mapa final'!$AD$11="Baja",'Mapa final'!$AF$11="Leve"),CONCATENATE("R2C",'Mapa final'!$S$11),"")</f>
        <v/>
      </c>
      <c r="O50" s="66" t="str">
        <f>IF(AND('Mapa final'!$AD$14="Baja",'Mapa final'!$AF$14="Leve"),CONCATENATE("R2C",'Mapa final'!$S$14),"")</f>
        <v/>
      </c>
      <c r="P50" s="65" t="str">
        <f>IF(AND('Mapa final'!$AD$11="Baja",'Mapa final'!$AF$11="Leve"),CONCATENATE("R2C",'Mapa final'!$S$11),"")</f>
        <v/>
      </c>
      <c r="Q50" s="160" t="str">
        <f>IF(AND('Mapa final'!$AD$14="Baja",'Mapa final'!$AF$14="Leve"),CONCATENATE("R2C",'Mapa final'!$S$14),"")</f>
        <v/>
      </c>
      <c r="R50" s="160" t="str">
        <f>IF(AND('Mapa final'!$AD$11="Baja",'Mapa final'!$AF$11="Leve"),CONCATENATE("R2C",'Mapa final'!$S$11),"")</f>
        <v/>
      </c>
      <c r="S50" s="160" t="str">
        <f>IF(AND('Mapa final'!$AD$14="Baja",'Mapa final'!$AF$14="Leve"),CONCATENATE("R2C",'Mapa final'!$S$14),"")</f>
        <v/>
      </c>
      <c r="T50" s="160" t="str">
        <f>IF(AND('Mapa final'!$AD$11="Baja",'Mapa final'!$AF$11="Leve"),CONCATENATE("R2C",'Mapa final'!$S$11),"")</f>
        <v/>
      </c>
      <c r="U50" s="66" t="str">
        <f>IF(AND('Mapa final'!$AD$14="Baja",'Mapa final'!$AF$14="Leve"),CONCATENATE("R2C",'Mapa final'!$S$14),"")</f>
        <v/>
      </c>
      <c r="V50" s="57" t="str">
        <f>IF(AND('Mapa final'!$AD$11="Alta",'Mapa final'!$AF$11="Leve"),CONCATENATE("R2C",'Mapa final'!$S$11),"")</f>
        <v/>
      </c>
      <c r="W50" s="159" t="str">
        <f>IF(AND('Mapa final'!$AD$14="Alta",'Mapa final'!$AF$14="Leve"),CONCATENATE("R2C",'Mapa final'!$S$14),"")</f>
        <v/>
      </c>
      <c r="X50" s="159" t="str">
        <f>IF(AND('Mapa final'!$AD$11="Alta",'Mapa final'!$AF$11="Leve"),CONCATENATE("R2C",'Mapa final'!$S$11),"")</f>
        <v/>
      </c>
      <c r="Y50" s="159" t="str">
        <f>IF(AND('Mapa final'!$AD$14="Alta",'Mapa final'!$AF$14="Leve"),CONCATENATE("R2C",'Mapa final'!$S$14),"")</f>
        <v/>
      </c>
      <c r="Z50" s="159" t="str">
        <f>IF(AND('Mapa final'!$AD$11="Alta",'Mapa final'!$AF$11="Leve"),CONCATENATE("R2C",'Mapa final'!$S$11),"")</f>
        <v/>
      </c>
      <c r="AA50" s="58" t="str">
        <f>IF(AND('Mapa final'!$AD$14="Alta",'Mapa final'!$AF$14="Leve"),CONCATENATE("R2C",'Mapa final'!$S$14),"")</f>
        <v/>
      </c>
      <c r="AB50" s="44" t="str">
        <f>IF(AND('Mapa final'!$AD$11="Muy Alta",'Mapa final'!$AF$11="Leve"),CONCATENATE("R2C",'Mapa final'!$S$11),"")</f>
        <v/>
      </c>
      <c r="AC50" s="158" t="str">
        <f>IF(AND('Mapa final'!$AD$14="Muy Alta",'Mapa final'!$AF$14="Leve"),CONCATENATE("R2C",'Mapa final'!$S$14),"")</f>
        <v/>
      </c>
      <c r="AD50" s="158" t="str">
        <f>IF(AND('Mapa final'!$AD$11="Muy Alta",'Mapa final'!$AF$11="Leve"),CONCATENATE("R2C",'Mapa final'!$S$11),"")</f>
        <v/>
      </c>
      <c r="AE50" s="158" t="str">
        <f>IF(AND('Mapa final'!$AD$14="Muy Alta",'Mapa final'!$AF$14="Leve"),CONCATENATE("R2C",'Mapa final'!$S$14),"")</f>
        <v/>
      </c>
      <c r="AF50" s="158" t="str">
        <f>IF(AND('Mapa final'!$AD$11="Muy Alta",'Mapa final'!$AF$11="Leve"),CONCATENATE("R2C",'Mapa final'!$S$11),"")</f>
        <v/>
      </c>
      <c r="AG50" s="45" t="str">
        <f>IF(AND('Mapa final'!$AD$14="Muy Alta",'Mapa final'!$AF$14="Leve"),CONCATENATE("R2C",'Mapa final'!$S$14),"")</f>
        <v/>
      </c>
      <c r="AH50" s="46" t="str">
        <f>IF(AND('Mapa final'!$AD$11="Muy Alta",'Mapa final'!$AF$11="Catastrófico"),CONCATENATE("R2C",'Mapa final'!$S$11),"")</f>
        <v/>
      </c>
      <c r="AI50" s="161" t="str">
        <f>IF(AND('Mapa final'!$AD$14="Muy Alta",'Mapa final'!$AF$14="Catastrófico"),CONCATENATE("R2C",'Mapa final'!$S$14),"")</f>
        <v/>
      </c>
      <c r="AJ50" s="161" t="str">
        <f>IF(AND('Mapa final'!$AD$11="Muy Alta",'Mapa final'!$AF$11="Catastrófico"),CONCATENATE("R2C",'Mapa final'!$S$11),"")</f>
        <v/>
      </c>
      <c r="AK50" s="161" t="str">
        <f>IF(AND('Mapa final'!$AD$14="Muy Alta",'Mapa final'!$AF$14="Catastrófico"),CONCATENATE("R2C",'Mapa final'!$S$14),"")</f>
        <v/>
      </c>
      <c r="AL50" s="161" t="str">
        <f>IF(AND('Mapa final'!$AD$11="Muy Alta",'Mapa final'!$AF$11="Catastrófico"),CONCATENATE("R2C",'Mapa final'!$S$11),"")</f>
        <v/>
      </c>
      <c r="AM50" s="47" t="str">
        <f>IF(AND('Mapa final'!$AD$14="Muy Alta",'Mapa final'!$AF$14="Catastrófico"),CONCATENATE("R2C",'Mapa final'!$S$14),"")</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261"/>
      <c r="C51" s="261"/>
      <c r="D51" s="262"/>
      <c r="E51" s="360"/>
      <c r="F51" s="359"/>
      <c r="G51" s="359"/>
      <c r="H51" s="359"/>
      <c r="I51" s="375"/>
      <c r="J51" s="65" t="str">
        <f>IF(AND('Mapa final'!$AD$11="Baja",'Mapa final'!$AF$11="Leve"),CONCATENATE("R2C",'Mapa final'!$S$11),"")</f>
        <v/>
      </c>
      <c r="K51" s="160" t="str">
        <f>IF(AND('Mapa final'!$AD$14="Baja",'Mapa final'!$AF$14="Leve"),CONCATENATE("R2C",'Mapa final'!$S$14),"")</f>
        <v/>
      </c>
      <c r="L51" s="160" t="str">
        <f>IF(AND('Mapa final'!$AD$11="Baja",'Mapa final'!$AF$11="Leve"),CONCATENATE("R2C",'Mapa final'!$S$11),"")</f>
        <v/>
      </c>
      <c r="M51" s="160" t="str">
        <f>IF(AND('Mapa final'!$AD$14="Baja",'Mapa final'!$AF$14="Leve"),CONCATENATE("R2C",'Mapa final'!$S$14),"")</f>
        <v/>
      </c>
      <c r="N51" s="160" t="str">
        <f>IF(AND('Mapa final'!$AD$11="Baja",'Mapa final'!$AF$11="Leve"),CONCATENATE("R2C",'Mapa final'!$S$11),"")</f>
        <v/>
      </c>
      <c r="O51" s="66" t="str">
        <f>IF(AND('Mapa final'!$AD$14="Baja",'Mapa final'!$AF$14="Leve"),CONCATENATE("R2C",'Mapa final'!$S$14),"")</f>
        <v/>
      </c>
      <c r="P51" s="65" t="str">
        <f>IF(AND('Mapa final'!$AD$11="Baja",'Mapa final'!$AF$11="Leve"),CONCATENATE("R2C",'Mapa final'!$S$11),"")</f>
        <v/>
      </c>
      <c r="Q51" s="160" t="str">
        <f>IF(AND('Mapa final'!$AD$14="Baja",'Mapa final'!$AF$14="Leve"),CONCATENATE("R2C",'Mapa final'!$S$14),"")</f>
        <v/>
      </c>
      <c r="R51" s="160" t="str">
        <f>IF(AND('Mapa final'!$AD$11="Baja",'Mapa final'!$AF$11="Leve"),CONCATENATE("R2C",'Mapa final'!$S$11),"")</f>
        <v/>
      </c>
      <c r="S51" s="160" t="str">
        <f>IF(AND('Mapa final'!$AD$14="Baja",'Mapa final'!$AF$14="Leve"),CONCATENATE("R2C",'Mapa final'!$S$14),"")</f>
        <v/>
      </c>
      <c r="T51" s="160" t="str">
        <f>IF(AND('Mapa final'!$AD$11="Baja",'Mapa final'!$AF$11="Leve"),CONCATENATE("R2C",'Mapa final'!$S$11),"")</f>
        <v/>
      </c>
      <c r="U51" s="66" t="str">
        <f>IF(AND('Mapa final'!$AD$14="Baja",'Mapa final'!$AF$14="Leve"),CONCATENATE("R2C",'Mapa final'!$S$14),"")</f>
        <v/>
      </c>
      <c r="V51" s="57" t="str">
        <f>IF(AND('Mapa final'!$AD$11="Alta",'Mapa final'!$AF$11="Leve"),CONCATENATE("R2C",'Mapa final'!$S$11),"")</f>
        <v/>
      </c>
      <c r="W51" s="159" t="str">
        <f>IF(AND('Mapa final'!$AD$14="Alta",'Mapa final'!$AF$14="Leve"),CONCATENATE("R2C",'Mapa final'!$S$14),"")</f>
        <v/>
      </c>
      <c r="X51" s="159" t="str">
        <f>IF(AND('Mapa final'!$AD$11="Alta",'Mapa final'!$AF$11="Leve"),CONCATENATE("R2C",'Mapa final'!$S$11),"")</f>
        <v/>
      </c>
      <c r="Y51" s="159" t="str">
        <f>IF(AND('Mapa final'!$AD$14="Alta",'Mapa final'!$AF$14="Leve"),CONCATENATE("R2C",'Mapa final'!$S$14),"")</f>
        <v/>
      </c>
      <c r="Z51" s="159" t="str">
        <f>IF(AND('Mapa final'!$AD$11="Alta",'Mapa final'!$AF$11="Leve"),CONCATENATE("R2C",'Mapa final'!$S$11),"")</f>
        <v/>
      </c>
      <c r="AA51" s="58" t="str">
        <f>IF(AND('Mapa final'!$AD$14="Alta",'Mapa final'!$AF$14="Leve"),CONCATENATE("R2C",'Mapa final'!$S$14),"")</f>
        <v/>
      </c>
      <c r="AB51" s="44" t="str">
        <f>IF(AND('Mapa final'!$AD$11="Muy Alta",'Mapa final'!$AF$11="Leve"),CONCATENATE("R2C",'Mapa final'!$S$11),"")</f>
        <v/>
      </c>
      <c r="AC51" s="158" t="str">
        <f>IF(AND('Mapa final'!$AD$14="Muy Alta",'Mapa final'!$AF$14="Leve"),CONCATENATE("R2C",'Mapa final'!$S$14),"")</f>
        <v/>
      </c>
      <c r="AD51" s="158" t="str">
        <f>IF(AND('Mapa final'!$AD$11="Muy Alta",'Mapa final'!$AF$11="Leve"),CONCATENATE("R2C",'Mapa final'!$S$11),"")</f>
        <v/>
      </c>
      <c r="AE51" s="158" t="str">
        <f>IF(AND('Mapa final'!$AD$14="Muy Alta",'Mapa final'!$AF$14="Leve"),CONCATENATE("R2C",'Mapa final'!$S$14),"")</f>
        <v/>
      </c>
      <c r="AF51" s="158" t="str">
        <f>IF(AND('Mapa final'!$AD$11="Muy Alta",'Mapa final'!$AF$11="Leve"),CONCATENATE("R2C",'Mapa final'!$S$11),"")</f>
        <v/>
      </c>
      <c r="AG51" s="45" t="str">
        <f>IF(AND('Mapa final'!$AD$14="Muy Alta",'Mapa final'!$AF$14="Leve"),CONCATENATE("R2C",'Mapa final'!$S$14),"")</f>
        <v/>
      </c>
      <c r="AH51" s="46" t="str">
        <f>IF(AND('Mapa final'!$AD$11="Muy Alta",'Mapa final'!$AF$11="Catastrófico"),CONCATENATE("R2C",'Mapa final'!$S$11),"")</f>
        <v/>
      </c>
      <c r="AI51" s="161" t="str">
        <f>IF(AND('Mapa final'!$AD$14="Muy Alta",'Mapa final'!$AF$14="Catastrófico"),CONCATENATE("R2C",'Mapa final'!$S$14),"")</f>
        <v/>
      </c>
      <c r="AJ51" s="161" t="str">
        <f>IF(AND('Mapa final'!$AD$11="Muy Alta",'Mapa final'!$AF$11="Catastrófico"),CONCATENATE("R2C",'Mapa final'!$S$11),"")</f>
        <v/>
      </c>
      <c r="AK51" s="161" t="str">
        <f>IF(AND('Mapa final'!$AD$14="Muy Alta",'Mapa final'!$AF$14="Catastrófico"),CONCATENATE("R2C",'Mapa final'!$S$14),"")</f>
        <v/>
      </c>
      <c r="AL51" s="161" t="str">
        <f>IF(AND('Mapa final'!$AD$11="Muy Alta",'Mapa final'!$AF$11="Catastrófico"),CONCATENATE("R2C",'Mapa final'!$S$11),"")</f>
        <v/>
      </c>
      <c r="AM51" s="47" t="str">
        <f>IF(AND('Mapa final'!$AD$14="Muy Alta",'Mapa final'!$AF$14="Catastrófico"),CONCATENATE("R2C",'Mapa final'!$S$14),"")</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261"/>
      <c r="C52" s="261"/>
      <c r="D52" s="262"/>
      <c r="E52" s="360"/>
      <c r="F52" s="359"/>
      <c r="G52" s="359"/>
      <c r="H52" s="359"/>
      <c r="I52" s="375"/>
      <c r="J52" s="65" t="str">
        <f>IF(AND('Mapa final'!$AD$11="Baja",'Mapa final'!$AF$11="Leve"),CONCATENATE("R2C",'Mapa final'!$S$11),"")</f>
        <v/>
      </c>
      <c r="K52" s="160" t="str">
        <f>IF(AND('Mapa final'!$AD$14="Baja",'Mapa final'!$AF$14="Leve"),CONCATENATE("R2C",'Mapa final'!$S$14),"")</f>
        <v/>
      </c>
      <c r="L52" s="160" t="str">
        <f>IF(AND('Mapa final'!$AD$11="Baja",'Mapa final'!$AF$11="Leve"),CONCATENATE("R2C",'Mapa final'!$S$11),"")</f>
        <v/>
      </c>
      <c r="M52" s="160" t="str">
        <f>IF(AND('Mapa final'!$AD$14="Baja",'Mapa final'!$AF$14="Leve"),CONCATENATE("R2C",'Mapa final'!$S$14),"")</f>
        <v/>
      </c>
      <c r="N52" s="160" t="str">
        <f>IF(AND('Mapa final'!$AD$11="Baja",'Mapa final'!$AF$11="Leve"),CONCATENATE("R2C",'Mapa final'!$S$11),"")</f>
        <v/>
      </c>
      <c r="O52" s="66" t="str">
        <f>IF(AND('Mapa final'!$AD$14="Baja",'Mapa final'!$AF$14="Leve"),CONCATENATE("R2C",'Mapa final'!$S$14),"")</f>
        <v/>
      </c>
      <c r="P52" s="65" t="str">
        <f>IF(AND('Mapa final'!$AD$11="Baja",'Mapa final'!$AF$11="Leve"),CONCATENATE("R2C",'Mapa final'!$S$11),"")</f>
        <v/>
      </c>
      <c r="Q52" s="160" t="str">
        <f>IF(AND('Mapa final'!$AD$14="Baja",'Mapa final'!$AF$14="Leve"),CONCATENATE("R2C",'Mapa final'!$S$14),"")</f>
        <v/>
      </c>
      <c r="R52" s="160" t="str">
        <f>IF(AND('Mapa final'!$AD$11="Baja",'Mapa final'!$AF$11="Leve"),CONCATENATE("R2C",'Mapa final'!$S$11),"")</f>
        <v/>
      </c>
      <c r="S52" s="160" t="str">
        <f>IF(AND('Mapa final'!$AD$14="Baja",'Mapa final'!$AF$14="Leve"),CONCATENATE("R2C",'Mapa final'!$S$14),"")</f>
        <v/>
      </c>
      <c r="T52" s="160" t="str">
        <f>IF(AND('Mapa final'!$AD$11="Baja",'Mapa final'!$AF$11="Leve"),CONCATENATE("R2C",'Mapa final'!$S$11),"")</f>
        <v/>
      </c>
      <c r="U52" s="66" t="str">
        <f>IF(AND('Mapa final'!$AD$14="Baja",'Mapa final'!$AF$14="Leve"),CONCATENATE("R2C",'Mapa final'!$S$14),"")</f>
        <v/>
      </c>
      <c r="V52" s="57" t="str">
        <f>IF(AND('Mapa final'!$AD$11="Alta",'Mapa final'!$AF$11="Leve"),CONCATENATE("R2C",'Mapa final'!$S$11),"")</f>
        <v/>
      </c>
      <c r="W52" s="159" t="str">
        <f>IF(AND('Mapa final'!$AD$14="Alta",'Mapa final'!$AF$14="Leve"),CONCATENATE("R2C",'Mapa final'!$S$14),"")</f>
        <v/>
      </c>
      <c r="X52" s="159" t="str">
        <f>IF(AND('Mapa final'!$AD$11="Alta",'Mapa final'!$AF$11="Leve"),CONCATENATE("R2C",'Mapa final'!$S$11),"")</f>
        <v/>
      </c>
      <c r="Y52" s="159" t="str">
        <f>IF(AND('Mapa final'!$AD$14="Alta",'Mapa final'!$AF$14="Leve"),CONCATENATE("R2C",'Mapa final'!$S$14),"")</f>
        <v/>
      </c>
      <c r="Z52" s="159" t="str">
        <f>IF(AND('Mapa final'!$AD$11="Alta",'Mapa final'!$AF$11="Leve"),CONCATENATE("R2C",'Mapa final'!$S$11),"")</f>
        <v/>
      </c>
      <c r="AA52" s="58" t="str">
        <f>IF(AND('Mapa final'!$AD$14="Alta",'Mapa final'!$AF$14="Leve"),CONCATENATE("R2C",'Mapa final'!$S$14),"")</f>
        <v/>
      </c>
      <c r="AB52" s="44" t="str">
        <f>IF(AND('Mapa final'!$AD$11="Muy Alta",'Mapa final'!$AF$11="Leve"),CONCATENATE("R2C",'Mapa final'!$S$11),"")</f>
        <v/>
      </c>
      <c r="AC52" s="158" t="str">
        <f>IF(AND('Mapa final'!$AD$14="Muy Alta",'Mapa final'!$AF$14="Leve"),CONCATENATE("R2C",'Mapa final'!$S$14),"")</f>
        <v/>
      </c>
      <c r="AD52" s="158" t="str">
        <f>IF(AND('Mapa final'!$AD$11="Muy Alta",'Mapa final'!$AF$11="Leve"),CONCATENATE("R2C",'Mapa final'!$S$11),"")</f>
        <v/>
      </c>
      <c r="AE52" s="158" t="str">
        <f>IF(AND('Mapa final'!$AD$14="Muy Alta",'Mapa final'!$AF$14="Leve"),CONCATENATE("R2C",'Mapa final'!$S$14),"")</f>
        <v/>
      </c>
      <c r="AF52" s="158" t="str">
        <f>IF(AND('Mapa final'!$AD$11="Muy Alta",'Mapa final'!$AF$11="Leve"),CONCATENATE("R2C",'Mapa final'!$S$11),"")</f>
        <v/>
      </c>
      <c r="AG52" s="45" t="str">
        <f>IF(AND('Mapa final'!$AD$14="Muy Alta",'Mapa final'!$AF$14="Leve"),CONCATENATE("R2C",'Mapa final'!$S$14),"")</f>
        <v/>
      </c>
      <c r="AH52" s="46" t="str">
        <f>IF(AND('Mapa final'!$AD$11="Muy Alta",'Mapa final'!$AF$11="Catastrófico"),CONCATENATE("R2C",'Mapa final'!$S$11),"")</f>
        <v/>
      </c>
      <c r="AI52" s="161" t="str">
        <f>IF(AND('Mapa final'!$AD$14="Muy Alta",'Mapa final'!$AF$14="Catastrófico"),CONCATENATE("R2C",'Mapa final'!$S$14),"")</f>
        <v/>
      </c>
      <c r="AJ52" s="161" t="str">
        <f>IF(AND('Mapa final'!$AD$11="Muy Alta",'Mapa final'!$AF$11="Catastrófico"),CONCATENATE("R2C",'Mapa final'!$S$11),"")</f>
        <v/>
      </c>
      <c r="AK52" s="161" t="str">
        <f>IF(AND('Mapa final'!$AD$14="Muy Alta",'Mapa final'!$AF$14="Catastrófico"),CONCATENATE("R2C",'Mapa final'!$S$14),"")</f>
        <v/>
      </c>
      <c r="AL52" s="161" t="str">
        <f>IF(AND('Mapa final'!$AD$11="Muy Alta",'Mapa final'!$AF$11="Catastrófico"),CONCATENATE("R2C",'Mapa final'!$S$11),"")</f>
        <v/>
      </c>
      <c r="AM52" s="47" t="str">
        <f>IF(AND('Mapa final'!$AD$14="Muy Alta",'Mapa final'!$AF$14="Catastrófico"),CONCATENATE("R2C",'Mapa final'!$S$14),"")</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261"/>
      <c r="C53" s="261"/>
      <c r="D53" s="262"/>
      <c r="E53" s="360"/>
      <c r="F53" s="359"/>
      <c r="G53" s="359"/>
      <c r="H53" s="359"/>
      <c r="I53" s="375"/>
      <c r="J53" s="65" t="str">
        <f>IF(AND('Mapa final'!$AD$11="Baja",'Mapa final'!$AF$11="Leve"),CONCATENATE("R2C",'Mapa final'!$S$11),"")</f>
        <v/>
      </c>
      <c r="K53" s="160" t="str">
        <f>IF(AND('Mapa final'!$AD$14="Baja",'Mapa final'!$AF$14="Leve"),CONCATENATE("R2C",'Mapa final'!$S$14),"")</f>
        <v/>
      </c>
      <c r="L53" s="160" t="str">
        <f>IF(AND('Mapa final'!$AD$11="Baja",'Mapa final'!$AF$11="Leve"),CONCATENATE("R2C",'Mapa final'!$S$11),"")</f>
        <v/>
      </c>
      <c r="M53" s="160" t="str">
        <f>IF(AND('Mapa final'!$AD$14="Baja",'Mapa final'!$AF$14="Leve"),CONCATENATE("R2C",'Mapa final'!$S$14),"")</f>
        <v/>
      </c>
      <c r="N53" s="160" t="str">
        <f>IF(AND('Mapa final'!$AD$11="Baja",'Mapa final'!$AF$11="Leve"),CONCATENATE("R2C",'Mapa final'!$S$11),"")</f>
        <v/>
      </c>
      <c r="O53" s="66" t="str">
        <f>IF(AND('Mapa final'!$AD$14="Baja",'Mapa final'!$AF$14="Leve"),CONCATENATE("R2C",'Mapa final'!$S$14),"")</f>
        <v/>
      </c>
      <c r="P53" s="65" t="str">
        <f>IF(AND('Mapa final'!$AD$11="Baja",'Mapa final'!$AF$11="Leve"),CONCATENATE("R2C",'Mapa final'!$S$11),"")</f>
        <v/>
      </c>
      <c r="Q53" s="160" t="str">
        <f>IF(AND('Mapa final'!$AD$14="Baja",'Mapa final'!$AF$14="Leve"),CONCATENATE("R2C",'Mapa final'!$S$14),"")</f>
        <v/>
      </c>
      <c r="R53" s="160" t="str">
        <f>IF(AND('Mapa final'!$AD$11="Baja",'Mapa final'!$AF$11="Leve"),CONCATENATE("R2C",'Mapa final'!$S$11),"")</f>
        <v/>
      </c>
      <c r="S53" s="160" t="str">
        <f>IF(AND('Mapa final'!$AD$14="Baja",'Mapa final'!$AF$14="Leve"),CONCATENATE("R2C",'Mapa final'!$S$14),"")</f>
        <v/>
      </c>
      <c r="T53" s="160" t="str">
        <f>IF(AND('Mapa final'!$AD$11="Baja",'Mapa final'!$AF$11="Leve"),CONCATENATE("R2C",'Mapa final'!$S$11),"")</f>
        <v/>
      </c>
      <c r="U53" s="66" t="str">
        <f>IF(AND('Mapa final'!$AD$14="Baja",'Mapa final'!$AF$14="Leve"),CONCATENATE("R2C",'Mapa final'!$S$14),"")</f>
        <v/>
      </c>
      <c r="V53" s="57" t="str">
        <f>IF(AND('Mapa final'!$AD$11="Alta",'Mapa final'!$AF$11="Leve"),CONCATENATE("R2C",'Mapa final'!$S$11),"")</f>
        <v/>
      </c>
      <c r="W53" s="159" t="str">
        <f>IF(AND('Mapa final'!$AD$14="Alta",'Mapa final'!$AF$14="Leve"),CONCATENATE("R2C",'Mapa final'!$S$14),"")</f>
        <v/>
      </c>
      <c r="X53" s="159" t="str">
        <f>IF(AND('Mapa final'!$AD$11="Alta",'Mapa final'!$AF$11="Leve"),CONCATENATE("R2C",'Mapa final'!$S$11),"")</f>
        <v/>
      </c>
      <c r="Y53" s="159" t="str">
        <f>IF(AND('Mapa final'!$AD$14="Alta",'Mapa final'!$AF$14="Leve"),CONCATENATE("R2C",'Mapa final'!$S$14),"")</f>
        <v/>
      </c>
      <c r="Z53" s="159" t="str">
        <f>IF(AND('Mapa final'!$AD$11="Alta",'Mapa final'!$AF$11="Leve"),CONCATENATE("R2C",'Mapa final'!$S$11),"")</f>
        <v/>
      </c>
      <c r="AA53" s="58" t="str">
        <f>IF(AND('Mapa final'!$AD$14="Alta",'Mapa final'!$AF$14="Leve"),CONCATENATE("R2C",'Mapa final'!$S$14),"")</f>
        <v/>
      </c>
      <c r="AB53" s="44" t="str">
        <f>IF(AND('Mapa final'!$AD$11="Muy Alta",'Mapa final'!$AF$11="Leve"),CONCATENATE("R2C",'Mapa final'!$S$11),"")</f>
        <v/>
      </c>
      <c r="AC53" s="158" t="str">
        <f>IF(AND('Mapa final'!$AD$14="Muy Alta",'Mapa final'!$AF$14="Leve"),CONCATENATE("R2C",'Mapa final'!$S$14),"")</f>
        <v/>
      </c>
      <c r="AD53" s="158" t="str">
        <f>IF(AND('Mapa final'!$AD$11="Muy Alta",'Mapa final'!$AF$11="Leve"),CONCATENATE("R2C",'Mapa final'!$S$11),"")</f>
        <v/>
      </c>
      <c r="AE53" s="158" t="str">
        <f>IF(AND('Mapa final'!$AD$14="Muy Alta",'Mapa final'!$AF$14="Leve"),CONCATENATE("R2C",'Mapa final'!$S$14),"")</f>
        <v/>
      </c>
      <c r="AF53" s="158" t="str">
        <f>IF(AND('Mapa final'!$AD$11="Muy Alta",'Mapa final'!$AF$11="Leve"),CONCATENATE("R2C",'Mapa final'!$S$11),"")</f>
        <v/>
      </c>
      <c r="AG53" s="45" t="str">
        <f>IF(AND('Mapa final'!$AD$14="Muy Alta",'Mapa final'!$AF$14="Leve"),CONCATENATE("R2C",'Mapa final'!$S$14),"")</f>
        <v/>
      </c>
      <c r="AH53" s="46" t="str">
        <f>IF(AND('Mapa final'!$AD$11="Muy Alta",'Mapa final'!$AF$11="Catastrófico"),CONCATENATE("R2C",'Mapa final'!$S$11),"")</f>
        <v/>
      </c>
      <c r="AI53" s="161" t="str">
        <f>IF(AND('Mapa final'!$AD$14="Muy Alta",'Mapa final'!$AF$14="Catastrófico"),CONCATENATE("R2C",'Mapa final'!$S$14),"")</f>
        <v/>
      </c>
      <c r="AJ53" s="161" t="str">
        <f>IF(AND('Mapa final'!$AD$11="Muy Alta",'Mapa final'!$AF$11="Catastrófico"),CONCATENATE("R2C",'Mapa final'!$S$11),"")</f>
        <v/>
      </c>
      <c r="AK53" s="161" t="str">
        <f>IF(AND('Mapa final'!$AD$14="Muy Alta",'Mapa final'!$AF$14="Catastrófico"),CONCATENATE("R2C",'Mapa final'!$S$14),"")</f>
        <v/>
      </c>
      <c r="AL53" s="161" t="str">
        <f>IF(AND('Mapa final'!$AD$11="Muy Alta",'Mapa final'!$AF$11="Catastrófico"),CONCATENATE("R2C",'Mapa final'!$S$11),"")</f>
        <v/>
      </c>
      <c r="AM53" s="47" t="str">
        <f>IF(AND('Mapa final'!$AD$14="Muy Alta",'Mapa final'!$AF$14="Catastrófico"),CONCATENATE("R2C",'Mapa final'!$S$14),"")</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261"/>
      <c r="C54" s="261"/>
      <c r="D54" s="262"/>
      <c r="E54" s="360"/>
      <c r="F54" s="359"/>
      <c r="G54" s="359"/>
      <c r="H54" s="359"/>
      <c r="I54" s="375"/>
      <c r="J54" s="65" t="str">
        <f>IF(AND('Mapa final'!$AD$11="Baja",'Mapa final'!$AF$11="Leve"),CONCATENATE("R2C",'Mapa final'!$S$11),"")</f>
        <v/>
      </c>
      <c r="K54" s="160" t="str">
        <f>IF(AND('Mapa final'!$AD$14="Baja",'Mapa final'!$AF$14="Leve"),CONCATENATE("R2C",'Mapa final'!$S$14),"")</f>
        <v/>
      </c>
      <c r="L54" s="160" t="str">
        <f>IF(AND('Mapa final'!$AD$11="Baja",'Mapa final'!$AF$11="Leve"),CONCATENATE("R2C",'Mapa final'!$S$11),"")</f>
        <v/>
      </c>
      <c r="M54" s="160" t="str">
        <f>IF(AND('Mapa final'!$AD$14="Baja",'Mapa final'!$AF$14="Leve"),CONCATENATE("R2C",'Mapa final'!$S$14),"")</f>
        <v/>
      </c>
      <c r="N54" s="160" t="str">
        <f>IF(AND('Mapa final'!$AD$11="Baja",'Mapa final'!$AF$11="Leve"),CONCATENATE("R2C",'Mapa final'!$S$11),"")</f>
        <v/>
      </c>
      <c r="O54" s="66" t="str">
        <f>IF(AND('Mapa final'!$AD$14="Baja",'Mapa final'!$AF$14="Leve"),CONCATENATE("R2C",'Mapa final'!$S$14),"")</f>
        <v/>
      </c>
      <c r="P54" s="65" t="str">
        <f>IF(AND('Mapa final'!$AD$11="Baja",'Mapa final'!$AF$11="Leve"),CONCATENATE("R2C",'Mapa final'!$S$11),"")</f>
        <v/>
      </c>
      <c r="Q54" s="160" t="str">
        <f>IF(AND('Mapa final'!$AD$14="Baja",'Mapa final'!$AF$14="Leve"),CONCATENATE("R2C",'Mapa final'!$S$14),"")</f>
        <v/>
      </c>
      <c r="R54" s="160" t="str">
        <f>IF(AND('Mapa final'!$AD$11="Baja",'Mapa final'!$AF$11="Leve"),CONCATENATE("R2C",'Mapa final'!$S$11),"")</f>
        <v/>
      </c>
      <c r="S54" s="160" t="str">
        <f>IF(AND('Mapa final'!$AD$14="Baja",'Mapa final'!$AF$14="Leve"),CONCATENATE("R2C",'Mapa final'!$S$14),"")</f>
        <v/>
      </c>
      <c r="T54" s="160" t="str">
        <f>IF(AND('Mapa final'!$AD$11="Baja",'Mapa final'!$AF$11="Leve"),CONCATENATE("R2C",'Mapa final'!$S$11),"")</f>
        <v/>
      </c>
      <c r="U54" s="66" t="str">
        <f>IF(AND('Mapa final'!$AD$14="Baja",'Mapa final'!$AF$14="Leve"),CONCATENATE("R2C",'Mapa final'!$S$14),"")</f>
        <v/>
      </c>
      <c r="V54" s="57" t="str">
        <f>IF(AND('Mapa final'!$AD$11="Alta",'Mapa final'!$AF$11="Leve"),CONCATENATE("R2C",'Mapa final'!$S$11),"")</f>
        <v/>
      </c>
      <c r="W54" s="159" t="str">
        <f>IF(AND('Mapa final'!$AD$14="Alta",'Mapa final'!$AF$14="Leve"),CONCATENATE("R2C",'Mapa final'!$S$14),"")</f>
        <v/>
      </c>
      <c r="X54" s="159" t="str">
        <f>IF(AND('Mapa final'!$AD$11="Alta",'Mapa final'!$AF$11="Leve"),CONCATENATE("R2C",'Mapa final'!$S$11),"")</f>
        <v/>
      </c>
      <c r="Y54" s="159" t="str">
        <f>IF(AND('Mapa final'!$AD$14="Alta",'Mapa final'!$AF$14="Leve"),CONCATENATE("R2C",'Mapa final'!$S$14),"")</f>
        <v/>
      </c>
      <c r="Z54" s="159" t="str">
        <f>IF(AND('Mapa final'!$AD$11="Alta",'Mapa final'!$AF$11="Leve"),CONCATENATE("R2C",'Mapa final'!$S$11),"")</f>
        <v/>
      </c>
      <c r="AA54" s="58" t="str">
        <f>IF(AND('Mapa final'!$AD$14="Alta",'Mapa final'!$AF$14="Leve"),CONCATENATE("R2C",'Mapa final'!$S$14),"")</f>
        <v/>
      </c>
      <c r="AB54" s="44" t="str">
        <f>IF(AND('Mapa final'!$AD$11="Muy Alta",'Mapa final'!$AF$11="Leve"),CONCATENATE("R2C",'Mapa final'!$S$11),"")</f>
        <v/>
      </c>
      <c r="AC54" s="158" t="str">
        <f>IF(AND('Mapa final'!$AD$14="Muy Alta",'Mapa final'!$AF$14="Leve"),CONCATENATE("R2C",'Mapa final'!$S$14),"")</f>
        <v/>
      </c>
      <c r="AD54" s="158" t="str">
        <f>IF(AND('Mapa final'!$AD$11="Muy Alta",'Mapa final'!$AF$11="Leve"),CONCATENATE("R2C",'Mapa final'!$S$11),"")</f>
        <v/>
      </c>
      <c r="AE54" s="158" t="str">
        <f>IF(AND('Mapa final'!$AD$14="Muy Alta",'Mapa final'!$AF$14="Leve"),CONCATENATE("R2C",'Mapa final'!$S$14),"")</f>
        <v/>
      </c>
      <c r="AF54" s="158" t="str">
        <f>IF(AND('Mapa final'!$AD$11="Muy Alta",'Mapa final'!$AF$11="Leve"),CONCATENATE("R2C",'Mapa final'!$S$11),"")</f>
        <v/>
      </c>
      <c r="AG54" s="45" t="str">
        <f>IF(AND('Mapa final'!$AD$14="Muy Alta",'Mapa final'!$AF$14="Leve"),CONCATENATE("R2C",'Mapa final'!$S$14),"")</f>
        <v/>
      </c>
      <c r="AH54" s="46" t="str">
        <f>IF(AND('Mapa final'!$AD$11="Muy Alta",'Mapa final'!$AF$11="Catastrófico"),CONCATENATE("R2C",'Mapa final'!$S$11),"")</f>
        <v/>
      </c>
      <c r="AI54" s="161" t="str">
        <f>IF(AND('Mapa final'!$AD$14="Muy Alta",'Mapa final'!$AF$14="Catastrófico"),CONCATENATE("R2C",'Mapa final'!$S$14),"")</f>
        <v/>
      </c>
      <c r="AJ54" s="161" t="str">
        <f>IF(AND('Mapa final'!$AD$11="Muy Alta",'Mapa final'!$AF$11="Catastrófico"),CONCATENATE("R2C",'Mapa final'!$S$11),"")</f>
        <v/>
      </c>
      <c r="AK54" s="161" t="str">
        <f>IF(AND('Mapa final'!$AD$14="Muy Alta",'Mapa final'!$AF$14="Catastrófico"),CONCATENATE("R2C",'Mapa final'!$S$14),"")</f>
        <v/>
      </c>
      <c r="AL54" s="161" t="str">
        <f>IF(AND('Mapa final'!$AD$11="Muy Alta",'Mapa final'!$AF$11="Catastrófico"),CONCATENATE("R2C",'Mapa final'!$S$11),"")</f>
        <v/>
      </c>
      <c r="AM54" s="47" t="str">
        <f>IF(AND('Mapa final'!$AD$14="Muy Alta",'Mapa final'!$AF$14="Catastrófico"),CONCATENATE("R2C",'Mapa final'!$S$14),"")</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261"/>
      <c r="C55" s="261"/>
      <c r="D55" s="262"/>
      <c r="E55" s="361"/>
      <c r="F55" s="362"/>
      <c r="G55" s="362"/>
      <c r="H55" s="362"/>
      <c r="I55" s="376"/>
      <c r="J55" s="67" t="str">
        <f>IF(AND('Mapa final'!$AD$11="Baja",'Mapa final'!$AF$11="Leve"),CONCATENATE("R2C",'Mapa final'!$S$11),"")</f>
        <v/>
      </c>
      <c r="K55" s="68" t="str">
        <f>IF(AND('Mapa final'!$AD$14="Baja",'Mapa final'!$AF$14="Leve"),CONCATENATE("R2C",'Mapa final'!$S$14),"")</f>
        <v/>
      </c>
      <c r="L55" s="68" t="str">
        <f>IF(AND('Mapa final'!$AD$11="Baja",'Mapa final'!$AF$11="Leve"),CONCATENATE("R2C",'Mapa final'!$S$11),"")</f>
        <v/>
      </c>
      <c r="M55" s="68" t="str">
        <f>IF(AND('Mapa final'!$AD$14="Baja",'Mapa final'!$AF$14="Leve"),CONCATENATE("R2C",'Mapa final'!$S$14),"")</f>
        <v/>
      </c>
      <c r="N55" s="68" t="str">
        <f>IF(AND('Mapa final'!$AD$11="Baja",'Mapa final'!$AF$11="Leve"),CONCATENATE("R2C",'Mapa final'!$S$11),"")</f>
        <v/>
      </c>
      <c r="O55" s="69" t="str">
        <f>IF(AND('Mapa final'!$AD$14="Baja",'Mapa final'!$AF$14="Leve"),CONCATENATE("R2C",'Mapa final'!$S$14),"")</f>
        <v/>
      </c>
      <c r="P55" s="67" t="str">
        <f>IF(AND('Mapa final'!$AD$11="Baja",'Mapa final'!$AF$11="Leve"),CONCATENATE("R2C",'Mapa final'!$S$11),"")</f>
        <v/>
      </c>
      <c r="Q55" s="68" t="str">
        <f>IF(AND('Mapa final'!$AD$14="Baja",'Mapa final'!$AF$14="Leve"),CONCATENATE("R2C",'Mapa final'!$S$14),"")</f>
        <v/>
      </c>
      <c r="R55" s="68" t="str">
        <f>IF(AND('Mapa final'!$AD$11="Baja",'Mapa final'!$AF$11="Leve"),CONCATENATE("R2C",'Mapa final'!$S$11),"")</f>
        <v/>
      </c>
      <c r="S55" s="68" t="str">
        <f>IF(AND('Mapa final'!$AD$14="Baja",'Mapa final'!$AF$14="Leve"),CONCATENATE("R2C",'Mapa final'!$S$14),"")</f>
        <v/>
      </c>
      <c r="T55" s="68" t="str">
        <f>IF(AND('Mapa final'!$AD$11="Baja",'Mapa final'!$AF$11="Leve"),CONCATENATE("R2C",'Mapa final'!$S$11),"")</f>
        <v/>
      </c>
      <c r="U55" s="69" t="str">
        <f>IF(AND('Mapa final'!$AD$14="Baja",'Mapa final'!$AF$14="Leve"),CONCATENATE("R2C",'Mapa final'!$S$14),"")</f>
        <v/>
      </c>
      <c r="V55" s="59" t="str">
        <f>IF(AND('Mapa final'!$AD$11="Alta",'Mapa final'!$AF$11="Leve"),CONCATENATE("R2C",'Mapa final'!$S$11),"")</f>
        <v/>
      </c>
      <c r="W55" s="60" t="str">
        <f>IF(AND('Mapa final'!$AD$14="Alta",'Mapa final'!$AF$14="Leve"),CONCATENATE("R2C",'Mapa final'!$S$14),"")</f>
        <v/>
      </c>
      <c r="X55" s="60" t="str">
        <f>IF(AND('Mapa final'!$AD$11="Alta",'Mapa final'!$AF$11="Leve"),CONCATENATE("R2C",'Mapa final'!$S$11),"")</f>
        <v/>
      </c>
      <c r="Y55" s="60" t="str">
        <f>IF(AND('Mapa final'!$AD$14="Alta",'Mapa final'!$AF$14="Leve"),CONCATENATE("R2C",'Mapa final'!$S$14),"")</f>
        <v/>
      </c>
      <c r="Z55" s="60" t="str">
        <f>IF(AND('Mapa final'!$AD$11="Alta",'Mapa final'!$AF$11="Leve"),CONCATENATE("R2C",'Mapa final'!$S$11),"")</f>
        <v/>
      </c>
      <c r="AA55" s="61" t="str">
        <f>IF(AND('Mapa final'!$AD$14="Alta",'Mapa final'!$AF$14="Leve"),CONCATENATE("R2C",'Mapa final'!$S$14),"")</f>
        <v/>
      </c>
      <c r="AB55" s="48" t="str">
        <f>IF(AND('Mapa final'!$AD$11="Muy Alta",'Mapa final'!$AF$11="Leve"),CONCATENATE("R2C",'Mapa final'!$S$11),"")</f>
        <v/>
      </c>
      <c r="AC55" s="49" t="str">
        <f>IF(AND('Mapa final'!$AD$14="Muy Alta",'Mapa final'!$AF$14="Leve"),CONCATENATE("R2C",'Mapa final'!$S$14),"")</f>
        <v/>
      </c>
      <c r="AD55" s="49" t="str">
        <f>IF(AND('Mapa final'!$AD$11="Muy Alta",'Mapa final'!$AF$11="Leve"),CONCATENATE("R2C",'Mapa final'!$S$11),"")</f>
        <v/>
      </c>
      <c r="AE55" s="49" t="str">
        <f>IF(AND('Mapa final'!$AD$14="Muy Alta",'Mapa final'!$AF$14="Leve"),CONCATENATE("R2C",'Mapa final'!$S$14),"")</f>
        <v/>
      </c>
      <c r="AF55" s="49" t="str">
        <f>IF(AND('Mapa final'!$AD$11="Muy Alta",'Mapa final'!$AF$11="Leve"),CONCATENATE("R2C",'Mapa final'!$S$11),"")</f>
        <v/>
      </c>
      <c r="AG55" s="50" t="str">
        <f>IF(AND('Mapa final'!$AD$14="Muy Alta",'Mapa final'!$AF$14="Leve"),CONCATENATE("R2C",'Mapa final'!$S$14),"")</f>
        <v/>
      </c>
      <c r="AH55" s="51" t="str">
        <f>IF(AND('Mapa final'!$AD$11="Muy Alta",'Mapa final'!$AF$11="Catastrófico"),CONCATENATE("R2C",'Mapa final'!$S$11),"")</f>
        <v/>
      </c>
      <c r="AI55" s="52" t="str">
        <f>IF(AND('Mapa final'!$AD$14="Muy Alta",'Mapa final'!$AF$14="Catastrófico"),CONCATENATE("R2C",'Mapa final'!$S$14),"")</f>
        <v/>
      </c>
      <c r="AJ55" s="52" t="str">
        <f>IF(AND('Mapa final'!$AD$11="Muy Alta",'Mapa final'!$AF$11="Catastrófico"),CONCATENATE("R2C",'Mapa final'!$S$11),"")</f>
        <v/>
      </c>
      <c r="AK55" s="52" t="str">
        <f>IF(AND('Mapa final'!$AD$14="Muy Alta",'Mapa final'!$AF$14="Catastrófico"),CONCATENATE("R2C",'Mapa final'!$S$14),"")</f>
        <v/>
      </c>
      <c r="AL55" s="52" t="str">
        <f>IF(AND('Mapa final'!$AD$11="Muy Alta",'Mapa final'!$AF$11="Catastrófico"),CONCATENATE("R2C",'Mapa final'!$S$11),"")</f>
        <v/>
      </c>
      <c r="AM55" s="53" t="str">
        <f>IF(AND('Mapa final'!$AD$14="Muy Alta",'Mapa final'!$AF$14="Catastrófico"),CONCATENATE("R2C",'Mapa final'!$S$14),"")</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356" t="s">
        <v>111</v>
      </c>
      <c r="K56" s="357"/>
      <c r="L56" s="357"/>
      <c r="M56" s="357"/>
      <c r="N56" s="357"/>
      <c r="O56" s="374"/>
      <c r="P56" s="356" t="s">
        <v>110</v>
      </c>
      <c r="Q56" s="357"/>
      <c r="R56" s="357"/>
      <c r="S56" s="357"/>
      <c r="T56" s="357"/>
      <c r="U56" s="374"/>
      <c r="V56" s="356" t="s">
        <v>109</v>
      </c>
      <c r="W56" s="357"/>
      <c r="X56" s="357"/>
      <c r="Y56" s="357"/>
      <c r="Z56" s="357"/>
      <c r="AA56" s="374"/>
      <c r="AB56" s="356" t="s">
        <v>108</v>
      </c>
      <c r="AC56" s="395"/>
      <c r="AD56" s="357"/>
      <c r="AE56" s="357"/>
      <c r="AF56" s="357"/>
      <c r="AG56" s="374"/>
      <c r="AH56" s="356" t="s">
        <v>107</v>
      </c>
      <c r="AI56" s="357"/>
      <c r="AJ56" s="357"/>
      <c r="AK56" s="357"/>
      <c r="AL56" s="357"/>
      <c r="AM56" s="374"/>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360"/>
      <c r="K57" s="359"/>
      <c r="L57" s="359"/>
      <c r="M57" s="359"/>
      <c r="N57" s="359"/>
      <c r="O57" s="375"/>
      <c r="P57" s="360"/>
      <c r="Q57" s="359"/>
      <c r="R57" s="359"/>
      <c r="S57" s="359"/>
      <c r="T57" s="359"/>
      <c r="U57" s="375"/>
      <c r="V57" s="360"/>
      <c r="W57" s="359"/>
      <c r="X57" s="359"/>
      <c r="Y57" s="359"/>
      <c r="Z57" s="359"/>
      <c r="AA57" s="375"/>
      <c r="AB57" s="360"/>
      <c r="AC57" s="359"/>
      <c r="AD57" s="359"/>
      <c r="AE57" s="359"/>
      <c r="AF57" s="359"/>
      <c r="AG57" s="375"/>
      <c r="AH57" s="360"/>
      <c r="AI57" s="359"/>
      <c r="AJ57" s="359"/>
      <c r="AK57" s="359"/>
      <c r="AL57" s="359"/>
      <c r="AM57" s="375"/>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360"/>
      <c r="K58" s="359"/>
      <c r="L58" s="359"/>
      <c r="M58" s="359"/>
      <c r="N58" s="359"/>
      <c r="O58" s="375"/>
      <c r="P58" s="360"/>
      <c r="Q58" s="359"/>
      <c r="R58" s="359"/>
      <c r="S58" s="359"/>
      <c r="T58" s="359"/>
      <c r="U58" s="375"/>
      <c r="V58" s="360"/>
      <c r="W58" s="359"/>
      <c r="X58" s="359"/>
      <c r="Y58" s="359"/>
      <c r="Z58" s="359"/>
      <c r="AA58" s="375"/>
      <c r="AB58" s="360"/>
      <c r="AC58" s="359"/>
      <c r="AD58" s="359"/>
      <c r="AE58" s="359"/>
      <c r="AF58" s="359"/>
      <c r="AG58" s="375"/>
      <c r="AH58" s="360"/>
      <c r="AI58" s="359"/>
      <c r="AJ58" s="359"/>
      <c r="AK58" s="359"/>
      <c r="AL58" s="359"/>
      <c r="AM58" s="375"/>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360"/>
      <c r="K59" s="359"/>
      <c r="L59" s="359"/>
      <c r="M59" s="359"/>
      <c r="N59" s="359"/>
      <c r="O59" s="375"/>
      <c r="P59" s="360"/>
      <c r="Q59" s="359"/>
      <c r="R59" s="359"/>
      <c r="S59" s="359"/>
      <c r="T59" s="359"/>
      <c r="U59" s="375"/>
      <c r="V59" s="360"/>
      <c r="W59" s="359"/>
      <c r="X59" s="359"/>
      <c r="Y59" s="359"/>
      <c r="Z59" s="359"/>
      <c r="AA59" s="375"/>
      <c r="AB59" s="360"/>
      <c r="AC59" s="359"/>
      <c r="AD59" s="359"/>
      <c r="AE59" s="359"/>
      <c r="AF59" s="359"/>
      <c r="AG59" s="375"/>
      <c r="AH59" s="360"/>
      <c r="AI59" s="359"/>
      <c r="AJ59" s="359"/>
      <c r="AK59" s="359"/>
      <c r="AL59" s="359"/>
      <c r="AM59" s="375"/>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360"/>
      <c r="K60" s="359"/>
      <c r="L60" s="359"/>
      <c r="M60" s="359"/>
      <c r="N60" s="359"/>
      <c r="O60" s="375"/>
      <c r="P60" s="360"/>
      <c r="Q60" s="359"/>
      <c r="R60" s="359"/>
      <c r="S60" s="359"/>
      <c r="T60" s="359"/>
      <c r="U60" s="375"/>
      <c r="V60" s="360"/>
      <c r="W60" s="359"/>
      <c r="X60" s="359"/>
      <c r="Y60" s="359"/>
      <c r="Z60" s="359"/>
      <c r="AA60" s="375"/>
      <c r="AB60" s="360"/>
      <c r="AC60" s="359"/>
      <c r="AD60" s="359"/>
      <c r="AE60" s="359"/>
      <c r="AF60" s="359"/>
      <c r="AG60" s="375"/>
      <c r="AH60" s="360"/>
      <c r="AI60" s="359"/>
      <c r="AJ60" s="359"/>
      <c r="AK60" s="359"/>
      <c r="AL60" s="359"/>
      <c r="AM60" s="375"/>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361"/>
      <c r="K61" s="362"/>
      <c r="L61" s="362"/>
      <c r="M61" s="362"/>
      <c r="N61" s="362"/>
      <c r="O61" s="376"/>
      <c r="P61" s="361"/>
      <c r="Q61" s="362"/>
      <c r="R61" s="362"/>
      <c r="S61" s="362"/>
      <c r="T61" s="362"/>
      <c r="U61" s="376"/>
      <c r="V61" s="361"/>
      <c r="W61" s="362"/>
      <c r="X61" s="362"/>
      <c r="Y61" s="362"/>
      <c r="Z61" s="362"/>
      <c r="AA61" s="376"/>
      <c r="AB61" s="361"/>
      <c r="AC61" s="362"/>
      <c r="AD61" s="362"/>
      <c r="AE61" s="362"/>
      <c r="AF61" s="362"/>
      <c r="AG61" s="376"/>
      <c r="AH61" s="361"/>
      <c r="AI61" s="362"/>
      <c r="AJ61" s="362"/>
      <c r="AK61" s="362"/>
      <c r="AL61" s="362"/>
      <c r="AM61" s="376"/>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0"/>
      <c r="B1" s="396" t="s">
        <v>54</v>
      </c>
      <c r="C1" s="396"/>
      <c r="D1" s="396"/>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8"/>
      <c r="C3" s="9" t="s">
        <v>51</v>
      </c>
      <c r="D3" s="9" t="s">
        <v>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10" t="s">
        <v>50</v>
      </c>
      <c r="C4" s="11" t="s">
        <v>101</v>
      </c>
      <c r="D4" s="12">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13" t="s">
        <v>52</v>
      </c>
      <c r="C5" s="14" t="s">
        <v>102</v>
      </c>
      <c r="D5" s="15">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6" t="s">
        <v>106</v>
      </c>
      <c r="C6" s="14" t="s">
        <v>103</v>
      </c>
      <c r="D6" s="15">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7" t="s">
        <v>6</v>
      </c>
      <c r="C7" s="14" t="s">
        <v>104</v>
      </c>
      <c r="D7" s="15">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8" t="s">
        <v>53</v>
      </c>
      <c r="C8" s="14" t="s">
        <v>105</v>
      </c>
      <c r="D8" s="15">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85546875" customWidth="1"/>
    <col min="4" max="4" width="135" bestFit="1" customWidth="1"/>
    <col min="5" max="5" width="144.5703125" bestFit="1" customWidth="1"/>
  </cols>
  <sheetData>
    <row r="1" spans="1:21" ht="33.75" x14ac:dyDescent="0.25">
      <c r="A1" s="70"/>
      <c r="B1" s="397" t="s">
        <v>62</v>
      </c>
      <c r="C1" s="397"/>
      <c r="D1" s="397"/>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30" x14ac:dyDescent="0.25">
      <c r="A3" s="70"/>
      <c r="B3" s="91"/>
      <c r="C3" s="28" t="s">
        <v>55</v>
      </c>
      <c r="D3" s="28" t="s">
        <v>56</v>
      </c>
      <c r="E3" s="70"/>
      <c r="F3" s="70"/>
      <c r="G3" s="70"/>
      <c r="H3" s="70"/>
      <c r="I3" s="70"/>
      <c r="J3" s="70"/>
      <c r="K3" s="70"/>
      <c r="L3" s="70"/>
      <c r="M3" s="70"/>
      <c r="N3" s="70"/>
      <c r="O3" s="70"/>
      <c r="P3" s="70"/>
      <c r="Q3" s="70"/>
      <c r="R3" s="70"/>
      <c r="S3" s="70"/>
      <c r="T3" s="70"/>
      <c r="U3" s="70"/>
    </row>
    <row r="4" spans="1:21" ht="33.75" x14ac:dyDescent="0.25">
      <c r="A4" s="90" t="s">
        <v>82</v>
      </c>
      <c r="B4" s="31" t="s">
        <v>100</v>
      </c>
      <c r="C4" s="36" t="s">
        <v>155</v>
      </c>
      <c r="D4" s="29" t="s">
        <v>96</v>
      </c>
      <c r="E4" s="70"/>
      <c r="F4" s="70"/>
      <c r="G4" s="70"/>
      <c r="H4" s="70"/>
      <c r="I4" s="70"/>
      <c r="J4" s="70"/>
      <c r="K4" s="70"/>
      <c r="L4" s="70"/>
      <c r="M4" s="70"/>
      <c r="N4" s="70"/>
      <c r="O4" s="70"/>
      <c r="P4" s="70"/>
      <c r="Q4" s="70"/>
      <c r="R4" s="70"/>
      <c r="S4" s="70"/>
      <c r="T4" s="70"/>
      <c r="U4" s="70"/>
    </row>
    <row r="5" spans="1:21" ht="67.5" x14ac:dyDescent="0.25">
      <c r="A5" s="90" t="s">
        <v>83</v>
      </c>
      <c r="B5" s="32" t="s">
        <v>58</v>
      </c>
      <c r="C5" s="37" t="s">
        <v>92</v>
      </c>
      <c r="D5" s="30" t="s">
        <v>97</v>
      </c>
      <c r="E5" s="70"/>
      <c r="F5" s="70"/>
      <c r="G5" s="70"/>
      <c r="H5" s="70"/>
      <c r="I5" s="70"/>
      <c r="J5" s="70"/>
      <c r="K5" s="70"/>
      <c r="L5" s="70"/>
      <c r="M5" s="70"/>
      <c r="N5" s="70"/>
      <c r="O5" s="70"/>
      <c r="P5" s="70"/>
      <c r="Q5" s="70"/>
      <c r="R5" s="70"/>
      <c r="S5" s="70"/>
      <c r="T5" s="70"/>
      <c r="U5" s="70"/>
    </row>
    <row r="6" spans="1:21" ht="67.5" x14ac:dyDescent="0.25">
      <c r="A6" s="90" t="s">
        <v>80</v>
      </c>
      <c r="B6" s="33" t="s">
        <v>59</v>
      </c>
      <c r="C6" s="37" t="s">
        <v>93</v>
      </c>
      <c r="D6" s="30" t="s">
        <v>99</v>
      </c>
      <c r="E6" s="70"/>
      <c r="F6" s="70"/>
      <c r="G6" s="70"/>
      <c r="H6" s="70"/>
      <c r="I6" s="70"/>
      <c r="J6" s="70"/>
      <c r="K6" s="70"/>
      <c r="L6" s="70"/>
      <c r="M6" s="70"/>
      <c r="N6" s="70"/>
      <c r="O6" s="70"/>
      <c r="P6" s="70"/>
      <c r="Q6" s="70"/>
      <c r="R6" s="70"/>
      <c r="S6" s="70"/>
      <c r="T6" s="70"/>
      <c r="U6" s="70"/>
    </row>
    <row r="7" spans="1:21" ht="101.25" x14ac:dyDescent="0.25">
      <c r="A7" s="90" t="s">
        <v>7</v>
      </c>
      <c r="B7" s="34" t="s">
        <v>60</v>
      </c>
      <c r="C7" s="37" t="s">
        <v>94</v>
      </c>
      <c r="D7" s="30" t="s">
        <v>211</v>
      </c>
      <c r="E7" s="70"/>
      <c r="F7" s="70"/>
      <c r="G7" s="70"/>
      <c r="H7" s="70"/>
      <c r="I7" s="70"/>
      <c r="J7" s="70"/>
      <c r="K7" s="70"/>
      <c r="L7" s="70"/>
      <c r="M7" s="70"/>
      <c r="N7" s="70"/>
      <c r="O7" s="70"/>
      <c r="P7" s="70"/>
      <c r="Q7" s="70"/>
      <c r="R7" s="70"/>
      <c r="S7" s="70"/>
      <c r="T7" s="70"/>
      <c r="U7" s="70"/>
    </row>
    <row r="8" spans="1:21" ht="67.5" x14ac:dyDescent="0.25">
      <c r="A8" s="90" t="s">
        <v>84</v>
      </c>
      <c r="B8" s="35" t="s">
        <v>61</v>
      </c>
      <c r="C8" s="37" t="s">
        <v>95</v>
      </c>
      <c r="D8" s="30" t="s">
        <v>117</v>
      </c>
      <c r="E8" s="70"/>
      <c r="F8" s="70"/>
      <c r="G8" s="70"/>
      <c r="H8" s="70"/>
      <c r="I8" s="70"/>
      <c r="J8" s="70"/>
      <c r="K8" s="70"/>
      <c r="L8" s="70"/>
      <c r="M8" s="70"/>
      <c r="N8" s="70"/>
      <c r="O8" s="70"/>
      <c r="P8" s="70"/>
      <c r="Q8" s="70"/>
      <c r="R8" s="70"/>
      <c r="S8" s="70"/>
      <c r="T8" s="70"/>
      <c r="U8" s="70"/>
    </row>
    <row r="9" spans="1:21" ht="20.25" x14ac:dyDescent="0.25">
      <c r="A9" s="90"/>
      <c r="B9" s="90"/>
      <c r="C9" s="92"/>
      <c r="D9" s="92"/>
      <c r="E9" s="70"/>
      <c r="F9" s="70"/>
      <c r="G9" s="70"/>
      <c r="H9" s="70"/>
      <c r="I9" s="70"/>
      <c r="J9" s="70"/>
      <c r="K9" s="70"/>
      <c r="L9" s="70"/>
      <c r="M9" s="70"/>
      <c r="N9" s="70"/>
      <c r="O9" s="70"/>
      <c r="P9" s="70"/>
      <c r="Q9" s="70"/>
      <c r="R9" s="70"/>
      <c r="S9" s="70"/>
      <c r="T9" s="70"/>
      <c r="U9" s="70"/>
    </row>
    <row r="10" spans="1:21" ht="16.5" x14ac:dyDescent="0.25">
      <c r="A10" s="90"/>
      <c r="B10" s="93"/>
      <c r="C10" s="93"/>
      <c r="D10" s="93"/>
      <c r="E10" s="70"/>
      <c r="F10" s="70"/>
      <c r="G10" s="70"/>
      <c r="H10" s="70"/>
      <c r="I10" s="70"/>
      <c r="J10" s="70"/>
      <c r="K10" s="70"/>
      <c r="L10" s="70"/>
      <c r="M10" s="70"/>
      <c r="N10" s="70"/>
      <c r="O10" s="70"/>
      <c r="P10" s="70"/>
      <c r="Q10" s="70"/>
      <c r="R10" s="70"/>
      <c r="S10" s="70"/>
      <c r="T10" s="70"/>
      <c r="U10" s="70"/>
    </row>
    <row r="11" spans="1:21" x14ac:dyDescent="0.25">
      <c r="A11" s="90"/>
      <c r="B11" s="90" t="s">
        <v>90</v>
      </c>
      <c r="C11" s="90" t="s">
        <v>143</v>
      </c>
      <c r="D11" s="90" t="s">
        <v>150</v>
      </c>
      <c r="E11" s="70"/>
      <c r="F11" s="70"/>
      <c r="G11" s="70"/>
      <c r="H11" s="70"/>
      <c r="I11" s="70"/>
      <c r="J11" s="70"/>
      <c r="K11" s="70"/>
      <c r="L11" s="70"/>
      <c r="M11" s="70"/>
      <c r="N11" s="70"/>
      <c r="O11" s="70"/>
      <c r="P11" s="70"/>
      <c r="Q11" s="70"/>
      <c r="R11" s="70"/>
      <c r="S11" s="70"/>
      <c r="T11" s="70"/>
      <c r="U11" s="70"/>
    </row>
    <row r="12" spans="1:21" x14ac:dyDescent="0.25">
      <c r="A12" s="90"/>
      <c r="B12" s="90" t="s">
        <v>88</v>
      </c>
      <c r="C12" s="90" t="s">
        <v>147</v>
      </c>
      <c r="D12" s="90" t="s">
        <v>151</v>
      </c>
      <c r="E12" s="70"/>
      <c r="F12" s="70"/>
      <c r="G12" s="70"/>
      <c r="H12" s="70"/>
      <c r="I12" s="70"/>
      <c r="J12" s="70"/>
      <c r="K12" s="70"/>
      <c r="L12" s="70"/>
      <c r="M12" s="70"/>
      <c r="N12" s="70"/>
      <c r="O12" s="70"/>
      <c r="P12" s="70"/>
      <c r="Q12" s="70"/>
      <c r="R12" s="70"/>
      <c r="S12" s="70"/>
      <c r="T12" s="70"/>
      <c r="U12" s="70"/>
    </row>
    <row r="13" spans="1:21" x14ac:dyDescent="0.25">
      <c r="A13" s="90"/>
      <c r="B13" s="90"/>
      <c r="C13" s="90" t="s">
        <v>146</v>
      </c>
      <c r="D13" s="90" t="s">
        <v>152</v>
      </c>
      <c r="E13" s="70"/>
      <c r="F13" s="70"/>
      <c r="G13" s="70"/>
      <c r="H13" s="70"/>
      <c r="I13" s="70"/>
      <c r="J13" s="70"/>
      <c r="K13" s="70"/>
      <c r="L13" s="70"/>
      <c r="M13" s="70"/>
      <c r="N13" s="70"/>
      <c r="O13" s="70"/>
      <c r="P13" s="70"/>
      <c r="Q13" s="70"/>
      <c r="R13" s="70"/>
      <c r="S13" s="70"/>
      <c r="T13" s="70"/>
      <c r="U13" s="70"/>
    </row>
    <row r="14" spans="1:21" x14ac:dyDescent="0.25">
      <c r="A14" s="90"/>
      <c r="B14" s="90"/>
      <c r="C14" s="90" t="s">
        <v>148</v>
      </c>
      <c r="D14" s="90" t="s">
        <v>153</v>
      </c>
      <c r="E14" s="70"/>
      <c r="F14" s="70"/>
      <c r="G14" s="70"/>
      <c r="H14" s="70"/>
      <c r="I14" s="70"/>
      <c r="J14" s="70"/>
      <c r="K14" s="70"/>
      <c r="L14" s="70"/>
      <c r="M14" s="70"/>
      <c r="N14" s="70"/>
      <c r="O14" s="70"/>
      <c r="P14" s="70"/>
      <c r="Q14" s="70"/>
      <c r="R14" s="70"/>
      <c r="S14" s="70"/>
      <c r="T14" s="70"/>
      <c r="U14" s="70"/>
    </row>
    <row r="15" spans="1:21" x14ac:dyDescent="0.25">
      <c r="A15" s="90"/>
      <c r="B15" s="90"/>
      <c r="C15" s="90" t="s">
        <v>149</v>
      </c>
      <c r="D15" s="90" t="s">
        <v>154</v>
      </c>
      <c r="E15" s="70"/>
      <c r="F15" s="70"/>
      <c r="G15" s="70"/>
      <c r="H15" s="70"/>
      <c r="I15" s="70"/>
      <c r="J15" s="70"/>
      <c r="K15" s="70"/>
      <c r="L15" s="70"/>
      <c r="M15" s="70"/>
      <c r="N15" s="70"/>
      <c r="O15" s="70"/>
      <c r="P15" s="70"/>
      <c r="Q15" s="70"/>
      <c r="R15" s="70"/>
      <c r="S15" s="70"/>
      <c r="T15" s="70"/>
      <c r="U15" s="70"/>
    </row>
    <row r="16" spans="1:21" x14ac:dyDescent="0.25">
      <c r="A16" s="90"/>
      <c r="B16" s="90"/>
      <c r="C16" s="90"/>
      <c r="D16" s="90"/>
      <c r="E16" s="70"/>
      <c r="F16" s="70"/>
      <c r="G16" s="70"/>
      <c r="H16" s="70"/>
      <c r="I16" s="70"/>
      <c r="J16" s="70"/>
      <c r="K16" s="70"/>
      <c r="L16" s="70"/>
      <c r="M16" s="70"/>
      <c r="N16" s="70"/>
      <c r="O16" s="70"/>
    </row>
    <row r="17" spans="1:15" x14ac:dyDescent="0.25">
      <c r="A17" s="90"/>
      <c r="B17" s="90"/>
      <c r="C17" s="90"/>
      <c r="D17" s="90"/>
      <c r="E17" s="70"/>
      <c r="F17" s="70"/>
      <c r="G17" s="70"/>
      <c r="H17" s="70"/>
      <c r="I17" s="70"/>
      <c r="J17" s="70"/>
      <c r="K17" s="70"/>
      <c r="L17" s="70"/>
      <c r="M17" s="70"/>
      <c r="N17" s="70"/>
      <c r="O17" s="70"/>
    </row>
    <row r="18" spans="1:15" x14ac:dyDescent="0.25">
      <c r="A18" s="90"/>
      <c r="B18" s="94"/>
      <c r="C18" s="94"/>
      <c r="D18" s="94"/>
      <c r="E18" s="70"/>
      <c r="F18" s="70"/>
      <c r="G18" s="70"/>
      <c r="H18" s="70"/>
      <c r="I18" s="70"/>
      <c r="J18" s="70"/>
      <c r="K18" s="70"/>
      <c r="L18" s="70"/>
      <c r="M18" s="70"/>
      <c r="N18" s="70"/>
      <c r="O18" s="70"/>
    </row>
    <row r="19" spans="1:15" x14ac:dyDescent="0.25">
      <c r="A19" s="90"/>
      <c r="B19" s="94"/>
      <c r="C19" s="94"/>
      <c r="D19" s="94"/>
      <c r="E19" s="70"/>
      <c r="F19" s="70"/>
      <c r="G19" s="70"/>
      <c r="H19" s="70"/>
      <c r="I19" s="70"/>
      <c r="J19" s="70"/>
      <c r="K19" s="70"/>
      <c r="L19" s="70"/>
      <c r="M19" s="70"/>
      <c r="N19" s="70"/>
      <c r="O19" s="70"/>
    </row>
    <row r="20" spans="1:15" x14ac:dyDescent="0.25">
      <c r="A20" s="90"/>
      <c r="B20" s="94"/>
      <c r="C20" s="94"/>
      <c r="D20" s="94"/>
      <c r="E20" s="70"/>
      <c r="F20" s="70"/>
      <c r="G20" s="70"/>
      <c r="H20" s="70"/>
      <c r="I20" s="70"/>
      <c r="J20" s="70"/>
      <c r="K20" s="70"/>
      <c r="L20" s="70"/>
      <c r="M20" s="70"/>
      <c r="N20" s="70"/>
      <c r="O20" s="70"/>
    </row>
    <row r="21" spans="1:15" x14ac:dyDescent="0.25">
      <c r="A21" s="90"/>
      <c r="B21" s="94"/>
      <c r="C21" s="94"/>
      <c r="D21" s="94"/>
      <c r="E21" s="70"/>
      <c r="F21" s="70"/>
      <c r="G21" s="70"/>
      <c r="H21" s="70"/>
      <c r="I21" s="70"/>
      <c r="J21" s="70"/>
      <c r="K21" s="70"/>
      <c r="L21" s="70"/>
      <c r="M21" s="70"/>
      <c r="N21" s="70"/>
      <c r="O21" s="70"/>
    </row>
    <row r="22" spans="1:15" ht="20.25" x14ac:dyDescent="0.25">
      <c r="A22" s="90"/>
      <c r="B22" s="90"/>
      <c r="C22" s="92"/>
      <c r="D22" s="92"/>
      <c r="E22" s="70"/>
      <c r="F22" s="70"/>
      <c r="G22" s="70"/>
      <c r="H22" s="70"/>
      <c r="I22" s="70"/>
      <c r="J22" s="70"/>
      <c r="K22" s="70"/>
      <c r="L22" s="70"/>
      <c r="M22" s="70"/>
      <c r="N22" s="70"/>
      <c r="O22" s="70"/>
    </row>
    <row r="23" spans="1:15" ht="20.25" x14ac:dyDescent="0.25">
      <c r="A23" s="90"/>
      <c r="B23" s="90"/>
      <c r="C23" s="92"/>
      <c r="D23" s="92"/>
      <c r="E23" s="70"/>
      <c r="F23" s="70"/>
      <c r="G23" s="70"/>
      <c r="H23" s="70"/>
      <c r="I23" s="70"/>
      <c r="J23" s="70"/>
      <c r="K23" s="70"/>
      <c r="L23" s="70"/>
      <c r="M23" s="70"/>
      <c r="N23" s="70"/>
      <c r="O23" s="70"/>
    </row>
    <row r="24" spans="1:15" ht="20.25" x14ac:dyDescent="0.25">
      <c r="A24" s="90"/>
      <c r="B24" s="90"/>
      <c r="C24" s="92"/>
      <c r="D24" s="92"/>
      <c r="E24" s="70"/>
      <c r="F24" s="70"/>
      <c r="G24" s="70"/>
      <c r="H24" s="70"/>
      <c r="I24" s="70"/>
      <c r="J24" s="70"/>
      <c r="K24" s="70"/>
      <c r="L24" s="70"/>
      <c r="M24" s="70"/>
      <c r="N24" s="70"/>
      <c r="O24" s="70"/>
    </row>
    <row r="25" spans="1:15" ht="20.25" x14ac:dyDescent="0.25">
      <c r="A25" s="90"/>
      <c r="B25" s="90"/>
      <c r="C25" s="92"/>
      <c r="D25" s="92"/>
      <c r="E25" s="70"/>
      <c r="F25" s="70"/>
      <c r="G25" s="70"/>
      <c r="H25" s="70"/>
      <c r="I25" s="70"/>
      <c r="J25" s="70"/>
      <c r="K25" s="70"/>
      <c r="L25" s="70"/>
      <c r="M25" s="70"/>
      <c r="N25" s="70"/>
      <c r="O25" s="70"/>
    </row>
    <row r="26" spans="1:15" ht="20.25" x14ac:dyDescent="0.25">
      <c r="A26" s="90"/>
      <c r="B26" s="90"/>
      <c r="C26" s="92"/>
      <c r="D26" s="92"/>
      <c r="E26" s="70"/>
      <c r="F26" s="70"/>
      <c r="G26" s="70"/>
      <c r="H26" s="70"/>
      <c r="I26" s="70"/>
      <c r="J26" s="70"/>
      <c r="K26" s="70"/>
      <c r="L26" s="70"/>
      <c r="M26" s="70"/>
      <c r="N26" s="70"/>
      <c r="O26" s="70"/>
    </row>
    <row r="27" spans="1:15" ht="20.25" x14ac:dyDescent="0.25">
      <c r="A27" s="90"/>
      <c r="B27" s="90"/>
      <c r="C27" s="92"/>
      <c r="D27" s="92"/>
      <c r="E27" s="70"/>
      <c r="F27" s="70"/>
      <c r="G27" s="70"/>
      <c r="H27" s="70"/>
      <c r="I27" s="70"/>
      <c r="J27" s="70"/>
      <c r="K27" s="70"/>
      <c r="L27" s="70"/>
      <c r="M27" s="70"/>
      <c r="N27" s="70"/>
      <c r="O27" s="70"/>
    </row>
    <row r="28" spans="1:15" ht="20.25" x14ac:dyDescent="0.25">
      <c r="A28" s="90"/>
      <c r="B28" s="90"/>
      <c r="C28" s="92"/>
      <c r="D28" s="92"/>
      <c r="E28" s="70"/>
      <c r="F28" s="70"/>
      <c r="G28" s="70"/>
      <c r="H28" s="70"/>
      <c r="I28" s="70"/>
      <c r="J28" s="70"/>
      <c r="K28" s="70"/>
      <c r="L28" s="70"/>
      <c r="M28" s="70"/>
      <c r="N28" s="70"/>
      <c r="O28" s="70"/>
    </row>
    <row r="29" spans="1:15" ht="20.25" x14ac:dyDescent="0.25">
      <c r="A29" s="90"/>
      <c r="B29" s="90"/>
      <c r="C29" s="92"/>
      <c r="D29" s="92"/>
      <c r="E29" s="70"/>
      <c r="F29" s="70"/>
      <c r="G29" s="70"/>
      <c r="H29" s="70"/>
      <c r="I29" s="70"/>
      <c r="J29" s="70"/>
      <c r="K29" s="70"/>
      <c r="L29" s="70"/>
      <c r="M29" s="70"/>
      <c r="N29" s="70"/>
      <c r="O29" s="70"/>
    </row>
    <row r="30" spans="1:15" ht="20.25" x14ac:dyDescent="0.25">
      <c r="A30" s="90"/>
      <c r="B30" s="90"/>
      <c r="C30" s="92"/>
      <c r="D30" s="92"/>
      <c r="E30" s="70"/>
      <c r="F30" s="70"/>
      <c r="G30" s="70"/>
      <c r="H30" s="70"/>
      <c r="I30" s="70"/>
      <c r="J30" s="70"/>
      <c r="K30" s="70"/>
      <c r="L30" s="70"/>
      <c r="M30" s="70"/>
      <c r="N30" s="70"/>
      <c r="O30" s="70"/>
    </row>
    <row r="31" spans="1:15" ht="20.25" x14ac:dyDescent="0.25">
      <c r="A31" s="90"/>
      <c r="B31" s="90"/>
      <c r="C31" s="92"/>
      <c r="D31" s="92"/>
      <c r="E31" s="70"/>
      <c r="F31" s="70"/>
      <c r="G31" s="70"/>
      <c r="H31" s="70"/>
      <c r="I31" s="70"/>
      <c r="J31" s="70"/>
      <c r="K31" s="70"/>
      <c r="L31" s="70"/>
      <c r="M31" s="70"/>
      <c r="N31" s="70"/>
      <c r="O31" s="70"/>
    </row>
    <row r="32" spans="1:15" ht="20.25" x14ac:dyDescent="0.25">
      <c r="A32" s="90"/>
      <c r="B32" s="90"/>
      <c r="C32" s="92"/>
      <c r="D32" s="92"/>
      <c r="E32" s="70"/>
      <c r="F32" s="70"/>
      <c r="G32" s="70"/>
      <c r="H32" s="70"/>
      <c r="I32" s="70"/>
      <c r="J32" s="70"/>
      <c r="K32" s="70"/>
      <c r="L32" s="70"/>
      <c r="M32" s="70"/>
      <c r="N32" s="70"/>
      <c r="O32" s="70"/>
    </row>
    <row r="33" spans="1:15" ht="20.25" x14ac:dyDescent="0.25">
      <c r="A33" s="90"/>
      <c r="B33" s="90"/>
      <c r="C33" s="92"/>
      <c r="D33" s="92"/>
      <c r="E33" s="70"/>
      <c r="F33" s="70"/>
      <c r="G33" s="70"/>
      <c r="H33" s="70"/>
      <c r="I33" s="70"/>
      <c r="J33" s="70"/>
      <c r="K33" s="70"/>
      <c r="L33" s="70"/>
      <c r="M33" s="70"/>
      <c r="N33" s="70"/>
      <c r="O33" s="70"/>
    </row>
    <row r="34" spans="1:15" ht="20.25" x14ac:dyDescent="0.25">
      <c r="A34" s="90"/>
      <c r="B34" s="90"/>
      <c r="C34" s="92"/>
      <c r="D34" s="92"/>
      <c r="E34" s="70"/>
      <c r="F34" s="70"/>
      <c r="G34" s="70"/>
      <c r="H34" s="70"/>
      <c r="I34" s="70"/>
      <c r="J34" s="70"/>
      <c r="K34" s="70"/>
      <c r="L34" s="70"/>
      <c r="M34" s="70"/>
      <c r="N34" s="70"/>
      <c r="O34" s="70"/>
    </row>
    <row r="35" spans="1:15" ht="20.25" x14ac:dyDescent="0.25">
      <c r="A35" s="90"/>
      <c r="B35" s="90"/>
      <c r="C35" s="92"/>
      <c r="D35" s="92"/>
      <c r="E35" s="70"/>
      <c r="F35" s="70"/>
      <c r="G35" s="70"/>
      <c r="H35" s="70"/>
      <c r="I35" s="70"/>
      <c r="J35" s="70"/>
      <c r="K35" s="70"/>
      <c r="L35" s="70"/>
      <c r="M35" s="70"/>
      <c r="N35" s="70"/>
      <c r="O35" s="70"/>
    </row>
    <row r="36" spans="1:15" ht="20.25" x14ac:dyDescent="0.25">
      <c r="A36" s="90"/>
      <c r="B36" s="90"/>
      <c r="C36" s="92"/>
      <c r="D36" s="92"/>
      <c r="E36" s="70"/>
      <c r="F36" s="70"/>
      <c r="G36" s="70"/>
      <c r="H36" s="70"/>
      <c r="I36" s="70"/>
      <c r="J36" s="70"/>
      <c r="K36" s="70"/>
      <c r="L36" s="70"/>
      <c r="M36" s="70"/>
      <c r="N36" s="70"/>
      <c r="O36" s="70"/>
    </row>
    <row r="37" spans="1:15" ht="20.25" x14ac:dyDescent="0.25">
      <c r="A37" s="90"/>
      <c r="B37" s="90"/>
      <c r="C37" s="92"/>
      <c r="D37" s="92"/>
      <c r="E37" s="70"/>
      <c r="F37" s="70"/>
      <c r="G37" s="70"/>
      <c r="H37" s="70"/>
      <c r="I37" s="70"/>
      <c r="J37" s="70"/>
      <c r="K37" s="70"/>
      <c r="L37" s="70"/>
      <c r="M37" s="70"/>
      <c r="N37" s="70"/>
      <c r="O37" s="70"/>
    </row>
    <row r="38" spans="1:15" ht="20.25" x14ac:dyDescent="0.25">
      <c r="A38" s="90"/>
      <c r="B38" s="90"/>
      <c r="C38" s="92"/>
      <c r="D38" s="92"/>
      <c r="E38" s="70"/>
      <c r="F38" s="70"/>
      <c r="G38" s="70"/>
      <c r="H38" s="70"/>
      <c r="I38" s="70"/>
      <c r="J38" s="70"/>
      <c r="K38" s="70"/>
      <c r="L38" s="70"/>
      <c r="M38" s="70"/>
      <c r="N38" s="70"/>
      <c r="O38" s="70"/>
    </row>
    <row r="39" spans="1:15" ht="20.25" x14ac:dyDescent="0.25">
      <c r="A39" s="90"/>
      <c r="B39" s="90"/>
      <c r="C39" s="92"/>
      <c r="D39" s="92"/>
      <c r="E39" s="70"/>
      <c r="F39" s="70"/>
      <c r="G39" s="70"/>
      <c r="H39" s="70"/>
      <c r="I39" s="70"/>
      <c r="J39" s="70"/>
      <c r="K39" s="70"/>
      <c r="L39" s="70"/>
      <c r="M39" s="70"/>
      <c r="N39" s="70"/>
      <c r="O39" s="70"/>
    </row>
    <row r="40" spans="1:15" ht="20.25" x14ac:dyDescent="0.25">
      <c r="A40" s="90"/>
      <c r="B40" s="90"/>
      <c r="C40" s="92"/>
      <c r="D40" s="92"/>
      <c r="E40" s="70"/>
      <c r="F40" s="70"/>
      <c r="G40" s="70"/>
      <c r="H40" s="70"/>
      <c r="I40" s="70"/>
      <c r="J40" s="70"/>
      <c r="K40" s="70"/>
      <c r="L40" s="70"/>
      <c r="M40" s="70"/>
      <c r="N40" s="70"/>
      <c r="O40" s="70"/>
    </row>
    <row r="41" spans="1:15" ht="20.25" x14ac:dyDescent="0.25">
      <c r="A41" s="90"/>
      <c r="B41" s="90"/>
      <c r="C41" s="92"/>
      <c r="D41" s="92"/>
      <c r="E41" s="70"/>
      <c r="F41" s="70"/>
      <c r="G41" s="70"/>
      <c r="H41" s="70"/>
      <c r="I41" s="70"/>
      <c r="J41" s="70"/>
      <c r="K41" s="70"/>
      <c r="L41" s="70"/>
      <c r="M41" s="70"/>
      <c r="N41" s="70"/>
      <c r="O41" s="70"/>
    </row>
    <row r="42" spans="1:15" ht="20.25" x14ac:dyDescent="0.25">
      <c r="A42" s="90"/>
      <c r="B42" s="90"/>
      <c r="C42" s="92"/>
      <c r="D42" s="92"/>
      <c r="E42" s="70"/>
      <c r="F42" s="70"/>
      <c r="G42" s="70"/>
      <c r="H42" s="70"/>
      <c r="I42" s="70"/>
      <c r="J42" s="70"/>
      <c r="K42" s="70"/>
      <c r="L42" s="70"/>
      <c r="M42" s="70"/>
      <c r="N42" s="70"/>
      <c r="O42" s="70"/>
    </row>
    <row r="43" spans="1:15" ht="20.25" x14ac:dyDescent="0.25">
      <c r="A43" s="90"/>
      <c r="B43" s="90"/>
      <c r="C43" s="92"/>
      <c r="D43" s="92"/>
      <c r="E43" s="70"/>
      <c r="F43" s="70"/>
      <c r="G43" s="70"/>
      <c r="H43" s="70"/>
      <c r="I43" s="70"/>
      <c r="J43" s="70"/>
      <c r="K43" s="70"/>
      <c r="L43" s="70"/>
      <c r="M43" s="70"/>
      <c r="N43" s="70"/>
      <c r="O43" s="70"/>
    </row>
    <row r="44" spans="1:15" ht="20.25" x14ac:dyDescent="0.25">
      <c r="A44" s="90"/>
      <c r="B44" s="90"/>
      <c r="C44" s="92"/>
      <c r="D44" s="92"/>
      <c r="E44" s="70"/>
      <c r="F44" s="70"/>
      <c r="G44" s="70"/>
      <c r="H44" s="70"/>
      <c r="I44" s="70"/>
      <c r="J44" s="70"/>
      <c r="K44" s="70"/>
      <c r="L44" s="70"/>
      <c r="M44" s="70"/>
      <c r="N44" s="70"/>
      <c r="O44" s="70"/>
    </row>
    <row r="45" spans="1:15" ht="20.25" x14ac:dyDescent="0.25">
      <c r="A45" s="90"/>
      <c r="B45" s="90"/>
      <c r="C45" s="92"/>
      <c r="D45" s="92"/>
      <c r="E45" s="70"/>
      <c r="F45" s="70"/>
      <c r="G45" s="70"/>
      <c r="H45" s="70"/>
      <c r="I45" s="70"/>
      <c r="J45" s="70"/>
      <c r="K45" s="70"/>
      <c r="L45" s="70"/>
      <c r="M45" s="70"/>
      <c r="N45" s="70"/>
      <c r="O45" s="70"/>
    </row>
    <row r="46" spans="1:15" ht="20.25" x14ac:dyDescent="0.25">
      <c r="A46" s="90"/>
      <c r="B46" s="90"/>
      <c r="C46" s="92"/>
      <c r="D46" s="92"/>
      <c r="E46" s="70"/>
      <c r="F46" s="70"/>
      <c r="G46" s="70"/>
      <c r="H46" s="70"/>
      <c r="I46" s="70"/>
      <c r="J46" s="70"/>
      <c r="K46" s="70"/>
      <c r="L46" s="70"/>
      <c r="M46" s="70"/>
      <c r="N46" s="70"/>
      <c r="O46" s="70"/>
    </row>
    <row r="47" spans="1:15" ht="20.25" x14ac:dyDescent="0.25">
      <c r="A47" s="90"/>
      <c r="B47" s="90"/>
      <c r="C47" s="92"/>
      <c r="D47" s="92"/>
      <c r="E47" s="70"/>
      <c r="F47" s="70"/>
      <c r="G47" s="70"/>
      <c r="H47" s="70"/>
      <c r="I47" s="70"/>
      <c r="J47" s="70"/>
      <c r="K47" s="70"/>
      <c r="L47" s="70"/>
      <c r="M47" s="70"/>
      <c r="N47" s="70"/>
      <c r="O47" s="70"/>
    </row>
    <row r="48" spans="1:15" ht="20.25" x14ac:dyDescent="0.25">
      <c r="A48" s="90"/>
      <c r="B48" s="90"/>
      <c r="C48" s="92"/>
      <c r="D48" s="92"/>
      <c r="E48" s="70"/>
      <c r="F48" s="70"/>
      <c r="G48" s="70"/>
      <c r="H48" s="70"/>
      <c r="I48" s="70"/>
      <c r="J48" s="70"/>
      <c r="K48" s="70"/>
      <c r="L48" s="70"/>
      <c r="M48" s="70"/>
      <c r="N48" s="70"/>
      <c r="O48" s="70"/>
    </row>
    <row r="49" spans="1:15" ht="20.25" x14ac:dyDescent="0.25">
      <c r="A49" s="90"/>
      <c r="B49" s="90"/>
      <c r="C49" s="92"/>
      <c r="D49" s="92"/>
      <c r="E49" s="70"/>
      <c r="F49" s="70"/>
      <c r="G49" s="70"/>
      <c r="H49" s="70"/>
      <c r="I49" s="70"/>
      <c r="J49" s="70"/>
      <c r="K49" s="70"/>
      <c r="L49" s="70"/>
      <c r="M49" s="70"/>
      <c r="N49" s="70"/>
      <c r="O49" s="70"/>
    </row>
    <row r="50" spans="1:15" ht="20.25" x14ac:dyDescent="0.25">
      <c r="A50" s="90"/>
      <c r="B50" s="90"/>
      <c r="C50" s="92"/>
      <c r="D50" s="92"/>
      <c r="E50" s="70"/>
      <c r="F50" s="70"/>
      <c r="G50" s="70"/>
      <c r="H50" s="70"/>
      <c r="I50" s="70"/>
      <c r="J50" s="70"/>
      <c r="K50" s="70"/>
      <c r="L50" s="70"/>
      <c r="M50" s="70"/>
      <c r="N50" s="70"/>
      <c r="O50" s="70"/>
    </row>
    <row r="51" spans="1:15" ht="20.25" x14ac:dyDescent="0.25">
      <c r="A51" s="90"/>
      <c r="B51" s="90"/>
      <c r="C51" s="92"/>
      <c r="D51" s="92"/>
      <c r="E51" s="70"/>
      <c r="F51" s="70"/>
      <c r="G51" s="70"/>
      <c r="H51" s="70"/>
      <c r="I51" s="70"/>
      <c r="J51" s="70"/>
      <c r="K51" s="70"/>
      <c r="L51" s="70"/>
      <c r="M51" s="70"/>
      <c r="N51" s="70"/>
      <c r="O51" s="70"/>
    </row>
    <row r="52" spans="1:15" ht="20.25" x14ac:dyDescent="0.25">
      <c r="A52" s="90"/>
      <c r="B52" s="20"/>
      <c r="C52" s="26"/>
      <c r="D52" s="26"/>
    </row>
    <row r="53" spans="1:15" ht="20.25" x14ac:dyDescent="0.25">
      <c r="A53" s="90"/>
      <c r="B53" s="20"/>
      <c r="C53" s="26"/>
      <c r="D53" s="26"/>
    </row>
    <row r="54" spans="1:15" ht="20.25" x14ac:dyDescent="0.25">
      <c r="A54" s="90"/>
      <c r="B54" s="20"/>
      <c r="C54" s="26"/>
      <c r="D54" s="26"/>
    </row>
    <row r="55" spans="1:15" ht="20.25" x14ac:dyDescent="0.25">
      <c r="A55" s="90"/>
      <c r="B55" s="20"/>
      <c r="C55" s="26"/>
      <c r="D55" s="26"/>
    </row>
    <row r="56" spans="1:15" ht="20.25" x14ac:dyDescent="0.25">
      <c r="A56" s="90"/>
      <c r="B56" s="20"/>
      <c r="C56" s="26"/>
      <c r="D56" s="26"/>
    </row>
    <row r="57" spans="1:15" ht="20.25" x14ac:dyDescent="0.25">
      <c r="A57" s="90"/>
      <c r="B57" s="20"/>
      <c r="C57" s="26"/>
      <c r="D57" s="26"/>
    </row>
    <row r="58" spans="1:15" ht="20.25" x14ac:dyDescent="0.25">
      <c r="A58" s="90"/>
      <c r="B58" s="20"/>
      <c r="C58" s="26"/>
      <c r="D58" s="26"/>
    </row>
    <row r="59" spans="1:15" ht="20.25" x14ac:dyDescent="0.25">
      <c r="A59" s="90"/>
      <c r="B59" s="20"/>
      <c r="C59" s="26"/>
      <c r="D59" s="26"/>
    </row>
    <row r="60" spans="1:15" ht="20.25" x14ac:dyDescent="0.25">
      <c r="A60" s="90"/>
      <c r="B60" s="20"/>
      <c r="C60" s="26"/>
      <c r="D60" s="26"/>
    </row>
    <row r="61" spans="1:15" ht="20.25" x14ac:dyDescent="0.25">
      <c r="A61" s="90"/>
      <c r="B61" s="20"/>
      <c r="C61" s="26"/>
      <c r="D61" s="26"/>
    </row>
    <row r="62" spans="1:15" ht="20.25" x14ac:dyDescent="0.25">
      <c r="A62" s="90"/>
      <c r="B62" s="20"/>
      <c r="C62" s="26"/>
      <c r="D62" s="26"/>
    </row>
    <row r="63" spans="1:15" ht="20.25" x14ac:dyDescent="0.25">
      <c r="A63" s="90"/>
      <c r="B63" s="20"/>
      <c r="C63" s="26"/>
      <c r="D63" s="26"/>
    </row>
    <row r="64" spans="1:15" ht="20.25" x14ac:dyDescent="0.25">
      <c r="A64" s="90"/>
      <c r="B64" s="20"/>
      <c r="C64" s="26"/>
      <c r="D64" s="26"/>
    </row>
    <row r="65" spans="1:4" ht="20.25" x14ac:dyDescent="0.25">
      <c r="A65" s="90"/>
      <c r="B65" s="20"/>
      <c r="C65" s="26"/>
      <c r="D65" s="26"/>
    </row>
    <row r="66" spans="1:4" ht="20.25" x14ac:dyDescent="0.25">
      <c r="A66" s="90"/>
      <c r="B66" s="20"/>
      <c r="C66" s="26"/>
      <c r="D66" s="26"/>
    </row>
    <row r="67" spans="1:4" ht="20.25" x14ac:dyDescent="0.25">
      <c r="A67" s="90"/>
      <c r="B67" s="20"/>
      <c r="C67" s="26"/>
      <c r="D67" s="26"/>
    </row>
    <row r="68" spans="1:4" ht="20.25" x14ac:dyDescent="0.25">
      <c r="A68" s="90"/>
      <c r="B68" s="20"/>
      <c r="C68" s="26"/>
      <c r="D68" s="26"/>
    </row>
    <row r="69" spans="1:4" ht="20.25" x14ac:dyDescent="0.25">
      <c r="A69" s="90"/>
      <c r="B69" s="20"/>
      <c r="C69" s="26"/>
      <c r="D69" s="26"/>
    </row>
    <row r="70" spans="1:4" ht="20.25" x14ac:dyDescent="0.25">
      <c r="A70" s="90"/>
      <c r="B70" s="20"/>
      <c r="C70" s="26"/>
      <c r="D70" s="26"/>
    </row>
    <row r="71" spans="1:4" ht="20.25" x14ac:dyDescent="0.25">
      <c r="A71" s="90"/>
      <c r="B71" s="20"/>
      <c r="C71" s="26"/>
      <c r="D71" s="26"/>
    </row>
    <row r="72" spans="1:4" ht="20.25" x14ac:dyDescent="0.25">
      <c r="A72" s="90"/>
      <c r="B72" s="20"/>
      <c r="C72" s="26"/>
      <c r="D72" s="26"/>
    </row>
    <row r="73" spans="1:4" ht="20.25" x14ac:dyDescent="0.25">
      <c r="A73" s="90"/>
      <c r="B73" s="20"/>
      <c r="C73" s="26"/>
      <c r="D73" s="26"/>
    </row>
    <row r="74" spans="1:4" ht="20.25" x14ac:dyDescent="0.25">
      <c r="A74" s="90"/>
      <c r="B74" s="20"/>
      <c r="C74" s="26"/>
      <c r="D74" s="26"/>
    </row>
    <row r="75" spans="1:4" ht="20.25" x14ac:dyDescent="0.25">
      <c r="A75" s="90"/>
      <c r="B75" s="20"/>
      <c r="C75" s="26"/>
      <c r="D75" s="26"/>
    </row>
    <row r="76" spans="1:4" ht="20.25" x14ac:dyDescent="0.25">
      <c r="A76" s="90"/>
      <c r="B76" s="20"/>
      <c r="C76" s="26"/>
      <c r="D76" s="26"/>
    </row>
    <row r="77" spans="1:4" ht="20.25" x14ac:dyDescent="0.25">
      <c r="A77" s="90"/>
      <c r="B77" s="20"/>
      <c r="C77" s="26"/>
      <c r="D77" s="26"/>
    </row>
    <row r="78" spans="1:4" ht="20.25" x14ac:dyDescent="0.25">
      <c r="A78" s="90"/>
      <c r="B78" s="20"/>
      <c r="C78" s="26"/>
      <c r="D78" s="26"/>
    </row>
    <row r="79" spans="1:4" ht="20.25" x14ac:dyDescent="0.25">
      <c r="A79" s="90"/>
      <c r="B79" s="20"/>
      <c r="C79" s="26"/>
      <c r="D79" s="26"/>
    </row>
    <row r="80" spans="1:4" ht="20.25" x14ac:dyDescent="0.25">
      <c r="A80" s="90"/>
      <c r="B80" s="20"/>
      <c r="C80" s="26"/>
      <c r="D80" s="26"/>
    </row>
    <row r="81" spans="1:4" ht="20.25" x14ac:dyDescent="0.25">
      <c r="A81" s="90"/>
      <c r="B81" s="20"/>
      <c r="C81" s="26"/>
      <c r="D81" s="26"/>
    </row>
    <row r="82" spans="1:4" ht="20.25" x14ac:dyDescent="0.25">
      <c r="A82" s="90"/>
      <c r="B82" s="20"/>
      <c r="C82" s="26"/>
      <c r="D82" s="26"/>
    </row>
    <row r="83" spans="1:4" ht="20.25" x14ac:dyDescent="0.25">
      <c r="A83" s="90"/>
      <c r="B83" s="20"/>
      <c r="C83" s="26"/>
      <c r="D83" s="26"/>
    </row>
    <row r="84" spans="1:4" ht="20.25" x14ac:dyDescent="0.25">
      <c r="A84" s="90"/>
      <c r="B84" s="20"/>
      <c r="C84" s="26"/>
      <c r="D84" s="26"/>
    </row>
    <row r="85" spans="1:4" ht="20.25" x14ac:dyDescent="0.25">
      <c r="A85" s="90"/>
      <c r="B85" s="20"/>
      <c r="C85" s="26"/>
      <c r="D85" s="26"/>
    </row>
    <row r="86" spans="1:4" ht="20.25" x14ac:dyDescent="0.25">
      <c r="A86" s="90"/>
      <c r="B86" s="20"/>
      <c r="C86" s="26"/>
      <c r="D86" s="26"/>
    </row>
    <row r="87" spans="1:4" ht="20.25" x14ac:dyDescent="0.25">
      <c r="A87" s="90"/>
      <c r="B87" s="20"/>
      <c r="C87" s="26"/>
      <c r="D87" s="26"/>
    </row>
    <row r="88" spans="1:4" ht="20.25" x14ac:dyDescent="0.25">
      <c r="A88" s="90"/>
      <c r="B88" s="20"/>
      <c r="C88" s="26"/>
      <c r="D88" s="26"/>
    </row>
    <row r="89" spans="1:4" ht="20.25" x14ac:dyDescent="0.25">
      <c r="A89" s="90"/>
      <c r="B89" s="20"/>
      <c r="C89" s="26"/>
      <c r="D89" s="26"/>
    </row>
    <row r="90" spans="1:4" ht="20.25" x14ac:dyDescent="0.25">
      <c r="A90" s="90"/>
      <c r="B90" s="20"/>
      <c r="C90" s="26"/>
      <c r="D90" s="26"/>
    </row>
    <row r="91" spans="1:4" ht="20.25" x14ac:dyDescent="0.25">
      <c r="A91" s="90"/>
      <c r="B91" s="20"/>
      <c r="C91" s="26"/>
      <c r="D91" s="26"/>
    </row>
    <row r="92" spans="1:4" ht="20.25" x14ac:dyDescent="0.25">
      <c r="A92" s="90"/>
      <c r="B92" s="20"/>
      <c r="C92" s="26"/>
      <c r="D92" s="26"/>
    </row>
    <row r="93" spans="1:4" ht="20.25" x14ac:dyDescent="0.25">
      <c r="A93" s="90"/>
      <c r="B93" s="20"/>
      <c r="C93" s="26"/>
      <c r="D93" s="26"/>
    </row>
    <row r="94" spans="1:4" ht="20.25" x14ac:dyDescent="0.25">
      <c r="A94" s="90"/>
      <c r="B94" s="20"/>
      <c r="C94" s="26"/>
      <c r="D94" s="26"/>
    </row>
    <row r="95" spans="1:4" ht="20.25" x14ac:dyDescent="0.25">
      <c r="A95" s="90"/>
      <c r="B95" s="20"/>
      <c r="C95" s="26"/>
      <c r="D95" s="26"/>
    </row>
    <row r="96" spans="1:4" ht="20.25" x14ac:dyDescent="0.25">
      <c r="A96" s="90"/>
      <c r="B96" s="20"/>
      <c r="C96" s="26"/>
      <c r="D96" s="26"/>
    </row>
    <row r="97" spans="1:4" ht="20.25" x14ac:dyDescent="0.25">
      <c r="A97" s="90"/>
      <c r="B97" s="20"/>
      <c r="C97" s="26"/>
      <c r="D97" s="26"/>
    </row>
    <row r="98" spans="1:4" ht="20.25" x14ac:dyDescent="0.25">
      <c r="A98" s="90"/>
      <c r="B98" s="20"/>
      <c r="C98" s="26"/>
      <c r="D98" s="26"/>
    </row>
    <row r="99" spans="1:4" ht="20.25" x14ac:dyDescent="0.25">
      <c r="A99" s="90"/>
      <c r="B99" s="20"/>
      <c r="C99" s="26"/>
      <c r="D99" s="26"/>
    </row>
    <row r="100" spans="1:4" ht="20.25" x14ac:dyDescent="0.25">
      <c r="A100" s="90"/>
      <c r="B100" s="20"/>
      <c r="C100" s="26"/>
      <c r="D100" s="26"/>
    </row>
    <row r="101" spans="1:4" ht="20.25" x14ac:dyDescent="0.25">
      <c r="A101" s="90"/>
      <c r="B101" s="20"/>
      <c r="C101" s="26"/>
      <c r="D101" s="26"/>
    </row>
    <row r="102" spans="1:4" ht="20.25" x14ac:dyDescent="0.25">
      <c r="A102" s="90"/>
      <c r="B102" s="20"/>
      <c r="C102" s="26"/>
      <c r="D102" s="26"/>
    </row>
    <row r="103" spans="1:4" ht="20.25" x14ac:dyDescent="0.25">
      <c r="A103" s="90"/>
      <c r="B103" s="20"/>
      <c r="C103" s="26"/>
      <c r="D103" s="26"/>
    </row>
    <row r="104" spans="1:4" ht="20.25" x14ac:dyDescent="0.25">
      <c r="A104" s="90"/>
      <c r="B104" s="20"/>
      <c r="C104" s="26"/>
      <c r="D104" s="26"/>
    </row>
    <row r="105" spans="1:4" ht="20.25" x14ac:dyDescent="0.25">
      <c r="A105" s="90"/>
      <c r="B105" s="20"/>
      <c r="C105" s="26"/>
      <c r="D105" s="26"/>
    </row>
    <row r="106" spans="1:4" ht="20.25" x14ac:dyDescent="0.25">
      <c r="A106" s="90"/>
      <c r="B106" s="20"/>
      <c r="C106" s="26"/>
      <c r="D106" s="26"/>
    </row>
    <row r="107" spans="1:4" ht="20.25" x14ac:dyDescent="0.25">
      <c r="A107" s="90"/>
      <c r="B107" s="20"/>
      <c r="C107" s="26"/>
      <c r="D107" s="26"/>
    </row>
    <row r="108" spans="1:4" ht="20.25" x14ac:dyDescent="0.25">
      <c r="A108" s="90"/>
      <c r="B108" s="20"/>
      <c r="C108" s="26"/>
      <c r="D108" s="26"/>
    </row>
    <row r="109" spans="1:4" ht="20.25" x14ac:dyDescent="0.25">
      <c r="A109" s="90"/>
      <c r="B109" s="20"/>
      <c r="C109" s="26"/>
      <c r="D109" s="26"/>
    </row>
    <row r="110" spans="1:4" ht="20.25" x14ac:dyDescent="0.25">
      <c r="A110" s="90"/>
      <c r="B110" s="20"/>
      <c r="C110" s="26"/>
      <c r="D110" s="26"/>
    </row>
    <row r="111" spans="1:4" ht="20.25" x14ac:dyDescent="0.25">
      <c r="A111" s="90"/>
      <c r="B111" s="20"/>
      <c r="C111" s="26"/>
      <c r="D111" s="26"/>
    </row>
    <row r="112" spans="1:4" ht="20.25" x14ac:dyDescent="0.25">
      <c r="A112" s="90"/>
      <c r="B112" s="20"/>
      <c r="C112" s="26"/>
      <c r="D112" s="26"/>
    </row>
    <row r="113" spans="1:4" ht="20.25" x14ac:dyDescent="0.25">
      <c r="A113" s="90"/>
      <c r="B113" s="20"/>
      <c r="C113" s="26"/>
      <c r="D113" s="26"/>
    </row>
    <row r="114" spans="1:4" ht="20.25" x14ac:dyDescent="0.25">
      <c r="A114" s="90"/>
      <c r="B114" s="20"/>
      <c r="C114" s="26"/>
      <c r="D114" s="26"/>
    </row>
    <row r="115" spans="1:4" ht="20.25" x14ac:dyDescent="0.25">
      <c r="A115" s="90"/>
      <c r="B115" s="20"/>
      <c r="C115" s="26"/>
      <c r="D115" s="26"/>
    </row>
    <row r="116" spans="1:4" ht="20.25" x14ac:dyDescent="0.25">
      <c r="A116" s="90"/>
      <c r="B116" s="20"/>
      <c r="C116" s="26"/>
      <c r="D116" s="26"/>
    </row>
    <row r="117" spans="1:4" ht="20.25" x14ac:dyDescent="0.25">
      <c r="A117" s="90"/>
      <c r="B117" s="20"/>
      <c r="C117" s="26"/>
      <c r="D117" s="26"/>
    </row>
    <row r="118" spans="1:4" ht="20.25" x14ac:dyDescent="0.25">
      <c r="A118" s="90"/>
      <c r="B118" s="20"/>
      <c r="C118" s="26"/>
      <c r="D118" s="26"/>
    </row>
    <row r="119" spans="1:4" ht="20.25" x14ac:dyDescent="0.25">
      <c r="A119" s="90"/>
      <c r="B119" s="20"/>
      <c r="C119" s="26"/>
      <c r="D119" s="26"/>
    </row>
    <row r="120" spans="1:4" ht="20.25" x14ac:dyDescent="0.25">
      <c r="A120" s="90"/>
      <c r="B120" s="20"/>
      <c r="C120" s="26"/>
      <c r="D120" s="26"/>
    </row>
    <row r="121" spans="1:4" ht="20.25" x14ac:dyDescent="0.25">
      <c r="A121" s="90"/>
      <c r="B121" s="20"/>
      <c r="C121" s="26"/>
      <c r="D121" s="26"/>
    </row>
    <row r="122" spans="1:4" ht="20.25" x14ac:dyDescent="0.25">
      <c r="A122" s="90"/>
      <c r="B122" s="20"/>
      <c r="C122" s="26"/>
      <c r="D122" s="26"/>
    </row>
    <row r="123" spans="1:4" ht="20.25" x14ac:dyDescent="0.25">
      <c r="A123" s="90"/>
      <c r="B123" s="20"/>
      <c r="C123" s="26"/>
      <c r="D123" s="26"/>
    </row>
    <row r="124" spans="1:4" ht="20.25" x14ac:dyDescent="0.25">
      <c r="A124" s="90"/>
      <c r="B124" s="20"/>
      <c r="C124" s="26"/>
      <c r="D124" s="26"/>
    </row>
    <row r="125" spans="1:4" ht="20.25" x14ac:dyDescent="0.25">
      <c r="A125" s="90"/>
      <c r="B125" s="20"/>
      <c r="C125" s="26"/>
      <c r="D125" s="26"/>
    </row>
    <row r="126" spans="1:4" ht="20.25" x14ac:dyDescent="0.25">
      <c r="A126" s="90"/>
      <c r="B126" s="20"/>
      <c r="C126" s="26"/>
      <c r="D126" s="26"/>
    </row>
    <row r="127" spans="1:4" ht="20.25" x14ac:dyDescent="0.25">
      <c r="A127" s="90"/>
      <c r="B127" s="20"/>
      <c r="C127" s="26"/>
      <c r="D127" s="26"/>
    </row>
    <row r="128" spans="1:4" ht="20.25" x14ac:dyDescent="0.25">
      <c r="A128" s="90"/>
      <c r="B128" s="20"/>
      <c r="C128" s="26"/>
      <c r="D128" s="26"/>
    </row>
    <row r="129" spans="1:4" ht="20.25" x14ac:dyDescent="0.25">
      <c r="A129" s="90"/>
      <c r="B129" s="20"/>
      <c r="C129" s="26"/>
      <c r="D129" s="26"/>
    </row>
    <row r="130" spans="1:4" ht="20.25" x14ac:dyDescent="0.25">
      <c r="A130" s="90"/>
      <c r="B130" s="20"/>
      <c r="C130" s="26"/>
      <c r="D130" s="26"/>
    </row>
    <row r="131" spans="1:4" ht="20.25" x14ac:dyDescent="0.25">
      <c r="A131" s="90"/>
      <c r="B131" s="20"/>
      <c r="C131" s="26"/>
      <c r="D131" s="26"/>
    </row>
    <row r="132" spans="1:4" ht="20.25" x14ac:dyDescent="0.25">
      <c r="A132" s="90"/>
      <c r="B132" s="20"/>
      <c r="C132" s="26"/>
      <c r="D132" s="26"/>
    </row>
    <row r="133" spans="1:4" ht="20.25" x14ac:dyDescent="0.25">
      <c r="A133" s="90"/>
      <c r="B133" s="20"/>
      <c r="C133" s="26"/>
      <c r="D133" s="26"/>
    </row>
    <row r="134" spans="1:4" ht="20.25" x14ac:dyDescent="0.25">
      <c r="A134" s="90"/>
      <c r="B134" s="20"/>
      <c r="C134" s="26"/>
      <c r="D134" s="26"/>
    </row>
    <row r="135" spans="1:4" ht="20.25" x14ac:dyDescent="0.25">
      <c r="A135" s="90"/>
      <c r="B135" s="20"/>
      <c r="C135" s="26"/>
      <c r="D135" s="26"/>
    </row>
    <row r="136" spans="1:4" ht="20.25" x14ac:dyDescent="0.25">
      <c r="A136" s="90"/>
      <c r="B136" s="20"/>
      <c r="C136" s="26"/>
      <c r="D136" s="26"/>
    </row>
    <row r="137" spans="1:4" ht="20.25" x14ac:dyDescent="0.25">
      <c r="A137" s="90"/>
      <c r="B137" s="20"/>
      <c r="C137" s="26"/>
      <c r="D137" s="26"/>
    </row>
    <row r="138" spans="1:4" ht="20.25" x14ac:dyDescent="0.25">
      <c r="A138" s="90"/>
      <c r="B138" s="20"/>
      <c r="C138" s="26"/>
      <c r="D138" s="26"/>
    </row>
    <row r="139" spans="1:4" ht="20.25" x14ac:dyDescent="0.25">
      <c r="A139" s="90"/>
      <c r="B139" s="20"/>
      <c r="C139" s="26"/>
      <c r="D139" s="26"/>
    </row>
    <row r="140" spans="1:4" ht="20.25" x14ac:dyDescent="0.25">
      <c r="A140" s="90"/>
      <c r="B140" s="20"/>
      <c r="C140" s="26"/>
      <c r="D140" s="26"/>
    </row>
    <row r="141" spans="1:4" ht="20.25" x14ac:dyDescent="0.25">
      <c r="A141" s="90"/>
      <c r="B141" s="20"/>
      <c r="C141" s="26"/>
      <c r="D141" s="26"/>
    </row>
    <row r="142" spans="1:4" ht="20.25" x14ac:dyDescent="0.25">
      <c r="A142" s="90"/>
      <c r="B142" s="20"/>
      <c r="C142" s="26"/>
      <c r="D142" s="26"/>
    </row>
    <row r="143" spans="1:4" ht="20.25" x14ac:dyDescent="0.25">
      <c r="A143" s="90"/>
      <c r="B143" s="20"/>
      <c r="C143" s="26"/>
      <c r="D143" s="26"/>
    </row>
    <row r="144" spans="1:4" ht="20.25" x14ac:dyDescent="0.25">
      <c r="A144" s="90"/>
      <c r="B144" s="20"/>
      <c r="C144" s="26"/>
      <c r="D144" s="26"/>
    </row>
    <row r="145" spans="1:4" ht="20.25" x14ac:dyDescent="0.25">
      <c r="A145" s="90"/>
      <c r="B145" s="20"/>
      <c r="C145" s="26"/>
      <c r="D145" s="26"/>
    </row>
    <row r="146" spans="1:4" ht="20.25" x14ac:dyDescent="0.25">
      <c r="A146" s="90"/>
      <c r="B146" s="20"/>
      <c r="C146" s="26"/>
      <c r="D146" s="26"/>
    </row>
    <row r="147" spans="1:4" ht="20.25" x14ac:dyDescent="0.25">
      <c r="A147" s="90"/>
      <c r="B147" s="20"/>
      <c r="C147" s="26"/>
      <c r="D147" s="26"/>
    </row>
    <row r="148" spans="1:4" ht="20.25" x14ac:dyDescent="0.25">
      <c r="A148" s="90"/>
      <c r="B148" s="20"/>
      <c r="C148" s="26"/>
      <c r="D148" s="26"/>
    </row>
    <row r="149" spans="1:4" ht="20.25" x14ac:dyDescent="0.25">
      <c r="A149" s="90"/>
      <c r="B149" s="20"/>
      <c r="C149" s="26"/>
      <c r="D149" s="26"/>
    </row>
    <row r="150" spans="1:4" ht="20.25" x14ac:dyDescent="0.25">
      <c r="A150" s="90"/>
      <c r="B150" s="20"/>
      <c r="C150" s="26"/>
      <c r="D150" s="26"/>
    </row>
    <row r="151" spans="1:4" ht="20.25" x14ac:dyDescent="0.25">
      <c r="A151" s="90"/>
      <c r="B151" s="20"/>
      <c r="C151" s="26"/>
      <c r="D151" s="26"/>
    </row>
    <row r="152" spans="1:4" ht="20.25" x14ac:dyDescent="0.25">
      <c r="A152" s="90"/>
      <c r="B152" s="20"/>
      <c r="C152" s="26"/>
      <c r="D152" s="26"/>
    </row>
    <row r="153" spans="1:4" ht="20.25" x14ac:dyDescent="0.25">
      <c r="A153" s="90"/>
      <c r="B153" s="20"/>
      <c r="C153" s="26"/>
      <c r="D153" s="26"/>
    </row>
    <row r="154" spans="1:4" ht="20.25" x14ac:dyDescent="0.25">
      <c r="A154" s="90"/>
      <c r="B154" s="20"/>
      <c r="C154" s="26"/>
      <c r="D154" s="26"/>
    </row>
    <row r="155" spans="1:4" ht="20.25" x14ac:dyDescent="0.25">
      <c r="A155" s="90"/>
      <c r="B155" s="20"/>
      <c r="C155" s="26"/>
      <c r="D155" s="26"/>
    </row>
    <row r="156" spans="1:4" ht="20.25" x14ac:dyDescent="0.25">
      <c r="A156" s="90"/>
      <c r="B156" s="20"/>
      <c r="C156" s="26"/>
      <c r="D156" s="26"/>
    </row>
    <row r="157" spans="1:4" ht="20.25" x14ac:dyDescent="0.25">
      <c r="A157" s="90"/>
      <c r="B157" s="20"/>
      <c r="C157" s="26"/>
      <c r="D157" s="26"/>
    </row>
    <row r="158" spans="1:4" ht="20.25" x14ac:dyDescent="0.25">
      <c r="A158" s="90"/>
      <c r="B158" s="20"/>
      <c r="C158" s="26"/>
      <c r="D158" s="26"/>
    </row>
    <row r="159" spans="1:4" ht="20.25" x14ac:dyDescent="0.25">
      <c r="A159" s="90"/>
      <c r="B159" s="20"/>
      <c r="C159" s="26"/>
      <c r="D159" s="26"/>
    </row>
    <row r="160" spans="1:4" ht="20.25" x14ac:dyDescent="0.25">
      <c r="A160" s="90"/>
      <c r="B160" s="20"/>
      <c r="C160" s="26"/>
      <c r="D160" s="26"/>
    </row>
    <row r="161" spans="1:4" ht="20.25" x14ac:dyDescent="0.25">
      <c r="A161" s="90"/>
      <c r="B161" s="20"/>
      <c r="C161" s="26"/>
      <c r="D161" s="26"/>
    </row>
    <row r="162" spans="1:4" ht="20.25" x14ac:dyDescent="0.25">
      <c r="A162" s="90"/>
      <c r="B162" s="20"/>
      <c r="C162" s="26"/>
      <c r="D162" s="26"/>
    </row>
    <row r="163" spans="1:4" ht="20.25" x14ac:dyDescent="0.25">
      <c r="A163" s="90"/>
      <c r="B163" s="20"/>
      <c r="C163" s="26"/>
      <c r="D163" s="26"/>
    </row>
    <row r="164" spans="1:4" ht="20.25" x14ac:dyDescent="0.25">
      <c r="A164" s="90"/>
      <c r="B164" s="20"/>
      <c r="C164" s="26"/>
      <c r="D164" s="26"/>
    </row>
    <row r="165" spans="1:4" ht="20.25" x14ac:dyDescent="0.25">
      <c r="A165" s="90"/>
      <c r="B165" s="20"/>
      <c r="C165" s="26"/>
      <c r="D165" s="26"/>
    </row>
    <row r="166" spans="1:4" ht="20.25" x14ac:dyDescent="0.25">
      <c r="A166" s="90"/>
      <c r="B166" s="20"/>
      <c r="C166" s="26"/>
      <c r="D166" s="26"/>
    </row>
    <row r="167" spans="1:4" ht="20.25" x14ac:dyDescent="0.25">
      <c r="A167" s="90"/>
      <c r="B167" s="20"/>
      <c r="C167" s="26"/>
      <c r="D167" s="26"/>
    </row>
    <row r="168" spans="1:4" ht="20.25" x14ac:dyDescent="0.25">
      <c r="A168" s="90"/>
      <c r="B168" s="20"/>
      <c r="C168" s="26"/>
      <c r="D168" s="26"/>
    </row>
    <row r="169" spans="1:4" ht="20.25" x14ac:dyDescent="0.25">
      <c r="A169" s="90"/>
      <c r="B169" s="20"/>
      <c r="C169" s="26"/>
      <c r="D169" s="26"/>
    </row>
    <row r="170" spans="1:4" ht="20.25" x14ac:dyDescent="0.25">
      <c r="A170" s="90"/>
      <c r="B170" s="20"/>
      <c r="C170" s="26"/>
      <c r="D170" s="26"/>
    </row>
    <row r="171" spans="1:4" ht="20.25" x14ac:dyDescent="0.25">
      <c r="A171" s="90"/>
      <c r="B171" s="20"/>
      <c r="C171" s="26"/>
      <c r="D171" s="26"/>
    </row>
    <row r="172" spans="1:4" ht="20.25" x14ac:dyDescent="0.25">
      <c r="A172" s="90"/>
      <c r="B172" s="20"/>
      <c r="C172" s="26"/>
      <c r="D172" s="26"/>
    </row>
    <row r="173" spans="1:4" ht="20.25" x14ac:dyDescent="0.25">
      <c r="A173" s="90"/>
      <c r="B173" s="20"/>
      <c r="C173" s="26"/>
      <c r="D173" s="26"/>
    </row>
    <row r="174" spans="1:4" ht="20.25" x14ac:dyDescent="0.25">
      <c r="A174" s="90"/>
      <c r="B174" s="20"/>
      <c r="C174" s="26"/>
      <c r="D174" s="26"/>
    </row>
    <row r="175" spans="1:4" ht="20.25" x14ac:dyDescent="0.25">
      <c r="A175" s="90"/>
      <c r="B175" s="20"/>
      <c r="C175" s="26"/>
      <c r="D175" s="26"/>
    </row>
    <row r="176" spans="1:4" ht="20.25" x14ac:dyDescent="0.25">
      <c r="A176" s="90"/>
      <c r="B176" s="20"/>
      <c r="C176" s="26"/>
      <c r="D176" s="26"/>
    </row>
    <row r="177" spans="1:4" ht="20.25" x14ac:dyDescent="0.25">
      <c r="A177" s="90"/>
      <c r="B177" s="20"/>
      <c r="C177" s="26"/>
      <c r="D177" s="26"/>
    </row>
    <row r="178" spans="1:4" ht="20.25" x14ac:dyDescent="0.25">
      <c r="A178" s="90"/>
      <c r="B178" s="20"/>
      <c r="C178" s="26"/>
      <c r="D178" s="26"/>
    </row>
    <row r="179" spans="1:4" ht="20.25" x14ac:dyDescent="0.25">
      <c r="A179" s="90"/>
      <c r="B179" s="20"/>
      <c r="C179" s="26"/>
      <c r="D179" s="26"/>
    </row>
    <row r="180" spans="1:4" ht="20.25" x14ac:dyDescent="0.25">
      <c r="A180" s="90"/>
      <c r="B180" s="20"/>
      <c r="C180" s="26"/>
      <c r="D180" s="26"/>
    </row>
    <row r="181" spans="1:4" ht="20.25" x14ac:dyDescent="0.25">
      <c r="A181" s="90"/>
      <c r="B181" s="20"/>
      <c r="C181" s="26"/>
      <c r="D181" s="26"/>
    </row>
    <row r="182" spans="1:4" ht="20.25" x14ac:dyDescent="0.25">
      <c r="A182" s="90"/>
      <c r="B182" s="20"/>
      <c r="C182" s="26"/>
      <c r="D182" s="26"/>
    </row>
    <row r="183" spans="1:4" ht="20.25" x14ac:dyDescent="0.25">
      <c r="A183" s="90"/>
      <c r="B183" s="20"/>
      <c r="C183" s="26"/>
      <c r="D183" s="26"/>
    </row>
    <row r="184" spans="1:4" ht="20.25" x14ac:dyDescent="0.25">
      <c r="A184" s="90"/>
      <c r="B184" s="20"/>
      <c r="C184" s="26"/>
      <c r="D184" s="26"/>
    </row>
    <row r="185" spans="1:4" ht="20.25" x14ac:dyDescent="0.25">
      <c r="A185" s="90"/>
      <c r="B185" s="20"/>
      <c r="C185" s="26"/>
      <c r="D185" s="26"/>
    </row>
    <row r="186" spans="1:4" ht="20.25" x14ac:dyDescent="0.25">
      <c r="A186" s="90"/>
      <c r="B186" s="20"/>
      <c r="C186" s="26"/>
      <c r="D186" s="26"/>
    </row>
    <row r="187" spans="1:4" ht="20.25" x14ac:dyDescent="0.25">
      <c r="A187" s="90"/>
      <c r="B187" s="20"/>
      <c r="C187" s="26"/>
      <c r="D187" s="26"/>
    </row>
    <row r="188" spans="1:4" ht="20.25" x14ac:dyDescent="0.25">
      <c r="A188" s="90"/>
      <c r="B188" s="20"/>
      <c r="C188" s="26"/>
      <c r="D188" s="26"/>
    </row>
    <row r="189" spans="1:4" ht="20.25" x14ac:dyDescent="0.25">
      <c r="A189" s="90"/>
      <c r="B189" s="20"/>
      <c r="C189" s="26"/>
      <c r="D189" s="26"/>
    </row>
    <row r="190" spans="1:4" ht="20.25" x14ac:dyDescent="0.25">
      <c r="A190" s="90"/>
      <c r="B190" s="20"/>
      <c r="C190" s="26"/>
      <c r="D190" s="26"/>
    </row>
    <row r="191" spans="1:4" ht="20.25" x14ac:dyDescent="0.25">
      <c r="A191" s="90"/>
      <c r="B191" s="20"/>
      <c r="C191" s="26"/>
      <c r="D191" s="26"/>
    </row>
    <row r="192" spans="1:4" ht="20.25" x14ac:dyDescent="0.25">
      <c r="A192" s="90"/>
      <c r="B192" s="20"/>
      <c r="C192" s="26"/>
      <c r="D192" s="26"/>
    </row>
    <row r="193" spans="1:4" ht="20.25" x14ac:dyDescent="0.25">
      <c r="A193" s="90"/>
      <c r="B193" s="20"/>
      <c r="C193" s="26"/>
      <c r="D193" s="26"/>
    </row>
    <row r="194" spans="1:4" ht="20.25" x14ac:dyDescent="0.25">
      <c r="A194" s="90"/>
      <c r="B194" s="20"/>
      <c r="C194" s="26"/>
      <c r="D194" s="26"/>
    </row>
    <row r="195" spans="1:4" ht="20.25" x14ac:dyDescent="0.25">
      <c r="A195" s="90"/>
      <c r="B195" s="20"/>
      <c r="C195" s="26"/>
      <c r="D195" s="26"/>
    </row>
    <row r="196" spans="1:4" ht="20.25" x14ac:dyDescent="0.25">
      <c r="A196" s="90"/>
      <c r="B196" s="20"/>
      <c r="C196" s="26"/>
      <c r="D196" s="26"/>
    </row>
    <row r="197" spans="1:4" ht="20.25" x14ac:dyDescent="0.25">
      <c r="A197" s="90"/>
      <c r="B197" s="20"/>
      <c r="C197" s="26"/>
      <c r="D197" s="26"/>
    </row>
    <row r="198" spans="1:4" ht="20.25" x14ac:dyDescent="0.25">
      <c r="A198" s="90"/>
      <c r="B198" s="20"/>
      <c r="C198" s="26"/>
      <c r="D198" s="26"/>
    </row>
    <row r="199" spans="1:4" ht="20.25" x14ac:dyDescent="0.25">
      <c r="A199" s="90"/>
      <c r="B199" s="20"/>
      <c r="C199" s="26"/>
      <c r="D199" s="26"/>
    </row>
    <row r="200" spans="1:4" ht="20.25" x14ac:dyDescent="0.25">
      <c r="A200" s="90"/>
      <c r="B200" s="20"/>
      <c r="C200" s="26"/>
      <c r="D200" s="26"/>
    </row>
    <row r="201" spans="1:4" ht="20.25" x14ac:dyDescent="0.25">
      <c r="A201" s="90"/>
      <c r="B201" s="20"/>
      <c r="C201" s="26"/>
      <c r="D201" s="26"/>
    </row>
    <row r="202" spans="1:4" ht="20.25" x14ac:dyDescent="0.25">
      <c r="A202" s="90"/>
      <c r="B202" s="20"/>
      <c r="C202" s="26"/>
      <c r="D202" s="26"/>
    </row>
    <row r="203" spans="1:4" ht="20.25" x14ac:dyDescent="0.25">
      <c r="A203" s="90"/>
      <c r="B203" s="20"/>
      <c r="C203" s="26"/>
      <c r="D203" s="26"/>
    </row>
    <row r="204" spans="1:4" ht="20.25" x14ac:dyDescent="0.25">
      <c r="A204" s="90"/>
      <c r="B204" s="20"/>
      <c r="C204" s="26"/>
      <c r="D204" s="26"/>
    </row>
    <row r="205" spans="1:4" ht="20.25" x14ac:dyDescent="0.25">
      <c r="A205" s="90"/>
      <c r="B205" s="20"/>
      <c r="C205" s="26"/>
      <c r="D205" s="26"/>
    </row>
    <row r="206" spans="1:4" ht="20.25" x14ac:dyDescent="0.25">
      <c r="A206" s="90"/>
      <c r="B206" s="20"/>
      <c r="C206" s="26"/>
      <c r="D206" s="26"/>
    </row>
    <row r="207" spans="1:4" ht="20.25" x14ac:dyDescent="0.25">
      <c r="A207" s="90"/>
      <c r="B207" s="20"/>
      <c r="C207" s="26"/>
      <c r="D207" s="26"/>
    </row>
    <row r="208" spans="1:4" x14ac:dyDescent="0.25">
      <c r="A208" s="70"/>
      <c r="B208" s="20"/>
      <c r="C208" s="20"/>
      <c r="D208" s="20"/>
    </row>
    <row r="209" spans="1:8" ht="20.25" x14ac:dyDescent="0.25">
      <c r="A209" s="70"/>
      <c r="B209" s="22" t="s">
        <v>87</v>
      </c>
      <c r="C209" s="22" t="s">
        <v>142</v>
      </c>
      <c r="D209" s="25" t="s">
        <v>87</v>
      </c>
      <c r="E209" s="25" t="s">
        <v>142</v>
      </c>
    </row>
    <row r="210" spans="1:8" ht="21" x14ac:dyDescent="0.35">
      <c r="A210" s="70"/>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0"/>
      <c r="B211" s="23" t="s">
        <v>89</v>
      </c>
      <c r="C211" s="23" t="s">
        <v>92</v>
      </c>
      <c r="E211" t="s">
        <v>57</v>
      </c>
      <c r="F211" t="str">
        <f t="shared" ref="F211:F221" si="0">IF(NOT(ISBLANK(D211)),D211,IF(NOT(ISBLANK(E211)),"     "&amp;E211,FALSE))</f>
        <v xml:space="preserve">     Afectación menor a 10 SMLMV .</v>
      </c>
    </row>
    <row r="212" spans="1:8" ht="21" x14ac:dyDescent="0.35">
      <c r="A212" s="70"/>
      <c r="B212" s="23" t="s">
        <v>89</v>
      </c>
      <c r="C212" s="23" t="s">
        <v>93</v>
      </c>
      <c r="E212" t="s">
        <v>92</v>
      </c>
      <c r="F212" t="str">
        <f t="shared" si="0"/>
        <v xml:space="preserve">     Entre 10 y 50 SMLMV </v>
      </c>
    </row>
    <row r="213" spans="1:8" ht="21" x14ac:dyDescent="0.35">
      <c r="A213" s="70"/>
      <c r="B213" s="23" t="s">
        <v>89</v>
      </c>
      <c r="C213" s="23" t="s">
        <v>94</v>
      </c>
      <c r="E213" t="s">
        <v>93</v>
      </c>
      <c r="F213" t="str">
        <f t="shared" si="0"/>
        <v xml:space="preserve">     Entre 50 y 100 SMLMV </v>
      </c>
    </row>
    <row r="214" spans="1:8" ht="21" x14ac:dyDescent="0.35">
      <c r="A214" s="70"/>
      <c r="B214" s="23" t="s">
        <v>89</v>
      </c>
      <c r="C214" s="23" t="s">
        <v>95</v>
      </c>
      <c r="E214" t="s">
        <v>94</v>
      </c>
      <c r="F214" t="str">
        <f t="shared" si="0"/>
        <v xml:space="preserve">     Entre 100 y 500 SMLMV </v>
      </c>
    </row>
    <row r="215" spans="1:8" ht="21" x14ac:dyDescent="0.35">
      <c r="A215" s="70"/>
      <c r="B215" s="23" t="s">
        <v>56</v>
      </c>
      <c r="C215" s="23" t="s">
        <v>96</v>
      </c>
      <c r="E215" t="s">
        <v>95</v>
      </c>
      <c r="F215" t="str">
        <f t="shared" si="0"/>
        <v xml:space="preserve">     Mayor a 500 SMLMV </v>
      </c>
    </row>
    <row r="216" spans="1:8" ht="21" x14ac:dyDescent="0.35">
      <c r="A216" s="70"/>
      <c r="B216" s="23" t="s">
        <v>56</v>
      </c>
      <c r="C216" s="23" t="s">
        <v>97</v>
      </c>
      <c r="D216" t="s">
        <v>56</v>
      </c>
      <c r="F216" t="str">
        <f t="shared" si="0"/>
        <v>Pérdida Reputacional</v>
      </c>
    </row>
    <row r="217" spans="1:8" ht="21" x14ac:dyDescent="0.35">
      <c r="A217" s="70"/>
      <c r="B217" s="23" t="s">
        <v>56</v>
      </c>
      <c r="C217" s="23" t="s">
        <v>99</v>
      </c>
      <c r="E217" t="s">
        <v>96</v>
      </c>
      <c r="F217" t="str">
        <f t="shared" si="0"/>
        <v xml:space="preserve">     El riesgo afecta la imagen de alguna área de la organización</v>
      </c>
    </row>
    <row r="218" spans="1:8" ht="21" x14ac:dyDescent="0.35">
      <c r="A218" s="70"/>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0"/>
      <c r="B219" s="23" t="s">
        <v>56</v>
      </c>
      <c r="C219" s="23" t="s">
        <v>117</v>
      </c>
      <c r="E219" t="s">
        <v>99</v>
      </c>
      <c r="F219" t="str">
        <f t="shared" si="0"/>
        <v xml:space="preserve">     El riesgo afecta la imagen de la entidad con algunos usuarios de relevancia frente al logro de los objetivos</v>
      </c>
    </row>
    <row r="220" spans="1:8" x14ac:dyDescent="0.25">
      <c r="A220" s="70"/>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0"/>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0"/>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42578125" defaultRowHeight="12.75" x14ac:dyDescent="0.2"/>
  <cols>
    <col min="1" max="2" width="14.42578125" style="75"/>
    <col min="3" max="3" width="17" style="75" customWidth="1"/>
    <col min="4" max="4" width="14.42578125" style="75"/>
    <col min="5" max="5" width="46" style="75" customWidth="1"/>
    <col min="6" max="16384" width="14.42578125" style="75"/>
  </cols>
  <sheetData>
    <row r="1" spans="2:6" ht="24" customHeight="1" thickBot="1" x14ac:dyDescent="0.25">
      <c r="B1" s="398" t="s">
        <v>77</v>
      </c>
      <c r="C1" s="399"/>
      <c r="D1" s="399"/>
      <c r="E1" s="399"/>
      <c r="F1" s="400"/>
    </row>
    <row r="2" spans="2:6" ht="16.5" thickBot="1" x14ac:dyDescent="0.3">
      <c r="B2" s="76"/>
      <c r="C2" s="76"/>
      <c r="D2" s="76"/>
      <c r="E2" s="76"/>
      <c r="F2" s="76"/>
    </row>
    <row r="3" spans="2:6" ht="16.5" thickBot="1" x14ac:dyDescent="0.25">
      <c r="B3" s="402" t="s">
        <v>63</v>
      </c>
      <c r="C3" s="403"/>
      <c r="D3" s="403"/>
      <c r="E3" s="88" t="s">
        <v>64</v>
      </c>
      <c r="F3" s="89" t="s">
        <v>65</v>
      </c>
    </row>
    <row r="4" spans="2:6" ht="31.5" x14ac:dyDescent="0.2">
      <c r="B4" s="404" t="s">
        <v>66</v>
      </c>
      <c r="C4" s="406" t="s">
        <v>13</v>
      </c>
      <c r="D4" s="77" t="s">
        <v>14</v>
      </c>
      <c r="E4" s="78" t="s">
        <v>67</v>
      </c>
      <c r="F4" s="79">
        <v>0.25</v>
      </c>
    </row>
    <row r="5" spans="2:6" ht="47.25" x14ac:dyDescent="0.2">
      <c r="B5" s="405"/>
      <c r="C5" s="407"/>
      <c r="D5" s="80" t="s">
        <v>15</v>
      </c>
      <c r="E5" s="81" t="s">
        <v>68</v>
      </c>
      <c r="F5" s="82">
        <v>0.15</v>
      </c>
    </row>
    <row r="6" spans="2:6" ht="47.25" x14ac:dyDescent="0.2">
      <c r="B6" s="405"/>
      <c r="C6" s="407"/>
      <c r="D6" s="80" t="s">
        <v>16</v>
      </c>
      <c r="E6" s="81" t="s">
        <v>69</v>
      </c>
      <c r="F6" s="82">
        <v>0.1</v>
      </c>
    </row>
    <row r="7" spans="2:6" ht="63" x14ac:dyDescent="0.2">
      <c r="B7" s="405"/>
      <c r="C7" s="407" t="s">
        <v>17</v>
      </c>
      <c r="D7" s="80" t="s">
        <v>10</v>
      </c>
      <c r="E7" s="81" t="s">
        <v>70</v>
      </c>
      <c r="F7" s="82">
        <v>0.25</v>
      </c>
    </row>
    <row r="8" spans="2:6" ht="31.5" x14ac:dyDescent="0.2">
      <c r="B8" s="405"/>
      <c r="C8" s="407"/>
      <c r="D8" s="80" t="s">
        <v>9</v>
      </c>
      <c r="E8" s="81" t="s">
        <v>71</v>
      </c>
      <c r="F8" s="82">
        <v>0.15</v>
      </c>
    </row>
    <row r="9" spans="2:6" ht="47.25" x14ac:dyDescent="0.2">
      <c r="B9" s="405" t="s">
        <v>159</v>
      </c>
      <c r="C9" s="407" t="s">
        <v>18</v>
      </c>
      <c r="D9" s="80" t="s">
        <v>19</v>
      </c>
      <c r="E9" s="81" t="s">
        <v>72</v>
      </c>
      <c r="F9" s="83" t="s">
        <v>73</v>
      </c>
    </row>
    <row r="10" spans="2:6" ht="63" x14ac:dyDescent="0.2">
      <c r="B10" s="405"/>
      <c r="C10" s="407"/>
      <c r="D10" s="80" t="s">
        <v>20</v>
      </c>
      <c r="E10" s="81" t="s">
        <v>74</v>
      </c>
      <c r="F10" s="83" t="s">
        <v>73</v>
      </c>
    </row>
    <row r="11" spans="2:6" ht="47.25" x14ac:dyDescent="0.2">
      <c r="B11" s="405"/>
      <c r="C11" s="407" t="s">
        <v>21</v>
      </c>
      <c r="D11" s="80" t="s">
        <v>22</v>
      </c>
      <c r="E11" s="81" t="s">
        <v>75</v>
      </c>
      <c r="F11" s="83" t="s">
        <v>73</v>
      </c>
    </row>
    <row r="12" spans="2:6" ht="47.25" x14ac:dyDescent="0.2">
      <c r="B12" s="405"/>
      <c r="C12" s="407"/>
      <c r="D12" s="80" t="s">
        <v>23</v>
      </c>
      <c r="E12" s="81" t="s">
        <v>76</v>
      </c>
      <c r="F12" s="83" t="s">
        <v>73</v>
      </c>
    </row>
    <row r="13" spans="2:6" ht="31.5" x14ac:dyDescent="0.2">
      <c r="B13" s="405"/>
      <c r="C13" s="407" t="s">
        <v>24</v>
      </c>
      <c r="D13" s="80" t="s">
        <v>118</v>
      </c>
      <c r="E13" s="81" t="s">
        <v>121</v>
      </c>
      <c r="F13" s="83" t="s">
        <v>73</v>
      </c>
    </row>
    <row r="14" spans="2:6" ht="32.25" thickBot="1" x14ac:dyDescent="0.25">
      <c r="B14" s="408"/>
      <c r="C14" s="409"/>
      <c r="D14" s="84" t="s">
        <v>119</v>
      </c>
      <c r="E14" s="85" t="s">
        <v>120</v>
      </c>
      <c r="F14" s="86" t="s">
        <v>73</v>
      </c>
    </row>
    <row r="15" spans="2:6" ht="49.5" customHeight="1" x14ac:dyDescent="0.2">
      <c r="B15" s="401" t="s">
        <v>156</v>
      </c>
      <c r="C15" s="401"/>
      <c r="D15" s="401"/>
      <c r="E15" s="401"/>
      <c r="F15" s="401"/>
    </row>
    <row r="16" spans="2:6" ht="27" customHeight="1" x14ac:dyDescent="0.25">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3C1F21C6993B14A8B53F261172598CF" ma:contentTypeVersion="12" ma:contentTypeDescription="Create a new document." ma:contentTypeScope="" ma:versionID="2283c9a22e7d51dcc4ce9ce11d898f9f">
  <xsd:schema xmlns:xsd="http://www.w3.org/2001/XMLSchema" xmlns:xs="http://www.w3.org/2001/XMLSchema" xmlns:p="http://schemas.microsoft.com/office/2006/metadata/properties" xmlns:ns3="1127acbe-e978-470f-969f-333cb0dcd145" xmlns:ns4="b55ffc4c-b392-4610-b856-514911c59727" targetNamespace="http://schemas.microsoft.com/office/2006/metadata/properties" ma:root="true" ma:fieldsID="67ee3f37c04cf7cd8c2ba8a105d54741" ns3:_="" ns4:_="">
    <xsd:import namespace="1127acbe-e978-470f-969f-333cb0dcd145"/>
    <xsd:import namespace="b55ffc4c-b392-4610-b856-514911c5972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27acbe-e978-470f-969f-333cb0dcd14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5ffc4c-b392-4610-b856-514911c5972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622A6F-BF6A-40B3-877E-9C20487088A5}">
  <ds:schemaRefs>
    <ds:schemaRef ds:uri="b55ffc4c-b392-4610-b856-514911c59727"/>
    <ds:schemaRef ds:uri="http://purl.org/dc/terms/"/>
    <ds:schemaRef ds:uri="http://purl.org/dc/dcmitype/"/>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1127acbe-e978-470f-969f-333cb0dcd145"/>
  </ds:schemaRefs>
</ds:datastoreItem>
</file>

<file path=customXml/itemProps2.xml><?xml version="1.0" encoding="utf-8"?>
<ds:datastoreItem xmlns:ds="http://schemas.openxmlformats.org/officeDocument/2006/customXml" ds:itemID="{1F3C8766-07AA-4FD0-A0D3-2943F0F887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27acbe-e978-470f-969f-333cb0dcd145"/>
    <ds:schemaRef ds:uri="b55ffc4c-b392-4610-b856-514911c597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19A554-A35D-4BB5-85D8-9EE1372B24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Córdoba Vargas</cp:lastModifiedBy>
  <cp:lastPrinted>2020-05-13T01:12:22Z</cp:lastPrinted>
  <dcterms:created xsi:type="dcterms:W3CDTF">2020-03-24T23:12:47Z</dcterms:created>
  <dcterms:modified xsi:type="dcterms:W3CDTF">2023-12-06T22:23:01Z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0x01010013C1F21C6993B14A8B53F261172598CF</vt:lpwstr>
  </property>
</Properties>
</file>