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plandeaccion\OneDrive - Escuela Tecnologica Instituto Tecnico Central\A. Vigencia 2024\PTEP 2024\RIESGOS\2 LÍNEA\"/>
    </mc:Choice>
  </mc:AlternateContent>
  <bookViews>
    <workbookView xWindow="-120" yWindow="-120" windowWidth="20730" windowHeight="11160" tabRatio="882" firstSheet="1" activeTab="1"/>
  </bookViews>
  <sheets>
    <sheet name="Intructivo" sheetId="20" r:id="rId1"/>
    <sheet name="Mapa final" sheetId="1" r:id="rId2"/>
    <sheet name="Hoja2" sheetId="22" r:id="rId3"/>
    <sheet name="Listas" sheetId="21" state="hidden"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externalReferences>
    <externalReference r:id="rId12"/>
    <externalReference r:id="rId13"/>
    <externalReference r:id="rId14"/>
  </externalReferences>
  <calcPr calcId="162913"/>
  <pivotCaches>
    <pivotCache cacheId="7" r:id="rId1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1" i="1" l="1"/>
  <c r="V21" i="1"/>
  <c r="Y20" i="1"/>
  <c r="V20" i="1"/>
  <c r="Y19" i="1"/>
  <c r="V19" i="1"/>
  <c r="P21" i="1"/>
  <c r="Q21" i="1" s="1"/>
  <c r="P20" i="1"/>
  <c r="Q20" i="1" s="1"/>
  <c r="AG20" i="1" l="1"/>
  <c r="AF20" i="1" s="1"/>
  <c r="AG21" i="1"/>
  <c r="AF21" i="1" s="1"/>
  <c r="Y18" i="1"/>
  <c r="L21" i="1" l="1"/>
  <c r="L40" i="18" s="1"/>
  <c r="L20" i="1"/>
  <c r="R20" i="1" l="1"/>
  <c r="X26" i="18"/>
  <c r="M21" i="1"/>
  <c r="AC21" i="1" s="1"/>
  <c r="R21" i="1"/>
  <c r="V18" i="1"/>
  <c r="M20" i="1"/>
  <c r="AC20" i="1" s="1"/>
  <c r="P18" i="1"/>
  <c r="Q18" i="1" s="1"/>
  <c r="L18" i="1"/>
  <c r="Y17" i="1"/>
  <c r="V17" i="1"/>
  <c r="L17" i="1"/>
  <c r="M17" i="1" s="1"/>
  <c r="Y15" i="1"/>
  <c r="V15" i="1"/>
  <c r="Y16" i="1"/>
  <c r="V16" i="1"/>
  <c r="L15" i="1"/>
  <c r="M15" i="1" s="1"/>
  <c r="V14" i="1"/>
  <c r="Y14" i="1"/>
  <c r="Y13" i="1"/>
  <c r="Y12" i="1"/>
  <c r="V13" i="1"/>
  <c r="V12" i="1"/>
  <c r="O15" i="1"/>
  <c r="O17" i="1"/>
  <c r="R32" i="18" l="1"/>
  <c r="AC17" i="1"/>
  <c r="AD17" i="1" s="1"/>
  <c r="AD20" i="1"/>
  <c r="AE20" i="1"/>
  <c r="AC15" i="1"/>
  <c r="AG18" i="1"/>
  <c r="AG19" i="1" s="1"/>
  <c r="AD21" i="1"/>
  <c r="AE21" i="1"/>
  <c r="R18" i="1"/>
  <c r="M18" i="1"/>
  <c r="AC18" i="1" s="1"/>
  <c r="P17" i="1"/>
  <c r="AF26" i="18" s="1"/>
  <c r="P15" i="1"/>
  <c r="AD24" i="18" s="1"/>
  <c r="AH21" i="1" l="1"/>
  <c r="K52" i="19"/>
  <c r="AH20" i="1"/>
  <c r="X40" i="19"/>
  <c r="AB26" i="18"/>
  <c r="AE17" i="1"/>
  <c r="AD18" i="1"/>
  <c r="AE18" i="1"/>
  <c r="AC19" i="1" s="1"/>
  <c r="AE19" i="1" s="1"/>
  <c r="AE15" i="1"/>
  <c r="AC16" i="1" s="1"/>
  <c r="AD15" i="1"/>
  <c r="Q17" i="1"/>
  <c r="R17" i="1"/>
  <c r="Q15" i="1"/>
  <c r="AG15" i="1" s="1"/>
  <c r="R15" i="1"/>
  <c r="AF15" i="1" l="1"/>
  <c r="AC38" i="19" s="1"/>
  <c r="AG16" i="1"/>
  <c r="L27" i="1"/>
  <c r="AH15" i="1" l="1"/>
  <c r="F221" i="13"/>
  <c r="F211" i="13"/>
  <c r="F212" i="13"/>
  <c r="F213" i="13"/>
  <c r="F214" i="13"/>
  <c r="F215" i="13"/>
  <c r="F216" i="13"/>
  <c r="F217" i="13"/>
  <c r="F218" i="13"/>
  <c r="F219" i="13"/>
  <c r="F220" i="13"/>
  <c r="F210" i="13"/>
  <c r="B221" i="13" a="1"/>
  <c r="B221" i="13" l="1"/>
  <c r="AD16" i="1" l="1"/>
  <c r="AE16" i="1"/>
  <c r="H210" i="13"/>
  <c r="L12" i="1" l="1"/>
  <c r="M12" i="1" l="1"/>
  <c r="AC12" i="1" s="1"/>
  <c r="AD19" i="1" l="1"/>
  <c r="AD12" i="1"/>
  <c r="AE12" i="1"/>
  <c r="AC13" i="1" s="1"/>
  <c r="AE13" i="1" s="1"/>
  <c r="AC14" i="1" s="1"/>
  <c r="AD13" i="1" l="1"/>
  <c r="AD14" i="1" l="1"/>
  <c r="AE14" i="1"/>
  <c r="AG17" i="1" l="1"/>
  <c r="AF18" i="1" s="1"/>
  <c r="S41" i="19" s="1"/>
  <c r="AF19" i="1"/>
  <c r="AH19" i="1" s="1"/>
  <c r="AF16" i="1"/>
  <c r="AH16" i="1" s="1"/>
  <c r="AF17" i="1" l="1"/>
  <c r="AH18" i="1"/>
  <c r="O12" i="1" s="1"/>
  <c r="P12" i="1" s="1"/>
  <c r="V22" i="18" s="1"/>
  <c r="AH17" i="1" l="1"/>
  <c r="X37" i="19"/>
  <c r="AH38" i="18"/>
  <c r="AL42" i="18"/>
  <c r="AL40" i="18"/>
  <c r="AJ42" i="18"/>
  <c r="AJ38" i="18"/>
  <c r="AH44" i="18"/>
  <c r="AL38" i="18"/>
  <c r="AJ44" i="18"/>
  <c r="AL44" i="18"/>
  <c r="AH42" i="18"/>
  <c r="AH40" i="18"/>
  <c r="AJ40" i="18"/>
  <c r="AH14" i="18"/>
  <c r="AL18" i="18"/>
  <c r="AJ24" i="18"/>
  <c r="AH30" i="18"/>
  <c r="AL34" i="18"/>
  <c r="AL32" i="18"/>
  <c r="AJ34" i="18"/>
  <c r="AJ14" i="18"/>
  <c r="AH20" i="18"/>
  <c r="AL24" i="18"/>
  <c r="AJ30" i="18"/>
  <c r="AH36" i="18"/>
  <c r="AJ18" i="18"/>
  <c r="AL14" i="18"/>
  <c r="AJ20" i="18"/>
  <c r="AH26" i="18"/>
  <c r="AL30" i="18"/>
  <c r="AJ36" i="18"/>
  <c r="AL16" i="18"/>
  <c r="AH34" i="18"/>
  <c r="AH16" i="18"/>
  <c r="AL20" i="18"/>
  <c r="AJ26" i="18"/>
  <c r="AH32" i="18"/>
  <c r="AL36" i="18"/>
  <c r="AH28" i="18"/>
  <c r="AL22" i="18"/>
  <c r="AJ16" i="18"/>
  <c r="AH22" i="18"/>
  <c r="AL26" i="18"/>
  <c r="AJ32" i="18"/>
  <c r="AJ22" i="18"/>
  <c r="AJ28" i="18"/>
  <c r="AL28" i="18"/>
  <c r="AH18" i="18"/>
  <c r="AH24" i="18"/>
  <c r="AH8" i="18"/>
  <c r="AL12" i="18"/>
  <c r="AJ8" i="18"/>
  <c r="AL8" i="18"/>
  <c r="AH10" i="18"/>
  <c r="AJ10" i="18"/>
  <c r="AL10" i="18"/>
  <c r="AJ12" i="18"/>
  <c r="AH12" i="18"/>
  <c r="AL6" i="18"/>
  <c r="AH6" i="18"/>
  <c r="P38" i="18"/>
  <c r="T42" i="18"/>
  <c r="R38" i="18"/>
  <c r="P44" i="18"/>
  <c r="T38" i="18"/>
  <c r="R44" i="18"/>
  <c r="P40" i="18"/>
  <c r="T44" i="18"/>
  <c r="R40" i="18"/>
  <c r="R42" i="18"/>
  <c r="T40" i="18"/>
  <c r="P42" i="18"/>
  <c r="J38" i="18"/>
  <c r="N42" i="18"/>
  <c r="L38" i="18"/>
  <c r="J44" i="18"/>
  <c r="J42" i="18"/>
  <c r="N38" i="18"/>
  <c r="L44" i="18"/>
  <c r="J40" i="18"/>
  <c r="N44" i="18"/>
  <c r="N40" i="18"/>
  <c r="L42" i="18"/>
  <c r="J32" i="18"/>
  <c r="N36" i="18"/>
  <c r="L32" i="18"/>
  <c r="L34" i="18"/>
  <c r="N32" i="18"/>
  <c r="J34" i="18"/>
  <c r="N34" i="18"/>
  <c r="L36" i="18"/>
  <c r="J36" i="18"/>
  <c r="N30" i="18"/>
  <c r="J30" i="18"/>
  <c r="P30" i="18"/>
  <c r="T34" i="18"/>
  <c r="R34" i="18"/>
  <c r="R30" i="18"/>
  <c r="P36" i="18"/>
  <c r="T30" i="18"/>
  <c r="R36" i="18"/>
  <c r="P32" i="18"/>
  <c r="T36" i="18"/>
  <c r="T32" i="18"/>
  <c r="P34" i="18"/>
  <c r="V30" i="18"/>
  <c r="Z34" i="18"/>
  <c r="X40" i="18"/>
  <c r="V36" i="18"/>
  <c r="X38" i="18"/>
  <c r="Z38" i="18"/>
  <c r="Z44" i="18"/>
  <c r="X30" i="18"/>
  <c r="Z40" i="18"/>
  <c r="Z30" i="18"/>
  <c r="X36" i="18"/>
  <c r="V42" i="18"/>
  <c r="X42" i="18"/>
  <c r="V34" i="18"/>
  <c r="V40" i="18"/>
  <c r="V32" i="18"/>
  <c r="Z36" i="18"/>
  <c r="V44" i="18"/>
  <c r="X34" i="18"/>
  <c r="X32" i="18"/>
  <c r="V38" i="18"/>
  <c r="Z42" i="18"/>
  <c r="Z32" i="18"/>
  <c r="X44" i="18"/>
  <c r="P22" i="18"/>
  <c r="T24" i="18"/>
  <c r="R22" i="18"/>
  <c r="V24" i="18"/>
  <c r="Z26" i="18"/>
  <c r="X22" i="18"/>
  <c r="Z22" i="18"/>
  <c r="X28" i="18"/>
  <c r="V26" i="18"/>
  <c r="T22" i="18"/>
  <c r="X24" i="18"/>
  <c r="P28" i="18"/>
  <c r="T28" i="18"/>
  <c r="V28" i="18"/>
  <c r="T26" i="18"/>
  <c r="Z24" i="18"/>
  <c r="R28" i="18"/>
  <c r="P26" i="18"/>
  <c r="R26" i="18"/>
  <c r="P24" i="18"/>
  <c r="Z28" i="18"/>
  <c r="R24" i="18"/>
  <c r="P14" i="18"/>
  <c r="T18" i="18"/>
  <c r="P18" i="18"/>
  <c r="R14" i="18"/>
  <c r="P20" i="18"/>
  <c r="T14" i="18"/>
  <c r="R20" i="18"/>
  <c r="P16" i="18"/>
  <c r="T20" i="18"/>
  <c r="R18" i="18"/>
  <c r="R16" i="18"/>
  <c r="T16" i="18"/>
  <c r="J16" i="18"/>
  <c r="N20" i="18"/>
  <c r="L26" i="18"/>
  <c r="L24" i="18"/>
  <c r="J26" i="18"/>
  <c r="L16" i="18"/>
  <c r="J22" i="18"/>
  <c r="N26" i="18"/>
  <c r="J20" i="18"/>
  <c r="N16" i="18"/>
  <c r="L22" i="18"/>
  <c r="J28" i="18"/>
  <c r="N18" i="18"/>
  <c r="J18" i="18"/>
  <c r="N22" i="18"/>
  <c r="L28" i="18"/>
  <c r="N28" i="18"/>
  <c r="L20" i="18"/>
  <c r="L18" i="18"/>
  <c r="J24" i="18"/>
  <c r="N24" i="18"/>
  <c r="N14" i="18"/>
  <c r="J14" i="18"/>
  <c r="AB22" i="18"/>
  <c r="AD32" i="18"/>
  <c r="AB38" i="18"/>
  <c r="AF42" i="18"/>
  <c r="AF44" i="18"/>
  <c r="AF24" i="18"/>
  <c r="AF30" i="18"/>
  <c r="AD42" i="18"/>
  <c r="AD22" i="18"/>
  <c r="AB28" i="18"/>
  <c r="AF32" i="18"/>
  <c r="AD38" i="18"/>
  <c r="AB44" i="18"/>
  <c r="AB40" i="18"/>
  <c r="AD40" i="18"/>
  <c r="AF40" i="18"/>
  <c r="AD26" i="18"/>
  <c r="AF22" i="18"/>
  <c r="AD28" i="18"/>
  <c r="AB34" i="18"/>
  <c r="AF38" i="18"/>
  <c r="AD44" i="18"/>
  <c r="AF34" i="18"/>
  <c r="AB24" i="18"/>
  <c r="AF28" i="18"/>
  <c r="AD34" i="18"/>
  <c r="AD30" i="18"/>
  <c r="AB42" i="18"/>
  <c r="AF36" i="18"/>
  <c r="AB30" i="18"/>
  <c r="AB36" i="18"/>
  <c r="AD36" i="18"/>
  <c r="AB32" i="18"/>
  <c r="V14" i="18"/>
  <c r="Z16" i="18"/>
  <c r="AD18" i="18"/>
  <c r="V16" i="18"/>
  <c r="AD20" i="18"/>
  <c r="X14" i="18"/>
  <c r="AB16" i="18"/>
  <c r="AF18" i="18"/>
  <c r="AB20" i="18"/>
  <c r="AB18" i="18"/>
  <c r="Z14" i="18"/>
  <c r="AD16" i="18"/>
  <c r="V20" i="18"/>
  <c r="X18" i="18"/>
  <c r="AB14" i="18"/>
  <c r="AF16" i="18"/>
  <c r="X20" i="18"/>
  <c r="AF14" i="18"/>
  <c r="X16" i="18"/>
  <c r="AD14" i="18"/>
  <c r="V18" i="18"/>
  <c r="Z20" i="18"/>
  <c r="Z18" i="18"/>
  <c r="AF20" i="18"/>
  <c r="P6" i="18"/>
  <c r="AF6" i="18"/>
  <c r="AD8" i="18"/>
  <c r="AB10" i="18"/>
  <c r="Z12" i="18"/>
  <c r="Z8" i="18"/>
  <c r="X12" i="18"/>
  <c r="R6" i="18"/>
  <c r="P8" i="18"/>
  <c r="AF8" i="18"/>
  <c r="AD10" i="18"/>
  <c r="AB12" i="18"/>
  <c r="X10" i="18"/>
  <c r="AB8" i="18"/>
  <c r="T6" i="18"/>
  <c r="R8" i="18"/>
  <c r="P10" i="18"/>
  <c r="AF10" i="18"/>
  <c r="AD12" i="18"/>
  <c r="V10" i="18"/>
  <c r="AD6" i="18"/>
  <c r="V6" i="18"/>
  <c r="T8" i="18"/>
  <c r="R10" i="18"/>
  <c r="P12" i="18"/>
  <c r="AF12" i="18"/>
  <c r="T12" i="18"/>
  <c r="Z10" i="18"/>
  <c r="X6" i="18"/>
  <c r="V8" i="18"/>
  <c r="T10" i="18"/>
  <c r="R12" i="18"/>
  <c r="X8" i="18"/>
  <c r="V12" i="18"/>
  <c r="Z6" i="18"/>
  <c r="AB6" i="18"/>
  <c r="J6" i="18"/>
  <c r="J8" i="18"/>
  <c r="J10" i="18"/>
  <c r="J12" i="18"/>
  <c r="N6" i="18"/>
  <c r="N8" i="18"/>
  <c r="N10" i="18"/>
  <c r="N12" i="18"/>
  <c r="L8" i="18"/>
  <c r="L10" i="18"/>
  <c r="L12" i="18"/>
  <c r="L6" i="18"/>
  <c r="R12" i="1"/>
  <c r="Q12" i="1"/>
  <c r="AG12" i="1" s="1"/>
  <c r="L30" i="18"/>
  <c r="L14" i="18"/>
  <c r="AJ6" i="18"/>
  <c r="AF12" i="1" l="1"/>
  <c r="AG13" i="1"/>
  <c r="V36" i="19" l="1"/>
  <c r="K51" i="19"/>
  <c r="P46" i="19"/>
  <c r="R47" i="19"/>
  <c r="T48" i="19"/>
  <c r="P50" i="19"/>
  <c r="R51" i="19"/>
  <c r="T52" i="19"/>
  <c r="P54" i="19"/>
  <c r="R55" i="19"/>
  <c r="Q52" i="19"/>
  <c r="U54" i="19"/>
  <c r="R52" i="19"/>
  <c r="Q51" i="19"/>
  <c r="Q46" i="19"/>
  <c r="S47" i="19"/>
  <c r="U48" i="19"/>
  <c r="Q50" i="19"/>
  <c r="S51" i="19"/>
  <c r="U52" i="19"/>
  <c r="Q54" i="19"/>
  <c r="S55" i="19"/>
  <c r="U50" i="19"/>
  <c r="R48" i="19"/>
  <c r="S48" i="19"/>
  <c r="R46" i="19"/>
  <c r="T47" i="19"/>
  <c r="P49" i="19"/>
  <c r="R50" i="19"/>
  <c r="T51" i="19"/>
  <c r="P53" i="19"/>
  <c r="R54" i="19"/>
  <c r="T55" i="19"/>
  <c r="S49" i="19"/>
  <c r="T49" i="19"/>
  <c r="P55" i="19"/>
  <c r="Q55" i="19"/>
  <c r="S46" i="19"/>
  <c r="U47" i="19"/>
  <c r="Q49" i="19"/>
  <c r="S50" i="19"/>
  <c r="U51" i="19"/>
  <c r="Q53" i="19"/>
  <c r="S54" i="19"/>
  <c r="U55" i="19"/>
  <c r="Q48" i="19"/>
  <c r="P47" i="19"/>
  <c r="T53" i="19"/>
  <c r="U53" i="19"/>
  <c r="T46" i="19"/>
  <c r="P48" i="19"/>
  <c r="R49" i="19"/>
  <c r="T50" i="19"/>
  <c r="P52" i="19"/>
  <c r="R53" i="19"/>
  <c r="T54" i="19"/>
  <c r="U46" i="19"/>
  <c r="P51" i="19"/>
  <c r="U49" i="19"/>
  <c r="S53" i="19"/>
  <c r="Q47" i="19"/>
  <c r="S52" i="19"/>
  <c r="J46" i="19"/>
  <c r="L47" i="19"/>
  <c r="N48" i="19"/>
  <c r="J50" i="19"/>
  <c r="L51" i="19"/>
  <c r="N52" i="19"/>
  <c r="J54" i="19"/>
  <c r="L55" i="19"/>
  <c r="J52" i="19"/>
  <c r="N54" i="19"/>
  <c r="N49" i="19"/>
  <c r="K46" i="19"/>
  <c r="M47" i="19"/>
  <c r="O48" i="19"/>
  <c r="K50" i="19"/>
  <c r="M51" i="19"/>
  <c r="O52" i="19"/>
  <c r="K54" i="19"/>
  <c r="M55" i="19"/>
  <c r="M53" i="19"/>
  <c r="N53" i="19"/>
  <c r="M48" i="19"/>
  <c r="L46" i="19"/>
  <c r="N47" i="19"/>
  <c r="J49" i="19"/>
  <c r="L50" i="19"/>
  <c r="N51" i="19"/>
  <c r="J53" i="19"/>
  <c r="L54" i="19"/>
  <c r="N55" i="19"/>
  <c r="N50" i="19"/>
  <c r="J47" i="19"/>
  <c r="O49" i="19"/>
  <c r="M46" i="19"/>
  <c r="O47" i="19"/>
  <c r="K49" i="19"/>
  <c r="M50" i="19"/>
  <c r="O51" i="19"/>
  <c r="K53" i="19"/>
  <c r="M54" i="19"/>
  <c r="O55" i="19"/>
  <c r="L49" i="19"/>
  <c r="L48" i="19"/>
  <c r="K47" i="19"/>
  <c r="K55" i="19"/>
  <c r="N46" i="19"/>
  <c r="J48" i="19"/>
  <c r="L53" i="19"/>
  <c r="L52" i="19"/>
  <c r="M52" i="19"/>
  <c r="O46" i="19"/>
  <c r="K48" i="19"/>
  <c r="M49" i="19"/>
  <c r="O50" i="19"/>
  <c r="O54" i="19"/>
  <c r="J51" i="19"/>
  <c r="O53" i="19"/>
  <c r="J55" i="19"/>
  <c r="J38" i="19"/>
  <c r="L39" i="19"/>
  <c r="N40" i="19"/>
  <c r="J42" i="19"/>
  <c r="L43" i="19"/>
  <c r="N44" i="19"/>
  <c r="O44" i="19"/>
  <c r="M45" i="19"/>
  <c r="M44" i="19"/>
  <c r="K38" i="19"/>
  <c r="M39" i="19"/>
  <c r="O40" i="19"/>
  <c r="K42" i="19"/>
  <c r="M43" i="19"/>
  <c r="M40" i="19"/>
  <c r="L38" i="19"/>
  <c r="N39" i="19"/>
  <c r="J41" i="19"/>
  <c r="L42" i="19"/>
  <c r="N43" i="19"/>
  <c r="J45" i="19"/>
  <c r="K40" i="19"/>
  <c r="K39" i="19"/>
  <c r="M38" i="19"/>
  <c r="O39" i="19"/>
  <c r="K41" i="19"/>
  <c r="M42" i="19"/>
  <c r="O43" i="19"/>
  <c r="K45" i="19"/>
  <c r="M41" i="19"/>
  <c r="O41" i="19"/>
  <c r="N38" i="19"/>
  <c r="J40" i="19"/>
  <c r="L41" i="19"/>
  <c r="N42" i="19"/>
  <c r="J44" i="19"/>
  <c r="L45" i="19"/>
  <c r="O38" i="19"/>
  <c r="K44" i="19"/>
  <c r="O45" i="19"/>
  <c r="O42" i="19"/>
  <c r="J39" i="19"/>
  <c r="L40" i="19"/>
  <c r="N41" i="19"/>
  <c r="J43" i="19"/>
  <c r="L44" i="19"/>
  <c r="N45" i="19"/>
  <c r="K43" i="19"/>
  <c r="J36" i="19"/>
  <c r="K36" i="19"/>
  <c r="N37" i="19"/>
  <c r="L36" i="19"/>
  <c r="O37" i="19"/>
  <c r="M36" i="19"/>
  <c r="M37" i="19"/>
  <c r="N36" i="19"/>
  <c r="L37" i="19"/>
  <c r="O36" i="19"/>
  <c r="K37" i="19"/>
  <c r="V46" i="19"/>
  <c r="X47" i="19"/>
  <c r="Z48" i="19"/>
  <c r="V50" i="19"/>
  <c r="X51" i="19"/>
  <c r="Z52" i="19"/>
  <c r="V54" i="19"/>
  <c r="X55" i="19"/>
  <c r="AA50" i="19"/>
  <c r="Y53" i="19"/>
  <c r="V55" i="19"/>
  <c r="AA53" i="19"/>
  <c r="W46" i="19"/>
  <c r="Y47" i="19"/>
  <c r="AA48" i="19"/>
  <c r="W50" i="19"/>
  <c r="Y51" i="19"/>
  <c r="AA52" i="19"/>
  <c r="W54" i="19"/>
  <c r="Y55" i="19"/>
  <c r="Y49" i="19"/>
  <c r="Z53" i="19"/>
  <c r="Y52" i="19"/>
  <c r="X46" i="19"/>
  <c r="Z47" i="19"/>
  <c r="V49" i="19"/>
  <c r="X50" i="19"/>
  <c r="Z51" i="19"/>
  <c r="V53" i="19"/>
  <c r="X54" i="19"/>
  <c r="Z55" i="19"/>
  <c r="AA46" i="19"/>
  <c r="Y48" i="19"/>
  <c r="Y46" i="19"/>
  <c r="AA47" i="19"/>
  <c r="W49" i="19"/>
  <c r="Y50" i="19"/>
  <c r="AA51" i="19"/>
  <c r="W53" i="19"/>
  <c r="Y54" i="19"/>
  <c r="AA55" i="19"/>
  <c r="W48" i="19"/>
  <c r="W47" i="19"/>
  <c r="Z46" i="19"/>
  <c r="V48" i="19"/>
  <c r="X49" i="19"/>
  <c r="Z50" i="19"/>
  <c r="V52" i="19"/>
  <c r="X53" i="19"/>
  <c r="Z54" i="19"/>
  <c r="W52" i="19"/>
  <c r="AA54" i="19"/>
  <c r="AA49" i="19"/>
  <c r="W55" i="19"/>
  <c r="V47" i="19"/>
  <c r="X48" i="19"/>
  <c r="Z49" i="19"/>
  <c r="V51" i="19"/>
  <c r="X52" i="19"/>
  <c r="W51" i="19"/>
  <c r="P36" i="19"/>
  <c r="X36" i="19"/>
  <c r="T37" i="19"/>
  <c r="P38" i="19"/>
  <c r="X38" i="19"/>
  <c r="T39" i="19"/>
  <c r="P40" i="19"/>
  <c r="T41" i="19"/>
  <c r="P42" i="19"/>
  <c r="X42" i="19"/>
  <c r="T43" i="19"/>
  <c r="P44" i="19"/>
  <c r="X44" i="19"/>
  <c r="T45" i="19"/>
  <c r="R43" i="19"/>
  <c r="Z45" i="19"/>
  <c r="W42" i="19"/>
  <c r="AA43" i="19"/>
  <c r="Q36" i="19"/>
  <c r="Y36" i="19"/>
  <c r="U37" i="19"/>
  <c r="Q38" i="19"/>
  <c r="Y38" i="19"/>
  <c r="U39" i="19"/>
  <c r="Q40" i="19"/>
  <c r="Y40" i="19"/>
  <c r="U41" i="19"/>
  <c r="Q42" i="19"/>
  <c r="Y42" i="19"/>
  <c r="U43" i="19"/>
  <c r="Q44" i="19"/>
  <c r="Y44" i="19"/>
  <c r="U45" i="19"/>
  <c r="Z43" i="19"/>
  <c r="S39" i="19"/>
  <c r="R36" i="19"/>
  <c r="Z36" i="19"/>
  <c r="V37" i="19"/>
  <c r="R38" i="19"/>
  <c r="Z38" i="19"/>
  <c r="V39" i="19"/>
  <c r="R40" i="19"/>
  <c r="Z40" i="19"/>
  <c r="V41" i="19"/>
  <c r="R42" i="19"/>
  <c r="Z42" i="19"/>
  <c r="V43" i="19"/>
  <c r="R44" i="19"/>
  <c r="Z44" i="19"/>
  <c r="V45" i="19"/>
  <c r="V44" i="19"/>
  <c r="W40" i="19"/>
  <c r="W44" i="19"/>
  <c r="S36" i="19"/>
  <c r="AA36" i="19"/>
  <c r="W37" i="19"/>
  <c r="S38" i="19"/>
  <c r="AA38" i="19"/>
  <c r="W39" i="19"/>
  <c r="S40" i="19"/>
  <c r="AA40" i="19"/>
  <c r="W41" i="19"/>
  <c r="S42" i="19"/>
  <c r="AA42" i="19"/>
  <c r="W43" i="19"/>
  <c r="S44" i="19"/>
  <c r="AA44" i="19"/>
  <c r="W45" i="19"/>
  <c r="R41" i="19"/>
  <c r="S45" i="19"/>
  <c r="T36" i="19"/>
  <c r="P37" i="19"/>
  <c r="T38" i="19"/>
  <c r="P39" i="19"/>
  <c r="X39" i="19"/>
  <c r="T40" i="19"/>
  <c r="P41" i="19"/>
  <c r="X41" i="19"/>
  <c r="T42" i="19"/>
  <c r="P43" i="19"/>
  <c r="X43" i="19"/>
  <c r="T44" i="19"/>
  <c r="P45" i="19"/>
  <c r="X45" i="19"/>
  <c r="Z41" i="19"/>
  <c r="W38" i="19"/>
  <c r="U36" i="19"/>
  <c r="Q37" i="19"/>
  <c r="Y37" i="19"/>
  <c r="U38" i="19"/>
  <c r="Q39" i="19"/>
  <c r="Y39" i="19"/>
  <c r="U40" i="19"/>
  <c r="Q41" i="19"/>
  <c r="Y41" i="19"/>
  <c r="U42" i="19"/>
  <c r="Q43" i="19"/>
  <c r="Y43" i="19"/>
  <c r="U44" i="19"/>
  <c r="Q45" i="19"/>
  <c r="Y45" i="19"/>
  <c r="V42" i="19"/>
  <c r="AA37" i="19"/>
  <c r="R37" i="19"/>
  <c r="Z37" i="19"/>
  <c r="V38" i="19"/>
  <c r="R39" i="19"/>
  <c r="Z39" i="19"/>
  <c r="V40" i="19"/>
  <c r="R45" i="19"/>
  <c r="AA41" i="19"/>
  <c r="S43" i="19"/>
  <c r="W36" i="19"/>
  <c r="S37" i="19"/>
  <c r="AA39" i="19"/>
  <c r="AA45" i="19"/>
  <c r="V26" i="19"/>
  <c r="X27" i="19"/>
  <c r="Z28" i="19"/>
  <c r="V30" i="19"/>
  <c r="X31" i="19"/>
  <c r="Z32" i="19"/>
  <c r="V34" i="19"/>
  <c r="X35" i="19"/>
  <c r="V35" i="19"/>
  <c r="AA33" i="19"/>
  <c r="W26" i="19"/>
  <c r="Y27" i="19"/>
  <c r="AA28" i="19"/>
  <c r="W30" i="19"/>
  <c r="Y31" i="19"/>
  <c r="AA32" i="19"/>
  <c r="W34" i="19"/>
  <c r="Y35" i="19"/>
  <c r="Y28" i="19"/>
  <c r="X26" i="19"/>
  <c r="Z27" i="19"/>
  <c r="V29" i="19"/>
  <c r="X30" i="19"/>
  <c r="Z31" i="19"/>
  <c r="V33" i="19"/>
  <c r="X34" i="19"/>
  <c r="Z35" i="19"/>
  <c r="X32" i="19"/>
  <c r="Y32" i="19"/>
  <c r="Y26" i="19"/>
  <c r="AA27" i="19"/>
  <c r="W29" i="19"/>
  <c r="Y30" i="19"/>
  <c r="AA31" i="19"/>
  <c r="W33" i="19"/>
  <c r="Y34" i="19"/>
  <c r="AA35" i="19"/>
  <c r="V31" i="19"/>
  <c r="W31" i="19"/>
  <c r="Z26" i="19"/>
  <c r="V28" i="19"/>
  <c r="X29" i="19"/>
  <c r="Z30" i="19"/>
  <c r="V32" i="19"/>
  <c r="X33" i="19"/>
  <c r="Z34" i="19"/>
  <c r="Z29" i="19"/>
  <c r="W35" i="19"/>
  <c r="AA26" i="19"/>
  <c r="W28" i="19"/>
  <c r="Y29" i="19"/>
  <c r="AA30" i="19"/>
  <c r="W32" i="19"/>
  <c r="Y33" i="19"/>
  <c r="AA34" i="19"/>
  <c r="X28" i="19"/>
  <c r="AA29" i="19"/>
  <c r="V27" i="19"/>
  <c r="Z33" i="19"/>
  <c r="W27" i="19"/>
  <c r="J26" i="19"/>
  <c r="R26" i="19"/>
  <c r="N27" i="19"/>
  <c r="J28" i="19"/>
  <c r="R28" i="19"/>
  <c r="N29" i="19"/>
  <c r="J30" i="19"/>
  <c r="R30" i="19"/>
  <c r="N31" i="19"/>
  <c r="J32" i="19"/>
  <c r="R32" i="19"/>
  <c r="N33" i="19"/>
  <c r="J34" i="19"/>
  <c r="R34" i="19"/>
  <c r="N35" i="19"/>
  <c r="L35" i="19"/>
  <c r="U35" i="19"/>
  <c r="K26" i="19"/>
  <c r="S26" i="19"/>
  <c r="O27" i="19"/>
  <c r="K28" i="19"/>
  <c r="S28" i="19"/>
  <c r="O29" i="19"/>
  <c r="K30" i="19"/>
  <c r="S30" i="19"/>
  <c r="O31" i="19"/>
  <c r="K32" i="19"/>
  <c r="S32" i="19"/>
  <c r="O33" i="19"/>
  <c r="K34" i="19"/>
  <c r="S34" i="19"/>
  <c r="O35" i="19"/>
  <c r="T35" i="19"/>
  <c r="Q34" i="19"/>
  <c r="L26" i="19"/>
  <c r="T26" i="19"/>
  <c r="P27" i="19"/>
  <c r="L28" i="19"/>
  <c r="T28" i="19"/>
  <c r="P29" i="19"/>
  <c r="L30" i="19"/>
  <c r="T30" i="19"/>
  <c r="P31" i="19"/>
  <c r="L32" i="19"/>
  <c r="T32" i="19"/>
  <c r="P33" i="19"/>
  <c r="L34" i="19"/>
  <c r="T34" i="19"/>
  <c r="P35" i="19"/>
  <c r="T33" i="19"/>
  <c r="M33" i="19"/>
  <c r="M26" i="19"/>
  <c r="U26" i="19"/>
  <c r="Q27" i="19"/>
  <c r="M28" i="19"/>
  <c r="U28" i="19"/>
  <c r="Q29" i="19"/>
  <c r="M30" i="19"/>
  <c r="U30" i="19"/>
  <c r="Q31" i="19"/>
  <c r="M32" i="19"/>
  <c r="U32" i="19"/>
  <c r="Q33" i="19"/>
  <c r="M34" i="19"/>
  <c r="U34" i="19"/>
  <c r="Q35" i="19"/>
  <c r="L33" i="19"/>
  <c r="U33" i="19"/>
  <c r="N26" i="19"/>
  <c r="J27" i="19"/>
  <c r="R27" i="19"/>
  <c r="N28" i="19"/>
  <c r="J29" i="19"/>
  <c r="R29" i="19"/>
  <c r="N30" i="19"/>
  <c r="J31" i="19"/>
  <c r="R31" i="19"/>
  <c r="N32" i="19"/>
  <c r="J33" i="19"/>
  <c r="R33" i="19"/>
  <c r="N34" i="19"/>
  <c r="J35" i="19"/>
  <c r="R35" i="19"/>
  <c r="P32" i="19"/>
  <c r="M35" i="19"/>
  <c r="O26" i="19"/>
  <c r="K27" i="19"/>
  <c r="S27" i="19"/>
  <c r="O28" i="19"/>
  <c r="K29" i="19"/>
  <c r="S29" i="19"/>
  <c r="O30" i="19"/>
  <c r="K31" i="19"/>
  <c r="S31" i="19"/>
  <c r="O32" i="19"/>
  <c r="K33" i="19"/>
  <c r="S33" i="19"/>
  <c r="O34" i="19"/>
  <c r="K35" i="19"/>
  <c r="S35" i="19"/>
  <c r="T31" i="19"/>
  <c r="Q32" i="19"/>
  <c r="P26" i="19"/>
  <c r="L27" i="19"/>
  <c r="T27" i="19"/>
  <c r="P28" i="19"/>
  <c r="L29" i="19"/>
  <c r="T29" i="19"/>
  <c r="P30" i="19"/>
  <c r="L31" i="19"/>
  <c r="P34" i="19"/>
  <c r="Q26" i="19"/>
  <c r="M27" i="19"/>
  <c r="U27" i="19"/>
  <c r="Q28" i="19"/>
  <c r="M29" i="19"/>
  <c r="U29" i="19"/>
  <c r="Q30" i="19"/>
  <c r="M31" i="19"/>
  <c r="U31" i="19"/>
  <c r="P16" i="19"/>
  <c r="R17" i="19"/>
  <c r="T18" i="19"/>
  <c r="P20" i="19"/>
  <c r="R21" i="19"/>
  <c r="T22" i="19"/>
  <c r="P24" i="19"/>
  <c r="R25" i="19"/>
  <c r="R22" i="19"/>
  <c r="S18" i="19"/>
  <c r="Q16" i="19"/>
  <c r="S17" i="19"/>
  <c r="U18" i="19"/>
  <c r="Q20" i="19"/>
  <c r="S21" i="19"/>
  <c r="U22" i="19"/>
  <c r="Q24" i="19"/>
  <c r="S25" i="19"/>
  <c r="R18" i="19"/>
  <c r="P25" i="19"/>
  <c r="S22" i="19"/>
  <c r="R16" i="19"/>
  <c r="T17" i="19"/>
  <c r="P19" i="19"/>
  <c r="R20" i="19"/>
  <c r="T21" i="19"/>
  <c r="P23" i="19"/>
  <c r="R24" i="19"/>
  <c r="T25" i="19"/>
  <c r="P21" i="19"/>
  <c r="Q17" i="19"/>
  <c r="S16" i="19"/>
  <c r="U17" i="19"/>
  <c r="Q19" i="19"/>
  <c r="S20" i="19"/>
  <c r="U21" i="19"/>
  <c r="Q23" i="19"/>
  <c r="S24" i="19"/>
  <c r="U25" i="19"/>
  <c r="T19" i="19"/>
  <c r="U23" i="19"/>
  <c r="T16" i="19"/>
  <c r="P18" i="19"/>
  <c r="R19" i="19"/>
  <c r="T20" i="19"/>
  <c r="P22" i="19"/>
  <c r="R23" i="19"/>
  <c r="T24" i="19"/>
  <c r="T23" i="19"/>
  <c r="Q21" i="19"/>
  <c r="Q25" i="19"/>
  <c r="U16" i="19"/>
  <c r="Q18" i="19"/>
  <c r="S19" i="19"/>
  <c r="U20" i="19"/>
  <c r="Q22" i="19"/>
  <c r="S23" i="19"/>
  <c r="U24" i="19"/>
  <c r="P17" i="19"/>
  <c r="U19" i="19"/>
  <c r="J25" i="19"/>
  <c r="K25" i="19"/>
  <c r="L25" i="19"/>
  <c r="O25" i="19"/>
  <c r="M25" i="19"/>
  <c r="N25" i="19"/>
  <c r="J18" i="19"/>
  <c r="L19" i="19"/>
  <c r="N20" i="19"/>
  <c r="J22" i="19"/>
  <c r="L23" i="19"/>
  <c r="N24" i="19"/>
  <c r="J23" i="19"/>
  <c r="M24" i="19"/>
  <c r="K18" i="19"/>
  <c r="M19" i="19"/>
  <c r="O20" i="19"/>
  <c r="K22" i="19"/>
  <c r="M23" i="19"/>
  <c r="O24" i="19"/>
  <c r="L24" i="19"/>
  <c r="K19" i="19"/>
  <c r="L18" i="19"/>
  <c r="N19" i="19"/>
  <c r="J21" i="19"/>
  <c r="L22" i="19"/>
  <c r="N23" i="19"/>
  <c r="O21" i="19"/>
  <c r="M18" i="19"/>
  <c r="O19" i="19"/>
  <c r="K21" i="19"/>
  <c r="M22" i="19"/>
  <c r="O23" i="19"/>
  <c r="J19" i="19"/>
  <c r="N18" i="19"/>
  <c r="J20" i="19"/>
  <c r="L21" i="19"/>
  <c r="N22" i="19"/>
  <c r="J24" i="19"/>
  <c r="L20" i="19"/>
  <c r="K23" i="19"/>
  <c r="O18" i="19"/>
  <c r="K20" i="19"/>
  <c r="M21" i="19"/>
  <c r="O22" i="19"/>
  <c r="K24" i="19"/>
  <c r="N21" i="19"/>
  <c r="M20" i="19"/>
  <c r="J16" i="19"/>
  <c r="K16" i="19"/>
  <c r="N17" i="19"/>
  <c r="M17" i="19"/>
  <c r="L16" i="19"/>
  <c r="O17" i="19"/>
  <c r="M16" i="19"/>
  <c r="L17" i="19"/>
  <c r="N16" i="19"/>
  <c r="O16" i="19"/>
  <c r="K17" i="19"/>
  <c r="AH16" i="19"/>
  <c r="AJ17" i="19"/>
  <c r="AL18" i="19"/>
  <c r="AH20" i="19"/>
  <c r="AJ21" i="19"/>
  <c r="AL22" i="19"/>
  <c r="AH24" i="19"/>
  <c r="AJ25" i="19"/>
  <c r="AL26" i="19"/>
  <c r="AH28" i="19"/>
  <c r="AJ29" i="19"/>
  <c r="AL30" i="19"/>
  <c r="AH32" i="19"/>
  <c r="AJ33" i="19"/>
  <c r="AL34" i="19"/>
  <c r="AH36" i="19"/>
  <c r="AJ37" i="19"/>
  <c r="AL38" i="19"/>
  <c r="AH40" i="19"/>
  <c r="AJ41" i="19"/>
  <c r="AL42" i="19"/>
  <c r="AH44" i="19"/>
  <c r="AJ45" i="19"/>
  <c r="AL46" i="19"/>
  <c r="AH48" i="19"/>
  <c r="AJ49" i="19"/>
  <c r="AL50" i="19"/>
  <c r="AH52" i="19"/>
  <c r="AJ53" i="19"/>
  <c r="AL54" i="19"/>
  <c r="AH21" i="19"/>
  <c r="AL27" i="19"/>
  <c r="AL35" i="19"/>
  <c r="AL43" i="19"/>
  <c r="AL51" i="19"/>
  <c r="AI17" i="19"/>
  <c r="AI29" i="19"/>
  <c r="AI37" i="19"/>
  <c r="AK46" i="19"/>
  <c r="AK54" i="19"/>
  <c r="AI16" i="19"/>
  <c r="AK17" i="19"/>
  <c r="AM18" i="19"/>
  <c r="AI20" i="19"/>
  <c r="AK21" i="19"/>
  <c r="AM22" i="19"/>
  <c r="AI24" i="19"/>
  <c r="AK25" i="19"/>
  <c r="AM26" i="19"/>
  <c r="AI28" i="19"/>
  <c r="AK29" i="19"/>
  <c r="AM30" i="19"/>
  <c r="AI32" i="19"/>
  <c r="AK33" i="19"/>
  <c r="AM34" i="19"/>
  <c r="AI36" i="19"/>
  <c r="AK37" i="19"/>
  <c r="AM38" i="19"/>
  <c r="AI40" i="19"/>
  <c r="AK41" i="19"/>
  <c r="AM42" i="19"/>
  <c r="AI44" i="19"/>
  <c r="AK45" i="19"/>
  <c r="AM46" i="19"/>
  <c r="AI48" i="19"/>
  <c r="AK49" i="19"/>
  <c r="AM50" i="19"/>
  <c r="AI52" i="19"/>
  <c r="AK53" i="19"/>
  <c r="AM54" i="19"/>
  <c r="AJ18" i="19"/>
  <c r="AJ30" i="19"/>
  <c r="AL39" i="19"/>
  <c r="AJ46" i="19"/>
  <c r="AJ54" i="19"/>
  <c r="AM23" i="19"/>
  <c r="AM27" i="19"/>
  <c r="AK34" i="19"/>
  <c r="AM43" i="19"/>
  <c r="AI49" i="19"/>
  <c r="AM55" i="19"/>
  <c r="AJ16" i="19"/>
  <c r="AL17" i="19"/>
  <c r="AH19" i="19"/>
  <c r="AJ20" i="19"/>
  <c r="AL21" i="19"/>
  <c r="AH23" i="19"/>
  <c r="AJ24" i="19"/>
  <c r="AL25" i="19"/>
  <c r="AH27" i="19"/>
  <c r="AJ28" i="19"/>
  <c r="AL29" i="19"/>
  <c r="AH31" i="19"/>
  <c r="AJ32" i="19"/>
  <c r="AL33" i="19"/>
  <c r="AH35" i="19"/>
  <c r="AJ36" i="19"/>
  <c r="AL37" i="19"/>
  <c r="AH39" i="19"/>
  <c r="AJ40" i="19"/>
  <c r="AL41" i="19"/>
  <c r="AH43" i="19"/>
  <c r="AJ44" i="19"/>
  <c r="AL45" i="19"/>
  <c r="AH47" i="19"/>
  <c r="AJ48" i="19"/>
  <c r="AL49" i="19"/>
  <c r="AH51" i="19"/>
  <c r="AJ52" i="19"/>
  <c r="AL53" i="19"/>
  <c r="AH55" i="19"/>
  <c r="AL19" i="19"/>
  <c r="AH29" i="19"/>
  <c r="AH37" i="19"/>
  <c r="AL47" i="19"/>
  <c r="AI21" i="19"/>
  <c r="AM31" i="19"/>
  <c r="AM39" i="19"/>
  <c r="AM47" i="19"/>
  <c r="AK16" i="19"/>
  <c r="AM17" i="19"/>
  <c r="AI19" i="19"/>
  <c r="AK20" i="19"/>
  <c r="AM21" i="19"/>
  <c r="AI23" i="19"/>
  <c r="AK24" i="19"/>
  <c r="AM25" i="19"/>
  <c r="AI27" i="19"/>
  <c r="AK28" i="19"/>
  <c r="AM29" i="19"/>
  <c r="AI31" i="19"/>
  <c r="AK32" i="19"/>
  <c r="AM33" i="19"/>
  <c r="AI35" i="19"/>
  <c r="AK36" i="19"/>
  <c r="AM37" i="19"/>
  <c r="AI39" i="19"/>
  <c r="AK40" i="19"/>
  <c r="AM41" i="19"/>
  <c r="AI43" i="19"/>
  <c r="AK44" i="19"/>
  <c r="AM45" i="19"/>
  <c r="AI47" i="19"/>
  <c r="AK48" i="19"/>
  <c r="AM49" i="19"/>
  <c r="AI51" i="19"/>
  <c r="AK52" i="19"/>
  <c r="AM53" i="19"/>
  <c r="AI55" i="19"/>
  <c r="AJ55" i="19"/>
  <c r="AL23" i="19"/>
  <c r="AH25" i="19"/>
  <c r="AH33" i="19"/>
  <c r="AJ38" i="19"/>
  <c r="AH45" i="19"/>
  <c r="AH53" i="19"/>
  <c r="AM19" i="19"/>
  <c r="AI25" i="19"/>
  <c r="AI33" i="19"/>
  <c r="AI41" i="19"/>
  <c r="AK50" i="19"/>
  <c r="AL16" i="19"/>
  <c r="AH18" i="19"/>
  <c r="AJ19" i="19"/>
  <c r="AL20" i="19"/>
  <c r="AH22" i="19"/>
  <c r="AJ23" i="19"/>
  <c r="AL24" i="19"/>
  <c r="AH26" i="19"/>
  <c r="AJ27" i="19"/>
  <c r="AL28" i="19"/>
  <c r="AH30" i="19"/>
  <c r="AJ31" i="19"/>
  <c r="AL32" i="19"/>
  <c r="AH34" i="19"/>
  <c r="AJ35" i="19"/>
  <c r="AL36" i="19"/>
  <c r="AH38" i="19"/>
  <c r="AJ39" i="19"/>
  <c r="AL40" i="19"/>
  <c r="AH42" i="19"/>
  <c r="AJ43" i="19"/>
  <c r="AL44" i="19"/>
  <c r="AH46" i="19"/>
  <c r="AJ47" i="19"/>
  <c r="AL48" i="19"/>
  <c r="AH50" i="19"/>
  <c r="AJ51" i="19"/>
  <c r="AL52" i="19"/>
  <c r="AH54" i="19"/>
  <c r="AJ22" i="19"/>
  <c r="AJ26" i="19"/>
  <c r="AJ34" i="19"/>
  <c r="AJ42" i="19"/>
  <c r="AJ50" i="19"/>
  <c r="AK18" i="19"/>
  <c r="AK30" i="19"/>
  <c r="AK38" i="19"/>
  <c r="AI45" i="19"/>
  <c r="AI53" i="19"/>
  <c r="AM16" i="19"/>
  <c r="AI18" i="19"/>
  <c r="AK19" i="19"/>
  <c r="AM20" i="19"/>
  <c r="AI22" i="19"/>
  <c r="AK23" i="19"/>
  <c r="AM24" i="19"/>
  <c r="AI26" i="19"/>
  <c r="AK27" i="19"/>
  <c r="AM28" i="19"/>
  <c r="AI30" i="19"/>
  <c r="AK31" i="19"/>
  <c r="AM32" i="19"/>
  <c r="AI34" i="19"/>
  <c r="AK35" i="19"/>
  <c r="AM36" i="19"/>
  <c r="AI38" i="19"/>
  <c r="AK39" i="19"/>
  <c r="AM40" i="19"/>
  <c r="AI42" i="19"/>
  <c r="AK43" i="19"/>
  <c r="AM44" i="19"/>
  <c r="AI46" i="19"/>
  <c r="AK47" i="19"/>
  <c r="AM48" i="19"/>
  <c r="AI50" i="19"/>
  <c r="AK51" i="19"/>
  <c r="AM52" i="19"/>
  <c r="AI54" i="19"/>
  <c r="AK55" i="19"/>
  <c r="AH17" i="19"/>
  <c r="AL31" i="19"/>
  <c r="AH41" i="19"/>
  <c r="AH49" i="19"/>
  <c r="AL55" i="19"/>
  <c r="AK22" i="19"/>
  <c r="AK26" i="19"/>
  <c r="AM35" i="19"/>
  <c r="AK42" i="19"/>
  <c r="AM51" i="19"/>
  <c r="AI6" i="19"/>
  <c r="AL7" i="19"/>
  <c r="AJ9" i="19"/>
  <c r="AM10" i="19"/>
  <c r="AK12" i="19"/>
  <c r="AI14" i="19"/>
  <c r="AL15" i="19"/>
  <c r="AJ7" i="19"/>
  <c r="AJ6" i="19"/>
  <c r="AM7" i="19"/>
  <c r="AK9" i="19"/>
  <c r="AI11" i="19"/>
  <c r="AL12" i="19"/>
  <c r="AJ14" i="19"/>
  <c r="AM15" i="19"/>
  <c r="AM8" i="19"/>
  <c r="AI9" i="19"/>
  <c r="AK6" i="19"/>
  <c r="AI8" i="19"/>
  <c r="AL9" i="19"/>
  <c r="AJ11" i="19"/>
  <c r="AM12" i="19"/>
  <c r="AK14" i="19"/>
  <c r="AJ15" i="19"/>
  <c r="AL6" i="19"/>
  <c r="AJ8" i="19"/>
  <c r="AM9" i="19"/>
  <c r="AK11" i="19"/>
  <c r="AI13" i="19"/>
  <c r="AL14" i="19"/>
  <c r="AK10" i="19"/>
  <c r="AL10" i="19"/>
  <c r="AM6" i="19"/>
  <c r="AK8" i="19"/>
  <c r="AI10" i="19"/>
  <c r="AL11" i="19"/>
  <c r="AJ13" i="19"/>
  <c r="AM14" i="19"/>
  <c r="AI15" i="19"/>
  <c r="AL13" i="19"/>
  <c r="AJ12" i="19"/>
  <c r="AI7" i="19"/>
  <c r="AL8" i="19"/>
  <c r="AJ10" i="19"/>
  <c r="AM11" i="19"/>
  <c r="AK13" i="19"/>
  <c r="AI12" i="19"/>
  <c r="AK15" i="19"/>
  <c r="AM13" i="19"/>
  <c r="AK7" i="19"/>
  <c r="AH6" i="19"/>
  <c r="AH8" i="19"/>
  <c r="AH14" i="19"/>
  <c r="AH9" i="19"/>
  <c r="AH10" i="19"/>
  <c r="AH13" i="19"/>
  <c r="AH11" i="19"/>
  <c r="AH15" i="19"/>
  <c r="AH12" i="19"/>
  <c r="AB26" i="19"/>
  <c r="AD27" i="19"/>
  <c r="AF28" i="19"/>
  <c r="AB30" i="19"/>
  <c r="AD31" i="19"/>
  <c r="AF32" i="19"/>
  <c r="AB34" i="19"/>
  <c r="AD35" i="19"/>
  <c r="AF36" i="19"/>
  <c r="AB38" i="19"/>
  <c r="AD39" i="19"/>
  <c r="AF40" i="19"/>
  <c r="AB42" i="19"/>
  <c r="AD43" i="19"/>
  <c r="AF44" i="19"/>
  <c r="AB46" i="19"/>
  <c r="AD47" i="19"/>
  <c r="AF48" i="19"/>
  <c r="AB50" i="19"/>
  <c r="AD51" i="19"/>
  <c r="AF52" i="19"/>
  <c r="AB54" i="19"/>
  <c r="AD55" i="19"/>
  <c r="AE32" i="19"/>
  <c r="AE40" i="19"/>
  <c r="AG49" i="19"/>
  <c r="AC26" i="19"/>
  <c r="AE27" i="19"/>
  <c r="AG28" i="19"/>
  <c r="AC30" i="19"/>
  <c r="AE31" i="19"/>
  <c r="AG32" i="19"/>
  <c r="AC34" i="19"/>
  <c r="AE35" i="19"/>
  <c r="AG36" i="19"/>
  <c r="AE39" i="19"/>
  <c r="AG40" i="19"/>
  <c r="AC42" i="19"/>
  <c r="AE43" i="19"/>
  <c r="AG44" i="19"/>
  <c r="AC46" i="19"/>
  <c r="AE47" i="19"/>
  <c r="AG48" i="19"/>
  <c r="AC50" i="19"/>
  <c r="AE51" i="19"/>
  <c r="AG52" i="19"/>
  <c r="AC54" i="19"/>
  <c r="AE55" i="19"/>
  <c r="AG33" i="19"/>
  <c r="AG37" i="19"/>
  <c r="AC47" i="19"/>
  <c r="AC55" i="19"/>
  <c r="AD26" i="19"/>
  <c r="AF27" i="19"/>
  <c r="AB29" i="19"/>
  <c r="AD30" i="19"/>
  <c r="AF31" i="19"/>
  <c r="AB33" i="19"/>
  <c r="AD34" i="19"/>
  <c r="AF35" i="19"/>
  <c r="AB37" i="19"/>
  <c r="AD38" i="19"/>
  <c r="AF39" i="19"/>
  <c r="AB41" i="19"/>
  <c r="AD42" i="19"/>
  <c r="AF43" i="19"/>
  <c r="AB45" i="19"/>
  <c r="AD46" i="19"/>
  <c r="AF47" i="19"/>
  <c r="AB49" i="19"/>
  <c r="AD50" i="19"/>
  <c r="AF51" i="19"/>
  <c r="AB53" i="19"/>
  <c r="AD54" i="19"/>
  <c r="AF55" i="19"/>
  <c r="AC35" i="19"/>
  <c r="AC39" i="19"/>
  <c r="AE48" i="19"/>
  <c r="AE26" i="19"/>
  <c r="AG27" i="19"/>
  <c r="AC29" i="19"/>
  <c r="AE30" i="19"/>
  <c r="AG31" i="19"/>
  <c r="AC33" i="19"/>
  <c r="AE34" i="19"/>
  <c r="AG35" i="19"/>
  <c r="AC37" i="19"/>
  <c r="AE38" i="19"/>
  <c r="AG39" i="19"/>
  <c r="AC41" i="19"/>
  <c r="AE42" i="19"/>
  <c r="AG43" i="19"/>
  <c r="AC45" i="19"/>
  <c r="AE46" i="19"/>
  <c r="AG47" i="19"/>
  <c r="AC49" i="19"/>
  <c r="AE50" i="19"/>
  <c r="AG51" i="19"/>
  <c r="AC53" i="19"/>
  <c r="AE54" i="19"/>
  <c r="AG55" i="19"/>
  <c r="AC31" i="19"/>
  <c r="AG41" i="19"/>
  <c r="AC51" i="19"/>
  <c r="AF26" i="19"/>
  <c r="AB28" i="19"/>
  <c r="AD29" i="19"/>
  <c r="AF30" i="19"/>
  <c r="AB32" i="19"/>
  <c r="AD33" i="19"/>
  <c r="AF34" i="19"/>
  <c r="AB36" i="19"/>
  <c r="AD37" i="19"/>
  <c r="AF38" i="19"/>
  <c r="AB40" i="19"/>
  <c r="AD41" i="19"/>
  <c r="AF42" i="19"/>
  <c r="AB44" i="19"/>
  <c r="AD45" i="19"/>
  <c r="AF46" i="19"/>
  <c r="AB48" i="19"/>
  <c r="AD49" i="19"/>
  <c r="AF50" i="19"/>
  <c r="AB52" i="19"/>
  <c r="AD53" i="19"/>
  <c r="AF54" i="19"/>
  <c r="AG29" i="19"/>
  <c r="AE44" i="19"/>
  <c r="AG53" i="19"/>
  <c r="AG26" i="19"/>
  <c r="AC28" i="19"/>
  <c r="AE29" i="19"/>
  <c r="AG30" i="19"/>
  <c r="AC32" i="19"/>
  <c r="AE33" i="19"/>
  <c r="AG34" i="19"/>
  <c r="AC36" i="19"/>
  <c r="AE37" i="19"/>
  <c r="AG38" i="19"/>
  <c r="AC40" i="19"/>
  <c r="AE41" i="19"/>
  <c r="AG42" i="19"/>
  <c r="AC44" i="19"/>
  <c r="AE45" i="19"/>
  <c r="AG46" i="19"/>
  <c r="AC48" i="19"/>
  <c r="AE49" i="19"/>
  <c r="AG50" i="19"/>
  <c r="AC52" i="19"/>
  <c r="AE53" i="19"/>
  <c r="AG54" i="19"/>
  <c r="AE28" i="19"/>
  <c r="AE36" i="19"/>
  <c r="AG45" i="19"/>
  <c r="AB27" i="19"/>
  <c r="AD28" i="19"/>
  <c r="AF29" i="19"/>
  <c r="AB31" i="19"/>
  <c r="AD32" i="19"/>
  <c r="AF33" i="19"/>
  <c r="AB35" i="19"/>
  <c r="AD36" i="19"/>
  <c r="AF37" i="19"/>
  <c r="AB39" i="19"/>
  <c r="AD40" i="19"/>
  <c r="AF41" i="19"/>
  <c r="AB43" i="19"/>
  <c r="AD44" i="19"/>
  <c r="AF45" i="19"/>
  <c r="AB47" i="19"/>
  <c r="AD48" i="19"/>
  <c r="AF49" i="19"/>
  <c r="AB51" i="19"/>
  <c r="AD52" i="19"/>
  <c r="AF53" i="19"/>
  <c r="AB55" i="19"/>
  <c r="AC27" i="19"/>
  <c r="AC43" i="19"/>
  <c r="AE52" i="19"/>
  <c r="V16" i="19"/>
  <c r="AD16" i="19"/>
  <c r="Z17" i="19"/>
  <c r="V18" i="19"/>
  <c r="AD18" i="19"/>
  <c r="Z19" i="19"/>
  <c r="V20" i="19"/>
  <c r="AD20" i="19"/>
  <c r="Z21" i="19"/>
  <c r="V22" i="19"/>
  <c r="AD22" i="19"/>
  <c r="Z23" i="19"/>
  <c r="V24" i="19"/>
  <c r="AD24" i="19"/>
  <c r="Z25" i="19"/>
  <c r="AC17" i="19"/>
  <c r="AG18" i="19"/>
  <c r="AG20" i="19"/>
  <c r="AD19" i="19"/>
  <c r="W16" i="19"/>
  <c r="AE16" i="19"/>
  <c r="AA17" i="19"/>
  <c r="W18" i="19"/>
  <c r="AE18" i="19"/>
  <c r="AA19" i="19"/>
  <c r="W20" i="19"/>
  <c r="AE20" i="19"/>
  <c r="AA21" i="19"/>
  <c r="W22" i="19"/>
  <c r="AE22" i="19"/>
  <c r="AA23" i="19"/>
  <c r="W24" i="19"/>
  <c r="AE24" i="19"/>
  <c r="AA25" i="19"/>
  <c r="AG16" i="19"/>
  <c r="Y18" i="19"/>
  <c r="AC19" i="19"/>
  <c r="AC21" i="19"/>
  <c r="AG22" i="19"/>
  <c r="Y24" i="19"/>
  <c r="Z16" i="19"/>
  <c r="AD17" i="19"/>
  <c r="V19" i="19"/>
  <c r="V21" i="19"/>
  <c r="Z22" i="19"/>
  <c r="AD23" i="19"/>
  <c r="V25" i="19"/>
  <c r="AC18" i="19"/>
  <c r="AC20" i="19"/>
  <c r="AC22" i="19"/>
  <c r="AC24" i="19"/>
  <c r="X16" i="19"/>
  <c r="AF16" i="19"/>
  <c r="AB17" i="19"/>
  <c r="X18" i="19"/>
  <c r="AF18" i="19"/>
  <c r="AB19" i="19"/>
  <c r="X20" i="19"/>
  <c r="AF20" i="19"/>
  <c r="AB21" i="19"/>
  <c r="X22" i="19"/>
  <c r="AF22" i="19"/>
  <c r="AB23" i="19"/>
  <c r="X24" i="19"/>
  <c r="AF24" i="19"/>
  <c r="AB25" i="19"/>
  <c r="Y16" i="19"/>
  <c r="Y20" i="19"/>
  <c r="Y22" i="19"/>
  <c r="AC23" i="19"/>
  <c r="AG24" i="19"/>
  <c r="AC25" i="19"/>
  <c r="V17" i="19"/>
  <c r="Z18" i="19"/>
  <c r="Z20" i="19"/>
  <c r="AD21" i="19"/>
  <c r="V23" i="19"/>
  <c r="Z24" i="19"/>
  <c r="AD25" i="19"/>
  <c r="Y19" i="19"/>
  <c r="Y21" i="19"/>
  <c r="Y23" i="19"/>
  <c r="Y25" i="19"/>
  <c r="AA16" i="19"/>
  <c r="W17" i="19"/>
  <c r="AE17" i="19"/>
  <c r="AA18" i="19"/>
  <c r="W19" i="19"/>
  <c r="AE19" i="19"/>
  <c r="AA20" i="19"/>
  <c r="W21" i="19"/>
  <c r="AE21" i="19"/>
  <c r="AA22" i="19"/>
  <c r="W23" i="19"/>
  <c r="AE23" i="19"/>
  <c r="AA24" i="19"/>
  <c r="W25" i="19"/>
  <c r="AE25" i="19"/>
  <c r="X17" i="19"/>
  <c r="AF17" i="19"/>
  <c r="AB18" i="19"/>
  <c r="X19" i="19"/>
  <c r="AF19" i="19"/>
  <c r="AB20" i="19"/>
  <c r="X21" i="19"/>
  <c r="AF21" i="19"/>
  <c r="AB22" i="19"/>
  <c r="X23" i="19"/>
  <c r="AF23" i="19"/>
  <c r="AB24" i="19"/>
  <c r="X25" i="19"/>
  <c r="AF25" i="19"/>
  <c r="AC16" i="19"/>
  <c r="Y17" i="19"/>
  <c r="AG17" i="19"/>
  <c r="AG19" i="19"/>
  <c r="AG21" i="19"/>
  <c r="AG23" i="19"/>
  <c r="AG25" i="19"/>
  <c r="AB16" i="19"/>
  <c r="P6" i="19"/>
  <c r="X6" i="19"/>
  <c r="AF6" i="19"/>
  <c r="V7" i="19"/>
  <c r="AD7" i="19"/>
  <c r="T8" i="19"/>
  <c r="AB8" i="19"/>
  <c r="R9" i="19"/>
  <c r="Z9" i="19"/>
  <c r="P10" i="19"/>
  <c r="X10" i="19"/>
  <c r="AF10" i="19"/>
  <c r="V11" i="19"/>
  <c r="AD11" i="19"/>
  <c r="T12" i="19"/>
  <c r="AB12" i="19"/>
  <c r="R13" i="19"/>
  <c r="Z13" i="19"/>
  <c r="P14" i="19"/>
  <c r="X14" i="19"/>
  <c r="AF14" i="19"/>
  <c r="V15" i="19"/>
  <c r="AD15" i="19"/>
  <c r="AB7" i="19"/>
  <c r="AF9" i="19"/>
  <c r="P13" i="19"/>
  <c r="T15" i="19"/>
  <c r="Q9" i="19"/>
  <c r="AE10" i="19"/>
  <c r="AG13" i="19"/>
  <c r="Q6" i="19"/>
  <c r="Y6" i="19"/>
  <c r="AG6" i="19"/>
  <c r="W7" i="19"/>
  <c r="AE7" i="19"/>
  <c r="U8" i="19"/>
  <c r="AC8" i="19"/>
  <c r="S9" i="19"/>
  <c r="AA9" i="19"/>
  <c r="Q10" i="19"/>
  <c r="Y10" i="19"/>
  <c r="AG10" i="19"/>
  <c r="W11" i="19"/>
  <c r="AE11" i="19"/>
  <c r="U12" i="19"/>
  <c r="AC12" i="19"/>
  <c r="S13" i="19"/>
  <c r="AA13" i="19"/>
  <c r="Q14" i="19"/>
  <c r="Y14" i="19"/>
  <c r="AG14" i="19"/>
  <c r="W15" i="19"/>
  <c r="AE15" i="19"/>
  <c r="AD6" i="19"/>
  <c r="AD10" i="19"/>
  <c r="X13" i="19"/>
  <c r="S8" i="19"/>
  <c r="W10" i="19"/>
  <c r="Y13" i="19"/>
  <c r="R6" i="19"/>
  <c r="Z6" i="19"/>
  <c r="P7" i="19"/>
  <c r="X7" i="19"/>
  <c r="AF7" i="19"/>
  <c r="V8" i="19"/>
  <c r="AD8" i="19"/>
  <c r="T9" i="19"/>
  <c r="AB9" i="19"/>
  <c r="R10" i="19"/>
  <c r="Z10" i="19"/>
  <c r="P11" i="19"/>
  <c r="X11" i="19"/>
  <c r="AF11" i="19"/>
  <c r="V12" i="19"/>
  <c r="AD12" i="19"/>
  <c r="T13" i="19"/>
  <c r="AB13" i="19"/>
  <c r="R14" i="19"/>
  <c r="Z14" i="19"/>
  <c r="P15" i="19"/>
  <c r="X15" i="19"/>
  <c r="AF15" i="19"/>
  <c r="V6" i="19"/>
  <c r="T11" i="19"/>
  <c r="V14" i="19"/>
  <c r="AC7" i="19"/>
  <c r="Y9" i="19"/>
  <c r="S12" i="19"/>
  <c r="AE14" i="19"/>
  <c r="S6" i="19"/>
  <c r="AA6" i="19"/>
  <c r="Q7" i="19"/>
  <c r="Y7" i="19"/>
  <c r="AG7" i="19"/>
  <c r="W8" i="19"/>
  <c r="AE8" i="19"/>
  <c r="U9" i="19"/>
  <c r="AC9" i="19"/>
  <c r="S10" i="19"/>
  <c r="AA10" i="19"/>
  <c r="Q11" i="19"/>
  <c r="Y11" i="19"/>
  <c r="AG11" i="19"/>
  <c r="W12" i="19"/>
  <c r="AE12" i="19"/>
  <c r="U13" i="19"/>
  <c r="AC13" i="19"/>
  <c r="S14" i="19"/>
  <c r="AA14" i="19"/>
  <c r="Q15" i="19"/>
  <c r="Y15" i="19"/>
  <c r="AG15" i="19"/>
  <c r="T7" i="19"/>
  <c r="V10" i="19"/>
  <c r="Z12" i="19"/>
  <c r="AB15" i="19"/>
  <c r="AA8" i="19"/>
  <c r="U11" i="19"/>
  <c r="Q13" i="19"/>
  <c r="U15" i="19"/>
  <c r="T6" i="19"/>
  <c r="AB6" i="19"/>
  <c r="R7" i="19"/>
  <c r="Z7" i="19"/>
  <c r="P8" i="19"/>
  <c r="X8" i="19"/>
  <c r="AF8" i="19"/>
  <c r="V9" i="19"/>
  <c r="AD9" i="19"/>
  <c r="T10" i="19"/>
  <c r="AB10" i="19"/>
  <c r="R11" i="19"/>
  <c r="Z11" i="19"/>
  <c r="P12" i="19"/>
  <c r="X12" i="19"/>
  <c r="AF12" i="19"/>
  <c r="V13" i="19"/>
  <c r="AD13" i="19"/>
  <c r="T14" i="19"/>
  <c r="AB14" i="19"/>
  <c r="R15" i="19"/>
  <c r="Z15" i="19"/>
  <c r="AA15" i="19"/>
  <c r="R8" i="19"/>
  <c r="P9" i="19"/>
  <c r="AB11" i="19"/>
  <c r="AF13" i="19"/>
  <c r="AE6" i="19"/>
  <c r="AG9" i="19"/>
  <c r="AA12" i="19"/>
  <c r="AC15" i="19"/>
  <c r="U6" i="19"/>
  <c r="AC6" i="19"/>
  <c r="S7" i="19"/>
  <c r="AA7" i="19"/>
  <c r="Q8" i="19"/>
  <c r="Y8" i="19"/>
  <c r="AG8" i="19"/>
  <c r="W9" i="19"/>
  <c r="AE9" i="19"/>
  <c r="U10" i="19"/>
  <c r="AC10" i="19"/>
  <c r="S11" i="19"/>
  <c r="AA11" i="19"/>
  <c r="Q12" i="19"/>
  <c r="Y12" i="19"/>
  <c r="AG12" i="19"/>
  <c r="W13" i="19"/>
  <c r="AE13" i="19"/>
  <c r="U14" i="19"/>
  <c r="AC14" i="19"/>
  <c r="S15" i="19"/>
  <c r="Z8" i="19"/>
  <c r="X9" i="19"/>
  <c r="R12" i="19"/>
  <c r="AD14" i="19"/>
  <c r="U7" i="19"/>
  <c r="AC11" i="19"/>
  <c r="W14" i="19"/>
  <c r="W6" i="19"/>
  <c r="K6" i="19"/>
  <c r="N7" i="19"/>
  <c r="L9" i="19"/>
  <c r="O10" i="19"/>
  <c r="M12" i="19"/>
  <c r="K14" i="19"/>
  <c r="N15" i="19"/>
  <c r="N13" i="19"/>
  <c r="K9" i="19"/>
  <c r="L6" i="19"/>
  <c r="O7" i="19"/>
  <c r="M9" i="19"/>
  <c r="K11" i="19"/>
  <c r="N12" i="19"/>
  <c r="L14" i="19"/>
  <c r="O15" i="19"/>
  <c r="L15" i="19"/>
  <c r="M7" i="19"/>
  <c r="M15" i="19"/>
  <c r="M6" i="19"/>
  <c r="K8" i="19"/>
  <c r="N9" i="19"/>
  <c r="L11" i="19"/>
  <c r="O12" i="19"/>
  <c r="M14" i="19"/>
  <c r="K12" i="19"/>
  <c r="N6" i="19"/>
  <c r="L8" i="19"/>
  <c r="O9" i="19"/>
  <c r="M11" i="19"/>
  <c r="K13" i="19"/>
  <c r="N14" i="19"/>
  <c r="M10" i="19"/>
  <c r="O13" i="19"/>
  <c r="O6" i="19"/>
  <c r="M8" i="19"/>
  <c r="K10" i="19"/>
  <c r="N11" i="19"/>
  <c r="L13" i="19"/>
  <c r="O14" i="19"/>
  <c r="O8" i="19"/>
  <c r="L12" i="19"/>
  <c r="K7" i="19"/>
  <c r="N8" i="19"/>
  <c r="L10" i="19"/>
  <c r="O11" i="19"/>
  <c r="M13" i="19"/>
  <c r="K15" i="19"/>
  <c r="L7" i="19"/>
  <c r="N10" i="19"/>
  <c r="J6" i="19"/>
  <c r="J8" i="19"/>
  <c r="J9" i="19"/>
  <c r="J14" i="19"/>
  <c r="J10" i="19"/>
  <c r="J15" i="19"/>
  <c r="J11" i="19"/>
  <c r="J13" i="19"/>
  <c r="J12" i="19"/>
  <c r="AF13" i="1"/>
  <c r="AH13" i="1" s="1"/>
  <c r="AG14" i="1"/>
  <c r="AF14" i="1" s="1"/>
  <c r="AH14" i="1" s="1"/>
  <c r="J37" i="19"/>
  <c r="J7" i="19"/>
  <c r="J17" i="19"/>
  <c r="AH12" i="1"/>
  <c r="AH7"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<sst xmlns="http://schemas.openxmlformats.org/spreadsheetml/2006/main" count="567" uniqueCount="334">
  <si>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</si>
  <si>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</si>
  <si>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</si>
  <si>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</si>
  <si>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</si>
  <si>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</si>
  <si>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</si>
  <si>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</si>
  <si>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</si>
  <si>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</si>
  <si>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</si>
  <si>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</si>
  <si>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</si>
  <si>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</si>
  <si>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</si>
  <si>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</si>
  <si>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</si>
  <si>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</si>
  <si>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</si>
  <si>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</si>
  <si>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</si>
  <si>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</si>
  <si>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</si>
  <si>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</si>
  <si>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</si>
  <si>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</si>
  <si>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</si>
  <si>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</si>
  <si>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</si>
  <si>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</si>
  <si>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</si>
  <si>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</si>
  <si>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</si>
  <si>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</si>
  <si>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</si>
  <si>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</si>
  <si>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</si>
  <si>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</si>
  <si>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</si>
  <si>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</si>
  <si>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</si>
  <si>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</si>
  <si>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</si>
  <si>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</si>
  <si>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</si>
  <si>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</si>
  <si>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</si>
  <si>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</si>
  <si>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</si>
  <si>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</si>
  <si>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</si>
  <si>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</si>
  <si>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</si>
  <si>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</si>
  <si>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</si>
  <si>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</si>
  <si>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</si>
  <si>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</si>
  <si>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</si>
  <si>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</si>
  <si>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MAPA Y PLAN DE TRATAMIENTO DE RIESGOS</t>
  </si>
  <si>
    <t>Proceso:</t>
  </si>
  <si>
    <t>GESTIÓN DE RECURSOS FÍSICOS</t>
  </si>
  <si>
    <t>Objetivo:</t>
  </si>
  <si>
    <t>Apoyar logísticamente los procesos misionales de la ETITC mediante el mantenimiento locativo; el buen uso de las instalaciones; la administración, control de los bienes y entrega de insumos; la compra de infraestructura y tecnología de punta para el funcionamiento normal de los diferentes servicios y actividades generadas por la Escuela en concordancia con las normas y disposiciones legales vigentes en el ámbito de salud y seguridad en el trabajo, medio ambiente y seguridad de la información</t>
  </si>
  <si>
    <t>Alcance:</t>
  </si>
  <si>
    <t>Desde la definición de planes, programas y proyectos en infraestructura, administración de bienes hasta la disposición cuando aplique-</t>
  </si>
  <si>
    <t>Identificación del riesgo</t>
  </si>
  <si>
    <t>Análisis del riesgo inherente</t>
  </si>
  <si>
    <t>Evaluación del riesgo - Valoración de los controles</t>
  </si>
  <si>
    <t>Evaluación del riesgo - Nivel del riesgo residual</t>
  </si>
  <si>
    <t>Plan de Acción</t>
  </si>
  <si>
    <t xml:space="preserve">Referencia </t>
  </si>
  <si>
    <t>Tipo</t>
  </si>
  <si>
    <t>Factor</t>
  </si>
  <si>
    <t>Activo de información afectado</t>
  </si>
  <si>
    <t>Criterio afectado</t>
  </si>
  <si>
    <t>Frecuencia con la cual se realiza la actividad</t>
  </si>
  <si>
    <t>Probabilidad Inherente</t>
  </si>
  <si>
    <t>%</t>
  </si>
  <si>
    <t>Criterios de impacto</t>
  </si>
  <si>
    <t>Observación de criterio</t>
  </si>
  <si>
    <t>Impacto 
Inherente</t>
  </si>
  <si>
    <t>No. Control</t>
  </si>
  <si>
    <t>Soportes del Control</t>
  </si>
  <si>
    <t>Atributos</t>
  </si>
  <si>
    <t>Probabilidad Residual</t>
  </si>
  <si>
    <t>Probabilidad Residual Final</t>
  </si>
  <si>
    <t>Impacto Residual Final</t>
  </si>
  <si>
    <t>Zona de Riesgo Final</t>
  </si>
  <si>
    <t>Responsable</t>
  </si>
  <si>
    <t>Fecha Implementación</t>
  </si>
  <si>
    <t>Fecha Seguimiento</t>
  </si>
  <si>
    <t>Seguimiento
1º línea de defensa
(Abril)</t>
  </si>
  <si>
    <t>Seguimiento
2º línea de defensa
(Agosto)</t>
  </si>
  <si>
    <t xml:space="preserve">EVIDENCIAS </t>
  </si>
  <si>
    <t>Seguimiento
3º línea de defensa
(Noviembre)</t>
  </si>
  <si>
    <t>Implementación</t>
  </si>
  <si>
    <t>Calificación</t>
  </si>
  <si>
    <t>Documentación</t>
  </si>
  <si>
    <t>Frecuencia</t>
  </si>
  <si>
    <t>Evidencia</t>
  </si>
  <si>
    <t>SST</t>
  </si>
  <si>
    <t>Procesos</t>
  </si>
  <si>
    <t>Económico y Reputacional</t>
  </si>
  <si>
    <t>Ocurrencia de un accidente o enfermedad laboral.</t>
  </si>
  <si>
    <t>Por el incumplimiento de los procesos de SST</t>
  </si>
  <si>
    <t xml:space="preserve">Probabilidad de afectación económica y reputacional por ocurrencia de un accidente o enfermedad laboral debido al incumplimiento de los procesos de SST
</t>
  </si>
  <si>
    <t>Usuarios, productos y practicas , organizacionales</t>
  </si>
  <si>
    <t>Servicios</t>
  </si>
  <si>
    <t>NA</t>
  </si>
  <si>
    <t xml:space="preserve">     El riesgo afecta la imagen de la entidad con algunos usuarios de relevancia frente al logro de los objetivos</t>
  </si>
  <si>
    <r>
      <t xml:space="preserve">Los líderes de Planta física e Infraestructura Eléctrica deberán gestionar ante el proceso de SST la solicitud de EPP para cada uno de los funcionarios del proceso, teniendo en cuenta las actividades específicas que cada uno desarrolla.
</t>
    </r>
    <r>
      <rPr>
        <b/>
        <sz val="10"/>
        <rFont val="Arial Narrow"/>
        <family val="2"/>
      </rPr>
      <t>Desviación del control:
En los contratos está establecida la obligación;  que cada contratista debe tener sus elementos de trabajo entre ellos los EPP necesarios para le ejecución del objeto del contrato.</t>
    </r>
    <r>
      <rPr>
        <sz val="10"/>
        <rFont val="Arial Narrow"/>
        <family val="2"/>
      </rPr>
      <t xml:space="preserve">
 </t>
    </r>
  </si>
  <si>
    <r>
      <t xml:space="preserve">Diligenciamiento y envió del formato SST-FO-19 Solicitud Elementos de Protección Personal
</t>
    </r>
    <r>
      <rPr>
        <b/>
        <sz val="10"/>
        <rFont val="Arial Narrow"/>
        <family val="2"/>
      </rPr>
      <t xml:space="preserve">Documentación del control: </t>
    </r>
    <r>
      <rPr>
        <sz val="10"/>
        <color rgb="FF7030A0"/>
        <rFont val="Arial Narrow"/>
        <family val="2"/>
      </rPr>
      <t xml:space="preserve">
</t>
    </r>
  </si>
  <si>
    <t>Preventivo</t>
  </si>
  <si>
    <t>Manual</t>
  </si>
  <si>
    <t>Sin Documentar</t>
  </si>
  <si>
    <t>Aleatoria</t>
  </si>
  <si>
    <t>Sin Registro</t>
  </si>
  <si>
    <t>Reducir (mitigar)</t>
  </si>
  <si>
    <t>Solicitud de elementos de protección personal y de bioseguridad al área de seguridad y salud en el trabajo de la ETITC.</t>
  </si>
  <si>
    <t>Líder de Planta Física
Líder de Infraestructura Eléctrica</t>
  </si>
  <si>
    <t xml:space="preserve">Desde Planta Física se informa que se ha realizado la solicitud de los EPP. necesarios para el área, estos fueron entregados con normalidad, se presenta los respectivos formatos debidamente diligenciados. 
Desde Infraestructura Eléctrica se informa que se ha realizado la solicitud de los EPP. necesarios para el área, algunos de estos fueron entregados con normalidad, se presenta los respectivos formatos debidamente diligenciados. </t>
  </si>
  <si>
    <t>En curso</t>
  </si>
  <si>
    <t xml:space="preserve">Desde Planta Física se informa que se ha realizado la solicitud de los EPP durante la vigencia Abril - Agosto estos necesarios para el área, estos fueron entregados con normalidad, se presenta los respectivos formatos debidamente diligenciados.
Desde Infraestructura Eléctrica se informa que se ha realizado la solicitud de los EPP. necesarios para el área, algunos de estos fueron entregados con normalidad, se presenta los respectivos formatos debidamente diligenciados. </t>
  </si>
  <si>
    <t>https://itceduco.sharepoint.com/sites/MAPADDERIESGO/Shared%20Documents/Forms/AllItems.aspx?ct=1725548719330&amp;or=OWA%2DNT%2DMail&amp;cid=6d6a23ff%2D6210%2D5030%2D97d7%2Df55b0d2bf05a&amp;ga=1&amp;id=%2Fsites%2FMAPADDERIESGO%2FShared%20Documents%2FGeneral%2F2024%2F1%2E%20Solicitud%20de%20EPP&amp;viewid=f3b9c77f%2D92f8%2D4f92%2D9eb0%2D771fd29942b0</t>
  </si>
  <si>
    <r>
      <t xml:space="preserve">Los líderes de planta física e Infraestructura eléctrica con el apoyo del área de SST, coordinadores de alturas y empleados, realizaran la Elaboración de ATS , los permisos de trabajo en alturas e inspección de equipos de trabajo en alturas, según la actividad a realizar. Cumpliendo con la normatividad vigente.
 </t>
    </r>
    <r>
      <rPr>
        <b/>
        <sz val="10"/>
        <rFont val="Arial Narrow"/>
        <family val="2"/>
      </rPr>
      <t>Desviación del control:</t>
    </r>
    <r>
      <rPr>
        <sz val="10"/>
        <rFont val="Arial Narrow"/>
        <family val="2"/>
      </rPr>
      <t xml:space="preserve"> 
Reprogramación de la actividad actividad.</t>
    </r>
  </si>
  <si>
    <r>
      <t xml:space="preserve">Diligenciamiento y envió de los formatos para garantizar el trabajo seguro (dependiendo de la actividad).
</t>
    </r>
    <r>
      <rPr>
        <sz val="10"/>
        <color rgb="FF7030A0"/>
        <rFont val="Arial Narrow"/>
        <family val="2"/>
      </rPr>
      <t xml:space="preserve">
</t>
    </r>
    <r>
      <rPr>
        <b/>
        <sz val="10"/>
        <rFont val="Arial Narrow"/>
        <family val="2"/>
      </rPr>
      <t xml:space="preserve">Documentación del control </t>
    </r>
    <r>
      <rPr>
        <sz val="10"/>
        <color rgb="FF7030A0"/>
        <rFont val="Arial Narrow"/>
        <family val="2"/>
      </rPr>
      <t xml:space="preserve">
</t>
    </r>
  </si>
  <si>
    <t>Detectivo</t>
  </si>
  <si>
    <t>Documentado</t>
  </si>
  <si>
    <t>Continua</t>
  </si>
  <si>
    <t>Con Registro</t>
  </si>
  <si>
    <t>Diligenciar y Revisar toda la documentación necesaria para realizar las actividades de trabajo seguro en alturas.</t>
  </si>
  <si>
    <t>Líder de Planta Física
Líder de Infraestructura Eléctrica
Responsable SST
Coordinador de alturas
empleados y contratistas</t>
  </si>
  <si>
    <t>Desde el área planta física se ha diligenciado 10 ATS para intervención cielo rasos, fachadas,canales y cubiertas en los meses de Enero a Marzo. Durante el mes de abril, se realizaron procesos que requirieren ATS. Se muestra como evidencia los documentos ATS debidamente diligenciados.
Desde el área de Infraestructura Eléctrica se realizan ATS y formatos de trabajo seguro a nivel eléctrico periódicamente, el cual se puede evidenciar en la carpeta adjunta por meses.</t>
  </si>
  <si>
    <t>Desde el área planta física se ha diligenciado 5 ATS para intervención cielo rasos, fachadas,canales y cubiertas en los meses de Mayo a Agosto. Durante el mes de agosto, se realiza 1 proceso que requeria ATS. Se muestra como evidencia los documentos ATS debidamente diligenciados.</t>
  </si>
  <si>
    <t>https://itceduco.sharepoint.com/sites/MAPADDERIESGO/Shared%20Documents/Forms/AllItems.aspx?ct=1725548719330&amp;or=OWA%2DNT%2DMail&amp;cid=6d6a23ff%2D6210%2D5030%2D97d7%2Df55b0d2bf05a&amp;ga=1&amp;id=%2Fsites%2FMAPADDERIESGO%2FShared%20Documents%2FGeneral%2F2024%2F2%2E%20Certificados%20de%20Alturas&amp;viewid=f3b9c77f%2D92f8%2D4f92%2D9eb0%2D771fd29942b0</t>
  </si>
  <si>
    <r>
      <t xml:space="preserve">Los líderes  de la actividad, proyecto o intervención, realizará la revisión del cumplimiento normativo frente a los trabajos de alto riesgo.
</t>
    </r>
    <r>
      <rPr>
        <b/>
        <sz val="10"/>
        <rFont val="Arial Narrow"/>
        <family val="2"/>
      </rPr>
      <t xml:space="preserve"> Desviación del control: 
</t>
    </r>
    <r>
      <rPr>
        <sz val="10"/>
        <rFont val="Arial Narrow"/>
        <family val="2"/>
      </rPr>
      <t>Reprogramación de la actividad actividad.</t>
    </r>
  </si>
  <si>
    <r>
      <t xml:space="preserve">Aprobación del profesional de SST para la realización de los trabajos de alto riesgo
</t>
    </r>
    <r>
      <rPr>
        <b/>
        <sz val="10"/>
        <rFont val="Arial Narrow"/>
        <family val="2"/>
      </rPr>
      <t xml:space="preserve">Documentación del control </t>
    </r>
    <r>
      <rPr>
        <b/>
        <sz val="10"/>
        <color rgb="FF7030A0"/>
        <rFont val="Arial Narrow"/>
        <family val="2"/>
      </rPr>
      <t xml:space="preserve">
</t>
    </r>
  </si>
  <si>
    <t xml:space="preserve">Enviar la solicitud de aprobación de trabajos de alto riesgo al profesional de SST </t>
  </si>
  <si>
    <t>Desde el área se afirma que para los meses de Enero a Abril se realizaron las 10 solicitudes acordes a las actividades a realizar por el área, se presenta como evidencia 2 documentos que muestran la aprobación de SST, se menciona que las demás actividades fueron aprobadas en sitio de la ejecución de las actividades.
El área de Infraestructura eléctrica gestiona la respectiva documentación establecida por el área de SST, a nivel de ejecución de actividades de alto riesgo para personal interno contratita y de planta y personal contratista externo.</t>
  </si>
  <si>
    <t>Desde Infraestructura Eléctrica se informa que se ha realizado la solicitud de los EPP. necesarios para el área, algunos de estos fueron entregados con normalidad, se presenta los respectivos formatos debidamente diligenciados.
El área de Infraestructura eléctrica gestiona la respectiva documentación establecida por el área de SST, a nivel de ejecución de actividades de alto riesgo para personal interno contratita y de planta y personal contratista externo.</t>
  </si>
  <si>
    <t>https://itceduco.sharepoint.com/sites/MAPADDERIESGO/Shared%20Documents/Forms/AllItems.aspx?ct=1725548719330&amp;or=OWA%2DNT%2DMail&amp;cid=6d6a23ff%2D6210%2D5030%2D97d7%2Df55b0d2bf05a&amp;ga=1&amp;id=%2Fsites%2FMAPADDERIESGO%2FShared%20Documents%2FGeneral%2F2024%2F3%2E%20ATS%20y%20Aprobaci%C3%B3n&amp;viewid=f3b9c77f%2D92f8%2D4f92%2D9eb0%2D771fd29942b0</t>
  </si>
  <si>
    <t>Gestión</t>
  </si>
  <si>
    <t>Infraestructura</t>
  </si>
  <si>
    <t xml:space="preserve">Interrupciones del servicio de fluido eléctrico en las instalaciones de  la ETITC </t>
  </si>
  <si>
    <t xml:space="preserve">Por fallas provocadas en las instalaciones eléctricas </t>
  </si>
  <si>
    <t>Probabilidad de afectación económica y reputacional por interrupciones del fluido eléctrico en las instalaciones de la ETITC debido a las fallas provocadas por fallas en las instalaciones eléctricas.</t>
  </si>
  <si>
    <t>Daños Activos Físicos</t>
  </si>
  <si>
    <t xml:space="preserve">     Entre 100 y 500 SMLMV </t>
  </si>
  <si>
    <r>
      <t xml:space="preserve">Los líderes  de área de Infraestructura Eléctrica realizará documentará el Mantenimiento preventivo de las redes y equipos eléctricos por medio del Software de gestión de Mantenimiento MANTUM CMMS
</t>
    </r>
    <r>
      <rPr>
        <b/>
        <sz val="10"/>
        <rFont val="Arial Narrow"/>
        <family val="2"/>
      </rPr>
      <t>Desviación del control:</t>
    </r>
    <r>
      <rPr>
        <sz val="10"/>
        <rFont val="Arial Narrow"/>
        <family val="2"/>
      </rPr>
      <t xml:space="preserve">
Activación de las plantes de emergencia, prioriza el datacenter.</t>
    </r>
  </si>
  <si>
    <r>
      <t xml:space="preserve">Informe de ejecución de actividades del Software de gestión de Mantenimiento MANTUM CMMS
</t>
    </r>
    <r>
      <rPr>
        <b/>
        <sz val="10"/>
        <color rgb="FF7030A0"/>
        <rFont val="Arial Narrow"/>
        <family val="2"/>
      </rPr>
      <t xml:space="preserve">
</t>
    </r>
    <r>
      <rPr>
        <b/>
        <sz val="10"/>
        <rFont val="Arial Narrow"/>
        <family val="2"/>
      </rPr>
      <t xml:space="preserve">Documentación del control 
</t>
    </r>
    <r>
      <rPr>
        <sz val="10"/>
        <rFont val="Arial Narrow"/>
        <family val="2"/>
      </rPr>
      <t>plataforma MANTUM CMMS</t>
    </r>
  </si>
  <si>
    <t>Revisar y actualizar los planes de mantenimiento en el Software de Gestión de Mantenimiento MANTUM CMMS</t>
  </si>
  <si>
    <t>Líder de Infraestructura Eléctrica
Personal Técnico y contratistas.</t>
  </si>
  <si>
    <t>Desde el área de Infraestructura eléctrica, se realizan semanalmente rutas de mantenimiento las cuales cubren todos y cada uno de los equipos de misión critica como los son; Plantas Eléctricas, Aires Acondicionados, Sistema de Control de Iluminación, UPS y Reguladores.
Así mismo, se gestiona solicitudes de servicio para mantenimientos correctivos a nivel de red eléctrica y cableado estructurado de telecomunicaciones entre otros transversales a la dependencia de Infraestructura Eléctrica.</t>
  </si>
  <si>
    <r>
      <t xml:space="preserve">Los líderes  de  área de Infraestructura Eléctrica realizará actualización de documentación y diseños eléctricos, teniendo en cuenta la coordinación de protecciones y la capacidad de los conductores eléctricos.
</t>
    </r>
    <r>
      <rPr>
        <b/>
        <sz val="10"/>
        <rFont val="Arial Narrow"/>
        <family val="2"/>
      </rPr>
      <t xml:space="preserve">Desviación del control.
</t>
    </r>
    <r>
      <rPr>
        <sz val="10"/>
        <rFont val="Arial Narrow"/>
        <family val="2"/>
      </rPr>
      <t xml:space="preserve">Uso de planos provisional debido a que están en constante cambio </t>
    </r>
  </si>
  <si>
    <r>
      <t xml:space="preserve">Planos y documentación actualizados sobre la infraestructura eléctrica de la ETITC. 
</t>
    </r>
    <r>
      <rPr>
        <b/>
        <sz val="10"/>
        <rFont val="Arial Narrow"/>
        <family val="2"/>
      </rPr>
      <t>Documentación del control</t>
    </r>
    <r>
      <rPr>
        <sz val="10"/>
        <color rgb="FF7030A0"/>
        <rFont val="Arial Narrow"/>
        <family val="2"/>
      </rPr>
      <t xml:space="preserve">
</t>
    </r>
    <r>
      <rPr>
        <sz val="10"/>
        <rFont val="Arial Narrow"/>
        <family val="2"/>
      </rPr>
      <t xml:space="preserve">Retie </t>
    </r>
  </si>
  <si>
    <t>Se están realizando actualización de planimetría sectorizada a nivel de redes eléctricas de la ETITC (Unifilares y Cuadros de Cargas).
De igual manera, se están realizando actualización de planimetría referente a talleres nuevos o laboratorios requeridos en la ETITC Y Extensión UPK-TINTAL.</t>
  </si>
  <si>
    <t>https://itceduco.sharepoint.com/sites/MAPADDERIESGO/Shared%20Documents/Forms/AllItems.aspx?ct=1725548719330&amp;or=OWA%2DNT%2DMail&amp;cid=6d6a23ff%2D6210%2D5030%2D97d7%2Df55b0d2bf05a&amp;ga=1&amp;id=%2Fsites%2FMAPADDERIESGO%2FShared%20Documents%2FGeneral%2F2024%2F5%2E%20Planes%20de%20mantenimiento&amp;viewid=f3b9c77f%2D92f8%2D4f92%2D9eb0%2D771fd29942b0</t>
  </si>
  <si>
    <t>Talento humano</t>
  </si>
  <si>
    <t xml:space="preserve">Incumplimiento de la normatividad vigente </t>
  </si>
  <si>
    <t>Por fallas en la gestión de recursos físicos.</t>
  </si>
  <si>
    <t>Probabilidad de afectación económica y reputacional por incumplimiento de la normatividad vigente por fallas en la gestión de recursos físicos.</t>
  </si>
  <si>
    <t>Ejecución y Administración de procesos</t>
  </si>
  <si>
    <r>
      <t xml:space="preserve">Los líderes del  áreas de Planta física e Infraestructura eléctrica se acogerán a la normatividad vigente en la realización en las actividades de los proyectos, mantenimiento con relación a la infraestructura física de la ETITC.
</t>
    </r>
    <r>
      <rPr>
        <b/>
        <sz val="10"/>
        <rFont val="Arial Narrow"/>
        <family val="2"/>
      </rPr>
      <t xml:space="preserve">Desviación del control:
</t>
    </r>
    <r>
      <rPr>
        <sz val="10"/>
        <rFont val="Arial Narrow"/>
        <family val="2"/>
      </rPr>
      <t xml:space="preserve">Reprogramar actividades asta cuando sea aprobado por el funcionario responsable </t>
    </r>
    <r>
      <rPr>
        <b/>
        <sz val="10"/>
        <rFont val="Arial Narrow"/>
        <family val="2"/>
      </rPr>
      <t xml:space="preserve">
</t>
    </r>
  </si>
  <si>
    <r>
      <t xml:space="preserve">Documentos que evidencien el cumplimiento de la normatividad vigente frente a los entes rectores.
</t>
    </r>
    <r>
      <rPr>
        <sz val="10"/>
        <color rgb="FF7030A0"/>
        <rFont val="Arial Narrow"/>
        <family val="2"/>
      </rPr>
      <t xml:space="preserve">
</t>
    </r>
    <r>
      <rPr>
        <b/>
        <sz val="10"/>
        <rFont val="Arial Narrow"/>
        <family val="2"/>
      </rPr>
      <t>Documentación del control 
E</t>
    </r>
    <r>
      <rPr>
        <sz val="10"/>
        <rFont val="Arial Narrow"/>
        <family val="2"/>
      </rPr>
      <t>s el normograma GDC-FO-05 cargado en la plataforma ETITC</t>
    </r>
    <r>
      <rPr>
        <sz val="10"/>
        <color rgb="FF7030A0"/>
        <rFont val="Arial Narrow"/>
        <family val="2"/>
      </rPr>
      <t xml:space="preserve">
</t>
    </r>
  </si>
  <si>
    <t>Realizar las solicitudes trámites y documentos necesarios para el cumplimiento de la normatividad vigente</t>
  </si>
  <si>
    <t>Permisos de Min cultura: Se inicia la elaboración de dos permisos ante  a MinCultura (corte 30 de  abril).
Se muestra los documentos pertinentes a la realización de los estudios técnicos para la valoración de la Sede Guaymaral . Se realizarla envio de información a Secretaria General para el traspaso y englobe de inmuebles. Se muestran los documentos técnicos para la elaboración y estudio de movilidad inclusiva.
A nivel de Infraestructura Eléctrica se cumple con normatividad en instalaciones, mantenimientos  y adecuaciones según aplique, para las redes eléctricas y de cableado estructurado  en vigencia para Colombia o a nivel internacional. (RETIE, NEC/NTC 2050, IEC 61439-1, NFPA, ANSI/TIA 606-A,B,C,D...).</t>
  </si>
  <si>
    <t>Permisos de Min cultura: Se inicia la elaboración de dos permisos ante a MinCultura con respecto a la intervención de jardineria, cerramiento exterior IDARTES y ejecución Movilidad Inclusiva (corte 30 de agosto).Se muestra los documentos pertinentes a la realización de los estudios técnicos para la valoración de la Sede Funza . Se realizarla envio de información a Secretaria General para el traspaso y englobe de inmuebles. Se muestran los documentos técnicos para la elaboración y estudio de movilidad inclusiva.
A nivel de Infraestructura Eléctrica se cumple con normatividad en instalaciones, mantenimientos  y adecuaciones según aplique, para las redes eléctricas y de cableado estructurado  en vigencia para Colombia o a nivel internacional. (RETIE, NEC/NTC 2050, IEC 61439-1, NFPA, ANSI/TIA 606-A,B,C,D...).</t>
  </si>
  <si>
    <t>https://itceduco.sharepoint.com/sites/MAPADDERIESGO/Shared%20Documents/Forms/AllItems.aspx?ct=1725548719330&amp;or=OWA%2DNT%2DMail&amp;cid=6d6a23ff%2D6210%2D5030%2D97d7%2Df55b0d2bf05a&amp;ga=1&amp;id=%2Fsites%2FMAPADDERIESGO%2FShared%20Documents%2FGeneral%2F2024%2F8%2E%20Normativa&amp;viewid=f3b9c77f%2D92f8%2D4f92%2D9eb0%2D771fd29942b0</t>
  </si>
  <si>
    <t>Manejo inadecuado de residuos</t>
  </si>
  <si>
    <t>Por incumplimiento y/o desconocimiento de la normativa vigente</t>
  </si>
  <si>
    <t>Probabilidad de afectación económico y reputacional por el manejo inadecuado de los residuos debido al incumplimiento y/o desconocimiento de la normativa vigente.</t>
  </si>
  <si>
    <t xml:space="preserve">     Entre 10 y 50 SMLMV </t>
  </si>
  <si>
    <r>
      <t xml:space="preserve">Los líderes del   áreas de planta física e Infraestructura Eléctrica solicitarán al área de Gestión ambiental la capacitación en manejo de residuos y participaran activamente.
</t>
    </r>
    <r>
      <rPr>
        <b/>
        <sz val="10"/>
        <rFont val="Arial Narrow"/>
        <family val="2"/>
      </rPr>
      <t xml:space="preserve">Desviación del control     </t>
    </r>
    <r>
      <rPr>
        <sz val="10"/>
        <rFont val="Arial Narrow"/>
        <family val="2"/>
      </rPr>
      <t xml:space="preserve">
Reiterar al líder del sistema de gestión ambiental la solicitud de la gestión.                          </t>
    </r>
  </si>
  <si>
    <r>
      <t xml:space="preserve">Documentos e información que evidencie la solicitud y ejecución de capacitaciones sobre el manejo de residuos.
</t>
    </r>
    <r>
      <rPr>
        <sz val="10"/>
        <color rgb="FF7030A0"/>
        <rFont val="Arial Narrow"/>
        <family val="2"/>
      </rPr>
      <t xml:space="preserve">
</t>
    </r>
    <r>
      <rPr>
        <b/>
        <sz val="10"/>
        <rFont val="Arial Narrow"/>
        <family val="2"/>
      </rPr>
      <t>Documentación del control 
C</t>
    </r>
    <r>
      <rPr>
        <sz val="10"/>
        <rFont val="Arial Narrow"/>
        <family val="2"/>
      </rPr>
      <t>ertificado a la asistencia de capacitación</t>
    </r>
  </si>
  <si>
    <t>Solicitar y asistir a las capacitaciones y reuniones de Gestión Ambiental</t>
  </si>
  <si>
    <t xml:space="preserve">
Desde el área de planta fisica se solicito capacitaciones a nivel de gestión ambiental, salud ocupacional y seguridad digital.
Desde el área de infraestructura Eléctrica se solicito capacitaciones a nivel de gestión ambiental, salud ocupacional y seguridad digital.</t>
  </si>
  <si>
    <t>Desde el área de planta fisica se asiste a capacitaciones a nivel de gestión ambiental realizadas en el mes de Julio. 
Desde el área de infraestructura Eléctrica se solicito capacitaciones a nivel de gestión ambiental, salud ocupacional</t>
  </si>
  <si>
    <t>https://itceduco.sharepoint.com/sites/MAPADDERIESGO/Shared%20Documents/Forms/AllItems.aspx?ct=1725548719330&amp;or=OWA%2DNT%2DMail&amp;cid=6d6a23ff%2D6210%2D5030%2D97d7%2Df55b0d2bf05a&amp;ga=1&amp;id=%2Fsites%2FMAPADDERIESGO%2FShared%20Documents%2FGeneral%2F2024%2F6%2E%20Capacitaciones&amp;viewid=f3b9c77f%2D92f8%2D4f92%2D9eb0%2D771fd29942b0</t>
  </si>
  <si>
    <r>
      <t xml:space="preserve">Los líderes del  áreas de planta física e Infraestructura Eléctrica solicitarán los respectivos certificados de disposición final de los residuos generados.
</t>
    </r>
    <r>
      <rPr>
        <b/>
        <sz val="10"/>
        <rFont val="Arial Narrow"/>
        <family val="2"/>
      </rPr>
      <t xml:space="preserve">Desviación del control     
</t>
    </r>
    <r>
      <rPr>
        <sz val="10"/>
        <rFont val="Arial Narrow"/>
        <family val="2"/>
      </rPr>
      <t xml:space="preserve">Reiterar al líder del sistema de gestión ambiental la solicitud de la gestión.    </t>
    </r>
    <r>
      <rPr>
        <b/>
        <sz val="10"/>
        <rFont val="Arial Narrow"/>
        <family val="2"/>
      </rPr>
      <t xml:space="preserve">                      
</t>
    </r>
  </si>
  <si>
    <r>
      <t xml:space="preserve">Documentos e información sobre la certificación de la disposición final de residuos de los contratistas externos.
</t>
    </r>
    <r>
      <rPr>
        <sz val="10"/>
        <rFont val="Arial Narrow"/>
        <family val="2"/>
      </rPr>
      <t xml:space="preserve">  </t>
    </r>
    <r>
      <rPr>
        <b/>
        <sz val="10"/>
        <rFont val="Arial Narrow"/>
        <family val="2"/>
      </rPr>
      <t xml:space="preserve">
Documentación del control.  GAM-</t>
    </r>
    <r>
      <rPr>
        <sz val="10"/>
        <rFont val="Arial Narrow"/>
        <family val="2"/>
      </rPr>
      <t xml:space="preserve">PC-03 Manejo y Gestión Segura de Residuos Ordinarios 
</t>
    </r>
  </si>
  <si>
    <t>Solicitar los certificados de disposición final de los residuos generados por contratistas externos.</t>
  </si>
  <si>
    <t xml:space="preserve">Desde el área se muestra como evidencia los respectivos soportes frente a las certificaciones de disponibilidad de residuos, acorde a las actividades realizadas ( certificaciones), en estas se hacen visibles los responsables y actividades realizadas frente a la disposición de residuos.
Desde al área de infraestructura eléctrica se realiza procedimiento según indicaciones del área de gestión ambiental. </t>
  </si>
  <si>
    <t xml:space="preserve">Desde el área de planta fisica se muestra como evidencia los respectivos soportes frente a las solictudes y acompañamientos realizados frente a la disposición de residuos.
Desde al área de infraestructura eléctrica se realiza procedimiento según indicaciones del área de gestión ambiental. </t>
  </si>
  <si>
    <t>https://itceduco.sharepoint.com/sites/MAPADDERIESGO/Shared%20Documents/Forms/AllItems.aspx?ct=1725548719330&amp;or=OWA%2DNT%2DMail&amp;cid=6d6a23ff%2D6210%2D5030%2D97d7%2Df55b0d2bf05a&amp;ga=1&amp;id=%2Fsites%2FMAPADDERIESGO%2FShared%20Documents%2FGeneral%2F2024%2F7%2E%20Disposici%C3%B3n%20de%20Residuos&amp;viewid=f3b9c77f%2D92f8%2D4f92%2D9eb0%2D771fd29942b0</t>
  </si>
  <si>
    <t xml:space="preserve">Afectaciones a la prestación del servicio educativo </t>
  </si>
  <si>
    <t>Por fallas en la red hidráulica y baterías de baños</t>
  </si>
  <si>
    <t>Probabilidad de afectación económica y reputacional por afectaciones a la prestación del servicio educativo debido a fallas en la red hidráulica y baterías de baños.</t>
  </si>
  <si>
    <t xml:space="preserve">     Entre 50 y 100 SMLMV </t>
  </si>
  <si>
    <r>
      <t xml:space="preserve">Los líderes del   área de Planta Física realizará y documentará el Mantenimiento preventivo de las redes y equipos hidráulicos y de baños por medio del Software de gestión de Mantenimiento MANTUM CMMS
</t>
    </r>
    <r>
      <rPr>
        <b/>
        <sz val="10"/>
        <rFont val="Arial Narrow"/>
        <family val="2"/>
      </rPr>
      <t xml:space="preserve">Desviación del control:
</t>
    </r>
    <r>
      <rPr>
        <sz val="10"/>
        <rFont val="Arial Narrow"/>
        <family val="2"/>
      </rPr>
      <t xml:space="preserve">La contratación se realizara de forma anticipada para garantizar que se mantenga cobertura en toda la vigencia </t>
    </r>
    <r>
      <rPr>
        <b/>
        <sz val="10"/>
        <rFont val="Arial Narrow"/>
        <family val="2"/>
      </rPr>
      <t xml:space="preserve">
</t>
    </r>
  </si>
  <si>
    <r>
      <t xml:space="preserve">Informe de ejecución de actividades del Software de gestión de Mantenimiento MANTUM CMMS
</t>
    </r>
    <r>
      <rPr>
        <b/>
        <sz val="10"/>
        <rFont val="Arial Narrow"/>
        <family val="2"/>
      </rPr>
      <t xml:space="preserve">Documentación del control 
</t>
    </r>
    <r>
      <rPr>
        <sz val="10"/>
        <rFont val="Arial Narrow"/>
        <family val="2"/>
      </rPr>
      <t>Plataforma MANTUM CMMS</t>
    </r>
  </si>
  <si>
    <t>Se ejecuto a cabalidad el contrato (276-2023 y OC114236) de mantenimiento Sistema de Bombeo y Adquisición de insumos de ferreteria. Al mismo tiempo la ejecución de Plan de mantenimiento 2024 de la Planta Fisica. 
Así mismo, se tienen establecidos rutas de mantenimiento periódicos por medio del gestor de mantenimiento MANTUM-CMMS</t>
  </si>
  <si>
    <t>Desde el area de planta fisica se ejecuto a cabalidad el contrato (OC114236 y atención emergencia servicio vactor) el primero Adquisición de insumos de ferreteria, y el segundo al mantenimiento de drenaje Sede Tintal. Al mismo tiempo la ejecución de Plan de mantenimiento 2024 de la Planta Fisica y elaboración de Estudios Previos. 
Así mismo, se tienen establecidos rutas de mantenimiento periódicos por medio del gestor de mantenimiento MANTUM-CMMS</t>
  </si>
  <si>
    <t>Económico</t>
  </si>
  <si>
    <t>Afectación al sistema de ingresos y egresos de la gestión de Almacén</t>
  </si>
  <si>
    <t>No ingresar al sistema los ingresos y egresos</t>
  </si>
  <si>
    <r>
      <t>Probabilidad de afectación económica por afectaciones al sistema de ingresos y egresos de la gestión de Almacén al no ingresar estos al</t>
    </r>
    <r>
      <rPr>
        <sz val="11"/>
        <color rgb="FFFF0000"/>
        <rFont val="Arial Narrow"/>
        <family val="2"/>
      </rPr>
      <t xml:space="preserve"> </t>
    </r>
    <r>
      <rPr>
        <sz val="11"/>
        <color rgb="FF7030A0"/>
        <rFont val="Arial Narrow"/>
        <family val="2"/>
      </rPr>
      <t>sistema de los activos fijos de la entidad</t>
    </r>
  </si>
  <si>
    <t xml:space="preserve">     Afectación menor a 10 SMLMV .</t>
  </si>
  <si>
    <r>
      <t>El líder de área  de Almacén realizará los ingresos y egresos de acuerdo con el procedimiento establecido:
GRF-PC-01 Procedimiento administración y control de materiales y suministros.
GRF-PC-03 Procedimiento administración manejo y control de los activos fijos
D</t>
    </r>
    <r>
      <rPr>
        <b/>
        <sz val="10"/>
        <rFont val="Arial Narrow"/>
        <family val="2"/>
      </rPr>
      <t xml:space="preserve">esviación del control </t>
    </r>
    <r>
      <rPr>
        <sz val="10"/>
        <rFont val="Arial Narrow"/>
        <family val="2"/>
      </rPr>
      <t xml:space="preserve">
</t>
    </r>
  </si>
  <si>
    <r>
      <t xml:space="preserve">Documentos e información sobre el ingreso y egresos al sistema
</t>
    </r>
    <r>
      <rPr>
        <sz val="10"/>
        <color rgb="FF7030A0"/>
        <rFont val="Arial Narrow"/>
        <family val="2"/>
      </rPr>
      <t xml:space="preserve">
</t>
    </r>
    <r>
      <rPr>
        <b/>
        <sz val="10"/>
        <rFont val="Arial Narrow"/>
        <family val="2"/>
      </rPr>
      <t>Documentación del contro</t>
    </r>
    <r>
      <rPr>
        <sz val="10"/>
        <rFont val="Arial Narrow"/>
        <family val="2"/>
      </rPr>
      <t xml:space="preserve">l </t>
    </r>
    <r>
      <rPr>
        <sz val="10"/>
        <color rgb="FF7030A0"/>
        <rFont val="Arial Narrow"/>
        <family val="2"/>
      </rPr>
      <t xml:space="preserve">
</t>
    </r>
    <r>
      <rPr>
        <sz val="10"/>
        <color theme="1"/>
        <rFont val="Arial Narrow"/>
        <family val="2"/>
      </rPr>
      <t xml:space="preserve">
</t>
    </r>
  </si>
  <si>
    <t>Realizar los ingresos y egresos según el procedimiento establecido</t>
  </si>
  <si>
    <t>Líder y equipo de trabajo de Almacén</t>
  </si>
  <si>
    <t>15/1/2024</t>
  </si>
  <si>
    <t>El área de almacén general ha realizado a la presente fecha 21 comprobantes de ingreso mediante el formato GRF-FO-08, así mismo, se ha realizado 21 comprobantes de egreso devolutivo mediante el formato GRF-FO-12.
De igual manera, los documentos tramitados a nivel de ingresos y egresos se registran en la plataforma CMMS-MANTUM. Por lo tanto, se registra la información en dicha plataforma, como medida de contingencia, mientras se establece una plataforma especializada para la gestión de recursos físicos de bienes y muebles que administra el área de almacén general.</t>
  </si>
  <si>
    <t>El área de almacén general ha realizado a la presente fecha 26 comprobantes de ingreso mediante el formato GRF-FO-08, así mismo, se ha realizado 5 comprobantes de egreso devolutivo mediante el formato GRF-FO-12.
De igual manera, los documentos tramitados a nivel de ingresos y egresos se registran en la plataforma CMMS-MANTUM. Por lo tanto, se registra la información en dicha plataforma, como medida de contingencia, mientras se establece una plataforma especializada para la gestión de recursos físicos de bienes y muebles que administra el área de almacén general.</t>
  </si>
  <si>
    <t>https://itceduco.sharepoint.com/sites/MAPADDERIESGO/Shared%20Documents/Forms/AllItems.aspx?ct=1725548719330&amp;or=OWA%2DNT%2DMail&amp;cid=6d6a23ff%2D6210%2D5030%2D97d7%2Df55b0d2bf05a&amp;ga=1&amp;id=%2Fsites%2FMAPADDERIESGO%2FShared%20Documents%2FGeneral%2F2024%2F9%2E%20Almac%C3%A9n&amp;viewid=f3b9c77f%2D92f8%2D4f92%2D9eb0%2D771fd29942b0</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</si>
  <si>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</si>
  <si>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r>
      <rPr>
        <b/>
        <sz val="14"/>
        <rFont val="Arial Narrow"/>
        <family val="2"/>
      </rPr>
      <t>LÍDER DEL PROCESO:</t>
    </r>
    <r>
      <rPr>
        <sz val="14"/>
        <rFont val="Arial Narrow"/>
        <family val="2"/>
      </rPr>
      <t xml:space="preserve"> Yamid Rivera</t>
    </r>
  </si>
  <si>
    <t>Fecha de actualización 31/01/2024</t>
  </si>
  <si>
    <t>CLASIF. DE CONFIDENCIALIDAD</t>
  </si>
  <si>
    <t>IPB</t>
  </si>
  <si>
    <t>CLASIF. DE INTEGRIDAD</t>
  </si>
  <si>
    <t>A</t>
  </si>
  <si>
    <t>CLASIF. DE DISPONIBILIDAD</t>
  </si>
  <si>
    <t xml:space="preserve">Tipo </t>
  </si>
  <si>
    <t>Activo de información</t>
  </si>
  <si>
    <t>Criterio</t>
  </si>
  <si>
    <t>Ambiental</t>
  </si>
  <si>
    <t>Evento externo</t>
  </si>
  <si>
    <t>Hardware</t>
  </si>
  <si>
    <t>Confidencialidad</t>
  </si>
  <si>
    <t>Corrupción</t>
  </si>
  <si>
    <t>Financiero</t>
  </si>
  <si>
    <t>Software</t>
  </si>
  <si>
    <t>Disponibilidad</t>
  </si>
  <si>
    <t>Estratégico</t>
  </si>
  <si>
    <t>Integridad</t>
  </si>
  <si>
    <t>Documental</t>
  </si>
  <si>
    <t>Seguridad digital</t>
  </si>
  <si>
    <t>Tecnología</t>
  </si>
  <si>
    <t>Tecnológico</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</si>
  <si>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</si>
  <si>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</si>
  <si>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</si>
  <si>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</si>
  <si>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</si>
  <si>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</si>
  <si>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</si>
  <si>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</si>
  <si>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</si>
  <si>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</si>
  <si>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</si>
  <si>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</si>
  <si>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</si>
  <si>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</si>
  <si>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</si>
  <si>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</si>
  <si>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</si>
  <si>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</si>
  <si>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</si>
  <si>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</si>
  <si>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</si>
  <si>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</si>
  <si>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</si>
  <si>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</si>
  <si>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</si>
  <si>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</si>
  <si>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</si>
  <si>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</si>
  <si>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</si>
  <si>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</si>
  <si>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</si>
  <si>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</si>
  <si>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</si>
  <si>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</si>
  <si>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</si>
  <si>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</si>
  <si>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</si>
  <si>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</si>
  <si>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</si>
  <si>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</si>
  <si>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</si>
  <si>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</si>
  <si>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</si>
  <si>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</si>
  <si>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</si>
  <si>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</si>
  <si>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</si>
  <si>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</si>
  <si>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</si>
  <si>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</si>
  <si>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</si>
  <si>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</si>
  <si>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El riesgo afecta la imagen de alguna área de la organización</t>
  </si>
  <si>
    <t>Pérdida_Reputacional</t>
  </si>
  <si>
    <t xml:space="preserve">     El riesgo afecta la imagen de la entidad internamente, de conocimiento general, nivel interno, de junta dircetiva y accionistas y/o de provedores</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</si>
  <si>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</si>
  <si>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</si>
  <si>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</si>
  <si>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</si>
  <si>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</si>
  <si>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</si>
  <si>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</si>
  <si>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El riesgo afecta la imagen de de la entidad con efecto publicitario sostenido a nivel de sector administrativo, nivel departamental o municipal</t>
  </si>
  <si>
    <t>❌</t>
  </si>
  <si>
    <t>✔</t>
  </si>
  <si>
    <t>Tabla Atributos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</si>
  <si>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</si>
  <si>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</si>
  <si>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</si>
  <si>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</si>
  <si>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</si>
  <si>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</si>
  <si>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</si>
  <si>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</si>
  <si>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</si>
  <si>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</si>
  <si>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</si>
  <si>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</si>
  <si>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</si>
  <si>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</si>
  <si>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</si>
  <si>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</si>
  <si>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</si>
  <si>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</si>
  <si>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</si>
  <si>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</si>
  <si>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</si>
  <si>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Evitar</t>
  </si>
  <si>
    <t>Reputacional</t>
  </si>
  <si>
    <t>Reducir (compartir)</t>
  </si>
  <si>
    <t>Plan de accion (solo para la opción reducir)</t>
  </si>
  <si>
    <t>Finalizado</t>
  </si>
  <si>
    <t>Daños Activos Fisicos</t>
  </si>
  <si>
    <t>Ejecucion y Administracion de procesos</t>
  </si>
  <si>
    <t>Fallas Tecnologicas</t>
  </si>
  <si>
    <t>Fraude Externo</t>
  </si>
  <si>
    <t>Fraude Interno</t>
  </si>
  <si>
    <t>Relaciones Laborales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</si>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</sst>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sz val="12"/>
      <name val="Arial"/>
      <family val="2"/>
    </font>
    <font>
      <u/>
      <sz val="11"/>
      <color theme="10"/>
      <name val="Calibri"/>
      <family val="2"/>
      <scheme val="minor"/>
    </font>
    <font>
      <sz val="11"/>
      <color rgb="FFFF0000"/>
      <name val="Arial Narrow"/>
      <family val="2"/>
    </font>
    <font>
      <b/>
      <sz val="10"/>
      <color rgb="FF7030A0"/>
      <name val="Arial Narrow"/>
      <family val="2"/>
    </font>
    <font>
      <sz val="10"/>
      <color rgb="FF7030A0"/>
      <name val="Arial Narrow"/>
      <family val="2"/>
    </font>
    <font>
      <sz val="11"/>
      <color rgb="FF7030A0"/>
      <name val="Arial Narrow"/>
      <family val="2"/>
    </font>
    <font>
      <sz val="11"/>
      <color rgb="FF000000"/>
      <name val="Calibri"/>
      <family val="2"/>
      <scheme val="minor"/>
    </font>
    <font>
      <sz val="11"/>
      <name val="Calibri"/>
      <family val="2"/>
    </font>
    <font>
      <sz val="11"/>
      <color rgb="FF000000"/>
      <name val="Calibri"/>
    </font>
    <font>
      <sz val="11"/>
      <name val="Calibri"/>
    </font>
    <font>
      <sz val="11"/>
      <color rgb="FF000000"/>
      <name val="Calibri"/>
      <charset val="1"/>
    </font>
  </fonts>
  <fills count="1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FF"/>
        <bgColor indexed="64"/>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6">
    <xf numFmtId="0" fontId="0" fillId="0" borderId="0"/>
    <xf numFmtId="9" fontId="14" fillId="0" borderId="0" applyFont="0" applyFill="0" applyBorder="0" applyAlignment="0" applyProtection="0"/>
    <xf numFmtId="0" fontId="45" fillId="0" borderId="0"/>
    <xf numFmtId="0" fontId="46" fillId="0" borderId="0"/>
    <xf numFmtId="0" fontId="5" fillId="0" borderId="0"/>
    <xf numFmtId="0" fontId="66" fillId="0" borderId="0" applyNumberFormat="0" applyFill="0" applyBorder="0" applyAlignment="0" applyProtection="0"/>
  </cellStyleXfs>
  <cellXfs count="437">
    <xf numFmtId="0" fontId="0" fillId="0" borderId="0" xfId="0"/>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6"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6" fillId="0" borderId="21" xfId="0" applyFont="1" applyBorder="1" applyAlignment="1" applyProtection="1">
      <alignment horizontal="left" vertical="top" wrapText="1"/>
      <protection locked="0"/>
    </xf>
    <xf numFmtId="0" fontId="6" fillId="0" borderId="21" xfId="0" quotePrefix="1" applyFont="1" applyBorder="1" applyAlignment="1" applyProtection="1">
      <alignment horizontal="left" vertical="top" wrapText="1"/>
      <protection locked="0"/>
    </xf>
    <xf numFmtId="0" fontId="1" fillId="0" borderId="21" xfId="0" applyFont="1" applyBorder="1" applyAlignment="1" applyProtection="1">
      <alignment horizontal="left" vertical="top"/>
      <protection hidden="1"/>
    </xf>
    <xf numFmtId="0" fontId="1" fillId="0" borderId="21" xfId="0" applyFont="1" applyBorder="1" applyAlignment="1" applyProtection="1">
      <alignment horizontal="left" vertical="top" textRotation="90"/>
      <protection locked="0"/>
    </xf>
    <xf numFmtId="9" fontId="1" fillId="0" borderId="21" xfId="0" applyNumberFormat="1" applyFont="1" applyBorder="1" applyAlignment="1" applyProtection="1">
      <alignment horizontal="left" vertical="top"/>
      <protection hidden="1"/>
    </xf>
    <xf numFmtId="164" fontId="1" fillId="0" borderId="21" xfId="1" applyNumberFormat="1" applyFont="1" applyBorder="1" applyAlignment="1">
      <alignment horizontal="left" vertical="top"/>
    </xf>
    <xf numFmtId="0" fontId="4" fillId="0" borderId="21" xfId="0" applyFont="1" applyBorder="1" applyAlignment="1" applyProtection="1">
      <alignment horizontal="left" vertical="top" textRotation="90" wrapText="1"/>
      <protection hidden="1"/>
    </xf>
    <xf numFmtId="0" fontId="4" fillId="0" borderId="21" xfId="0" applyFont="1" applyBorder="1" applyAlignment="1" applyProtection="1">
      <alignment horizontal="left" vertical="top" textRotation="90"/>
      <protection hidden="1"/>
    </xf>
    <xf numFmtId="0" fontId="1" fillId="0" borderId="21" xfId="0" applyFont="1" applyBorder="1" applyAlignment="1" applyProtection="1">
      <alignment horizontal="left" vertical="top" wrapText="1"/>
      <protection locked="0"/>
    </xf>
    <xf numFmtId="14" fontId="1" fillId="0" borderId="21" xfId="0" applyNumberFormat="1" applyFont="1" applyBorder="1" applyAlignment="1" applyProtection="1">
      <alignment horizontal="left" vertical="top"/>
      <protection locked="0"/>
    </xf>
    <xf numFmtId="0" fontId="2" fillId="0" borderId="21" xfId="0" applyFont="1" applyBorder="1" applyAlignment="1" applyProtection="1">
      <alignment horizontal="left" vertical="top" wrapText="1"/>
      <protection locked="0"/>
    </xf>
    <xf numFmtId="0" fontId="1" fillId="0" borderId="21" xfId="0" applyFont="1" applyBorder="1" applyAlignment="1">
      <alignment horizontal="left" vertical="top"/>
    </xf>
    <xf numFmtId="9" fontId="1" fillId="0" borderId="21" xfId="0" applyNumberFormat="1" applyFont="1" applyBorder="1" applyAlignment="1" applyProtection="1">
      <alignment horizontal="left" vertical="top" wrapText="1"/>
      <protection hidden="1"/>
    </xf>
    <xf numFmtId="0" fontId="1" fillId="0" borderId="0" xfId="0" applyFont="1" applyAlignment="1">
      <alignment horizontal="left" vertical="top"/>
    </xf>
    <xf numFmtId="0" fontId="1" fillId="3" borderId="0" xfId="0" applyFont="1" applyFill="1" applyAlignment="1">
      <alignment horizontal="left" vertical="top"/>
    </xf>
    <xf numFmtId="0" fontId="4" fillId="3" borderId="0" xfId="0" applyFont="1" applyFill="1" applyAlignment="1">
      <alignment horizontal="left" vertical="top"/>
    </xf>
    <xf numFmtId="0" fontId="4" fillId="2" borderId="0" xfId="0" applyFont="1" applyFill="1" applyAlignment="1">
      <alignment horizontal="left" vertical="top"/>
    </xf>
    <xf numFmtId="0" fontId="1" fillId="0" borderId="21" xfId="0" applyFont="1" applyBorder="1" applyAlignment="1" applyProtection="1">
      <alignment horizontal="left" vertical="top"/>
      <protection locked="0"/>
    </xf>
    <xf numFmtId="0" fontId="4" fillId="0" borderId="69" xfId="0" applyFont="1" applyBorder="1" applyAlignment="1" applyProtection="1">
      <alignment horizontal="left" vertical="top" wrapText="1"/>
      <protection hidden="1"/>
    </xf>
    <xf numFmtId="9" fontId="1" fillId="0" borderId="69" xfId="0" applyNumberFormat="1" applyFont="1" applyBorder="1" applyAlignment="1" applyProtection="1">
      <alignment horizontal="left" vertical="top" wrapText="1"/>
      <protection hidden="1"/>
    </xf>
    <xf numFmtId="0" fontId="4" fillId="0" borderId="69" xfId="0" applyFont="1" applyBorder="1" applyAlignment="1" applyProtection="1">
      <alignment horizontal="left" vertical="top"/>
      <protection hidden="1"/>
    </xf>
    <xf numFmtId="0" fontId="1" fillId="0" borderId="22" xfId="0" applyFont="1" applyBorder="1" applyAlignment="1">
      <alignment horizontal="left" vertical="top"/>
    </xf>
    <xf numFmtId="9" fontId="1" fillId="0" borderId="21" xfId="0" applyNumberFormat="1" applyFont="1" applyBorder="1" applyAlignment="1" applyProtection="1">
      <alignment horizontal="left" vertical="top" wrapText="1"/>
      <protection locked="0"/>
    </xf>
    <xf numFmtId="0" fontId="4" fillId="0" borderId="21" xfId="0" applyFont="1" applyBorder="1" applyAlignment="1" applyProtection="1">
      <alignment horizontal="left" vertical="top" wrapText="1"/>
      <protection hidden="1"/>
    </xf>
    <xf numFmtId="0" fontId="4" fillId="0" borderId="21" xfId="0" applyFont="1" applyBorder="1" applyAlignment="1" applyProtection="1">
      <alignment horizontal="left" vertical="top"/>
      <protection hidden="1"/>
    </xf>
    <xf numFmtId="0" fontId="1" fillId="0" borderId="3" xfId="0" applyFont="1" applyBorder="1" applyAlignment="1">
      <alignment horizontal="left" vertical="top"/>
    </xf>
    <xf numFmtId="0" fontId="1" fillId="0" borderId="2" xfId="0" applyFont="1" applyBorder="1" applyAlignment="1">
      <alignment horizontal="left" vertical="top"/>
    </xf>
    <xf numFmtId="0" fontId="45" fillId="0" borderId="7" xfId="0" applyFont="1" applyBorder="1" applyAlignment="1">
      <alignment horizontal="left" vertical="top" wrapText="1"/>
    </xf>
    <xf numFmtId="0" fontId="45" fillId="0" borderId="0" xfId="0" applyFont="1" applyAlignment="1">
      <alignment horizontal="left" vertical="top" wrapText="1"/>
    </xf>
    <xf numFmtId="0" fontId="60"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61" fillId="0" borderId="0" xfId="0" applyFont="1" applyAlignment="1">
      <alignment horizontal="left" vertical="top"/>
    </xf>
    <xf numFmtId="0" fontId="64" fillId="0" borderId="68" xfId="0" applyFont="1" applyBorder="1" applyAlignment="1">
      <alignment horizontal="left" vertical="top" wrapText="1"/>
    </xf>
    <xf numFmtId="0" fontId="63" fillId="0" borderId="68" xfId="0" applyFont="1" applyBorder="1" applyAlignment="1">
      <alignment horizontal="left" vertical="top" wrapText="1"/>
    </xf>
    <xf numFmtId="0" fontId="64" fillId="0" borderId="0" xfId="0" applyFont="1" applyAlignment="1">
      <alignment horizontal="left" vertical="top" wrapText="1"/>
    </xf>
    <xf numFmtId="0" fontId="1" fillId="0" borderId="0" xfId="0" applyFont="1" applyAlignment="1">
      <alignment horizontal="left" vertical="top" wrapText="1"/>
    </xf>
    <xf numFmtId="0" fontId="1" fillId="3" borderId="0" xfId="0" applyFont="1" applyFill="1" applyAlignment="1">
      <alignment horizontal="left" vertical="top" wrapText="1"/>
    </xf>
    <xf numFmtId="9" fontId="1" fillId="0" borderId="21" xfId="1" applyFont="1" applyBorder="1" applyAlignment="1">
      <alignment horizontal="left" vertical="top" wrapText="1"/>
    </xf>
    <xf numFmtId="0" fontId="1" fillId="3" borderId="21" xfId="0" applyFont="1" applyFill="1" applyBorder="1" applyAlignment="1">
      <alignment horizontal="left" vertical="top" wrapText="1"/>
    </xf>
    <xf numFmtId="0" fontId="59" fillId="7" borderId="22" xfId="0" applyFont="1" applyFill="1" applyBorder="1" applyAlignment="1">
      <alignment horizontal="center" vertical="top" wrapText="1"/>
    </xf>
    <xf numFmtId="9" fontId="1" fillId="0" borderId="69" xfId="0" applyNumberFormat="1" applyFont="1" applyBorder="1" applyAlignment="1" applyProtection="1">
      <alignment horizontal="left" vertical="top" wrapText="1"/>
      <protection locked="0"/>
    </xf>
    <xf numFmtId="0" fontId="59" fillId="7" borderId="22" xfId="0" applyFont="1" applyFill="1" applyBorder="1" applyAlignment="1">
      <alignment horizontal="center" vertical="center" wrapText="1"/>
    </xf>
    <xf numFmtId="0" fontId="59" fillId="7" borderId="69" xfId="0" applyFont="1" applyFill="1" applyBorder="1" applyAlignment="1">
      <alignment horizontal="center" vertical="center" wrapText="1"/>
    </xf>
    <xf numFmtId="0" fontId="47" fillId="3" borderId="21" xfId="0" applyFont="1" applyFill="1" applyBorder="1" applyAlignment="1" applyProtection="1">
      <alignment horizontal="left" vertical="top" wrapText="1"/>
      <protection locked="0"/>
    </xf>
    <xf numFmtId="0" fontId="47" fillId="0" borderId="21" xfId="0" applyFont="1" applyBorder="1" applyAlignment="1" applyProtection="1">
      <alignment horizontal="left" vertical="top" wrapText="1"/>
      <protection locked="0"/>
    </xf>
    <xf numFmtId="0" fontId="19" fillId="11"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14" fontId="1" fillId="0" borderId="21" xfId="0" applyNumberFormat="1" applyFont="1" applyBorder="1" applyAlignment="1">
      <alignment horizontal="left" vertical="top" wrapText="1"/>
    </xf>
    <xf numFmtId="14" fontId="1" fillId="0" borderId="21" xfId="0" applyNumberFormat="1" applyFont="1" applyBorder="1" applyAlignment="1" applyProtection="1">
      <alignment horizontal="right" vertical="center"/>
      <protection locked="0"/>
    </xf>
    <xf numFmtId="14" fontId="1" fillId="0" borderId="72" xfId="0" applyNumberFormat="1" applyFont="1" applyBorder="1" applyAlignment="1" applyProtection="1">
      <alignment horizontal="right" vertical="center"/>
      <protection locked="0"/>
    </xf>
    <xf numFmtId="14" fontId="1" fillId="3" borderId="21" xfId="0" applyNumberFormat="1" applyFont="1" applyFill="1" applyBorder="1" applyAlignment="1" applyProtection="1">
      <alignment horizontal="center" vertical="center"/>
      <protection locked="0"/>
    </xf>
    <xf numFmtId="0" fontId="1" fillId="3" borderId="21" xfId="0" applyFont="1" applyFill="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1" fillId="0" borderId="71" xfId="0" applyFont="1" applyBorder="1" applyAlignment="1" applyProtection="1">
      <alignment horizontal="left" vertical="center" wrapText="1"/>
      <protection locked="0"/>
    </xf>
    <xf numFmtId="0" fontId="1" fillId="3" borderId="69" xfId="0" applyFont="1" applyFill="1" applyBorder="1" applyAlignment="1" applyProtection="1">
      <alignment horizontal="left" vertical="center" wrapText="1"/>
      <protection locked="0"/>
    </xf>
    <xf numFmtId="0" fontId="1" fillId="0" borderId="73" xfId="0" applyFont="1" applyBorder="1" applyAlignment="1" applyProtection="1">
      <alignment horizontal="left" vertical="center" wrapText="1"/>
      <protection locked="0"/>
    </xf>
    <xf numFmtId="0" fontId="1" fillId="0" borderId="69" xfId="0" applyFont="1" applyBorder="1" applyAlignment="1" applyProtection="1">
      <alignment horizontal="left" vertical="center" wrapText="1"/>
      <protection locked="0"/>
    </xf>
    <xf numFmtId="0" fontId="66" fillId="3" borderId="21" xfId="5" applyFill="1" applyBorder="1" applyAlignment="1" applyProtection="1">
      <alignment horizontal="center" vertical="center" wrapText="1"/>
      <protection locked="0"/>
    </xf>
    <xf numFmtId="0" fontId="66" fillId="0" borderId="21" xfId="5" applyBorder="1" applyAlignment="1" applyProtection="1">
      <alignment horizontal="center" vertical="center" wrapText="1"/>
      <protection locked="0"/>
    </xf>
    <xf numFmtId="0" fontId="66" fillId="0" borderId="0" xfId="5" applyFill="1" applyAlignment="1">
      <alignment horizontal="center" vertical="center" wrapText="1"/>
    </xf>
    <xf numFmtId="0" fontId="1" fillId="3" borderId="21" xfId="0" applyFont="1" applyFill="1" applyBorder="1" applyAlignment="1" applyProtection="1">
      <alignment horizontal="center" vertical="center"/>
      <protection locked="0"/>
    </xf>
    <xf numFmtId="14" fontId="1" fillId="0" borderId="21" xfId="0" applyNumberFormat="1" applyFont="1" applyBorder="1" applyAlignment="1">
      <alignment horizontal="center" vertical="center" wrapText="1"/>
    </xf>
    <xf numFmtId="0" fontId="71" fillId="3" borderId="21" xfId="5" applyFont="1" applyFill="1" applyBorder="1" applyAlignment="1" applyProtection="1">
      <alignment horizontal="center" vertical="center" wrapText="1"/>
      <protection locked="0"/>
    </xf>
    <xf numFmtId="0" fontId="72" fillId="0" borderId="22" xfId="0" applyFont="1" applyBorder="1" applyAlignment="1">
      <alignment horizontal="center" vertical="center" wrapText="1"/>
    </xf>
    <xf numFmtId="0" fontId="74" fillId="0" borderId="21" xfId="0" applyFont="1" applyBorder="1" applyAlignment="1">
      <alignment horizontal="center" vertical="center" wrapText="1"/>
    </xf>
    <xf numFmtId="0" fontId="74" fillId="0" borderId="22" xfId="0" applyFont="1" applyBorder="1" applyAlignment="1">
      <alignment horizontal="center" vertical="center" wrapText="1"/>
    </xf>
    <xf numFmtId="0" fontId="73" fillId="0" borderId="22" xfId="0" applyFont="1" applyBorder="1" applyAlignment="1">
      <alignment horizontal="center" vertical="center" wrapText="1"/>
    </xf>
    <xf numFmtId="0" fontId="75" fillId="16" borderId="0" xfId="0" applyFont="1" applyFill="1" applyAlignment="1">
      <alignment horizontal="center" vertical="center" wrapText="1"/>
    </xf>
    <xf numFmtId="14" fontId="1" fillId="0" borderId="66" xfId="0" applyNumberFormat="1" applyFont="1" applyBorder="1" applyAlignment="1">
      <alignment horizontal="center" vertical="center" wrapText="1"/>
    </xf>
    <xf numFmtId="0" fontId="66" fillId="0" borderId="67" xfId="5" applyBorder="1" applyAlignment="1" applyProtection="1">
      <alignment horizontal="center" vertical="center" wrapText="1"/>
      <protection locked="0"/>
    </xf>
    <xf numFmtId="0" fontId="75" fillId="16" borderId="75" xfId="0" applyFont="1" applyFill="1" applyBorder="1" applyAlignment="1">
      <alignment horizontal="center" vertical="center" wrapText="1"/>
    </xf>
    <xf numFmtId="0" fontId="75" fillId="0" borderId="75" xfId="0" applyFont="1" applyBorder="1" applyAlignment="1">
      <alignment horizontal="center" vertical="center" wrapText="1"/>
    </xf>
    <xf numFmtId="0" fontId="75" fillId="16" borderId="76" xfId="0" applyFont="1" applyFill="1" applyBorder="1" applyAlignment="1">
      <alignment horizontal="center" vertical="center" wrapText="1"/>
    </xf>
    <xf numFmtId="0" fontId="0" fillId="0" borderId="76" xfId="0" applyBorder="1" applyAlignment="1">
      <alignment horizontal="center" vertical="center" wrapText="1"/>
    </xf>
    <xf numFmtId="0" fontId="75" fillId="0" borderId="76" xfId="0" applyFont="1" applyBorder="1" applyAlignment="1">
      <alignment horizontal="center" vertical="center" wrapText="1"/>
    </xf>
    <xf numFmtId="0" fontId="59" fillId="7" borderId="21" xfId="0" applyFont="1" applyFill="1" applyBorder="1" applyAlignment="1">
      <alignment horizontal="center" vertical="top" wrapText="1"/>
    </xf>
    <xf numFmtId="0" fontId="59" fillId="7" borderId="21" xfId="0" applyFont="1" applyFill="1" applyBorder="1" applyAlignment="1">
      <alignment horizontal="left" vertical="top" textRotation="90" wrapText="1"/>
    </xf>
    <xf numFmtId="0" fontId="59" fillId="7" borderId="21" xfId="0" applyFont="1" applyFill="1" applyBorder="1" applyAlignment="1">
      <alignment horizontal="left" vertical="top" wrapText="1"/>
    </xf>
    <xf numFmtId="0" fontId="59" fillId="7" borderId="21" xfId="0" applyFont="1" applyFill="1" applyBorder="1" applyAlignment="1">
      <alignment horizontal="left" vertical="top" textRotation="90"/>
    </xf>
    <xf numFmtId="0" fontId="59" fillId="7" borderId="69" xfId="0" applyFont="1" applyFill="1" applyBorder="1" applyAlignment="1">
      <alignment horizontal="left" vertical="top" textRotation="90"/>
    </xf>
    <xf numFmtId="0" fontId="59" fillId="7" borderId="69" xfId="0" applyFont="1" applyFill="1" applyBorder="1" applyAlignment="1">
      <alignment horizontal="left" vertical="top"/>
    </xf>
    <xf numFmtId="0" fontId="59" fillId="7" borderId="69" xfId="0" applyFont="1" applyFill="1" applyBorder="1" applyAlignment="1">
      <alignment horizontal="left" vertical="top" wrapText="1"/>
    </xf>
    <xf numFmtId="0" fontId="59" fillId="7" borderId="0" xfId="0" applyFont="1" applyFill="1" applyBorder="1" applyAlignment="1">
      <alignment horizontal="center" vertical="top" wrapText="1"/>
    </xf>
    <xf numFmtId="0" fontId="1" fillId="3" borderId="0" xfId="0" applyFont="1" applyFill="1" applyAlignment="1">
      <alignment horizontal="center" vertical="center"/>
    </xf>
    <xf numFmtId="0" fontId="1" fillId="0" borderId="0" xfId="0" applyFont="1" applyAlignment="1">
      <alignment horizontal="center" vertical="center"/>
    </xf>
    <xf numFmtId="0" fontId="59" fillId="7" borderId="21" xfId="0" applyFont="1" applyFill="1" applyBorder="1" applyAlignment="1">
      <alignment horizontal="center" vertical="center" textRotation="90"/>
    </xf>
    <xf numFmtId="0" fontId="4" fillId="3" borderId="0" xfId="0" applyFont="1" applyFill="1" applyAlignment="1">
      <alignment horizontal="center" vertical="center"/>
    </xf>
    <xf numFmtId="0" fontId="4" fillId="2" borderId="0" xfId="0" applyFont="1" applyFill="1" applyAlignment="1">
      <alignment horizontal="center" vertical="center"/>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9" fillId="7" borderId="21" xfId="0" applyFont="1" applyFill="1" applyBorder="1" applyAlignment="1">
      <alignment horizontal="center" vertical="center" wrapText="1"/>
    </xf>
    <xf numFmtId="0" fontId="63" fillId="0" borderId="68" xfId="0" applyFont="1" applyBorder="1" applyAlignment="1">
      <alignment horizontal="left" vertical="top" wrapText="1"/>
    </xf>
    <xf numFmtId="0" fontId="64" fillId="0" borderId="68" xfId="0" applyFont="1" applyBorder="1" applyAlignment="1">
      <alignment horizontal="left" vertical="top" wrapText="1"/>
    </xf>
    <xf numFmtId="0" fontId="48" fillId="0" borderId="66" xfId="0" applyFont="1" applyBorder="1" applyAlignment="1">
      <alignment horizontal="left" vertical="top" wrapText="1"/>
    </xf>
    <xf numFmtId="0" fontId="48" fillId="0" borderId="65" xfId="0" applyFont="1" applyBorder="1" applyAlignment="1">
      <alignment horizontal="left" vertical="top" wrapText="1"/>
    </xf>
    <xf numFmtId="0" fontId="48" fillId="0" borderId="67" xfId="0" applyFont="1" applyBorder="1" applyAlignment="1">
      <alignment horizontal="left" vertical="top" wrapText="1"/>
    </xf>
    <xf numFmtId="0" fontId="1" fillId="0" borderId="2" xfId="0" applyFont="1" applyBorder="1" applyAlignment="1">
      <alignment horizontal="left" vertical="top" wrapText="1"/>
    </xf>
    <xf numFmtId="0" fontId="1" fillId="0" borderId="63" xfId="0" applyFont="1" applyBorder="1" applyAlignment="1">
      <alignment horizontal="left" vertical="top" wrapText="1"/>
    </xf>
    <xf numFmtId="0" fontId="1" fillId="0" borderId="64" xfId="0" applyFont="1" applyBorder="1" applyAlignment="1">
      <alignment horizontal="left" vertical="top" wrapText="1"/>
    </xf>
    <xf numFmtId="0" fontId="62" fillId="0" borderId="21" xfId="0" applyFont="1" applyBorder="1" applyAlignment="1">
      <alignment horizontal="left" vertical="top" wrapText="1"/>
    </xf>
    <xf numFmtId="0" fontId="59" fillId="7" borderId="21" xfId="0" applyFont="1" applyFill="1" applyBorder="1" applyAlignment="1">
      <alignment horizontal="center" vertical="center"/>
    </xf>
    <xf numFmtId="9" fontId="1" fillId="0" borderId="69" xfId="0" applyNumberFormat="1" applyFont="1" applyBorder="1" applyAlignment="1" applyProtection="1">
      <alignment horizontal="left" vertical="top" wrapText="1"/>
      <protection hidden="1"/>
    </xf>
    <xf numFmtId="9" fontId="1" fillId="0" borderId="22" xfId="0" applyNumberFormat="1" applyFont="1" applyBorder="1" applyAlignment="1" applyProtection="1">
      <alignment horizontal="left" vertical="top" wrapText="1"/>
      <protection hidden="1"/>
    </xf>
    <xf numFmtId="0" fontId="59" fillId="7" borderId="21" xfId="0" applyFont="1" applyFill="1" applyBorder="1" applyAlignment="1">
      <alignment horizontal="center" vertical="center" textRotation="90" wrapText="1"/>
    </xf>
    <xf numFmtId="0" fontId="1" fillId="0" borderId="69" xfId="0" applyFont="1" applyBorder="1" applyAlignment="1">
      <alignment horizontal="left" vertical="top"/>
    </xf>
    <xf numFmtId="0" fontId="1" fillId="0" borderId="22" xfId="0" applyFont="1" applyBorder="1" applyAlignment="1">
      <alignment horizontal="left" vertical="top"/>
    </xf>
    <xf numFmtId="0" fontId="1" fillId="0" borderId="69" xfId="0" applyFont="1" applyBorder="1" applyAlignment="1" applyProtection="1">
      <alignment horizontal="left" vertical="top" wrapText="1"/>
      <protection locked="0"/>
    </xf>
    <xf numFmtId="0" fontId="1" fillId="0" borderId="22" xfId="0" applyFont="1" applyBorder="1" applyAlignment="1" applyProtection="1">
      <alignment horizontal="left" vertical="top" wrapText="1"/>
      <protection locked="0"/>
    </xf>
    <xf numFmtId="0" fontId="4" fillId="0" borderId="69" xfId="0" applyFont="1" applyBorder="1" applyAlignment="1" applyProtection="1">
      <alignment horizontal="left" vertical="top"/>
      <protection hidden="1"/>
    </xf>
    <xf numFmtId="0" fontId="4" fillId="0" borderId="22" xfId="0" applyFont="1" applyBorder="1" applyAlignment="1" applyProtection="1">
      <alignment horizontal="left" vertical="top"/>
      <protection hidden="1"/>
    </xf>
    <xf numFmtId="0" fontId="57" fillId="0" borderId="21" xfId="0" applyFont="1" applyBorder="1" applyAlignment="1" applyProtection="1">
      <alignment horizontal="left" vertical="top" wrapText="1"/>
      <protection locked="0"/>
    </xf>
    <xf numFmtId="0" fontId="4" fillId="0" borderId="69" xfId="0" applyFont="1" applyBorder="1" applyAlignment="1" applyProtection="1">
      <alignment horizontal="left" vertical="top" wrapText="1"/>
      <protection hidden="1"/>
    </xf>
    <xf numFmtId="0" fontId="4" fillId="0" borderId="70" xfId="0" applyFont="1" applyBorder="1" applyAlignment="1" applyProtection="1">
      <alignment horizontal="left" vertical="top" wrapText="1"/>
      <protection hidden="1"/>
    </xf>
    <xf numFmtId="0" fontId="4" fillId="0" borderId="22" xfId="0" applyFont="1" applyBorder="1" applyAlignment="1" applyProtection="1">
      <alignment horizontal="left" vertical="top" wrapText="1"/>
      <protection hidden="1"/>
    </xf>
    <xf numFmtId="0" fontId="59" fillId="7" borderId="22" xfId="0" applyFont="1" applyFill="1" applyBorder="1" applyAlignment="1">
      <alignment horizontal="left" vertical="top"/>
    </xf>
    <xf numFmtId="0" fontId="1" fillId="0" borderId="70" xfId="0" applyFont="1" applyBorder="1" applyAlignment="1" applyProtection="1">
      <alignment horizontal="left" vertical="top" wrapText="1"/>
      <protection locked="0"/>
    </xf>
    <xf numFmtId="9" fontId="1" fillId="0" borderId="70" xfId="0" applyNumberFormat="1" applyFont="1" applyBorder="1" applyAlignment="1" applyProtection="1">
      <alignment horizontal="left" vertical="top" wrapText="1"/>
      <protection hidden="1"/>
    </xf>
    <xf numFmtId="0" fontId="4" fillId="0" borderId="70" xfId="0" applyFont="1" applyBorder="1" applyAlignment="1" applyProtection="1">
      <alignment horizontal="left" vertical="top"/>
      <protection hidden="1"/>
    </xf>
    <xf numFmtId="0" fontId="1" fillId="0" borderId="69" xfId="0" applyFont="1" applyBorder="1" applyAlignment="1" applyProtection="1">
      <alignment horizontal="left" vertical="top"/>
      <protection locked="0"/>
    </xf>
    <xf numFmtId="0" fontId="1" fillId="0" borderId="70" xfId="0" applyFont="1" applyBorder="1" applyAlignment="1" applyProtection="1">
      <alignment horizontal="left" vertical="top"/>
      <protection locked="0"/>
    </xf>
    <xf numFmtId="0" fontId="1" fillId="0" borderId="22" xfId="0" applyFont="1" applyBorder="1" applyAlignment="1" applyProtection="1">
      <alignment horizontal="left" vertical="top"/>
      <protection locked="0"/>
    </xf>
    <xf numFmtId="9" fontId="1" fillId="0" borderId="69" xfId="0" applyNumberFormat="1" applyFont="1" applyBorder="1" applyAlignment="1" applyProtection="1">
      <alignment horizontal="left" vertical="top" wrapText="1"/>
      <protection locked="0"/>
    </xf>
    <xf numFmtId="9" fontId="1" fillId="0" borderId="70" xfId="0" applyNumberFormat="1" applyFont="1" applyBorder="1" applyAlignment="1" applyProtection="1">
      <alignment horizontal="left" vertical="top" wrapText="1"/>
      <protection locked="0"/>
    </xf>
    <xf numFmtId="9" fontId="1" fillId="0" borderId="22" xfId="0" applyNumberFormat="1" applyFont="1" applyBorder="1" applyAlignment="1" applyProtection="1">
      <alignment horizontal="left" vertical="top" wrapText="1"/>
      <protection locked="0"/>
    </xf>
    <xf numFmtId="0" fontId="59" fillId="7" borderId="21" xfId="0" applyFont="1" applyFill="1" applyBorder="1" applyAlignment="1">
      <alignment horizontal="center" vertical="center" textRotation="90"/>
    </xf>
    <xf numFmtId="0" fontId="23" fillId="0" borderId="66" xfId="0" applyFont="1" applyBorder="1" applyAlignment="1">
      <alignment horizontal="left" vertical="top"/>
    </xf>
    <xf numFmtId="0" fontId="23" fillId="0" borderId="65" xfId="0" applyFont="1" applyBorder="1" applyAlignment="1">
      <alignment horizontal="left" vertical="top"/>
    </xf>
    <xf numFmtId="0" fontId="2" fillId="0" borderId="69"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56" fillId="0" borderId="21" xfId="0" applyFont="1" applyBorder="1" applyAlignment="1" applyProtection="1">
      <alignment horizontal="center" vertical="center"/>
      <protection locked="0"/>
    </xf>
    <xf numFmtId="0" fontId="58" fillId="7" borderId="66" xfId="0" applyFont="1" applyFill="1" applyBorder="1" applyAlignment="1">
      <alignment horizontal="left" vertical="top"/>
    </xf>
    <xf numFmtId="0" fontId="58" fillId="7" borderId="67" xfId="0" applyFont="1" applyFill="1" applyBorder="1" applyAlignment="1">
      <alignment horizontal="left" vertical="top"/>
    </xf>
    <xf numFmtId="0" fontId="1" fillId="0" borderId="70" xfId="0" applyFont="1" applyBorder="1" applyAlignment="1">
      <alignment horizontal="left" vertical="top"/>
    </xf>
    <xf numFmtId="0" fontId="65" fillId="0" borderId="66" xfId="0" applyFont="1" applyBorder="1" applyAlignment="1">
      <alignment horizontal="left" vertical="top" wrapText="1"/>
    </xf>
    <xf numFmtId="0" fontId="65" fillId="0" borderId="65" xfId="0" applyFont="1" applyBorder="1" applyAlignment="1">
      <alignment horizontal="left" vertical="top"/>
    </xf>
    <xf numFmtId="0" fontId="59" fillId="7" borderId="21" xfId="0" applyFont="1" applyFill="1" applyBorder="1" applyAlignment="1">
      <alignment horizontal="left" vertical="top"/>
    </xf>
    <xf numFmtId="0" fontId="59" fillId="7" borderId="74" xfId="0" applyFont="1" applyFill="1" applyBorder="1" applyAlignment="1">
      <alignment horizontal="left" vertical="top"/>
    </xf>
    <xf numFmtId="0" fontId="59" fillId="7" borderId="0" xfId="0" applyFont="1" applyFill="1" applyAlignment="1">
      <alignment horizontal="left" vertical="top"/>
    </xf>
    <xf numFmtId="0" fontId="2" fillId="0" borderId="69" xfId="0" applyFont="1" applyBorder="1" applyAlignment="1" applyProtection="1">
      <alignment horizontal="left" vertical="center" wrapText="1"/>
      <protection locked="0"/>
    </xf>
    <xf numFmtId="0" fontId="2" fillId="0" borderId="70"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1" fillId="0" borderId="21"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17" fillId="0" borderId="7" xfId="0" applyFont="1" applyBorder="1" applyAlignment="1">
      <alignment horizontal="center" vertical="center" wrapText="1"/>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20" fillId="11" borderId="9" xfId="0" applyFont="1" applyFill="1" applyBorder="1" applyAlignment="1" applyProtection="1">
      <alignment horizontal="center" vertic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7" xfId="0" applyFont="1" applyBorder="1" applyAlignment="1">
      <alignment horizontal="center" vertical="center" wrapText="1"/>
    </xf>
    <xf numFmtId="0" fontId="41" fillId="0" borderId="0" xfId="0" applyFont="1" applyAlignment="1">
      <alignment horizontal="center" vertical="center"/>
    </xf>
    <xf numFmtId="0" fontId="41" fillId="0" borderId="7"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2" fillId="0" borderId="0" xfId="0" applyFont="1" applyAlignment="1">
      <alignment horizontal="center" vertical="center" wrapText="1"/>
    </xf>
    <xf numFmtId="0" fontId="41" fillId="0" borderId="6" xfId="0" applyFont="1" applyBorder="1" applyAlignment="1">
      <alignment horizontal="center" vertical="center"/>
    </xf>
    <xf numFmtId="0" fontId="41" fillId="0" borderId="8" xfId="0" applyFont="1" applyBorder="1" applyAlignment="1">
      <alignment horizontal="center" vertical="center"/>
    </xf>
    <xf numFmtId="0" fontId="41" fillId="0" borderId="10" xfId="0" applyFont="1" applyBorder="1" applyAlignment="1">
      <alignment horizontal="center" vertical="center"/>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41" fillId="0" borderId="12" xfId="0" applyFont="1" applyBorder="1" applyAlignment="1">
      <alignment horizontal="center" vertical="center" wrapText="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cellXfs>
  <cellStyles count="6">
    <cellStyle name="Hyperlink" xfId="5"/>
    <cellStyle name="Normal" xfId="0" builtinId="0"/>
    <cellStyle name="Normal - Style1 2" xfId="2"/>
    <cellStyle name="Normal 2" xfId="4"/>
    <cellStyle name="Normal 2 2" xfId="3"/>
    <cellStyle name="Porcentaje" xfId="1" builtinId="5"/>
  </cellStyles>
  <dxfs count="54">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119519</xdr:colOff>
      <xdr:row>0</xdr:row>
      <xdr:rowOff>0</xdr:rowOff>
    </xdr:from>
    <xdr:to>
      <xdr:col>3</xdr:col>
      <xdr:colOff>158749</xdr:colOff>
      <xdr:row>9</xdr:row>
      <xdr:rowOff>268912</xdr:rowOff>
    </xdr:to>
    <xdr:pic>
      <xdr:nvPicPr>
        <xdr:cNvPr id="3" name="Imagen 2">
          <a:extLst>
            <a:ext uri="{FF2B5EF4-FFF2-40B4-BE49-F238E27FC236}">
              <a16:creationId xmlns:a16="http://schemas.microsoft.com/office/drawing/2014/main" id="{31EFECB0-A458-674B-BDB6-B4E64356E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545" y="0"/>
          <a:ext cx="1763583" cy="9360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RES/Downloads/Matriz%20de%20riesgos_RECURSOS%20F&#205;SICOS%202022%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ELL/Downloads/Matrizriesgos-R.f&#237;sicos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landeaccion/Downloads/mapaderiesgorecursosfisicos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 val="Tabla Impacto"/>
      <sheetName val="Tabla Valoración controle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7"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itceduco.sharepoint.com/sites/MAPADDERIESGO/Shared%20Documents/Forms/AllItems.aspx?ct=1725548719330&amp;or=OWA%2DNT%2DMail&amp;cid=6d6a23ff%2D6210%2D5030%2D97d7%2Df55b0d2bf05a&amp;ga=1&amp;id=%2Fsites%2FMAPADDERIESGO%2FShared%20Documents%2FGeneral%2F2024%2F7%2E%20Disposici%C3%B3n%20de%20Residuos&amp;viewid=f3b9c77f%2D92f8%2D4f92%2D9eb0%2D771fd29942b0" TargetMode="External"/><Relationship Id="rId3" Type="http://schemas.openxmlformats.org/officeDocument/2006/relationships/hyperlink" Target="https://itceduco.sharepoint.com/sites/MAPADDERIESGO/Shared%20Documents/Forms/AllItems.aspx?ct=1725548719330&amp;or=OWA%2DNT%2DMail&amp;cid=6d6a23ff%2D6210%2D5030%2D97d7%2Df55b0d2bf05a&amp;ga=1&amp;id=%2Fsites%2FMAPADDERIESGO%2FShared%20Documents%2FGeneral%2F2024%2F3%2E%20ATS%20y%20Aprobaci%C3%B3n&amp;viewid=f3b9c77f%2D92f8%2D4f92%2D9eb0%2D771fd29942b0" TargetMode="External"/><Relationship Id="rId7" Type="http://schemas.openxmlformats.org/officeDocument/2006/relationships/hyperlink" Target="https://itceduco.sharepoint.com/sites/MAPADDERIESGO/Shared%20Documents/Forms/AllItems.aspx?ct=1725548719330&amp;or=OWA%2DNT%2DMail&amp;cid=6d6a23ff%2D6210%2D5030%2D97d7%2Df55b0d2bf05a&amp;ga=1&amp;id=%2Fsites%2FMAPADDERIESGO%2FShared%20Documents%2FGeneral%2F2024%2F6%2E%20Capacitaciones&amp;viewid=f3b9c77f%2D92f8%2D4f92%2D9eb0%2D771fd29942b0" TargetMode="External"/><Relationship Id="rId12" Type="http://schemas.openxmlformats.org/officeDocument/2006/relationships/drawing" Target="../drawings/drawing1.xml"/><Relationship Id="rId2" Type="http://schemas.openxmlformats.org/officeDocument/2006/relationships/hyperlink" Target="https://itceduco.sharepoint.com/sites/MAPADDERIESGO/Shared%20Documents/Forms/AllItems.aspx?ct=1725548719330&amp;or=OWA%2DNT%2DMail&amp;cid=6d6a23ff%2D6210%2D5030%2D97d7%2Df55b0d2bf05a&amp;ga=1&amp;id=%2Fsites%2FMAPADDERIESGO%2FShared%20Documents%2FGeneral%2F2024%2F2%2E%20Certificados%20de%20Alturas&amp;viewid=f3b9c77f%2D92f8%2D4f92%2D9eb0%2D771fd29942b0" TargetMode="External"/><Relationship Id="rId1" Type="http://schemas.openxmlformats.org/officeDocument/2006/relationships/hyperlink" Target="https://itceduco.sharepoint.com/sites/MAPADDERIESGO/Shared%20Documents/Forms/AllItems.aspx?ct=1725548719330&amp;or=OWA%2DNT%2DMail&amp;cid=6d6a23ff%2D6210%2D5030%2D97d7%2Df55b0d2bf05a&amp;ga=1&amp;id=%2Fsites%2FMAPADDERIESGO%2FShared%20Documents%2FGeneral%2F2024%2F1%2E%20Solicitud%20de%20EPP&amp;viewid=f3b9c77f%2D92f8%2D4f92%2D9eb0%2D771fd29942b0" TargetMode="External"/><Relationship Id="rId6" Type="http://schemas.openxmlformats.org/officeDocument/2006/relationships/hyperlink" Target="https://itceduco.sharepoint.com/sites/MAPADDERIESGO/Shared%20Documents/Forms/AllItems.aspx?ct=1725548719330&amp;or=OWA%2DNT%2DMail&amp;cid=6d6a23ff%2D6210%2D5030%2D97d7%2Df55b0d2bf05a&amp;ga=1&amp;id=%2Fsites%2FMAPADDERIESGO%2FShared%20Documents%2FGeneral%2F2024%2F8%2E%20Normativa&amp;viewid=f3b9c77f%2D92f8%2D4f92%2D9eb0%2D771fd29942b0" TargetMode="External"/><Relationship Id="rId11" Type="http://schemas.openxmlformats.org/officeDocument/2006/relationships/printerSettings" Target="../printerSettings/printerSettings2.bin"/><Relationship Id="rId5" Type="http://schemas.openxmlformats.org/officeDocument/2006/relationships/hyperlink" Target="https://itceduco.sharepoint.com/sites/MAPADDERIESGO/Shared%20Documents/Forms/AllItems.aspx?ct=1725548719330&amp;or=OWA%2DNT%2DMail&amp;cid=6d6a23ff%2D6210%2D5030%2D97d7%2Df55b0d2bf05a&amp;ga=1&amp;id=%2Fsites%2FMAPADDERIESGO%2FShared%20Documents%2FGeneral%2F2024%2F5%2E%20Planes%20de%20mantenimiento&amp;viewid=f3b9c77f%2D92f8%2D4f92%2D9eb0%2D771fd29942b0" TargetMode="External"/><Relationship Id="rId10" Type="http://schemas.openxmlformats.org/officeDocument/2006/relationships/hyperlink" Target="https://itceduco.sharepoint.com/sites/MAPADDERIESGO/Shared%20Documents/Forms/AllItems.aspx?ct=1725548719330&amp;or=OWA%2DNT%2DMail&amp;cid=6d6a23ff%2D6210%2D5030%2D97d7%2Df55b0d2bf05a&amp;ga=1&amp;id=%2Fsites%2FMAPADDERIESGO%2FShared%20Documents%2FGeneral%2F2024%2F9%2E%20Almac%C3%A9n&amp;viewid=f3b9c77f%2D92f8%2D4f92%2D9eb0%2D771fd29942b0" TargetMode="External"/><Relationship Id="rId4" Type="http://schemas.openxmlformats.org/officeDocument/2006/relationships/hyperlink" Target="https://itceduco.sharepoint.com/sites/MAPADDERIESGO/Shared%20Documents/Forms/AllItems.aspx?ct=1725548719330&amp;or=OWA%2DNT%2DMail&amp;cid=6d6a23ff%2D6210%2D5030%2D97d7%2Df55b0d2bf05a&amp;ga=1&amp;id=%2Fsites%2FMAPADDERIESGO%2FShared%20Documents%2FGeneral%2F2024%2F3%2E%20ATS%20y%20Aprobaci%C3%B3n&amp;viewid=f3b9c77f%2D92f8%2D4f92%2D9eb0%2D771fd29942b0" TargetMode="External"/><Relationship Id="rId9" Type="http://schemas.openxmlformats.org/officeDocument/2006/relationships/hyperlink" Target="https://itceduco.sharepoint.com/sites/MAPADDERIESGO/Shared%20Documents/Forms/AllItems.aspx?ct=1725548719330&amp;or=OWA%2DNT%2DMail&amp;cid=6d6a23ff%2D6210%2D5030%2D97d7%2Df55b0d2bf05a&amp;ga=1&amp;id=%2Fsites%2FMAPADDERIESGO%2FShared%20Documents%2FGeneral%2F2024%2F5%2E%20Planes%20de%20mantenimiento&amp;viewid=f3b9c77f%2D92f8%2D4f92%2D9eb0%2D771fd29942b0"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41" zoomScale="130" zoomScaleNormal="130" workbookViewId="0">
      <selection activeCell="E13" sqref="E13:F13"/>
    </sheetView>
  </sheetViews>
  <sheetFormatPr baseColWidth="10" defaultColWidth="11.42578125" defaultRowHeight="15" x14ac:dyDescent="0.25"/>
  <cols>
    <col min="1" max="1" width="2.7109375" style="64" customWidth="1"/>
    <col min="2" max="3" width="24.7109375" style="64" customWidth="1"/>
    <col min="4" max="4" width="16" style="64" customWidth="1"/>
    <col min="5" max="5" width="24.7109375" style="64" customWidth="1"/>
    <col min="6" max="6" width="27.7109375" style="64" customWidth="1"/>
    <col min="7" max="8" width="24.7109375" style="64" customWidth="1"/>
    <col min="9" max="16384" width="11.42578125" style="64"/>
  </cols>
  <sheetData>
    <row r="1" spans="2:8" ht="15.75" thickBot="1" x14ac:dyDescent="0.3"/>
    <row r="2" spans="2:8" ht="18" x14ac:dyDescent="0.25">
      <c r="B2" s="212" t="s">
        <v>0</v>
      </c>
      <c r="C2" s="213"/>
      <c r="D2" s="213"/>
      <c r="E2" s="213"/>
      <c r="F2" s="213"/>
      <c r="G2" s="213"/>
      <c r="H2" s="214"/>
    </row>
    <row r="3" spans="2:8" x14ac:dyDescent="0.25">
      <c r="B3" s="65"/>
      <c r="C3" s="66"/>
      <c r="D3" s="66"/>
      <c r="E3" s="66"/>
      <c r="F3" s="66"/>
      <c r="G3" s="66"/>
      <c r="H3" s="67"/>
    </row>
    <row r="4" spans="2:8" ht="63" customHeight="1" x14ac:dyDescent="0.25">
      <c r="B4" s="215" t="s">
        <v>1</v>
      </c>
      <c r="C4" s="216"/>
      <c r="D4" s="216"/>
      <c r="E4" s="216"/>
      <c r="F4" s="216"/>
      <c r="G4" s="216"/>
      <c r="H4" s="217"/>
    </row>
    <row r="5" spans="2:8" ht="63" customHeight="1" x14ac:dyDescent="0.25">
      <c r="B5" s="218"/>
      <c r="C5" s="219"/>
      <c r="D5" s="219"/>
      <c r="E5" s="219"/>
      <c r="F5" s="219"/>
      <c r="G5" s="219"/>
      <c r="H5" s="220"/>
    </row>
    <row r="6" spans="2:8" ht="16.5" x14ac:dyDescent="0.25">
      <c r="B6" s="221" t="s">
        <v>2</v>
      </c>
      <c r="C6" s="222"/>
      <c r="D6" s="222"/>
      <c r="E6" s="222"/>
      <c r="F6" s="222"/>
      <c r="G6" s="222"/>
      <c r="H6" s="223"/>
    </row>
    <row r="7" spans="2:8" ht="95.25" customHeight="1" x14ac:dyDescent="0.25">
      <c r="B7" s="231" t="s">
        <v>3</v>
      </c>
      <c r="C7" s="232"/>
      <c r="D7" s="232"/>
      <c r="E7" s="232"/>
      <c r="F7" s="232"/>
      <c r="G7" s="232"/>
      <c r="H7" s="233"/>
    </row>
    <row r="8" spans="2:8" ht="16.5" x14ac:dyDescent="0.25">
      <c r="B8" s="101"/>
      <c r="C8" s="102"/>
      <c r="D8" s="102"/>
      <c r="E8" s="102"/>
      <c r="F8" s="102"/>
      <c r="G8" s="102"/>
      <c r="H8" s="103"/>
    </row>
    <row r="9" spans="2:8" ht="16.5" customHeight="1" x14ac:dyDescent="0.25">
      <c r="B9" s="224" t="s">
        <v>4</v>
      </c>
      <c r="C9" s="225"/>
      <c r="D9" s="225"/>
      <c r="E9" s="225"/>
      <c r="F9" s="225"/>
      <c r="G9" s="225"/>
      <c r="H9" s="226"/>
    </row>
    <row r="10" spans="2:8" ht="44.25" customHeight="1" x14ac:dyDescent="0.25">
      <c r="B10" s="224"/>
      <c r="C10" s="225"/>
      <c r="D10" s="225"/>
      <c r="E10" s="225"/>
      <c r="F10" s="225"/>
      <c r="G10" s="225"/>
      <c r="H10" s="226"/>
    </row>
    <row r="11" spans="2:8" ht="15.75" thickBot="1" x14ac:dyDescent="0.3">
      <c r="B11" s="90"/>
      <c r="C11" s="93"/>
      <c r="D11" s="98"/>
      <c r="E11" s="99"/>
      <c r="F11" s="99"/>
      <c r="G11" s="100"/>
      <c r="H11" s="94"/>
    </row>
    <row r="12" spans="2:8" ht="15.75" thickTop="1" x14ac:dyDescent="0.25">
      <c r="B12" s="90"/>
      <c r="C12" s="227" t="s">
        <v>5</v>
      </c>
      <c r="D12" s="228"/>
      <c r="E12" s="229" t="s">
        <v>6</v>
      </c>
      <c r="F12" s="230"/>
      <c r="G12" s="93"/>
      <c r="H12" s="94"/>
    </row>
    <row r="13" spans="2:8" ht="35.25" customHeight="1" x14ac:dyDescent="0.25">
      <c r="B13" s="90"/>
      <c r="C13" s="199" t="s">
        <v>7</v>
      </c>
      <c r="D13" s="200"/>
      <c r="E13" s="201" t="s">
        <v>8</v>
      </c>
      <c r="F13" s="202"/>
      <c r="G13" s="93"/>
      <c r="H13" s="94"/>
    </row>
    <row r="14" spans="2:8" ht="17.25" customHeight="1" x14ac:dyDescent="0.25">
      <c r="B14" s="90"/>
      <c r="C14" s="199" t="s">
        <v>9</v>
      </c>
      <c r="D14" s="200"/>
      <c r="E14" s="201" t="s">
        <v>10</v>
      </c>
      <c r="F14" s="202"/>
      <c r="G14" s="93"/>
      <c r="H14" s="94"/>
    </row>
    <row r="15" spans="2:8" ht="19.5" customHeight="1" x14ac:dyDescent="0.25">
      <c r="B15" s="90"/>
      <c r="C15" s="199" t="s">
        <v>11</v>
      </c>
      <c r="D15" s="200"/>
      <c r="E15" s="201" t="s">
        <v>12</v>
      </c>
      <c r="F15" s="202"/>
      <c r="G15" s="93"/>
      <c r="H15" s="94"/>
    </row>
    <row r="16" spans="2:8" ht="69.75" customHeight="1" x14ac:dyDescent="0.25">
      <c r="B16" s="90"/>
      <c r="C16" s="199" t="s">
        <v>13</v>
      </c>
      <c r="D16" s="200"/>
      <c r="E16" s="201" t="s">
        <v>14</v>
      </c>
      <c r="F16" s="202"/>
      <c r="G16" s="93"/>
      <c r="H16" s="94"/>
    </row>
    <row r="17" spans="2:8" ht="34.5" customHeight="1" x14ac:dyDescent="0.25">
      <c r="B17" s="90"/>
      <c r="C17" s="203" t="s">
        <v>15</v>
      </c>
      <c r="D17" s="204"/>
      <c r="E17" s="195" t="s">
        <v>16</v>
      </c>
      <c r="F17" s="196"/>
      <c r="G17" s="93"/>
      <c r="H17" s="94"/>
    </row>
    <row r="18" spans="2:8" ht="27.75" customHeight="1" x14ac:dyDescent="0.25">
      <c r="B18" s="90"/>
      <c r="C18" s="203" t="s">
        <v>17</v>
      </c>
      <c r="D18" s="204"/>
      <c r="E18" s="195" t="s">
        <v>18</v>
      </c>
      <c r="F18" s="196"/>
      <c r="G18" s="93"/>
      <c r="H18" s="94"/>
    </row>
    <row r="19" spans="2:8" ht="28.5" customHeight="1" x14ac:dyDescent="0.25">
      <c r="B19" s="90"/>
      <c r="C19" s="203" t="s">
        <v>19</v>
      </c>
      <c r="D19" s="204"/>
      <c r="E19" s="195" t="s">
        <v>20</v>
      </c>
      <c r="F19" s="196"/>
      <c r="G19" s="93"/>
      <c r="H19" s="94"/>
    </row>
    <row r="20" spans="2:8" ht="72.75" customHeight="1" x14ac:dyDescent="0.25">
      <c r="B20" s="90"/>
      <c r="C20" s="203" t="s">
        <v>21</v>
      </c>
      <c r="D20" s="204"/>
      <c r="E20" s="195" t="s">
        <v>22</v>
      </c>
      <c r="F20" s="196"/>
      <c r="G20" s="93"/>
      <c r="H20" s="94"/>
    </row>
    <row r="21" spans="2:8" ht="64.5" customHeight="1" x14ac:dyDescent="0.25">
      <c r="B21" s="90"/>
      <c r="C21" s="203" t="s">
        <v>23</v>
      </c>
      <c r="D21" s="204"/>
      <c r="E21" s="195" t="s">
        <v>24</v>
      </c>
      <c r="F21" s="196"/>
      <c r="G21" s="93"/>
      <c r="H21" s="94"/>
    </row>
    <row r="22" spans="2:8" ht="71.25" customHeight="1" x14ac:dyDescent="0.25">
      <c r="B22" s="90"/>
      <c r="C22" s="203" t="s">
        <v>25</v>
      </c>
      <c r="D22" s="204"/>
      <c r="E22" s="195" t="s">
        <v>26</v>
      </c>
      <c r="F22" s="196"/>
      <c r="G22" s="93"/>
      <c r="H22" s="94"/>
    </row>
    <row r="23" spans="2:8" ht="55.5" customHeight="1" x14ac:dyDescent="0.25">
      <c r="B23" s="90"/>
      <c r="C23" s="197" t="s">
        <v>27</v>
      </c>
      <c r="D23" s="198"/>
      <c r="E23" s="195" t="s">
        <v>28</v>
      </c>
      <c r="F23" s="196"/>
      <c r="G23" s="93"/>
      <c r="H23" s="94"/>
    </row>
    <row r="24" spans="2:8" ht="42" customHeight="1" x14ac:dyDescent="0.25">
      <c r="B24" s="90"/>
      <c r="C24" s="197" t="s">
        <v>29</v>
      </c>
      <c r="D24" s="198"/>
      <c r="E24" s="195" t="s">
        <v>30</v>
      </c>
      <c r="F24" s="196"/>
      <c r="G24" s="93"/>
      <c r="H24" s="94"/>
    </row>
    <row r="25" spans="2:8" ht="59.25" customHeight="1" x14ac:dyDescent="0.25">
      <c r="B25" s="90"/>
      <c r="C25" s="197" t="s">
        <v>31</v>
      </c>
      <c r="D25" s="198"/>
      <c r="E25" s="195" t="s">
        <v>32</v>
      </c>
      <c r="F25" s="196"/>
      <c r="G25" s="93"/>
      <c r="H25" s="94"/>
    </row>
    <row r="26" spans="2:8" ht="23.25" customHeight="1" x14ac:dyDescent="0.25">
      <c r="B26" s="90"/>
      <c r="C26" s="197" t="s">
        <v>33</v>
      </c>
      <c r="D26" s="198"/>
      <c r="E26" s="195" t="s">
        <v>34</v>
      </c>
      <c r="F26" s="196"/>
      <c r="G26" s="93"/>
      <c r="H26" s="94"/>
    </row>
    <row r="27" spans="2:8" ht="30.75" customHeight="1" x14ac:dyDescent="0.25">
      <c r="B27" s="90"/>
      <c r="C27" s="197" t="s">
        <v>35</v>
      </c>
      <c r="D27" s="198"/>
      <c r="E27" s="195" t="s">
        <v>36</v>
      </c>
      <c r="F27" s="196"/>
      <c r="G27" s="93"/>
      <c r="H27" s="94"/>
    </row>
    <row r="28" spans="2:8" ht="35.25" customHeight="1" x14ac:dyDescent="0.25">
      <c r="B28" s="90"/>
      <c r="C28" s="197" t="s">
        <v>37</v>
      </c>
      <c r="D28" s="198"/>
      <c r="E28" s="195" t="s">
        <v>38</v>
      </c>
      <c r="F28" s="196"/>
      <c r="G28" s="93"/>
      <c r="H28" s="94"/>
    </row>
    <row r="29" spans="2:8" ht="33" customHeight="1" x14ac:dyDescent="0.25">
      <c r="B29" s="90"/>
      <c r="C29" s="197" t="s">
        <v>37</v>
      </c>
      <c r="D29" s="198"/>
      <c r="E29" s="195" t="s">
        <v>38</v>
      </c>
      <c r="F29" s="196"/>
      <c r="G29" s="93"/>
      <c r="H29" s="94"/>
    </row>
    <row r="30" spans="2:8" ht="30" customHeight="1" x14ac:dyDescent="0.25">
      <c r="B30" s="90"/>
      <c r="C30" s="197" t="s">
        <v>39</v>
      </c>
      <c r="D30" s="198"/>
      <c r="E30" s="195" t="s">
        <v>40</v>
      </c>
      <c r="F30" s="196"/>
      <c r="G30" s="93"/>
      <c r="H30" s="94"/>
    </row>
    <row r="31" spans="2:8" ht="35.25" customHeight="1" x14ac:dyDescent="0.25">
      <c r="B31" s="90"/>
      <c r="C31" s="197" t="s">
        <v>41</v>
      </c>
      <c r="D31" s="198"/>
      <c r="E31" s="195" t="s">
        <v>42</v>
      </c>
      <c r="F31" s="196"/>
      <c r="G31" s="93"/>
      <c r="H31" s="94"/>
    </row>
    <row r="32" spans="2:8" ht="31.5" customHeight="1" x14ac:dyDescent="0.25">
      <c r="B32" s="90"/>
      <c r="C32" s="197" t="s">
        <v>43</v>
      </c>
      <c r="D32" s="198"/>
      <c r="E32" s="195" t="s">
        <v>44</v>
      </c>
      <c r="F32" s="196"/>
      <c r="G32" s="93"/>
      <c r="H32" s="94"/>
    </row>
    <row r="33" spans="2:8" ht="35.25" customHeight="1" x14ac:dyDescent="0.25">
      <c r="B33" s="90"/>
      <c r="C33" s="197" t="s">
        <v>45</v>
      </c>
      <c r="D33" s="198"/>
      <c r="E33" s="195" t="s">
        <v>46</v>
      </c>
      <c r="F33" s="196"/>
      <c r="G33" s="93"/>
      <c r="H33" s="94"/>
    </row>
    <row r="34" spans="2:8" ht="59.25" customHeight="1" x14ac:dyDescent="0.25">
      <c r="B34" s="90"/>
      <c r="C34" s="197" t="s">
        <v>47</v>
      </c>
      <c r="D34" s="198"/>
      <c r="E34" s="195" t="s">
        <v>48</v>
      </c>
      <c r="F34" s="196"/>
      <c r="G34" s="93"/>
      <c r="H34" s="94"/>
    </row>
    <row r="35" spans="2:8" ht="29.25" customHeight="1" x14ac:dyDescent="0.25">
      <c r="B35" s="90"/>
      <c r="C35" s="197" t="s">
        <v>49</v>
      </c>
      <c r="D35" s="198"/>
      <c r="E35" s="195" t="s">
        <v>50</v>
      </c>
      <c r="F35" s="196"/>
      <c r="G35" s="93"/>
      <c r="H35" s="94"/>
    </row>
    <row r="36" spans="2:8" ht="82.5" customHeight="1" x14ac:dyDescent="0.25">
      <c r="B36" s="90"/>
      <c r="C36" s="197" t="s">
        <v>51</v>
      </c>
      <c r="D36" s="198"/>
      <c r="E36" s="195" t="s">
        <v>52</v>
      </c>
      <c r="F36" s="196"/>
      <c r="G36" s="93"/>
      <c r="H36" s="94"/>
    </row>
    <row r="37" spans="2:8" ht="46.5" customHeight="1" x14ac:dyDescent="0.25">
      <c r="B37" s="90"/>
      <c r="C37" s="197" t="s">
        <v>53</v>
      </c>
      <c r="D37" s="198"/>
      <c r="E37" s="195" t="s">
        <v>54</v>
      </c>
      <c r="F37" s="196"/>
      <c r="G37" s="93"/>
      <c r="H37" s="94"/>
    </row>
    <row r="38" spans="2:8" ht="6.75" customHeight="1" thickBot="1" x14ac:dyDescent="0.3">
      <c r="B38" s="90"/>
      <c r="C38" s="208"/>
      <c r="D38" s="209"/>
      <c r="E38" s="210"/>
      <c r="F38" s="211"/>
      <c r="G38" s="93"/>
      <c r="H38" s="94"/>
    </row>
    <row r="39" spans="2:8" ht="15.75" thickTop="1" x14ac:dyDescent="0.25">
      <c r="B39" s="90"/>
      <c r="C39" s="91"/>
      <c r="D39" s="91"/>
      <c r="E39" s="92"/>
      <c r="F39" s="92"/>
      <c r="G39" s="93"/>
      <c r="H39" s="94"/>
    </row>
    <row r="40" spans="2:8" ht="21" customHeight="1" x14ac:dyDescent="0.25">
      <c r="B40" s="205" t="s">
        <v>55</v>
      </c>
      <c r="C40" s="206"/>
      <c r="D40" s="206"/>
      <c r="E40" s="206"/>
      <c r="F40" s="206"/>
      <c r="G40" s="206"/>
      <c r="H40" s="207"/>
    </row>
    <row r="41" spans="2:8" ht="20.25" customHeight="1" x14ac:dyDescent="0.25">
      <c r="B41" s="205" t="s">
        <v>56</v>
      </c>
      <c r="C41" s="206"/>
      <c r="D41" s="206"/>
      <c r="E41" s="206"/>
      <c r="F41" s="206"/>
      <c r="G41" s="206"/>
      <c r="H41" s="207"/>
    </row>
    <row r="42" spans="2:8" ht="20.25" customHeight="1" x14ac:dyDescent="0.25">
      <c r="B42" s="205" t="s">
        <v>57</v>
      </c>
      <c r="C42" s="206"/>
      <c r="D42" s="206"/>
      <c r="E42" s="206"/>
      <c r="F42" s="206"/>
      <c r="G42" s="206"/>
      <c r="H42" s="207"/>
    </row>
    <row r="43" spans="2:8" ht="20.25" customHeight="1" x14ac:dyDescent="0.25">
      <c r="B43" s="205" t="s">
        <v>58</v>
      </c>
      <c r="C43" s="206"/>
      <c r="D43" s="206"/>
      <c r="E43" s="206"/>
      <c r="F43" s="206"/>
      <c r="G43" s="206"/>
      <c r="H43" s="207"/>
    </row>
    <row r="44" spans="2:8" x14ac:dyDescent="0.25">
      <c r="B44" s="205" t="s">
        <v>59</v>
      </c>
      <c r="C44" s="206"/>
      <c r="D44" s="206"/>
      <c r="E44" s="206"/>
      <c r="F44" s="206"/>
      <c r="G44" s="206"/>
      <c r="H44" s="207"/>
    </row>
    <row r="45" spans="2:8" ht="15.75" thickBot="1" x14ac:dyDescent="0.3">
      <c r="B45" s="95"/>
      <c r="C45" s="96"/>
      <c r="D45" s="96"/>
      <c r="E45" s="96"/>
      <c r="F45" s="96"/>
      <c r="G45" s="96"/>
      <c r="H45" s="9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ColWidth="11.42578125" defaultRowHeight="15" x14ac:dyDescent="0.25"/>
  <sheetData>
    <row r="2" spans="2:5" x14ac:dyDescent="0.25">
      <c r="B2" t="s">
        <v>318</v>
      </c>
      <c r="E2" t="s">
        <v>194</v>
      </c>
    </row>
    <row r="3" spans="2:5" x14ac:dyDescent="0.25">
      <c r="B3" t="s">
        <v>319</v>
      </c>
      <c r="E3" t="s">
        <v>320</v>
      </c>
    </row>
    <row r="4" spans="2:5" x14ac:dyDescent="0.25">
      <c r="B4" t="s">
        <v>321</v>
      </c>
      <c r="E4" t="s">
        <v>104</v>
      </c>
    </row>
    <row r="5" spans="2:5" x14ac:dyDescent="0.25">
      <c r="B5" t="s">
        <v>119</v>
      </c>
    </row>
    <row r="8" spans="2:5" x14ac:dyDescent="0.25">
      <c r="B8" t="s">
        <v>322</v>
      </c>
    </row>
    <row r="9" spans="2:5" x14ac:dyDescent="0.25">
      <c r="B9" t="s">
        <v>323</v>
      </c>
    </row>
    <row r="10" spans="2:5" x14ac:dyDescent="0.25">
      <c r="B10" t="s">
        <v>123</v>
      </c>
    </row>
    <row r="13" spans="2:5" x14ac:dyDescent="0.25">
      <c r="B13" t="s">
        <v>324</v>
      </c>
    </row>
    <row r="14" spans="2:5" x14ac:dyDescent="0.25">
      <c r="B14" t="s">
        <v>325</v>
      </c>
    </row>
    <row r="15" spans="2:5" x14ac:dyDescent="0.25">
      <c r="B15" t="s">
        <v>326</v>
      </c>
    </row>
    <row r="16" spans="2:5" x14ac:dyDescent="0.25">
      <c r="B16" t="s">
        <v>327</v>
      </c>
    </row>
    <row r="17" spans="2:2" x14ac:dyDescent="0.25">
      <c r="B17" t="s">
        <v>328</v>
      </c>
    </row>
    <row r="18" spans="2:2" x14ac:dyDescent="0.25">
      <c r="B18" t="s">
        <v>329</v>
      </c>
    </row>
    <row r="19" spans="2:2" x14ac:dyDescent="0.25">
      <c r="B19" t="s">
        <v>108</v>
      </c>
    </row>
  </sheetData>
  <sortState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1" customWidth="1"/>
    <col min="2" max="16384" width="11.42578125" style="1"/>
  </cols>
  <sheetData>
    <row r="3" spans="1:1" x14ac:dyDescent="0.2">
      <c r="A3" s="2" t="s">
        <v>114</v>
      </c>
    </row>
    <row r="4" spans="1:1" x14ac:dyDescent="0.2">
      <c r="A4" s="2" t="s">
        <v>128</v>
      </c>
    </row>
    <row r="5" spans="1:1" x14ac:dyDescent="0.2">
      <c r="A5" s="2" t="s">
        <v>304</v>
      </c>
    </row>
    <row r="6" spans="1:1" x14ac:dyDescent="0.2">
      <c r="A6" s="2" t="s">
        <v>306</v>
      </c>
    </row>
    <row r="7" spans="1:1" x14ac:dyDescent="0.2">
      <c r="A7" s="2" t="s">
        <v>115</v>
      </c>
    </row>
    <row r="8" spans="1:1" x14ac:dyDescent="0.2">
      <c r="A8" s="2" t="s">
        <v>129</v>
      </c>
    </row>
    <row r="9" spans="1:1" x14ac:dyDescent="0.2">
      <c r="A9" s="2" t="s">
        <v>116</v>
      </c>
    </row>
    <row r="10" spans="1:1" x14ac:dyDescent="0.2">
      <c r="A10" s="2" t="s">
        <v>130</v>
      </c>
    </row>
    <row r="11" spans="1:1" x14ac:dyDescent="0.2">
      <c r="A11" s="2" t="s">
        <v>117</v>
      </c>
    </row>
    <row r="12" spans="1:1" x14ac:dyDescent="0.2">
      <c r="A12" s="2" t="s">
        <v>330</v>
      </c>
    </row>
    <row r="13" spans="1:1" x14ac:dyDescent="0.2">
      <c r="A13" s="2" t="s">
        <v>331</v>
      </c>
    </row>
    <row r="14" spans="1:1" x14ac:dyDescent="0.2">
      <c r="A14" s="2" t="s">
        <v>332</v>
      </c>
    </row>
    <row r="16" spans="1:1" x14ac:dyDescent="0.2">
      <c r="A16" s="2" t="s">
        <v>333</v>
      </c>
    </row>
    <row r="17" spans="1:1" x14ac:dyDescent="0.2">
      <c r="A17" s="2" t="s">
        <v>318</v>
      </c>
    </row>
    <row r="18" spans="1:1" x14ac:dyDescent="0.2">
      <c r="A18" s="2" t="s">
        <v>319</v>
      </c>
    </row>
    <row r="20" spans="1:1" x14ac:dyDescent="0.2">
      <c r="A20" s="2" t="s">
        <v>323</v>
      </c>
    </row>
    <row r="21" spans="1:1" x14ac:dyDescent="0.2">
      <c r="A21" s="2" t="s">
        <v>123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R29"/>
  <sheetViews>
    <sheetView showGridLines="0" tabSelected="1" zoomScale="30" zoomScaleNormal="73" workbookViewId="0">
      <pane ySplit="10" topLeftCell="A11" activePane="bottomLeft" state="frozen"/>
      <selection pane="bottomLeft" activeCell="AB15" sqref="AB15"/>
    </sheetView>
  </sheetViews>
  <sheetFormatPr baseColWidth="10" defaultColWidth="11.42578125" defaultRowHeight="16.5" x14ac:dyDescent="0.25"/>
  <cols>
    <col min="1" max="1" width="4.7109375" style="117" customWidth="1"/>
    <col min="2" max="2" width="12" style="117" customWidth="1"/>
    <col min="3" max="3" width="13.85546875" style="117" customWidth="1"/>
    <col min="4" max="5" width="13.140625" style="117" customWidth="1"/>
    <col min="6" max="6" width="16.140625" style="117" customWidth="1"/>
    <col min="7" max="7" width="32.42578125" style="117" customWidth="1"/>
    <col min="8" max="8" width="19" style="117" customWidth="1"/>
    <col min="9" max="9" width="11" style="117" customWidth="1"/>
    <col min="10" max="10" width="14.85546875" style="117" customWidth="1"/>
    <col min="11" max="11" width="16.7109375" style="117" customWidth="1"/>
    <col min="12" max="12" width="16.42578125" style="117" customWidth="1"/>
    <col min="13" max="13" width="6.28515625" style="117" customWidth="1"/>
    <col min="14" max="14" width="27.28515625" style="117" customWidth="1"/>
    <col min="15" max="15" width="16.7109375" style="117" customWidth="1"/>
    <col min="16" max="16" width="17.42578125" style="117" customWidth="1"/>
    <col min="17" max="17" width="6.28515625" style="117" customWidth="1"/>
    <col min="18" max="18" width="16" style="117" customWidth="1"/>
    <col min="19" max="19" width="5.7109375" style="117" customWidth="1"/>
    <col min="20" max="20" width="70.5703125" style="117" customWidth="1"/>
    <col min="21" max="21" width="32.5703125" style="117" customWidth="1"/>
    <col min="22" max="22" width="15.140625" style="117" customWidth="1"/>
    <col min="23" max="23" width="6.7109375" style="117" customWidth="1"/>
    <col min="24" max="24" width="5" style="117" customWidth="1"/>
    <col min="25" max="25" width="5.42578125" style="117" customWidth="1"/>
    <col min="26" max="26" width="7.140625" style="117" customWidth="1"/>
    <col min="27" max="27" width="6.7109375" style="117" customWidth="1"/>
    <col min="28" max="28" width="7.42578125" style="117" customWidth="1"/>
    <col min="29" max="29" width="12.7109375" style="117" customWidth="1"/>
    <col min="30" max="30" width="8.7109375" style="117" customWidth="1"/>
    <col min="31" max="31" width="10.42578125" style="117" customWidth="1"/>
    <col min="32" max="32" width="9.28515625" style="117" customWidth="1"/>
    <col min="33" max="33" width="9.140625" style="117" customWidth="1"/>
    <col min="34" max="34" width="8.42578125" style="117" customWidth="1"/>
    <col min="35" max="35" width="7.28515625" style="117" customWidth="1"/>
    <col min="36" max="36" width="30" style="117" customWidth="1"/>
    <col min="37" max="37" width="28.140625" style="117" bestFit="1" customWidth="1"/>
    <col min="38" max="38" width="16.7109375" style="117" customWidth="1"/>
    <col min="39" max="39" width="14.7109375" style="117" customWidth="1"/>
    <col min="40" max="40" width="53.42578125" style="117" customWidth="1"/>
    <col min="41" max="41" width="13.140625" style="117" customWidth="1"/>
    <col min="42" max="42" width="11.85546875" style="140" customWidth="1"/>
    <col min="43" max="43" width="55.28515625" style="140" customWidth="1"/>
    <col min="44" max="44" width="18.5703125" style="140" customWidth="1"/>
    <col min="45" max="46" width="15" style="117" customWidth="1"/>
    <col min="47" max="47" width="71.42578125" style="117" customWidth="1"/>
    <col min="48" max="16384" width="11.42578125" style="117"/>
  </cols>
  <sheetData>
    <row r="1" spans="1:70" ht="16.5" hidden="1" customHeight="1" x14ac:dyDescent="0.25">
      <c r="A1" s="254"/>
      <c r="B1" s="254"/>
      <c r="C1" s="254"/>
      <c r="D1" s="254"/>
      <c r="E1" s="273" t="s">
        <v>60</v>
      </c>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s="273"/>
      <c r="AK1" s="273"/>
      <c r="AL1" s="273"/>
      <c r="AM1" s="273"/>
      <c r="AN1" s="273"/>
      <c r="AO1" s="273"/>
    </row>
    <row r="2" spans="1:70" ht="16.5" hidden="1" customHeight="1" x14ac:dyDescent="0.25">
      <c r="A2" s="254"/>
      <c r="B2" s="254"/>
      <c r="C2" s="254"/>
      <c r="D2" s="254"/>
      <c r="E2" s="273"/>
      <c r="F2" s="273"/>
      <c r="G2" s="273"/>
      <c r="H2" s="273"/>
      <c r="I2" s="273"/>
      <c r="J2" s="273"/>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273"/>
      <c r="AO2" s="273"/>
    </row>
    <row r="3" spans="1:70" ht="18.75" hidden="1" customHeight="1" x14ac:dyDescent="0.25">
      <c r="A3" s="254"/>
      <c r="B3" s="254"/>
      <c r="C3" s="254"/>
      <c r="D3" s="254"/>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273"/>
      <c r="AO3" s="273"/>
    </row>
    <row r="4" spans="1:70" ht="14.25" hidden="1" customHeight="1" x14ac:dyDescent="0.25">
      <c r="A4" s="254"/>
      <c r="B4" s="254"/>
      <c r="C4" s="254"/>
      <c r="D4" s="254"/>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row>
    <row r="5" spans="1:70" ht="25.5" hidden="1" customHeight="1" x14ac:dyDescent="0.25">
      <c r="A5" s="274" t="s">
        <v>61</v>
      </c>
      <c r="B5" s="275"/>
      <c r="C5" s="269" t="s">
        <v>62</v>
      </c>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141"/>
      <c r="AQ5" s="141"/>
      <c r="AR5" s="141"/>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row>
    <row r="6" spans="1:70" ht="16.5" hidden="1" customHeight="1" x14ac:dyDescent="0.25">
      <c r="A6" s="274" t="s">
        <v>63</v>
      </c>
      <c r="B6" s="275"/>
      <c r="C6" s="277" t="s">
        <v>64</v>
      </c>
      <c r="D6" s="278"/>
      <c r="E6" s="278"/>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278"/>
      <c r="AK6" s="278"/>
      <c r="AL6" s="278"/>
      <c r="AM6" s="278"/>
      <c r="AN6" s="278"/>
      <c r="AO6" s="278"/>
      <c r="AP6" s="141"/>
      <c r="AQ6" s="141"/>
      <c r="AR6" s="141"/>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row>
    <row r="7" spans="1:70" ht="16.5" hidden="1" customHeight="1" x14ac:dyDescent="0.25">
      <c r="A7" s="274" t="s">
        <v>65</v>
      </c>
      <c r="B7" s="275"/>
      <c r="C7" s="277" t="s">
        <v>66</v>
      </c>
      <c r="D7" s="278"/>
      <c r="E7" s="278"/>
      <c r="F7" s="278"/>
      <c r="G7" s="278"/>
      <c r="H7" s="278"/>
      <c r="I7" s="278"/>
      <c r="J7" s="278"/>
      <c r="K7" s="278"/>
      <c r="L7" s="278"/>
      <c r="M7" s="278"/>
      <c r="N7" s="278"/>
      <c r="O7" s="278"/>
      <c r="P7" s="278"/>
      <c r="Q7" s="278"/>
      <c r="R7" s="278"/>
      <c r="S7" s="278"/>
      <c r="T7" s="278"/>
      <c r="U7" s="278"/>
      <c r="V7" s="278"/>
      <c r="W7" s="278"/>
      <c r="X7" s="278"/>
      <c r="Y7" s="278"/>
      <c r="Z7" s="278"/>
      <c r="AA7" s="278"/>
      <c r="AB7" s="278"/>
      <c r="AC7" s="278"/>
      <c r="AD7" s="278"/>
      <c r="AE7" s="278"/>
      <c r="AF7" s="278"/>
      <c r="AG7" s="278"/>
      <c r="AH7" s="278"/>
      <c r="AI7" s="278"/>
      <c r="AJ7" s="278"/>
      <c r="AK7" s="278"/>
      <c r="AL7" s="278"/>
      <c r="AM7" s="278"/>
      <c r="AN7" s="278"/>
      <c r="AO7" s="278"/>
      <c r="AP7" s="141"/>
      <c r="AQ7" s="141"/>
      <c r="AR7" s="141"/>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row>
    <row r="8" spans="1:70" ht="28.5" customHeight="1" x14ac:dyDescent="0.25">
      <c r="A8" s="279" t="s">
        <v>67</v>
      </c>
      <c r="B8" s="279"/>
      <c r="C8" s="279"/>
      <c r="D8" s="279"/>
      <c r="E8" s="258"/>
      <c r="F8" s="258"/>
      <c r="G8" s="258"/>
      <c r="H8" s="258"/>
      <c r="I8" s="258"/>
      <c r="J8" s="258"/>
      <c r="K8" s="258"/>
      <c r="L8" s="258" t="s">
        <v>68</v>
      </c>
      <c r="M8" s="258"/>
      <c r="N8" s="258"/>
      <c r="O8" s="258"/>
      <c r="P8" s="258"/>
      <c r="Q8" s="258"/>
      <c r="R8" s="258"/>
      <c r="S8" s="258" t="s">
        <v>69</v>
      </c>
      <c r="T8" s="258"/>
      <c r="U8" s="258"/>
      <c r="V8" s="258"/>
      <c r="W8" s="258"/>
      <c r="X8" s="258"/>
      <c r="Y8" s="258"/>
      <c r="Z8" s="258"/>
      <c r="AA8" s="258"/>
      <c r="AB8" s="258"/>
      <c r="AC8" s="258" t="s">
        <v>70</v>
      </c>
      <c r="AD8" s="258"/>
      <c r="AE8" s="258"/>
      <c r="AF8" s="258"/>
      <c r="AG8" s="258"/>
      <c r="AH8" s="258"/>
      <c r="AI8" s="258"/>
      <c r="AJ8" s="280" t="s">
        <v>71</v>
      </c>
      <c r="AK8" s="281"/>
      <c r="AL8" s="281"/>
      <c r="AM8" s="281"/>
      <c r="AN8" s="281"/>
      <c r="AO8" s="281"/>
      <c r="AP8" s="281"/>
      <c r="AQ8" s="281"/>
      <c r="AR8" s="281"/>
      <c r="AS8" s="281"/>
      <c r="AT8" s="281"/>
      <c r="AU8" s="281"/>
      <c r="AV8" s="281"/>
      <c r="AW8" s="118"/>
      <c r="AX8" s="118"/>
      <c r="AY8" s="118"/>
      <c r="AZ8" s="118"/>
      <c r="BA8" s="118"/>
      <c r="BB8" s="118"/>
      <c r="BC8" s="118"/>
      <c r="BD8" s="118"/>
      <c r="BE8" s="118"/>
      <c r="BF8" s="118"/>
      <c r="BG8" s="118"/>
      <c r="BH8" s="118"/>
      <c r="BI8" s="118"/>
      <c r="BJ8" s="118"/>
      <c r="BK8" s="118"/>
      <c r="BL8" s="118"/>
      <c r="BM8" s="118"/>
      <c r="BN8" s="118"/>
      <c r="BO8" s="118"/>
      <c r="BP8" s="118"/>
      <c r="BQ8" s="118"/>
      <c r="BR8" s="118"/>
    </row>
    <row r="9" spans="1:70" s="191" customFormat="1" ht="21.75" customHeight="1" x14ac:dyDescent="0.25">
      <c r="A9" s="268" t="s">
        <v>72</v>
      </c>
      <c r="B9" s="244" t="s">
        <v>73</v>
      </c>
      <c r="C9" s="244" t="s">
        <v>74</v>
      </c>
      <c r="D9" s="244" t="s">
        <v>15</v>
      </c>
      <c r="E9" s="234" t="s">
        <v>17</v>
      </c>
      <c r="F9" s="234" t="s">
        <v>19</v>
      </c>
      <c r="G9" s="244" t="s">
        <v>21</v>
      </c>
      <c r="H9" s="234" t="s">
        <v>23</v>
      </c>
      <c r="I9" s="234" t="s">
        <v>75</v>
      </c>
      <c r="J9" s="234" t="s">
        <v>76</v>
      </c>
      <c r="K9" s="234" t="s">
        <v>77</v>
      </c>
      <c r="L9" s="234" t="s">
        <v>78</v>
      </c>
      <c r="M9" s="244" t="s">
        <v>79</v>
      </c>
      <c r="N9" s="234" t="s">
        <v>80</v>
      </c>
      <c r="O9" s="234" t="s">
        <v>81</v>
      </c>
      <c r="P9" s="234" t="s">
        <v>82</v>
      </c>
      <c r="Q9" s="244" t="s">
        <v>79</v>
      </c>
      <c r="R9" s="234" t="s">
        <v>29</v>
      </c>
      <c r="S9" s="247" t="s">
        <v>83</v>
      </c>
      <c r="T9" s="234" t="s">
        <v>31</v>
      </c>
      <c r="U9" s="234" t="s">
        <v>84</v>
      </c>
      <c r="V9" s="234" t="s">
        <v>33</v>
      </c>
      <c r="W9" s="234" t="s">
        <v>85</v>
      </c>
      <c r="X9" s="234"/>
      <c r="Y9" s="234"/>
      <c r="Z9" s="234"/>
      <c r="AA9" s="234"/>
      <c r="AB9" s="234"/>
      <c r="AC9" s="247" t="s">
        <v>86</v>
      </c>
      <c r="AD9" s="247" t="s">
        <v>87</v>
      </c>
      <c r="AE9" s="247" t="s">
        <v>79</v>
      </c>
      <c r="AF9" s="247" t="s">
        <v>88</v>
      </c>
      <c r="AG9" s="247" t="s">
        <v>79</v>
      </c>
      <c r="AH9" s="247" t="s">
        <v>89</v>
      </c>
      <c r="AI9" s="247" t="s">
        <v>49</v>
      </c>
      <c r="AJ9" s="234" t="s">
        <v>71</v>
      </c>
      <c r="AK9" s="234" t="s">
        <v>90</v>
      </c>
      <c r="AL9" s="234" t="s">
        <v>91</v>
      </c>
      <c r="AM9" s="234" t="s">
        <v>92</v>
      </c>
      <c r="AN9" s="234" t="s">
        <v>93</v>
      </c>
      <c r="AO9" s="234" t="s">
        <v>53</v>
      </c>
      <c r="AP9" s="147" t="s">
        <v>92</v>
      </c>
      <c r="AQ9" s="234" t="s">
        <v>94</v>
      </c>
      <c r="AR9" s="147" t="s">
        <v>95</v>
      </c>
      <c r="AS9" s="234" t="s">
        <v>53</v>
      </c>
      <c r="AT9" s="234" t="s">
        <v>92</v>
      </c>
      <c r="AU9" s="234" t="s">
        <v>96</v>
      </c>
      <c r="AV9" s="234" t="s">
        <v>53</v>
      </c>
      <c r="AW9" s="190"/>
      <c r="AX9" s="190"/>
      <c r="AY9" s="190"/>
      <c r="AZ9" s="190"/>
      <c r="BA9" s="190"/>
      <c r="BB9" s="190"/>
      <c r="BC9" s="190"/>
      <c r="BD9" s="190"/>
      <c r="BE9" s="190"/>
      <c r="BF9" s="190"/>
      <c r="BG9" s="190"/>
      <c r="BH9" s="190"/>
      <c r="BI9" s="190"/>
      <c r="BJ9" s="190"/>
      <c r="BK9" s="190"/>
      <c r="BL9" s="190"/>
      <c r="BM9" s="190"/>
      <c r="BN9" s="190"/>
      <c r="BO9" s="190"/>
      <c r="BP9" s="190"/>
      <c r="BQ9" s="190"/>
      <c r="BR9" s="190"/>
    </row>
    <row r="10" spans="1:70" s="194" customFormat="1" ht="21.75" customHeight="1" x14ac:dyDescent="0.25">
      <c r="A10" s="268"/>
      <c r="B10" s="244"/>
      <c r="C10" s="244"/>
      <c r="D10" s="244"/>
      <c r="E10" s="234"/>
      <c r="F10" s="234"/>
      <c r="G10" s="244"/>
      <c r="H10" s="234"/>
      <c r="I10" s="234"/>
      <c r="J10" s="234"/>
      <c r="K10" s="234"/>
      <c r="L10" s="234"/>
      <c r="M10" s="244"/>
      <c r="N10" s="234"/>
      <c r="O10" s="234"/>
      <c r="P10" s="244"/>
      <c r="Q10" s="244"/>
      <c r="R10" s="234"/>
      <c r="S10" s="247"/>
      <c r="T10" s="234"/>
      <c r="U10" s="234"/>
      <c r="V10" s="234"/>
      <c r="W10" s="192" t="s">
        <v>73</v>
      </c>
      <c r="X10" s="192" t="s">
        <v>97</v>
      </c>
      <c r="Y10" s="192" t="s">
        <v>98</v>
      </c>
      <c r="Z10" s="192" t="s">
        <v>99</v>
      </c>
      <c r="AA10" s="192" t="s">
        <v>100</v>
      </c>
      <c r="AB10" s="192" t="s">
        <v>101</v>
      </c>
      <c r="AC10" s="247"/>
      <c r="AD10" s="247"/>
      <c r="AE10" s="247"/>
      <c r="AF10" s="247"/>
      <c r="AG10" s="247"/>
      <c r="AH10" s="247"/>
      <c r="AI10" s="247"/>
      <c r="AJ10" s="234"/>
      <c r="AK10" s="234"/>
      <c r="AL10" s="234"/>
      <c r="AM10" s="234"/>
      <c r="AN10" s="234"/>
      <c r="AO10" s="234"/>
      <c r="AP10" s="146"/>
      <c r="AQ10" s="234"/>
      <c r="AR10" s="146"/>
      <c r="AS10" s="234"/>
      <c r="AT10" s="234"/>
      <c r="AU10" s="234"/>
      <c r="AV10" s="234"/>
      <c r="AW10" s="193"/>
      <c r="AX10" s="193"/>
      <c r="AY10" s="193"/>
      <c r="AZ10" s="193"/>
      <c r="BA10" s="193"/>
      <c r="BB10" s="193"/>
      <c r="BC10" s="193"/>
      <c r="BD10" s="193"/>
      <c r="BE10" s="193"/>
      <c r="BF10" s="193"/>
      <c r="BG10" s="193"/>
      <c r="BH10" s="193"/>
      <c r="BI10" s="193"/>
      <c r="BJ10" s="193"/>
      <c r="BK10" s="193"/>
      <c r="BL10" s="193"/>
      <c r="BM10" s="193"/>
      <c r="BN10" s="193"/>
      <c r="BO10" s="193"/>
      <c r="BP10" s="193"/>
      <c r="BQ10" s="193"/>
      <c r="BR10" s="193"/>
    </row>
    <row r="11" spans="1:70" s="120" customFormat="1" ht="14.25" customHeight="1" x14ac:dyDescent="0.25">
      <c r="A11" s="186"/>
      <c r="B11" s="187"/>
      <c r="C11" s="187"/>
      <c r="D11" s="187"/>
      <c r="E11" s="188"/>
      <c r="F11" s="188"/>
      <c r="G11" s="187"/>
      <c r="H11" s="188"/>
      <c r="I11" s="188"/>
      <c r="J11" s="188"/>
      <c r="K11" s="188"/>
      <c r="L11" s="188"/>
      <c r="M11" s="187"/>
      <c r="N11" s="188"/>
      <c r="O11" s="188"/>
      <c r="P11" s="187"/>
      <c r="Q11" s="187"/>
      <c r="R11" s="188"/>
      <c r="S11" s="183"/>
      <c r="T11" s="184"/>
      <c r="U11" s="184"/>
      <c r="V11" s="184"/>
      <c r="W11" s="185"/>
      <c r="X11" s="185"/>
      <c r="Y11" s="185"/>
      <c r="Z11" s="185"/>
      <c r="AA11" s="185"/>
      <c r="AB11" s="185"/>
      <c r="AC11" s="183"/>
      <c r="AD11" s="183"/>
      <c r="AE11" s="183"/>
      <c r="AF11" s="183"/>
      <c r="AG11" s="183"/>
      <c r="AH11" s="183"/>
      <c r="AI11" s="183"/>
      <c r="AJ11" s="184"/>
      <c r="AK11" s="184"/>
      <c r="AL11" s="184"/>
      <c r="AM11" s="184"/>
      <c r="AN11" s="184"/>
      <c r="AO11" s="184"/>
      <c r="AP11" s="146"/>
      <c r="AQ11" s="189"/>
      <c r="AR11" s="144"/>
      <c r="AS11" s="182"/>
      <c r="AT11" s="184"/>
      <c r="AU11" s="182"/>
      <c r="AV11" s="182"/>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row>
    <row r="12" spans="1:70" ht="161.25" customHeight="1" x14ac:dyDescent="0.25">
      <c r="A12" s="248">
        <v>1</v>
      </c>
      <c r="B12" s="248" t="s">
        <v>102</v>
      </c>
      <c r="C12" s="248" t="s">
        <v>103</v>
      </c>
      <c r="D12" s="250" t="s">
        <v>104</v>
      </c>
      <c r="E12" s="250" t="s">
        <v>105</v>
      </c>
      <c r="F12" s="250" t="s">
        <v>106</v>
      </c>
      <c r="G12" s="282" t="s">
        <v>107</v>
      </c>
      <c r="H12" s="250" t="s">
        <v>108</v>
      </c>
      <c r="I12" s="250" t="s">
        <v>109</v>
      </c>
      <c r="J12" s="250" t="s">
        <v>110</v>
      </c>
      <c r="K12" s="262">
        <v>365</v>
      </c>
      <c r="L12" s="255" t="str">
        <f>IF(K12&lt;=0,"",IF(K12&lt;=2,"Muy Baja",IF(K12&lt;=24,"Baja",IF(K12&lt;=500,"Media",IF(K12&lt;=5000,"Alta","Muy Alta")))))</f>
        <v>Media</v>
      </c>
      <c r="M12" s="245">
        <f>IF(L12="","",IF(L12="Muy Baja",0.2,IF(L12="Baja",0.4,IF(L12="Media",0.6,IF(L12="Alta",0.8,IF(L12="Muy Alta",1,))))))</f>
        <v>0.6</v>
      </c>
      <c r="N12" s="265" t="s">
        <v>111</v>
      </c>
      <c r="O12" s="245" t="str">
        <f>IF(NOT(ISERROR(MATCH(N12,'Tabla Impacto'!$B$221:$B$223,0))),'Tabla Impacto'!$F$223&amp;"Por favor no seleccionar los criterios de impacto(Afectación Económica o presupuestal y Pérdida Reputacional)",N12)</f>
        <v xml:space="preserve">     El riesgo afecta la imagen de la entidad con algunos usuarios de relevancia frente al logro de los objetivos</v>
      </c>
      <c r="P12" s="255" t="str">
        <f>IF(OR(O12='Tabla Impacto'!$C$11,O12='Tabla Impacto'!$D$11),"Leve",IF(OR(O12='Tabla Impacto'!$C$12,O12='Tabla Impacto'!$D$12),"Menor",IF(OR(O12='Tabla Impacto'!$C$13,O12='Tabla Impacto'!$D$13),"Moderado",IF(OR(O12='Tabla Impacto'!$C$14,O12='Tabla Impacto'!$D$14),"Mayor",IF(OR(O12='Tabla Impacto'!$C$15,O12='Tabla Impacto'!$D$15),"Catastrófico","")))))</f>
        <v>Moderado</v>
      </c>
      <c r="Q12" s="245">
        <f>IF(P12="","",IF(P12="Leve",0.2,IF(P12="Menor",0.4,IF(P12="Moderado",0.6,IF(P12="Mayor",0.8,IF(P12="Catastrófico",1,))))))</f>
        <v>0.6</v>
      </c>
      <c r="R12" s="252"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Moderado</v>
      </c>
      <c r="S12" s="115">
        <v>1</v>
      </c>
      <c r="T12" s="148" t="s">
        <v>112</v>
      </c>
      <c r="U12" s="105" t="s">
        <v>113</v>
      </c>
      <c r="V12" s="106" t="str">
        <f t="shared" ref="V12:V21" si="0">IF(OR(W12="Preventivo",W12="Detectivo"),"Probabilidad",IF(W12="Correctivo","Impacto",""))</f>
        <v>Probabilidad</v>
      </c>
      <c r="W12" s="107" t="s">
        <v>114</v>
      </c>
      <c r="X12" s="107" t="s">
        <v>115</v>
      </c>
      <c r="Y12" s="108" t="str">
        <f>IF(AND(W12="Preventivo",X12="Automático"),"50%",IF(AND(W12="Preventivo",X12="Manual"),"40%",IF(AND(W12="Detectivo",X12="Automático"),"40%",IF(AND(W12="Detectivo",X12="Manual"),"30%",IF(AND(W12="Correctivo",X12="Automático"),"35%",IF(AND(W12="Correctivo",X12="Manual"),"25%",""))))))</f>
        <v>40%</v>
      </c>
      <c r="Z12" s="107" t="s">
        <v>116</v>
      </c>
      <c r="AA12" s="107" t="s">
        <v>117</v>
      </c>
      <c r="AB12" s="107" t="s">
        <v>118</v>
      </c>
      <c r="AC12" s="109">
        <f>IFERROR(IF(V12="Probabilidad",(M12-(+M12*Y12)),IF(V12="Impacto",M12,"")),"")</f>
        <v>0.36</v>
      </c>
      <c r="AD12" s="110" t="str">
        <f>IFERROR(IF(AC12="","",IF(AC12&lt;=0.2,"Muy Baja",IF(AC12&lt;=0.4,"Baja",IF(AC12&lt;=0.6,"Media",IF(AC12&lt;=0.8,"Alta","Muy Alta"))))),"")</f>
        <v>Baja</v>
      </c>
      <c r="AE12" s="108">
        <f>+AC12</f>
        <v>0.36</v>
      </c>
      <c r="AF12" s="110" t="str">
        <f>IFERROR(IF(AG12="","",IF(AG12&lt;=0.2,"Leve",IF(AG12&lt;=0.4,"Menor",IF(AG12&lt;=0.6,"Moderado",IF(AG12&lt;=0.8,"Mayor","Catastrófico"))))),"")</f>
        <v>Moderado</v>
      </c>
      <c r="AG12" s="108">
        <f>IFERROR(IF(V12="Impacto",(Q12-(+Q12*Y12)),IF(V12="Probabilidad",Q12,"")),"")</f>
        <v>0.6</v>
      </c>
      <c r="AH12" s="111" t="str">
        <f>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Moderado</v>
      </c>
      <c r="AI12" s="107" t="s">
        <v>119</v>
      </c>
      <c r="AJ12" s="158" t="s">
        <v>120</v>
      </c>
      <c r="AK12" s="158" t="s">
        <v>121</v>
      </c>
      <c r="AL12" s="155">
        <v>45315</v>
      </c>
      <c r="AM12" s="157">
        <v>45392</v>
      </c>
      <c r="AN12" s="169" t="s">
        <v>122</v>
      </c>
      <c r="AO12" s="167" t="s">
        <v>123</v>
      </c>
      <c r="AP12" s="168">
        <v>45543</v>
      </c>
      <c r="AQ12" s="174" t="s">
        <v>124</v>
      </c>
      <c r="AR12" s="164" t="s">
        <v>125</v>
      </c>
      <c r="AS12" s="167" t="s">
        <v>123</v>
      </c>
      <c r="AT12" s="154"/>
      <c r="AU12" s="143"/>
      <c r="AV12" s="121"/>
      <c r="AW12" s="118"/>
      <c r="AX12" s="118"/>
      <c r="AY12" s="118"/>
      <c r="AZ12" s="118"/>
      <c r="BA12" s="118"/>
      <c r="BB12" s="118"/>
      <c r="BC12" s="118"/>
      <c r="BD12" s="118"/>
      <c r="BE12" s="118"/>
      <c r="BF12" s="118"/>
      <c r="BG12" s="118"/>
      <c r="BH12" s="118"/>
      <c r="BI12" s="118"/>
      <c r="BJ12" s="118"/>
      <c r="BK12" s="118"/>
      <c r="BL12" s="118"/>
      <c r="BM12" s="118"/>
      <c r="BN12" s="118"/>
      <c r="BO12" s="118"/>
      <c r="BP12" s="118"/>
      <c r="BQ12" s="118"/>
      <c r="BR12" s="118"/>
    </row>
    <row r="13" spans="1:70" ht="120.75" customHeight="1" x14ac:dyDescent="0.25">
      <c r="A13" s="276"/>
      <c r="B13" s="276"/>
      <c r="C13" s="276"/>
      <c r="D13" s="259"/>
      <c r="E13" s="259"/>
      <c r="F13" s="259"/>
      <c r="G13" s="283"/>
      <c r="H13" s="259"/>
      <c r="I13" s="259"/>
      <c r="J13" s="259"/>
      <c r="K13" s="263"/>
      <c r="L13" s="256"/>
      <c r="M13" s="260"/>
      <c r="N13" s="266"/>
      <c r="O13" s="260"/>
      <c r="P13" s="256"/>
      <c r="Q13" s="260"/>
      <c r="R13" s="261"/>
      <c r="S13" s="115">
        <v>2</v>
      </c>
      <c r="T13" s="149" t="s">
        <v>126</v>
      </c>
      <c r="U13" s="105" t="s">
        <v>127</v>
      </c>
      <c r="V13" s="106" t="str">
        <f t="shared" si="0"/>
        <v>Probabilidad</v>
      </c>
      <c r="W13" s="107" t="s">
        <v>128</v>
      </c>
      <c r="X13" s="107" t="s">
        <v>115</v>
      </c>
      <c r="Y13" s="108" t="str">
        <f t="shared" ref="Y13:Y21" si="1">IF(AND(W13="Preventivo",X13="Automático"),"50%",IF(AND(W13="Preventivo",X13="Manual"),"40%",IF(AND(W13="Detectivo",X13="Automático"),"40%",IF(AND(W13="Detectivo",X13="Manual"),"30%",IF(AND(W13="Correctivo",X13="Automático"),"35%",IF(AND(W13="Correctivo",X13="Manual"),"25%",""))))))</f>
        <v>30%</v>
      </c>
      <c r="Z13" s="107" t="s">
        <v>129</v>
      </c>
      <c r="AA13" s="107" t="s">
        <v>130</v>
      </c>
      <c r="AB13" s="107" t="s">
        <v>131</v>
      </c>
      <c r="AC13" s="142">
        <f>IFERROR(IF(AND(V12="Probabilidad",V13="Probabilidad"),(AE12-(+AE12*Y13)),IF(V13="Probabilidad",(N12-(+N12*Y13)),IF(V13="Impacto",AE12,""))),"")</f>
        <v>0.252</v>
      </c>
      <c r="AD13" s="110" t="str">
        <f t="shared" ref="AD13:AD14" si="2">IFERROR(IF(AC13="","",IF(AC13&lt;=0.2,"Muy Baja",IF(AC13&lt;=0.4,"Baja",IF(AC13&lt;=0.6,"Media",IF(AC13&lt;=0.8,"Alta","Muy Alta"))))),"")</f>
        <v>Baja</v>
      </c>
      <c r="AE13" s="116">
        <f>+AC13</f>
        <v>0.252</v>
      </c>
      <c r="AF13" s="110" t="str">
        <f t="shared" ref="AF13" si="3">IFERROR(IF(AG13="","",IF(AG13&lt;=0.2,"Leve",IF(AG13&lt;=0.4,"Menor",IF(AG13&lt;=0.6,"Moderado",IF(AG13&lt;=0.8,"Mayor","Catastrófico"))))),"")</f>
        <v>Moderado</v>
      </c>
      <c r="AG13" s="108">
        <f>IFERROR(IF(AND(V12="Impacto",V13="Impacto"),(AG12-(+AG12*Y13)),IF(V13="Impacto",($M$9-(+$M$9*Y13)),IF(V13="Probabilidad",AG12,""))),"")</f>
        <v>0.6</v>
      </c>
      <c r="AH13" s="110" t="str">
        <f>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Moderado</v>
      </c>
      <c r="AI13" s="107" t="s">
        <v>119</v>
      </c>
      <c r="AJ13" s="159" t="s">
        <v>132</v>
      </c>
      <c r="AK13" s="158" t="s">
        <v>133</v>
      </c>
      <c r="AL13" s="155">
        <v>45315</v>
      </c>
      <c r="AM13" s="157">
        <v>45392</v>
      </c>
      <c r="AN13" s="171" t="s">
        <v>134</v>
      </c>
      <c r="AO13" s="167" t="s">
        <v>123</v>
      </c>
      <c r="AP13" s="175">
        <v>45543</v>
      </c>
      <c r="AQ13" s="180" t="s">
        <v>135</v>
      </c>
      <c r="AR13" s="176" t="s">
        <v>136</v>
      </c>
      <c r="AS13" s="167" t="s">
        <v>123</v>
      </c>
      <c r="AT13" s="154"/>
      <c r="AU13" s="143"/>
      <c r="AV13" s="121"/>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row>
    <row r="14" spans="1:70" ht="201.75" customHeight="1" x14ac:dyDescent="0.25">
      <c r="A14" s="249"/>
      <c r="B14" s="249"/>
      <c r="C14" s="249"/>
      <c r="D14" s="251"/>
      <c r="E14" s="251"/>
      <c r="F14" s="251"/>
      <c r="G14" s="284"/>
      <c r="H14" s="251"/>
      <c r="I14" s="251"/>
      <c r="J14" s="251"/>
      <c r="K14" s="264"/>
      <c r="L14" s="257"/>
      <c r="M14" s="246"/>
      <c r="N14" s="267"/>
      <c r="O14" s="246"/>
      <c r="P14" s="257"/>
      <c r="Q14" s="246"/>
      <c r="R14" s="253"/>
      <c r="S14" s="115">
        <v>3</v>
      </c>
      <c r="T14" s="149" t="s">
        <v>137</v>
      </c>
      <c r="U14" s="105" t="s">
        <v>138</v>
      </c>
      <c r="V14" s="106" t="str">
        <f t="shared" si="0"/>
        <v>Probabilidad</v>
      </c>
      <c r="W14" s="107" t="s">
        <v>128</v>
      </c>
      <c r="X14" s="107" t="s">
        <v>115</v>
      </c>
      <c r="Y14" s="108" t="str">
        <f t="shared" si="1"/>
        <v>30%</v>
      </c>
      <c r="Z14" s="107" t="s">
        <v>129</v>
      </c>
      <c r="AA14" s="107" t="s">
        <v>130</v>
      </c>
      <c r="AB14" s="107" t="s">
        <v>131</v>
      </c>
      <c r="AC14" s="142">
        <f>IFERROR(IF(AND(V13="Probabilidad",V14="Probabilidad"),(AE13-(+AE13*Y14)),IF(V14="Probabilidad",(N13-(+N13*Y14)),IF(V14="Impacto",AE13,""))),"")</f>
        <v>0.1764</v>
      </c>
      <c r="AD14" s="110" t="str">
        <f t="shared" si="2"/>
        <v>Muy Baja</v>
      </c>
      <c r="AE14" s="108">
        <f t="shared" ref="AE14" si="4">+AC14</f>
        <v>0.1764</v>
      </c>
      <c r="AF14" s="110" t="str">
        <f t="shared" ref="AF14" si="5">IFERROR(IF(AG14="","",IF(AG14&lt;=0.2,"Leve",IF(AG14&lt;=0.4,"Menor",IF(AG14&lt;=0.6,"Moderado",IF(AG14&lt;=0.8,"Mayor","Catastrófico"))))),"")</f>
        <v>Moderado</v>
      </c>
      <c r="AG14" s="108">
        <f>IFERROR(IF(AND(V13="Impacto",V14="Impacto"),(AG13-(+AG13*Y14)),IF(V14="Impacto",($M$9-(+$M$9*Y14)),IF(V14="Probabilidad",AG13,""))),"")</f>
        <v>0.6</v>
      </c>
      <c r="AH14" s="111" t="str">
        <f t="shared" ref="AH14" si="6">IFERROR(IF(OR(AND(AD14="Muy Baja",AF14="Leve"),AND(AD14="Muy Baja",AF14="Menor"),AND(AD14="Baja",AF14="Leve")),"Bajo",IF(OR(AND(AD14="Muy baja",AF14="Moderado"),AND(AD14="Baja",AF14="Menor"),AND(AD14="Baja",AF14="Moderado"),AND(AD14="Media",AF14="Leve"),AND(AD14="Media",AF14="Menor"),AND(AD14="Media",AF14="Moderado"),AND(AD14="Alta",AF14="Leve"),AND(AD14="Alta",AF14="Menor")),"Moderado",IF(OR(AND(AD14="Muy Baja",AF14="Mayor"),AND(AD14="Baja",AF14="Mayor"),AND(AD14="Media",AF14="Mayor"),AND(AD14="Alta",AF14="Moderado"),AND(AD14="Alta",AF14="Mayor"),AND(AD14="Muy Alta",AF14="Leve"),AND(AD14="Muy Alta",AF14="Menor"),AND(AD14="Muy Alta",AF14="Moderado"),AND(AD14="Muy Alta",AF14="Mayor")),"Alto",IF(OR(AND(AD14="Muy Baja",AF14="Catastrófico"),AND(AD14="Baja",AF14="Catastrófico"),AND(AD14="Media",AF14="Catastrófico"),AND(AD14="Alta",AF14="Catastrófico"),AND(AD14="Muy Alta",AF14="Catastrófico")),"Extremo","")))),"")</f>
        <v>Moderado</v>
      </c>
      <c r="AI14" s="107" t="s">
        <v>119</v>
      </c>
      <c r="AJ14" s="159" t="s">
        <v>139</v>
      </c>
      <c r="AK14" s="158" t="s">
        <v>133</v>
      </c>
      <c r="AL14" s="155">
        <v>45315</v>
      </c>
      <c r="AM14" s="157">
        <v>45392</v>
      </c>
      <c r="AN14" s="172" t="s">
        <v>140</v>
      </c>
      <c r="AO14" s="167" t="s">
        <v>123</v>
      </c>
      <c r="AP14" s="175">
        <v>45543</v>
      </c>
      <c r="AQ14" s="177" t="s">
        <v>141</v>
      </c>
      <c r="AR14" s="176" t="s">
        <v>142</v>
      </c>
      <c r="AS14" s="167" t="s">
        <v>123</v>
      </c>
      <c r="AT14" s="154"/>
      <c r="AU14" s="143"/>
      <c r="AV14" s="121"/>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row>
    <row r="15" spans="1:70" ht="315" x14ac:dyDescent="0.25">
      <c r="A15" s="248">
        <v>2</v>
      </c>
      <c r="B15" s="248" t="s">
        <v>143</v>
      </c>
      <c r="C15" s="248" t="s">
        <v>144</v>
      </c>
      <c r="D15" s="250" t="s">
        <v>104</v>
      </c>
      <c r="E15" s="285" t="s">
        <v>145</v>
      </c>
      <c r="F15" s="285" t="s">
        <v>146</v>
      </c>
      <c r="G15" s="286" t="s">
        <v>147</v>
      </c>
      <c r="H15" s="250" t="s">
        <v>148</v>
      </c>
      <c r="I15" s="250" t="s">
        <v>110</v>
      </c>
      <c r="J15" s="250" t="s">
        <v>110</v>
      </c>
      <c r="K15" s="262">
        <v>365</v>
      </c>
      <c r="L15" s="255" t="str">
        <f>IF(K15&lt;=0,"",IF(K15&lt;=2,"Muy Baja",IF(K15&lt;=24,"Baja",IF(K15&lt;=500,"Media",IF(K15&lt;=5000,"Alta","Muy Alta")))))</f>
        <v>Media</v>
      </c>
      <c r="M15" s="245">
        <f>IF(L15="","",IF(L15="Muy Baja",0.2,IF(L15="Baja",0.4,IF(L15="Media",0.6,IF(L15="Alta",0.8,IF(L15="Muy Alta",1,))))))</f>
        <v>0.6</v>
      </c>
      <c r="N15" s="265" t="s">
        <v>149</v>
      </c>
      <c r="O15" s="245" t="str">
        <f>IF(NOT(ISERROR(MATCH(N15,_xlfn.ANCHORARRAY(#REF!),0))),#REF!&amp;"Por favor no seleccionar los criterios de impacto",N15)</f>
        <v xml:space="preserve">     Entre 100 y 500 SMLMV </v>
      </c>
      <c r="P15" s="255" t="str">
        <f>IF(OR(O15='Tabla Impacto'!$C$11,O15='Tabla Impacto'!$D$11),"Leve",IF(OR(O15='Tabla Impacto'!$C$12,O15='Tabla Impacto'!$D$12),"Menor",IF(OR(O15='Tabla Impacto'!$C$13,O15='Tabla Impacto'!$D$13),"Moderado",IF(OR(O15='Tabla Impacto'!$C$14,O15='Tabla Impacto'!$D$14),"Mayor",IF(OR(O15='Tabla Impacto'!$C$15,O15='Tabla Impacto'!$D$15),"Catastrófico","")))))</f>
        <v>Mayor</v>
      </c>
      <c r="Q15" s="245">
        <f>IF(P15="","",IF(P15="Leve",0.2,IF(P15="Menor",0.4,IF(P15="Moderado",0.6,IF(P15="Mayor",0.8,IF(P15="Catastrófico",1,))))))</f>
        <v>0.8</v>
      </c>
      <c r="R15" s="252" t="str">
        <f>IF(OR(AND(L15="Muy Baja",P15="Leve"),AND(L15="Muy Baja",P15="Menor"),AND(L15="Baja",P15="Leve")),"Bajo",IF(OR(AND(L15="Muy baja",P15="Moderado"),AND(L15="Baja",P15="Menor"),AND(L15="Baja",P15="Moderado"),AND(L15="Media",P15="Leve"),AND(L15="Media",P15="Menor"),AND(L15="Media",P15="Moderado"),AND(L15="Alta",P15="Leve"),AND(L15="Alta",P15="Menor")),"Moderado",IF(OR(AND(L15="Muy Baja",P15="Mayor"),AND(L15="Baja",P15="Mayor"),AND(L15="Media",P15="Mayor"),AND(L15="Alta",P15="Moderado"),AND(L15="Alta",P15="Mayor"),AND(L15="Muy Alta",P15="Leve"),AND(L15="Muy Alta",P15="Menor"),AND(L15="Muy Alta",P15="Moderado"),AND(L15="Muy Alta",P15="Mayor")),"Alto",IF(OR(AND(L15="Muy Baja",P15="Catastrófico"),AND(L15="Baja",P15="Catastrófico"),AND(L15="Media",P15="Catastrófico"),AND(L15="Alta",P15="Catastrófico"),AND(L15="Muy Alta",P15="Catastrófico")),"Extremo",""))))</f>
        <v>Alto</v>
      </c>
      <c r="S15" s="115">
        <v>1</v>
      </c>
      <c r="T15" s="149" t="s">
        <v>150</v>
      </c>
      <c r="U15" s="104" t="s">
        <v>151</v>
      </c>
      <c r="V15" s="106" t="str">
        <f t="shared" si="0"/>
        <v>Probabilidad</v>
      </c>
      <c r="W15" s="107" t="s">
        <v>114</v>
      </c>
      <c r="X15" s="107" t="s">
        <v>115</v>
      </c>
      <c r="Y15" s="108" t="str">
        <f>IF(AND(W15="Preventivo",X15="Automático"),"50%",IF(AND(W15="Preventivo",X15="Manual"),"40%",IF(AND(W15="Detectivo",X15="Automático"),"40%",IF(AND(W15="Detectivo",X15="Manual"),"30%",IF(AND(W15="Correctivo",X15="Automático"),"35%",IF(AND(W15="Correctivo",X15="Manual"),"25%",""))))))</f>
        <v>40%</v>
      </c>
      <c r="Z15" s="107" t="s">
        <v>129</v>
      </c>
      <c r="AA15" s="107" t="s">
        <v>130</v>
      </c>
      <c r="AB15" s="107" t="s">
        <v>131</v>
      </c>
      <c r="AC15" s="109">
        <f>IFERROR(IF(V15="Probabilidad",(M15-(+M15*Y15)),IF(V15="Impacto",M15,"")),"")</f>
        <v>0.36</v>
      </c>
      <c r="AD15" s="110" t="str">
        <f>IFERROR(IF(AC15="","",IF(AC15&lt;=0.2,"Muy Baja",IF(AC15&lt;=0.4,"Baja",IF(AC15&lt;=0.6,"Media",IF(AC15&lt;=0.8,"Alta","Muy Alta"))))),"")</f>
        <v>Baja</v>
      </c>
      <c r="AE15" s="108">
        <f>+AC15</f>
        <v>0.36</v>
      </c>
      <c r="AF15" s="110" t="str">
        <f t="shared" ref="AF15:AF21" si="7">IFERROR(IF(AG15="","",IF(AG15&lt;=0.2,"Leve",IF(AG15&lt;=0.4,"Menor",IF(AG15&lt;=0.6,"Moderado",IF(AG15&lt;=0.8,"Mayor","Catastrófico"))))),"")</f>
        <v>Mayor</v>
      </c>
      <c r="AG15" s="108">
        <f>IFERROR(IF(V15="Impacto",(Q15-(+Q15*Y15)),IF(V15="Probabilidad",Q15,"")),"")</f>
        <v>0.8</v>
      </c>
      <c r="AH15" s="111" t="str">
        <f>IFERROR(IF(OR(AND(AD15="Muy Baja",AF15="Leve"),AND(AD15="Muy Baja",AF15="Menor"),AND(AD15="Baja",AF15="Leve")),"Bajo",IF(OR(AND(AD15="Muy baja",AF15="Moderado"),AND(AD15="Baja",AF15="Menor"),AND(AD15="Baja",AF15="Moderado"),AND(AD15="Media",AF15="Leve"),AND(AD15="Media",AF15="Menor"),AND(AD15="Media",AF15="Moderado"),AND(AD15="Alta",AF15="Leve"),AND(AD15="Alta",AF15="Menor")),"Moderado",IF(OR(AND(AD15="Muy Baja",AF15="Mayor"),AND(AD15="Baja",AF15="Mayor"),AND(AD15="Media",AF15="Mayor"),AND(AD15="Alta",AF15="Moderado"),AND(AD15="Alta",AF15="Mayor"),AND(AD15="Muy Alta",AF15="Leve"),AND(AD15="Muy Alta",AF15="Menor"),AND(AD15="Muy Alta",AF15="Moderado"),AND(AD15="Muy Alta",AF15="Mayor")),"Alto",IF(OR(AND(AD15="Muy Baja",AF15="Catastrófico"),AND(AD15="Baja",AF15="Catastrófico"),AND(AD15="Media",AF15="Catastrófico"),AND(AD15="Alta",AF15="Catastrófico"),AND(AD15="Muy Alta",AF15="Catastrófico")),"Extremo","")))),"")</f>
        <v>Alto</v>
      </c>
      <c r="AI15" s="107" t="s">
        <v>119</v>
      </c>
      <c r="AJ15" s="160" t="s">
        <v>152</v>
      </c>
      <c r="AK15" s="158" t="s">
        <v>153</v>
      </c>
      <c r="AL15" s="155">
        <v>45626</v>
      </c>
      <c r="AM15" s="157">
        <v>45392</v>
      </c>
      <c r="AN15" s="170" t="s">
        <v>154</v>
      </c>
      <c r="AO15" s="167" t="s">
        <v>123</v>
      </c>
      <c r="AP15" s="175">
        <v>45543</v>
      </c>
      <c r="AQ15" s="170" t="s">
        <v>154</v>
      </c>
      <c r="AR15" s="166" t="s">
        <v>142</v>
      </c>
      <c r="AS15" s="167" t="s">
        <v>123</v>
      </c>
      <c r="AT15" s="154"/>
      <c r="AU15" s="143"/>
      <c r="AV15" s="121"/>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row>
    <row r="16" spans="1:70" ht="315" x14ac:dyDescent="0.25">
      <c r="A16" s="249"/>
      <c r="B16" s="249"/>
      <c r="C16" s="249"/>
      <c r="D16" s="251"/>
      <c r="E16" s="285"/>
      <c r="F16" s="285"/>
      <c r="G16" s="286"/>
      <c r="H16" s="251"/>
      <c r="I16" s="251"/>
      <c r="J16" s="251"/>
      <c r="K16" s="264"/>
      <c r="L16" s="257"/>
      <c r="M16" s="246"/>
      <c r="N16" s="267"/>
      <c r="O16" s="246"/>
      <c r="P16" s="257"/>
      <c r="Q16" s="246"/>
      <c r="R16" s="253"/>
      <c r="S16" s="115">
        <v>2</v>
      </c>
      <c r="T16" s="149" t="s">
        <v>155</v>
      </c>
      <c r="U16" s="104" t="s">
        <v>156</v>
      </c>
      <c r="V16" s="106" t="str">
        <f t="shared" si="0"/>
        <v>Probabilidad</v>
      </c>
      <c r="W16" s="107" t="s">
        <v>114</v>
      </c>
      <c r="X16" s="107" t="s">
        <v>115</v>
      </c>
      <c r="Y16" s="108" t="str">
        <f t="shared" si="1"/>
        <v>40%</v>
      </c>
      <c r="Z16" s="107" t="s">
        <v>129</v>
      </c>
      <c r="AA16" s="107" t="s">
        <v>130</v>
      </c>
      <c r="AB16" s="107" t="s">
        <v>131</v>
      </c>
      <c r="AC16" s="142">
        <f>IFERROR(IF(AND(V15="Probabilidad",V16="Probabilidad"),(AE15-(+AE15*Y16)),IF(V16="Probabilidad",(N15-(+N15*Y16)),IF(V16="Impacto",AE15,""))),"")</f>
        <v>0.216</v>
      </c>
      <c r="AD16" s="110" t="str">
        <f t="shared" ref="AD16" si="8">IFERROR(IF(AC16="","",IF(AC16&lt;=0.2,"Muy Baja",IF(AC16&lt;=0.4,"Baja",IF(AC16&lt;=0.6,"Media",IF(AC16&lt;=0.8,"Alta","Muy Alta"))))),"")</f>
        <v>Baja</v>
      </c>
      <c r="AE16" s="108">
        <f t="shared" ref="AE16" si="9">+AC16</f>
        <v>0.216</v>
      </c>
      <c r="AF16" s="110" t="str">
        <f t="shared" si="7"/>
        <v>Mayor</v>
      </c>
      <c r="AG16" s="108">
        <f>IFERROR(IF(AND(V15="Impacto",V16="Impacto"),(AG15-(+AG15*Y16)),IF(V16="Impacto",($M$9-(+$M$9*Y16)),IF(V16="Probabilidad",AG15,""))),"")</f>
        <v>0.8</v>
      </c>
      <c r="AH16" s="111" t="str">
        <f>IFERROR(IF(OR(AND(AD16="Muy Baja",AF16="Leve"),AND(AD16="Muy Baja",AF16="Menor"),AND(AD16="Baja",AF16="Leve")),"Bajo",IF(OR(AND(AD16="Muy baja",AF16="Moderado"),AND(AD16="Baja",AF16="Menor"),AND(AD16="Baja",AF16="Moderado"),AND(AD16="Media",AF16="Leve"),AND(AD16="Media",AF16="Menor"),AND(AD16="Media",AF16="Moderado"),AND(AD16="Alta",AF16="Leve"),AND(AD16="Alta",AF16="Menor")),"Moderado",IF(OR(AND(AD16="Muy Baja",AF16="Mayor"),AND(AD16="Baja",AF16="Mayor"),AND(AD16="Media",AF16="Mayor"),AND(AD16="Alta",AF16="Moderado"),AND(AD16="Alta",AF16="Mayor"),AND(AD16="Muy Alta",AF16="Leve"),AND(AD16="Muy Alta",AF16="Menor"),AND(AD16="Muy Alta",AF16="Moderado"),AND(AD16="Muy Alta",AF16="Mayor")),"Alto",IF(OR(AND(AD16="Muy Baja",AF16="Catastrófico"),AND(AD16="Baja",AF16="Catastrófico"),AND(AD16="Media",AF16="Catastrófico"),AND(AD16="Alta",AF16="Catastrófico"),AND(AD16="Muy Alta",AF16="Catastrófico")),"Extremo","")))),"")</f>
        <v>Alto</v>
      </c>
      <c r="AI16" s="107" t="s">
        <v>119</v>
      </c>
      <c r="AJ16" s="160" t="s">
        <v>152</v>
      </c>
      <c r="AK16" s="161" t="s">
        <v>153</v>
      </c>
      <c r="AL16" s="155">
        <v>45626</v>
      </c>
      <c r="AM16" s="157">
        <v>45392</v>
      </c>
      <c r="AN16" s="170" t="s">
        <v>157</v>
      </c>
      <c r="AO16" s="167" t="s">
        <v>123</v>
      </c>
      <c r="AP16" s="168">
        <v>45543</v>
      </c>
      <c r="AQ16" s="170" t="s">
        <v>157</v>
      </c>
      <c r="AR16" s="165" t="s">
        <v>158</v>
      </c>
      <c r="AS16" s="167" t="s">
        <v>123</v>
      </c>
      <c r="AT16" s="154"/>
      <c r="AU16" s="143"/>
      <c r="AV16" s="121"/>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row>
    <row r="17" spans="1:70" ht="165" customHeight="1" x14ac:dyDescent="0.25">
      <c r="A17" s="115">
        <v>3</v>
      </c>
      <c r="B17" s="115" t="s">
        <v>143</v>
      </c>
      <c r="C17" s="115" t="s">
        <v>159</v>
      </c>
      <c r="D17" s="112" t="s">
        <v>104</v>
      </c>
      <c r="E17" s="112" t="s">
        <v>160</v>
      </c>
      <c r="F17" s="112" t="s">
        <v>161</v>
      </c>
      <c r="G17" s="114" t="s">
        <v>162</v>
      </c>
      <c r="H17" s="112" t="s">
        <v>163</v>
      </c>
      <c r="I17" s="112" t="s">
        <v>109</v>
      </c>
      <c r="J17" s="112" t="s">
        <v>110</v>
      </c>
      <c r="K17" s="121">
        <v>365</v>
      </c>
      <c r="L17" s="122" t="str">
        <f>IF(K17&lt;=0,"",IF(K17&lt;=2,"Muy Baja",IF(K17&lt;=24,"Baja",IF(K17&lt;=500,"Media",IF(K17&lt;=5000,"Alta","Muy Alta")))))</f>
        <v>Media</v>
      </c>
      <c r="M17" s="123">
        <f>IF(L17="","",IF(L17="Muy Baja",0.2,IF(L17="Baja",0.4,IF(L17="Media",0.6,IF(L17="Alta",0.8,IF(L17="Muy Alta",1,))))))</f>
        <v>0.6</v>
      </c>
      <c r="N17" s="145" t="s">
        <v>149</v>
      </c>
      <c r="O17" s="123" t="str">
        <f>IF(NOT(ISERROR(MATCH(N17,_xlfn.ANCHORARRAY(#REF!),0))),#REF!&amp;"Por favor no seleccionar los criterios de impacto",N17)</f>
        <v xml:space="preserve">     Entre 100 y 500 SMLMV </v>
      </c>
      <c r="P17" s="122" t="str">
        <f>IF(OR(O17='Tabla Impacto'!$C$11,O17='Tabla Impacto'!$D$11),"Leve",IF(OR(O17='Tabla Impacto'!$C$12,O17='Tabla Impacto'!$D$12),"Menor",IF(OR(O17='Tabla Impacto'!$C$13,O17='Tabla Impacto'!$D$13),"Moderado",IF(OR(O17='Tabla Impacto'!$C$14,O17='Tabla Impacto'!$D$14),"Mayor",IF(OR(O17='Tabla Impacto'!$C$15,O17='Tabla Impacto'!$D$15),"Catastrófico","")))))</f>
        <v>Mayor</v>
      </c>
      <c r="Q17" s="123">
        <f>IF(P17="","",IF(P17="Leve",0.2,IF(P17="Menor",0.4,IF(P17="Moderado",0.6,IF(P17="Mayor",0.8,IF(P17="Catastrófico",1,))))))</f>
        <v>0.8</v>
      </c>
      <c r="R17" s="124" t="str">
        <f>IF(OR(AND(L17="Muy Baja",P17="Leve"),AND(L17="Muy Baja",P17="Menor"),AND(L17="Baja",P17="Leve")),"Bajo",IF(OR(AND(L17="Muy baja",P17="Moderado"),AND(L17="Baja",P17="Menor"),AND(L17="Baja",P17="Moderado"),AND(L17="Media",P17="Leve"),AND(L17="Media",P17="Menor"),AND(L17="Media",P17="Moderado"),AND(L17="Alta",P17="Leve"),AND(L17="Alta",P17="Menor")),"Moderado",IF(OR(AND(L17="Muy Baja",P17="Mayor"),AND(L17="Baja",P17="Mayor"),AND(L17="Media",P17="Mayor"),AND(L17="Alta",P17="Moderado"),AND(L17="Alta",P17="Mayor"),AND(L17="Muy Alta",P17="Leve"),AND(L17="Muy Alta",P17="Menor"),AND(L17="Muy Alta",P17="Moderado"),AND(L17="Muy Alta",P17="Mayor")),"Alto",IF(OR(AND(L17="Muy Baja",P17="Catastrófico"),AND(L17="Baja",P17="Catastrófico"),AND(L17="Media",P17="Catastrófico"),AND(L17="Alta",P17="Catastrófico"),AND(L17="Muy Alta",P17="Catastrófico")),"Extremo",""))))</f>
        <v>Alto</v>
      </c>
      <c r="S17" s="115">
        <v>1</v>
      </c>
      <c r="T17" s="149" t="s">
        <v>164</v>
      </c>
      <c r="U17" s="104" t="s">
        <v>165</v>
      </c>
      <c r="V17" s="106" t="str">
        <f t="shared" si="0"/>
        <v>Probabilidad</v>
      </c>
      <c r="W17" s="107" t="s">
        <v>114</v>
      </c>
      <c r="X17" s="107" t="s">
        <v>115</v>
      </c>
      <c r="Y17" s="108" t="str">
        <f t="shared" si="1"/>
        <v>40%</v>
      </c>
      <c r="Z17" s="107" t="s">
        <v>129</v>
      </c>
      <c r="AA17" s="107" t="s">
        <v>130</v>
      </c>
      <c r="AB17" s="107" t="s">
        <v>131</v>
      </c>
      <c r="AC17" s="109">
        <f>IFERROR(IF(V17="Probabilidad",(M17-(+M17*Y17)),IF(V17="Impacto",M17,"")),"")</f>
        <v>0.36</v>
      </c>
      <c r="AD17" s="110" t="str">
        <f>IFERROR(IF(AC17="","",IF(AC17&lt;=0.2,"Muy Baja",IF(AC17&lt;=0.4,"Baja",IF(AC17&lt;=0.6,"Media",IF(AC17&lt;=0.8,"Alta","Muy Alta"))))),"")</f>
        <v>Baja</v>
      </c>
      <c r="AE17" s="108">
        <f>+AC17</f>
        <v>0.36</v>
      </c>
      <c r="AF17" s="110" t="str">
        <f t="shared" si="7"/>
        <v>Mayor</v>
      </c>
      <c r="AG17" s="108">
        <f>IFERROR(IF(AND(V16="Impacto",V17="Impacto"),(AG16-(+AG16*Y17)),IF(V17="Impacto",($M$9-(+$M$9*Y17)),IF(V17="Probabilidad",AG16,""))),"")</f>
        <v>0.8</v>
      </c>
      <c r="AH17" s="111" t="str">
        <f>IFERROR(IF(OR(AND(AD17="Muy Baja",AF17="Leve"),AND(AD17="Muy Baja",AF17="Menor"),AND(AD17="Baja",AF17="Leve")),"Bajo",IF(OR(AND(AD17="Muy baja",AF17="Moderado"),AND(AD17="Baja",AF17="Menor"),AND(AD17="Baja",AF17="Moderado"),AND(AD17="Media",AF17="Leve"),AND(AD17="Media",AF17="Menor"),AND(AD17="Media",AF17="Moderado"),AND(AD17="Alta",AF17="Leve"),AND(AD17="Alta",AF17="Menor")),"Moderado",IF(OR(AND(AD17="Muy Baja",AF17="Mayor"),AND(AD17="Baja",AF17="Mayor"),AND(AD17="Media",AF17="Mayor"),AND(AD17="Alta",AF17="Moderado"),AND(AD17="Alta",AF17="Mayor"),AND(AD17="Muy Alta",AF17="Leve"),AND(AD17="Muy Alta",AF17="Menor"),AND(AD17="Muy Alta",AF17="Moderado"),AND(AD17="Muy Alta",AF17="Mayor")),"Alto",IF(OR(AND(AD17="Muy Baja",AF17="Catastrófico"),AND(AD17="Baja",AF17="Catastrófico"),AND(AD17="Media",AF17="Catastrófico"),AND(AD17="Alta",AF17="Catastrófico"),AND(AD17="Muy Alta",AF17="Catastrófico")),"Extremo","")))),"")</f>
        <v>Alto</v>
      </c>
      <c r="AI17" s="107" t="s">
        <v>119</v>
      </c>
      <c r="AJ17" s="159" t="s">
        <v>166</v>
      </c>
      <c r="AK17" s="158" t="s">
        <v>121</v>
      </c>
      <c r="AL17" s="156">
        <v>45315</v>
      </c>
      <c r="AM17" s="157">
        <v>45392</v>
      </c>
      <c r="AN17" s="172" t="s">
        <v>167</v>
      </c>
      <c r="AO17" s="167" t="s">
        <v>123</v>
      </c>
      <c r="AP17" s="168">
        <v>45543</v>
      </c>
      <c r="AQ17" s="174" t="s">
        <v>168</v>
      </c>
      <c r="AR17" s="165" t="s">
        <v>169</v>
      </c>
      <c r="AS17" s="167" t="s">
        <v>123</v>
      </c>
      <c r="AT17" s="154"/>
      <c r="AU17" s="143"/>
      <c r="AV17" s="121"/>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row>
    <row r="18" spans="1:70" ht="165" customHeight="1" x14ac:dyDescent="0.25">
      <c r="A18" s="248">
        <v>4</v>
      </c>
      <c r="B18" s="248" t="s">
        <v>143</v>
      </c>
      <c r="C18" s="248" t="s">
        <v>144</v>
      </c>
      <c r="D18" s="250" t="s">
        <v>104</v>
      </c>
      <c r="E18" s="250" t="s">
        <v>170</v>
      </c>
      <c r="F18" s="250" t="s">
        <v>171</v>
      </c>
      <c r="G18" s="271" t="s">
        <v>172</v>
      </c>
      <c r="H18" s="250" t="s">
        <v>163</v>
      </c>
      <c r="I18" s="250" t="s">
        <v>109</v>
      </c>
      <c r="J18" s="250" t="s">
        <v>110</v>
      </c>
      <c r="K18" s="262">
        <v>12</v>
      </c>
      <c r="L18" s="255" t="str">
        <f>IF(K18&lt;=0,"",IF(K18&lt;=2,"Muy Baja",IF(K18&lt;=24,"Baja",IF(K18&lt;=500,"Media",IF(K18&lt;=5000,"Alta","Muy Alta")))))</f>
        <v>Baja</v>
      </c>
      <c r="M18" s="245">
        <f>IF(L18="","",IF(L18="Muy Baja",0.2,IF(L18="Baja",0.4,IF(L18="Media",0.6,IF(L18="Alta",0.8,IF(L18="Muy Alta",1,))))))</f>
        <v>0.4</v>
      </c>
      <c r="N18" s="265" t="s">
        <v>173</v>
      </c>
      <c r="O18" s="265" t="s">
        <v>173</v>
      </c>
      <c r="P18" s="255" t="str">
        <f>IF(OR(O18='Tabla Impacto'!$C$11,O18='Tabla Impacto'!$D$11),"Leve",IF(OR(O18='Tabla Impacto'!$C$12,O18='Tabla Impacto'!$D$12),"Menor",IF(OR(O18='Tabla Impacto'!$C$13,O18='Tabla Impacto'!$D$13),"Moderado",IF(OR(O18='Tabla Impacto'!$C$14,O18='Tabla Impacto'!$D$14),"Mayor",IF(OR(O18='Tabla Impacto'!$C$15,O18='Tabla Impacto'!$D$15),"Catastrófico","")))))</f>
        <v>Menor</v>
      </c>
      <c r="Q18" s="245">
        <f>IF(P18="","",IF(P18="Leve",0.2,IF(P18="Menor",0.4,IF(P18="Moderado",0.6,IF(P18="Mayor",0.8,IF(P18="Catastrófico",1,))))))</f>
        <v>0.4</v>
      </c>
      <c r="R18" s="252" t="str">
        <f>IF(OR(AND(L18="Muy Baja",P18="Leve"),AND(L18="Muy Baja",P18="Menor"),AND(L18="Baja",P18="Leve")),"Bajo",IF(OR(AND(L18="Muy baja",P18="Moderado"),AND(L18="Baja",P18="Menor"),AND(L18="Baja",P18="Moderado"),AND(L18="Media",P18="Leve"),AND(L18="Media",P18="Menor"),AND(L18="Media",P18="Moderado"),AND(L18="Alta",P18="Leve"),AND(L18="Alta",P18="Menor")),"Moderado",IF(OR(AND(L18="Muy Baja",P18="Mayor"),AND(L18="Baja",P18="Mayor"),AND(L18="Media",P18="Mayor"),AND(L18="Alta",P18="Moderado"),AND(L18="Alta",P18="Mayor"),AND(L18="Muy Alta",P18="Leve"),AND(L18="Muy Alta",P18="Menor"),AND(L18="Muy Alta",P18="Moderado"),AND(L18="Muy Alta",P18="Mayor")),"Alto",IF(OR(AND(L18="Muy Baja",P18="Catastrófico"),AND(L18="Baja",P18="Catastrófico"),AND(L18="Media",P18="Catastrófico"),AND(L18="Alta",P18="Catastrófico"),AND(L18="Muy Alta",P18="Catastrófico")),"Extremo",""))))</f>
        <v>Moderado</v>
      </c>
      <c r="S18" s="115">
        <v>1</v>
      </c>
      <c r="T18" s="149" t="s">
        <v>174</v>
      </c>
      <c r="U18" s="104" t="s">
        <v>175</v>
      </c>
      <c r="V18" s="106" t="str">
        <f t="shared" si="0"/>
        <v>Probabilidad</v>
      </c>
      <c r="W18" s="107" t="s">
        <v>114</v>
      </c>
      <c r="X18" s="107" t="s">
        <v>115</v>
      </c>
      <c r="Y18" s="108" t="str">
        <f t="shared" si="1"/>
        <v>40%</v>
      </c>
      <c r="Z18" s="107" t="s">
        <v>129</v>
      </c>
      <c r="AA18" s="107" t="s">
        <v>130</v>
      </c>
      <c r="AB18" s="107" t="s">
        <v>131</v>
      </c>
      <c r="AC18" s="109">
        <f>IFERROR(IF(V18="Probabilidad",(M18-(+M18*Y18)),IF(V18="Impacto",M18,"")),"")</f>
        <v>0.24</v>
      </c>
      <c r="AD18" s="110" t="str">
        <f>IFERROR(IF(AC18="","",IF(AC18&lt;=0.2,"Muy Baja",IF(AC18&lt;=0.4,"Baja",IF(AC18&lt;=0.6,"Media",IF(AC18&lt;=0.8,"Alta","Muy Alta"))))),"")</f>
        <v>Baja</v>
      </c>
      <c r="AE18" s="108">
        <f>+AC18</f>
        <v>0.24</v>
      </c>
      <c r="AF18" s="110" t="str">
        <f t="shared" si="7"/>
        <v>Menor</v>
      </c>
      <c r="AG18" s="108">
        <f>IFERROR(IF(V18="Impacto",(Q18-(+Q18*Y18)),IF(V18="Probabilidad",Q18,"")),"")</f>
        <v>0.4</v>
      </c>
      <c r="AH18" s="111" t="str">
        <f t="shared" ref="AH18:AH21" si="10">IFERROR(IF(OR(AND(AD18="Muy Baja",AF18="Leve"),AND(AD18="Muy Baja",AF18="Menor"),AND(AD18="Baja",AF18="Leve")),"Bajo",IF(OR(AND(AD18="Muy baja",AF18="Moderado"),AND(AD18="Baja",AF18="Menor"),AND(AD18="Baja",AF18="Moderado"),AND(AD18="Media",AF18="Leve"),AND(AD18="Media",AF18="Menor"),AND(AD18="Media",AF18="Moderado"),AND(AD18="Alta",AF18="Leve"),AND(AD18="Alta",AF18="Menor")),"Moderado",IF(OR(AND(AD18="Muy Baja",AF18="Mayor"),AND(AD18="Baja",AF18="Mayor"),AND(AD18="Media",AF18="Mayor"),AND(AD18="Alta",AF18="Moderado"),AND(AD18="Alta",AF18="Mayor"),AND(AD18="Muy Alta",AF18="Leve"),AND(AD18="Muy Alta",AF18="Menor"),AND(AD18="Muy Alta",AF18="Moderado"),AND(AD18="Muy Alta",AF18="Mayor")),"Alto",IF(OR(AND(AD18="Muy Baja",AF18="Catastrófico"),AND(AD18="Baja",AF18="Catastrófico"),AND(AD18="Media",AF18="Catastrófico"),AND(AD18="Alta",AF18="Catastrófico"),AND(AD18="Muy Alta",AF18="Catastrófico")),"Extremo","")))),"")</f>
        <v>Moderado</v>
      </c>
      <c r="AI18" s="107" t="s">
        <v>119</v>
      </c>
      <c r="AJ18" s="159" t="s">
        <v>176</v>
      </c>
      <c r="AK18" s="159" t="s">
        <v>121</v>
      </c>
      <c r="AL18" s="155">
        <v>45323</v>
      </c>
      <c r="AM18" s="157">
        <v>45392</v>
      </c>
      <c r="AN18" s="173" t="s">
        <v>177</v>
      </c>
      <c r="AO18" s="167" t="s">
        <v>123</v>
      </c>
      <c r="AP18" s="175">
        <v>45543</v>
      </c>
      <c r="AQ18" s="179" t="s">
        <v>178</v>
      </c>
      <c r="AR18" s="176" t="s">
        <v>179</v>
      </c>
      <c r="AS18" s="167" t="s">
        <v>323</v>
      </c>
      <c r="AT18" s="154"/>
      <c r="AU18" s="143"/>
      <c r="AV18" s="121"/>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row>
    <row r="19" spans="1:70" ht="150" customHeight="1" x14ac:dyDescent="0.25">
      <c r="A19" s="249"/>
      <c r="B19" s="249"/>
      <c r="C19" s="249"/>
      <c r="D19" s="251"/>
      <c r="E19" s="251"/>
      <c r="F19" s="251"/>
      <c r="G19" s="272"/>
      <c r="H19" s="251"/>
      <c r="I19" s="251"/>
      <c r="J19" s="251"/>
      <c r="K19" s="264"/>
      <c r="L19" s="257"/>
      <c r="M19" s="246"/>
      <c r="N19" s="267"/>
      <c r="O19" s="267"/>
      <c r="P19" s="257"/>
      <c r="Q19" s="246"/>
      <c r="R19" s="253"/>
      <c r="S19" s="115">
        <v>2</v>
      </c>
      <c r="T19" s="149" t="s">
        <v>180</v>
      </c>
      <c r="U19" s="104" t="s">
        <v>181</v>
      </c>
      <c r="V19" s="106" t="str">
        <f t="shared" si="0"/>
        <v>Probabilidad</v>
      </c>
      <c r="W19" s="107" t="s">
        <v>114</v>
      </c>
      <c r="X19" s="107" t="s">
        <v>115</v>
      </c>
      <c r="Y19" s="108" t="str">
        <f t="shared" si="1"/>
        <v>40%</v>
      </c>
      <c r="Z19" s="107" t="s">
        <v>129</v>
      </c>
      <c r="AA19" s="107" t="s">
        <v>130</v>
      </c>
      <c r="AB19" s="107" t="s">
        <v>131</v>
      </c>
      <c r="AC19" s="142">
        <f>IFERROR(IF(AND(V18="Probabilidad",V19="Probabilidad"),(AE18-(+AE18*Y19)),IF(V19="Probabilidad",(N18-(+N18*Y19)),IF(V19="Impacto",AE18,""))),"")</f>
        <v>0.14399999999999999</v>
      </c>
      <c r="AD19" s="110" t="str">
        <f>IFERROR(IF(AC19="","",IF(AC19&lt;=0.2,"Muy Baja",IF(AC19&lt;=0.4,"Baja",IF(AC19&lt;=0.6,"Media",IF(AC19&lt;=0.8,"Alta","Muy Alta"))))),"")</f>
        <v>Muy Baja</v>
      </c>
      <c r="AE19" s="108">
        <f>+AC19</f>
        <v>0.14399999999999999</v>
      </c>
      <c r="AF19" s="110" t="str">
        <f t="shared" si="7"/>
        <v>Menor</v>
      </c>
      <c r="AG19" s="108">
        <f>IFERROR(IF(AND(V18="Impacto",V19="Impacto"),(AG18-(+AG18*Y19)),IF(V19="Impacto",($M$9-(+$M$9*Y19)),IF(V19="Probabilidad",AG18,""))),"")</f>
        <v>0.4</v>
      </c>
      <c r="AH19" s="111" t="str">
        <f t="shared" si="10"/>
        <v>Bajo</v>
      </c>
      <c r="AI19" s="107" t="s">
        <v>119</v>
      </c>
      <c r="AJ19" s="159" t="s">
        <v>182</v>
      </c>
      <c r="AK19" s="159" t="s">
        <v>121</v>
      </c>
      <c r="AL19" s="155">
        <v>45323</v>
      </c>
      <c r="AM19" s="157">
        <v>45392</v>
      </c>
      <c r="AN19" s="170" t="s">
        <v>183</v>
      </c>
      <c r="AO19" s="167" t="s">
        <v>123</v>
      </c>
      <c r="AP19" s="175">
        <v>45543</v>
      </c>
      <c r="AQ19" s="181" t="s">
        <v>184</v>
      </c>
      <c r="AR19" s="176" t="s">
        <v>185</v>
      </c>
      <c r="AS19" s="167" t="s">
        <v>123</v>
      </c>
      <c r="AT19" s="154"/>
      <c r="AU19" s="143"/>
      <c r="AV19" s="121"/>
      <c r="AW19" s="118"/>
      <c r="AX19" s="118"/>
      <c r="AY19" s="118"/>
      <c r="AZ19" s="118"/>
      <c r="BA19" s="118"/>
      <c r="BB19" s="118"/>
      <c r="BC19" s="118"/>
      <c r="BD19" s="118"/>
      <c r="BE19" s="118"/>
      <c r="BF19" s="118"/>
      <c r="BG19" s="118"/>
      <c r="BH19" s="118"/>
      <c r="BI19" s="118"/>
      <c r="BJ19" s="118"/>
      <c r="BK19" s="118"/>
      <c r="BL19" s="118"/>
      <c r="BM19" s="118"/>
      <c r="BN19" s="118"/>
      <c r="BO19" s="118"/>
      <c r="BP19" s="118"/>
      <c r="BQ19" s="118"/>
      <c r="BR19" s="118"/>
    </row>
    <row r="20" spans="1:70" ht="157.5" customHeight="1" x14ac:dyDescent="0.25">
      <c r="A20" s="125">
        <v>5</v>
      </c>
      <c r="B20" s="115" t="s">
        <v>143</v>
      </c>
      <c r="C20" s="115" t="s">
        <v>144</v>
      </c>
      <c r="D20" s="112" t="s">
        <v>104</v>
      </c>
      <c r="E20" s="112" t="s">
        <v>186</v>
      </c>
      <c r="F20" s="112" t="s">
        <v>187</v>
      </c>
      <c r="G20" s="114" t="s">
        <v>188</v>
      </c>
      <c r="H20" s="112" t="s">
        <v>163</v>
      </c>
      <c r="I20" s="112" t="s">
        <v>109</v>
      </c>
      <c r="J20" s="112" t="s">
        <v>110</v>
      </c>
      <c r="K20" s="121">
        <v>365</v>
      </c>
      <c r="L20" s="122" t="str">
        <f>IF(K20&lt;=0,"",IF(K20&lt;=2,"Muy Baja",IF(K20&lt;=24,"Baja",IF(K20&lt;=500,"Media",IF(K20&lt;=5000,"Alta","Muy Alta")))))</f>
        <v>Media</v>
      </c>
      <c r="M20" s="123">
        <f>IF(L20="","",IF(L20="Muy Baja",0.2,IF(L20="Baja",0.4,IF(L20="Media",0.6,IF(L20="Alta",0.8,IF(L20="Muy Alta",1,))))))</f>
        <v>0.6</v>
      </c>
      <c r="N20" s="126" t="s">
        <v>189</v>
      </c>
      <c r="O20" s="126" t="s">
        <v>189</v>
      </c>
      <c r="P20" s="122" t="str">
        <f>IF(OR(O20='Tabla Impacto'!$C$11,O20='Tabla Impacto'!$D$11),"Leve",IF(OR(O20='Tabla Impacto'!$C$12,O20='Tabla Impacto'!$D$12),"Menor",IF(OR(O20='Tabla Impacto'!$C$13,O20='Tabla Impacto'!$D$13),"Moderado",IF(OR(O20='Tabla Impacto'!$C$14,O20='Tabla Impacto'!$D$14),"Mayor",IF(OR(O20='Tabla Impacto'!$C$15,O20='Tabla Impacto'!$D$15),"Catastrófico","")))))</f>
        <v>Moderado</v>
      </c>
      <c r="Q20" s="123">
        <f t="shared" ref="Q20:Q21" si="11">IF(P20="","",IF(P20="Leve",0.2,IF(P20="Menor",0.4,IF(P20="Moderado",0.6,IF(P20="Mayor",0.8,IF(P20="Catastrófico",1,))))))</f>
        <v>0.6</v>
      </c>
      <c r="R20" s="124" t="str">
        <f t="shared" ref="R20:R21" si="12">IF(OR(AND(L20="Muy Baja",P20="Leve"),AND(L20="Muy Baja",P20="Menor"),AND(L20="Baja",P20="Leve")),"Bajo",IF(OR(AND(L20="Muy baja",P20="Moderado"),AND(L20="Baja",P20="Menor"),AND(L20="Baja",P20="Moderado"),AND(L20="Media",P20="Leve"),AND(L20="Media",P20="Menor"),AND(L20="Media",P20="Moderado"),AND(L20="Alta",P20="Leve"),AND(L20="Alta",P20="Menor")),"Moderado",IF(OR(AND(L20="Muy Baja",P20="Mayor"),AND(L20="Baja",P20="Mayor"),AND(L20="Media",P20="Mayor"),AND(L20="Alta",P20="Moderado"),AND(L20="Alta",P20="Mayor"),AND(L20="Muy Alta",P20="Leve"),AND(L20="Muy Alta",P20="Menor"),AND(L20="Muy Alta",P20="Moderado"),AND(L20="Muy Alta",P20="Mayor")),"Alto",IF(OR(AND(L20="Muy Baja",P20="Catastrófico"),AND(L20="Baja",P20="Catastrófico"),AND(L20="Media",P20="Catastrófico"),AND(L20="Alta",P20="Catastrófico"),AND(L20="Muy Alta",P20="Catastrófico")),"Extremo",""))))</f>
        <v>Moderado</v>
      </c>
      <c r="S20" s="115">
        <v>1</v>
      </c>
      <c r="T20" s="149" t="s">
        <v>190</v>
      </c>
      <c r="U20" s="104" t="s">
        <v>191</v>
      </c>
      <c r="V20" s="106" t="str">
        <f t="shared" si="0"/>
        <v>Probabilidad</v>
      </c>
      <c r="W20" s="107" t="s">
        <v>114</v>
      </c>
      <c r="X20" s="107" t="s">
        <v>115</v>
      </c>
      <c r="Y20" s="108" t="str">
        <f t="shared" si="1"/>
        <v>40%</v>
      </c>
      <c r="Z20" s="107" t="s">
        <v>129</v>
      </c>
      <c r="AA20" s="107" t="s">
        <v>130</v>
      </c>
      <c r="AB20" s="107" t="s">
        <v>131</v>
      </c>
      <c r="AC20" s="109">
        <f>IFERROR(IF(V20="Probabilidad",(M20-(+M20*Y20)),IF(V20="Impacto",M20,"")),"")</f>
        <v>0.36</v>
      </c>
      <c r="AD20" s="110" t="str">
        <f>IFERROR(IF(AC20="","",IF(AC20&lt;=0.2,"Muy Baja",IF(AC20&lt;=0.4,"Baja",IF(AC20&lt;=0.6,"Media",IF(AC20&lt;=0.8,"Alta","Muy Alta"))))),"")</f>
        <v>Baja</v>
      </c>
      <c r="AE20" s="108">
        <f>+AC20</f>
        <v>0.36</v>
      </c>
      <c r="AF20" s="110" t="str">
        <f t="shared" si="7"/>
        <v>Moderado</v>
      </c>
      <c r="AG20" s="108">
        <f>IFERROR(IF(V20="Impacto",(Q20-(+Q20*Y20)),IF(V20="Probabilidad",Q20,"")),"")</f>
        <v>0.6</v>
      </c>
      <c r="AH20" s="111" t="str">
        <f t="shared" si="10"/>
        <v>Moderado</v>
      </c>
      <c r="AI20" s="107" t="s">
        <v>119</v>
      </c>
      <c r="AJ20" s="162" t="s">
        <v>152</v>
      </c>
      <c r="AK20" s="163" t="s">
        <v>153</v>
      </c>
      <c r="AL20" s="155">
        <v>45323</v>
      </c>
      <c r="AM20" s="157">
        <v>45392</v>
      </c>
      <c r="AN20" s="172" t="s">
        <v>192</v>
      </c>
      <c r="AO20" s="167" t="s">
        <v>123</v>
      </c>
      <c r="AP20" s="175">
        <v>45543</v>
      </c>
      <c r="AQ20" s="178" t="s">
        <v>193</v>
      </c>
      <c r="AR20" s="176" t="s">
        <v>158</v>
      </c>
      <c r="AS20" s="167" t="s">
        <v>123</v>
      </c>
      <c r="AT20" s="154"/>
      <c r="AU20" s="143"/>
      <c r="AV20" s="121"/>
      <c r="AW20" s="118"/>
      <c r="AX20" s="118"/>
      <c r="AY20" s="118"/>
      <c r="AZ20" s="118"/>
      <c r="BA20" s="118"/>
      <c r="BB20" s="118"/>
      <c r="BC20" s="118"/>
      <c r="BD20" s="118"/>
      <c r="BE20" s="118"/>
      <c r="BF20" s="118"/>
      <c r="BG20" s="118"/>
      <c r="BH20" s="118"/>
      <c r="BI20" s="118"/>
      <c r="BJ20" s="118"/>
      <c r="BK20" s="118"/>
      <c r="BL20" s="118"/>
      <c r="BM20" s="118"/>
      <c r="BN20" s="118"/>
      <c r="BO20" s="118"/>
      <c r="BP20" s="118"/>
      <c r="BQ20" s="118"/>
      <c r="BR20" s="118"/>
    </row>
    <row r="21" spans="1:70" ht="136.5" customHeight="1" x14ac:dyDescent="0.25">
      <c r="A21" s="125">
        <v>6</v>
      </c>
      <c r="B21" s="115" t="s">
        <v>143</v>
      </c>
      <c r="C21" s="115" t="s">
        <v>144</v>
      </c>
      <c r="D21" s="112" t="s">
        <v>194</v>
      </c>
      <c r="E21" s="112" t="s">
        <v>195</v>
      </c>
      <c r="F21" s="112" t="s">
        <v>196</v>
      </c>
      <c r="G21" s="114" t="s">
        <v>197</v>
      </c>
      <c r="H21" s="112" t="s">
        <v>163</v>
      </c>
      <c r="I21" s="112" t="s">
        <v>109</v>
      </c>
      <c r="J21" s="112" t="s">
        <v>110</v>
      </c>
      <c r="K21" s="121">
        <v>2</v>
      </c>
      <c r="L21" s="122" t="str">
        <f>IF(K21&lt;=0,"",IF(K21&lt;=2,"Muy Baja",IF(K21&lt;=24,"Baja",IF(K21&lt;=500,"Media",IF(K21&lt;=5000,"Alta","Muy Alta")))))</f>
        <v>Muy Baja</v>
      </c>
      <c r="M21" s="123">
        <f>IF(L21="","",IF(L21="Muy Baja",0.2,IF(L21="Baja",0.4,IF(L21="Media",0.6,IF(L21="Alta",0.8,IF(L21="Muy Alta",1,))))))</f>
        <v>0.2</v>
      </c>
      <c r="N21" s="126" t="s">
        <v>198</v>
      </c>
      <c r="O21" s="126" t="s">
        <v>198</v>
      </c>
      <c r="P21" s="122" t="str">
        <f>IF(OR(O21='Tabla Impacto'!$C$11,O21='Tabla Impacto'!$D$11),"Leve",IF(OR(O21='Tabla Impacto'!$C$12,O21='Tabla Impacto'!$D$12),"Menor",IF(OR(O21='Tabla Impacto'!$C$13,O21='Tabla Impacto'!$D$13),"Moderado",IF(OR(O21='Tabla Impacto'!$C$14,O21='Tabla Impacto'!$D$14),"Mayor",IF(OR(O21='Tabla Impacto'!$C$15,O21='Tabla Impacto'!$D$15),"Catastrófico","")))))</f>
        <v>Leve</v>
      </c>
      <c r="Q21" s="123">
        <f t="shared" si="11"/>
        <v>0.2</v>
      </c>
      <c r="R21" s="124" t="str">
        <f t="shared" si="12"/>
        <v>Bajo</v>
      </c>
      <c r="S21" s="115">
        <v>1</v>
      </c>
      <c r="T21" s="149" t="s">
        <v>199</v>
      </c>
      <c r="U21" s="104" t="s">
        <v>200</v>
      </c>
      <c r="V21" s="106" t="str">
        <f t="shared" si="0"/>
        <v>Probabilidad</v>
      </c>
      <c r="W21" s="107" t="s">
        <v>114</v>
      </c>
      <c r="X21" s="107" t="s">
        <v>115</v>
      </c>
      <c r="Y21" s="108" t="str">
        <f t="shared" si="1"/>
        <v>40%</v>
      </c>
      <c r="Z21" s="107" t="s">
        <v>129</v>
      </c>
      <c r="AA21" s="107" t="s">
        <v>130</v>
      </c>
      <c r="AB21" s="107" t="s">
        <v>131</v>
      </c>
      <c r="AC21" s="109">
        <f>IFERROR(IF(V21="Probabilidad",(M21-(+M21*Y21)),IF(V21="Impacto",M21,"")),"")</f>
        <v>0.12</v>
      </c>
      <c r="AD21" s="110" t="str">
        <f>IFERROR(IF(AC21="","",IF(AC21&lt;=0.2,"Muy Baja",IF(AC21&lt;=0.4,"Baja",IF(AC21&lt;=0.6,"Media",IF(AC21&lt;=0.8,"Alta","Muy Alta"))))),"")</f>
        <v>Muy Baja</v>
      </c>
      <c r="AE21" s="108">
        <f>+AC21</f>
        <v>0.12</v>
      </c>
      <c r="AF21" s="110" t="str">
        <f t="shared" si="7"/>
        <v>Leve</v>
      </c>
      <c r="AG21" s="108">
        <f>IFERROR(IF(V21="Impacto",(Q21-(+Q21*Y21)),IF(V21="Probabilidad",Q21,"")),"")</f>
        <v>0.2</v>
      </c>
      <c r="AH21" s="111" t="str">
        <f t="shared" si="10"/>
        <v>Bajo</v>
      </c>
      <c r="AI21" s="107" t="s">
        <v>119</v>
      </c>
      <c r="AJ21" s="159" t="s">
        <v>201</v>
      </c>
      <c r="AK21" s="158" t="s">
        <v>202</v>
      </c>
      <c r="AL21" s="155" t="s">
        <v>203</v>
      </c>
      <c r="AM21" s="157">
        <v>45392</v>
      </c>
      <c r="AN21" s="173" t="s">
        <v>204</v>
      </c>
      <c r="AO21" s="167" t="s">
        <v>123</v>
      </c>
      <c r="AP21" s="168">
        <v>45543</v>
      </c>
      <c r="AQ21" s="173" t="s">
        <v>205</v>
      </c>
      <c r="AR21" s="165" t="s">
        <v>206</v>
      </c>
      <c r="AS21" s="167" t="s">
        <v>123</v>
      </c>
      <c r="AT21" s="154"/>
      <c r="AU21" s="143"/>
      <c r="AV21" s="121"/>
      <c r="AW21" s="118"/>
      <c r="AX21" s="118"/>
      <c r="AY21" s="118"/>
      <c r="AZ21" s="118"/>
      <c r="BA21" s="118"/>
      <c r="BB21" s="118"/>
      <c r="BC21" s="118"/>
      <c r="BD21" s="118"/>
      <c r="BE21" s="118"/>
      <c r="BF21" s="118"/>
      <c r="BG21" s="118"/>
      <c r="BH21" s="118"/>
      <c r="BI21" s="118"/>
      <c r="BJ21" s="118"/>
      <c r="BK21" s="118"/>
      <c r="BL21" s="118"/>
      <c r="BM21" s="118"/>
      <c r="BN21" s="118"/>
      <c r="BO21" s="118"/>
      <c r="BP21" s="118"/>
      <c r="BQ21" s="118"/>
      <c r="BR21" s="118"/>
    </row>
    <row r="22" spans="1:70" x14ac:dyDescent="0.25">
      <c r="A22" s="115"/>
      <c r="B22" s="115"/>
      <c r="C22" s="115"/>
      <c r="D22" s="112"/>
      <c r="E22" s="112"/>
      <c r="F22" s="112"/>
      <c r="G22" s="114"/>
      <c r="H22" s="112"/>
      <c r="I22" s="112"/>
      <c r="J22" s="112"/>
      <c r="K22" s="121"/>
      <c r="L22" s="127"/>
      <c r="M22" s="116"/>
      <c r="N22" s="126"/>
      <c r="O22" s="116"/>
      <c r="P22" s="127"/>
      <c r="Q22" s="116"/>
      <c r="R22" s="128"/>
      <c r="S22" s="115"/>
      <c r="T22" s="104"/>
      <c r="U22" s="104"/>
      <c r="V22" s="106"/>
      <c r="W22" s="107"/>
      <c r="X22" s="107"/>
      <c r="Y22" s="108"/>
      <c r="Z22" s="107"/>
      <c r="AA22" s="107"/>
      <c r="AB22" s="107"/>
      <c r="AC22" s="109"/>
      <c r="AD22" s="110"/>
      <c r="AE22" s="108"/>
      <c r="AF22" s="110"/>
      <c r="AG22" s="108"/>
      <c r="AH22" s="111"/>
      <c r="AI22" s="107"/>
      <c r="AJ22" s="112"/>
      <c r="AK22" s="112"/>
      <c r="AL22" s="113"/>
      <c r="AM22" s="113"/>
      <c r="AN22" s="112"/>
      <c r="AO22" s="121"/>
      <c r="AP22" s="141"/>
      <c r="AQ22" s="141"/>
      <c r="AR22" s="141"/>
      <c r="AS22" s="118"/>
      <c r="AT22" s="118"/>
      <c r="AU22" s="118"/>
      <c r="AV22" s="118"/>
      <c r="AW22" s="118"/>
      <c r="AX22" s="118"/>
      <c r="AY22" s="118"/>
      <c r="AZ22" s="118"/>
      <c r="BA22" s="118"/>
      <c r="BB22" s="118"/>
      <c r="BC22" s="118"/>
      <c r="BD22" s="118"/>
      <c r="BE22" s="118"/>
      <c r="BF22" s="118"/>
      <c r="BG22" s="118"/>
      <c r="BH22" s="118"/>
      <c r="BI22" s="118"/>
      <c r="BJ22" s="118"/>
      <c r="BK22" s="118"/>
      <c r="BL22" s="118"/>
      <c r="BM22" s="118"/>
      <c r="BN22" s="118"/>
      <c r="BO22" s="118"/>
      <c r="BP22" s="118"/>
      <c r="BQ22" s="118"/>
      <c r="BR22" s="118"/>
    </row>
    <row r="23" spans="1:70" x14ac:dyDescent="0.25">
      <c r="A23" s="129"/>
      <c r="B23" s="130"/>
      <c r="C23" s="130"/>
      <c r="D23" s="240" t="s">
        <v>207</v>
      </c>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41"/>
      <c r="AM23" s="241"/>
      <c r="AN23" s="241"/>
      <c r="AO23" s="242"/>
    </row>
    <row r="25" spans="1:70" x14ac:dyDescent="0.25">
      <c r="A25" s="131"/>
      <c r="B25" s="132"/>
      <c r="C25" s="132"/>
      <c r="D25" s="132"/>
      <c r="E25" s="132"/>
      <c r="F25" s="132"/>
      <c r="G25" s="132"/>
      <c r="L25" s="133"/>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row>
    <row r="26" spans="1:70" ht="18" x14ac:dyDescent="0.25">
      <c r="A26" s="243" t="s">
        <v>208</v>
      </c>
      <c r="B26" s="243"/>
      <c r="C26" s="243"/>
      <c r="D26" s="243"/>
      <c r="E26" s="243"/>
      <c r="F26" s="243"/>
      <c r="G26" s="243"/>
      <c r="K26" s="237" t="s">
        <v>209</v>
      </c>
      <c r="L26" s="238"/>
      <c r="M26" s="238"/>
      <c r="N26" s="239"/>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row>
    <row r="27" spans="1:70" ht="17.25" thickBot="1" x14ac:dyDescent="0.3">
      <c r="A27" s="134"/>
      <c r="B27" s="134"/>
      <c r="C27" s="134"/>
      <c r="D27" s="134"/>
      <c r="E27" s="134"/>
      <c r="F27" s="134"/>
      <c r="G27" s="134"/>
      <c r="L27" s="134" t="str">
        <f>+IFERROR(VLOOKUP(H27,$H$182:$L$186,3,FALSE)*VLOOKUP(K27,$K$182:$L$186,3,FALSE),"")</f>
        <v/>
      </c>
      <c r="M27" s="134"/>
      <c r="N27" s="134"/>
      <c r="O27" s="134"/>
      <c r="P27" s="134"/>
      <c r="Q27" s="134"/>
      <c r="R27" s="134"/>
      <c r="S27" s="134"/>
      <c r="T27" s="134"/>
      <c r="U27" s="134"/>
      <c r="V27" s="134"/>
      <c r="W27" s="135"/>
      <c r="X27" s="134"/>
      <c r="Y27" s="135"/>
      <c r="Z27" s="135"/>
      <c r="AA27" s="135"/>
      <c r="AB27" s="135"/>
      <c r="AC27" s="135"/>
      <c r="AD27" s="135"/>
      <c r="AE27" s="136"/>
      <c r="AF27" s="136"/>
      <c r="AG27" s="135"/>
      <c r="AH27" s="134"/>
      <c r="AI27" s="134"/>
      <c r="AJ27" s="134"/>
      <c r="AK27" s="134"/>
      <c r="AL27" s="135"/>
      <c r="AM27" s="134"/>
      <c r="AN27" s="135"/>
      <c r="AO27" s="134"/>
    </row>
    <row r="28" spans="1:70" ht="19.5" thickTop="1" thickBot="1" x14ac:dyDescent="0.3">
      <c r="A28" s="235" t="s">
        <v>210</v>
      </c>
      <c r="B28" s="235"/>
      <c r="C28" s="235"/>
      <c r="D28" s="235"/>
      <c r="E28" s="235"/>
      <c r="F28" s="235"/>
      <c r="G28" s="137" t="s">
        <v>211</v>
      </c>
      <c r="H28" s="235" t="s">
        <v>212</v>
      </c>
      <c r="I28" s="235"/>
      <c r="J28" s="235"/>
      <c r="K28" s="235"/>
      <c r="L28" s="235"/>
      <c r="M28" s="235"/>
      <c r="N28" s="235"/>
      <c r="O28" s="138"/>
      <c r="P28" s="236" t="s">
        <v>213</v>
      </c>
      <c r="Q28" s="236"/>
      <c r="R28" s="236"/>
      <c r="S28" s="235" t="s">
        <v>214</v>
      </c>
      <c r="T28" s="235"/>
      <c r="U28" s="235"/>
      <c r="V28" s="235"/>
      <c r="W28" s="236">
        <v>1</v>
      </c>
      <c r="X28" s="236"/>
      <c r="Y28" s="236"/>
      <c r="Z28" s="236"/>
      <c r="AA28" s="139"/>
      <c r="AB28" s="139"/>
      <c r="AC28" s="139"/>
      <c r="AD28" s="139"/>
      <c r="AE28" s="139"/>
      <c r="AF28" s="139"/>
      <c r="AG28" s="139"/>
      <c r="AH28" s="139"/>
      <c r="AI28" s="139"/>
      <c r="AJ28" s="139"/>
      <c r="AK28" s="139"/>
      <c r="AL28" s="139"/>
      <c r="AM28" s="139"/>
      <c r="AN28" s="139"/>
      <c r="AO28" s="139"/>
    </row>
    <row r="29" spans="1:70" ht="17.25" thickTop="1" x14ac:dyDescent="0.25"/>
  </sheetData>
  <dataConsolidate/>
  <mergeCells count="116">
    <mergeCell ref="AV9:AV10"/>
    <mergeCell ref="F12:F14"/>
    <mergeCell ref="G12:G14"/>
    <mergeCell ref="A15:A16"/>
    <mergeCell ref="B15:B16"/>
    <mergeCell ref="C15:C16"/>
    <mergeCell ref="D15:D16"/>
    <mergeCell ref="H15:H16"/>
    <mergeCell ref="E15:E16"/>
    <mergeCell ref="F15:F16"/>
    <mergeCell ref="G15:G16"/>
    <mergeCell ref="I15:I16"/>
    <mergeCell ref="AI9:AI10"/>
    <mergeCell ref="AH9:AH10"/>
    <mergeCell ref="AG9:AG10"/>
    <mergeCell ref="AC9:AC10"/>
    <mergeCell ref="U9:U10"/>
    <mergeCell ref="R15:R16"/>
    <mergeCell ref="J15:J16"/>
    <mergeCell ref="N15:N16"/>
    <mergeCell ref="O15:O16"/>
    <mergeCell ref="P15:P16"/>
    <mergeCell ref="V9:V10"/>
    <mergeCell ref="O12:O14"/>
    <mergeCell ref="E1:AO4"/>
    <mergeCell ref="A5:B5"/>
    <mergeCell ref="A6:B6"/>
    <mergeCell ref="A7:B7"/>
    <mergeCell ref="A12:A14"/>
    <mergeCell ref="B12:B14"/>
    <mergeCell ref="C12:C14"/>
    <mergeCell ref="D12:D14"/>
    <mergeCell ref="E12:E14"/>
    <mergeCell ref="AJ9:AJ10"/>
    <mergeCell ref="C7:AO7"/>
    <mergeCell ref="C6:AO6"/>
    <mergeCell ref="H12:H14"/>
    <mergeCell ref="I12:I14"/>
    <mergeCell ref="A8:K8"/>
    <mergeCell ref="L8:R8"/>
    <mergeCell ref="S8:AB8"/>
    <mergeCell ref="AJ8:AV8"/>
    <mergeCell ref="AQ9:AQ10"/>
    <mergeCell ref="AU9:AU10"/>
    <mergeCell ref="S9:S10"/>
    <mergeCell ref="T9:T10"/>
    <mergeCell ref="B9:B10"/>
    <mergeCell ref="AS9:AS10"/>
    <mergeCell ref="C5:AO5"/>
    <mergeCell ref="R9:R10"/>
    <mergeCell ref="N9:N10"/>
    <mergeCell ref="H18:H19"/>
    <mergeCell ref="E18:E19"/>
    <mergeCell ref="F18:F19"/>
    <mergeCell ref="G18:G19"/>
    <mergeCell ref="P18:P19"/>
    <mergeCell ref="O18:O19"/>
    <mergeCell ref="N18:N19"/>
    <mergeCell ref="L18:L19"/>
    <mergeCell ref="K18:K19"/>
    <mergeCell ref="J18:J19"/>
    <mergeCell ref="I18:I19"/>
    <mergeCell ref="I9:I10"/>
    <mergeCell ref="J9:J10"/>
    <mergeCell ref="K15:K16"/>
    <mergeCell ref="L15:L16"/>
    <mergeCell ref="M15:M16"/>
    <mergeCell ref="Q15:Q16"/>
    <mergeCell ref="A1:D4"/>
    <mergeCell ref="AF9:AF10"/>
    <mergeCell ref="P12:P14"/>
    <mergeCell ref="AE9:AE10"/>
    <mergeCell ref="K9:K10"/>
    <mergeCell ref="L9:L10"/>
    <mergeCell ref="M9:M10"/>
    <mergeCell ref="P9:P10"/>
    <mergeCell ref="Q9:Q10"/>
    <mergeCell ref="W9:AB9"/>
    <mergeCell ref="AC8:AI8"/>
    <mergeCell ref="J12:J14"/>
    <mergeCell ref="Q12:Q14"/>
    <mergeCell ref="R12:R14"/>
    <mergeCell ref="K12:K14"/>
    <mergeCell ref="L12:L14"/>
    <mergeCell ref="M12:M14"/>
    <mergeCell ref="N12:N14"/>
    <mergeCell ref="A9:A10"/>
    <mergeCell ref="G9:G10"/>
    <mergeCell ref="F9:F10"/>
    <mergeCell ref="E9:E10"/>
    <mergeCell ref="D9:D10"/>
    <mergeCell ref="H9:H10"/>
    <mergeCell ref="AT9:AT10"/>
    <mergeCell ref="S28:V28"/>
    <mergeCell ref="W28:Z28"/>
    <mergeCell ref="A28:F28"/>
    <mergeCell ref="K26:N26"/>
    <mergeCell ref="H28:N28"/>
    <mergeCell ref="P28:R28"/>
    <mergeCell ref="D23:AO23"/>
    <mergeCell ref="A26:G26"/>
    <mergeCell ref="O9:O10"/>
    <mergeCell ref="AO9:AO10"/>
    <mergeCell ref="AN9:AN10"/>
    <mergeCell ref="AM9:AM10"/>
    <mergeCell ref="AL9:AL10"/>
    <mergeCell ref="AK9:AK10"/>
    <mergeCell ref="C9:C10"/>
    <mergeCell ref="M18:M19"/>
    <mergeCell ref="AD9:AD10"/>
    <mergeCell ref="A18:A19"/>
    <mergeCell ref="B18:B19"/>
    <mergeCell ref="C18:C19"/>
    <mergeCell ref="D18:D19"/>
    <mergeCell ref="R18:R19"/>
    <mergeCell ref="Q18:Q19"/>
  </mergeCells>
  <conditionalFormatting sqref="L12">
    <cfRule type="cellIs" dxfId="53" priority="519" operator="equal">
      <formula>"Muy Alta"</formula>
    </cfRule>
    <cfRule type="cellIs" dxfId="52" priority="520" operator="equal">
      <formula>"Alta"</formula>
    </cfRule>
    <cfRule type="cellIs" dxfId="51" priority="521" operator="equal">
      <formula>"Media"</formula>
    </cfRule>
    <cfRule type="cellIs" dxfId="50" priority="522" operator="equal">
      <formula>"Baja"</formula>
    </cfRule>
    <cfRule type="cellIs" dxfId="49" priority="523" operator="equal">
      <formula>"Muy Baja"</formula>
    </cfRule>
  </conditionalFormatting>
  <conditionalFormatting sqref="L15 L17:L18 L20:L22">
    <cfRule type="cellIs" dxfId="48" priority="191" operator="equal">
      <formula>"Muy Alta"</formula>
    </cfRule>
    <cfRule type="cellIs" dxfId="47" priority="192" operator="equal">
      <formula>"Alta"</formula>
    </cfRule>
    <cfRule type="cellIs" dxfId="46" priority="193" operator="equal">
      <formula>"Media"</formula>
    </cfRule>
    <cfRule type="cellIs" dxfId="45" priority="194" operator="equal">
      <formula>"Baja"</formula>
    </cfRule>
    <cfRule type="cellIs" dxfId="44" priority="195" operator="equal">
      <formula>"Muy Baja"</formula>
    </cfRule>
  </conditionalFormatting>
  <conditionalFormatting sqref="O12">
    <cfRule type="containsText" dxfId="43" priority="201" operator="containsText" text="❌">
      <formula>NOT(ISERROR(SEARCH("❌",O12)))</formula>
    </cfRule>
  </conditionalFormatting>
  <conditionalFormatting sqref="O15 O17 O22">
    <cfRule type="containsText" dxfId="42" priority="167" operator="containsText" text="❌">
      <formula>NOT(ISERROR(SEARCH("❌",O15)))</formula>
    </cfRule>
  </conditionalFormatting>
  <conditionalFormatting sqref="P12">
    <cfRule type="cellIs" dxfId="41" priority="514" operator="equal">
      <formula>"Catastrófico"</formula>
    </cfRule>
    <cfRule type="cellIs" dxfId="40" priority="515" operator="equal">
      <formula>"Mayor"</formula>
    </cfRule>
    <cfRule type="cellIs" dxfId="39" priority="516" operator="equal">
      <formula>"Moderado"</formula>
    </cfRule>
    <cfRule type="cellIs" dxfId="38" priority="517" operator="equal">
      <formula>"Menor"</formula>
    </cfRule>
    <cfRule type="cellIs" dxfId="37" priority="518" operator="equal">
      <formula>"Leve"</formula>
    </cfRule>
  </conditionalFormatting>
  <conditionalFormatting sqref="P15 P17:P18 P20:P22">
    <cfRule type="cellIs" dxfId="36" priority="186" operator="equal">
      <formula>"Catastrófico"</formula>
    </cfRule>
    <cfRule type="cellIs" dxfId="35" priority="187" operator="equal">
      <formula>"Mayor"</formula>
    </cfRule>
    <cfRule type="cellIs" dxfId="34" priority="188" operator="equal">
      <formula>"Moderado"</formula>
    </cfRule>
    <cfRule type="cellIs" dxfId="33" priority="189" operator="equal">
      <formula>"Menor"</formula>
    </cfRule>
    <cfRule type="cellIs" dxfId="32" priority="190" operator="equal">
      <formula>"Leve"</formula>
    </cfRule>
  </conditionalFormatting>
  <conditionalFormatting sqref="R12">
    <cfRule type="cellIs" dxfId="31" priority="440" operator="equal">
      <formula>"Extremo"</formula>
    </cfRule>
    <cfRule type="cellIs" dxfId="30" priority="441" operator="equal">
      <formula>"Alto"</formula>
    </cfRule>
    <cfRule type="cellIs" dxfId="29" priority="442" operator="equal">
      <formula>"Moderado"</formula>
    </cfRule>
    <cfRule type="cellIs" dxfId="28" priority="443" operator="equal">
      <formula>"Bajo"</formula>
    </cfRule>
  </conditionalFormatting>
  <conditionalFormatting sqref="R15 R17:R18 R20:R22">
    <cfRule type="cellIs" dxfId="27" priority="182" operator="equal">
      <formula>"Extremo"</formula>
    </cfRule>
    <cfRule type="cellIs" dxfId="26" priority="183" operator="equal">
      <formula>"Alto"</formula>
    </cfRule>
    <cfRule type="cellIs" dxfId="25" priority="184" operator="equal">
      <formula>"Moderado"</formula>
    </cfRule>
    <cfRule type="cellIs" dxfId="24" priority="185" operator="equal">
      <formula>"Bajo"</formula>
    </cfRule>
  </conditionalFormatting>
  <conditionalFormatting sqref="AD12:AD22">
    <cfRule type="cellIs" dxfId="23" priority="10" operator="equal">
      <formula>"Muy Alta"</formula>
    </cfRule>
    <cfRule type="cellIs" dxfId="22" priority="11" operator="equal">
      <formula>"Alta"</formula>
    </cfRule>
    <cfRule type="cellIs" dxfId="21" priority="12" operator="equal">
      <formula>"Media"</formula>
    </cfRule>
    <cfRule type="cellIs" dxfId="20" priority="13" operator="equal">
      <formula>"Baja"</formula>
    </cfRule>
    <cfRule type="cellIs" dxfId="19" priority="14" operator="equal">
      <formula>"Muy Baja"</formula>
    </cfRule>
  </conditionalFormatting>
  <conditionalFormatting sqref="AE25:AE27">
    <cfRule type="cellIs" dxfId="18" priority="155" stopIfTrue="1" operator="equal">
      <formula>#REF!</formula>
    </cfRule>
    <cfRule type="cellIs" dxfId="17" priority="156" operator="equal">
      <formula>#REF!</formula>
    </cfRule>
    <cfRule type="cellIs" dxfId="16" priority="157" operator="equal">
      <formula>#REF!</formula>
    </cfRule>
  </conditionalFormatting>
  <conditionalFormatting sqref="AF12:AF22">
    <cfRule type="cellIs" dxfId="15" priority="5" operator="equal">
      <formula>"Catastrófico"</formula>
    </cfRule>
    <cfRule type="cellIs" dxfId="14" priority="6" operator="equal">
      <formula>"Mayor"</formula>
    </cfRule>
    <cfRule type="cellIs" dxfId="13" priority="7" operator="equal">
      <formula>"Moderado"</formula>
    </cfRule>
    <cfRule type="cellIs" dxfId="12" priority="8" operator="equal">
      <formula>"Menor"</formula>
    </cfRule>
    <cfRule type="cellIs" dxfId="11" priority="9" operator="equal">
      <formula>"Leve"</formula>
    </cfRule>
  </conditionalFormatting>
  <conditionalFormatting sqref="AF25:AF27">
    <cfRule type="cellIs" dxfId="10" priority="158" stopIfTrue="1" operator="equal">
      <formula>#REF!</formula>
    </cfRule>
    <cfRule type="cellIs" dxfId="9" priority="159" stopIfTrue="1" operator="equal">
      <formula>#REF!</formula>
    </cfRule>
    <cfRule type="cellIs" dxfId="8" priority="160" stopIfTrue="1" operator="equal">
      <formula>#REF!</formula>
    </cfRule>
  </conditionalFormatting>
  <conditionalFormatting sqref="AH12:AH22">
    <cfRule type="cellIs" dxfId="7" priority="29" operator="equal">
      <formula>"Extremo"</formula>
    </cfRule>
    <cfRule type="cellIs" dxfId="6" priority="30" operator="equal">
      <formula>"Alto"</formula>
    </cfRule>
    <cfRule type="cellIs" dxfId="5" priority="31" operator="equal">
      <formula>"Moderado"</formula>
    </cfRule>
    <cfRule type="cellIs" dxfId="4" priority="32" operator="equal">
      <formula>"Bajo"</formula>
    </cfRule>
  </conditionalFormatting>
  <dataValidations count="6">
    <dataValidation type="list" allowBlank="1" showInputMessage="1" showErrorMessage="1" sqref="G25">
      <formula1>$G$182:$G$191</formula1>
    </dataValidation>
    <dataValidation type="list" allowBlank="1" showInputMessage="1" showErrorMessage="1" sqref="G27 AE27:AF27">
      <formula1>#REF!</formula1>
    </dataValidation>
    <dataValidation type="list" allowBlank="1" showInputMessage="1" showErrorMessage="1" sqref="V27">
      <formula1>$N$182:$N$183</formula1>
    </dataValidation>
    <dataValidation type="list" allowBlank="1" showInputMessage="1" showErrorMessage="1" sqref="K27">
      <formula1>$K$182:$K$186</formula1>
    </dataValidation>
    <dataValidation type="list" allowBlank="1" showInputMessage="1" showErrorMessage="1" sqref="H27:J27">
      <formula1>$H$182:$H$186</formula1>
    </dataValidation>
    <dataValidation type="list" allowBlank="1" showInputMessage="1" showErrorMessage="1" sqref="Y27:AD27 AN27 AL27 W27">
      <formula1>$AL$182:$AL$189</formula1>
    </dataValidation>
  </dataValidations>
  <hyperlinks>
    <hyperlink ref="AR12" r:id="rId1" display="https://itceduco.sharepoint.com/sites/MAPADDERIESGO/Shared%20Documents/Forms/AllItems.aspx?ct=1725548719330&amp;or=OWA%2DNT%2DMail&amp;cid=6d6a23ff%2D6210%2D5030%2D97d7%2Df55b0d2bf05a&amp;ga=1&amp;id=%2Fsites%2FMAPADDERIESGO%2FShared%20Documents%2FGeneral%2F2024%2F1%2E%20Solicitud%20de%20EPP&amp;viewid=f3b9c77f%2D92f8%2D4f92%2D9eb0%2D771fd29942b0"/>
    <hyperlink ref="AR13" r:id="rId2" display="https://itceduco.sharepoint.com/sites/MAPADDERIESGO/Shared%20Documents/Forms/AllItems.aspx?ct=1725548719330&amp;or=OWA%2DNT%2DMail&amp;cid=6d6a23ff%2D6210%2D5030%2D97d7%2Df55b0d2bf05a&amp;ga=1&amp;id=%2Fsites%2FMAPADDERIESGO%2FShared%20Documents%2FGeneral%2F2024%2F2%2E%20Certificados%20de%20Alturas&amp;viewid=f3b9c77f%2D92f8%2D4f92%2D9eb0%2D771fd29942b0"/>
    <hyperlink ref="AR14" r:id="rId3" display="https://itceduco.sharepoint.com/sites/MAPADDERIESGO/Shared%20Documents/Forms/AllItems.aspx?ct=1725548719330&amp;or=OWA%2DNT%2DMail&amp;cid=6d6a23ff%2D6210%2D5030%2D97d7%2Df55b0d2bf05a&amp;ga=1&amp;id=%2Fsites%2FMAPADDERIESGO%2FShared%20Documents%2FGeneral%2F2024%2F3%2E%20ATS%20y%20Aprobaci%C3%B3n&amp;viewid=f3b9c77f%2D92f8%2D4f92%2D9eb0%2D771fd29942b0"/>
    <hyperlink ref="AR15" r:id="rId4" display="https://itceduco.sharepoint.com/sites/MAPADDERIESGO/Shared%20Documents/Forms/AllItems.aspx?ct=1725548719330&amp;or=OWA%2DNT%2DMail&amp;cid=6d6a23ff%2D6210%2D5030%2D97d7%2Df55b0d2bf05a&amp;ga=1&amp;id=%2Fsites%2FMAPADDERIESGO%2FShared%20Documents%2FGeneral%2F2024%2F3%2E%20ATS%20y%20Aprobaci%C3%B3n&amp;viewid=f3b9c77f%2D92f8%2D4f92%2D9eb0%2D771fd29942b0"/>
    <hyperlink ref="AR16" r:id="rId5" display="https://itceduco.sharepoint.com/sites/MAPADDERIESGO/Shared%20Documents/Forms/AllItems.aspx?ct=1725548719330&amp;or=OWA%2DNT%2DMail&amp;cid=6d6a23ff%2D6210%2D5030%2D97d7%2Df55b0d2bf05a&amp;ga=1&amp;id=%2Fsites%2FMAPADDERIESGO%2FShared%20Documents%2FGeneral%2F2024%2F5%2E%20Planes%20de%20mantenimiento&amp;viewid=f3b9c77f%2D92f8%2D4f92%2D9eb0%2D771fd29942b0"/>
    <hyperlink ref="AR17" r:id="rId6" display="https://itceduco.sharepoint.com/sites/MAPADDERIESGO/Shared%20Documents/Forms/AllItems.aspx?ct=1725548719330&amp;or=OWA%2DNT%2DMail&amp;cid=6d6a23ff%2D6210%2D5030%2D97d7%2Df55b0d2bf05a&amp;ga=1&amp;id=%2Fsites%2FMAPADDERIESGO%2FShared%20Documents%2FGeneral%2F2024%2F8%2E%20Normativa&amp;viewid=f3b9c77f%2D92f8%2D4f92%2D9eb0%2D771fd29942b0"/>
    <hyperlink ref="AR18" r:id="rId7" display="https://itceduco.sharepoint.com/sites/MAPADDERIESGO/Shared%20Documents/Forms/AllItems.aspx?ct=1725548719330&amp;or=OWA%2DNT%2DMail&amp;cid=6d6a23ff%2D6210%2D5030%2D97d7%2Df55b0d2bf05a&amp;ga=1&amp;id=%2Fsites%2FMAPADDERIESGO%2FShared%20Documents%2FGeneral%2F2024%2F6%2E%20Capacitaciones&amp;viewid=f3b9c77f%2D92f8%2D4f92%2D9eb0%2D771fd29942b0"/>
    <hyperlink ref="AR19" r:id="rId8" display="https://itceduco.sharepoint.com/sites/MAPADDERIESGO/Shared%20Documents/Forms/AllItems.aspx?ct=1725548719330&amp;or=OWA%2DNT%2DMail&amp;cid=6d6a23ff%2D6210%2D5030%2D97d7%2Df55b0d2bf05a&amp;ga=1&amp;id=%2Fsites%2FMAPADDERIESGO%2FShared%20Documents%2FGeneral%2F2024%2F7%2E%20Disposici%C3%B3n%20de%20Residuos&amp;viewid=f3b9c77f%2D92f8%2D4f92%2D9eb0%2D771fd29942b0"/>
    <hyperlink ref="AR20" r:id="rId9" display="https://itceduco.sharepoint.com/sites/MAPADDERIESGO/Shared%20Documents/Forms/AllItems.aspx?ct=1725548719330&amp;or=OWA%2DNT%2DMail&amp;cid=6d6a23ff%2D6210%2D5030%2D97d7%2Df55b0d2bf05a&amp;ga=1&amp;id=%2Fsites%2FMAPADDERIESGO%2FShared%20Documents%2FGeneral%2F2024%2F5%2E%20Planes%20de%20mantenimiento&amp;viewid=f3b9c77f%2D92f8%2D4f92%2D9eb0%2D771fd29942b0"/>
    <hyperlink ref="AR21" r:id="rId10" display="https://itceduco.sharepoint.com/sites/MAPADDERIESGO/Shared%20Documents/Forms/AllItems.aspx?ct=1725548719330&amp;or=OWA%2DNT%2DMail&amp;cid=6d6a23ff%2D6210%2D5030%2D97d7%2Df55b0d2bf05a&amp;ga=1&amp;id=%2Fsites%2FMAPADDERIESGO%2FShared%20Documents%2FGeneral%2F2024%2F9%2E%20Almac%C3%A9n&amp;viewid=f3b9c77f%2D92f8%2D4f92%2D9eb0%2D771fd29942b0"/>
  </hyperlinks>
  <pageMargins left="0.7" right="0.7" top="0.75" bottom="0.75" header="0.3" footer="0.3"/>
  <pageSetup orientation="portrait" r:id="rId11"/>
  <drawing r:id="rId12"/>
  <extLst>
    <ext xmlns:x14="http://schemas.microsoft.com/office/spreadsheetml/2009/9/main" uri="{CCE6A557-97BC-4b89-ADB6-D9C93CAAB3DF}">
      <x14:dataValidations xmlns:xm="http://schemas.microsoft.com/office/excel/2006/main" count="27">
        <x14:dataValidation type="list" allowBlank="1" showInputMessage="1" showErrorMessage="1">
          <x14:formula1>
            <xm:f>'Tabla Valoración controles'!$D$4:$D$6</xm:f>
          </x14:formula1>
          <xm:sqref>W18:W22</xm:sqref>
        </x14:dataValidation>
        <x14:dataValidation type="list" allowBlank="1" showInputMessage="1" showErrorMessage="1">
          <x14:formula1>
            <xm:f>'Tabla Valoración controles'!$D$7:$D$8</xm:f>
          </x14:formula1>
          <xm:sqref>X18:X22</xm:sqref>
        </x14:dataValidation>
        <x14:dataValidation type="list" allowBlank="1" showInputMessage="1" showErrorMessage="1">
          <x14:formula1>
            <xm:f>'Tabla Valoración controles'!$D$9:$D$10</xm:f>
          </x14:formula1>
          <xm:sqref>Z18:Z22</xm:sqref>
        </x14:dataValidation>
        <x14:dataValidation type="list" allowBlank="1" showInputMessage="1" showErrorMessage="1">
          <x14:formula1>
            <xm:f>'Tabla Valoración controles'!$D$11:$D$12</xm:f>
          </x14:formula1>
          <xm:sqref>AA18:AA22</xm:sqref>
        </x14:dataValidation>
        <x14:dataValidation type="list" allowBlank="1" showInputMessage="1" showErrorMessage="1">
          <x14:formula1>
            <xm:f>'Tabla Valoración controles'!$D$13:$D$14</xm:f>
          </x14:formula1>
          <xm:sqref>AB18:AB22</xm:sqref>
        </x14:dataValidation>
        <x14:dataValidation type="list" allowBlank="1" showInputMessage="1" showErrorMessage="1">
          <x14:formula1>
            <xm:f>'Opciones Tratamiento'!$B$13:$B$19</xm:f>
          </x14:formula1>
          <xm:sqref>H15 H17:H18 H20:H22</xm:sqref>
        </x14:dataValidation>
        <x14:dataValidation type="list" allowBlank="1" showInputMessage="1" showErrorMessage="1">
          <x14:formula1>
            <xm:f>'Opciones Tratamiento'!$E$2:$E$4</xm:f>
          </x14:formula1>
          <xm:sqref>D15 D17:D18 D20:D22</xm:sqref>
        </x14:dataValidation>
        <x14:dataValidation type="list" allowBlank="1" showInputMessage="1" showErrorMessage="1">
          <x14:formula1>
            <xm:f>'Opciones Tratamiento'!$B$2:$B$5</xm:f>
          </x14:formula1>
          <xm:sqref>AI18:AI22</xm:sqref>
        </x14:dataValidation>
        <x14:dataValidation type="list" allowBlank="1" showInputMessage="1" showErrorMessage="1">
          <x14:formula1>
            <xm:f>'Tabla Impacto'!$F$210:$F$221</xm:f>
          </x14:formula1>
          <xm:sqref>N15 N17:N18 N20:N22 O20:O21 O18</xm:sqref>
        </x14:dataValidation>
        <x14:dataValidation type="custom" allowBlank="1" showInputMessage="1" showErrorMessage="1" error="Recuerde que las acciones se generan bajo la medida de mitigar el riesgo">
          <x14:formula1>
            <xm:f>IF(OR(AI18='Opciones Tratamiento'!$B$2,AI18='Opciones Tratamiento'!$B$3,AI18='Opciones Tratamiento'!$B$4),ISBLANK(AI18),ISTEXT(AI18))</xm:f>
          </x14:formula1>
          <xm:sqref>AJ18:AJ19 AJ21:AJ22</xm:sqref>
        </x14:dataValidation>
        <x14:dataValidation type="custom" allowBlank="1" showInputMessage="1" showErrorMessage="1" error="Recuerde que las acciones se generan bajo la medida de mitigar el riesgo">
          <x14:formula1>
            <xm:f>IF(OR(AI22='Opciones Tratamiento'!$B$2,AI22='Opciones Tratamiento'!$B$3,AI22='Opciones Tratamiento'!$B$4),ISBLANK(AI22),ISTEXT(AI22))</xm:f>
          </x14:formula1>
          <xm:sqref>AK22</xm:sqref>
        </x14:dataValidation>
        <x14:dataValidation type="custom" allowBlank="1" showInputMessage="1" showErrorMessage="1" error="Recuerde que las acciones se generan bajo la medida de mitigar el riesgo">
          <x14:formula1>
            <xm:f>IF(OR(AI18='Opciones Tratamiento'!$B$2,AI18='Opciones Tratamiento'!$B$3,AI18='Opciones Tratamiento'!$B$4),ISBLANK(AI18),ISTEXT(AI18))</xm:f>
          </x14:formula1>
          <xm:sqref>AL18:AL22</xm:sqref>
        </x14:dataValidation>
        <x14:dataValidation type="list" allowBlank="1" showInputMessage="1" showErrorMessage="1">
          <x14:formula1>
            <xm:f>Listas!$A$2:$A$9</xm:f>
          </x14:formula1>
          <xm:sqref>B12 B15 B17:B18 B20:B22</xm:sqref>
        </x14:dataValidation>
        <x14:dataValidation type="list" allowBlank="1" showInputMessage="1" showErrorMessage="1">
          <x14:formula1>
            <xm:f>Listas!$B$2:$B$7</xm:f>
          </x14:formula1>
          <xm:sqref>C12 C15 C17:C18 C20:C22</xm:sqref>
        </x14:dataValidation>
        <x14:dataValidation type="list" allowBlank="1" showInputMessage="1" showErrorMessage="1">
          <x14:formula1>
            <xm:f>Listas!$C$2:$C$6</xm:f>
          </x14:formula1>
          <xm:sqref>I15 I17:I18 I20:I22</xm:sqref>
        </x14:dataValidation>
        <x14:dataValidation type="list" allowBlank="1" showInputMessage="1" showErrorMessage="1">
          <x14:formula1>
            <xm:f>Listas!$D$2:$D$5</xm:f>
          </x14:formula1>
          <xm:sqref>J15 J17:J18 J20:J22</xm:sqref>
        </x14:dataValidation>
        <x14:dataValidation type="list" allowBlank="1" showInputMessage="1" showErrorMessage="1">
          <x14:formula1>
            <xm:f>'C:\Users\ANDRES\Downloads\[Matriz de riesgos_RECURSOS FÍSICOS 2022 (1).xlsx]Opciones Tratamiento'!#REF!</xm:f>
          </x14:formula1>
          <xm:sqref>H12 AI13:AI16</xm:sqref>
        </x14:dataValidation>
        <x14:dataValidation type="list" allowBlank="1" showInputMessage="1" showErrorMessage="1">
          <x14:formula1>
            <xm:f>'C:\Users\DELL\Downloads\[Matrizriesgos-R.físicos2022.xlsx]Listas'!#REF!</xm:f>
          </x14:formula1>
          <xm:sqref>I12:J12</xm:sqref>
        </x14:dataValidation>
        <x14:dataValidation type="list" allowBlank="1" showInputMessage="1" showErrorMessage="1">
          <x14:formula1>
            <xm:f>'C:\Users\ANDRES\Downloads\[Matriz de riesgos_RECURSOS FÍSICOS 2022 (1).xlsx]Tabla Impacto'!#REF!</xm:f>
          </x14:formula1>
          <xm:sqref>N12</xm:sqref>
        </x14:dataValidation>
        <x14:dataValidation type="list" allowBlank="1" showInputMessage="1" showErrorMessage="1">
          <x14:formula1>
            <xm:f>'C:\Users\ANDRES\Downloads\[Matriz de riesgos_RECURSOS FÍSICOS 2022 (1).xlsx]Tabla Valoración controles'!#REF!</xm:f>
          </x14:formula1>
          <xm:sqref>W13:X14 Z13:AB14 X15</xm:sqref>
        </x14:dataValidation>
        <x14:dataValidation type="custom" allowBlank="1" showInputMessage="1" showErrorMessage="1" error="Recuerde que las acciones se generan bajo la medida de mitigar el riesgo">
          <x14:formula1>
            <xm:f>IF(OR(AI12='C:\Users\ANDRES\Downloads\[Matriz de riesgos_RECURSOS FÍSICOS 2022 (1).xlsx]Opciones Tratamiento'!#REF!,AI12='C:\Users\ANDRES\Downloads\[Matriz de riesgos_RECURSOS FÍSICOS 2022 (1).xlsx]Opciones Tratamiento'!#REF!,AI12='C:\Users\ANDRES\Downloads\[Matriz de riesgos_RECURSOS FÍSICOS 2022 (1).xlsx]Opciones Tratamiento'!#REF!),ISBLANK(AI12),ISTEXT(AI12))</xm:f>
          </x14:formula1>
          <xm:sqref>AJ20 AJ12:AJ16</xm:sqref>
        </x14:dataValidation>
        <x14:dataValidation type="custom" allowBlank="1" showInputMessage="1" showErrorMessage="1" error="Recuerde que las acciones se generan bajo la medida de mitigar el riesgo">
          <x14:formula1>
            <xm:f>IF(OR(AI12='C:\Users\ANDRES\Downloads\[Matriz de riesgos_RECURSOS FÍSICOS 2022 (1).xlsx]Opciones Tratamiento'!#REF!,AI12='C:\Users\ANDRES\Downloads\[Matriz de riesgos_RECURSOS FÍSICOS 2022 (1).xlsx]Opciones Tratamiento'!#REF!,AI12='C:\Users\ANDRES\Downloads\[Matriz de riesgos_RECURSOS FÍSICOS 2022 (1).xlsx]Opciones Tratamiento'!#REF!),ISBLANK(AI12),ISTEXT(AI12))</xm:f>
          </x14:formula1>
          <xm:sqref>AK20 AK12:AK16</xm:sqref>
        </x14:dataValidation>
        <x14:dataValidation type="list" allowBlank="1" showInputMessage="1" showErrorMessage="1">
          <x14:formula1>
            <xm:f>'Opciones Tratamiento'!$B$9:$B$10</xm:f>
          </x14:formula1>
          <xm:sqref>AO12:AO22 AV12:AV21 AS12:AS21</xm:sqref>
        </x14:dataValidation>
        <x14:dataValidation type="custom" allowBlank="1" showInputMessage="1" showErrorMessage="1" error="Recuerde que las acciones se generan bajo la medida de mitigar el riesgo">
          <x14:formula1>
            <xm:f>IF(OR(AI12='Opciones Tratamiento'!$B$2,AI12='Opciones Tratamiento'!$B$3,AI12='Opciones Tratamiento'!$B$4),ISBLANK(AI12),ISTEXT(AI12))</xm:f>
          </x14:formula1>
          <xm:sqref>AM12:AM22</xm:sqref>
        </x14:dataValidation>
        <x14:dataValidation type="custom" allowBlank="1" showInputMessage="1" showErrorMessage="1" error="Recuerde que las acciones se generan bajo la medida de mitigar el riesgo">
          <x14:formula1>
            <xm:f>IF(OR(AI12='Opciones Tratamiento'!$B$2,AI12='Opciones Tratamiento'!$B$3,AI12='Opciones Tratamiento'!$B$4),ISBLANK(AI12),ISTEXT(AI12))</xm:f>
          </x14:formula1>
          <xm:sqref>AN22 AN12 AR12:AR21</xm:sqref>
        </x14:dataValidation>
        <x14:dataValidation type="custom" allowBlank="1" showInputMessage="1" showErrorMessage="1" error="Recuerde que las acciones se generan bajo la medida de mitigar el riesgo">
          <x14:formula1>
            <xm:f>IF(OR(AI12='C:\Users\ANDRES\Downloads\[Matriz de riesgos_RECURSOS FÍSICOS 2022 (1).xlsx]Opciones Tratamiento'!#REF!,AI12='C:\Users\ANDRES\Downloads\[Matriz de riesgos_RECURSOS FÍSICOS 2022 (1).xlsx]Opciones Tratamiento'!#REF!,AI12='C:\Users\ANDRES\Downloads\[Matriz de riesgos_RECURSOS FÍSICOS 2022 (1).xlsx]Opciones Tratamiento'!#REF!),ISBLANK(AI12),ISTEXT(AI12))</xm:f>
          </x14:formula1>
          <xm:sqref>AL12:AL14</xm:sqref>
        </x14:dataValidation>
        <x14:dataValidation type="custom" allowBlank="1" showInputMessage="1" showErrorMessage="1" error="Recuerde que las acciones se generan bajo la medida de mitigar el riesgo">
          <x14:formula1>
            <xm:f>IF(OR(AI21='C:\Users\plandeaccion\Downloads\[mapaderiesgorecursosfisicos22.xlsx]Opciones Tratamiento'!#REF!,AI21='C:\Users\plandeaccion\Downloads\[mapaderiesgorecursosfisicos22.xlsx]Opciones Tratamiento'!#REF!,AI21='C:\Users\plandeaccion\Downloads\[mapaderiesgorecursosfisicos22.xlsx]Opciones Tratamiento'!#REF!),ISBLANK(AI21),ISTEXT(AI21))</xm:f>
          </x14:formula1>
          <xm:sqref>AK21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5" sqref="C5"/>
    </sheetView>
  </sheetViews>
  <sheetFormatPr baseColWidth="10" defaultColWidth="11.42578125" defaultRowHeight="15" x14ac:dyDescent="0.25"/>
  <sheetData>
    <row r="1" spans="1:4" x14ac:dyDescent="0.25">
      <c r="A1" t="s">
        <v>215</v>
      </c>
      <c r="B1" t="s">
        <v>74</v>
      </c>
      <c r="C1" t="s">
        <v>216</v>
      </c>
      <c r="D1" t="s">
        <v>217</v>
      </c>
    </row>
    <row r="2" spans="1:4" x14ac:dyDescent="0.25">
      <c r="A2" t="s">
        <v>218</v>
      </c>
      <c r="B2" t="s">
        <v>219</v>
      </c>
      <c r="C2" t="s">
        <v>220</v>
      </c>
      <c r="D2" t="s">
        <v>221</v>
      </c>
    </row>
    <row r="3" spans="1:4" x14ac:dyDescent="0.25">
      <c r="A3" t="s">
        <v>222</v>
      </c>
      <c r="B3" t="s">
        <v>223</v>
      </c>
      <c r="C3" t="s">
        <v>224</v>
      </c>
      <c r="D3" t="s">
        <v>225</v>
      </c>
    </row>
    <row r="4" spans="1:4" x14ac:dyDescent="0.25">
      <c r="A4" t="s">
        <v>226</v>
      </c>
      <c r="B4" t="s">
        <v>144</v>
      </c>
      <c r="C4" t="s">
        <v>109</v>
      </c>
      <c r="D4" t="s">
        <v>227</v>
      </c>
    </row>
    <row r="5" spans="1:4" x14ac:dyDescent="0.25">
      <c r="A5" t="s">
        <v>223</v>
      </c>
      <c r="B5" t="s">
        <v>103</v>
      </c>
      <c r="C5" t="s">
        <v>228</v>
      </c>
      <c r="D5" t="s">
        <v>110</v>
      </c>
    </row>
    <row r="6" spans="1:4" x14ac:dyDescent="0.25">
      <c r="A6" t="s">
        <v>143</v>
      </c>
      <c r="B6" t="s">
        <v>159</v>
      </c>
      <c r="C6" t="s">
        <v>110</v>
      </c>
    </row>
    <row r="7" spans="1:4" x14ac:dyDescent="0.25">
      <c r="A7" t="s">
        <v>229</v>
      </c>
      <c r="B7" t="s">
        <v>230</v>
      </c>
    </row>
    <row r="8" spans="1:4" x14ac:dyDescent="0.25">
      <c r="A8" t="s">
        <v>102</v>
      </c>
    </row>
    <row r="9" spans="1:4" x14ac:dyDescent="0.25">
      <c r="A9" t="s">
        <v>231</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topLeftCell="C1" zoomScale="50" zoomScaleNormal="50" workbookViewId="0">
      <selection activeCell="L42" sqref="L42:M43"/>
    </sheetView>
  </sheetViews>
  <sheetFormatPr baseColWidth="10" defaultColWidth="11.42578125" defaultRowHeight="15" x14ac:dyDescent="0.25"/>
  <cols>
    <col min="2" max="9" width="5.7109375" customWidth="1"/>
    <col min="10" max="10" width="8.5703125" customWidth="1"/>
    <col min="11" max="11" width="9.42578125" customWidth="1"/>
    <col min="12" max="12" width="7.28515625" customWidth="1"/>
    <col min="13" max="13" width="6.42578125" customWidth="1"/>
    <col min="14" max="14" width="5.7109375" customWidth="1"/>
    <col min="15" max="15" width="13" customWidth="1"/>
    <col min="16" max="18" width="10.85546875" customWidth="1"/>
    <col min="19" max="20" width="5.7109375" customWidth="1"/>
    <col min="21" max="21" width="13.5703125" customWidth="1"/>
    <col min="22" max="22" width="9.7109375" customWidth="1"/>
    <col min="23" max="24" width="5.7109375" customWidth="1"/>
    <col min="25" max="25" width="7.5703125" customWidth="1"/>
    <col min="26" max="26" width="14.28515625" customWidth="1"/>
    <col min="27" max="27" width="5.7109375" customWidth="1"/>
    <col min="28" max="28" width="7.140625" customWidth="1"/>
    <col min="29" max="29" width="8.28515625" customWidth="1"/>
    <col min="30" max="30" width="5.7109375" customWidth="1"/>
    <col min="31" max="31" width="8.42578125" customWidth="1"/>
    <col min="32" max="32" width="5.7109375" customWidth="1"/>
    <col min="33" max="33" width="12.7109375" customWidth="1"/>
    <col min="34" max="34" width="9.5703125" customWidth="1"/>
    <col min="35" max="35" width="7.85546875" customWidth="1"/>
    <col min="36" max="36" width="5.42578125" customWidth="1"/>
    <col min="37" max="37" width="5.7109375" customWidth="1"/>
    <col min="38" max="38" width="11.42578125" customWidth="1"/>
    <col min="39" max="39" width="5.7109375" customWidth="1"/>
    <col min="41" max="46" width="5.7109375" customWidth="1"/>
  </cols>
  <sheetData>
    <row r="1" spans="1:99" x14ac:dyDescent="0.25">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c r="CN1" s="64"/>
      <c r="CO1" s="64"/>
      <c r="CP1" s="64"/>
      <c r="CQ1" s="64"/>
      <c r="CR1" s="64"/>
      <c r="CS1" s="64"/>
      <c r="CT1" s="64"/>
      <c r="CU1" s="64"/>
    </row>
    <row r="2" spans="1:99" ht="18" customHeight="1" x14ac:dyDescent="0.25">
      <c r="A2" s="64"/>
      <c r="B2" s="370" t="s">
        <v>232</v>
      </c>
      <c r="C2" s="370"/>
      <c r="D2" s="370"/>
      <c r="E2" s="370"/>
      <c r="F2" s="370"/>
      <c r="G2" s="370"/>
      <c r="H2" s="370"/>
      <c r="I2" s="370"/>
      <c r="J2" s="343" t="s">
        <v>15</v>
      </c>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row>
    <row r="3" spans="1:99" ht="18.75" customHeight="1" x14ac:dyDescent="0.25">
      <c r="A3" s="64"/>
      <c r="B3" s="370"/>
      <c r="C3" s="370"/>
      <c r="D3" s="370"/>
      <c r="E3" s="370"/>
      <c r="F3" s="370"/>
      <c r="G3" s="370"/>
      <c r="H3" s="370"/>
      <c r="I3" s="370"/>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c r="AI3" s="343"/>
      <c r="AJ3" s="343"/>
      <c r="AK3" s="343"/>
      <c r="AL3" s="343"/>
      <c r="AM3" s="343"/>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row>
    <row r="4" spans="1:99" ht="15" customHeight="1" x14ac:dyDescent="0.25">
      <c r="A4" s="64"/>
      <c r="B4" s="370"/>
      <c r="C4" s="370"/>
      <c r="D4" s="370"/>
      <c r="E4" s="370"/>
      <c r="F4" s="370"/>
      <c r="G4" s="370"/>
      <c r="H4" s="370"/>
      <c r="I4" s="370"/>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43"/>
      <c r="AM4" s="343"/>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row>
    <row r="5" spans="1:99" ht="15.75" thickBot="1" x14ac:dyDescent="0.3">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row>
    <row r="6" spans="1:99" ht="15" customHeight="1" x14ac:dyDescent="0.25">
      <c r="A6" s="64"/>
      <c r="B6" s="287" t="s">
        <v>233</v>
      </c>
      <c r="C6" s="287"/>
      <c r="D6" s="288"/>
      <c r="E6" s="325" t="s">
        <v>234</v>
      </c>
      <c r="F6" s="326"/>
      <c r="G6" s="326"/>
      <c r="H6" s="326"/>
      <c r="I6" s="326"/>
      <c r="J6" s="339" t="str">
        <f>IF(AND('Mapa final'!$L$12="Muy Alta",'Mapa final'!$P$12="Leve"),CONCATENATE("R",'Mapa final'!$A$12),"")</f>
        <v/>
      </c>
      <c r="K6" s="340"/>
      <c r="L6" s="340" t="str">
        <f>IF(AND('Mapa final'!$L$12="Muy Alta",'Mapa final'!$P$12="Leve"),CONCATENATE("R",'Mapa final'!$A$12),"")</f>
        <v/>
      </c>
      <c r="M6" s="340"/>
      <c r="N6" s="340" t="str">
        <f>IF(AND('Mapa final'!$L$12="Muy Alta",'Mapa final'!$P$12="Leve"),CONCATENATE("R",'Mapa final'!$A$12),"")</f>
        <v/>
      </c>
      <c r="O6" s="342"/>
      <c r="P6" s="339" t="str">
        <f>IF(AND('Mapa final'!$L$12="Muy Alta",'Mapa final'!$P$12="Leve"),CONCATENATE("R",'Mapa final'!$A$12),"")</f>
        <v/>
      </c>
      <c r="Q6" s="340"/>
      <c r="R6" s="340" t="str">
        <f>IF(AND('Mapa final'!$L$12="Muy Alta",'Mapa final'!$P$12="Leve"),CONCATENATE("R",'Mapa final'!$A$12),"")</f>
        <v/>
      </c>
      <c r="S6" s="340"/>
      <c r="T6" s="340" t="str">
        <f>IF(AND('Mapa final'!$L$12="Muy Alta",'Mapa final'!$P$12="Leve"),CONCATENATE("R",'Mapa final'!$A$12),"")</f>
        <v/>
      </c>
      <c r="U6" s="342"/>
      <c r="V6" s="339" t="str">
        <f>IF(AND('Mapa final'!$L$12="Muy Alta",'Mapa final'!$P$12="Leve"),CONCATENATE("R",'Mapa final'!$A$12),"")</f>
        <v/>
      </c>
      <c r="W6" s="340"/>
      <c r="X6" s="340" t="str">
        <f>IF(AND('Mapa final'!$L$12="Muy Alta",'Mapa final'!$P$12="Leve"),CONCATENATE("R",'Mapa final'!$A$12),"")</f>
        <v/>
      </c>
      <c r="Y6" s="340"/>
      <c r="Z6" s="340" t="str">
        <f>IF(AND('Mapa final'!$L$12="Muy Alta",'Mapa final'!$P$12="Leve"),CONCATENATE("R",'Mapa final'!$A$12),"")</f>
        <v/>
      </c>
      <c r="AA6" s="342"/>
      <c r="AB6" s="339" t="str">
        <f>IF(AND('Mapa final'!$L$12="Muy Alta",'Mapa final'!$P$12="Leve"),CONCATENATE("R",'Mapa final'!$A$12),"")</f>
        <v/>
      </c>
      <c r="AC6" s="340"/>
      <c r="AD6" s="340" t="str">
        <f>IF(AND('Mapa final'!$L$12="Muy Alta",'Mapa final'!$P$12="Leve"),CONCATENATE("R",'Mapa final'!$A$12),"")</f>
        <v/>
      </c>
      <c r="AE6" s="340"/>
      <c r="AF6" s="340" t="str">
        <f>IF(AND('Mapa final'!$L$12="Muy Alta",'Mapa final'!$P$12="Leve"),CONCATENATE("R",'Mapa final'!$A$12),"")</f>
        <v/>
      </c>
      <c r="AG6" s="340"/>
      <c r="AH6" s="352" t="str">
        <f>IF(AND('Mapa final'!$L$12="Muy Alta",'Mapa final'!$P$12="Catastrófico"),CONCATENATE("R",'Mapa final'!$A$12),"")</f>
        <v/>
      </c>
      <c r="AI6" s="353"/>
      <c r="AJ6" s="353" t="str">
        <f>IF(AND('Mapa final'!$L$12="Muy Alta",'Mapa final'!$P$12="Catastrófico"),CONCATENATE("R",'Mapa final'!$A$12),"")</f>
        <v/>
      </c>
      <c r="AK6" s="353"/>
      <c r="AL6" s="353" t="str">
        <f>IF(AND('Mapa final'!$L$12="Muy Alta",'Mapa final'!$P$12="Catastrófico"),CONCATENATE("R",'Mapa final'!$A$12),"")</f>
        <v/>
      </c>
      <c r="AM6" s="354"/>
      <c r="AO6" s="289" t="s">
        <v>235</v>
      </c>
      <c r="AP6" s="290"/>
      <c r="AQ6" s="290"/>
      <c r="AR6" s="290"/>
      <c r="AS6" s="290"/>
      <c r="AT6" s="291"/>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row>
    <row r="7" spans="1:99" ht="15" customHeight="1" x14ac:dyDescent="0.25">
      <c r="A7" s="64"/>
      <c r="B7" s="287"/>
      <c r="C7" s="287"/>
      <c r="D7" s="288"/>
      <c r="E7" s="328"/>
      <c r="F7" s="329"/>
      <c r="G7" s="329"/>
      <c r="H7" s="329"/>
      <c r="I7" s="329"/>
      <c r="J7" s="341"/>
      <c r="K7" s="335"/>
      <c r="L7" s="335"/>
      <c r="M7" s="335"/>
      <c r="N7" s="335"/>
      <c r="O7" s="336"/>
      <c r="P7" s="341"/>
      <c r="Q7" s="335"/>
      <c r="R7" s="335"/>
      <c r="S7" s="335"/>
      <c r="T7" s="335"/>
      <c r="U7" s="336"/>
      <c r="V7" s="341"/>
      <c r="W7" s="335"/>
      <c r="X7" s="335"/>
      <c r="Y7" s="335"/>
      <c r="Z7" s="335"/>
      <c r="AA7" s="336"/>
      <c r="AB7" s="341"/>
      <c r="AC7" s="335"/>
      <c r="AD7" s="335"/>
      <c r="AE7" s="335"/>
      <c r="AF7" s="335"/>
      <c r="AG7" s="335"/>
      <c r="AH7" s="346"/>
      <c r="AI7" s="347"/>
      <c r="AJ7" s="347"/>
      <c r="AK7" s="347"/>
      <c r="AL7" s="347"/>
      <c r="AM7" s="348"/>
      <c r="AN7" s="64"/>
      <c r="AO7" s="292"/>
      <c r="AP7" s="293"/>
      <c r="AQ7" s="293"/>
      <c r="AR7" s="293"/>
      <c r="AS7" s="293"/>
      <c r="AT7" s="29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row>
    <row r="8" spans="1:99" ht="15" customHeight="1" x14ac:dyDescent="0.25">
      <c r="A8" s="64"/>
      <c r="B8" s="287"/>
      <c r="C8" s="287"/>
      <c r="D8" s="288"/>
      <c r="E8" s="328"/>
      <c r="F8" s="329"/>
      <c r="G8" s="329"/>
      <c r="H8" s="329"/>
      <c r="I8" s="329"/>
      <c r="J8" s="341" t="str">
        <f>IF(AND('Mapa final'!$L$12="Muy Alta",'Mapa final'!$P$12="Leve"),CONCATENATE("R",'Mapa final'!$A$12),"")</f>
        <v/>
      </c>
      <c r="K8" s="335"/>
      <c r="L8" s="335" t="str">
        <f>IF(AND('Mapa final'!$L$12="Muy Alta",'Mapa final'!$P$12="Leve"),CONCATENATE("R",'Mapa final'!$A$12),"")</f>
        <v/>
      </c>
      <c r="M8" s="335"/>
      <c r="N8" s="335" t="str">
        <f>IF(AND('Mapa final'!$L$12="Muy Alta",'Mapa final'!$P$12="Leve"),CONCATENATE("R",'Mapa final'!$A$12),"")</f>
        <v/>
      </c>
      <c r="O8" s="336"/>
      <c r="P8" s="341" t="str">
        <f>IF(AND('Mapa final'!$L$12="Muy Alta",'Mapa final'!$P$12="Leve"),CONCATENATE("R",'Mapa final'!$A$12),"")</f>
        <v/>
      </c>
      <c r="Q8" s="335"/>
      <c r="R8" s="335" t="str">
        <f>IF(AND('Mapa final'!$L$12="Muy Alta",'Mapa final'!$P$12="Leve"),CONCATENATE("R",'Mapa final'!$A$12),"")</f>
        <v/>
      </c>
      <c r="S8" s="335"/>
      <c r="T8" s="335" t="str">
        <f>IF(AND('Mapa final'!$L$12="Muy Alta",'Mapa final'!$P$12="Leve"),CONCATENATE("R",'Mapa final'!$A$12),"")</f>
        <v/>
      </c>
      <c r="U8" s="336"/>
      <c r="V8" s="341" t="str">
        <f>IF(AND('Mapa final'!$L$12="Muy Alta",'Mapa final'!$P$12="Leve"),CONCATENATE("R",'Mapa final'!$A$12),"")</f>
        <v/>
      </c>
      <c r="W8" s="335"/>
      <c r="X8" s="335" t="str">
        <f>IF(AND('Mapa final'!$L$12="Muy Alta",'Mapa final'!$P$12="Leve"),CONCATENATE("R",'Mapa final'!$A$12),"")</f>
        <v/>
      </c>
      <c r="Y8" s="335"/>
      <c r="Z8" s="335" t="str">
        <f>IF(AND('Mapa final'!$L$12="Muy Alta",'Mapa final'!$P$12="Leve"),CONCATENATE("R",'Mapa final'!$A$12),"")</f>
        <v/>
      </c>
      <c r="AA8" s="336"/>
      <c r="AB8" s="341" t="str">
        <f>IF(AND('Mapa final'!$L$12="Muy Alta",'Mapa final'!$P$12="Leve"),CONCATENATE("R",'Mapa final'!$A$12),"")</f>
        <v/>
      </c>
      <c r="AC8" s="335"/>
      <c r="AD8" s="335" t="str">
        <f>IF(AND('Mapa final'!$L$12="Muy Alta",'Mapa final'!$P$12="Leve"),CONCATENATE("R",'Mapa final'!$A$12),"")</f>
        <v/>
      </c>
      <c r="AE8" s="335"/>
      <c r="AF8" s="335" t="str">
        <f>IF(AND('Mapa final'!$L$12="Muy Alta",'Mapa final'!$P$12="Leve"),CONCATENATE("R",'Mapa final'!$A$12),"")</f>
        <v/>
      </c>
      <c r="AG8" s="335"/>
      <c r="AH8" s="346" t="str">
        <f>IF(AND('Mapa final'!$L$12="Muy Alta",'Mapa final'!$P$12="Catastrófico"),CONCATENATE("R",'Mapa final'!$A$12),"")</f>
        <v/>
      </c>
      <c r="AI8" s="347"/>
      <c r="AJ8" s="347" t="str">
        <f>IF(AND('Mapa final'!$L$12="Muy Alta",'Mapa final'!$P$12="Catastrófico"),CONCATENATE("R",'Mapa final'!$A$12),"")</f>
        <v/>
      </c>
      <c r="AK8" s="347"/>
      <c r="AL8" s="347" t="str">
        <f>IF(AND('Mapa final'!$L$12="Muy Alta",'Mapa final'!$P$12="Catastrófico"),CONCATENATE("R",'Mapa final'!$A$12),"")</f>
        <v/>
      </c>
      <c r="AM8" s="348"/>
      <c r="AN8" s="64"/>
      <c r="AO8" s="292"/>
      <c r="AP8" s="293"/>
      <c r="AQ8" s="293"/>
      <c r="AR8" s="293"/>
      <c r="AS8" s="293"/>
      <c r="AT8" s="29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row>
    <row r="9" spans="1:99" ht="15" customHeight="1" x14ac:dyDescent="0.25">
      <c r="A9" s="64"/>
      <c r="B9" s="287"/>
      <c r="C9" s="287"/>
      <c r="D9" s="288"/>
      <c r="E9" s="328"/>
      <c r="F9" s="329"/>
      <c r="G9" s="329"/>
      <c r="H9" s="329"/>
      <c r="I9" s="329"/>
      <c r="J9" s="341"/>
      <c r="K9" s="335"/>
      <c r="L9" s="335"/>
      <c r="M9" s="335"/>
      <c r="N9" s="335"/>
      <c r="O9" s="336"/>
      <c r="P9" s="341"/>
      <c r="Q9" s="335"/>
      <c r="R9" s="335"/>
      <c r="S9" s="335"/>
      <c r="T9" s="335"/>
      <c r="U9" s="336"/>
      <c r="V9" s="341"/>
      <c r="W9" s="335"/>
      <c r="X9" s="335"/>
      <c r="Y9" s="335"/>
      <c r="Z9" s="335"/>
      <c r="AA9" s="336"/>
      <c r="AB9" s="341"/>
      <c r="AC9" s="335"/>
      <c r="AD9" s="335"/>
      <c r="AE9" s="335"/>
      <c r="AF9" s="335"/>
      <c r="AG9" s="335"/>
      <c r="AH9" s="346"/>
      <c r="AI9" s="347"/>
      <c r="AJ9" s="347"/>
      <c r="AK9" s="347"/>
      <c r="AL9" s="347"/>
      <c r="AM9" s="348"/>
      <c r="AN9" s="64"/>
      <c r="AO9" s="292"/>
      <c r="AP9" s="293"/>
      <c r="AQ9" s="293"/>
      <c r="AR9" s="293"/>
      <c r="AS9" s="293"/>
      <c r="AT9" s="29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row>
    <row r="10" spans="1:99" ht="15" customHeight="1" x14ac:dyDescent="0.25">
      <c r="A10" s="64"/>
      <c r="B10" s="287"/>
      <c r="C10" s="287"/>
      <c r="D10" s="288"/>
      <c r="E10" s="328"/>
      <c r="F10" s="329"/>
      <c r="G10" s="329"/>
      <c r="H10" s="329"/>
      <c r="I10" s="329"/>
      <c r="J10" s="341" t="str">
        <f>IF(AND('Mapa final'!$L$12="Muy Alta",'Mapa final'!$P$12="Leve"),CONCATENATE("R",'Mapa final'!$A$12),"")</f>
        <v/>
      </c>
      <c r="K10" s="335"/>
      <c r="L10" s="335" t="str">
        <f>IF(AND('Mapa final'!$L$12="Muy Alta",'Mapa final'!$P$12="Leve"),CONCATENATE("R",'Mapa final'!$A$12),"")</f>
        <v/>
      </c>
      <c r="M10" s="335"/>
      <c r="N10" s="335" t="str">
        <f>IF(AND('Mapa final'!$L$12="Muy Alta",'Mapa final'!$P$12="Leve"),CONCATENATE("R",'Mapa final'!$A$12),"")</f>
        <v/>
      </c>
      <c r="O10" s="336"/>
      <c r="P10" s="341" t="str">
        <f>IF(AND('Mapa final'!$L$12="Muy Alta",'Mapa final'!$P$12="Leve"),CONCATENATE("R",'Mapa final'!$A$12),"")</f>
        <v/>
      </c>
      <c r="Q10" s="335"/>
      <c r="R10" s="335" t="str">
        <f>IF(AND('Mapa final'!$L$12="Muy Alta",'Mapa final'!$P$12="Leve"),CONCATENATE("R",'Mapa final'!$A$12),"")</f>
        <v/>
      </c>
      <c r="S10" s="335"/>
      <c r="T10" s="335" t="str">
        <f>IF(AND('Mapa final'!$L$12="Muy Alta",'Mapa final'!$P$12="Leve"),CONCATENATE("R",'Mapa final'!$A$12),"")</f>
        <v/>
      </c>
      <c r="U10" s="336"/>
      <c r="V10" s="341" t="str">
        <f>IF(AND('Mapa final'!$L$12="Muy Alta",'Mapa final'!$P$12="Leve"),CONCATENATE("R",'Mapa final'!$A$12),"")</f>
        <v/>
      </c>
      <c r="W10" s="335"/>
      <c r="X10" s="335" t="str">
        <f>IF(AND('Mapa final'!$L$12="Muy Alta",'Mapa final'!$P$12="Leve"),CONCATENATE("R",'Mapa final'!$A$12),"")</f>
        <v/>
      </c>
      <c r="Y10" s="335"/>
      <c r="Z10" s="335" t="str">
        <f>IF(AND('Mapa final'!$L$12="Muy Alta",'Mapa final'!$P$12="Leve"),CONCATENATE("R",'Mapa final'!$A$12),"")</f>
        <v/>
      </c>
      <c r="AA10" s="336"/>
      <c r="AB10" s="341" t="str">
        <f>IF(AND('Mapa final'!$L$12="Muy Alta",'Mapa final'!$P$12="Leve"),CONCATENATE("R",'Mapa final'!$A$12),"")</f>
        <v/>
      </c>
      <c r="AC10" s="335"/>
      <c r="AD10" s="335" t="str">
        <f>IF(AND('Mapa final'!$L$12="Muy Alta",'Mapa final'!$P$12="Leve"),CONCATENATE("R",'Mapa final'!$A$12),"")</f>
        <v/>
      </c>
      <c r="AE10" s="335"/>
      <c r="AF10" s="335" t="str">
        <f>IF(AND('Mapa final'!$L$12="Muy Alta",'Mapa final'!$P$12="Leve"),CONCATENATE("R",'Mapa final'!$A$12),"")</f>
        <v/>
      </c>
      <c r="AG10" s="335"/>
      <c r="AH10" s="346" t="str">
        <f>IF(AND('Mapa final'!$L$12="Muy Alta",'Mapa final'!$P$12="Catastrófico"),CONCATENATE("R",'Mapa final'!$A$12),"")</f>
        <v/>
      </c>
      <c r="AI10" s="347"/>
      <c r="AJ10" s="347" t="str">
        <f>IF(AND('Mapa final'!$L$12="Muy Alta",'Mapa final'!$P$12="Catastrófico"),CONCATENATE("R",'Mapa final'!$A$12),"")</f>
        <v/>
      </c>
      <c r="AK10" s="347"/>
      <c r="AL10" s="347" t="str">
        <f>IF(AND('Mapa final'!$L$12="Muy Alta",'Mapa final'!$P$12="Catastrófico"),CONCATENATE("R",'Mapa final'!$A$12),"")</f>
        <v/>
      </c>
      <c r="AM10" s="348"/>
      <c r="AN10" s="64"/>
      <c r="AO10" s="292"/>
      <c r="AP10" s="293"/>
      <c r="AQ10" s="293"/>
      <c r="AR10" s="293"/>
      <c r="AS10" s="293"/>
      <c r="AT10" s="29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row>
    <row r="11" spans="1:99" ht="15" customHeight="1" x14ac:dyDescent="0.25">
      <c r="A11" s="64"/>
      <c r="B11" s="287"/>
      <c r="C11" s="287"/>
      <c r="D11" s="288"/>
      <c r="E11" s="328"/>
      <c r="F11" s="329"/>
      <c r="G11" s="329"/>
      <c r="H11" s="329"/>
      <c r="I11" s="329"/>
      <c r="J11" s="341"/>
      <c r="K11" s="335"/>
      <c r="L11" s="335"/>
      <c r="M11" s="335"/>
      <c r="N11" s="335"/>
      <c r="O11" s="336"/>
      <c r="P11" s="341"/>
      <c r="Q11" s="335"/>
      <c r="R11" s="335"/>
      <c r="S11" s="335"/>
      <c r="T11" s="335"/>
      <c r="U11" s="336"/>
      <c r="V11" s="341"/>
      <c r="W11" s="335"/>
      <c r="X11" s="335"/>
      <c r="Y11" s="335"/>
      <c r="Z11" s="335"/>
      <c r="AA11" s="336"/>
      <c r="AB11" s="341"/>
      <c r="AC11" s="335"/>
      <c r="AD11" s="335"/>
      <c r="AE11" s="335"/>
      <c r="AF11" s="335"/>
      <c r="AG11" s="335"/>
      <c r="AH11" s="346"/>
      <c r="AI11" s="347"/>
      <c r="AJ11" s="347"/>
      <c r="AK11" s="347"/>
      <c r="AL11" s="347"/>
      <c r="AM11" s="348"/>
      <c r="AN11" s="64"/>
      <c r="AO11" s="292"/>
      <c r="AP11" s="293"/>
      <c r="AQ11" s="293"/>
      <c r="AR11" s="293"/>
      <c r="AS11" s="293"/>
      <c r="AT11" s="29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row>
    <row r="12" spans="1:99" ht="15" customHeight="1" x14ac:dyDescent="0.25">
      <c r="A12" s="64"/>
      <c r="B12" s="287"/>
      <c r="C12" s="287"/>
      <c r="D12" s="288"/>
      <c r="E12" s="328"/>
      <c r="F12" s="329"/>
      <c r="G12" s="329"/>
      <c r="H12" s="329"/>
      <c r="I12" s="329"/>
      <c r="J12" s="341" t="str">
        <f>IF(AND('Mapa final'!$L$12="Muy Alta",'Mapa final'!$P$12="Leve"),CONCATENATE("R",'Mapa final'!$A$12),"")</f>
        <v/>
      </c>
      <c r="K12" s="335"/>
      <c r="L12" s="335" t="str">
        <f>IF(AND('Mapa final'!$L$12="Muy Alta",'Mapa final'!$P$12="Leve"),CONCATENATE("R",'Mapa final'!$A$12),"")</f>
        <v/>
      </c>
      <c r="M12" s="335"/>
      <c r="N12" s="335" t="str">
        <f>IF(AND('Mapa final'!$L$12="Muy Alta",'Mapa final'!$P$12="Leve"),CONCATENATE("R",'Mapa final'!$A$12),"")</f>
        <v/>
      </c>
      <c r="O12" s="336"/>
      <c r="P12" s="341" t="str">
        <f>IF(AND('Mapa final'!$L$12="Muy Alta",'Mapa final'!$P$12="Leve"),CONCATENATE("R",'Mapa final'!$A$12),"")</f>
        <v/>
      </c>
      <c r="Q12" s="335"/>
      <c r="R12" s="335" t="str">
        <f>IF(AND('Mapa final'!$L$12="Muy Alta",'Mapa final'!$P$12="Leve"),CONCATENATE("R",'Mapa final'!$A$12),"")</f>
        <v/>
      </c>
      <c r="S12" s="335"/>
      <c r="T12" s="335" t="str">
        <f>IF(AND('Mapa final'!$L$12="Muy Alta",'Mapa final'!$P$12="Leve"),CONCATENATE("R",'Mapa final'!$A$12),"")</f>
        <v/>
      </c>
      <c r="U12" s="336"/>
      <c r="V12" s="341" t="str">
        <f>IF(AND('Mapa final'!$L$12="Muy Alta",'Mapa final'!$P$12="Leve"),CONCATENATE("R",'Mapa final'!$A$12),"")</f>
        <v/>
      </c>
      <c r="W12" s="335"/>
      <c r="X12" s="335" t="str">
        <f>IF(AND('Mapa final'!$L$12="Muy Alta",'Mapa final'!$P$12="Leve"),CONCATENATE("R",'Mapa final'!$A$12),"")</f>
        <v/>
      </c>
      <c r="Y12" s="335"/>
      <c r="Z12" s="335" t="str">
        <f>IF(AND('Mapa final'!$L$12="Muy Alta",'Mapa final'!$P$12="Leve"),CONCATENATE("R",'Mapa final'!$A$12),"")</f>
        <v/>
      </c>
      <c r="AA12" s="336"/>
      <c r="AB12" s="341" t="str">
        <f>IF(AND('Mapa final'!$L$12="Muy Alta",'Mapa final'!$P$12="Leve"),CONCATENATE("R",'Mapa final'!$A$12),"")</f>
        <v/>
      </c>
      <c r="AC12" s="335"/>
      <c r="AD12" s="335" t="str">
        <f>IF(AND('Mapa final'!$L$12="Muy Alta",'Mapa final'!$P$12="Leve"),CONCATENATE("R",'Mapa final'!$A$12),"")</f>
        <v/>
      </c>
      <c r="AE12" s="335"/>
      <c r="AF12" s="335" t="str">
        <f>IF(AND('Mapa final'!$L$12="Muy Alta",'Mapa final'!$P$12="Leve"),CONCATENATE("R",'Mapa final'!$A$12),"")</f>
        <v/>
      </c>
      <c r="AG12" s="335"/>
      <c r="AH12" s="346" t="str">
        <f>IF(AND('Mapa final'!$L$12="Muy Alta",'Mapa final'!$P$12="Catastrófico"),CONCATENATE("R",'Mapa final'!$A$12),"")</f>
        <v/>
      </c>
      <c r="AI12" s="347"/>
      <c r="AJ12" s="347" t="str">
        <f>IF(AND('Mapa final'!$L$12="Muy Alta",'Mapa final'!$P$12="Catastrófico"),CONCATENATE("R",'Mapa final'!$A$12),"")</f>
        <v/>
      </c>
      <c r="AK12" s="347"/>
      <c r="AL12" s="347" t="str">
        <f>IF(AND('Mapa final'!$L$12="Muy Alta",'Mapa final'!$P$12="Catastrófico"),CONCATENATE("R",'Mapa final'!$A$12),"")</f>
        <v/>
      </c>
      <c r="AM12" s="348"/>
      <c r="AN12" s="64"/>
      <c r="AO12" s="292"/>
      <c r="AP12" s="293"/>
      <c r="AQ12" s="293"/>
      <c r="AR12" s="293"/>
      <c r="AS12" s="293"/>
      <c r="AT12" s="29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row>
    <row r="13" spans="1:99" ht="15.75" customHeight="1" thickBot="1" x14ac:dyDescent="0.3">
      <c r="A13" s="64"/>
      <c r="B13" s="287"/>
      <c r="C13" s="287"/>
      <c r="D13" s="288"/>
      <c r="E13" s="331"/>
      <c r="F13" s="332"/>
      <c r="G13" s="332"/>
      <c r="H13" s="332"/>
      <c r="I13" s="332"/>
      <c r="J13" s="345"/>
      <c r="K13" s="337"/>
      <c r="L13" s="337"/>
      <c r="M13" s="337"/>
      <c r="N13" s="337"/>
      <c r="O13" s="338"/>
      <c r="P13" s="345"/>
      <c r="Q13" s="337"/>
      <c r="R13" s="337"/>
      <c r="S13" s="337"/>
      <c r="T13" s="337"/>
      <c r="U13" s="338"/>
      <c r="V13" s="345"/>
      <c r="W13" s="337"/>
      <c r="X13" s="337"/>
      <c r="Y13" s="337"/>
      <c r="Z13" s="337"/>
      <c r="AA13" s="338"/>
      <c r="AB13" s="345"/>
      <c r="AC13" s="337"/>
      <c r="AD13" s="337"/>
      <c r="AE13" s="337"/>
      <c r="AF13" s="337"/>
      <c r="AG13" s="337"/>
      <c r="AH13" s="349"/>
      <c r="AI13" s="350"/>
      <c r="AJ13" s="350"/>
      <c r="AK13" s="350"/>
      <c r="AL13" s="350"/>
      <c r="AM13" s="351"/>
      <c r="AN13" s="64"/>
      <c r="AO13" s="295"/>
      <c r="AP13" s="296"/>
      <c r="AQ13" s="296"/>
      <c r="AR13" s="296"/>
      <c r="AS13" s="296"/>
      <c r="AT13" s="297"/>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c r="BY13" s="64"/>
      <c r="BZ13" s="64"/>
      <c r="CA13" s="64"/>
      <c r="CB13" s="64"/>
    </row>
    <row r="14" spans="1:99" ht="15" customHeight="1" x14ac:dyDescent="0.25">
      <c r="A14" s="64"/>
      <c r="B14" s="287"/>
      <c r="C14" s="287"/>
      <c r="D14" s="288"/>
      <c r="E14" s="325" t="s">
        <v>236</v>
      </c>
      <c r="F14" s="326"/>
      <c r="G14" s="326"/>
      <c r="H14" s="326"/>
      <c r="I14" s="326"/>
      <c r="J14" s="361" t="str">
        <f>IF(AND('Mapa final'!$L$12="Alta",'Mapa final'!$P$12="Leve"),CONCATENATE("R",'Mapa final'!$A$12),"")</f>
        <v/>
      </c>
      <c r="K14" s="362"/>
      <c r="L14" s="362" t="str">
        <f>IF(AND('Mapa final'!$L$12="Alta",'Mapa final'!$P$12="Leve"),CONCATENATE("R",'Mapa final'!$A$12),"")</f>
        <v/>
      </c>
      <c r="M14" s="362"/>
      <c r="N14" s="362" t="str">
        <f>IF(AND('Mapa final'!$L$12="Alta",'Mapa final'!$P$12="Leve"),CONCATENATE("R",'Mapa final'!$A$12),"")</f>
        <v/>
      </c>
      <c r="O14" s="363"/>
      <c r="P14" s="361" t="str">
        <f>IF(AND('Mapa final'!$L$12="Alta",'Mapa final'!$P$12="Leve"),CONCATENATE("R",'Mapa final'!$A$12),"")</f>
        <v/>
      </c>
      <c r="Q14" s="362"/>
      <c r="R14" s="362" t="str">
        <f>IF(AND('Mapa final'!$L$12="Alta",'Mapa final'!$P$12="Leve"),CONCATENATE("R",'Mapa final'!$A$12),"")</f>
        <v/>
      </c>
      <c r="S14" s="362"/>
      <c r="T14" s="362" t="str">
        <f>IF(AND('Mapa final'!$L$12="Alta",'Mapa final'!$P$12="Leve"),CONCATENATE("R",'Mapa final'!$A$12),"")</f>
        <v/>
      </c>
      <c r="U14" s="363"/>
      <c r="V14" s="339" t="str">
        <f>IF(AND('Mapa final'!$L$12="Muy Alta",'Mapa final'!$P$12="Leve"),CONCATENATE("R",'Mapa final'!$A$12),"")</f>
        <v/>
      </c>
      <c r="W14" s="340"/>
      <c r="X14" s="340" t="str">
        <f>IF(AND('Mapa final'!$L$12="Muy Alta",'Mapa final'!$P$12="Leve"),CONCATENATE("R",'Mapa final'!$A$12),"")</f>
        <v/>
      </c>
      <c r="Y14" s="340"/>
      <c r="Z14" s="340" t="str">
        <f>IF(AND('Mapa final'!$L$12="Muy Alta",'Mapa final'!$P$12="Leve"),CONCATENATE("R",'Mapa final'!$A$12),"")</f>
        <v/>
      </c>
      <c r="AA14" s="342"/>
      <c r="AB14" s="339" t="str">
        <f>IF(AND('Mapa final'!$L$12="Muy Alta",'Mapa final'!$P$12="Leve"),CONCATENATE("R",'Mapa final'!$A$12),"")</f>
        <v/>
      </c>
      <c r="AC14" s="340"/>
      <c r="AD14" s="340" t="str">
        <f>IF(AND('Mapa final'!$L$12="Muy Alta",'Mapa final'!$P$12="Leve"),CONCATENATE("R",'Mapa final'!$A$12),"")</f>
        <v/>
      </c>
      <c r="AE14" s="340"/>
      <c r="AF14" s="340" t="str">
        <f>IF(AND('Mapa final'!$L$12="Muy Alta",'Mapa final'!$P$12="Leve"),CONCATENATE("R",'Mapa final'!$A$12),"")</f>
        <v/>
      </c>
      <c r="AG14" s="342"/>
      <c r="AH14" s="352" t="str">
        <f>IF(AND('Mapa final'!$L$12="Muy Alta",'Mapa final'!$P$12="Catastrófico"),CONCATENATE("R",'Mapa final'!$A$12),"")</f>
        <v/>
      </c>
      <c r="AI14" s="353"/>
      <c r="AJ14" s="353" t="str">
        <f>IF(AND('Mapa final'!$L$12="Muy Alta",'Mapa final'!$P$12="Catastrófico"),CONCATENATE("R",'Mapa final'!$A$12),"")</f>
        <v/>
      </c>
      <c r="AK14" s="353"/>
      <c r="AL14" s="353" t="str">
        <f>IF(AND('Mapa final'!$L$12="Muy Alta",'Mapa final'!$P$12="Catastrófico"),CONCATENATE("R",'Mapa final'!$A$12),"")</f>
        <v/>
      </c>
      <c r="AM14" s="354"/>
      <c r="AN14" s="64"/>
      <c r="AO14" s="298" t="s">
        <v>237</v>
      </c>
      <c r="AP14" s="299"/>
      <c r="AQ14" s="299"/>
      <c r="AR14" s="299"/>
      <c r="AS14" s="299"/>
      <c r="AT14" s="300"/>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row>
    <row r="15" spans="1:99" ht="15" customHeight="1" x14ac:dyDescent="0.25">
      <c r="A15" s="64"/>
      <c r="B15" s="287"/>
      <c r="C15" s="287"/>
      <c r="D15" s="288"/>
      <c r="E15" s="328"/>
      <c r="F15" s="329"/>
      <c r="G15" s="329"/>
      <c r="H15" s="329"/>
      <c r="I15" s="329"/>
      <c r="J15" s="355"/>
      <c r="K15" s="356"/>
      <c r="L15" s="356"/>
      <c r="M15" s="356"/>
      <c r="N15" s="356"/>
      <c r="O15" s="357"/>
      <c r="P15" s="355"/>
      <c r="Q15" s="356"/>
      <c r="R15" s="356"/>
      <c r="S15" s="356"/>
      <c r="T15" s="356"/>
      <c r="U15" s="357"/>
      <c r="V15" s="341"/>
      <c r="W15" s="335"/>
      <c r="X15" s="335"/>
      <c r="Y15" s="335"/>
      <c r="Z15" s="335"/>
      <c r="AA15" s="336"/>
      <c r="AB15" s="341"/>
      <c r="AC15" s="335"/>
      <c r="AD15" s="335"/>
      <c r="AE15" s="335"/>
      <c r="AF15" s="335"/>
      <c r="AG15" s="336"/>
      <c r="AH15" s="346"/>
      <c r="AI15" s="347"/>
      <c r="AJ15" s="347"/>
      <c r="AK15" s="347"/>
      <c r="AL15" s="347"/>
      <c r="AM15" s="348"/>
      <c r="AN15" s="64"/>
      <c r="AO15" s="301"/>
      <c r="AP15" s="302"/>
      <c r="AQ15" s="302"/>
      <c r="AR15" s="302"/>
      <c r="AS15" s="302"/>
      <c r="AT15" s="303"/>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row>
    <row r="16" spans="1:99" ht="15" customHeight="1" x14ac:dyDescent="0.25">
      <c r="A16" s="64"/>
      <c r="B16" s="287"/>
      <c r="C16" s="287"/>
      <c r="D16" s="288"/>
      <c r="E16" s="328"/>
      <c r="F16" s="329"/>
      <c r="G16" s="329"/>
      <c r="H16" s="329"/>
      <c r="I16" s="329"/>
      <c r="J16" s="355" t="str">
        <f>IF(AND('Mapa final'!$L$12="Alta",'Mapa final'!$P$12="Leve"),CONCATENATE("R",'Mapa final'!$A$12),"")</f>
        <v/>
      </c>
      <c r="K16" s="356"/>
      <c r="L16" s="356" t="str">
        <f>IF(AND('Mapa final'!$L$12="Alta",'Mapa final'!$P$12="Leve"),CONCATENATE("R",'Mapa final'!$A$12),"")</f>
        <v/>
      </c>
      <c r="M16" s="356"/>
      <c r="N16" s="356" t="str">
        <f>IF(AND('Mapa final'!$L$12="Alta",'Mapa final'!$P$12="Leve"),CONCATENATE("R",'Mapa final'!$A$12),"")</f>
        <v/>
      </c>
      <c r="O16" s="357"/>
      <c r="P16" s="355" t="str">
        <f>IF(AND('Mapa final'!$L$12="Alta",'Mapa final'!$P$12="Leve"),CONCATENATE("R",'Mapa final'!$A$12),"")</f>
        <v/>
      </c>
      <c r="Q16" s="356"/>
      <c r="R16" s="356" t="str">
        <f>IF(AND('Mapa final'!$L$12="Alta",'Mapa final'!$P$12="Leve"),CONCATENATE("R",'Mapa final'!$A$12),"")</f>
        <v/>
      </c>
      <c r="S16" s="356"/>
      <c r="T16" s="356" t="str">
        <f>IF(AND('Mapa final'!$L$12="Alta",'Mapa final'!$P$12="Leve"),CONCATENATE("R",'Mapa final'!$A$12),"")</f>
        <v/>
      </c>
      <c r="U16" s="357"/>
      <c r="V16" s="341" t="str">
        <f>IF(AND('Mapa final'!$L$12="Muy Alta",'Mapa final'!$P$12="Leve"),CONCATENATE("R",'Mapa final'!$A$12),"")</f>
        <v/>
      </c>
      <c r="W16" s="335"/>
      <c r="X16" s="335" t="str">
        <f>IF(AND('Mapa final'!$L$12="Muy Alta",'Mapa final'!$P$12="Leve"),CONCATENATE("R",'Mapa final'!$A$12),"")</f>
        <v/>
      </c>
      <c r="Y16" s="335"/>
      <c r="Z16" s="335" t="str">
        <f>IF(AND('Mapa final'!$L$12="Muy Alta",'Mapa final'!$P$12="Leve"),CONCATENATE("R",'Mapa final'!$A$12),"")</f>
        <v/>
      </c>
      <c r="AA16" s="336"/>
      <c r="AB16" s="341" t="str">
        <f>IF(AND('Mapa final'!$L$12="Muy Alta",'Mapa final'!$P$12="Leve"),CONCATENATE("R",'Mapa final'!$A$12),"")</f>
        <v/>
      </c>
      <c r="AC16" s="335"/>
      <c r="AD16" s="335" t="str">
        <f>IF(AND('Mapa final'!$L$12="Muy Alta",'Mapa final'!$P$12="Leve"),CONCATENATE("R",'Mapa final'!$A$12),"")</f>
        <v/>
      </c>
      <c r="AE16" s="335"/>
      <c r="AF16" s="335" t="str">
        <f>IF(AND('Mapa final'!$L$12="Muy Alta",'Mapa final'!$P$12="Leve"),CONCATENATE("R",'Mapa final'!$A$12),"")</f>
        <v/>
      </c>
      <c r="AG16" s="336"/>
      <c r="AH16" s="346" t="str">
        <f>IF(AND('Mapa final'!$L$12="Muy Alta",'Mapa final'!$P$12="Catastrófico"),CONCATENATE("R",'Mapa final'!$A$12),"")</f>
        <v/>
      </c>
      <c r="AI16" s="347"/>
      <c r="AJ16" s="347" t="str">
        <f>IF(AND('Mapa final'!$L$12="Muy Alta",'Mapa final'!$P$12="Catastrófico"),CONCATENATE("R",'Mapa final'!$A$12),"")</f>
        <v/>
      </c>
      <c r="AK16" s="347"/>
      <c r="AL16" s="347" t="str">
        <f>IF(AND('Mapa final'!$L$12="Muy Alta",'Mapa final'!$P$12="Catastrófico"),CONCATENATE("R",'Mapa final'!$A$12),"")</f>
        <v/>
      </c>
      <c r="AM16" s="348"/>
      <c r="AN16" s="64"/>
      <c r="AO16" s="301"/>
      <c r="AP16" s="302"/>
      <c r="AQ16" s="302"/>
      <c r="AR16" s="302"/>
      <c r="AS16" s="302"/>
      <c r="AT16" s="303"/>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row>
    <row r="17" spans="1:80" ht="15" customHeight="1" x14ac:dyDescent="0.25">
      <c r="A17" s="64"/>
      <c r="B17" s="287"/>
      <c r="C17" s="287"/>
      <c r="D17" s="288"/>
      <c r="E17" s="328"/>
      <c r="F17" s="329"/>
      <c r="G17" s="329"/>
      <c r="H17" s="329"/>
      <c r="I17" s="329"/>
      <c r="J17" s="355"/>
      <c r="K17" s="356"/>
      <c r="L17" s="356"/>
      <c r="M17" s="356"/>
      <c r="N17" s="356"/>
      <c r="O17" s="357"/>
      <c r="P17" s="355"/>
      <c r="Q17" s="356"/>
      <c r="R17" s="356"/>
      <c r="S17" s="356"/>
      <c r="T17" s="356"/>
      <c r="U17" s="357"/>
      <c r="V17" s="341"/>
      <c r="W17" s="335"/>
      <c r="X17" s="335"/>
      <c r="Y17" s="335"/>
      <c r="Z17" s="335"/>
      <c r="AA17" s="336"/>
      <c r="AB17" s="341"/>
      <c r="AC17" s="335"/>
      <c r="AD17" s="335"/>
      <c r="AE17" s="335"/>
      <c r="AF17" s="335"/>
      <c r="AG17" s="336"/>
      <c r="AH17" s="346"/>
      <c r="AI17" s="347"/>
      <c r="AJ17" s="347"/>
      <c r="AK17" s="347"/>
      <c r="AL17" s="347"/>
      <c r="AM17" s="348"/>
      <c r="AN17" s="64"/>
      <c r="AO17" s="301"/>
      <c r="AP17" s="302"/>
      <c r="AQ17" s="302"/>
      <c r="AR17" s="302"/>
      <c r="AS17" s="302"/>
      <c r="AT17" s="303"/>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c r="BY17" s="64"/>
      <c r="BZ17" s="64"/>
      <c r="CA17" s="64"/>
      <c r="CB17" s="64"/>
    </row>
    <row r="18" spans="1:80" ht="15" customHeight="1" x14ac:dyDescent="0.25">
      <c r="A18" s="64"/>
      <c r="B18" s="287"/>
      <c r="C18" s="287"/>
      <c r="D18" s="288"/>
      <c r="E18" s="328"/>
      <c r="F18" s="329"/>
      <c r="G18" s="329"/>
      <c r="H18" s="329"/>
      <c r="I18" s="329"/>
      <c r="J18" s="355" t="str">
        <f>IF(AND('Mapa final'!$L$12="Alta",'Mapa final'!$P$12="Leve"),CONCATENATE("R",'Mapa final'!$A$12),"")</f>
        <v/>
      </c>
      <c r="K18" s="356"/>
      <c r="L18" s="356" t="str">
        <f>IF(AND('Mapa final'!$L$12="Alta",'Mapa final'!$P$12="Leve"),CONCATENATE("R",'Mapa final'!$A$12),"")</f>
        <v/>
      </c>
      <c r="M18" s="356"/>
      <c r="N18" s="356" t="str">
        <f>IF(AND('Mapa final'!$L$12="Alta",'Mapa final'!$P$12="Leve"),CONCATENATE("R",'Mapa final'!$A$12),"")</f>
        <v/>
      </c>
      <c r="O18" s="357"/>
      <c r="P18" s="355" t="str">
        <f>IF(AND('Mapa final'!$L$12="Alta",'Mapa final'!$P$12="Leve"),CONCATENATE("R",'Mapa final'!$A$12),"")</f>
        <v/>
      </c>
      <c r="Q18" s="356"/>
      <c r="R18" s="356" t="str">
        <f>IF(AND('Mapa final'!$L$12="Alta",'Mapa final'!$P$12="Leve"),CONCATENATE("R",'Mapa final'!$A$12),"")</f>
        <v/>
      </c>
      <c r="S18" s="356"/>
      <c r="T18" s="356" t="str">
        <f>IF(AND('Mapa final'!$L$12="Alta",'Mapa final'!$P$12="Leve"),CONCATENATE("R",'Mapa final'!$A$12),"")</f>
        <v/>
      </c>
      <c r="U18" s="357"/>
      <c r="V18" s="341" t="str">
        <f>IF(AND('Mapa final'!$L$12="Muy Alta",'Mapa final'!$P$12="Leve"),CONCATENATE("R",'Mapa final'!$A$12),"")</f>
        <v/>
      </c>
      <c r="W18" s="335"/>
      <c r="X18" s="335" t="str">
        <f>IF(AND('Mapa final'!$L$12="Muy Alta",'Mapa final'!$P$12="Leve"),CONCATENATE("R",'Mapa final'!$A$12),"")</f>
        <v/>
      </c>
      <c r="Y18" s="335"/>
      <c r="Z18" s="335" t="str">
        <f>IF(AND('Mapa final'!$L$12="Muy Alta",'Mapa final'!$P$12="Leve"),CONCATENATE("R",'Mapa final'!$A$12),"")</f>
        <v/>
      </c>
      <c r="AA18" s="336"/>
      <c r="AB18" s="341" t="str">
        <f>IF(AND('Mapa final'!$L$12="Muy Alta",'Mapa final'!$P$12="Leve"),CONCATENATE("R",'Mapa final'!$A$12),"")</f>
        <v/>
      </c>
      <c r="AC18" s="335"/>
      <c r="AD18" s="335" t="str">
        <f>IF(AND('Mapa final'!$L$12="Muy Alta",'Mapa final'!$P$12="Leve"),CONCATENATE("R",'Mapa final'!$A$12),"")</f>
        <v/>
      </c>
      <c r="AE18" s="335"/>
      <c r="AF18" s="335" t="str">
        <f>IF(AND('Mapa final'!$L$12="Muy Alta",'Mapa final'!$P$12="Leve"),CONCATENATE("R",'Mapa final'!$A$12),"")</f>
        <v/>
      </c>
      <c r="AG18" s="336"/>
      <c r="AH18" s="346" t="str">
        <f>IF(AND('Mapa final'!$L$12="Muy Alta",'Mapa final'!$P$12="Catastrófico"),CONCATENATE("R",'Mapa final'!$A$12),"")</f>
        <v/>
      </c>
      <c r="AI18" s="347"/>
      <c r="AJ18" s="347" t="str">
        <f>IF(AND('Mapa final'!$L$12="Muy Alta",'Mapa final'!$P$12="Catastrófico"),CONCATENATE("R",'Mapa final'!$A$12),"")</f>
        <v/>
      </c>
      <c r="AK18" s="347"/>
      <c r="AL18" s="347" t="str">
        <f>IF(AND('Mapa final'!$L$12="Muy Alta",'Mapa final'!$P$12="Catastrófico"),CONCATENATE("R",'Mapa final'!$A$12),"")</f>
        <v/>
      </c>
      <c r="AM18" s="348"/>
      <c r="AN18" s="64"/>
      <c r="AO18" s="301"/>
      <c r="AP18" s="302"/>
      <c r="AQ18" s="302"/>
      <c r="AR18" s="302"/>
      <c r="AS18" s="302"/>
      <c r="AT18" s="303"/>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c r="BY18" s="64"/>
      <c r="BZ18" s="64"/>
      <c r="CA18" s="64"/>
      <c r="CB18" s="64"/>
    </row>
    <row r="19" spans="1:80" ht="15" customHeight="1" x14ac:dyDescent="0.25">
      <c r="A19" s="64"/>
      <c r="B19" s="287"/>
      <c r="C19" s="287"/>
      <c r="D19" s="288"/>
      <c r="E19" s="328"/>
      <c r="F19" s="329"/>
      <c r="G19" s="329"/>
      <c r="H19" s="329"/>
      <c r="I19" s="329"/>
      <c r="J19" s="355"/>
      <c r="K19" s="356"/>
      <c r="L19" s="356"/>
      <c r="M19" s="356"/>
      <c r="N19" s="356"/>
      <c r="O19" s="357"/>
      <c r="P19" s="355"/>
      <c r="Q19" s="356"/>
      <c r="R19" s="356"/>
      <c r="S19" s="356"/>
      <c r="T19" s="356"/>
      <c r="U19" s="357"/>
      <c r="V19" s="341"/>
      <c r="W19" s="335"/>
      <c r="X19" s="335"/>
      <c r="Y19" s="335"/>
      <c r="Z19" s="335"/>
      <c r="AA19" s="336"/>
      <c r="AB19" s="341"/>
      <c r="AC19" s="335"/>
      <c r="AD19" s="335"/>
      <c r="AE19" s="335"/>
      <c r="AF19" s="335"/>
      <c r="AG19" s="336"/>
      <c r="AH19" s="346"/>
      <c r="AI19" s="347"/>
      <c r="AJ19" s="347"/>
      <c r="AK19" s="347"/>
      <c r="AL19" s="347"/>
      <c r="AM19" s="348"/>
      <c r="AN19" s="64"/>
      <c r="AO19" s="301"/>
      <c r="AP19" s="302"/>
      <c r="AQ19" s="302"/>
      <c r="AR19" s="302"/>
      <c r="AS19" s="302"/>
      <c r="AT19" s="303"/>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c r="BY19" s="64"/>
      <c r="BZ19" s="64"/>
      <c r="CA19" s="64"/>
      <c r="CB19" s="64"/>
    </row>
    <row r="20" spans="1:80" ht="15" customHeight="1" x14ac:dyDescent="0.25">
      <c r="A20" s="64"/>
      <c r="B20" s="287"/>
      <c r="C20" s="287"/>
      <c r="D20" s="288"/>
      <c r="E20" s="328"/>
      <c r="F20" s="329"/>
      <c r="G20" s="329"/>
      <c r="H20" s="329"/>
      <c r="I20" s="329"/>
      <c r="J20" s="355" t="str">
        <f>IF(AND('Mapa final'!$L$12="Alta",'Mapa final'!$P$12="Leve"),CONCATENATE("R",'Mapa final'!$A$12),"")</f>
        <v/>
      </c>
      <c r="K20" s="356"/>
      <c r="L20" s="356" t="str">
        <f>IF(AND('Mapa final'!$L$12="Alta",'Mapa final'!$P$12="Leve"),CONCATENATE("R",'Mapa final'!$A$12),"")</f>
        <v/>
      </c>
      <c r="M20" s="356"/>
      <c r="N20" s="356" t="str">
        <f>IF(AND('Mapa final'!$L$12="Alta",'Mapa final'!$P$12="Leve"),CONCATENATE("R",'Mapa final'!$A$12),"")</f>
        <v/>
      </c>
      <c r="O20" s="357"/>
      <c r="P20" s="355" t="str">
        <f>IF(AND('Mapa final'!$L$12="Alta",'Mapa final'!$P$12="Leve"),CONCATENATE("R",'Mapa final'!$A$12),"")</f>
        <v/>
      </c>
      <c r="Q20" s="356"/>
      <c r="R20" s="356" t="str">
        <f>IF(AND('Mapa final'!$L$12="Alta",'Mapa final'!$P$12="Leve"),CONCATENATE("R",'Mapa final'!$A$12),"")</f>
        <v/>
      </c>
      <c r="S20" s="356"/>
      <c r="T20" s="356" t="str">
        <f>IF(AND('Mapa final'!$L$12="Alta",'Mapa final'!$P$12="Leve"),CONCATENATE("R",'Mapa final'!$A$12),"")</f>
        <v/>
      </c>
      <c r="U20" s="357"/>
      <c r="V20" s="341" t="str">
        <f>IF(AND('Mapa final'!$L$12="Muy Alta",'Mapa final'!$P$12="Leve"),CONCATENATE("R",'Mapa final'!$A$12),"")</f>
        <v/>
      </c>
      <c r="W20" s="335"/>
      <c r="X20" s="335" t="str">
        <f>IF(AND('Mapa final'!$L$12="Muy Alta",'Mapa final'!$P$12="Leve"),CONCATENATE("R",'Mapa final'!$A$12),"")</f>
        <v/>
      </c>
      <c r="Y20" s="335"/>
      <c r="Z20" s="335" t="str">
        <f>IF(AND('Mapa final'!$L$12="Muy Alta",'Mapa final'!$P$12="Leve"),CONCATENATE("R",'Mapa final'!$A$12),"")</f>
        <v/>
      </c>
      <c r="AA20" s="336"/>
      <c r="AB20" s="341" t="str">
        <f>IF(AND('Mapa final'!$L$12="Muy Alta",'Mapa final'!$P$12="Leve"),CONCATENATE("R",'Mapa final'!$A$12),"")</f>
        <v/>
      </c>
      <c r="AC20" s="335"/>
      <c r="AD20" s="335" t="str">
        <f>IF(AND('Mapa final'!$L$12="Muy Alta",'Mapa final'!$P$12="Leve"),CONCATENATE("R",'Mapa final'!$A$12),"")</f>
        <v/>
      </c>
      <c r="AE20" s="335"/>
      <c r="AF20" s="335" t="str">
        <f>IF(AND('Mapa final'!$L$12="Muy Alta",'Mapa final'!$P$12="Leve"),CONCATENATE("R",'Mapa final'!$A$12),"")</f>
        <v/>
      </c>
      <c r="AG20" s="336"/>
      <c r="AH20" s="346" t="str">
        <f>IF(AND('Mapa final'!$L$12="Muy Alta",'Mapa final'!$P$12="Catastrófico"),CONCATENATE("R",'Mapa final'!$A$12),"")</f>
        <v/>
      </c>
      <c r="AI20" s="347"/>
      <c r="AJ20" s="347" t="str">
        <f>IF(AND('Mapa final'!$L$12="Muy Alta",'Mapa final'!$P$12="Catastrófico"),CONCATENATE("R",'Mapa final'!$A$12),"")</f>
        <v/>
      </c>
      <c r="AK20" s="347"/>
      <c r="AL20" s="347" t="str">
        <f>IF(AND('Mapa final'!$L$12="Muy Alta",'Mapa final'!$P$12="Catastrófico"),CONCATENATE("R",'Mapa final'!$A$12),"")</f>
        <v/>
      </c>
      <c r="AM20" s="348"/>
      <c r="AN20" s="64"/>
      <c r="AO20" s="301"/>
      <c r="AP20" s="302"/>
      <c r="AQ20" s="302"/>
      <c r="AR20" s="302"/>
      <c r="AS20" s="302"/>
      <c r="AT20" s="303"/>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c r="BY20" s="64"/>
      <c r="BZ20" s="64"/>
      <c r="CA20" s="64"/>
      <c r="CB20" s="64"/>
    </row>
    <row r="21" spans="1:80" ht="15.75" customHeight="1" thickBot="1" x14ac:dyDescent="0.3">
      <c r="A21" s="64"/>
      <c r="B21" s="287"/>
      <c r="C21" s="287"/>
      <c r="D21" s="288"/>
      <c r="E21" s="331"/>
      <c r="F21" s="332"/>
      <c r="G21" s="332"/>
      <c r="H21" s="332"/>
      <c r="I21" s="332"/>
      <c r="J21" s="358"/>
      <c r="K21" s="359"/>
      <c r="L21" s="359"/>
      <c r="M21" s="359"/>
      <c r="N21" s="359"/>
      <c r="O21" s="360"/>
      <c r="P21" s="358"/>
      <c r="Q21" s="359"/>
      <c r="R21" s="359"/>
      <c r="S21" s="359"/>
      <c r="T21" s="359"/>
      <c r="U21" s="360"/>
      <c r="V21" s="345"/>
      <c r="W21" s="337"/>
      <c r="X21" s="337"/>
      <c r="Y21" s="337"/>
      <c r="Z21" s="337"/>
      <c r="AA21" s="338"/>
      <c r="AB21" s="345"/>
      <c r="AC21" s="337"/>
      <c r="AD21" s="337"/>
      <c r="AE21" s="337"/>
      <c r="AF21" s="337"/>
      <c r="AG21" s="338"/>
      <c r="AH21" s="349"/>
      <c r="AI21" s="350"/>
      <c r="AJ21" s="350"/>
      <c r="AK21" s="350"/>
      <c r="AL21" s="350"/>
      <c r="AM21" s="351"/>
      <c r="AN21" s="64"/>
      <c r="AO21" s="304"/>
      <c r="AP21" s="305"/>
      <c r="AQ21" s="305"/>
      <c r="AR21" s="305"/>
      <c r="AS21" s="305"/>
      <c r="AT21" s="306"/>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row>
    <row r="22" spans="1:80" ht="15" customHeight="1" x14ac:dyDescent="0.25">
      <c r="A22" s="64"/>
      <c r="B22" s="287"/>
      <c r="C22" s="287"/>
      <c r="D22" s="288"/>
      <c r="E22" s="325" t="s">
        <v>238</v>
      </c>
      <c r="F22" s="326"/>
      <c r="G22" s="326"/>
      <c r="H22" s="326"/>
      <c r="I22" s="327"/>
      <c r="J22" s="361" t="str">
        <f>IF(AND('Mapa final'!$L$12="Alta",'Mapa final'!$P$12="Leve"),CONCATENATE("R",'Mapa final'!$A$12),"")</f>
        <v/>
      </c>
      <c r="K22" s="362"/>
      <c r="L22" s="362" t="str">
        <f>IF(AND('Mapa final'!$L$12="Alta",'Mapa final'!$P$12="Leve"),CONCATENATE("R",'Mapa final'!$A$12),"")</f>
        <v/>
      </c>
      <c r="M22" s="362"/>
      <c r="N22" s="362" t="str">
        <f>IF(AND('Mapa final'!$L$12="Alta",'Mapa final'!$P$12="Leve"),CONCATENATE("R",'Mapa final'!$A$12),"")</f>
        <v/>
      </c>
      <c r="O22" s="363"/>
      <c r="P22" s="356" t="str">
        <f>IF(AND('Mapa final'!$L$12="Alta",'Mapa final'!$P$12="Leve"),CONCATENATE("R",'Mapa final'!$A$12),"")</f>
        <v/>
      </c>
      <c r="Q22" s="356"/>
      <c r="R22" s="356" t="str">
        <f>IF(AND('Mapa final'!$L$12="Alta",'Mapa final'!$P$12="Leve"),CONCATENATE("R",'Mapa final'!$A$12),"")</f>
        <v/>
      </c>
      <c r="S22" s="356"/>
      <c r="T22" s="356" t="str">
        <f>IF(AND('Mapa final'!$L$12="Alta",'Mapa final'!$P$12="Leve"),CONCATENATE("R",'Mapa final'!$A$12),"")</f>
        <v/>
      </c>
      <c r="U22" s="356"/>
      <c r="V22" s="361" t="str">
        <f>IF(AND('Mapa final'!$L$12="media",'Mapa final'!$P$12="moderado"),CONCATENATE("R",'Mapa final'!$A$12),"")</f>
        <v>R1</v>
      </c>
      <c r="W22" s="362"/>
      <c r="X22" s="362" t="str">
        <f>IF(AND('Mapa final'!$L$12="Alta",'Mapa final'!$P$12="Leve"),CONCATENATE("R",'Mapa final'!$A$12),"")</f>
        <v/>
      </c>
      <c r="Y22" s="362"/>
      <c r="Z22" s="362" t="str">
        <f>IF(AND('Mapa final'!$L$12="Alta",'Mapa final'!$P$12="Leve"),CONCATENATE("R",'Mapa final'!$A$12),"")</f>
        <v/>
      </c>
      <c r="AA22" s="363"/>
      <c r="AB22" s="339" t="str">
        <f>IF(AND('Mapa final'!$L$12="Muy Alta",'Mapa final'!$P$12="Leve"),CONCATENATE("R",'Mapa final'!$A$12),"")</f>
        <v/>
      </c>
      <c r="AC22" s="340"/>
      <c r="AD22" s="340" t="str">
        <f>IF(AND('Mapa final'!$L$12="Muy Alta",'Mapa final'!$P$12="Leve"),CONCATENATE("R",'Mapa final'!$A$12),"")</f>
        <v/>
      </c>
      <c r="AE22" s="340"/>
      <c r="AF22" s="340" t="str">
        <f>IF(AND('Mapa final'!$L$12="Muy Alta",'Mapa final'!$P$12="Leve"),CONCATENATE("R",'Mapa final'!$A$12),"")</f>
        <v/>
      </c>
      <c r="AG22" s="342"/>
      <c r="AH22" s="352" t="str">
        <f>IF(AND('Mapa final'!$L$12="Muy Alta",'Mapa final'!$P$12="Catastrófico"),CONCATENATE("R",'Mapa final'!$A$12),"")</f>
        <v/>
      </c>
      <c r="AI22" s="353"/>
      <c r="AJ22" s="353" t="str">
        <f>IF(AND('Mapa final'!$L$12="Muy Alta",'Mapa final'!$P$12="Catastrófico"),CONCATENATE("R",'Mapa final'!$A$12),"")</f>
        <v/>
      </c>
      <c r="AK22" s="353"/>
      <c r="AL22" s="353" t="str">
        <f>IF(AND('Mapa final'!$L$12="Muy Alta",'Mapa final'!$P$12="Catastrófico"),CONCATENATE("R",'Mapa final'!$A$12),"")</f>
        <v/>
      </c>
      <c r="AM22" s="354"/>
      <c r="AN22" s="64"/>
      <c r="AO22" s="307" t="s">
        <v>239</v>
      </c>
      <c r="AP22" s="308"/>
      <c r="AQ22" s="308"/>
      <c r="AR22" s="308"/>
      <c r="AS22" s="308"/>
      <c r="AT22" s="309"/>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c r="BY22" s="64"/>
      <c r="BZ22" s="64"/>
      <c r="CA22" s="64"/>
      <c r="CB22" s="64"/>
    </row>
    <row r="23" spans="1:80" ht="15" customHeight="1" x14ac:dyDescent="0.25">
      <c r="A23" s="64"/>
      <c r="B23" s="287"/>
      <c r="C23" s="287"/>
      <c r="D23" s="288"/>
      <c r="E23" s="328"/>
      <c r="F23" s="329"/>
      <c r="G23" s="329"/>
      <c r="H23" s="329"/>
      <c r="I23" s="330"/>
      <c r="J23" s="355"/>
      <c r="K23" s="356"/>
      <c r="L23" s="356"/>
      <c r="M23" s="356"/>
      <c r="N23" s="356"/>
      <c r="O23" s="357"/>
      <c r="P23" s="356"/>
      <c r="Q23" s="356"/>
      <c r="R23" s="356"/>
      <c r="S23" s="356"/>
      <c r="T23" s="356"/>
      <c r="U23" s="356"/>
      <c r="V23" s="355"/>
      <c r="W23" s="356"/>
      <c r="X23" s="356"/>
      <c r="Y23" s="356"/>
      <c r="Z23" s="356"/>
      <c r="AA23" s="357"/>
      <c r="AB23" s="341"/>
      <c r="AC23" s="335"/>
      <c r="AD23" s="335"/>
      <c r="AE23" s="335"/>
      <c r="AF23" s="335"/>
      <c r="AG23" s="336"/>
      <c r="AH23" s="346"/>
      <c r="AI23" s="347"/>
      <c r="AJ23" s="347"/>
      <c r="AK23" s="347"/>
      <c r="AL23" s="347"/>
      <c r="AM23" s="348"/>
      <c r="AN23" s="64"/>
      <c r="AO23" s="310"/>
      <c r="AP23" s="311"/>
      <c r="AQ23" s="311"/>
      <c r="AR23" s="311"/>
      <c r="AS23" s="311"/>
      <c r="AT23" s="312"/>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c r="BY23" s="64"/>
      <c r="BZ23" s="64"/>
      <c r="CA23" s="64"/>
      <c r="CB23" s="64"/>
    </row>
    <row r="24" spans="1:80" ht="15" customHeight="1" x14ac:dyDescent="0.25">
      <c r="A24" s="64"/>
      <c r="B24" s="287"/>
      <c r="C24" s="287"/>
      <c r="D24" s="288"/>
      <c r="E24" s="328"/>
      <c r="F24" s="329"/>
      <c r="G24" s="329"/>
      <c r="H24" s="329"/>
      <c r="I24" s="330"/>
      <c r="J24" s="355" t="str">
        <f>IF(AND('Mapa final'!$L$12="Alta",'Mapa final'!$P$12="Leve"),CONCATENATE("R",'Mapa final'!$A$12),"")</f>
        <v/>
      </c>
      <c r="K24" s="356"/>
      <c r="L24" s="356" t="str">
        <f>IF(AND('Mapa final'!$L$12="Alta",'Mapa final'!$P$12="Leve"),CONCATENATE("R",'Mapa final'!$A$12),"")</f>
        <v/>
      </c>
      <c r="M24" s="356"/>
      <c r="N24" s="356" t="str">
        <f>IF(AND('Mapa final'!$L$12="Alta",'Mapa final'!$P$12="Leve"),CONCATENATE("R",'Mapa final'!$A$12),"")</f>
        <v/>
      </c>
      <c r="O24" s="357"/>
      <c r="P24" s="356" t="str">
        <f>IF(AND('Mapa final'!$L$12="Alta",'Mapa final'!$P$12="Leve"),CONCATENATE("R",'Mapa final'!$A$12),"")</f>
        <v/>
      </c>
      <c r="Q24" s="356"/>
      <c r="R24" s="356" t="str">
        <f>IF(AND('Mapa final'!$L$12="Alta",'Mapa final'!$P$12="Leve"),CONCATENATE("R",'Mapa final'!$A$12),"")</f>
        <v/>
      </c>
      <c r="S24" s="356"/>
      <c r="T24" s="356" t="str">
        <f>IF(AND('Mapa final'!$L$12="Alta",'Mapa final'!$P$12="Leve"),CONCATENATE("R",'Mapa final'!$A$12),"")</f>
        <v/>
      </c>
      <c r="U24" s="356"/>
      <c r="V24" s="355" t="str">
        <f>IF(AND('Mapa final'!$L$12="Alta",'Mapa final'!$P$12="Leve"),CONCATENATE("R",'Mapa final'!$A$12),"")</f>
        <v/>
      </c>
      <c r="W24" s="356"/>
      <c r="X24" s="356" t="str">
        <f>IF(AND('Mapa final'!$L$12="Alta",'Mapa final'!$P$12="Leve"),CONCATENATE("R",'Mapa final'!$A$12),"")</f>
        <v/>
      </c>
      <c r="Y24" s="356"/>
      <c r="Z24" s="356" t="str">
        <f>IF(AND('Mapa final'!$L$12="Alta",'Mapa final'!$P$12="Leve"),CONCATENATE("R",'Mapa final'!$A$12),"")</f>
        <v/>
      </c>
      <c r="AA24" s="357"/>
      <c r="AB24" s="341" t="str">
        <f>IF(AND('Mapa final'!$L$12="Muy Alta",'Mapa final'!$P$12="Leve"),CONCATENATE("R",'Mapa final'!$A$12),"")</f>
        <v/>
      </c>
      <c r="AC24" s="335"/>
      <c r="AD24" s="335" t="str">
        <f>IF(AND('Mapa final'!$L$15="Media",'Mapa final'!$P$15="Mayor"),CONCATENATE("R",'Mapa final'!$A$15),"")</f>
        <v>R2</v>
      </c>
      <c r="AE24" s="335"/>
      <c r="AF24" s="335" t="str">
        <f>IF(AND('Mapa final'!$L$12="Muy Alta",'Mapa final'!$P$12="Leve"),CONCATENATE("R",'Mapa final'!$A$12),"")</f>
        <v/>
      </c>
      <c r="AG24" s="336"/>
      <c r="AH24" s="346" t="str">
        <f>IF(AND('Mapa final'!$L$12="Muy Alta",'Mapa final'!$P$12="Catastrófico"),CONCATENATE("R",'Mapa final'!$A$12),"")</f>
        <v/>
      </c>
      <c r="AI24" s="347"/>
      <c r="AJ24" s="347" t="str">
        <f>IF(AND('Mapa final'!$L$12="Muy Alta",'Mapa final'!$P$12="Catastrófico"),CONCATENATE("R",'Mapa final'!$A$12),"")</f>
        <v/>
      </c>
      <c r="AK24" s="347"/>
      <c r="AL24" s="347" t="str">
        <f>IF(AND('Mapa final'!$L$12="Muy Alta",'Mapa final'!$P$12="Catastrófico"),CONCATENATE("R",'Mapa final'!$A$12),"")</f>
        <v/>
      </c>
      <c r="AM24" s="348"/>
      <c r="AN24" s="64"/>
      <c r="AO24" s="310"/>
      <c r="AP24" s="311"/>
      <c r="AQ24" s="311"/>
      <c r="AR24" s="311"/>
      <c r="AS24" s="311"/>
      <c r="AT24" s="312"/>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c r="BY24" s="64"/>
      <c r="BZ24" s="64"/>
      <c r="CA24" s="64"/>
      <c r="CB24" s="64"/>
    </row>
    <row r="25" spans="1:80" ht="15" customHeight="1" x14ac:dyDescent="0.25">
      <c r="A25" s="64"/>
      <c r="B25" s="287"/>
      <c r="C25" s="287"/>
      <c r="D25" s="288"/>
      <c r="E25" s="328"/>
      <c r="F25" s="329"/>
      <c r="G25" s="329"/>
      <c r="H25" s="329"/>
      <c r="I25" s="330"/>
      <c r="J25" s="355"/>
      <c r="K25" s="356"/>
      <c r="L25" s="356"/>
      <c r="M25" s="356"/>
      <c r="N25" s="356"/>
      <c r="O25" s="357"/>
      <c r="P25" s="356"/>
      <c r="Q25" s="356"/>
      <c r="R25" s="356"/>
      <c r="S25" s="356"/>
      <c r="T25" s="356"/>
      <c r="U25" s="356"/>
      <c r="V25" s="355"/>
      <c r="W25" s="356"/>
      <c r="X25" s="356"/>
      <c r="Y25" s="356"/>
      <c r="Z25" s="356"/>
      <c r="AA25" s="357"/>
      <c r="AB25" s="341"/>
      <c r="AC25" s="335"/>
      <c r="AD25" s="335"/>
      <c r="AE25" s="335"/>
      <c r="AF25" s="335"/>
      <c r="AG25" s="336"/>
      <c r="AH25" s="346"/>
      <c r="AI25" s="347"/>
      <c r="AJ25" s="347"/>
      <c r="AK25" s="347"/>
      <c r="AL25" s="347"/>
      <c r="AM25" s="348"/>
      <c r="AN25" s="64"/>
      <c r="AO25" s="310"/>
      <c r="AP25" s="311"/>
      <c r="AQ25" s="311"/>
      <c r="AR25" s="311"/>
      <c r="AS25" s="311"/>
      <c r="AT25" s="312"/>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c r="BY25" s="64"/>
      <c r="BZ25" s="64"/>
      <c r="CA25" s="64"/>
      <c r="CB25" s="64"/>
    </row>
    <row r="26" spans="1:80" ht="15" customHeight="1" x14ac:dyDescent="0.25">
      <c r="A26" s="64"/>
      <c r="B26" s="287"/>
      <c r="C26" s="287"/>
      <c r="D26" s="288"/>
      <c r="E26" s="328"/>
      <c r="F26" s="329"/>
      <c r="G26" s="329"/>
      <c r="H26" s="329"/>
      <c r="I26" s="330"/>
      <c r="J26" s="355" t="str">
        <f>IF(AND('Mapa final'!$L$12="Alta",'Mapa final'!$P$12="Leve"),CONCATENATE("R",'Mapa final'!$A$12),"")</f>
        <v/>
      </c>
      <c r="K26" s="356"/>
      <c r="L26" s="356" t="str">
        <f>IF(AND('Mapa final'!$L$12="Alta",'Mapa final'!$P$12="Leve"),CONCATENATE("R",'Mapa final'!$A$12),"")</f>
        <v/>
      </c>
      <c r="M26" s="356"/>
      <c r="N26" s="356" t="str">
        <f>IF(AND('Mapa final'!$L$12="Alta",'Mapa final'!$P$12="Leve"),CONCATENATE("R",'Mapa final'!$A$12),"")</f>
        <v/>
      </c>
      <c r="O26" s="357"/>
      <c r="P26" s="356" t="str">
        <f>IF(AND('Mapa final'!$L$12="Alta",'Mapa final'!$P$12="Leve"),CONCATENATE("R",'Mapa final'!$A$12),"")</f>
        <v/>
      </c>
      <c r="Q26" s="356"/>
      <c r="R26" s="356" t="str">
        <f>IF(AND('Mapa final'!$L$12="Alta",'Mapa final'!$P$12="Leve"),CONCATENATE("R",'Mapa final'!$A$12),"")</f>
        <v/>
      </c>
      <c r="S26" s="356"/>
      <c r="T26" s="356" t="str">
        <f>IF(AND('Mapa final'!$L$12="Alta",'Mapa final'!$P$12="Leve"),CONCATENATE("R",'Mapa final'!$A$12),"")</f>
        <v/>
      </c>
      <c r="U26" s="356"/>
      <c r="V26" s="355" t="str">
        <f>IF(AND('Mapa final'!$L$12="Alta",'Mapa final'!$P$12="Leve"),CONCATENATE("R",'Mapa final'!$A$12),"")</f>
        <v/>
      </c>
      <c r="W26" s="356"/>
      <c r="X26" s="356" t="str">
        <f>IF(AND('Mapa final'!$L$20="Media",'Mapa final'!$P$20="moderado"),CONCATENATE("R",'Mapa final'!$A$20),"")</f>
        <v>R5</v>
      </c>
      <c r="Y26" s="356"/>
      <c r="Z26" s="356" t="str">
        <f>IF(AND('Mapa final'!$L$12="Alta",'Mapa final'!$P$12="Leve"),CONCATENATE("R",'Mapa final'!$A$12),"")</f>
        <v/>
      </c>
      <c r="AA26" s="357"/>
      <c r="AB26" s="341" t="str">
        <f>IF(AND('Mapa final'!$L$17="Media",'Mapa final'!$P$17="moderado"),CONCATENATE("R",'Mapa final'!$A$17),"")</f>
        <v/>
      </c>
      <c r="AC26" s="335"/>
      <c r="AD26" s="335" t="str">
        <f>IF(AND('Mapa final'!$L$12="Muy Alta",'Mapa final'!$P$12="Leve"),CONCATENATE("R",'Mapa final'!$A$12),"")</f>
        <v/>
      </c>
      <c r="AE26" s="335"/>
      <c r="AF26" s="335" t="str">
        <f>IF(AND('Mapa final'!$L$17="media",'Mapa final'!$P$17="mayor"),CONCATENATE("R",'Mapa final'!$A$17),"")</f>
        <v>R3</v>
      </c>
      <c r="AG26" s="336"/>
      <c r="AH26" s="346" t="str">
        <f>IF(AND('Mapa final'!$L$12="Muy Alta",'Mapa final'!$P$12="Catastrófico"),CONCATENATE("R",'Mapa final'!$A$12),"")</f>
        <v/>
      </c>
      <c r="AI26" s="347"/>
      <c r="AJ26" s="347" t="str">
        <f>IF(AND('Mapa final'!$L$12="Muy Alta",'Mapa final'!$P$12="Catastrófico"),CONCATENATE("R",'Mapa final'!$A$12),"")</f>
        <v/>
      </c>
      <c r="AK26" s="347"/>
      <c r="AL26" s="347" t="str">
        <f>IF(AND('Mapa final'!$L$12="Muy Alta",'Mapa final'!$P$12="Catastrófico"),CONCATENATE("R",'Mapa final'!$A$12),"")</f>
        <v/>
      </c>
      <c r="AM26" s="348"/>
      <c r="AN26" s="64"/>
      <c r="AO26" s="310"/>
      <c r="AP26" s="311"/>
      <c r="AQ26" s="311"/>
      <c r="AR26" s="311"/>
      <c r="AS26" s="311"/>
      <c r="AT26" s="312"/>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c r="BY26" s="64"/>
      <c r="BZ26" s="64"/>
      <c r="CA26" s="64"/>
      <c r="CB26" s="64"/>
    </row>
    <row r="27" spans="1:80" ht="15" customHeight="1" x14ac:dyDescent="0.25">
      <c r="A27" s="64"/>
      <c r="B27" s="287"/>
      <c r="C27" s="287"/>
      <c r="D27" s="288"/>
      <c r="E27" s="328"/>
      <c r="F27" s="329"/>
      <c r="G27" s="329"/>
      <c r="H27" s="329"/>
      <c r="I27" s="330"/>
      <c r="J27" s="355"/>
      <c r="K27" s="356"/>
      <c r="L27" s="356"/>
      <c r="M27" s="356"/>
      <c r="N27" s="356"/>
      <c r="O27" s="357"/>
      <c r="P27" s="356"/>
      <c r="Q27" s="356"/>
      <c r="R27" s="356"/>
      <c r="S27" s="356"/>
      <c r="T27" s="356"/>
      <c r="U27" s="356"/>
      <c r="V27" s="355"/>
      <c r="W27" s="356"/>
      <c r="X27" s="356"/>
      <c r="Y27" s="356"/>
      <c r="Z27" s="356"/>
      <c r="AA27" s="357"/>
      <c r="AB27" s="341"/>
      <c r="AC27" s="335"/>
      <c r="AD27" s="335"/>
      <c r="AE27" s="335"/>
      <c r="AF27" s="335"/>
      <c r="AG27" s="336"/>
      <c r="AH27" s="346"/>
      <c r="AI27" s="347"/>
      <c r="AJ27" s="347"/>
      <c r="AK27" s="347"/>
      <c r="AL27" s="347"/>
      <c r="AM27" s="348"/>
      <c r="AN27" s="64"/>
      <c r="AO27" s="310"/>
      <c r="AP27" s="311"/>
      <c r="AQ27" s="311"/>
      <c r="AR27" s="311"/>
      <c r="AS27" s="311"/>
      <c r="AT27" s="312"/>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row>
    <row r="28" spans="1:80" ht="15" customHeight="1" x14ac:dyDescent="0.25">
      <c r="A28" s="64"/>
      <c r="B28" s="287"/>
      <c r="C28" s="287"/>
      <c r="D28" s="288"/>
      <c r="E28" s="328"/>
      <c r="F28" s="329"/>
      <c r="G28" s="329"/>
      <c r="H28" s="329"/>
      <c r="I28" s="330"/>
      <c r="J28" s="355" t="str">
        <f>IF(AND('Mapa final'!$L$12="Alta",'Mapa final'!$P$12="Leve"),CONCATENATE("R",'Mapa final'!$A$12),"")</f>
        <v/>
      </c>
      <c r="K28" s="356"/>
      <c r="L28" s="356" t="str">
        <f>IF(AND('Mapa final'!$L$12="Alta",'Mapa final'!$P$12="Leve"),CONCATENATE("R",'Mapa final'!$A$12),"")</f>
        <v/>
      </c>
      <c r="M28" s="356"/>
      <c r="N28" s="356" t="str">
        <f>IF(AND('Mapa final'!$L$12="Alta",'Mapa final'!$P$12="Leve"),CONCATENATE("R",'Mapa final'!$A$12),"")</f>
        <v/>
      </c>
      <c r="O28" s="357"/>
      <c r="P28" s="356" t="str">
        <f>IF(AND('Mapa final'!$L$12="Alta",'Mapa final'!$P$12="Leve"),CONCATENATE("R",'Mapa final'!$A$12),"")</f>
        <v/>
      </c>
      <c r="Q28" s="356"/>
      <c r="R28" s="356" t="str">
        <f>IF(AND('Mapa final'!$L$12="Alta",'Mapa final'!$P$12="Leve"),CONCATENATE("R",'Mapa final'!$A$12),"")</f>
        <v/>
      </c>
      <c r="S28" s="356"/>
      <c r="T28" s="356" t="str">
        <f>IF(AND('Mapa final'!$L$12="Alta",'Mapa final'!$P$12="Leve"),CONCATENATE("R",'Mapa final'!$A$12),"")</f>
        <v/>
      </c>
      <c r="U28" s="356"/>
      <c r="V28" s="355" t="str">
        <f>IF(AND('Mapa final'!$L$12="Alta",'Mapa final'!$P$12="Leve"),CONCATENATE("R",'Mapa final'!$A$12),"")</f>
        <v/>
      </c>
      <c r="W28" s="356"/>
      <c r="X28" s="356" t="str">
        <f>IF(AND('Mapa final'!$L$12="Alta",'Mapa final'!$P$12="Leve"),CONCATENATE("R",'Mapa final'!$A$12),"")</f>
        <v/>
      </c>
      <c r="Y28" s="356"/>
      <c r="Z28" s="356" t="str">
        <f>IF(AND('Mapa final'!$L$12="Alta",'Mapa final'!$P$12="Leve"),CONCATENATE("R",'Mapa final'!$A$12),"")</f>
        <v/>
      </c>
      <c r="AA28" s="357"/>
      <c r="AB28" s="341" t="str">
        <f>IF(AND('Mapa final'!$L$12="Muy Alta",'Mapa final'!$P$12="Leve"),CONCATENATE("R",'Mapa final'!$A$12),"")</f>
        <v/>
      </c>
      <c r="AC28" s="335"/>
      <c r="AD28" s="335" t="str">
        <f>IF(AND('Mapa final'!$L$12="Muy Alta",'Mapa final'!$P$12="Leve"),CONCATENATE("R",'Mapa final'!$A$12),"")</f>
        <v/>
      </c>
      <c r="AE28" s="335"/>
      <c r="AF28" s="335" t="str">
        <f>IF(AND('Mapa final'!$L$12="Muy Alta",'Mapa final'!$P$12="Leve"),CONCATENATE("R",'Mapa final'!$A$12),"")</f>
        <v/>
      </c>
      <c r="AG28" s="336"/>
      <c r="AH28" s="346" t="str">
        <f>IF(AND('Mapa final'!$L$12="Muy Alta",'Mapa final'!$P$12="Catastrófico"),CONCATENATE("R",'Mapa final'!$A$12),"")</f>
        <v/>
      </c>
      <c r="AI28" s="347"/>
      <c r="AJ28" s="347" t="str">
        <f>IF(AND('Mapa final'!$L$12="Muy Alta",'Mapa final'!$P$12="Catastrófico"),CONCATENATE("R",'Mapa final'!$A$12),"")</f>
        <v/>
      </c>
      <c r="AK28" s="347"/>
      <c r="AL28" s="347" t="str">
        <f>IF(AND('Mapa final'!$L$12="Muy Alta",'Mapa final'!$P$12="Catastrófico"),CONCATENATE("R",'Mapa final'!$A$12),"")</f>
        <v/>
      </c>
      <c r="AM28" s="348"/>
      <c r="AN28" s="64"/>
      <c r="AO28" s="310"/>
      <c r="AP28" s="311"/>
      <c r="AQ28" s="311"/>
      <c r="AR28" s="311"/>
      <c r="AS28" s="311"/>
      <c r="AT28" s="312"/>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c r="BY28" s="64"/>
      <c r="BZ28" s="64"/>
      <c r="CA28" s="64"/>
      <c r="CB28" s="64"/>
    </row>
    <row r="29" spans="1:80" ht="15.75" customHeight="1" thickBot="1" x14ac:dyDescent="0.3">
      <c r="A29" s="64"/>
      <c r="B29" s="287"/>
      <c r="C29" s="287"/>
      <c r="D29" s="288"/>
      <c r="E29" s="331"/>
      <c r="F29" s="332"/>
      <c r="G29" s="332"/>
      <c r="H29" s="332"/>
      <c r="I29" s="333"/>
      <c r="J29" s="355"/>
      <c r="K29" s="356"/>
      <c r="L29" s="356"/>
      <c r="M29" s="356"/>
      <c r="N29" s="356"/>
      <c r="O29" s="357"/>
      <c r="P29" s="356"/>
      <c r="Q29" s="356"/>
      <c r="R29" s="356"/>
      <c r="S29" s="356"/>
      <c r="T29" s="356"/>
      <c r="U29" s="356"/>
      <c r="V29" s="358"/>
      <c r="W29" s="359"/>
      <c r="X29" s="359"/>
      <c r="Y29" s="359"/>
      <c r="Z29" s="359"/>
      <c r="AA29" s="360"/>
      <c r="AB29" s="345"/>
      <c r="AC29" s="337"/>
      <c r="AD29" s="337"/>
      <c r="AE29" s="337"/>
      <c r="AF29" s="337"/>
      <c r="AG29" s="338"/>
      <c r="AH29" s="349"/>
      <c r="AI29" s="350"/>
      <c r="AJ29" s="350"/>
      <c r="AK29" s="350"/>
      <c r="AL29" s="350"/>
      <c r="AM29" s="351"/>
      <c r="AN29" s="64"/>
      <c r="AO29" s="313"/>
      <c r="AP29" s="314"/>
      <c r="AQ29" s="314"/>
      <c r="AR29" s="314"/>
      <c r="AS29" s="314"/>
      <c r="AT29" s="315"/>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row>
    <row r="30" spans="1:80" ht="15" customHeight="1" x14ac:dyDescent="0.25">
      <c r="A30" s="64"/>
      <c r="B30" s="287"/>
      <c r="C30" s="287"/>
      <c r="D30" s="288"/>
      <c r="E30" s="325" t="s">
        <v>240</v>
      </c>
      <c r="F30" s="326"/>
      <c r="G30" s="326"/>
      <c r="H30" s="326"/>
      <c r="I30" s="326"/>
      <c r="J30" s="367" t="str">
        <f>IF(AND('Mapa final'!$L$12="Baja",'Mapa final'!$P$12="Leve"),CONCATENATE("R",'Mapa final'!$A$12),"")</f>
        <v/>
      </c>
      <c r="K30" s="368"/>
      <c r="L30" s="368" t="str">
        <f>IF(AND('Mapa final'!$L$12="Baja",'Mapa final'!$P$12="Leve"),CONCATENATE("R",'Mapa final'!$A$12),"")</f>
        <v/>
      </c>
      <c r="M30" s="368"/>
      <c r="N30" s="368" t="str">
        <f>IF(AND('Mapa final'!$L$12="Baja",'Mapa final'!$P$12="Leve"),CONCATENATE("R",'Mapa final'!$A$12),"")</f>
        <v/>
      </c>
      <c r="O30" s="369"/>
      <c r="P30" s="362" t="str">
        <f>IF(AND('Mapa final'!$L$12="Alta",'Mapa final'!$P$12="Leve"),CONCATENATE("R",'Mapa final'!$A$12),"")</f>
        <v/>
      </c>
      <c r="Q30" s="362"/>
      <c r="R30" s="362" t="str">
        <f>IF(AND('Mapa final'!$L$12="Alta",'Mapa final'!$P$12="Leve"),CONCATENATE("R",'Mapa final'!$A$12),"")</f>
        <v/>
      </c>
      <c r="S30" s="362"/>
      <c r="T30" s="362" t="str">
        <f>IF(AND('Mapa final'!$L$12="Alta",'Mapa final'!$P$12="Leve"),CONCATENATE("R",'Mapa final'!$A$12),"")</f>
        <v/>
      </c>
      <c r="U30" s="363"/>
      <c r="V30" s="361" t="str">
        <f>IF(AND('Mapa final'!$L$12="Alta",'Mapa final'!$P$12="Leve"),CONCATENATE("R",'Mapa final'!$A$12),"")</f>
        <v/>
      </c>
      <c r="W30" s="362"/>
      <c r="X30" s="362" t="str">
        <f>IF(AND('Mapa final'!$L$12="Alta",'Mapa final'!$P$12="Leve"),CONCATENATE("R",'Mapa final'!$A$12),"")</f>
        <v/>
      </c>
      <c r="Y30" s="362"/>
      <c r="Z30" s="362" t="str">
        <f>IF(AND('Mapa final'!$L$12="Alta",'Mapa final'!$P$12="Leve"),CONCATENATE("R",'Mapa final'!$A$12),"")</f>
        <v/>
      </c>
      <c r="AA30" s="363"/>
      <c r="AB30" s="339" t="str">
        <f>IF(AND('Mapa final'!$L$12="Muy Alta",'Mapa final'!$P$12="Leve"),CONCATENATE("R",'Mapa final'!$A$12),"")</f>
        <v/>
      </c>
      <c r="AC30" s="340"/>
      <c r="AD30" s="340" t="str">
        <f>IF(AND('Mapa final'!$L$12="Muy Alta",'Mapa final'!$P$12="Leve"),CONCATENATE("R",'Mapa final'!$A$12),"")</f>
        <v/>
      </c>
      <c r="AE30" s="340"/>
      <c r="AF30" s="340" t="str">
        <f>IF(AND('Mapa final'!$L$12="Muy Alta",'Mapa final'!$P$12="Leve"),CONCATENATE("R",'Mapa final'!$A$12),"")</f>
        <v/>
      </c>
      <c r="AG30" s="342"/>
      <c r="AH30" s="352" t="str">
        <f>IF(AND('Mapa final'!$L$12="Muy Alta",'Mapa final'!$P$12="Catastrófico"),CONCATENATE("R",'Mapa final'!$A$12),"")</f>
        <v/>
      </c>
      <c r="AI30" s="353"/>
      <c r="AJ30" s="353" t="str">
        <f>IF(AND('Mapa final'!$L$12="Muy Alta",'Mapa final'!$P$12="Catastrófico"),CONCATENATE("R",'Mapa final'!$A$12),"")</f>
        <v/>
      </c>
      <c r="AK30" s="353"/>
      <c r="AL30" s="353" t="str">
        <f>IF(AND('Mapa final'!$L$12="Muy Alta",'Mapa final'!$P$12="Catastrófico"),CONCATENATE("R",'Mapa final'!$A$12),"")</f>
        <v/>
      </c>
      <c r="AM30" s="354"/>
      <c r="AN30" s="64"/>
      <c r="AO30" s="316" t="s">
        <v>241</v>
      </c>
      <c r="AP30" s="317"/>
      <c r="AQ30" s="317"/>
      <c r="AR30" s="317"/>
      <c r="AS30" s="317"/>
      <c r="AT30" s="318"/>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c r="BY30" s="64"/>
      <c r="BZ30" s="64"/>
      <c r="CA30" s="64"/>
      <c r="CB30" s="64"/>
    </row>
    <row r="31" spans="1:80" ht="15" customHeight="1" x14ac:dyDescent="0.25">
      <c r="A31" s="64"/>
      <c r="B31" s="287"/>
      <c r="C31" s="287"/>
      <c r="D31" s="288"/>
      <c r="E31" s="328"/>
      <c r="F31" s="329"/>
      <c r="G31" s="329"/>
      <c r="H31" s="329"/>
      <c r="I31" s="329"/>
      <c r="J31" s="366"/>
      <c r="K31" s="364"/>
      <c r="L31" s="364"/>
      <c r="M31" s="364"/>
      <c r="N31" s="364"/>
      <c r="O31" s="365"/>
      <c r="P31" s="356"/>
      <c r="Q31" s="356"/>
      <c r="R31" s="356"/>
      <c r="S31" s="356"/>
      <c r="T31" s="356"/>
      <c r="U31" s="357"/>
      <c r="V31" s="355"/>
      <c r="W31" s="356"/>
      <c r="X31" s="356"/>
      <c r="Y31" s="356"/>
      <c r="Z31" s="356"/>
      <c r="AA31" s="357"/>
      <c r="AB31" s="341"/>
      <c r="AC31" s="335"/>
      <c r="AD31" s="335"/>
      <c r="AE31" s="335"/>
      <c r="AF31" s="335"/>
      <c r="AG31" s="336"/>
      <c r="AH31" s="346"/>
      <c r="AI31" s="347"/>
      <c r="AJ31" s="347"/>
      <c r="AK31" s="347"/>
      <c r="AL31" s="347"/>
      <c r="AM31" s="348"/>
      <c r="AN31" s="64"/>
      <c r="AO31" s="319"/>
      <c r="AP31" s="320"/>
      <c r="AQ31" s="320"/>
      <c r="AR31" s="320"/>
      <c r="AS31" s="320"/>
      <c r="AT31" s="321"/>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c r="BY31" s="64"/>
      <c r="BZ31" s="64"/>
      <c r="CA31" s="64"/>
      <c r="CB31" s="64"/>
    </row>
    <row r="32" spans="1:80" ht="15" customHeight="1" x14ac:dyDescent="0.25">
      <c r="A32" s="64"/>
      <c r="B32" s="287"/>
      <c r="C32" s="287"/>
      <c r="D32" s="288"/>
      <c r="E32" s="328"/>
      <c r="F32" s="329"/>
      <c r="G32" s="329"/>
      <c r="H32" s="329"/>
      <c r="I32" s="329"/>
      <c r="J32" s="366" t="str">
        <f>IF(AND('Mapa final'!$L$12="Baja",'Mapa final'!$P$12="Leve"),CONCATENATE("R",'Mapa final'!$A$12),"")</f>
        <v/>
      </c>
      <c r="K32" s="364"/>
      <c r="L32" s="364" t="str">
        <f>IF(AND('Mapa final'!$L$12="Baja",'Mapa final'!$P$12="Leve"),CONCATENATE("R",'Mapa final'!$A$12),"")</f>
        <v/>
      </c>
      <c r="M32" s="364"/>
      <c r="N32" s="364" t="str">
        <f>IF(AND('Mapa final'!$L$12="Baja",'Mapa final'!$P$12="Leve"),CONCATENATE("R",'Mapa final'!$A$12),"")</f>
        <v/>
      </c>
      <c r="O32" s="365"/>
      <c r="P32" s="356" t="str">
        <f>IF(AND('Mapa final'!$L$12="Alta",'Mapa final'!$P$12="Leve"),CONCATENATE("R",'Mapa final'!$A$12),"")</f>
        <v/>
      </c>
      <c r="Q32" s="356"/>
      <c r="R32" s="356" t="str">
        <f>IF(AND('Mapa final'!$L$18="baja",'Mapa final'!$P$18="menor"),CONCATENATE("R",'Mapa final'!$A$18),"")</f>
        <v>R4</v>
      </c>
      <c r="S32" s="356"/>
      <c r="T32" s="356" t="str">
        <f>IF(AND('Mapa final'!$L$12="Alta",'Mapa final'!$P$12="Leve"),CONCATENATE("R",'Mapa final'!$A$12),"")</f>
        <v/>
      </c>
      <c r="U32" s="357"/>
      <c r="V32" s="355" t="str">
        <f>IF(AND('Mapa final'!$L$12="Alta",'Mapa final'!$P$12="Leve"),CONCATENATE("R",'Mapa final'!$A$12),"")</f>
        <v/>
      </c>
      <c r="W32" s="356"/>
      <c r="X32" s="356" t="str">
        <f>IF(AND('Mapa final'!$L$12="Alta",'Mapa final'!$P$12="Leve"),CONCATENATE("R",'Mapa final'!$A$12),"")</f>
        <v/>
      </c>
      <c r="Y32" s="356"/>
      <c r="Z32" s="356" t="str">
        <f>IF(AND('Mapa final'!$L$12="Alta",'Mapa final'!$P$12="Leve"),CONCATENATE("R",'Mapa final'!$A$12),"")</f>
        <v/>
      </c>
      <c r="AA32" s="357"/>
      <c r="AB32" s="341" t="str">
        <f>IF(AND('Mapa final'!$L$12="Muy Alta",'Mapa final'!$P$12="Leve"),CONCATENATE("R",'Mapa final'!$A$12),"")</f>
        <v/>
      </c>
      <c r="AC32" s="335"/>
      <c r="AD32" s="335" t="str">
        <f>IF(AND('Mapa final'!$L$12="Muy Alta",'Mapa final'!$P$12="Leve"),CONCATENATE("R",'Mapa final'!$A$12),"")</f>
        <v/>
      </c>
      <c r="AE32" s="335"/>
      <c r="AF32" s="335" t="str">
        <f>IF(AND('Mapa final'!$L$12="Muy Alta",'Mapa final'!$P$12="Leve"),CONCATENATE("R",'Mapa final'!$A$12),"")</f>
        <v/>
      </c>
      <c r="AG32" s="336"/>
      <c r="AH32" s="346" t="str">
        <f>IF(AND('Mapa final'!$L$12="Muy Alta",'Mapa final'!$P$12="Catastrófico"),CONCATENATE("R",'Mapa final'!$A$12),"")</f>
        <v/>
      </c>
      <c r="AI32" s="347"/>
      <c r="AJ32" s="347" t="str">
        <f>IF(AND('Mapa final'!$L$12="Muy Alta",'Mapa final'!$P$12="Catastrófico"),CONCATENATE("R",'Mapa final'!$A$12),"")</f>
        <v/>
      </c>
      <c r="AK32" s="347"/>
      <c r="AL32" s="347" t="str">
        <f>IF(AND('Mapa final'!$L$12="Muy Alta",'Mapa final'!$P$12="Catastrófico"),CONCATENATE("R",'Mapa final'!$A$12),"")</f>
        <v/>
      </c>
      <c r="AM32" s="348"/>
      <c r="AN32" s="64"/>
      <c r="AO32" s="319"/>
      <c r="AP32" s="320"/>
      <c r="AQ32" s="320"/>
      <c r="AR32" s="320"/>
      <c r="AS32" s="320"/>
      <c r="AT32" s="321"/>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c r="BY32" s="64"/>
      <c r="BZ32" s="64"/>
      <c r="CA32" s="64"/>
      <c r="CB32" s="64"/>
    </row>
    <row r="33" spans="1:80" ht="15" customHeight="1" x14ac:dyDescent="0.25">
      <c r="A33" s="64"/>
      <c r="B33" s="287"/>
      <c r="C33" s="287"/>
      <c r="D33" s="288"/>
      <c r="E33" s="328"/>
      <c r="F33" s="329"/>
      <c r="G33" s="329"/>
      <c r="H33" s="329"/>
      <c r="I33" s="329"/>
      <c r="J33" s="366"/>
      <c r="K33" s="364"/>
      <c r="L33" s="364"/>
      <c r="M33" s="364"/>
      <c r="N33" s="364"/>
      <c r="O33" s="365"/>
      <c r="P33" s="356"/>
      <c r="Q33" s="356"/>
      <c r="R33" s="356"/>
      <c r="S33" s="356"/>
      <c r="T33" s="356"/>
      <c r="U33" s="357"/>
      <c r="V33" s="355"/>
      <c r="W33" s="356"/>
      <c r="X33" s="356"/>
      <c r="Y33" s="356"/>
      <c r="Z33" s="356"/>
      <c r="AA33" s="357"/>
      <c r="AB33" s="341"/>
      <c r="AC33" s="335"/>
      <c r="AD33" s="335"/>
      <c r="AE33" s="335"/>
      <c r="AF33" s="335"/>
      <c r="AG33" s="336"/>
      <c r="AH33" s="346"/>
      <c r="AI33" s="347"/>
      <c r="AJ33" s="347"/>
      <c r="AK33" s="347"/>
      <c r="AL33" s="347"/>
      <c r="AM33" s="348"/>
      <c r="AN33" s="64"/>
      <c r="AO33" s="319"/>
      <c r="AP33" s="320"/>
      <c r="AQ33" s="320"/>
      <c r="AR33" s="320"/>
      <c r="AS33" s="320"/>
      <c r="AT33" s="321"/>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c r="BY33" s="64"/>
      <c r="BZ33" s="64"/>
      <c r="CA33" s="64"/>
      <c r="CB33" s="64"/>
    </row>
    <row r="34" spans="1:80" ht="15" customHeight="1" x14ac:dyDescent="0.25">
      <c r="A34" s="64"/>
      <c r="B34" s="287"/>
      <c r="C34" s="287"/>
      <c r="D34" s="288"/>
      <c r="E34" s="328"/>
      <c r="F34" s="329"/>
      <c r="G34" s="329"/>
      <c r="H34" s="329"/>
      <c r="I34" s="329"/>
      <c r="J34" s="366" t="str">
        <f>IF(AND('Mapa final'!$L$12="Baja",'Mapa final'!$P$12="Leve"),CONCATENATE("R",'Mapa final'!$A$12),"")</f>
        <v/>
      </c>
      <c r="K34" s="364"/>
      <c r="L34" s="364" t="str">
        <f>IF(AND('Mapa final'!$L$12="Baja",'Mapa final'!$P$12="Leve"),CONCATENATE("R",'Mapa final'!$A$12),"")</f>
        <v/>
      </c>
      <c r="M34" s="364"/>
      <c r="N34" s="364" t="str">
        <f>IF(AND('Mapa final'!$L$12="Baja",'Mapa final'!$P$12="Leve"),CONCATENATE("R",'Mapa final'!$A$12),"")</f>
        <v/>
      </c>
      <c r="O34" s="365"/>
      <c r="P34" s="356" t="str">
        <f>IF(AND('Mapa final'!$L$12="Alta",'Mapa final'!$P$12="Leve"),CONCATENATE("R",'Mapa final'!$A$12),"")</f>
        <v/>
      </c>
      <c r="Q34" s="356"/>
      <c r="R34" s="356" t="str">
        <f>IF(AND('Mapa final'!$L$12="Alta",'Mapa final'!$P$12="Leve"),CONCATENATE("R",'Mapa final'!$A$12),"")</f>
        <v/>
      </c>
      <c r="S34" s="356"/>
      <c r="T34" s="356" t="str">
        <f>IF(AND('Mapa final'!$L$12="Alta",'Mapa final'!$P$12="Leve"),CONCATENATE("R",'Mapa final'!$A$12),"")</f>
        <v/>
      </c>
      <c r="U34" s="357"/>
      <c r="V34" s="355" t="str">
        <f>IF(AND('Mapa final'!$L$12="Alta",'Mapa final'!$P$12="Leve"),CONCATENATE("R",'Mapa final'!$A$12),"")</f>
        <v/>
      </c>
      <c r="W34" s="356"/>
      <c r="X34" s="356" t="str">
        <f>IF(AND('Mapa final'!$L$12="Alta",'Mapa final'!$P$12="Leve"),CONCATENATE("R",'Mapa final'!$A$12),"")</f>
        <v/>
      </c>
      <c r="Y34" s="356"/>
      <c r="Z34" s="356" t="str">
        <f>IF(AND('Mapa final'!$L$12="Alta",'Mapa final'!$P$12="Leve"),CONCATENATE("R",'Mapa final'!$A$12),"")</f>
        <v/>
      </c>
      <c r="AA34" s="357"/>
      <c r="AB34" s="341" t="str">
        <f>IF(AND('Mapa final'!$L$12="Muy Alta",'Mapa final'!$P$12="Leve"),CONCATENATE("R",'Mapa final'!$A$12),"")</f>
        <v/>
      </c>
      <c r="AC34" s="335"/>
      <c r="AD34" s="335" t="str">
        <f>IF(AND('Mapa final'!$L$12="Muy Alta",'Mapa final'!$P$12="Leve"),CONCATENATE("R",'Mapa final'!$A$12),"")</f>
        <v/>
      </c>
      <c r="AE34" s="335"/>
      <c r="AF34" s="335" t="str">
        <f>IF(AND('Mapa final'!$L$12="Muy Alta",'Mapa final'!$P$12="Leve"),CONCATENATE("R",'Mapa final'!$A$12),"")</f>
        <v/>
      </c>
      <c r="AG34" s="336"/>
      <c r="AH34" s="346" t="str">
        <f>IF(AND('Mapa final'!$L$12="Muy Alta",'Mapa final'!$P$12="Catastrófico"),CONCATENATE("R",'Mapa final'!$A$12),"")</f>
        <v/>
      </c>
      <c r="AI34" s="347"/>
      <c r="AJ34" s="347" t="str">
        <f>IF(AND('Mapa final'!$L$12="Muy Alta",'Mapa final'!$P$12="Catastrófico"),CONCATENATE("R",'Mapa final'!$A$12),"")</f>
        <v/>
      </c>
      <c r="AK34" s="347"/>
      <c r="AL34" s="347" t="str">
        <f>IF(AND('Mapa final'!$L$12="Muy Alta",'Mapa final'!$P$12="Catastrófico"),CONCATENATE("R",'Mapa final'!$A$12),"")</f>
        <v/>
      </c>
      <c r="AM34" s="348"/>
      <c r="AN34" s="64"/>
      <c r="AO34" s="319"/>
      <c r="AP34" s="320"/>
      <c r="AQ34" s="320"/>
      <c r="AR34" s="320"/>
      <c r="AS34" s="320"/>
      <c r="AT34" s="321"/>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c r="BY34" s="64"/>
      <c r="BZ34" s="64"/>
      <c r="CA34" s="64"/>
      <c r="CB34" s="64"/>
    </row>
    <row r="35" spans="1:80" ht="15" customHeight="1" x14ac:dyDescent="0.25">
      <c r="A35" s="64"/>
      <c r="B35" s="287"/>
      <c r="C35" s="287"/>
      <c r="D35" s="288"/>
      <c r="E35" s="328"/>
      <c r="F35" s="329"/>
      <c r="G35" s="329"/>
      <c r="H35" s="329"/>
      <c r="I35" s="329"/>
      <c r="J35" s="366"/>
      <c r="K35" s="364"/>
      <c r="L35" s="364"/>
      <c r="M35" s="364"/>
      <c r="N35" s="364"/>
      <c r="O35" s="365"/>
      <c r="P35" s="356"/>
      <c r="Q35" s="356"/>
      <c r="R35" s="356"/>
      <c r="S35" s="356"/>
      <c r="T35" s="356"/>
      <c r="U35" s="357"/>
      <c r="V35" s="355"/>
      <c r="W35" s="356"/>
      <c r="X35" s="356"/>
      <c r="Y35" s="356"/>
      <c r="Z35" s="356"/>
      <c r="AA35" s="357"/>
      <c r="AB35" s="341"/>
      <c r="AC35" s="335"/>
      <c r="AD35" s="335"/>
      <c r="AE35" s="335"/>
      <c r="AF35" s="335"/>
      <c r="AG35" s="336"/>
      <c r="AH35" s="346"/>
      <c r="AI35" s="347"/>
      <c r="AJ35" s="347"/>
      <c r="AK35" s="347"/>
      <c r="AL35" s="347"/>
      <c r="AM35" s="348"/>
      <c r="AN35" s="64"/>
      <c r="AO35" s="319"/>
      <c r="AP35" s="320"/>
      <c r="AQ35" s="320"/>
      <c r="AR35" s="320"/>
      <c r="AS35" s="320"/>
      <c r="AT35" s="321"/>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c r="BY35" s="64"/>
      <c r="BZ35" s="64"/>
      <c r="CA35" s="64"/>
      <c r="CB35" s="64"/>
    </row>
    <row r="36" spans="1:80" ht="15" customHeight="1" x14ac:dyDescent="0.25">
      <c r="A36" s="64"/>
      <c r="B36" s="287"/>
      <c r="C36" s="287"/>
      <c r="D36" s="288"/>
      <c r="E36" s="328"/>
      <c r="F36" s="329"/>
      <c r="G36" s="329"/>
      <c r="H36" s="329"/>
      <c r="I36" s="329"/>
      <c r="J36" s="366" t="str">
        <f>IF(AND('Mapa final'!$L$12="Baja",'Mapa final'!$P$12="Leve"),CONCATENATE("R",'Mapa final'!$A$12),"")</f>
        <v/>
      </c>
      <c r="K36" s="364"/>
      <c r="L36" s="364" t="str">
        <f>IF(AND('Mapa final'!$L$12="Baja",'Mapa final'!$P$12="Leve"),CONCATENATE("R",'Mapa final'!$A$12),"")</f>
        <v/>
      </c>
      <c r="M36" s="364"/>
      <c r="N36" s="364" t="str">
        <f>IF(AND('Mapa final'!$L$12="Baja",'Mapa final'!$P$12="Leve"),CONCATENATE("R",'Mapa final'!$A$12),"")</f>
        <v/>
      </c>
      <c r="O36" s="365"/>
      <c r="P36" s="356" t="str">
        <f>IF(AND('Mapa final'!$L$12="Alta",'Mapa final'!$P$12="Leve"),CONCATENATE("R",'Mapa final'!$A$12),"")</f>
        <v/>
      </c>
      <c r="Q36" s="356"/>
      <c r="R36" s="356" t="str">
        <f>IF(AND('Mapa final'!$L$12="Alta",'Mapa final'!$P$12="Leve"),CONCATENATE("R",'Mapa final'!$A$12),"")</f>
        <v/>
      </c>
      <c r="S36" s="356"/>
      <c r="T36" s="356" t="str">
        <f>IF(AND('Mapa final'!$L$12="Alta",'Mapa final'!$P$12="Leve"),CONCATENATE("R",'Mapa final'!$A$12),"")</f>
        <v/>
      </c>
      <c r="U36" s="357"/>
      <c r="V36" s="355" t="str">
        <f>IF(AND('Mapa final'!$L$12="Alta",'Mapa final'!$P$12="Leve"),CONCATENATE("R",'Mapa final'!$A$12),"")</f>
        <v/>
      </c>
      <c r="W36" s="356"/>
      <c r="X36" s="356" t="str">
        <f>IF(AND('Mapa final'!$L$12="Alta",'Mapa final'!$P$12="Leve"),CONCATENATE("R",'Mapa final'!$A$12),"")</f>
        <v/>
      </c>
      <c r="Y36" s="356"/>
      <c r="Z36" s="356" t="str">
        <f>IF(AND('Mapa final'!$L$12="Alta",'Mapa final'!$P$12="Leve"),CONCATENATE("R",'Mapa final'!$A$12),"")</f>
        <v/>
      </c>
      <c r="AA36" s="357"/>
      <c r="AB36" s="341" t="str">
        <f>IF(AND('Mapa final'!$L$12="Muy Alta",'Mapa final'!$P$12="Leve"),CONCATENATE("R",'Mapa final'!$A$12),"")</f>
        <v/>
      </c>
      <c r="AC36" s="335"/>
      <c r="AD36" s="335" t="str">
        <f>IF(AND('Mapa final'!$L$12="Muy Alta",'Mapa final'!$P$12="Leve"),CONCATENATE("R",'Mapa final'!$A$12),"")</f>
        <v/>
      </c>
      <c r="AE36" s="335"/>
      <c r="AF36" s="335" t="str">
        <f>IF(AND('Mapa final'!$L$12="Muy Alta",'Mapa final'!$P$12="Leve"),CONCATENATE("R",'Mapa final'!$A$12),"")</f>
        <v/>
      </c>
      <c r="AG36" s="336"/>
      <c r="AH36" s="346" t="str">
        <f>IF(AND('Mapa final'!$L$12="Muy Alta",'Mapa final'!$P$12="Catastrófico"),CONCATENATE("R",'Mapa final'!$A$12),"")</f>
        <v/>
      </c>
      <c r="AI36" s="347"/>
      <c r="AJ36" s="347" t="str">
        <f>IF(AND('Mapa final'!$L$12="Muy Alta",'Mapa final'!$P$12="Catastrófico"),CONCATENATE("R",'Mapa final'!$A$12),"")</f>
        <v/>
      </c>
      <c r="AK36" s="347"/>
      <c r="AL36" s="347" t="str">
        <f>IF(AND('Mapa final'!$L$12="Muy Alta",'Mapa final'!$P$12="Catastrófico"),CONCATENATE("R",'Mapa final'!$A$12),"")</f>
        <v/>
      </c>
      <c r="AM36" s="348"/>
      <c r="AN36" s="64"/>
      <c r="AO36" s="319"/>
      <c r="AP36" s="320"/>
      <c r="AQ36" s="320"/>
      <c r="AR36" s="320"/>
      <c r="AS36" s="320"/>
      <c r="AT36" s="321"/>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c r="BY36" s="64"/>
      <c r="BZ36" s="64"/>
      <c r="CA36" s="64"/>
      <c r="CB36" s="64"/>
    </row>
    <row r="37" spans="1:80" ht="15.75" customHeight="1" thickBot="1" x14ac:dyDescent="0.3">
      <c r="A37" s="64"/>
      <c r="B37" s="287"/>
      <c r="C37" s="287"/>
      <c r="D37" s="288"/>
      <c r="E37" s="331"/>
      <c r="F37" s="332"/>
      <c r="G37" s="332"/>
      <c r="H37" s="332"/>
      <c r="I37" s="332"/>
      <c r="J37" s="366"/>
      <c r="K37" s="364"/>
      <c r="L37" s="364"/>
      <c r="M37" s="364"/>
      <c r="N37" s="364"/>
      <c r="O37" s="365"/>
      <c r="P37" s="359"/>
      <c r="Q37" s="359"/>
      <c r="R37" s="359"/>
      <c r="S37" s="359"/>
      <c r="T37" s="359"/>
      <c r="U37" s="360"/>
      <c r="V37" s="358"/>
      <c r="W37" s="359"/>
      <c r="X37" s="359"/>
      <c r="Y37" s="359"/>
      <c r="Z37" s="359"/>
      <c r="AA37" s="360"/>
      <c r="AB37" s="345"/>
      <c r="AC37" s="337"/>
      <c r="AD37" s="337"/>
      <c r="AE37" s="337"/>
      <c r="AF37" s="337"/>
      <c r="AG37" s="338"/>
      <c r="AH37" s="349"/>
      <c r="AI37" s="350"/>
      <c r="AJ37" s="350"/>
      <c r="AK37" s="350"/>
      <c r="AL37" s="350"/>
      <c r="AM37" s="351"/>
      <c r="AN37" s="64"/>
      <c r="AO37" s="322"/>
      <c r="AP37" s="323"/>
      <c r="AQ37" s="323"/>
      <c r="AR37" s="323"/>
      <c r="AS37" s="323"/>
      <c r="AT37" s="32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row>
    <row r="38" spans="1:80" ht="15" customHeight="1" x14ac:dyDescent="0.25">
      <c r="A38" s="64"/>
      <c r="B38" s="287"/>
      <c r="C38" s="287"/>
      <c r="D38" s="288"/>
      <c r="E38" s="325" t="s">
        <v>242</v>
      </c>
      <c r="F38" s="326"/>
      <c r="G38" s="326"/>
      <c r="H38" s="326"/>
      <c r="I38" s="326"/>
      <c r="J38" s="367" t="str">
        <f>IF(AND('Mapa final'!$L$12="Baja",'Mapa final'!$P$12="Leve"),CONCATENATE("R",'Mapa final'!$A$12),"")</f>
        <v/>
      </c>
      <c r="K38" s="368"/>
      <c r="L38" s="368" t="str">
        <f>IF(AND('Mapa final'!$L$12="Baja",'Mapa final'!$P$12="Leve"),CONCATENATE("R",'Mapa final'!$A$12),"")</f>
        <v/>
      </c>
      <c r="M38" s="368"/>
      <c r="N38" s="368" t="str">
        <f>IF(AND('Mapa final'!$L$12="Baja",'Mapa final'!$P$12="Leve"),CONCATENATE("R",'Mapa final'!$A$12),"")</f>
        <v/>
      </c>
      <c r="O38" s="369"/>
      <c r="P38" s="367" t="str">
        <f>IF(AND('Mapa final'!$L$12="Baja",'Mapa final'!$P$12="Leve"),CONCATENATE("R",'Mapa final'!$A$12),"")</f>
        <v/>
      </c>
      <c r="Q38" s="368"/>
      <c r="R38" s="368" t="str">
        <f>IF(AND('Mapa final'!$L$12="Baja",'Mapa final'!$P$12="Leve"),CONCATENATE("R",'Mapa final'!$A$12),"")</f>
        <v/>
      </c>
      <c r="S38" s="368"/>
      <c r="T38" s="368" t="str">
        <f>IF(AND('Mapa final'!$L$12="Baja",'Mapa final'!$P$12="Leve"),CONCATENATE("R",'Mapa final'!$A$12),"")</f>
        <v/>
      </c>
      <c r="U38" s="369"/>
      <c r="V38" s="361" t="str">
        <f>IF(AND('Mapa final'!$L$12="Alta",'Mapa final'!$P$12="Leve"),CONCATENATE("R",'Mapa final'!$A$12),"")</f>
        <v/>
      </c>
      <c r="W38" s="362"/>
      <c r="X38" s="362" t="str">
        <f>IF(AND('Mapa final'!$L$12="Alta",'Mapa final'!$P$12="Leve"),CONCATENATE("R",'Mapa final'!$A$12),"")</f>
        <v/>
      </c>
      <c r="Y38" s="362"/>
      <c r="Z38" s="362" t="str">
        <f>IF(AND('Mapa final'!$L$12="Alta",'Mapa final'!$P$12="Leve"),CONCATENATE("R",'Mapa final'!$A$12),"")</f>
        <v/>
      </c>
      <c r="AA38" s="363"/>
      <c r="AB38" s="339" t="str">
        <f>IF(AND('Mapa final'!$L$12="Muy Alta",'Mapa final'!$P$12="Leve"),CONCATENATE("R",'Mapa final'!$A$12),"")</f>
        <v/>
      </c>
      <c r="AC38" s="340"/>
      <c r="AD38" s="340" t="str">
        <f>IF(AND('Mapa final'!$L$12="Muy Alta",'Mapa final'!$P$12="Leve"),CONCATENATE("R",'Mapa final'!$A$12),"")</f>
        <v/>
      </c>
      <c r="AE38" s="340"/>
      <c r="AF38" s="340" t="str">
        <f>IF(AND('Mapa final'!$L$12="Muy Alta",'Mapa final'!$P$12="Leve"),CONCATENATE("R",'Mapa final'!$A$12),"")</f>
        <v/>
      </c>
      <c r="AG38" s="342"/>
      <c r="AH38" s="352" t="str">
        <f>IF(AND('Mapa final'!$L$12="Muy Alta",'Mapa final'!$P$12="Catastrófico"),CONCATENATE("R",'Mapa final'!$A$12),"")</f>
        <v/>
      </c>
      <c r="AI38" s="353"/>
      <c r="AJ38" s="353" t="str">
        <f>IF(AND('Mapa final'!$L$12="Muy Alta",'Mapa final'!$P$12="Catastrófico"),CONCATENATE("R",'Mapa final'!$A$12),"")</f>
        <v/>
      </c>
      <c r="AK38" s="353"/>
      <c r="AL38" s="353" t="str">
        <f>IF(AND('Mapa final'!$L$12="Muy Alta",'Mapa final'!$P$12="Catastrófico"),CONCATENATE("R",'Mapa final'!$A$12),"")</f>
        <v/>
      </c>
      <c r="AM38" s="354"/>
      <c r="AN38" s="64"/>
      <c r="AO38" s="64"/>
      <c r="AP38" s="64"/>
      <c r="AQ38" s="64"/>
      <c r="AR38" s="64"/>
      <c r="AS38" s="64"/>
      <c r="AT38" s="64"/>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c r="BY38" s="64"/>
      <c r="BZ38" s="64"/>
      <c r="CA38" s="64"/>
      <c r="CB38" s="64"/>
    </row>
    <row r="39" spans="1:80" ht="15" customHeight="1" x14ac:dyDescent="0.25">
      <c r="A39" s="64"/>
      <c r="B39" s="287"/>
      <c r="C39" s="287"/>
      <c r="D39" s="288"/>
      <c r="E39" s="328"/>
      <c r="F39" s="329"/>
      <c r="G39" s="329"/>
      <c r="H39" s="329"/>
      <c r="I39" s="329"/>
      <c r="J39" s="366"/>
      <c r="K39" s="364"/>
      <c r="L39" s="364"/>
      <c r="M39" s="364"/>
      <c r="N39" s="364"/>
      <c r="O39" s="365"/>
      <c r="P39" s="366"/>
      <c r="Q39" s="364"/>
      <c r="R39" s="364"/>
      <c r="S39" s="364"/>
      <c r="T39" s="364"/>
      <c r="U39" s="365"/>
      <c r="V39" s="355"/>
      <c r="W39" s="356"/>
      <c r="X39" s="356"/>
      <c r="Y39" s="356"/>
      <c r="Z39" s="356"/>
      <c r="AA39" s="357"/>
      <c r="AB39" s="341"/>
      <c r="AC39" s="335"/>
      <c r="AD39" s="335"/>
      <c r="AE39" s="335"/>
      <c r="AF39" s="335"/>
      <c r="AG39" s="336"/>
      <c r="AH39" s="346"/>
      <c r="AI39" s="347"/>
      <c r="AJ39" s="347"/>
      <c r="AK39" s="347"/>
      <c r="AL39" s="347"/>
      <c r="AM39" s="348"/>
      <c r="AN39" s="64"/>
      <c r="AO39" s="64"/>
      <c r="AP39" s="64"/>
      <c r="AQ39" s="64"/>
      <c r="AR39" s="64"/>
      <c r="AS39" s="64"/>
      <c r="AT39" s="64"/>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c r="BY39" s="64"/>
      <c r="BZ39" s="64"/>
      <c r="CA39" s="64"/>
      <c r="CB39" s="64"/>
    </row>
    <row r="40" spans="1:80" ht="15" customHeight="1" x14ac:dyDescent="0.25">
      <c r="A40" s="64"/>
      <c r="B40" s="287"/>
      <c r="C40" s="287"/>
      <c r="D40" s="288"/>
      <c r="E40" s="328"/>
      <c r="F40" s="329"/>
      <c r="G40" s="329"/>
      <c r="H40" s="329"/>
      <c r="I40" s="329"/>
      <c r="J40" s="366" t="str">
        <f>IF(AND('Mapa final'!$L$12="Baja",'Mapa final'!$P$12="Leve"),CONCATENATE("R",'Mapa final'!$A$12),"")</f>
        <v/>
      </c>
      <c r="K40" s="364"/>
      <c r="L40" s="364" t="str">
        <f>IF(AND('Mapa final'!$L$21="Muy Baja",'Mapa final'!$P$21="Leve"),CONCATENATE("R",'Mapa final'!$A$21),"")</f>
        <v>R6</v>
      </c>
      <c r="M40" s="364"/>
      <c r="N40" s="364" t="str">
        <f>IF(AND('Mapa final'!$L$12="Baja",'Mapa final'!$P$12="Leve"),CONCATENATE("R",'Mapa final'!$A$12),"")</f>
        <v/>
      </c>
      <c r="O40" s="365"/>
      <c r="P40" s="366" t="str">
        <f>IF(AND('Mapa final'!$L$12="Baja",'Mapa final'!$P$12="Leve"),CONCATENATE("R",'Mapa final'!$A$12),"")</f>
        <v/>
      </c>
      <c r="Q40" s="364"/>
      <c r="R40" s="364" t="str">
        <f>IF(AND('Mapa final'!$L$12="Baja",'Mapa final'!$P$12="Leve"),CONCATENATE("R",'Mapa final'!$A$12),"")</f>
        <v/>
      </c>
      <c r="S40" s="364"/>
      <c r="T40" s="364" t="str">
        <f>IF(AND('Mapa final'!$L$12="Baja",'Mapa final'!$P$12="Leve"),CONCATENATE("R",'Mapa final'!$A$12),"")</f>
        <v/>
      </c>
      <c r="U40" s="365"/>
      <c r="V40" s="355" t="str">
        <f>IF(AND('Mapa final'!$L$12="Alta",'Mapa final'!$P$12="Leve"),CONCATENATE("R",'Mapa final'!$A$12),"")</f>
        <v/>
      </c>
      <c r="W40" s="356"/>
      <c r="X40" s="356" t="str">
        <f>IF(AND('Mapa final'!$L$12="Alta",'Mapa final'!$P$12="Leve"),CONCATENATE("R",'Mapa final'!$A$12),"")</f>
        <v/>
      </c>
      <c r="Y40" s="356"/>
      <c r="Z40" s="356" t="str">
        <f>IF(AND('Mapa final'!$L$12="Alta",'Mapa final'!$P$12="Leve"),CONCATENATE("R",'Mapa final'!$A$12),"")</f>
        <v/>
      </c>
      <c r="AA40" s="357"/>
      <c r="AB40" s="341" t="str">
        <f>IF(AND('Mapa final'!$L$12="Muy Alta",'Mapa final'!$P$12="Leve"),CONCATENATE("R",'Mapa final'!$A$12),"")</f>
        <v/>
      </c>
      <c r="AC40" s="335"/>
      <c r="AD40" s="335" t="str">
        <f>IF(AND('Mapa final'!$L$12="Muy Alta",'Mapa final'!$P$12="Leve"),CONCATENATE("R",'Mapa final'!$A$12),"")</f>
        <v/>
      </c>
      <c r="AE40" s="335"/>
      <c r="AF40" s="335" t="str">
        <f>IF(AND('Mapa final'!$L$12="Muy Alta",'Mapa final'!$P$12="Leve"),CONCATENATE("R",'Mapa final'!$A$12),"")</f>
        <v/>
      </c>
      <c r="AG40" s="336"/>
      <c r="AH40" s="346" t="str">
        <f>IF(AND('Mapa final'!$L$12="Muy Alta",'Mapa final'!$P$12="Catastrófico"),CONCATENATE("R",'Mapa final'!$A$12),"")</f>
        <v/>
      </c>
      <c r="AI40" s="347"/>
      <c r="AJ40" s="347" t="str">
        <f>IF(AND('Mapa final'!$L$12="Muy Alta",'Mapa final'!$P$12="Catastrófico"),CONCATENATE("R",'Mapa final'!$A$12),"")</f>
        <v/>
      </c>
      <c r="AK40" s="347"/>
      <c r="AL40" s="347" t="str">
        <f>IF(AND('Mapa final'!$L$12="Muy Alta",'Mapa final'!$P$12="Catastrófico"),CONCATENATE("R",'Mapa final'!$A$12),"")</f>
        <v/>
      </c>
      <c r="AM40" s="348"/>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c r="BY40" s="64"/>
      <c r="BZ40" s="64"/>
      <c r="CA40" s="64"/>
      <c r="CB40" s="64"/>
    </row>
    <row r="41" spans="1:80" ht="15" customHeight="1" x14ac:dyDescent="0.25">
      <c r="A41" s="64"/>
      <c r="B41" s="287"/>
      <c r="C41" s="287"/>
      <c r="D41" s="288"/>
      <c r="E41" s="328"/>
      <c r="F41" s="329"/>
      <c r="G41" s="329"/>
      <c r="H41" s="329"/>
      <c r="I41" s="329"/>
      <c r="J41" s="366"/>
      <c r="K41" s="364"/>
      <c r="L41" s="364"/>
      <c r="M41" s="364"/>
      <c r="N41" s="364"/>
      <c r="O41" s="365"/>
      <c r="P41" s="366"/>
      <c r="Q41" s="364"/>
      <c r="R41" s="364"/>
      <c r="S41" s="364"/>
      <c r="T41" s="364"/>
      <c r="U41" s="365"/>
      <c r="V41" s="355"/>
      <c r="W41" s="356"/>
      <c r="X41" s="356"/>
      <c r="Y41" s="356"/>
      <c r="Z41" s="356"/>
      <c r="AA41" s="357"/>
      <c r="AB41" s="341"/>
      <c r="AC41" s="335"/>
      <c r="AD41" s="335"/>
      <c r="AE41" s="335"/>
      <c r="AF41" s="335"/>
      <c r="AG41" s="336"/>
      <c r="AH41" s="346"/>
      <c r="AI41" s="347"/>
      <c r="AJ41" s="347"/>
      <c r="AK41" s="347"/>
      <c r="AL41" s="347"/>
      <c r="AM41" s="348"/>
      <c r="AN41" s="64"/>
      <c r="AO41" s="64"/>
      <c r="AP41" s="64"/>
      <c r="AQ41" s="64"/>
      <c r="AR41" s="64"/>
      <c r="AS41" s="64"/>
      <c r="AT41" s="64"/>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c r="BY41" s="64"/>
      <c r="BZ41" s="64"/>
      <c r="CA41" s="64"/>
      <c r="CB41" s="64"/>
    </row>
    <row r="42" spans="1:80" ht="15" customHeight="1" x14ac:dyDescent="0.25">
      <c r="A42" s="64"/>
      <c r="B42" s="287"/>
      <c r="C42" s="287"/>
      <c r="D42" s="288"/>
      <c r="E42" s="328"/>
      <c r="F42" s="329"/>
      <c r="G42" s="329"/>
      <c r="H42" s="329"/>
      <c r="I42" s="329"/>
      <c r="J42" s="366" t="str">
        <f>IF(AND('Mapa final'!$L$12="Baja",'Mapa final'!$P$12="Leve"),CONCATENATE("R",'Mapa final'!$A$12),"")</f>
        <v/>
      </c>
      <c r="K42" s="364"/>
      <c r="L42" s="364" t="str">
        <f>IF(AND('Mapa final'!$L$12="Baja",'Mapa final'!$P$12="Leve"),CONCATENATE("R",'Mapa final'!$A$12),"")</f>
        <v/>
      </c>
      <c r="M42" s="364"/>
      <c r="N42" s="364" t="str">
        <f>IF(AND('Mapa final'!$L$12="Baja",'Mapa final'!$P$12="Leve"),CONCATENATE("R",'Mapa final'!$A$12),"")</f>
        <v/>
      </c>
      <c r="O42" s="365"/>
      <c r="P42" s="366" t="str">
        <f>IF(AND('Mapa final'!$L$12="Baja",'Mapa final'!$P$12="Leve"),CONCATENATE("R",'Mapa final'!$A$12),"")</f>
        <v/>
      </c>
      <c r="Q42" s="364"/>
      <c r="R42" s="364" t="str">
        <f>IF(AND('Mapa final'!$L$12="Baja",'Mapa final'!$P$12="Leve"),CONCATENATE("R",'Mapa final'!$A$12),"")</f>
        <v/>
      </c>
      <c r="S42" s="364"/>
      <c r="T42" s="364" t="str">
        <f>IF(AND('Mapa final'!$L$12="Baja",'Mapa final'!$P$12="Leve"),CONCATENATE("R",'Mapa final'!$A$12),"")</f>
        <v/>
      </c>
      <c r="U42" s="365"/>
      <c r="V42" s="355" t="str">
        <f>IF(AND('Mapa final'!$L$12="Alta",'Mapa final'!$P$12="Leve"),CONCATENATE("R",'Mapa final'!$A$12),"")</f>
        <v/>
      </c>
      <c r="W42" s="356"/>
      <c r="X42" s="356" t="str">
        <f>IF(AND('Mapa final'!$L$12="Alta",'Mapa final'!$P$12="Leve"),CONCATENATE("R",'Mapa final'!$A$12),"")</f>
        <v/>
      </c>
      <c r="Y42" s="356"/>
      <c r="Z42" s="356" t="str">
        <f>IF(AND('Mapa final'!$L$12="Alta",'Mapa final'!$P$12="Leve"),CONCATENATE("R",'Mapa final'!$A$12),"")</f>
        <v/>
      </c>
      <c r="AA42" s="357"/>
      <c r="AB42" s="341" t="str">
        <f>IF(AND('Mapa final'!$L$12="Muy Alta",'Mapa final'!$P$12="Leve"),CONCATENATE("R",'Mapa final'!$A$12),"")</f>
        <v/>
      </c>
      <c r="AC42" s="335"/>
      <c r="AD42" s="335" t="str">
        <f>IF(AND('Mapa final'!$L$12="Muy Alta",'Mapa final'!$P$12="Leve"),CONCATENATE("R",'Mapa final'!$A$12),"")</f>
        <v/>
      </c>
      <c r="AE42" s="335"/>
      <c r="AF42" s="335" t="str">
        <f>IF(AND('Mapa final'!$L$12="Muy Alta",'Mapa final'!$P$12="Leve"),CONCATENATE("R",'Mapa final'!$A$12),"")</f>
        <v/>
      </c>
      <c r="AG42" s="336"/>
      <c r="AH42" s="346" t="str">
        <f>IF(AND('Mapa final'!$L$12="Muy Alta",'Mapa final'!$P$12="Catastrófico"),CONCATENATE("R",'Mapa final'!$A$12),"")</f>
        <v/>
      </c>
      <c r="AI42" s="347"/>
      <c r="AJ42" s="347" t="str">
        <f>IF(AND('Mapa final'!$L$12="Muy Alta",'Mapa final'!$P$12="Catastrófico"),CONCATENATE("R",'Mapa final'!$A$12),"")</f>
        <v/>
      </c>
      <c r="AK42" s="347"/>
      <c r="AL42" s="347" t="str">
        <f>IF(AND('Mapa final'!$L$12="Muy Alta",'Mapa final'!$P$12="Catastrófico"),CONCATENATE("R",'Mapa final'!$A$12),"")</f>
        <v/>
      </c>
      <c r="AM42" s="348"/>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c r="BY42" s="64"/>
      <c r="BZ42" s="64"/>
      <c r="CA42" s="64"/>
      <c r="CB42" s="64"/>
    </row>
    <row r="43" spans="1:80" ht="15" customHeight="1" x14ac:dyDescent="0.25">
      <c r="A43" s="64"/>
      <c r="B43" s="287"/>
      <c r="C43" s="287"/>
      <c r="D43" s="288"/>
      <c r="E43" s="328"/>
      <c r="F43" s="329"/>
      <c r="G43" s="329"/>
      <c r="H43" s="329"/>
      <c r="I43" s="329"/>
      <c r="J43" s="366"/>
      <c r="K43" s="364"/>
      <c r="L43" s="364"/>
      <c r="M43" s="364"/>
      <c r="N43" s="364"/>
      <c r="O43" s="365"/>
      <c r="P43" s="366"/>
      <c r="Q43" s="364"/>
      <c r="R43" s="364"/>
      <c r="S43" s="364"/>
      <c r="T43" s="364"/>
      <c r="U43" s="365"/>
      <c r="V43" s="355"/>
      <c r="W43" s="356"/>
      <c r="X43" s="356"/>
      <c r="Y43" s="356"/>
      <c r="Z43" s="356"/>
      <c r="AA43" s="357"/>
      <c r="AB43" s="341"/>
      <c r="AC43" s="335"/>
      <c r="AD43" s="335"/>
      <c r="AE43" s="335"/>
      <c r="AF43" s="335"/>
      <c r="AG43" s="336"/>
      <c r="AH43" s="346"/>
      <c r="AI43" s="347"/>
      <c r="AJ43" s="347"/>
      <c r="AK43" s="347"/>
      <c r="AL43" s="347"/>
      <c r="AM43" s="348"/>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c r="BZ43" s="64"/>
      <c r="CA43" s="64"/>
      <c r="CB43" s="64"/>
    </row>
    <row r="44" spans="1:80" ht="15" customHeight="1" x14ac:dyDescent="0.25">
      <c r="A44" s="64"/>
      <c r="B44" s="287"/>
      <c r="C44" s="287"/>
      <c r="D44" s="288"/>
      <c r="E44" s="328"/>
      <c r="F44" s="329"/>
      <c r="G44" s="329"/>
      <c r="H44" s="329"/>
      <c r="I44" s="329"/>
      <c r="J44" s="366" t="str">
        <f>IF(AND('Mapa final'!$L$12="Baja",'Mapa final'!$P$12="Leve"),CONCATENATE("R",'Mapa final'!$A$12),"")</f>
        <v/>
      </c>
      <c r="K44" s="364"/>
      <c r="L44" s="364" t="str">
        <f>IF(AND('Mapa final'!$L$12="Baja",'Mapa final'!$P$12="Leve"),CONCATENATE("R",'Mapa final'!$A$12),"")</f>
        <v/>
      </c>
      <c r="M44" s="364"/>
      <c r="N44" s="364" t="str">
        <f>IF(AND('Mapa final'!$L$12="Baja",'Mapa final'!$P$12="Leve"),CONCATENATE("R",'Mapa final'!$A$12),"")</f>
        <v/>
      </c>
      <c r="O44" s="365"/>
      <c r="P44" s="366" t="str">
        <f>IF(AND('Mapa final'!$L$12="Baja",'Mapa final'!$P$12="Leve"),CONCATENATE("R",'Mapa final'!$A$12),"")</f>
        <v/>
      </c>
      <c r="Q44" s="364"/>
      <c r="R44" s="364" t="str">
        <f>IF(AND('Mapa final'!$L$12="Baja",'Mapa final'!$P$12="Leve"),CONCATENATE("R",'Mapa final'!$A$12),"")</f>
        <v/>
      </c>
      <c r="S44" s="364"/>
      <c r="T44" s="364" t="str">
        <f>IF(AND('Mapa final'!$L$12="Baja",'Mapa final'!$P$12="Leve"),CONCATENATE("R",'Mapa final'!$A$12),"")</f>
        <v/>
      </c>
      <c r="U44" s="365"/>
      <c r="V44" s="355" t="str">
        <f>IF(AND('Mapa final'!$L$12="Alta",'Mapa final'!$P$12="Leve"),CONCATENATE("R",'Mapa final'!$A$12),"")</f>
        <v/>
      </c>
      <c r="W44" s="356"/>
      <c r="X44" s="356" t="str">
        <f>IF(AND('Mapa final'!$L$12="Alta",'Mapa final'!$P$12="Leve"),CONCATENATE("R",'Mapa final'!$A$12),"")</f>
        <v/>
      </c>
      <c r="Y44" s="356"/>
      <c r="Z44" s="356" t="str">
        <f>IF(AND('Mapa final'!$L$12="Alta",'Mapa final'!$P$12="Leve"),CONCATENATE("R",'Mapa final'!$A$12),"")</f>
        <v/>
      </c>
      <c r="AA44" s="357"/>
      <c r="AB44" s="341" t="str">
        <f>IF(AND('Mapa final'!$L$12="Muy Alta",'Mapa final'!$P$12="Leve"),CONCATENATE("R",'Mapa final'!$A$12),"")</f>
        <v/>
      </c>
      <c r="AC44" s="335"/>
      <c r="AD44" s="335" t="str">
        <f>IF(AND('Mapa final'!$L$12="Muy Alta",'Mapa final'!$P$12="Leve"),CONCATENATE("R",'Mapa final'!$A$12),"")</f>
        <v/>
      </c>
      <c r="AE44" s="335"/>
      <c r="AF44" s="335" t="str">
        <f>IF(AND('Mapa final'!$L$12="Muy Alta",'Mapa final'!$P$12="Leve"),CONCATENATE("R",'Mapa final'!$A$12),"")</f>
        <v/>
      </c>
      <c r="AG44" s="336"/>
      <c r="AH44" s="346" t="str">
        <f>IF(AND('Mapa final'!$L$12="Muy Alta",'Mapa final'!$P$12="Catastrófico"),CONCATENATE("R",'Mapa final'!$A$12),"")</f>
        <v/>
      </c>
      <c r="AI44" s="347"/>
      <c r="AJ44" s="347" t="str">
        <f>IF(AND('Mapa final'!$L$12="Muy Alta",'Mapa final'!$P$12="Catastrófico"),CONCATENATE("R",'Mapa final'!$A$12),"")</f>
        <v/>
      </c>
      <c r="AK44" s="347"/>
      <c r="AL44" s="347" t="str">
        <f>IF(AND('Mapa final'!$L$12="Muy Alta",'Mapa final'!$P$12="Catastrófico"),CONCATENATE("R",'Mapa final'!$A$12),"")</f>
        <v/>
      </c>
      <c r="AM44" s="348"/>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c r="BY44" s="64"/>
      <c r="BZ44" s="64"/>
      <c r="CA44" s="64"/>
      <c r="CB44" s="64"/>
    </row>
    <row r="45" spans="1:80" ht="15.75" customHeight="1" thickBot="1" x14ac:dyDescent="0.3">
      <c r="A45" s="64"/>
      <c r="B45" s="287"/>
      <c r="C45" s="287"/>
      <c r="D45" s="288"/>
      <c r="E45" s="331"/>
      <c r="F45" s="332"/>
      <c r="G45" s="332"/>
      <c r="H45" s="332"/>
      <c r="I45" s="332"/>
      <c r="J45" s="371"/>
      <c r="K45" s="372"/>
      <c r="L45" s="372"/>
      <c r="M45" s="372"/>
      <c r="N45" s="372"/>
      <c r="O45" s="373"/>
      <c r="P45" s="371"/>
      <c r="Q45" s="372"/>
      <c r="R45" s="372"/>
      <c r="S45" s="372"/>
      <c r="T45" s="372"/>
      <c r="U45" s="373"/>
      <c r="V45" s="358"/>
      <c r="W45" s="359"/>
      <c r="X45" s="359"/>
      <c r="Y45" s="359"/>
      <c r="Z45" s="359"/>
      <c r="AA45" s="360"/>
      <c r="AB45" s="345"/>
      <c r="AC45" s="337"/>
      <c r="AD45" s="337"/>
      <c r="AE45" s="337"/>
      <c r="AF45" s="337"/>
      <c r="AG45" s="338"/>
      <c r="AH45" s="349"/>
      <c r="AI45" s="350"/>
      <c r="AJ45" s="350"/>
      <c r="AK45" s="350"/>
      <c r="AL45" s="350"/>
      <c r="AM45" s="351"/>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64"/>
      <c r="BS45" s="64"/>
      <c r="BT45" s="64"/>
      <c r="BU45" s="64"/>
      <c r="BV45" s="64"/>
      <c r="BW45" s="64"/>
      <c r="BX45" s="64"/>
      <c r="BY45" s="64"/>
      <c r="BZ45" s="64"/>
      <c r="CA45" s="64"/>
      <c r="CB45" s="64"/>
    </row>
    <row r="46" spans="1:80" x14ac:dyDescent="0.25">
      <c r="A46" s="64"/>
      <c r="B46" s="64"/>
      <c r="C46" s="64"/>
      <c r="D46" s="64"/>
      <c r="E46" s="64"/>
      <c r="F46" s="64"/>
      <c r="G46" s="64"/>
      <c r="H46" s="64"/>
      <c r="I46" s="64"/>
      <c r="J46" s="334" t="s">
        <v>243</v>
      </c>
      <c r="K46" s="329"/>
      <c r="L46" s="329"/>
      <c r="M46" s="329"/>
      <c r="N46" s="329"/>
      <c r="O46" s="330"/>
      <c r="P46" s="325" t="s">
        <v>244</v>
      </c>
      <c r="Q46" s="326"/>
      <c r="R46" s="326"/>
      <c r="S46" s="326"/>
      <c r="T46" s="326"/>
      <c r="U46" s="327"/>
      <c r="V46" s="325" t="s">
        <v>245</v>
      </c>
      <c r="W46" s="326"/>
      <c r="X46" s="326"/>
      <c r="Y46" s="326"/>
      <c r="Z46" s="326"/>
      <c r="AA46" s="327"/>
      <c r="AB46" s="325" t="s">
        <v>246</v>
      </c>
      <c r="AC46" s="344"/>
      <c r="AD46" s="326"/>
      <c r="AE46" s="326"/>
      <c r="AF46" s="326"/>
      <c r="AG46" s="327"/>
      <c r="AH46" s="325" t="s">
        <v>247</v>
      </c>
      <c r="AI46" s="326"/>
      <c r="AJ46" s="326"/>
      <c r="AK46" s="326"/>
      <c r="AL46" s="326"/>
      <c r="AM46" s="327"/>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row>
    <row r="47" spans="1:80" x14ac:dyDescent="0.25">
      <c r="A47" s="64"/>
      <c r="B47" s="64"/>
      <c r="C47" s="64"/>
      <c r="D47" s="64"/>
      <c r="E47" s="64"/>
      <c r="F47" s="64"/>
      <c r="G47" s="64"/>
      <c r="H47" s="64"/>
      <c r="I47" s="64"/>
      <c r="J47" s="328"/>
      <c r="K47" s="329"/>
      <c r="L47" s="329"/>
      <c r="M47" s="329"/>
      <c r="N47" s="329"/>
      <c r="O47" s="330"/>
      <c r="P47" s="328"/>
      <c r="Q47" s="329"/>
      <c r="R47" s="329"/>
      <c r="S47" s="329"/>
      <c r="T47" s="329"/>
      <c r="U47" s="330"/>
      <c r="V47" s="328"/>
      <c r="W47" s="329"/>
      <c r="X47" s="329"/>
      <c r="Y47" s="329"/>
      <c r="Z47" s="329"/>
      <c r="AA47" s="330"/>
      <c r="AB47" s="328"/>
      <c r="AC47" s="329"/>
      <c r="AD47" s="329"/>
      <c r="AE47" s="329"/>
      <c r="AF47" s="329"/>
      <c r="AG47" s="330"/>
      <c r="AH47" s="328"/>
      <c r="AI47" s="329"/>
      <c r="AJ47" s="329"/>
      <c r="AK47" s="329"/>
      <c r="AL47" s="329"/>
      <c r="AM47" s="330"/>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row>
    <row r="48" spans="1:80" x14ac:dyDescent="0.25">
      <c r="A48" s="64"/>
      <c r="B48" s="64"/>
      <c r="C48" s="64"/>
      <c r="D48" s="64"/>
      <c r="E48" s="64"/>
      <c r="F48" s="64"/>
      <c r="G48" s="64"/>
      <c r="H48" s="64"/>
      <c r="I48" s="64"/>
      <c r="J48" s="328"/>
      <c r="K48" s="329"/>
      <c r="L48" s="329"/>
      <c r="M48" s="329"/>
      <c r="N48" s="329"/>
      <c r="O48" s="330"/>
      <c r="P48" s="328"/>
      <c r="Q48" s="329"/>
      <c r="R48" s="329"/>
      <c r="S48" s="329"/>
      <c r="T48" s="329"/>
      <c r="U48" s="330"/>
      <c r="V48" s="328"/>
      <c r="W48" s="329"/>
      <c r="X48" s="329"/>
      <c r="Y48" s="329"/>
      <c r="Z48" s="329"/>
      <c r="AA48" s="330"/>
      <c r="AB48" s="328"/>
      <c r="AC48" s="329"/>
      <c r="AD48" s="329"/>
      <c r="AE48" s="329"/>
      <c r="AF48" s="329"/>
      <c r="AG48" s="330"/>
      <c r="AH48" s="328"/>
      <c r="AI48" s="329"/>
      <c r="AJ48" s="329"/>
      <c r="AK48" s="329"/>
      <c r="AL48" s="329"/>
      <c r="AM48" s="330"/>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row>
    <row r="49" spans="1:80" x14ac:dyDescent="0.25">
      <c r="A49" s="64"/>
      <c r="B49" s="64"/>
      <c r="C49" s="64"/>
      <c r="D49" s="64"/>
      <c r="E49" s="64"/>
      <c r="F49" s="64"/>
      <c r="G49" s="64"/>
      <c r="H49" s="64"/>
      <c r="I49" s="64"/>
      <c r="J49" s="328"/>
      <c r="K49" s="329"/>
      <c r="L49" s="329"/>
      <c r="M49" s="329"/>
      <c r="N49" s="329"/>
      <c r="O49" s="330"/>
      <c r="P49" s="328"/>
      <c r="Q49" s="329"/>
      <c r="R49" s="329"/>
      <c r="S49" s="329"/>
      <c r="T49" s="329"/>
      <c r="U49" s="330"/>
      <c r="V49" s="328"/>
      <c r="W49" s="329"/>
      <c r="X49" s="329"/>
      <c r="Y49" s="329"/>
      <c r="Z49" s="329"/>
      <c r="AA49" s="330"/>
      <c r="AB49" s="328"/>
      <c r="AC49" s="329"/>
      <c r="AD49" s="329"/>
      <c r="AE49" s="329"/>
      <c r="AF49" s="329"/>
      <c r="AG49" s="330"/>
      <c r="AH49" s="328"/>
      <c r="AI49" s="329"/>
      <c r="AJ49" s="329"/>
      <c r="AK49" s="329"/>
      <c r="AL49" s="329"/>
      <c r="AM49" s="330"/>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row>
    <row r="50" spans="1:80" x14ac:dyDescent="0.25">
      <c r="A50" s="64"/>
      <c r="B50" s="64"/>
      <c r="C50" s="64"/>
      <c r="D50" s="64"/>
      <c r="E50" s="64"/>
      <c r="F50" s="64"/>
      <c r="G50" s="64"/>
      <c r="H50" s="64"/>
      <c r="I50" s="64"/>
      <c r="J50" s="328"/>
      <c r="K50" s="329"/>
      <c r="L50" s="329"/>
      <c r="M50" s="329"/>
      <c r="N50" s="329"/>
      <c r="O50" s="330"/>
      <c r="P50" s="328"/>
      <c r="Q50" s="329"/>
      <c r="R50" s="329"/>
      <c r="S50" s="329"/>
      <c r="T50" s="329"/>
      <c r="U50" s="330"/>
      <c r="V50" s="328"/>
      <c r="W50" s="329"/>
      <c r="X50" s="329"/>
      <c r="Y50" s="329"/>
      <c r="Z50" s="329"/>
      <c r="AA50" s="330"/>
      <c r="AB50" s="328"/>
      <c r="AC50" s="329"/>
      <c r="AD50" s="329"/>
      <c r="AE50" s="329"/>
      <c r="AF50" s="329"/>
      <c r="AG50" s="330"/>
      <c r="AH50" s="328"/>
      <c r="AI50" s="329"/>
      <c r="AJ50" s="329"/>
      <c r="AK50" s="329"/>
      <c r="AL50" s="329"/>
      <c r="AM50" s="330"/>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row>
    <row r="51" spans="1:80" ht="15.75" thickBot="1" x14ac:dyDescent="0.3">
      <c r="A51" s="64"/>
      <c r="B51" s="64"/>
      <c r="C51" s="64"/>
      <c r="D51" s="64"/>
      <c r="E51" s="64"/>
      <c r="F51" s="64"/>
      <c r="G51" s="64"/>
      <c r="H51" s="64"/>
      <c r="I51" s="64"/>
      <c r="J51" s="331"/>
      <c r="K51" s="332"/>
      <c r="L51" s="332"/>
      <c r="M51" s="332"/>
      <c r="N51" s="332"/>
      <c r="O51" s="333"/>
      <c r="P51" s="331"/>
      <c r="Q51" s="332"/>
      <c r="R51" s="332"/>
      <c r="S51" s="332"/>
      <c r="T51" s="332"/>
      <c r="U51" s="333"/>
      <c r="V51" s="331"/>
      <c r="W51" s="332"/>
      <c r="X51" s="332"/>
      <c r="Y51" s="332"/>
      <c r="Z51" s="332"/>
      <c r="AA51" s="333"/>
      <c r="AB51" s="331"/>
      <c r="AC51" s="332"/>
      <c r="AD51" s="332"/>
      <c r="AE51" s="332"/>
      <c r="AF51" s="332"/>
      <c r="AG51" s="333"/>
      <c r="AH51" s="331"/>
      <c r="AI51" s="332"/>
      <c r="AJ51" s="332"/>
      <c r="AK51" s="332"/>
      <c r="AL51" s="332"/>
      <c r="AM51" s="333"/>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row>
    <row r="52" spans="1:80" x14ac:dyDescent="0.25">
      <c r="A52" s="64"/>
      <c r="B52" s="64"/>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row>
    <row r="53" spans="1:80" ht="15" customHeight="1" x14ac:dyDescent="0.25">
      <c r="A53" s="64"/>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row>
    <row r="54" spans="1:80" ht="15" customHeight="1" x14ac:dyDescent="0.25">
      <c r="A54" s="64"/>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row>
    <row r="55" spans="1:80" x14ac:dyDescent="0.25">
      <c r="A55" s="64"/>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row>
    <row r="56" spans="1:80" x14ac:dyDescent="0.25">
      <c r="A56" s="64"/>
      <c r="B56" s="64"/>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row>
    <row r="57" spans="1:80" x14ac:dyDescent="0.25">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row>
    <row r="58" spans="1:80" x14ac:dyDescent="0.25">
      <c r="A58" s="64"/>
      <c r="B58" s="64"/>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row>
    <row r="59" spans="1:80" x14ac:dyDescent="0.25">
      <c r="A59" s="64"/>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row>
    <row r="60" spans="1:80" x14ac:dyDescent="0.25">
      <c r="A60" s="64"/>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row>
    <row r="61" spans="1:80" x14ac:dyDescent="0.25">
      <c r="A61" s="64"/>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row>
    <row r="62" spans="1:80" x14ac:dyDescent="0.25">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4"/>
      <c r="BZ62" s="64"/>
      <c r="CA62" s="64"/>
      <c r="CB62" s="64"/>
    </row>
    <row r="63" spans="1:80" x14ac:dyDescent="0.25">
      <c r="A63" s="64"/>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c r="BL63" s="64"/>
      <c r="BM63" s="64"/>
      <c r="BN63" s="64"/>
      <c r="BO63" s="64"/>
      <c r="BP63" s="64"/>
      <c r="BQ63" s="64"/>
      <c r="BR63" s="64"/>
      <c r="BS63" s="64"/>
      <c r="BT63" s="64"/>
      <c r="BU63" s="64"/>
      <c r="BV63" s="64"/>
      <c r="BW63" s="64"/>
      <c r="BX63" s="64"/>
      <c r="BY63" s="64"/>
      <c r="BZ63" s="64"/>
      <c r="CA63" s="64"/>
      <c r="CB63" s="64"/>
    </row>
    <row r="64" spans="1:80" x14ac:dyDescent="0.25">
      <c r="A64" s="64"/>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64"/>
      <c r="BJ64" s="64"/>
      <c r="BK64" s="64"/>
      <c r="BL64" s="64"/>
      <c r="BM64" s="64"/>
      <c r="BN64" s="64"/>
      <c r="BO64" s="64"/>
      <c r="BP64" s="64"/>
      <c r="BQ64" s="64"/>
      <c r="BR64" s="64"/>
      <c r="BS64" s="64"/>
      <c r="BT64" s="64"/>
      <c r="BU64" s="64"/>
      <c r="BV64" s="64"/>
      <c r="BW64" s="64"/>
      <c r="BX64" s="64"/>
      <c r="BY64" s="64"/>
      <c r="BZ64" s="64"/>
      <c r="CA64" s="64"/>
      <c r="CB64" s="64"/>
    </row>
    <row r="65" spans="1:80" x14ac:dyDescent="0.2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c r="BN65" s="64"/>
      <c r="BO65" s="64"/>
      <c r="BP65" s="64"/>
      <c r="BQ65" s="64"/>
      <c r="BR65" s="64"/>
      <c r="BS65" s="64"/>
      <c r="BT65" s="64"/>
      <c r="BU65" s="64"/>
      <c r="BV65" s="64"/>
      <c r="BW65" s="64"/>
      <c r="BX65" s="64"/>
      <c r="BY65" s="64"/>
      <c r="BZ65" s="64"/>
      <c r="CA65" s="64"/>
      <c r="CB65" s="64"/>
    </row>
    <row r="66" spans="1:80" x14ac:dyDescent="0.2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c r="BI66" s="64"/>
      <c r="BJ66" s="64"/>
      <c r="BK66" s="64"/>
      <c r="BL66" s="64"/>
      <c r="BM66" s="64"/>
      <c r="BN66" s="64"/>
      <c r="BO66" s="64"/>
      <c r="BP66" s="64"/>
      <c r="BQ66" s="64"/>
      <c r="BR66" s="64"/>
      <c r="BS66" s="64"/>
      <c r="BT66" s="64"/>
      <c r="BU66" s="64"/>
      <c r="BV66" s="64"/>
      <c r="BW66" s="64"/>
      <c r="BX66" s="64"/>
      <c r="BY66" s="64"/>
      <c r="BZ66" s="64"/>
      <c r="CA66" s="64"/>
      <c r="CB66" s="64"/>
    </row>
    <row r="67" spans="1:80" x14ac:dyDescent="0.2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c r="BU67" s="64"/>
      <c r="BV67" s="64"/>
      <c r="BW67" s="64"/>
      <c r="BX67" s="64"/>
      <c r="BY67" s="64"/>
      <c r="BZ67" s="64"/>
      <c r="CA67" s="64"/>
      <c r="CB67" s="64"/>
    </row>
    <row r="68" spans="1:80" x14ac:dyDescent="0.25">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c r="BI68" s="64"/>
      <c r="BJ68" s="64"/>
      <c r="BK68" s="64"/>
      <c r="BL68" s="64"/>
      <c r="BM68" s="64"/>
      <c r="BN68" s="64"/>
      <c r="BO68" s="64"/>
      <c r="BP68" s="64"/>
      <c r="BQ68" s="64"/>
      <c r="BR68" s="64"/>
      <c r="BS68" s="64"/>
      <c r="BT68" s="64"/>
      <c r="BU68" s="64"/>
      <c r="BV68" s="64"/>
      <c r="BW68" s="64"/>
      <c r="BX68" s="64"/>
      <c r="BY68" s="64"/>
      <c r="BZ68" s="64"/>
      <c r="CA68" s="64"/>
      <c r="CB68" s="64"/>
    </row>
    <row r="69" spans="1:80" x14ac:dyDescent="0.25">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c r="BU69" s="64"/>
      <c r="BV69" s="64"/>
      <c r="BW69" s="64"/>
      <c r="BX69" s="64"/>
      <c r="BY69" s="64"/>
      <c r="BZ69" s="64"/>
      <c r="CA69" s="64"/>
      <c r="CB69" s="64"/>
    </row>
    <row r="70" spans="1:80" x14ac:dyDescent="0.25">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c r="BI70" s="64"/>
      <c r="BJ70" s="64"/>
      <c r="BK70" s="64"/>
      <c r="BL70" s="64"/>
      <c r="BM70" s="64"/>
      <c r="BN70" s="64"/>
      <c r="BO70" s="64"/>
      <c r="BP70" s="64"/>
      <c r="BQ70" s="64"/>
      <c r="BR70" s="64"/>
      <c r="BS70" s="64"/>
      <c r="BT70" s="64"/>
      <c r="BU70" s="64"/>
      <c r="BV70" s="64"/>
      <c r="BW70" s="64"/>
      <c r="BX70" s="64"/>
      <c r="BY70" s="64"/>
      <c r="BZ70" s="64"/>
      <c r="CA70" s="64"/>
      <c r="CB70" s="64"/>
    </row>
    <row r="71" spans="1:80" x14ac:dyDescent="0.25">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c r="BI71" s="64"/>
      <c r="BJ71" s="64"/>
      <c r="BK71" s="64"/>
      <c r="BL71" s="64"/>
      <c r="BM71" s="64"/>
      <c r="BN71" s="64"/>
      <c r="BO71" s="64"/>
      <c r="BP71" s="64"/>
      <c r="BQ71" s="64"/>
      <c r="BR71" s="64"/>
      <c r="BS71" s="64"/>
      <c r="BT71" s="64"/>
      <c r="BU71" s="64"/>
      <c r="BV71" s="64"/>
      <c r="BW71" s="64"/>
      <c r="BX71" s="64"/>
      <c r="BY71" s="64"/>
      <c r="BZ71" s="64"/>
      <c r="CA71" s="64"/>
      <c r="CB71" s="64"/>
    </row>
    <row r="72" spans="1:80" x14ac:dyDescent="0.25">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row>
    <row r="73" spans="1:80" x14ac:dyDescent="0.25">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c r="BI73" s="64"/>
      <c r="BJ73" s="64"/>
      <c r="BK73" s="64"/>
      <c r="BL73" s="64"/>
      <c r="BM73" s="64"/>
      <c r="BN73" s="64"/>
      <c r="BO73" s="64"/>
      <c r="BP73" s="64"/>
      <c r="BQ73" s="64"/>
      <c r="BR73" s="64"/>
      <c r="BS73" s="64"/>
      <c r="BT73" s="64"/>
      <c r="BU73" s="64"/>
      <c r="BV73" s="64"/>
      <c r="BW73" s="64"/>
      <c r="BX73" s="64"/>
      <c r="BY73" s="64"/>
      <c r="BZ73" s="64"/>
      <c r="CA73" s="64"/>
      <c r="CB73" s="64"/>
    </row>
    <row r="74" spans="1:80" x14ac:dyDescent="0.25">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c r="BI74" s="64"/>
      <c r="BJ74" s="64"/>
      <c r="BK74" s="64"/>
      <c r="BL74" s="64"/>
      <c r="BM74" s="64"/>
      <c r="BN74" s="64"/>
      <c r="BO74" s="64"/>
      <c r="BP74" s="64"/>
      <c r="BQ74" s="64"/>
      <c r="BR74" s="64"/>
      <c r="BS74" s="64"/>
      <c r="BT74" s="64"/>
      <c r="BU74" s="64"/>
      <c r="BV74" s="64"/>
      <c r="BW74" s="64"/>
      <c r="BX74" s="64"/>
      <c r="BY74" s="64"/>
      <c r="BZ74" s="64"/>
      <c r="CA74" s="64"/>
      <c r="CB74" s="64"/>
    </row>
    <row r="75" spans="1:80" x14ac:dyDescent="0.25">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64"/>
      <c r="BS75" s="64"/>
      <c r="BT75" s="64"/>
      <c r="BU75" s="64"/>
      <c r="BV75" s="64"/>
      <c r="BW75" s="64"/>
      <c r="BX75" s="64"/>
      <c r="BY75" s="64"/>
      <c r="BZ75" s="64"/>
      <c r="CA75" s="64"/>
      <c r="CB75" s="64"/>
    </row>
    <row r="76" spans="1:80" x14ac:dyDescent="0.25">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64"/>
      <c r="BS76" s="64"/>
      <c r="BT76" s="64"/>
      <c r="BU76" s="64"/>
      <c r="BV76" s="64"/>
      <c r="BW76" s="64"/>
      <c r="BX76" s="64"/>
      <c r="BY76" s="64"/>
      <c r="BZ76" s="64"/>
      <c r="CA76" s="64"/>
      <c r="CB76" s="64"/>
    </row>
    <row r="77" spans="1:80" x14ac:dyDescent="0.25">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c r="BI77" s="64"/>
      <c r="BJ77" s="64"/>
      <c r="BK77" s="64"/>
      <c r="BL77" s="64"/>
      <c r="BM77" s="64"/>
      <c r="BN77" s="64"/>
      <c r="BO77" s="64"/>
      <c r="BP77" s="64"/>
      <c r="BQ77" s="64"/>
      <c r="BR77" s="64"/>
      <c r="BS77" s="64"/>
      <c r="BT77" s="64"/>
      <c r="BU77" s="64"/>
      <c r="BV77" s="64"/>
      <c r="BW77" s="64"/>
      <c r="BX77" s="64"/>
      <c r="BY77" s="64"/>
      <c r="BZ77" s="64"/>
      <c r="CA77" s="64"/>
      <c r="CB77" s="64"/>
    </row>
    <row r="78" spans="1:80" x14ac:dyDescent="0.25">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64"/>
      <c r="BS78" s="64"/>
      <c r="BT78" s="64"/>
      <c r="BU78" s="64"/>
      <c r="BV78" s="64"/>
      <c r="BW78" s="64"/>
      <c r="BX78" s="64"/>
      <c r="BY78" s="64"/>
      <c r="BZ78" s="64"/>
      <c r="CA78" s="64"/>
      <c r="CB78" s="64"/>
    </row>
    <row r="79" spans="1:80" x14ac:dyDescent="0.25">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c r="BI79" s="64"/>
      <c r="BJ79" s="64"/>
      <c r="BK79" s="64"/>
    </row>
    <row r="80" spans="1:80" x14ac:dyDescent="0.25">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row>
    <row r="81" spans="1:63" x14ac:dyDescent="0.25">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c r="BI81" s="64"/>
      <c r="BJ81" s="64"/>
      <c r="BK81" s="64"/>
    </row>
    <row r="82" spans="1:63" x14ac:dyDescent="0.25">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c r="BI82" s="64"/>
      <c r="BJ82" s="64"/>
      <c r="BK82" s="64"/>
    </row>
    <row r="83" spans="1:63" x14ac:dyDescent="0.25">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c r="BI83" s="64"/>
      <c r="BJ83" s="64"/>
      <c r="BK83" s="64"/>
    </row>
    <row r="84" spans="1:63" x14ac:dyDescent="0.25">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c r="BI84" s="64"/>
      <c r="BJ84" s="64"/>
      <c r="BK84" s="64"/>
    </row>
    <row r="85" spans="1:63" x14ac:dyDescent="0.25">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row>
    <row r="86" spans="1:63" x14ac:dyDescent="0.25">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row>
    <row r="87" spans="1:63" x14ac:dyDescent="0.25">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row>
    <row r="88" spans="1:63" x14ac:dyDescent="0.25">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c r="BI88" s="64"/>
      <c r="BJ88" s="64"/>
      <c r="BK88" s="64"/>
    </row>
    <row r="89" spans="1:63" x14ac:dyDescent="0.25">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c r="BI89" s="64"/>
      <c r="BJ89" s="64"/>
      <c r="BK89" s="64"/>
    </row>
    <row r="90" spans="1:63" x14ac:dyDescent="0.25">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row>
    <row r="91" spans="1:63" x14ac:dyDescent="0.25">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row>
    <row r="92" spans="1:63" x14ac:dyDescent="0.25">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c r="BI92" s="64"/>
      <c r="BJ92" s="64"/>
      <c r="BK92" s="64"/>
    </row>
    <row r="93" spans="1:63" x14ac:dyDescent="0.25">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c r="BI93" s="64"/>
      <c r="BJ93" s="64"/>
      <c r="BK93" s="64"/>
    </row>
    <row r="94" spans="1:63" x14ac:dyDescent="0.25">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c r="BI94" s="64"/>
      <c r="BJ94" s="64"/>
      <c r="BK94" s="64"/>
    </row>
    <row r="95" spans="1:63" x14ac:dyDescent="0.2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row>
    <row r="96" spans="1:63" x14ac:dyDescent="0.2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c r="BI96" s="64"/>
      <c r="BJ96" s="64"/>
      <c r="BK96" s="64"/>
    </row>
    <row r="97" spans="1:63" x14ac:dyDescent="0.2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c r="BI97" s="64"/>
      <c r="BJ97" s="64"/>
      <c r="BK97" s="64"/>
    </row>
    <row r="98" spans="1:63" x14ac:dyDescent="0.2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c r="BI98" s="64"/>
      <c r="BJ98" s="64"/>
      <c r="BK98" s="64"/>
    </row>
    <row r="99" spans="1:63" x14ac:dyDescent="0.25">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c r="BI99" s="64"/>
      <c r="BJ99" s="64"/>
      <c r="BK99" s="64"/>
    </row>
    <row r="100" spans="1:63" x14ac:dyDescent="0.25">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row>
    <row r="101" spans="1:63" x14ac:dyDescent="0.25">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c r="BJ101" s="64"/>
      <c r="BK101" s="64"/>
    </row>
    <row r="102" spans="1:63" x14ac:dyDescent="0.25">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row>
    <row r="103" spans="1:63" x14ac:dyDescent="0.25">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c r="BI103" s="64"/>
      <c r="BJ103" s="64"/>
      <c r="BK103" s="64"/>
    </row>
    <row r="104" spans="1:63" x14ac:dyDescent="0.25">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c r="BI104" s="64"/>
      <c r="BJ104" s="64"/>
      <c r="BK104" s="64"/>
    </row>
    <row r="105" spans="1:63" x14ac:dyDescent="0.2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c r="BI105" s="64"/>
      <c r="BJ105" s="64"/>
      <c r="BK105" s="64"/>
    </row>
    <row r="106" spans="1:63" x14ac:dyDescent="0.2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c r="BI106" s="64"/>
      <c r="BJ106" s="64"/>
      <c r="BK106" s="64"/>
    </row>
    <row r="107" spans="1:63" x14ac:dyDescent="0.25">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c r="BI107" s="64"/>
      <c r="BJ107" s="64"/>
      <c r="BK107" s="64"/>
    </row>
    <row r="108" spans="1:63" x14ac:dyDescent="0.25">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c r="BI108" s="64"/>
      <c r="BJ108" s="64"/>
      <c r="BK108" s="64"/>
    </row>
    <row r="109" spans="1:63" x14ac:dyDescent="0.25">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c r="BI109" s="64"/>
      <c r="BJ109" s="64"/>
      <c r="BK109" s="64"/>
    </row>
    <row r="110" spans="1:63" x14ac:dyDescent="0.25">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c r="BI110" s="64"/>
      <c r="BJ110" s="64"/>
      <c r="BK110" s="64"/>
    </row>
    <row r="111" spans="1:63" x14ac:dyDescent="0.25">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c r="BI111" s="64"/>
      <c r="BJ111" s="64"/>
      <c r="BK111" s="64"/>
    </row>
    <row r="112" spans="1:63" x14ac:dyDescent="0.2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c r="BG112" s="64"/>
      <c r="BH112" s="64"/>
      <c r="BI112" s="64"/>
      <c r="BJ112" s="64"/>
      <c r="BK112" s="64"/>
    </row>
    <row r="113" spans="1:63" x14ac:dyDescent="0.2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64"/>
      <c r="BI113" s="64"/>
      <c r="BJ113" s="64"/>
      <c r="BK113" s="64"/>
    </row>
    <row r="114" spans="1:63" x14ac:dyDescent="0.2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c r="BI114" s="64"/>
      <c r="BJ114" s="64"/>
      <c r="BK114" s="64"/>
    </row>
    <row r="115" spans="1:63" x14ac:dyDescent="0.2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c r="BI115" s="64"/>
      <c r="BJ115" s="64"/>
      <c r="BK115" s="64"/>
    </row>
    <row r="116" spans="1:63" x14ac:dyDescent="0.2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c r="BI116" s="64"/>
      <c r="BJ116" s="64"/>
      <c r="BK116" s="64"/>
    </row>
    <row r="117" spans="1:63" x14ac:dyDescent="0.2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c r="BI117" s="64"/>
      <c r="BJ117" s="64"/>
      <c r="BK117" s="64"/>
    </row>
    <row r="118" spans="1:63" x14ac:dyDescent="0.2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c r="BI118" s="64"/>
      <c r="BJ118" s="64"/>
      <c r="BK118" s="64"/>
    </row>
    <row r="119" spans="1:63" x14ac:dyDescent="0.2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c r="BI119" s="64"/>
      <c r="BJ119" s="64"/>
      <c r="BK119" s="64"/>
    </row>
    <row r="120" spans="1:63" x14ac:dyDescent="0.2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c r="BI120" s="64"/>
      <c r="BJ120" s="64"/>
      <c r="BK120" s="64"/>
    </row>
    <row r="121" spans="1:63" x14ac:dyDescent="0.2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c r="BI121" s="64"/>
      <c r="BJ121" s="64"/>
      <c r="BK121" s="64"/>
    </row>
    <row r="122" spans="1:63" x14ac:dyDescent="0.25">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c r="BI122" s="64"/>
      <c r="BJ122" s="64"/>
      <c r="BK122" s="64"/>
    </row>
    <row r="123" spans="1:63" x14ac:dyDescent="0.25">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c r="BI123" s="64"/>
      <c r="BJ123" s="64"/>
      <c r="BK123" s="64"/>
    </row>
    <row r="124" spans="1:63" x14ac:dyDescent="0.25">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c r="BI124" s="64"/>
      <c r="BJ124" s="64"/>
      <c r="BK124" s="64"/>
    </row>
    <row r="125" spans="1:63" x14ac:dyDescent="0.25">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c r="BI125" s="64"/>
      <c r="BJ125" s="64"/>
      <c r="BK125" s="64"/>
    </row>
    <row r="126" spans="1:63" x14ac:dyDescent="0.25">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c r="BE126" s="64"/>
      <c r="BF126" s="64"/>
      <c r="BG126" s="64"/>
      <c r="BH126" s="64"/>
      <c r="BI126" s="64"/>
      <c r="BJ126" s="64"/>
      <c r="BK126" s="64"/>
    </row>
    <row r="127" spans="1:63" x14ac:dyDescent="0.25">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c r="BG127" s="64"/>
      <c r="BH127" s="64"/>
      <c r="BI127" s="64"/>
      <c r="BJ127" s="64"/>
      <c r="BK127" s="64"/>
    </row>
    <row r="128" spans="1:63" x14ac:dyDescent="0.25">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c r="BG128" s="64"/>
      <c r="BH128" s="64"/>
      <c r="BI128" s="64"/>
      <c r="BJ128" s="64"/>
      <c r="BK128" s="64"/>
    </row>
    <row r="129" spans="2:63" x14ac:dyDescent="0.25">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c r="BG129" s="64"/>
      <c r="BH129" s="64"/>
      <c r="BI129" s="64"/>
      <c r="BJ129" s="64"/>
      <c r="BK129" s="64"/>
    </row>
    <row r="130" spans="2:63" x14ac:dyDescent="0.25">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c r="BG130" s="64"/>
      <c r="BH130" s="64"/>
      <c r="BI130" s="64"/>
      <c r="BJ130" s="64"/>
      <c r="BK130" s="64"/>
    </row>
    <row r="131" spans="2:63" x14ac:dyDescent="0.25">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64"/>
      <c r="BI131" s="64"/>
      <c r="BJ131" s="64"/>
      <c r="BK131" s="64"/>
    </row>
    <row r="132" spans="2:63" x14ac:dyDescent="0.25">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c r="BE132" s="64"/>
      <c r="BF132" s="64"/>
      <c r="BG132" s="64"/>
      <c r="BH132" s="64"/>
      <c r="BI132" s="64"/>
      <c r="BJ132" s="64"/>
      <c r="BK132" s="64"/>
    </row>
    <row r="133" spans="2:63" x14ac:dyDescent="0.25">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c r="BE133" s="64"/>
      <c r="BF133" s="64"/>
      <c r="BG133" s="64"/>
      <c r="BH133" s="64"/>
      <c r="BI133" s="64"/>
      <c r="BJ133" s="64"/>
      <c r="BK133" s="64"/>
    </row>
    <row r="134" spans="2:63" x14ac:dyDescent="0.25">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c r="BG134" s="64"/>
      <c r="BH134" s="64"/>
      <c r="BI134" s="64"/>
      <c r="BJ134" s="64"/>
      <c r="BK134" s="64"/>
    </row>
    <row r="135" spans="2:63" x14ac:dyDescent="0.25">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c r="BG135" s="64"/>
      <c r="BH135" s="64"/>
      <c r="BI135" s="64"/>
      <c r="BJ135" s="64"/>
      <c r="BK135" s="64"/>
    </row>
    <row r="136" spans="2:63" x14ac:dyDescent="0.25">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64"/>
      <c r="BI136" s="64"/>
      <c r="BJ136" s="64"/>
      <c r="BK136" s="64"/>
    </row>
    <row r="137" spans="2:63" x14ac:dyDescent="0.25">
      <c r="B137" s="64"/>
      <c r="C137" s="64"/>
      <c r="D137" s="64"/>
      <c r="E137" s="64"/>
      <c r="F137" s="64"/>
      <c r="G137" s="64"/>
      <c r="H137" s="64"/>
      <c r="I137" s="64"/>
    </row>
    <row r="138" spans="2:63" x14ac:dyDescent="0.25">
      <c r="B138" s="64"/>
      <c r="C138" s="64"/>
      <c r="D138" s="64"/>
      <c r="E138" s="64"/>
      <c r="F138" s="64"/>
      <c r="G138" s="64"/>
      <c r="H138" s="64"/>
      <c r="I138" s="64"/>
    </row>
    <row r="139" spans="2:63" x14ac:dyDescent="0.25">
      <c r="B139" s="64"/>
      <c r="C139" s="64"/>
      <c r="D139" s="64"/>
      <c r="E139" s="64"/>
      <c r="F139" s="64"/>
      <c r="G139" s="64"/>
      <c r="H139" s="64"/>
      <c r="I139" s="64"/>
    </row>
    <row r="140" spans="2:63" x14ac:dyDescent="0.25">
      <c r="B140" s="64"/>
      <c r="C140" s="64"/>
      <c r="D140" s="64"/>
      <c r="E140" s="64"/>
      <c r="F140" s="64"/>
      <c r="G140" s="64"/>
      <c r="H140" s="64"/>
      <c r="I140" s="64"/>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D25" zoomScale="68" zoomScaleNormal="50" workbookViewId="0">
      <selection activeCell="AR58" sqref="AR58"/>
    </sheetView>
  </sheetViews>
  <sheetFormatPr baseColWidth="10" defaultColWidth="11.42578125" defaultRowHeight="15" x14ac:dyDescent="0.25"/>
  <cols>
    <col min="2" max="9" width="5.7109375" customWidth="1"/>
    <col min="10" max="10" width="12.7109375" customWidth="1"/>
    <col min="11" max="11" width="9.85546875" customWidth="1"/>
    <col min="12" max="13" width="7.42578125" customWidth="1"/>
    <col min="14" max="18" width="7.42578125" bestFit="1" customWidth="1"/>
    <col min="19" max="19" width="8.42578125" customWidth="1"/>
    <col min="20" max="22" width="7.42578125" bestFit="1" customWidth="1"/>
    <col min="23" max="23" width="10.5703125" bestFit="1" customWidth="1"/>
    <col min="24" max="26" width="7.42578125" bestFit="1" customWidth="1"/>
    <col min="27" max="27" width="10.7109375" customWidth="1"/>
    <col min="28" max="28" width="7.42578125" bestFit="1" customWidth="1"/>
    <col min="29" max="29" width="7.42578125" customWidth="1"/>
    <col min="30" max="35" width="7.42578125" bestFit="1" customWidth="1"/>
    <col min="36" max="36" width="5.7109375" customWidth="1"/>
    <col min="37" max="38" width="7.42578125" bestFit="1" customWidth="1"/>
    <col min="39" max="39" width="5.7109375" customWidth="1"/>
    <col min="41" max="46" width="5.7109375" customWidth="1"/>
  </cols>
  <sheetData>
    <row r="1" spans="1:91" x14ac:dyDescent="0.25">
      <c r="A1" s="64"/>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c r="CK1" s="64"/>
      <c r="CL1" s="64"/>
      <c r="CM1" s="64"/>
    </row>
    <row r="2" spans="1:91" ht="18" customHeight="1" x14ac:dyDescent="0.25">
      <c r="A2" s="64"/>
      <c r="B2" s="399" t="s">
        <v>248</v>
      </c>
      <c r="C2" s="400"/>
      <c r="D2" s="400"/>
      <c r="E2" s="400"/>
      <c r="F2" s="400"/>
      <c r="G2" s="400"/>
      <c r="H2" s="400"/>
      <c r="I2" s="400"/>
      <c r="J2" s="343" t="s">
        <v>15</v>
      </c>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row>
    <row r="3" spans="1:91" ht="18.75" customHeight="1" x14ac:dyDescent="0.25">
      <c r="A3" s="64"/>
      <c r="B3" s="400"/>
      <c r="C3" s="400"/>
      <c r="D3" s="400"/>
      <c r="E3" s="400"/>
      <c r="F3" s="400"/>
      <c r="G3" s="400"/>
      <c r="H3" s="400"/>
      <c r="I3" s="400"/>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c r="AI3" s="343"/>
      <c r="AJ3" s="343"/>
      <c r="AK3" s="343"/>
      <c r="AL3" s="343"/>
      <c r="AM3" s="343"/>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row>
    <row r="4" spans="1:91" ht="15" customHeight="1" x14ac:dyDescent="0.25">
      <c r="A4" s="64"/>
      <c r="B4" s="400"/>
      <c r="C4" s="400"/>
      <c r="D4" s="400"/>
      <c r="E4" s="400"/>
      <c r="F4" s="400"/>
      <c r="G4" s="400"/>
      <c r="H4" s="400"/>
      <c r="I4" s="400"/>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43"/>
      <c r="AM4" s="343"/>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row>
    <row r="5" spans="1:91" ht="15.75" thickBot="1" x14ac:dyDescent="0.3">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row>
    <row r="6" spans="1:91" ht="15" customHeight="1" x14ac:dyDescent="0.25">
      <c r="A6" s="64"/>
      <c r="B6" s="287" t="s">
        <v>233</v>
      </c>
      <c r="C6" s="287"/>
      <c r="D6" s="288"/>
      <c r="E6" s="383" t="s">
        <v>234</v>
      </c>
      <c r="F6" s="384"/>
      <c r="G6" s="384"/>
      <c r="H6" s="384"/>
      <c r="I6" s="384"/>
      <c r="J6" s="32" t="str">
        <f>IF(AND('Mapa final'!$AD$12="Muy Alta",'Mapa final'!$AF$12="Leve"),CONCATENATE("R2C",'Mapa final'!$S$12),"")</f>
        <v/>
      </c>
      <c r="K6" s="33" t="str">
        <f>IF(AND('Mapa final'!$AD$12="Muy Alta",'Mapa final'!$AF$12="Leve"),CONCATENATE("R2C",'Mapa final'!$S$12),"")</f>
        <v/>
      </c>
      <c r="L6" s="33" t="str">
        <f>IF(AND('Mapa final'!$AD$12="Muy Alta",'Mapa final'!$AF$12="Leve"),CONCATENATE("R2C",'Mapa final'!$S$12),"")</f>
        <v/>
      </c>
      <c r="M6" s="33" t="str">
        <f>IF(AND('Mapa final'!$AD$12="Muy Alta",'Mapa final'!$AF$12="Leve"),CONCATENATE("R2C",'Mapa final'!$S$12),"")</f>
        <v/>
      </c>
      <c r="N6" s="33" t="str">
        <f>IF(AND('Mapa final'!$AD$12="Muy Alta",'Mapa final'!$AF$12="Leve"),CONCATENATE("R2C",'Mapa final'!$S$12),"")</f>
        <v/>
      </c>
      <c r="O6" s="34" t="str">
        <f>IF(AND('Mapa final'!$AD$12="Muy Alta",'Mapa final'!$AF$12="Leve"),CONCATENATE("R2C",'Mapa final'!$S$12),"")</f>
        <v/>
      </c>
      <c r="P6" s="32" t="str">
        <f>IF(AND('Mapa final'!$AD$12="Muy Alta",'Mapa final'!$AF$12="Leve"),CONCATENATE("R2C",'Mapa final'!$S$12),"")</f>
        <v/>
      </c>
      <c r="Q6" s="33" t="str">
        <f>IF(AND('Mapa final'!$AD$12="Muy Alta",'Mapa final'!$AF$12="Leve"),CONCATENATE("R2C",'Mapa final'!$S$12),"")</f>
        <v/>
      </c>
      <c r="R6" s="33" t="str">
        <f>IF(AND('Mapa final'!$AD$12="Muy Alta",'Mapa final'!$AF$12="Leve"),CONCATENATE("R2C",'Mapa final'!$S$12),"")</f>
        <v/>
      </c>
      <c r="S6" s="33" t="str">
        <f>IF(AND('Mapa final'!$AD$12="Muy Alta",'Mapa final'!$AF$12="Leve"),CONCATENATE("R2C",'Mapa final'!$S$12),"")</f>
        <v/>
      </c>
      <c r="T6" s="33" t="str">
        <f>IF(AND('Mapa final'!$AD$12="Muy Alta",'Mapa final'!$AF$12="Leve"),CONCATENATE("R2C",'Mapa final'!$S$12),"")</f>
        <v/>
      </c>
      <c r="U6" s="34" t="str">
        <f>IF(AND('Mapa final'!$AD$12="Muy Alta",'Mapa final'!$AF$12="Leve"),CONCATENATE("R2C",'Mapa final'!$S$12),"")</f>
        <v/>
      </c>
      <c r="V6" s="32" t="str">
        <f>IF(AND('Mapa final'!$AD$12="Muy Alta",'Mapa final'!$AF$12="Leve"),CONCATENATE("R2C",'Mapa final'!$S$12),"")</f>
        <v/>
      </c>
      <c r="W6" s="33" t="str">
        <f>IF(AND('Mapa final'!$AD$12="Muy Alta",'Mapa final'!$AF$12="Leve"),CONCATENATE("R2C",'Mapa final'!$S$12),"")</f>
        <v/>
      </c>
      <c r="X6" s="33" t="str">
        <f>IF(AND('Mapa final'!$AD$12="Muy Alta",'Mapa final'!$AF$12="Leve"),CONCATENATE("R2C",'Mapa final'!$S$12),"")</f>
        <v/>
      </c>
      <c r="Y6" s="33" t="str">
        <f>IF(AND('Mapa final'!$AD$12="Muy Alta",'Mapa final'!$AF$12="Leve"),CONCATENATE("R2C",'Mapa final'!$S$12),"")</f>
        <v/>
      </c>
      <c r="Z6" s="33" t="str">
        <f>IF(AND('Mapa final'!$AD$12="Muy Alta",'Mapa final'!$AF$12="Leve"),CONCATENATE("R2C",'Mapa final'!$S$12),"")</f>
        <v/>
      </c>
      <c r="AA6" s="34" t="str">
        <f>IF(AND('Mapa final'!$AD$12="Muy Alta",'Mapa final'!$AF$12="Leve"),CONCATENATE("R2C",'Mapa final'!$S$12),"")</f>
        <v/>
      </c>
      <c r="AB6" s="32" t="str">
        <f>IF(AND('Mapa final'!$AD$12="Muy Alta",'Mapa final'!$AF$12="Leve"),CONCATENATE("R2C",'Mapa final'!$S$12),"")</f>
        <v/>
      </c>
      <c r="AC6" s="33" t="str">
        <f>IF(AND('Mapa final'!$AD$12="Muy Alta",'Mapa final'!$AF$12="Leve"),CONCATENATE("R2C",'Mapa final'!$S$12),"")</f>
        <v/>
      </c>
      <c r="AD6" s="33" t="str">
        <f>IF(AND('Mapa final'!$AD$12="Muy Alta",'Mapa final'!$AF$12="Leve"),CONCATENATE("R2C",'Mapa final'!$S$12),"")</f>
        <v/>
      </c>
      <c r="AE6" s="33" t="str">
        <f>IF(AND('Mapa final'!$AD$12="Muy Alta",'Mapa final'!$AF$12="Leve"),CONCATENATE("R2C",'Mapa final'!$S$12),"")</f>
        <v/>
      </c>
      <c r="AF6" s="33" t="str">
        <f>IF(AND('Mapa final'!$AD$12="Muy Alta",'Mapa final'!$AF$12="Leve"),CONCATENATE("R2C",'Mapa final'!$S$12),"")</f>
        <v/>
      </c>
      <c r="AG6" s="33" t="str">
        <f>IF(AND('Mapa final'!$AD$12="Muy Alta",'Mapa final'!$AF$12="Leve"),CONCATENATE("R2C",'Mapa final'!$S$12),"")</f>
        <v/>
      </c>
      <c r="AH6" s="35" t="str">
        <f>IF(AND('Mapa final'!$AD$12="Muy Alta",'Mapa final'!$AF$12="Catastrófico"),CONCATENATE("R2C",'Mapa final'!$S$12),"")</f>
        <v/>
      </c>
      <c r="AI6" s="36" t="str">
        <f>IF(AND('Mapa final'!$AD$12="Muy Alta",'Mapa final'!$AF$12="Catastrófico"),CONCATENATE("R2C",'Mapa final'!$S$12),"")</f>
        <v/>
      </c>
      <c r="AJ6" s="36" t="str">
        <f>IF(AND('Mapa final'!$AD$12="Muy Alta",'Mapa final'!$AF$12="Catastrófico"),CONCATENATE("R2C",'Mapa final'!$S$12),"")</f>
        <v/>
      </c>
      <c r="AK6" s="36" t="str">
        <f>IF(AND('Mapa final'!$AD$12="Muy Alta",'Mapa final'!$AF$12="Catastrófico"),CONCATENATE("R2C",'Mapa final'!$S$12),"")</f>
        <v/>
      </c>
      <c r="AL6" s="36" t="str">
        <f>IF(AND('Mapa final'!$AD$12="Muy Alta",'Mapa final'!$AF$12="Catastrófico"),CONCATENATE("R2C",'Mapa final'!$S$12),"")</f>
        <v/>
      </c>
      <c r="AM6" s="37" t="str">
        <f>IF(AND('Mapa final'!$AD$12="Muy Alta",'Mapa final'!$AF$12="Catastrófico"),CONCATENATE("R2C",'Mapa final'!$S$12),"")</f>
        <v/>
      </c>
      <c r="AN6" s="64"/>
      <c r="AO6" s="390" t="s">
        <v>235</v>
      </c>
      <c r="AP6" s="391"/>
      <c r="AQ6" s="391"/>
      <c r="AR6" s="391"/>
      <c r="AS6" s="391"/>
      <c r="AT6" s="392"/>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row>
    <row r="7" spans="1:91" ht="15" customHeight="1" x14ac:dyDescent="0.25">
      <c r="A7" s="64"/>
      <c r="B7" s="287"/>
      <c r="C7" s="287"/>
      <c r="D7" s="288"/>
      <c r="E7" s="387"/>
      <c r="F7" s="386"/>
      <c r="G7" s="386"/>
      <c r="H7" s="386"/>
      <c r="I7" s="386"/>
      <c r="J7" s="38" t="str">
        <f>IF(AND('Mapa final'!$AD$12="Muy Alta",'Mapa final'!$AF$12="Leve"),CONCATENATE("R2C",'Mapa final'!$S$12),"")</f>
        <v/>
      </c>
      <c r="K7" s="150" t="str">
        <f>IF(AND('Mapa final'!$AD$12="Muy Alta",'Mapa final'!$AF$12="Leve"),CONCATENATE("R2C",'Mapa final'!$S$12),"")</f>
        <v/>
      </c>
      <c r="L7" s="150" t="str">
        <f>IF(AND('Mapa final'!$AD$12="Muy Alta",'Mapa final'!$AF$12="Leve"),CONCATENATE("R2C",'Mapa final'!$S$12),"")</f>
        <v/>
      </c>
      <c r="M7" s="150" t="str">
        <f>IF(AND('Mapa final'!$AD$12="Muy Alta",'Mapa final'!$AF$12="Leve"),CONCATENATE("R2C",'Mapa final'!$S$12),"")</f>
        <v/>
      </c>
      <c r="N7" s="150" t="str">
        <f>IF(AND('Mapa final'!$AD$12="Muy Alta",'Mapa final'!$AF$12="Leve"),CONCATENATE("R2C",'Mapa final'!$S$12),"")</f>
        <v/>
      </c>
      <c r="O7" s="39" t="str">
        <f>IF(AND('Mapa final'!$AD$12="Muy Alta",'Mapa final'!$AF$12="Leve"),CONCATENATE("R2C",'Mapa final'!$S$12),"")</f>
        <v/>
      </c>
      <c r="P7" s="38" t="str">
        <f>IF(AND('Mapa final'!$AD$12="Muy Alta",'Mapa final'!$AF$12="Leve"),CONCATENATE("R2C",'Mapa final'!$S$12),"")</f>
        <v/>
      </c>
      <c r="Q7" s="150" t="str">
        <f>IF(AND('Mapa final'!$AD$12="Muy Alta",'Mapa final'!$AF$12="Leve"),CONCATENATE("R2C",'Mapa final'!$S$12),"")</f>
        <v/>
      </c>
      <c r="R7" s="150" t="str">
        <f>IF(AND('Mapa final'!$AD$12="Muy Alta",'Mapa final'!$AF$12="Leve"),CONCATENATE("R2C",'Mapa final'!$S$12),"")</f>
        <v/>
      </c>
      <c r="S7" s="150" t="str">
        <f>IF(AND('Mapa final'!$AD$12="Muy Alta",'Mapa final'!$AF$12="Leve"),CONCATENATE("R2C",'Mapa final'!$S$12),"")</f>
        <v/>
      </c>
      <c r="T7" s="150" t="str">
        <f>IF(AND('Mapa final'!$AD$12="Muy Alta",'Mapa final'!$AF$12="Leve"),CONCATENATE("R2C",'Mapa final'!$S$12),"")</f>
        <v/>
      </c>
      <c r="U7" s="39" t="str">
        <f>IF(AND('Mapa final'!$AD$12="Muy Alta",'Mapa final'!$AF$12="Leve"),CONCATENATE("R2C",'Mapa final'!$S$12),"")</f>
        <v/>
      </c>
      <c r="V7" s="38" t="str">
        <f>IF(AND('Mapa final'!$AD$12="Muy Alta",'Mapa final'!$AF$12="Leve"),CONCATENATE("R2C",'Mapa final'!$S$12),"")</f>
        <v/>
      </c>
      <c r="W7" s="150" t="str">
        <f>IF(AND('Mapa final'!$AD$12="Muy Alta",'Mapa final'!$AF$12="Leve"),CONCATENATE("R2C",'Mapa final'!$S$12),"")</f>
        <v/>
      </c>
      <c r="X7" s="150" t="str">
        <f>IF(AND('Mapa final'!$AD$12="Muy Alta",'Mapa final'!$AF$12="Leve"),CONCATENATE("R2C",'Mapa final'!$S$12),"")</f>
        <v/>
      </c>
      <c r="Y7" s="150" t="str">
        <f>IF(AND('Mapa final'!$AD$12="Muy Alta",'Mapa final'!$AF$12="Leve"),CONCATENATE("R2C",'Mapa final'!$S$12),"")</f>
        <v/>
      </c>
      <c r="Z7" s="150" t="str">
        <f>IF(AND('Mapa final'!$AD$12="Muy Alta",'Mapa final'!$AF$12="Leve"),CONCATENATE("R2C",'Mapa final'!$S$12),"")</f>
        <v/>
      </c>
      <c r="AA7" s="39" t="str">
        <f>IF(AND('Mapa final'!$AD$12="Muy Alta",'Mapa final'!$AF$12="Leve"),CONCATENATE("R2C",'Mapa final'!$S$12),"")</f>
        <v/>
      </c>
      <c r="AB7" s="38" t="str">
        <f>IF(AND('Mapa final'!$AD$12="Muy Alta",'Mapa final'!$AF$12="Leve"),CONCATENATE("R2C",'Mapa final'!$S$12),"")</f>
        <v/>
      </c>
      <c r="AC7" s="150" t="str">
        <f>IF(AND('Mapa final'!$AD$12="Muy Alta",'Mapa final'!$AF$12="Leve"),CONCATENATE("R2C",'Mapa final'!$S$12),"")</f>
        <v/>
      </c>
      <c r="AD7" s="150" t="str">
        <f>IF(AND('Mapa final'!$AD$12="Muy Alta",'Mapa final'!$AF$12="Leve"),CONCATENATE("R2C",'Mapa final'!$S$12),"")</f>
        <v/>
      </c>
      <c r="AE7" s="150" t="str">
        <f>IF(AND('Mapa final'!$AD$12="Muy Alta",'Mapa final'!$AF$12="Leve"),CONCATENATE("R2C",'Mapa final'!$S$12),"")</f>
        <v/>
      </c>
      <c r="AF7" s="150" t="str">
        <f>IF(AND('Mapa final'!$AD$12="Muy Alta",'Mapa final'!$AF$12="Leve"),CONCATENATE("R2C",'Mapa final'!$S$12),"")</f>
        <v/>
      </c>
      <c r="AG7" s="150" t="str">
        <f>IF(AND('Mapa final'!$AD$12="Muy Alta",'Mapa final'!$AF$12="Leve"),CONCATENATE("R2C",'Mapa final'!$S$12),"")</f>
        <v/>
      </c>
      <c r="AH7" s="40" t="str">
        <f>IF(AND('Mapa final'!$AD$12="Muy Alta",'Mapa final'!$AF$12="Catastrófico"),CONCATENATE("R2C",'Mapa final'!$S$12),"")</f>
        <v/>
      </c>
      <c r="AI7" s="152" t="str">
        <f>IF(AND('Mapa final'!$AD$12="Muy Alta",'Mapa final'!$AF$12="Catastrófico"),CONCATENATE("R2C",'Mapa final'!$S$12),"")</f>
        <v/>
      </c>
      <c r="AJ7" s="152" t="str">
        <f>IF(AND('Mapa final'!$AD$12="Muy Alta",'Mapa final'!$AF$12="Catastrófico"),CONCATENATE("R2C",'Mapa final'!$S$12),"")</f>
        <v/>
      </c>
      <c r="AK7" s="152" t="str">
        <f>IF(AND('Mapa final'!$AD$12="Muy Alta",'Mapa final'!$AF$12="Catastrófico"),CONCATENATE("R2C",'Mapa final'!$S$12),"")</f>
        <v/>
      </c>
      <c r="AL7" s="152" t="str">
        <f>IF(AND('Mapa final'!$AD$12="Muy Alta",'Mapa final'!$AF$12="Catastrófico"),CONCATENATE("R2C",'Mapa final'!$S$12),"")</f>
        <v/>
      </c>
      <c r="AM7" s="41" t="str">
        <f>IF(AND('Mapa final'!$AD$12="Muy Alta",'Mapa final'!$AF$12="Catastrófico"),CONCATENATE("R2C",'Mapa final'!$S$12),"")</f>
        <v/>
      </c>
      <c r="AN7" s="64"/>
      <c r="AO7" s="393"/>
      <c r="AP7" s="394"/>
      <c r="AQ7" s="394"/>
      <c r="AR7" s="394"/>
      <c r="AS7" s="394"/>
      <c r="AT7" s="395"/>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row>
    <row r="8" spans="1:91" ht="15" customHeight="1" x14ac:dyDescent="0.25">
      <c r="A8" s="64"/>
      <c r="B8" s="287"/>
      <c r="C8" s="287"/>
      <c r="D8" s="288"/>
      <c r="E8" s="387"/>
      <c r="F8" s="386"/>
      <c r="G8" s="386"/>
      <c r="H8" s="386"/>
      <c r="I8" s="386"/>
      <c r="J8" s="38" t="str">
        <f>IF(AND('Mapa final'!$AD$12="Muy Alta",'Mapa final'!$AF$12="Leve"),CONCATENATE("R2C",'Mapa final'!$S$12),"")</f>
        <v/>
      </c>
      <c r="K8" s="150" t="str">
        <f>IF(AND('Mapa final'!$AD$12="Muy Alta",'Mapa final'!$AF$12="Leve"),CONCATENATE("R2C",'Mapa final'!$S$12),"")</f>
        <v/>
      </c>
      <c r="L8" s="150" t="str">
        <f>IF(AND('Mapa final'!$AD$12="Muy Alta",'Mapa final'!$AF$12="Leve"),CONCATENATE("R2C",'Mapa final'!$S$12),"")</f>
        <v/>
      </c>
      <c r="M8" s="150" t="str">
        <f>IF(AND('Mapa final'!$AD$12="Muy Alta",'Mapa final'!$AF$12="Leve"),CONCATENATE("R2C",'Mapa final'!$S$12),"")</f>
        <v/>
      </c>
      <c r="N8" s="150" t="str">
        <f>IF(AND('Mapa final'!$AD$12="Muy Alta",'Mapa final'!$AF$12="Leve"),CONCATENATE("R2C",'Mapa final'!$S$12),"")</f>
        <v/>
      </c>
      <c r="O8" s="39" t="str">
        <f>IF(AND('Mapa final'!$AD$12="Muy Alta",'Mapa final'!$AF$12="Leve"),CONCATENATE("R2C",'Mapa final'!$S$12),"")</f>
        <v/>
      </c>
      <c r="P8" s="38" t="str">
        <f>IF(AND('Mapa final'!$AD$12="Muy Alta",'Mapa final'!$AF$12="Leve"),CONCATENATE("R2C",'Mapa final'!$S$12),"")</f>
        <v/>
      </c>
      <c r="Q8" s="150" t="str">
        <f>IF(AND('Mapa final'!$AD$12="Muy Alta",'Mapa final'!$AF$12="Leve"),CONCATENATE("R2C",'Mapa final'!$S$12),"")</f>
        <v/>
      </c>
      <c r="R8" s="150" t="str">
        <f>IF(AND('Mapa final'!$AD$12="Muy Alta",'Mapa final'!$AF$12="Leve"),CONCATENATE("R2C",'Mapa final'!$S$12),"")</f>
        <v/>
      </c>
      <c r="S8" s="150" t="str">
        <f>IF(AND('Mapa final'!$AD$12="Muy Alta",'Mapa final'!$AF$12="Leve"),CONCATENATE("R2C",'Mapa final'!$S$12),"")</f>
        <v/>
      </c>
      <c r="T8" s="150" t="str">
        <f>IF(AND('Mapa final'!$AD$12="Muy Alta",'Mapa final'!$AF$12="Leve"),CONCATENATE("R2C",'Mapa final'!$S$12),"")</f>
        <v/>
      </c>
      <c r="U8" s="39" t="str">
        <f>IF(AND('Mapa final'!$AD$12="Muy Alta",'Mapa final'!$AF$12="Leve"),CONCATENATE("R2C",'Mapa final'!$S$12),"")</f>
        <v/>
      </c>
      <c r="V8" s="38" t="str">
        <f>IF(AND('Mapa final'!$AD$12="Muy Alta",'Mapa final'!$AF$12="Leve"),CONCATENATE("R2C",'Mapa final'!$S$12),"")</f>
        <v/>
      </c>
      <c r="W8" s="150" t="str">
        <f>IF(AND('Mapa final'!$AD$12="Muy Alta",'Mapa final'!$AF$12="Leve"),CONCATENATE("R2C",'Mapa final'!$S$12),"")</f>
        <v/>
      </c>
      <c r="X8" s="150" t="str">
        <f>IF(AND('Mapa final'!$AD$12="Muy Alta",'Mapa final'!$AF$12="Leve"),CONCATENATE("R2C",'Mapa final'!$S$12),"")</f>
        <v/>
      </c>
      <c r="Y8" s="150" t="str">
        <f>IF(AND('Mapa final'!$AD$12="Muy Alta",'Mapa final'!$AF$12="Leve"),CONCATENATE("R2C",'Mapa final'!$S$12),"")</f>
        <v/>
      </c>
      <c r="Z8" s="150" t="str">
        <f>IF(AND('Mapa final'!$AD$12="Muy Alta",'Mapa final'!$AF$12="Leve"),CONCATENATE("R2C",'Mapa final'!$S$12),"")</f>
        <v/>
      </c>
      <c r="AA8" s="39" t="str">
        <f>IF(AND('Mapa final'!$AD$12="Muy Alta",'Mapa final'!$AF$12="Leve"),CONCATENATE("R2C",'Mapa final'!$S$12),"")</f>
        <v/>
      </c>
      <c r="AB8" s="38" t="str">
        <f>IF(AND('Mapa final'!$AD$12="Muy Alta",'Mapa final'!$AF$12="Leve"),CONCATENATE("R2C",'Mapa final'!$S$12),"")</f>
        <v/>
      </c>
      <c r="AC8" s="150" t="str">
        <f>IF(AND('Mapa final'!$AD$12="Muy Alta",'Mapa final'!$AF$12="Leve"),CONCATENATE("R2C",'Mapa final'!$S$12),"")</f>
        <v/>
      </c>
      <c r="AD8" s="150" t="str">
        <f>IF(AND('Mapa final'!$AD$12="Muy Alta",'Mapa final'!$AF$12="Leve"),CONCATENATE("R2C",'Mapa final'!$S$12),"")</f>
        <v/>
      </c>
      <c r="AE8" s="150" t="str">
        <f>IF(AND('Mapa final'!$AD$12="Muy Alta",'Mapa final'!$AF$12="Leve"),CONCATENATE("R2C",'Mapa final'!$S$12),"")</f>
        <v/>
      </c>
      <c r="AF8" s="150" t="str">
        <f>IF(AND('Mapa final'!$AD$12="Muy Alta",'Mapa final'!$AF$12="Leve"),CONCATENATE("R2C",'Mapa final'!$S$12),"")</f>
        <v/>
      </c>
      <c r="AG8" s="150" t="str">
        <f>IF(AND('Mapa final'!$AD$12="Muy Alta",'Mapa final'!$AF$12="Leve"),CONCATENATE("R2C",'Mapa final'!$S$12),"")</f>
        <v/>
      </c>
      <c r="AH8" s="40" t="str">
        <f>IF(AND('Mapa final'!$AD$12="Muy Alta",'Mapa final'!$AF$12="Catastrófico"),CONCATENATE("R2C",'Mapa final'!$S$12),"")</f>
        <v/>
      </c>
      <c r="AI8" s="152" t="str">
        <f>IF(AND('Mapa final'!$AD$12="Muy Alta",'Mapa final'!$AF$12="Catastrófico"),CONCATENATE("R2C",'Mapa final'!$S$12),"")</f>
        <v/>
      </c>
      <c r="AJ8" s="152" t="str">
        <f>IF(AND('Mapa final'!$AD$12="Muy Alta",'Mapa final'!$AF$12="Catastrófico"),CONCATENATE("R2C",'Mapa final'!$S$12),"")</f>
        <v/>
      </c>
      <c r="AK8" s="152" t="str">
        <f>IF(AND('Mapa final'!$AD$12="Muy Alta",'Mapa final'!$AF$12="Catastrófico"),CONCATENATE("R2C",'Mapa final'!$S$12),"")</f>
        <v/>
      </c>
      <c r="AL8" s="152" t="str">
        <f>IF(AND('Mapa final'!$AD$12="Muy Alta",'Mapa final'!$AF$12="Catastrófico"),CONCATENATE("R2C",'Mapa final'!$S$12),"")</f>
        <v/>
      </c>
      <c r="AM8" s="41" t="str">
        <f>IF(AND('Mapa final'!$AD$12="Muy Alta",'Mapa final'!$AF$12="Catastrófico"),CONCATENATE("R2C",'Mapa final'!$S$12),"")</f>
        <v/>
      </c>
      <c r="AN8" s="64"/>
      <c r="AO8" s="393"/>
      <c r="AP8" s="394"/>
      <c r="AQ8" s="394"/>
      <c r="AR8" s="394"/>
      <c r="AS8" s="394"/>
      <c r="AT8" s="395"/>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row>
    <row r="9" spans="1:91" ht="15" customHeight="1" x14ac:dyDescent="0.25">
      <c r="A9" s="64"/>
      <c r="B9" s="287"/>
      <c r="C9" s="287"/>
      <c r="D9" s="288"/>
      <c r="E9" s="387"/>
      <c r="F9" s="386"/>
      <c r="G9" s="386"/>
      <c r="H9" s="386"/>
      <c r="I9" s="386"/>
      <c r="J9" s="38" t="str">
        <f>IF(AND('Mapa final'!$AD$12="Muy Alta",'Mapa final'!$AF$12="Leve"),CONCATENATE("R2C",'Mapa final'!$S$12),"")</f>
        <v/>
      </c>
      <c r="K9" s="150" t="str">
        <f>IF(AND('Mapa final'!$AD$12="Muy Alta",'Mapa final'!$AF$12="Leve"),CONCATENATE("R2C",'Mapa final'!$S$12),"")</f>
        <v/>
      </c>
      <c r="L9" s="150" t="str">
        <f>IF(AND('Mapa final'!$AD$12="Muy Alta",'Mapa final'!$AF$12="Leve"),CONCATENATE("R2C",'Mapa final'!$S$12),"")</f>
        <v/>
      </c>
      <c r="M9" s="150" t="str">
        <f>IF(AND('Mapa final'!$AD$12="Muy Alta",'Mapa final'!$AF$12="Leve"),CONCATENATE("R2C",'Mapa final'!$S$12),"")</f>
        <v/>
      </c>
      <c r="N9" s="150" t="str">
        <f>IF(AND('Mapa final'!$AD$12="Muy Alta",'Mapa final'!$AF$12="Leve"),CONCATENATE("R2C",'Mapa final'!$S$12),"")</f>
        <v/>
      </c>
      <c r="O9" s="39" t="str">
        <f>IF(AND('Mapa final'!$AD$12="Muy Alta",'Mapa final'!$AF$12="Leve"),CONCATENATE("R2C",'Mapa final'!$S$12),"")</f>
        <v/>
      </c>
      <c r="P9" s="38" t="str">
        <f>IF(AND('Mapa final'!$AD$12="Muy Alta",'Mapa final'!$AF$12="Leve"),CONCATENATE("R2C",'Mapa final'!$S$12),"")</f>
        <v/>
      </c>
      <c r="Q9" s="150" t="str">
        <f>IF(AND('Mapa final'!$AD$12="Muy Alta",'Mapa final'!$AF$12="Leve"),CONCATENATE("R2C",'Mapa final'!$S$12),"")</f>
        <v/>
      </c>
      <c r="R9" s="150" t="str">
        <f>IF(AND('Mapa final'!$AD$12="Muy Alta",'Mapa final'!$AF$12="Leve"),CONCATENATE("R2C",'Mapa final'!$S$12),"")</f>
        <v/>
      </c>
      <c r="S9" s="150" t="str">
        <f>IF(AND('Mapa final'!$AD$12="Muy Alta",'Mapa final'!$AF$12="Leve"),CONCATENATE("R2C",'Mapa final'!$S$12),"")</f>
        <v/>
      </c>
      <c r="T9" s="150" t="str">
        <f>IF(AND('Mapa final'!$AD$12="Muy Alta",'Mapa final'!$AF$12="Leve"),CONCATENATE("R2C",'Mapa final'!$S$12),"")</f>
        <v/>
      </c>
      <c r="U9" s="39" t="str">
        <f>IF(AND('Mapa final'!$AD$12="Muy Alta",'Mapa final'!$AF$12="Leve"),CONCATENATE("R2C",'Mapa final'!$S$12),"")</f>
        <v/>
      </c>
      <c r="V9" s="38" t="str">
        <f>IF(AND('Mapa final'!$AD$12="Muy Alta",'Mapa final'!$AF$12="Leve"),CONCATENATE("R2C",'Mapa final'!$S$12),"")</f>
        <v/>
      </c>
      <c r="W9" s="150" t="str">
        <f>IF(AND('Mapa final'!$AD$12="Muy Alta",'Mapa final'!$AF$12="Leve"),CONCATENATE("R2C",'Mapa final'!$S$12),"")</f>
        <v/>
      </c>
      <c r="X9" s="150" t="str">
        <f>IF(AND('Mapa final'!$AD$12="Muy Alta",'Mapa final'!$AF$12="Leve"),CONCATENATE("R2C",'Mapa final'!$S$12),"")</f>
        <v/>
      </c>
      <c r="Y9" s="150" t="str">
        <f>IF(AND('Mapa final'!$AD$12="Muy Alta",'Mapa final'!$AF$12="Leve"),CONCATENATE("R2C",'Mapa final'!$S$12),"")</f>
        <v/>
      </c>
      <c r="Z9" s="150" t="str">
        <f>IF(AND('Mapa final'!$AD$12="Muy Alta",'Mapa final'!$AF$12="Leve"),CONCATENATE("R2C",'Mapa final'!$S$12),"")</f>
        <v/>
      </c>
      <c r="AA9" s="39" t="str">
        <f>IF(AND('Mapa final'!$AD$12="Muy Alta",'Mapa final'!$AF$12="Leve"),CONCATENATE("R2C",'Mapa final'!$S$12),"")</f>
        <v/>
      </c>
      <c r="AB9" s="38" t="str">
        <f>IF(AND('Mapa final'!$AD$12="Muy Alta",'Mapa final'!$AF$12="Leve"),CONCATENATE("R2C",'Mapa final'!$S$12),"")</f>
        <v/>
      </c>
      <c r="AC9" s="150" t="str">
        <f>IF(AND('Mapa final'!$AD$12="Muy Alta",'Mapa final'!$AF$12="Leve"),CONCATENATE("R2C",'Mapa final'!$S$12),"")</f>
        <v/>
      </c>
      <c r="AD9" s="150" t="str">
        <f>IF(AND('Mapa final'!$AD$12="Muy Alta",'Mapa final'!$AF$12="Leve"),CONCATENATE("R2C",'Mapa final'!$S$12),"")</f>
        <v/>
      </c>
      <c r="AE9" s="150" t="str">
        <f>IF(AND('Mapa final'!$AD$12="Muy Alta",'Mapa final'!$AF$12="Leve"),CONCATENATE("R2C",'Mapa final'!$S$12),"")</f>
        <v/>
      </c>
      <c r="AF9" s="150" t="str">
        <f>IF(AND('Mapa final'!$AD$12="Muy Alta",'Mapa final'!$AF$12="Leve"),CONCATENATE("R2C",'Mapa final'!$S$12),"")</f>
        <v/>
      </c>
      <c r="AG9" s="150" t="str">
        <f>IF(AND('Mapa final'!$AD$12="Muy Alta",'Mapa final'!$AF$12="Leve"),CONCATENATE("R2C",'Mapa final'!$S$12),"")</f>
        <v/>
      </c>
      <c r="AH9" s="40" t="str">
        <f>IF(AND('Mapa final'!$AD$12="Muy Alta",'Mapa final'!$AF$12="Catastrófico"),CONCATENATE("R2C",'Mapa final'!$S$12),"")</f>
        <v/>
      </c>
      <c r="AI9" s="152" t="str">
        <f>IF(AND('Mapa final'!$AD$12="Muy Alta",'Mapa final'!$AF$12="Catastrófico"),CONCATENATE("R2C",'Mapa final'!$S$12),"")</f>
        <v/>
      </c>
      <c r="AJ9" s="152" t="str">
        <f>IF(AND('Mapa final'!$AD$12="Muy Alta",'Mapa final'!$AF$12="Catastrófico"),CONCATENATE("R2C",'Mapa final'!$S$12),"")</f>
        <v/>
      </c>
      <c r="AK9" s="152" t="str">
        <f>IF(AND('Mapa final'!$AD$12="Muy Alta",'Mapa final'!$AF$12="Catastrófico"),CONCATENATE("R2C",'Mapa final'!$S$12),"")</f>
        <v/>
      </c>
      <c r="AL9" s="152" t="str">
        <f>IF(AND('Mapa final'!$AD$12="Muy Alta",'Mapa final'!$AF$12="Catastrófico"),CONCATENATE("R2C",'Mapa final'!$S$12),"")</f>
        <v/>
      </c>
      <c r="AM9" s="41" t="str">
        <f>IF(AND('Mapa final'!$AD$12="Muy Alta",'Mapa final'!$AF$12="Catastrófico"),CONCATENATE("R2C",'Mapa final'!$S$12),"")</f>
        <v/>
      </c>
      <c r="AN9" s="64"/>
      <c r="AO9" s="393"/>
      <c r="AP9" s="394"/>
      <c r="AQ9" s="394"/>
      <c r="AR9" s="394"/>
      <c r="AS9" s="394"/>
      <c r="AT9" s="395"/>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row>
    <row r="10" spans="1:91" ht="15" customHeight="1" x14ac:dyDescent="0.25">
      <c r="A10" s="64"/>
      <c r="B10" s="287"/>
      <c r="C10" s="287"/>
      <c r="D10" s="288"/>
      <c r="E10" s="387"/>
      <c r="F10" s="386"/>
      <c r="G10" s="386"/>
      <c r="H10" s="386"/>
      <c r="I10" s="386"/>
      <c r="J10" s="38" t="str">
        <f>IF(AND('Mapa final'!$AD$12="Muy Alta",'Mapa final'!$AF$12="Leve"),CONCATENATE("R2C",'Mapa final'!$S$12),"")</f>
        <v/>
      </c>
      <c r="K10" s="150" t="str">
        <f>IF(AND('Mapa final'!$AD$12="Muy Alta",'Mapa final'!$AF$12="Leve"),CONCATENATE("R2C",'Mapa final'!$S$12),"")</f>
        <v/>
      </c>
      <c r="L10" s="150" t="str">
        <f>IF(AND('Mapa final'!$AD$12="Muy Alta",'Mapa final'!$AF$12="Leve"),CONCATENATE("R2C",'Mapa final'!$S$12),"")</f>
        <v/>
      </c>
      <c r="M10" s="150" t="str">
        <f>IF(AND('Mapa final'!$AD$12="Muy Alta",'Mapa final'!$AF$12="Leve"),CONCATENATE("R2C",'Mapa final'!$S$12),"")</f>
        <v/>
      </c>
      <c r="N10" s="150" t="str">
        <f>IF(AND('Mapa final'!$AD$12="Muy Alta",'Mapa final'!$AF$12="Leve"),CONCATENATE("R2C",'Mapa final'!$S$12),"")</f>
        <v/>
      </c>
      <c r="O10" s="39" t="str">
        <f>IF(AND('Mapa final'!$AD$12="Muy Alta",'Mapa final'!$AF$12="Leve"),CONCATENATE("R2C",'Mapa final'!$S$12),"")</f>
        <v/>
      </c>
      <c r="P10" s="38" t="str">
        <f>IF(AND('Mapa final'!$AD$12="Muy Alta",'Mapa final'!$AF$12="Leve"),CONCATENATE("R2C",'Mapa final'!$S$12),"")</f>
        <v/>
      </c>
      <c r="Q10" s="150" t="str">
        <f>IF(AND('Mapa final'!$AD$12="Muy Alta",'Mapa final'!$AF$12="Leve"),CONCATENATE("R2C",'Mapa final'!$S$12),"")</f>
        <v/>
      </c>
      <c r="R10" s="150" t="str">
        <f>IF(AND('Mapa final'!$AD$12="Muy Alta",'Mapa final'!$AF$12="Leve"),CONCATENATE("R2C",'Mapa final'!$S$12),"")</f>
        <v/>
      </c>
      <c r="S10" s="150" t="str">
        <f>IF(AND('Mapa final'!$AD$12="Muy Alta",'Mapa final'!$AF$12="Leve"),CONCATENATE("R2C",'Mapa final'!$S$12),"")</f>
        <v/>
      </c>
      <c r="T10" s="150" t="str">
        <f>IF(AND('Mapa final'!$AD$12="Muy Alta",'Mapa final'!$AF$12="Leve"),CONCATENATE("R2C",'Mapa final'!$S$12),"")</f>
        <v/>
      </c>
      <c r="U10" s="39" t="str">
        <f>IF(AND('Mapa final'!$AD$12="Muy Alta",'Mapa final'!$AF$12="Leve"),CONCATENATE("R2C",'Mapa final'!$S$12),"")</f>
        <v/>
      </c>
      <c r="V10" s="38" t="str">
        <f>IF(AND('Mapa final'!$AD$12="Muy Alta",'Mapa final'!$AF$12="Leve"),CONCATENATE("R2C",'Mapa final'!$S$12),"")</f>
        <v/>
      </c>
      <c r="W10" s="150" t="str">
        <f>IF(AND('Mapa final'!$AD$12="Muy Alta",'Mapa final'!$AF$12="Leve"),CONCATENATE("R2C",'Mapa final'!$S$12),"")</f>
        <v/>
      </c>
      <c r="X10" s="150" t="str">
        <f>IF(AND('Mapa final'!$AD$12="Muy Alta",'Mapa final'!$AF$12="Leve"),CONCATENATE("R2C",'Mapa final'!$S$12),"")</f>
        <v/>
      </c>
      <c r="Y10" s="150" t="str">
        <f>IF(AND('Mapa final'!$AD$12="Muy Alta",'Mapa final'!$AF$12="Leve"),CONCATENATE("R2C",'Mapa final'!$S$12),"")</f>
        <v/>
      </c>
      <c r="Z10" s="150" t="str">
        <f>IF(AND('Mapa final'!$AD$12="Muy Alta",'Mapa final'!$AF$12="Leve"),CONCATENATE("R2C",'Mapa final'!$S$12),"")</f>
        <v/>
      </c>
      <c r="AA10" s="39" t="str">
        <f>IF(AND('Mapa final'!$AD$12="Muy Alta",'Mapa final'!$AF$12="Leve"),CONCATENATE("R2C",'Mapa final'!$S$12),"")</f>
        <v/>
      </c>
      <c r="AB10" s="38" t="str">
        <f>IF(AND('Mapa final'!$AD$12="Muy Alta",'Mapa final'!$AF$12="Leve"),CONCATENATE("R2C",'Mapa final'!$S$12),"")</f>
        <v/>
      </c>
      <c r="AC10" s="150" t="str">
        <f>IF(AND('Mapa final'!$AD$12="Muy Alta",'Mapa final'!$AF$12="Leve"),CONCATENATE("R2C",'Mapa final'!$S$12),"")</f>
        <v/>
      </c>
      <c r="AD10" s="150" t="str">
        <f>IF(AND('Mapa final'!$AD$12="Muy Alta",'Mapa final'!$AF$12="Leve"),CONCATENATE("R2C",'Mapa final'!$S$12),"")</f>
        <v/>
      </c>
      <c r="AE10" s="150" t="str">
        <f>IF(AND('Mapa final'!$AD$12="Muy Alta",'Mapa final'!$AF$12="Leve"),CONCATENATE("R2C",'Mapa final'!$S$12),"")</f>
        <v/>
      </c>
      <c r="AF10" s="150" t="str">
        <f>IF(AND('Mapa final'!$AD$12="Muy Alta",'Mapa final'!$AF$12="Leve"),CONCATENATE("R2C",'Mapa final'!$S$12),"")</f>
        <v/>
      </c>
      <c r="AG10" s="150" t="str">
        <f>IF(AND('Mapa final'!$AD$12="Muy Alta",'Mapa final'!$AF$12="Leve"),CONCATENATE("R2C",'Mapa final'!$S$12),"")</f>
        <v/>
      </c>
      <c r="AH10" s="40" t="str">
        <f>IF(AND('Mapa final'!$AD$12="Muy Alta",'Mapa final'!$AF$12="Catastrófico"),CONCATENATE("R2C",'Mapa final'!$S$12),"")</f>
        <v/>
      </c>
      <c r="AI10" s="152" t="str">
        <f>IF(AND('Mapa final'!$AD$12="Muy Alta",'Mapa final'!$AF$12="Catastrófico"),CONCATENATE("R2C",'Mapa final'!$S$12),"")</f>
        <v/>
      </c>
      <c r="AJ10" s="152" t="str">
        <f>IF(AND('Mapa final'!$AD$12="Muy Alta",'Mapa final'!$AF$12="Catastrófico"),CONCATENATE("R2C",'Mapa final'!$S$12),"")</f>
        <v/>
      </c>
      <c r="AK10" s="152" t="str">
        <f>IF(AND('Mapa final'!$AD$12="Muy Alta",'Mapa final'!$AF$12="Catastrófico"),CONCATENATE("R2C",'Mapa final'!$S$12),"")</f>
        <v/>
      </c>
      <c r="AL10" s="152" t="str">
        <f>IF(AND('Mapa final'!$AD$12="Muy Alta",'Mapa final'!$AF$12="Catastrófico"),CONCATENATE("R2C",'Mapa final'!$S$12),"")</f>
        <v/>
      </c>
      <c r="AM10" s="41" t="str">
        <f>IF(AND('Mapa final'!$AD$12="Muy Alta",'Mapa final'!$AF$12="Catastrófico"),CONCATENATE("R2C",'Mapa final'!$S$12),"")</f>
        <v/>
      </c>
      <c r="AN10" s="64"/>
      <c r="AO10" s="393"/>
      <c r="AP10" s="394"/>
      <c r="AQ10" s="394"/>
      <c r="AR10" s="394"/>
      <c r="AS10" s="394"/>
      <c r="AT10" s="395"/>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row>
    <row r="11" spans="1:91" ht="15" customHeight="1" x14ac:dyDescent="0.25">
      <c r="A11" s="64"/>
      <c r="B11" s="287"/>
      <c r="C11" s="287"/>
      <c r="D11" s="288"/>
      <c r="E11" s="387"/>
      <c r="F11" s="386"/>
      <c r="G11" s="386"/>
      <c r="H11" s="386"/>
      <c r="I11" s="386"/>
      <c r="J11" s="38" t="str">
        <f>IF(AND('Mapa final'!$AD$12="Muy Alta",'Mapa final'!$AF$12="Leve"),CONCATENATE("R2C",'Mapa final'!$S$12),"")</f>
        <v/>
      </c>
      <c r="K11" s="150" t="str">
        <f>IF(AND('Mapa final'!$AD$12="Muy Alta",'Mapa final'!$AF$12="Leve"),CONCATENATE("R2C",'Mapa final'!$S$12),"")</f>
        <v/>
      </c>
      <c r="L11" s="150" t="str">
        <f>IF(AND('Mapa final'!$AD$12="Muy Alta",'Mapa final'!$AF$12="Leve"),CONCATENATE("R2C",'Mapa final'!$S$12),"")</f>
        <v/>
      </c>
      <c r="M11" s="150" t="str">
        <f>IF(AND('Mapa final'!$AD$12="Muy Alta",'Mapa final'!$AF$12="Leve"),CONCATENATE("R2C",'Mapa final'!$S$12),"")</f>
        <v/>
      </c>
      <c r="N11" s="150" t="str">
        <f>IF(AND('Mapa final'!$AD$12="Muy Alta",'Mapa final'!$AF$12="Leve"),CONCATENATE("R2C",'Mapa final'!$S$12),"")</f>
        <v/>
      </c>
      <c r="O11" s="39" t="str">
        <f>IF(AND('Mapa final'!$AD$12="Muy Alta",'Mapa final'!$AF$12="Leve"),CONCATENATE("R2C",'Mapa final'!$S$12),"")</f>
        <v/>
      </c>
      <c r="P11" s="38" t="str">
        <f>IF(AND('Mapa final'!$AD$12="Muy Alta",'Mapa final'!$AF$12="Leve"),CONCATENATE("R2C",'Mapa final'!$S$12),"")</f>
        <v/>
      </c>
      <c r="Q11" s="150" t="str">
        <f>IF(AND('Mapa final'!$AD$12="Muy Alta",'Mapa final'!$AF$12="Leve"),CONCATENATE("R2C",'Mapa final'!$S$12),"")</f>
        <v/>
      </c>
      <c r="R11" s="150" t="str">
        <f>IF(AND('Mapa final'!$AD$12="Muy Alta",'Mapa final'!$AF$12="Leve"),CONCATENATE("R2C",'Mapa final'!$S$12),"")</f>
        <v/>
      </c>
      <c r="S11" s="150" t="str">
        <f>IF(AND('Mapa final'!$AD$12="Muy Alta",'Mapa final'!$AF$12="Leve"),CONCATENATE("R2C",'Mapa final'!$S$12),"")</f>
        <v/>
      </c>
      <c r="T11" s="150" t="str">
        <f>IF(AND('Mapa final'!$AD$12="Muy Alta",'Mapa final'!$AF$12="Leve"),CONCATENATE("R2C",'Mapa final'!$S$12),"")</f>
        <v/>
      </c>
      <c r="U11" s="39" t="str">
        <f>IF(AND('Mapa final'!$AD$12="Muy Alta",'Mapa final'!$AF$12="Leve"),CONCATENATE("R2C",'Mapa final'!$S$12),"")</f>
        <v/>
      </c>
      <c r="V11" s="38" t="str">
        <f>IF(AND('Mapa final'!$AD$12="Muy Alta",'Mapa final'!$AF$12="Leve"),CONCATENATE("R2C",'Mapa final'!$S$12),"")</f>
        <v/>
      </c>
      <c r="W11" s="150" t="str">
        <f>IF(AND('Mapa final'!$AD$12="Muy Alta",'Mapa final'!$AF$12="Leve"),CONCATENATE("R2C",'Mapa final'!$S$12),"")</f>
        <v/>
      </c>
      <c r="X11" s="150" t="str">
        <f>IF(AND('Mapa final'!$AD$12="Muy Alta",'Mapa final'!$AF$12="Leve"),CONCATENATE("R2C",'Mapa final'!$S$12),"")</f>
        <v/>
      </c>
      <c r="Y11" s="150" t="str">
        <f>IF(AND('Mapa final'!$AD$12="Muy Alta",'Mapa final'!$AF$12="Leve"),CONCATENATE("R2C",'Mapa final'!$S$12),"")</f>
        <v/>
      </c>
      <c r="Z11" s="150" t="str">
        <f>IF(AND('Mapa final'!$AD$12="Muy Alta",'Mapa final'!$AF$12="Leve"),CONCATENATE("R2C",'Mapa final'!$S$12),"")</f>
        <v/>
      </c>
      <c r="AA11" s="39" t="str">
        <f>IF(AND('Mapa final'!$AD$12="Muy Alta",'Mapa final'!$AF$12="Leve"),CONCATENATE("R2C",'Mapa final'!$S$12),"")</f>
        <v/>
      </c>
      <c r="AB11" s="38" t="str">
        <f>IF(AND('Mapa final'!$AD$12="Muy Alta",'Mapa final'!$AF$12="Leve"),CONCATENATE("R2C",'Mapa final'!$S$12),"")</f>
        <v/>
      </c>
      <c r="AC11" s="150" t="str">
        <f>IF(AND('Mapa final'!$AD$12="Muy Alta",'Mapa final'!$AF$12="Leve"),CONCATENATE("R2C",'Mapa final'!$S$12),"")</f>
        <v/>
      </c>
      <c r="AD11" s="150" t="str">
        <f>IF(AND('Mapa final'!$AD$12="Muy Alta",'Mapa final'!$AF$12="Leve"),CONCATENATE("R2C",'Mapa final'!$S$12),"")</f>
        <v/>
      </c>
      <c r="AE11" s="150" t="str">
        <f>IF(AND('Mapa final'!$AD$12="Muy Alta",'Mapa final'!$AF$12="Leve"),CONCATENATE("R2C",'Mapa final'!$S$12),"")</f>
        <v/>
      </c>
      <c r="AF11" s="150" t="str">
        <f>IF(AND('Mapa final'!$AD$12="Muy Alta",'Mapa final'!$AF$12="Leve"),CONCATENATE("R2C",'Mapa final'!$S$12),"")</f>
        <v/>
      </c>
      <c r="AG11" s="150" t="str">
        <f>IF(AND('Mapa final'!$AD$12="Muy Alta",'Mapa final'!$AF$12="Leve"),CONCATENATE("R2C",'Mapa final'!$S$12),"")</f>
        <v/>
      </c>
      <c r="AH11" s="40" t="str">
        <f>IF(AND('Mapa final'!$AD$12="Muy Alta",'Mapa final'!$AF$12="Catastrófico"),CONCATENATE("R2C",'Mapa final'!$S$12),"")</f>
        <v/>
      </c>
      <c r="AI11" s="152" t="str">
        <f>IF(AND('Mapa final'!$AD$12="Muy Alta",'Mapa final'!$AF$12="Catastrófico"),CONCATENATE("R2C",'Mapa final'!$S$12),"")</f>
        <v/>
      </c>
      <c r="AJ11" s="152" t="str">
        <f>IF(AND('Mapa final'!$AD$12="Muy Alta",'Mapa final'!$AF$12="Catastrófico"),CONCATENATE("R2C",'Mapa final'!$S$12),"")</f>
        <v/>
      </c>
      <c r="AK11" s="152" t="str">
        <f>IF(AND('Mapa final'!$AD$12="Muy Alta",'Mapa final'!$AF$12="Catastrófico"),CONCATENATE("R2C",'Mapa final'!$S$12),"")</f>
        <v/>
      </c>
      <c r="AL11" s="152" t="str">
        <f>IF(AND('Mapa final'!$AD$12="Muy Alta",'Mapa final'!$AF$12="Catastrófico"),CONCATENATE("R2C",'Mapa final'!$S$12),"")</f>
        <v/>
      </c>
      <c r="AM11" s="41" t="str">
        <f>IF(AND('Mapa final'!$AD$12="Muy Alta",'Mapa final'!$AF$12="Catastrófico"),CONCATENATE("R2C",'Mapa final'!$S$12),"")</f>
        <v/>
      </c>
      <c r="AN11" s="64"/>
      <c r="AO11" s="393"/>
      <c r="AP11" s="394"/>
      <c r="AQ11" s="394"/>
      <c r="AR11" s="394"/>
      <c r="AS11" s="394"/>
      <c r="AT11" s="395"/>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row>
    <row r="12" spans="1:91" ht="15" customHeight="1" x14ac:dyDescent="0.25">
      <c r="A12" s="64"/>
      <c r="B12" s="287"/>
      <c r="C12" s="287"/>
      <c r="D12" s="288"/>
      <c r="E12" s="387"/>
      <c r="F12" s="386"/>
      <c r="G12" s="386"/>
      <c r="H12" s="386"/>
      <c r="I12" s="386"/>
      <c r="J12" s="38" t="str">
        <f>IF(AND('Mapa final'!$AD$12="Muy Alta",'Mapa final'!$AF$12="Leve"),CONCATENATE("R2C",'Mapa final'!$S$12),"")</f>
        <v/>
      </c>
      <c r="K12" s="150" t="str">
        <f>IF(AND('Mapa final'!$AD$12="Muy Alta",'Mapa final'!$AF$12="Leve"),CONCATENATE("R2C",'Mapa final'!$S$12),"")</f>
        <v/>
      </c>
      <c r="L12" s="150" t="str">
        <f>IF(AND('Mapa final'!$AD$12="Muy Alta",'Mapa final'!$AF$12="Leve"),CONCATENATE("R2C",'Mapa final'!$S$12),"")</f>
        <v/>
      </c>
      <c r="M12" s="150" t="str">
        <f>IF(AND('Mapa final'!$AD$12="Muy Alta",'Mapa final'!$AF$12="Leve"),CONCATENATE("R2C",'Mapa final'!$S$12),"")</f>
        <v/>
      </c>
      <c r="N12" s="150" t="str">
        <f>IF(AND('Mapa final'!$AD$12="Muy Alta",'Mapa final'!$AF$12="Leve"),CONCATENATE("R2C",'Mapa final'!$S$12),"")</f>
        <v/>
      </c>
      <c r="O12" s="39" t="str">
        <f>IF(AND('Mapa final'!$AD$12="Muy Alta",'Mapa final'!$AF$12="Leve"),CONCATENATE("R2C",'Mapa final'!$S$12),"")</f>
        <v/>
      </c>
      <c r="P12" s="38" t="str">
        <f>IF(AND('Mapa final'!$AD$12="Muy Alta",'Mapa final'!$AF$12="Leve"),CONCATENATE("R2C",'Mapa final'!$S$12),"")</f>
        <v/>
      </c>
      <c r="Q12" s="150" t="str">
        <f>IF(AND('Mapa final'!$AD$12="Muy Alta",'Mapa final'!$AF$12="Leve"),CONCATENATE("R2C",'Mapa final'!$S$12),"")</f>
        <v/>
      </c>
      <c r="R12" s="150" t="str">
        <f>IF(AND('Mapa final'!$AD$12="Muy Alta",'Mapa final'!$AF$12="Leve"),CONCATENATE("R2C",'Mapa final'!$S$12),"")</f>
        <v/>
      </c>
      <c r="S12" s="150" t="str">
        <f>IF(AND('Mapa final'!$AD$12="Muy Alta",'Mapa final'!$AF$12="Leve"),CONCATENATE("R2C",'Mapa final'!$S$12),"")</f>
        <v/>
      </c>
      <c r="T12" s="150" t="str">
        <f>IF(AND('Mapa final'!$AD$12="Muy Alta",'Mapa final'!$AF$12="Leve"),CONCATENATE("R2C",'Mapa final'!$S$12),"")</f>
        <v/>
      </c>
      <c r="U12" s="39" t="str">
        <f>IF(AND('Mapa final'!$AD$12="Muy Alta",'Mapa final'!$AF$12="Leve"),CONCATENATE("R2C",'Mapa final'!$S$12),"")</f>
        <v/>
      </c>
      <c r="V12" s="38" t="str">
        <f>IF(AND('Mapa final'!$AD$12="Muy Alta",'Mapa final'!$AF$12="Leve"),CONCATENATE("R2C",'Mapa final'!$S$12),"")</f>
        <v/>
      </c>
      <c r="W12" s="150" t="str">
        <f>IF(AND('Mapa final'!$AD$12="Muy Alta",'Mapa final'!$AF$12="Leve"),CONCATENATE("R2C",'Mapa final'!$S$12),"")</f>
        <v/>
      </c>
      <c r="X12" s="150" t="str">
        <f>IF(AND('Mapa final'!$AD$12="Muy Alta",'Mapa final'!$AF$12="Leve"),CONCATENATE("R2C",'Mapa final'!$S$12),"")</f>
        <v/>
      </c>
      <c r="Y12" s="150" t="str">
        <f>IF(AND('Mapa final'!$AD$12="Muy Alta",'Mapa final'!$AF$12="Leve"),CONCATENATE("R2C",'Mapa final'!$S$12),"")</f>
        <v/>
      </c>
      <c r="Z12" s="150" t="str">
        <f>IF(AND('Mapa final'!$AD$12="Muy Alta",'Mapa final'!$AF$12="Leve"),CONCATENATE("R2C",'Mapa final'!$S$12),"")</f>
        <v/>
      </c>
      <c r="AA12" s="39" t="str">
        <f>IF(AND('Mapa final'!$AD$12="Muy Alta",'Mapa final'!$AF$12="Leve"),CONCATENATE("R2C",'Mapa final'!$S$12),"")</f>
        <v/>
      </c>
      <c r="AB12" s="38" t="str">
        <f>IF(AND('Mapa final'!$AD$12="Muy Alta",'Mapa final'!$AF$12="Leve"),CONCATENATE("R2C",'Mapa final'!$S$12),"")</f>
        <v/>
      </c>
      <c r="AC12" s="150" t="str">
        <f>IF(AND('Mapa final'!$AD$12="Muy Alta",'Mapa final'!$AF$12="Leve"),CONCATENATE("R2C",'Mapa final'!$S$12),"")</f>
        <v/>
      </c>
      <c r="AD12" s="150" t="str">
        <f>IF(AND('Mapa final'!$AD$12="Muy Alta",'Mapa final'!$AF$12="Leve"),CONCATENATE("R2C",'Mapa final'!$S$12),"")</f>
        <v/>
      </c>
      <c r="AE12" s="150" t="str">
        <f>IF(AND('Mapa final'!$AD$12="Muy Alta",'Mapa final'!$AF$12="Leve"),CONCATENATE("R2C",'Mapa final'!$S$12),"")</f>
        <v/>
      </c>
      <c r="AF12" s="150" t="str">
        <f>IF(AND('Mapa final'!$AD$12="Muy Alta",'Mapa final'!$AF$12="Leve"),CONCATENATE("R2C",'Mapa final'!$S$12),"")</f>
        <v/>
      </c>
      <c r="AG12" s="150" t="str">
        <f>IF(AND('Mapa final'!$AD$12="Muy Alta",'Mapa final'!$AF$12="Leve"),CONCATENATE("R2C",'Mapa final'!$S$12),"")</f>
        <v/>
      </c>
      <c r="AH12" s="40" t="str">
        <f>IF(AND('Mapa final'!$AD$12="Muy Alta",'Mapa final'!$AF$12="Catastrófico"),CONCATENATE("R2C",'Mapa final'!$S$12),"")</f>
        <v/>
      </c>
      <c r="AI12" s="152" t="str">
        <f>IF(AND('Mapa final'!$AD$12="Muy Alta",'Mapa final'!$AF$12="Catastrófico"),CONCATENATE("R2C",'Mapa final'!$S$12),"")</f>
        <v/>
      </c>
      <c r="AJ12" s="152" t="str">
        <f>IF(AND('Mapa final'!$AD$12="Muy Alta",'Mapa final'!$AF$12="Catastrófico"),CONCATENATE("R2C",'Mapa final'!$S$12),"")</f>
        <v/>
      </c>
      <c r="AK12" s="152" t="str">
        <f>IF(AND('Mapa final'!$AD$12="Muy Alta",'Mapa final'!$AF$12="Catastrófico"),CONCATENATE("R2C",'Mapa final'!$S$12),"")</f>
        <v/>
      </c>
      <c r="AL12" s="152" t="str">
        <f>IF(AND('Mapa final'!$AD$12="Muy Alta",'Mapa final'!$AF$12="Catastrófico"),CONCATENATE("R2C",'Mapa final'!$S$12),"")</f>
        <v/>
      </c>
      <c r="AM12" s="41" t="str">
        <f>IF(AND('Mapa final'!$AD$12="Muy Alta",'Mapa final'!$AF$12="Catastrófico"),CONCATENATE("R2C",'Mapa final'!$S$12),"")</f>
        <v/>
      </c>
      <c r="AN12" s="64"/>
      <c r="AO12" s="393"/>
      <c r="AP12" s="394"/>
      <c r="AQ12" s="394"/>
      <c r="AR12" s="394"/>
      <c r="AS12" s="394"/>
      <c r="AT12" s="395"/>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row>
    <row r="13" spans="1:91" ht="15" customHeight="1" x14ac:dyDescent="0.25">
      <c r="A13" s="64"/>
      <c r="B13" s="287"/>
      <c r="C13" s="287"/>
      <c r="D13" s="288"/>
      <c r="E13" s="387"/>
      <c r="F13" s="386"/>
      <c r="G13" s="386"/>
      <c r="H13" s="386"/>
      <c r="I13" s="386"/>
      <c r="J13" s="38" t="str">
        <f>IF(AND('Mapa final'!$AD$12="Muy Alta",'Mapa final'!$AF$12="Leve"),CONCATENATE("R2C",'Mapa final'!$S$12),"")</f>
        <v/>
      </c>
      <c r="K13" s="150" t="str">
        <f>IF(AND('Mapa final'!$AD$12="Muy Alta",'Mapa final'!$AF$12="Leve"),CONCATENATE("R2C",'Mapa final'!$S$12),"")</f>
        <v/>
      </c>
      <c r="L13" s="150" t="str">
        <f>IF(AND('Mapa final'!$AD$12="Muy Alta",'Mapa final'!$AF$12="Leve"),CONCATENATE("R2C",'Mapa final'!$S$12),"")</f>
        <v/>
      </c>
      <c r="M13" s="150" t="str">
        <f>IF(AND('Mapa final'!$AD$12="Muy Alta",'Mapa final'!$AF$12="Leve"),CONCATENATE("R2C",'Mapa final'!$S$12),"")</f>
        <v/>
      </c>
      <c r="N13" s="150" t="str">
        <f>IF(AND('Mapa final'!$AD$12="Muy Alta",'Mapa final'!$AF$12="Leve"),CONCATENATE("R2C",'Mapa final'!$S$12),"")</f>
        <v/>
      </c>
      <c r="O13" s="39" t="str">
        <f>IF(AND('Mapa final'!$AD$12="Muy Alta",'Mapa final'!$AF$12="Leve"),CONCATENATE("R2C",'Mapa final'!$S$12),"")</f>
        <v/>
      </c>
      <c r="P13" s="38" t="str">
        <f>IF(AND('Mapa final'!$AD$12="Muy Alta",'Mapa final'!$AF$12="Leve"),CONCATENATE("R2C",'Mapa final'!$S$12),"")</f>
        <v/>
      </c>
      <c r="Q13" s="150" t="str">
        <f>IF(AND('Mapa final'!$AD$12="Muy Alta",'Mapa final'!$AF$12="Leve"),CONCATENATE("R2C",'Mapa final'!$S$12),"")</f>
        <v/>
      </c>
      <c r="R13" s="150" t="str">
        <f>IF(AND('Mapa final'!$AD$12="Muy Alta",'Mapa final'!$AF$12="Leve"),CONCATENATE("R2C",'Mapa final'!$S$12),"")</f>
        <v/>
      </c>
      <c r="S13" s="150" t="str">
        <f>IF(AND('Mapa final'!$AD$12="Muy Alta",'Mapa final'!$AF$12="Leve"),CONCATENATE("R2C",'Mapa final'!$S$12),"")</f>
        <v/>
      </c>
      <c r="T13" s="150" t="str">
        <f>IF(AND('Mapa final'!$AD$12="Muy Alta",'Mapa final'!$AF$12="Leve"),CONCATENATE("R2C",'Mapa final'!$S$12),"")</f>
        <v/>
      </c>
      <c r="U13" s="39" t="str">
        <f>IF(AND('Mapa final'!$AD$12="Muy Alta",'Mapa final'!$AF$12="Leve"),CONCATENATE("R2C",'Mapa final'!$S$12),"")</f>
        <v/>
      </c>
      <c r="V13" s="38" t="str">
        <f>IF(AND('Mapa final'!$AD$12="Muy Alta",'Mapa final'!$AF$12="Leve"),CONCATENATE("R2C",'Mapa final'!$S$12),"")</f>
        <v/>
      </c>
      <c r="W13" s="150" t="str">
        <f>IF(AND('Mapa final'!$AD$12="Muy Alta",'Mapa final'!$AF$12="Leve"),CONCATENATE("R2C",'Mapa final'!$S$12),"")</f>
        <v/>
      </c>
      <c r="X13" s="150" t="str">
        <f>IF(AND('Mapa final'!$AD$12="Muy Alta",'Mapa final'!$AF$12="Leve"),CONCATENATE("R2C",'Mapa final'!$S$12),"")</f>
        <v/>
      </c>
      <c r="Y13" s="150" t="str">
        <f>IF(AND('Mapa final'!$AD$12="Muy Alta",'Mapa final'!$AF$12="Leve"),CONCATENATE("R2C",'Mapa final'!$S$12),"")</f>
        <v/>
      </c>
      <c r="Z13" s="150" t="str">
        <f>IF(AND('Mapa final'!$AD$12="Muy Alta",'Mapa final'!$AF$12="Leve"),CONCATENATE("R2C",'Mapa final'!$S$12),"")</f>
        <v/>
      </c>
      <c r="AA13" s="39" t="str">
        <f>IF(AND('Mapa final'!$AD$12="Muy Alta",'Mapa final'!$AF$12="Leve"),CONCATENATE("R2C",'Mapa final'!$S$12),"")</f>
        <v/>
      </c>
      <c r="AB13" s="38" t="str">
        <f>IF(AND('Mapa final'!$AD$12="Muy Alta",'Mapa final'!$AF$12="Leve"),CONCATENATE("R2C",'Mapa final'!$S$12),"")</f>
        <v/>
      </c>
      <c r="AC13" s="150" t="str">
        <f>IF(AND('Mapa final'!$AD$12="Muy Alta",'Mapa final'!$AF$12="Leve"),CONCATENATE("R2C",'Mapa final'!$S$12),"")</f>
        <v/>
      </c>
      <c r="AD13" s="150" t="str">
        <f>IF(AND('Mapa final'!$AD$12="Muy Alta",'Mapa final'!$AF$12="Leve"),CONCATENATE("R2C",'Mapa final'!$S$12),"")</f>
        <v/>
      </c>
      <c r="AE13" s="150" t="str">
        <f>IF(AND('Mapa final'!$AD$12="Muy Alta",'Mapa final'!$AF$12="Leve"),CONCATENATE("R2C",'Mapa final'!$S$12),"")</f>
        <v/>
      </c>
      <c r="AF13" s="150" t="str">
        <f>IF(AND('Mapa final'!$AD$12="Muy Alta",'Mapa final'!$AF$12="Leve"),CONCATENATE("R2C",'Mapa final'!$S$12),"")</f>
        <v/>
      </c>
      <c r="AG13" s="150" t="str">
        <f>IF(AND('Mapa final'!$AD$12="Muy Alta",'Mapa final'!$AF$12="Leve"),CONCATENATE("R2C",'Mapa final'!$S$12),"")</f>
        <v/>
      </c>
      <c r="AH13" s="40" t="str">
        <f>IF(AND('Mapa final'!$AD$12="Muy Alta",'Mapa final'!$AF$12="Catastrófico"),CONCATENATE("R2C",'Mapa final'!$S$12),"")</f>
        <v/>
      </c>
      <c r="AI13" s="152" t="str">
        <f>IF(AND('Mapa final'!$AD$12="Muy Alta",'Mapa final'!$AF$12="Catastrófico"),CONCATENATE("R2C",'Mapa final'!$S$12),"")</f>
        <v/>
      </c>
      <c r="AJ13" s="152" t="str">
        <f>IF(AND('Mapa final'!$AD$12="Muy Alta",'Mapa final'!$AF$12="Catastrófico"),CONCATENATE("R2C",'Mapa final'!$S$12),"")</f>
        <v/>
      </c>
      <c r="AK13" s="152" t="str">
        <f>IF(AND('Mapa final'!$AD$12="Muy Alta",'Mapa final'!$AF$12="Catastrófico"),CONCATENATE("R2C",'Mapa final'!$S$12),"")</f>
        <v/>
      </c>
      <c r="AL13" s="152" t="str">
        <f>IF(AND('Mapa final'!$AD$12="Muy Alta",'Mapa final'!$AF$12="Catastrófico"),CONCATENATE("R2C",'Mapa final'!$S$12),"")</f>
        <v/>
      </c>
      <c r="AM13" s="41" t="str">
        <f>IF(AND('Mapa final'!$AD$12="Muy Alta",'Mapa final'!$AF$12="Catastrófico"),CONCATENATE("R2C",'Mapa final'!$S$12),"")</f>
        <v/>
      </c>
      <c r="AN13" s="64"/>
      <c r="AO13" s="393"/>
      <c r="AP13" s="394"/>
      <c r="AQ13" s="394"/>
      <c r="AR13" s="394"/>
      <c r="AS13" s="394"/>
      <c r="AT13" s="395"/>
      <c r="AU13" s="64"/>
      <c r="AV13" s="64"/>
      <c r="AW13" s="64"/>
      <c r="AX13" s="64"/>
      <c r="AY13" s="64"/>
      <c r="AZ13" s="64"/>
      <c r="BA13" s="64"/>
      <c r="BB13" s="64"/>
      <c r="BC13" s="64"/>
      <c r="BD13" s="64"/>
      <c r="BE13" s="64"/>
      <c r="BF13" s="64"/>
      <c r="BG13" s="64"/>
      <c r="BH13" s="64"/>
      <c r="BI13" s="64"/>
      <c r="BJ13" s="64"/>
      <c r="BK13" s="64"/>
      <c r="BL13" s="64"/>
      <c r="BM13" s="64"/>
      <c r="BN13" s="64"/>
      <c r="BO13" s="64"/>
      <c r="BP13" s="64"/>
      <c r="BQ13" s="64"/>
      <c r="BR13" s="64"/>
      <c r="BS13" s="64"/>
      <c r="BT13" s="64"/>
      <c r="BU13" s="64"/>
      <c r="BV13" s="64"/>
      <c r="BW13" s="64"/>
      <c r="BX13" s="64"/>
    </row>
    <row r="14" spans="1:91" ht="15" customHeight="1" x14ac:dyDescent="0.25">
      <c r="A14" s="64"/>
      <c r="B14" s="287"/>
      <c r="C14" s="287"/>
      <c r="D14" s="288"/>
      <c r="E14" s="387"/>
      <c r="F14" s="386"/>
      <c r="G14" s="386"/>
      <c r="H14" s="386"/>
      <c r="I14" s="386"/>
      <c r="J14" s="38" t="str">
        <f>IF(AND('Mapa final'!$AD$12="Muy Alta",'Mapa final'!$AF$12="Leve"),CONCATENATE("R2C",'Mapa final'!$S$12),"")</f>
        <v/>
      </c>
      <c r="K14" s="150" t="str">
        <f>IF(AND('Mapa final'!$AD$12="Muy Alta",'Mapa final'!$AF$12="Leve"),CONCATENATE("R2C",'Mapa final'!$S$12),"")</f>
        <v/>
      </c>
      <c r="L14" s="150" t="str">
        <f>IF(AND('Mapa final'!$AD$12="Muy Alta",'Mapa final'!$AF$12="Leve"),CONCATENATE("R2C",'Mapa final'!$S$12),"")</f>
        <v/>
      </c>
      <c r="M14" s="150" t="str">
        <f>IF(AND('Mapa final'!$AD$12="Muy Alta",'Mapa final'!$AF$12="Leve"),CONCATENATE("R2C",'Mapa final'!$S$12),"")</f>
        <v/>
      </c>
      <c r="N14" s="150" t="str">
        <f>IF(AND('Mapa final'!$AD$12="Muy Alta",'Mapa final'!$AF$12="Leve"),CONCATENATE("R2C",'Mapa final'!$S$12),"")</f>
        <v/>
      </c>
      <c r="O14" s="39" t="str">
        <f>IF(AND('Mapa final'!$AD$12="Muy Alta",'Mapa final'!$AF$12="Leve"),CONCATENATE("R2C",'Mapa final'!$S$12),"")</f>
        <v/>
      </c>
      <c r="P14" s="38" t="str">
        <f>IF(AND('Mapa final'!$AD$12="Muy Alta",'Mapa final'!$AF$12="Leve"),CONCATENATE("R2C",'Mapa final'!$S$12),"")</f>
        <v/>
      </c>
      <c r="Q14" s="150" t="str">
        <f>IF(AND('Mapa final'!$AD$12="Muy Alta",'Mapa final'!$AF$12="Leve"),CONCATENATE("R2C",'Mapa final'!$S$12),"")</f>
        <v/>
      </c>
      <c r="R14" s="150" t="str">
        <f>IF(AND('Mapa final'!$AD$12="Muy Alta",'Mapa final'!$AF$12="Leve"),CONCATENATE("R2C",'Mapa final'!$S$12),"")</f>
        <v/>
      </c>
      <c r="S14" s="150" t="str">
        <f>IF(AND('Mapa final'!$AD$12="Muy Alta",'Mapa final'!$AF$12="Leve"),CONCATENATE("R2C",'Mapa final'!$S$12),"")</f>
        <v/>
      </c>
      <c r="T14" s="150" t="str">
        <f>IF(AND('Mapa final'!$AD$12="Muy Alta",'Mapa final'!$AF$12="Leve"),CONCATENATE("R2C",'Mapa final'!$S$12),"")</f>
        <v/>
      </c>
      <c r="U14" s="39" t="str">
        <f>IF(AND('Mapa final'!$AD$12="Muy Alta",'Mapa final'!$AF$12="Leve"),CONCATENATE("R2C",'Mapa final'!$S$12),"")</f>
        <v/>
      </c>
      <c r="V14" s="38" t="str">
        <f>IF(AND('Mapa final'!$AD$12="Muy Alta",'Mapa final'!$AF$12="Leve"),CONCATENATE("R2C",'Mapa final'!$S$12),"")</f>
        <v/>
      </c>
      <c r="W14" s="150" t="str">
        <f>IF(AND('Mapa final'!$AD$12="Muy Alta",'Mapa final'!$AF$12="Leve"),CONCATENATE("R2C",'Mapa final'!$S$12),"")</f>
        <v/>
      </c>
      <c r="X14" s="150" t="str">
        <f>IF(AND('Mapa final'!$AD$12="Muy Alta",'Mapa final'!$AF$12="Leve"),CONCATENATE("R2C",'Mapa final'!$S$12),"")</f>
        <v/>
      </c>
      <c r="Y14" s="150" t="str">
        <f>IF(AND('Mapa final'!$AD$12="Muy Alta",'Mapa final'!$AF$12="Leve"),CONCATENATE("R2C",'Mapa final'!$S$12),"")</f>
        <v/>
      </c>
      <c r="Z14" s="150" t="str">
        <f>IF(AND('Mapa final'!$AD$12="Muy Alta",'Mapa final'!$AF$12="Leve"),CONCATENATE("R2C",'Mapa final'!$S$12),"")</f>
        <v/>
      </c>
      <c r="AA14" s="39" t="str">
        <f>IF(AND('Mapa final'!$AD$12="Muy Alta",'Mapa final'!$AF$12="Leve"),CONCATENATE("R2C",'Mapa final'!$S$12),"")</f>
        <v/>
      </c>
      <c r="AB14" s="38" t="str">
        <f>IF(AND('Mapa final'!$AD$12="Muy Alta",'Mapa final'!$AF$12="Leve"),CONCATENATE("R2C",'Mapa final'!$S$12),"")</f>
        <v/>
      </c>
      <c r="AC14" s="150" t="str">
        <f>IF(AND('Mapa final'!$AD$12="Muy Alta",'Mapa final'!$AF$12="Leve"),CONCATENATE("R2C",'Mapa final'!$S$12),"")</f>
        <v/>
      </c>
      <c r="AD14" s="150" t="str">
        <f>IF(AND('Mapa final'!$AD$12="Muy Alta",'Mapa final'!$AF$12="Leve"),CONCATENATE("R2C",'Mapa final'!$S$12),"")</f>
        <v/>
      </c>
      <c r="AE14" s="150" t="str">
        <f>IF(AND('Mapa final'!$AD$12="Muy Alta",'Mapa final'!$AF$12="Leve"),CONCATENATE("R2C",'Mapa final'!$S$12),"")</f>
        <v/>
      </c>
      <c r="AF14" s="150" t="str">
        <f>IF(AND('Mapa final'!$AD$12="Muy Alta",'Mapa final'!$AF$12="Leve"),CONCATENATE("R2C",'Mapa final'!$S$12),"")</f>
        <v/>
      </c>
      <c r="AG14" s="150" t="str">
        <f>IF(AND('Mapa final'!$AD$12="Muy Alta",'Mapa final'!$AF$12="Leve"),CONCATENATE("R2C",'Mapa final'!$S$12),"")</f>
        <v/>
      </c>
      <c r="AH14" s="40" t="str">
        <f>IF(AND('Mapa final'!$AD$12="Muy Alta",'Mapa final'!$AF$12="Catastrófico"),CONCATENATE("R2C",'Mapa final'!$S$12),"")</f>
        <v/>
      </c>
      <c r="AI14" s="152" t="str">
        <f>IF(AND('Mapa final'!$AD$12="Muy Alta",'Mapa final'!$AF$12="Catastrófico"),CONCATENATE("R2C",'Mapa final'!$S$12),"")</f>
        <v/>
      </c>
      <c r="AJ14" s="152" t="str">
        <f>IF(AND('Mapa final'!$AD$12="Muy Alta",'Mapa final'!$AF$12="Catastrófico"),CONCATENATE("R2C",'Mapa final'!$S$12),"")</f>
        <v/>
      </c>
      <c r="AK14" s="152" t="str">
        <f>IF(AND('Mapa final'!$AD$12="Muy Alta",'Mapa final'!$AF$12="Catastrófico"),CONCATENATE("R2C",'Mapa final'!$S$12),"")</f>
        <v/>
      </c>
      <c r="AL14" s="152" t="str">
        <f>IF(AND('Mapa final'!$AD$12="Muy Alta",'Mapa final'!$AF$12="Catastrófico"),CONCATENATE("R2C",'Mapa final'!$S$12),"")</f>
        <v/>
      </c>
      <c r="AM14" s="41" t="str">
        <f>IF(AND('Mapa final'!$AD$12="Muy Alta",'Mapa final'!$AF$12="Catastrófico"),CONCATENATE("R2C",'Mapa final'!$S$12),"")</f>
        <v/>
      </c>
      <c r="AN14" s="64"/>
      <c r="AO14" s="393"/>
      <c r="AP14" s="394"/>
      <c r="AQ14" s="394"/>
      <c r="AR14" s="394"/>
      <c r="AS14" s="394"/>
      <c r="AT14" s="395"/>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row>
    <row r="15" spans="1:91" ht="15.75" customHeight="1" thickBot="1" x14ac:dyDescent="0.3">
      <c r="A15" s="64"/>
      <c r="B15" s="287"/>
      <c r="C15" s="287"/>
      <c r="D15" s="288"/>
      <c r="E15" s="388"/>
      <c r="F15" s="389"/>
      <c r="G15" s="389"/>
      <c r="H15" s="389"/>
      <c r="I15" s="389"/>
      <c r="J15" s="38" t="str">
        <f>IF(AND('Mapa final'!$AD$12="Muy Alta",'Mapa final'!$AF$12="Leve"),CONCATENATE("R2C",'Mapa final'!$S$12),"")</f>
        <v/>
      </c>
      <c r="K15" s="150" t="str">
        <f>IF(AND('Mapa final'!$AD$12="Muy Alta",'Mapa final'!$AF$12="Leve"),CONCATENATE("R2C",'Mapa final'!$S$12),"")</f>
        <v/>
      </c>
      <c r="L15" s="150" t="str">
        <f>IF(AND('Mapa final'!$AD$12="Muy Alta",'Mapa final'!$AF$12="Leve"),CONCATENATE("R2C",'Mapa final'!$S$12),"")</f>
        <v/>
      </c>
      <c r="M15" s="150" t="str">
        <f>IF(AND('Mapa final'!$AD$12="Muy Alta",'Mapa final'!$AF$12="Leve"),CONCATENATE("R2C",'Mapa final'!$S$12),"")</f>
        <v/>
      </c>
      <c r="N15" s="150" t="str">
        <f>IF(AND('Mapa final'!$AD$12="Muy Alta",'Mapa final'!$AF$12="Leve"),CONCATENATE("R2C",'Mapa final'!$S$12),"")</f>
        <v/>
      </c>
      <c r="O15" s="39" t="str">
        <f>IF(AND('Mapa final'!$AD$12="Muy Alta",'Mapa final'!$AF$12="Leve"),CONCATENATE("R2C",'Mapa final'!$S$12),"")</f>
        <v/>
      </c>
      <c r="P15" s="42" t="str">
        <f>IF(AND('Mapa final'!$AD$12="Muy Alta",'Mapa final'!$AF$12="Leve"),CONCATENATE("R2C",'Mapa final'!$S$12),"")</f>
        <v/>
      </c>
      <c r="Q15" s="43" t="str">
        <f>IF(AND('Mapa final'!$AD$12="Muy Alta",'Mapa final'!$AF$12="Leve"),CONCATENATE("R2C",'Mapa final'!$S$12),"")</f>
        <v/>
      </c>
      <c r="R15" s="43" t="str">
        <f>IF(AND('Mapa final'!$AD$12="Muy Alta",'Mapa final'!$AF$12="Leve"),CONCATENATE("R2C",'Mapa final'!$S$12),"")</f>
        <v/>
      </c>
      <c r="S15" s="43" t="str">
        <f>IF(AND('Mapa final'!$AD$12="Muy Alta",'Mapa final'!$AF$12="Leve"),CONCATENATE("R2C",'Mapa final'!$S$12),"")</f>
        <v/>
      </c>
      <c r="T15" s="43" t="str">
        <f>IF(AND('Mapa final'!$AD$12="Muy Alta",'Mapa final'!$AF$12="Leve"),CONCATENATE("R2C",'Mapa final'!$S$12),"")</f>
        <v/>
      </c>
      <c r="U15" s="44" t="str">
        <f>IF(AND('Mapa final'!$AD$12="Muy Alta",'Mapa final'!$AF$12="Leve"),CONCATENATE("R2C",'Mapa final'!$S$12),"")</f>
        <v/>
      </c>
      <c r="V15" s="42" t="str">
        <f>IF(AND('Mapa final'!$AD$12="Muy Alta",'Mapa final'!$AF$12="Leve"),CONCATENATE("R2C",'Mapa final'!$S$12),"")</f>
        <v/>
      </c>
      <c r="W15" s="43" t="str">
        <f>IF(AND('Mapa final'!$AD$12="Muy Alta",'Mapa final'!$AF$12="Leve"),CONCATENATE("R2C",'Mapa final'!$S$12),"")</f>
        <v/>
      </c>
      <c r="X15" s="43" t="str">
        <f>IF(AND('Mapa final'!$AD$12="Muy Alta",'Mapa final'!$AF$12="Leve"),CONCATENATE("R2C",'Mapa final'!$S$12),"")</f>
        <v/>
      </c>
      <c r="Y15" s="43" t="str">
        <f>IF(AND('Mapa final'!$AD$12="Muy Alta",'Mapa final'!$AF$12="Leve"),CONCATENATE("R2C",'Mapa final'!$S$12),"")</f>
        <v/>
      </c>
      <c r="Z15" s="43" t="str">
        <f>IF(AND('Mapa final'!$AD$12="Muy Alta",'Mapa final'!$AF$12="Leve"),CONCATENATE("R2C",'Mapa final'!$S$12),"")</f>
        <v/>
      </c>
      <c r="AA15" s="44" t="str">
        <f>IF(AND('Mapa final'!$AD$12="Muy Alta",'Mapa final'!$AF$12="Leve"),CONCATENATE("R2C",'Mapa final'!$S$12),"")</f>
        <v/>
      </c>
      <c r="AB15" s="42" t="str">
        <f>IF(AND('Mapa final'!$AD$12="Muy Alta",'Mapa final'!$AF$12="Leve"),CONCATENATE("R2C",'Mapa final'!$S$12),"")</f>
        <v/>
      </c>
      <c r="AC15" s="43" t="str">
        <f>IF(AND('Mapa final'!$AD$12="Muy Alta",'Mapa final'!$AF$12="Leve"),CONCATENATE("R2C",'Mapa final'!$S$12),"")</f>
        <v/>
      </c>
      <c r="AD15" s="43" t="str">
        <f>IF(AND('Mapa final'!$AD$12="Muy Alta",'Mapa final'!$AF$12="Leve"),CONCATENATE("R2C",'Mapa final'!$S$12),"")</f>
        <v/>
      </c>
      <c r="AE15" s="43" t="str">
        <f>IF(AND('Mapa final'!$AD$12="Muy Alta",'Mapa final'!$AF$12="Leve"),CONCATENATE("R2C",'Mapa final'!$S$12),"")</f>
        <v/>
      </c>
      <c r="AF15" s="43" t="str">
        <f>IF(AND('Mapa final'!$AD$12="Muy Alta",'Mapa final'!$AF$12="Leve"),CONCATENATE("R2C",'Mapa final'!$S$12),"")</f>
        <v/>
      </c>
      <c r="AG15" s="43" t="str">
        <f>IF(AND('Mapa final'!$AD$12="Muy Alta",'Mapa final'!$AF$12="Leve"),CONCATENATE("R2C",'Mapa final'!$S$12),"")</f>
        <v/>
      </c>
      <c r="AH15" s="45" t="str">
        <f>IF(AND('Mapa final'!$AD$12="Muy Alta",'Mapa final'!$AF$12="Catastrófico"),CONCATENATE("R2C",'Mapa final'!$S$12),"")</f>
        <v/>
      </c>
      <c r="AI15" s="46" t="str">
        <f>IF(AND('Mapa final'!$AD$12="Muy Alta",'Mapa final'!$AF$12="Catastrófico"),CONCATENATE("R2C",'Mapa final'!$S$12),"")</f>
        <v/>
      </c>
      <c r="AJ15" s="46" t="str">
        <f>IF(AND('Mapa final'!$AD$12="Muy Alta",'Mapa final'!$AF$12="Catastrófico"),CONCATENATE("R2C",'Mapa final'!$S$12),"")</f>
        <v/>
      </c>
      <c r="AK15" s="46" t="str">
        <f>IF(AND('Mapa final'!$AD$12="Muy Alta",'Mapa final'!$AF$12="Catastrófico"),CONCATENATE("R2C",'Mapa final'!$S$12),"")</f>
        <v/>
      </c>
      <c r="AL15" s="46" t="str">
        <f>IF(AND('Mapa final'!$AD$12="Muy Alta",'Mapa final'!$AF$12="Catastrófico"),CONCATENATE("R2C",'Mapa final'!$S$12),"")</f>
        <v/>
      </c>
      <c r="AM15" s="47" t="str">
        <f>IF(AND('Mapa final'!$AD$12="Muy Alta",'Mapa final'!$AF$12="Catastrófico"),CONCATENATE("R2C",'Mapa final'!$S$12),"")</f>
        <v/>
      </c>
      <c r="AN15" s="64"/>
      <c r="AO15" s="396"/>
      <c r="AP15" s="397"/>
      <c r="AQ15" s="397"/>
      <c r="AR15" s="397"/>
      <c r="AS15" s="397"/>
      <c r="AT15" s="398"/>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row>
    <row r="16" spans="1:91" ht="15" customHeight="1" x14ac:dyDescent="0.25">
      <c r="A16" s="64"/>
      <c r="B16" s="287"/>
      <c r="C16" s="287"/>
      <c r="D16" s="288"/>
      <c r="E16" s="383" t="s">
        <v>236</v>
      </c>
      <c r="F16" s="384"/>
      <c r="G16" s="384"/>
      <c r="H16" s="384"/>
      <c r="I16" s="384"/>
      <c r="J16" s="48" t="str">
        <f>IF(AND('Mapa final'!$AD$12="Alta",'Mapa final'!$AF$12="Leve"),CONCATENATE("R2C",'Mapa final'!$S$12),"")</f>
        <v/>
      </c>
      <c r="K16" s="49" t="str">
        <f>IF(AND('Mapa final'!$AD$12="Alta",'Mapa final'!$AF$12="Leve"),CONCATENATE("R2C",'Mapa final'!$S$12),"")</f>
        <v/>
      </c>
      <c r="L16" s="49" t="str">
        <f>IF(AND('Mapa final'!$AD$12="Alta",'Mapa final'!$AF$12="Leve"),CONCATENATE("R2C",'Mapa final'!$S$12),"")</f>
        <v/>
      </c>
      <c r="M16" s="49" t="str">
        <f>IF(AND('Mapa final'!$AD$12="Alta",'Mapa final'!$AF$12="Leve"),CONCATENATE("R2C",'Mapa final'!$S$12),"")</f>
        <v/>
      </c>
      <c r="N16" s="49" t="str">
        <f>IF(AND('Mapa final'!$AD$12="Alta",'Mapa final'!$AF$12="Leve"),CONCATENATE("R2C",'Mapa final'!$S$12),"")</f>
        <v/>
      </c>
      <c r="O16" s="50" t="str">
        <f>IF(AND('Mapa final'!$AD$12="Alta",'Mapa final'!$AF$12="Leve"),CONCATENATE("R2C",'Mapa final'!$S$12),"")</f>
        <v/>
      </c>
      <c r="P16" s="48" t="str">
        <f>IF(AND('Mapa final'!$AD$12="Alta",'Mapa final'!$AF$12="Leve"),CONCATENATE("R2C",'Mapa final'!$S$12),"")</f>
        <v/>
      </c>
      <c r="Q16" s="49" t="str">
        <f>IF(AND('Mapa final'!$AD$12="Alta",'Mapa final'!$AF$12="Leve"),CONCATENATE("R2C",'Mapa final'!$S$12),"")</f>
        <v/>
      </c>
      <c r="R16" s="49" t="str">
        <f>IF(AND('Mapa final'!$AD$12="Alta",'Mapa final'!$AF$12="Leve"),CONCATENATE("R2C",'Mapa final'!$S$12),"")</f>
        <v/>
      </c>
      <c r="S16" s="49" t="str">
        <f>IF(AND('Mapa final'!$AD$12="Alta",'Mapa final'!$AF$12="Leve"),CONCATENATE("R2C",'Mapa final'!$S$12),"")</f>
        <v/>
      </c>
      <c r="T16" s="49" t="str">
        <f>IF(AND('Mapa final'!$AD$12="Alta",'Mapa final'!$AF$12="Leve"),CONCATENATE("R2C",'Mapa final'!$S$12),"")</f>
        <v/>
      </c>
      <c r="U16" s="50" t="str">
        <f>IF(AND('Mapa final'!$AD$12="Alta",'Mapa final'!$AF$12="Leve"),CONCATENATE("R2C",'Mapa final'!$S$12),"")</f>
        <v/>
      </c>
      <c r="V16" s="32" t="str">
        <f>IF(AND('Mapa final'!$AD$12="Muy Alta",'Mapa final'!$AF$12="Leve"),CONCATENATE("R2C",'Mapa final'!$S$12),"")</f>
        <v/>
      </c>
      <c r="W16" s="33" t="str">
        <f>IF(AND('Mapa final'!$AD$12="Muy Alta",'Mapa final'!$AF$12="Leve"),CONCATENATE("R2C",'Mapa final'!$S$12),"")</f>
        <v/>
      </c>
      <c r="X16" s="33" t="str">
        <f>IF(AND('Mapa final'!$AD$12="Muy Alta",'Mapa final'!$AF$12="Leve"),CONCATENATE("R2C",'Mapa final'!$S$12),"")</f>
        <v/>
      </c>
      <c r="Y16" s="33" t="str">
        <f>IF(AND('Mapa final'!$AD$12="Muy Alta",'Mapa final'!$AF$12="Leve"),CONCATENATE("R2C",'Mapa final'!$S$12),"")</f>
        <v/>
      </c>
      <c r="Z16" s="33" t="str">
        <f>IF(AND('Mapa final'!$AD$12="Muy Alta",'Mapa final'!$AF$12="Leve"),CONCATENATE("R2C",'Mapa final'!$S$12),"")</f>
        <v/>
      </c>
      <c r="AA16" s="34" t="str">
        <f>IF(AND('Mapa final'!$AD$12="Muy Alta",'Mapa final'!$AF$12="Leve"),CONCATENATE("R2C",'Mapa final'!$S$12),"")</f>
        <v/>
      </c>
      <c r="AB16" s="32" t="str">
        <f>IF(AND('Mapa final'!$AD$12="Muy Alta",'Mapa final'!$AF$12="Leve"),CONCATENATE("R2C",'Mapa final'!$S$12),"")</f>
        <v/>
      </c>
      <c r="AC16" s="33" t="str">
        <f>IF(AND('Mapa final'!$AD$12="Muy Alta",'Mapa final'!$AF$12="Leve"),CONCATENATE("R2C",'Mapa final'!$S$12),"")</f>
        <v/>
      </c>
      <c r="AD16" s="33" t="str">
        <f>IF(AND('Mapa final'!$AD$12="Muy Alta",'Mapa final'!$AF$12="Leve"),CONCATENATE("R2C",'Mapa final'!$S$12),"")</f>
        <v/>
      </c>
      <c r="AE16" s="33" t="str">
        <f>IF(AND('Mapa final'!$AD$12="Muy Alta",'Mapa final'!$AF$12="Leve"),CONCATENATE("R2C",'Mapa final'!$S$12),"")</f>
        <v/>
      </c>
      <c r="AF16" s="33" t="str">
        <f>IF(AND('Mapa final'!$AD$12="Muy Alta",'Mapa final'!$AF$12="Leve"),CONCATENATE("R2C",'Mapa final'!$S$12),"")</f>
        <v/>
      </c>
      <c r="AG16" s="34" t="str">
        <f>IF(AND('Mapa final'!$AD$12="Muy Alta",'Mapa final'!$AF$12="Leve"),CONCATENATE("R2C",'Mapa final'!$S$12),"")</f>
        <v/>
      </c>
      <c r="AH16" s="35" t="str">
        <f>IF(AND('Mapa final'!$AD$12="Muy Alta",'Mapa final'!$AF$12="Catastrófico"),CONCATENATE("R2C",'Mapa final'!$S$12),"")</f>
        <v/>
      </c>
      <c r="AI16" s="36" t="str">
        <f>IF(AND('Mapa final'!$AD$12="Muy Alta",'Mapa final'!$AF$12="Catastrófico"),CONCATENATE("R2C",'Mapa final'!$S$12),"")</f>
        <v/>
      </c>
      <c r="AJ16" s="36" t="str">
        <f>IF(AND('Mapa final'!$AD$12="Muy Alta",'Mapa final'!$AF$12="Catastrófico"),CONCATENATE("R2C",'Mapa final'!$S$12),"")</f>
        <v/>
      </c>
      <c r="AK16" s="36" t="str">
        <f>IF(AND('Mapa final'!$AD$12="Muy Alta",'Mapa final'!$AF$12="Catastrófico"),CONCATENATE("R2C",'Mapa final'!$S$12),"")</f>
        <v/>
      </c>
      <c r="AL16" s="36" t="str">
        <f>IF(AND('Mapa final'!$AD$12="Muy Alta",'Mapa final'!$AF$12="Catastrófico"),CONCATENATE("R2C",'Mapa final'!$S$12),"")</f>
        <v/>
      </c>
      <c r="AM16" s="37" t="str">
        <f>IF(AND('Mapa final'!$AD$12="Muy Alta",'Mapa final'!$AF$12="Catastrófico"),CONCATENATE("R2C",'Mapa final'!$S$12),"")</f>
        <v/>
      </c>
      <c r="AN16" s="64"/>
      <c r="AO16" s="374" t="s">
        <v>237</v>
      </c>
      <c r="AP16" s="375"/>
      <c r="AQ16" s="375"/>
      <c r="AR16" s="375"/>
      <c r="AS16" s="375"/>
      <c r="AT16" s="376"/>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row>
    <row r="17" spans="1:76" ht="15" customHeight="1" x14ac:dyDescent="0.25">
      <c r="A17" s="64"/>
      <c r="B17" s="287"/>
      <c r="C17" s="287"/>
      <c r="D17" s="288"/>
      <c r="E17" s="385"/>
      <c r="F17" s="386"/>
      <c r="G17" s="386"/>
      <c r="H17" s="386"/>
      <c r="I17" s="386"/>
      <c r="J17" s="51" t="str">
        <f>IF(AND('Mapa final'!$AD$12="Alta",'Mapa final'!$AF$12="Leve"),CONCATENATE("R2C",'Mapa final'!$S$12),"")</f>
        <v/>
      </c>
      <c r="K17" s="151" t="str">
        <f>IF(AND('Mapa final'!$AD$12="Alta",'Mapa final'!$AF$12="Leve"),CONCATENATE("R2C",'Mapa final'!$S$12),"")</f>
        <v/>
      </c>
      <c r="L17" s="151" t="str">
        <f>IF(AND('Mapa final'!$AD$12="Alta",'Mapa final'!$AF$12="Leve"),CONCATENATE("R2C",'Mapa final'!$S$12),"")</f>
        <v/>
      </c>
      <c r="M17" s="151" t="str">
        <f>IF(AND('Mapa final'!$AD$12="Alta",'Mapa final'!$AF$12="Leve"),CONCATENATE("R2C",'Mapa final'!$S$12),"")</f>
        <v/>
      </c>
      <c r="N17" s="151" t="str">
        <f>IF(AND('Mapa final'!$AD$12="Alta",'Mapa final'!$AF$12="Leve"),CONCATENATE("R2C",'Mapa final'!$S$12),"")</f>
        <v/>
      </c>
      <c r="O17" s="52" t="str">
        <f>IF(AND('Mapa final'!$AD$12="Alta",'Mapa final'!$AF$12="Leve"),CONCATENATE("R2C",'Mapa final'!$S$12),"")</f>
        <v/>
      </c>
      <c r="P17" s="51" t="str">
        <f>IF(AND('Mapa final'!$AD$12="Alta",'Mapa final'!$AF$12="Leve"),CONCATENATE("R2C",'Mapa final'!$S$12),"")</f>
        <v/>
      </c>
      <c r="Q17" s="151" t="str">
        <f>IF(AND('Mapa final'!$AD$12="Alta",'Mapa final'!$AF$12="Leve"),CONCATENATE("R2C",'Mapa final'!$S$12),"")</f>
        <v/>
      </c>
      <c r="R17" s="151" t="str">
        <f>IF(AND('Mapa final'!$AD$12="Alta",'Mapa final'!$AF$12="Leve"),CONCATENATE("R2C",'Mapa final'!$S$12),"")</f>
        <v/>
      </c>
      <c r="S17" s="151" t="str">
        <f>IF(AND('Mapa final'!$AD$12="Alta",'Mapa final'!$AF$12="Leve"),CONCATENATE("R2C",'Mapa final'!$S$12),"")</f>
        <v/>
      </c>
      <c r="T17" s="151" t="str">
        <f>IF(AND('Mapa final'!$AD$12="Alta",'Mapa final'!$AF$12="Leve"),CONCATENATE("R2C",'Mapa final'!$S$12),"")</f>
        <v/>
      </c>
      <c r="U17" s="52" t="str">
        <f>IF(AND('Mapa final'!$AD$12="Alta",'Mapa final'!$AF$12="Leve"),CONCATENATE("R2C",'Mapa final'!$S$12),"")</f>
        <v/>
      </c>
      <c r="V17" s="38" t="str">
        <f>IF(AND('Mapa final'!$AD$12="Muy Alta",'Mapa final'!$AF$12="Leve"),CONCATENATE("R2C",'Mapa final'!$S$12),"")</f>
        <v/>
      </c>
      <c r="W17" s="150" t="str">
        <f>IF(AND('Mapa final'!$AD$12="Muy Alta",'Mapa final'!$AF$12="Leve"),CONCATENATE("R2C",'Mapa final'!$S$12),"")</f>
        <v/>
      </c>
      <c r="X17" s="150" t="str">
        <f>IF(AND('Mapa final'!$AD$12="Muy Alta",'Mapa final'!$AF$12="Leve"),CONCATENATE("R2C",'Mapa final'!$S$12),"")</f>
        <v/>
      </c>
      <c r="Y17" s="150" t="str">
        <f>IF(AND('Mapa final'!$AD$12="Muy Alta",'Mapa final'!$AF$12="Leve"),CONCATENATE("R2C",'Mapa final'!$S$12),"")</f>
        <v/>
      </c>
      <c r="Z17" s="150" t="str">
        <f>IF(AND('Mapa final'!$AD$12="Muy Alta",'Mapa final'!$AF$12="Leve"),CONCATENATE("R2C",'Mapa final'!$S$12),"")</f>
        <v/>
      </c>
      <c r="AA17" s="39" t="str">
        <f>IF(AND('Mapa final'!$AD$12="Muy Alta",'Mapa final'!$AF$12="Leve"),CONCATENATE("R2C",'Mapa final'!$S$12),"")</f>
        <v/>
      </c>
      <c r="AB17" s="38" t="str">
        <f>IF(AND('Mapa final'!$AD$12="Muy Alta",'Mapa final'!$AF$12="Leve"),CONCATENATE("R2C",'Mapa final'!$S$12),"")</f>
        <v/>
      </c>
      <c r="AC17" s="150" t="str">
        <f>IF(AND('Mapa final'!$AD$12="Muy Alta",'Mapa final'!$AF$12="Leve"),CONCATENATE("R2C",'Mapa final'!$S$12),"")</f>
        <v/>
      </c>
      <c r="AD17" s="150" t="str">
        <f>IF(AND('Mapa final'!$AD$12="Muy Alta",'Mapa final'!$AF$12="Leve"),CONCATENATE("R2C",'Mapa final'!$S$12),"")</f>
        <v/>
      </c>
      <c r="AE17" s="150" t="str">
        <f>IF(AND('Mapa final'!$AD$12="Muy Alta",'Mapa final'!$AF$12="Leve"),CONCATENATE("R2C",'Mapa final'!$S$12),"")</f>
        <v/>
      </c>
      <c r="AF17" s="150" t="str">
        <f>IF(AND('Mapa final'!$AD$12="Muy Alta",'Mapa final'!$AF$12="Leve"),CONCATENATE("R2C",'Mapa final'!$S$12),"")</f>
        <v/>
      </c>
      <c r="AG17" s="39" t="str">
        <f>IF(AND('Mapa final'!$AD$12="Muy Alta",'Mapa final'!$AF$12="Leve"),CONCATENATE("R2C",'Mapa final'!$S$12),"")</f>
        <v/>
      </c>
      <c r="AH17" s="40" t="str">
        <f>IF(AND('Mapa final'!$AD$12="Muy Alta",'Mapa final'!$AF$12="Catastrófico"),CONCATENATE("R2C",'Mapa final'!$S$12),"")</f>
        <v/>
      </c>
      <c r="AI17" s="152" t="str">
        <f>IF(AND('Mapa final'!$AD$12="Muy Alta",'Mapa final'!$AF$12="Catastrófico"),CONCATENATE("R2C",'Mapa final'!$S$12),"")</f>
        <v/>
      </c>
      <c r="AJ17" s="152" t="str">
        <f>IF(AND('Mapa final'!$AD$12="Muy Alta",'Mapa final'!$AF$12="Catastrófico"),CONCATENATE("R2C",'Mapa final'!$S$12),"")</f>
        <v/>
      </c>
      <c r="AK17" s="152" t="str">
        <f>IF(AND('Mapa final'!$AD$12="Muy Alta",'Mapa final'!$AF$12="Catastrófico"),CONCATENATE("R2C",'Mapa final'!$S$12),"")</f>
        <v/>
      </c>
      <c r="AL17" s="152" t="str">
        <f>IF(AND('Mapa final'!$AD$12="Muy Alta",'Mapa final'!$AF$12="Catastrófico"),CONCATENATE("R2C",'Mapa final'!$S$12),"")</f>
        <v/>
      </c>
      <c r="AM17" s="41" t="str">
        <f>IF(AND('Mapa final'!$AD$12="Muy Alta",'Mapa final'!$AF$12="Catastrófico"),CONCATENATE("R2C",'Mapa final'!$S$12),"")</f>
        <v/>
      </c>
      <c r="AN17" s="64"/>
      <c r="AO17" s="377"/>
      <c r="AP17" s="378"/>
      <c r="AQ17" s="378"/>
      <c r="AR17" s="378"/>
      <c r="AS17" s="378"/>
      <c r="AT17" s="379"/>
      <c r="AU17" s="64"/>
      <c r="AV17" s="64"/>
      <c r="AW17" s="64"/>
      <c r="AX17" s="64"/>
      <c r="AY17" s="64"/>
      <c r="AZ17" s="64"/>
      <c r="BA17" s="64"/>
      <c r="BB17" s="64"/>
      <c r="BC17" s="64"/>
      <c r="BD17" s="64"/>
      <c r="BE17" s="64"/>
      <c r="BF17" s="64"/>
      <c r="BG17" s="64"/>
      <c r="BH17" s="64"/>
      <c r="BI17" s="64"/>
      <c r="BJ17" s="64"/>
      <c r="BK17" s="64"/>
      <c r="BL17" s="64"/>
      <c r="BM17" s="64"/>
      <c r="BN17" s="64"/>
      <c r="BO17" s="64"/>
      <c r="BP17" s="64"/>
      <c r="BQ17" s="64"/>
      <c r="BR17" s="64"/>
      <c r="BS17" s="64"/>
      <c r="BT17" s="64"/>
      <c r="BU17" s="64"/>
      <c r="BV17" s="64"/>
      <c r="BW17" s="64"/>
      <c r="BX17" s="64"/>
    </row>
    <row r="18" spans="1:76" ht="15" customHeight="1" x14ac:dyDescent="0.25">
      <c r="A18" s="64"/>
      <c r="B18" s="287"/>
      <c r="C18" s="287"/>
      <c r="D18" s="288"/>
      <c r="E18" s="387"/>
      <c r="F18" s="386"/>
      <c r="G18" s="386"/>
      <c r="H18" s="386"/>
      <c r="I18" s="386"/>
      <c r="J18" s="51" t="str">
        <f>IF(AND('Mapa final'!$AD$12="Alta",'Mapa final'!$AF$12="Leve"),CONCATENATE("R2C",'Mapa final'!$S$12),"")</f>
        <v/>
      </c>
      <c r="K18" s="151" t="str">
        <f>IF(AND('Mapa final'!$AD$12="Alta",'Mapa final'!$AF$12="Leve"),CONCATENATE("R2C",'Mapa final'!$S$12),"")</f>
        <v/>
      </c>
      <c r="L18" s="151" t="str">
        <f>IF(AND('Mapa final'!$AD$12="Alta",'Mapa final'!$AF$12="Leve"),CONCATENATE("R2C",'Mapa final'!$S$12),"")</f>
        <v/>
      </c>
      <c r="M18" s="151" t="str">
        <f>IF(AND('Mapa final'!$AD$12="Alta",'Mapa final'!$AF$12="Leve"),CONCATENATE("R2C",'Mapa final'!$S$12),"")</f>
        <v/>
      </c>
      <c r="N18" s="151" t="str">
        <f>IF(AND('Mapa final'!$AD$12="Alta",'Mapa final'!$AF$12="Leve"),CONCATENATE("R2C",'Mapa final'!$S$12),"")</f>
        <v/>
      </c>
      <c r="O18" s="52" t="str">
        <f>IF(AND('Mapa final'!$AD$12="Alta",'Mapa final'!$AF$12="Leve"),CONCATENATE("R2C",'Mapa final'!$S$12),"")</f>
        <v/>
      </c>
      <c r="P18" s="51" t="str">
        <f>IF(AND('Mapa final'!$AD$12="Alta",'Mapa final'!$AF$12="Leve"),CONCATENATE("R2C",'Mapa final'!$S$12),"")</f>
        <v/>
      </c>
      <c r="Q18" s="151" t="str">
        <f>IF(AND('Mapa final'!$AD$12="Alta",'Mapa final'!$AF$12="Leve"),CONCATENATE("R2C",'Mapa final'!$S$12),"")</f>
        <v/>
      </c>
      <c r="R18" s="151" t="str">
        <f>IF(AND('Mapa final'!$AD$12="Alta",'Mapa final'!$AF$12="Leve"),CONCATENATE("R2C",'Mapa final'!$S$12),"")</f>
        <v/>
      </c>
      <c r="S18" s="151" t="str">
        <f>IF(AND('Mapa final'!$AD$12="Alta",'Mapa final'!$AF$12="Leve"),CONCATENATE("R2C",'Mapa final'!$S$12),"")</f>
        <v/>
      </c>
      <c r="T18" s="151" t="str">
        <f>IF(AND('Mapa final'!$AD$12="Alta",'Mapa final'!$AF$12="Leve"),CONCATENATE("R2C",'Mapa final'!$S$12),"")</f>
        <v/>
      </c>
      <c r="U18" s="52" t="str">
        <f>IF(AND('Mapa final'!$AD$12="Alta",'Mapa final'!$AF$12="Leve"),CONCATENATE("R2C",'Mapa final'!$S$12),"")</f>
        <v/>
      </c>
      <c r="V18" s="38" t="str">
        <f>IF(AND('Mapa final'!$AD$12="Muy Alta",'Mapa final'!$AF$12="Leve"),CONCATENATE("R2C",'Mapa final'!$S$12),"")</f>
        <v/>
      </c>
      <c r="W18" s="150" t="str">
        <f>IF(AND('Mapa final'!$AD$12="Muy Alta",'Mapa final'!$AF$12="Leve"),CONCATENATE("R2C",'Mapa final'!$S$12),"")</f>
        <v/>
      </c>
      <c r="X18" s="150" t="str">
        <f>IF(AND('Mapa final'!$AD$12="Muy Alta",'Mapa final'!$AF$12="Leve"),CONCATENATE("R2C",'Mapa final'!$S$12),"")</f>
        <v/>
      </c>
      <c r="Y18" s="150" t="str">
        <f>IF(AND('Mapa final'!$AD$12="Muy Alta",'Mapa final'!$AF$12="Leve"),CONCATENATE("R2C",'Mapa final'!$S$12),"")</f>
        <v/>
      </c>
      <c r="Z18" s="150" t="str">
        <f>IF(AND('Mapa final'!$AD$12="Muy Alta",'Mapa final'!$AF$12="Leve"),CONCATENATE("R2C",'Mapa final'!$S$12),"")</f>
        <v/>
      </c>
      <c r="AA18" s="39" t="str">
        <f>IF(AND('Mapa final'!$AD$12="Muy Alta",'Mapa final'!$AF$12="Leve"),CONCATENATE("R2C",'Mapa final'!$S$12),"")</f>
        <v/>
      </c>
      <c r="AB18" s="38" t="str">
        <f>IF(AND('Mapa final'!$AD$12="Muy Alta",'Mapa final'!$AF$12="Leve"),CONCATENATE("R2C",'Mapa final'!$S$12),"")</f>
        <v/>
      </c>
      <c r="AC18" s="150" t="str">
        <f>IF(AND('Mapa final'!$AD$12="Muy Alta",'Mapa final'!$AF$12="Leve"),CONCATENATE("R2C",'Mapa final'!$S$12),"")</f>
        <v/>
      </c>
      <c r="AD18" s="150" t="str">
        <f>IF(AND('Mapa final'!$AD$12="Muy Alta",'Mapa final'!$AF$12="Leve"),CONCATENATE("R2C",'Mapa final'!$S$12),"")</f>
        <v/>
      </c>
      <c r="AE18" s="150" t="str">
        <f>IF(AND('Mapa final'!$AD$12="Muy Alta",'Mapa final'!$AF$12="Leve"),CONCATENATE("R2C",'Mapa final'!$S$12),"")</f>
        <v/>
      </c>
      <c r="AF18" s="150" t="str">
        <f>IF(AND('Mapa final'!$AD$12="Muy Alta",'Mapa final'!$AF$12="Leve"),CONCATENATE("R2C",'Mapa final'!$S$12),"")</f>
        <v/>
      </c>
      <c r="AG18" s="39" t="str">
        <f>IF(AND('Mapa final'!$AD$12="Muy Alta",'Mapa final'!$AF$12="Leve"),CONCATENATE("R2C",'Mapa final'!$S$12),"")</f>
        <v/>
      </c>
      <c r="AH18" s="40" t="str">
        <f>IF(AND('Mapa final'!$AD$12="Muy Alta",'Mapa final'!$AF$12="Catastrófico"),CONCATENATE("R2C",'Mapa final'!$S$12),"")</f>
        <v/>
      </c>
      <c r="AI18" s="152" t="str">
        <f>IF(AND('Mapa final'!$AD$12="Muy Alta",'Mapa final'!$AF$12="Catastrófico"),CONCATENATE("R2C",'Mapa final'!$S$12),"")</f>
        <v/>
      </c>
      <c r="AJ18" s="152" t="str">
        <f>IF(AND('Mapa final'!$AD$12="Muy Alta",'Mapa final'!$AF$12="Catastrófico"),CONCATENATE("R2C",'Mapa final'!$S$12),"")</f>
        <v/>
      </c>
      <c r="AK18" s="152" t="str">
        <f>IF(AND('Mapa final'!$AD$12="Muy Alta",'Mapa final'!$AF$12="Catastrófico"),CONCATENATE("R2C",'Mapa final'!$S$12),"")</f>
        <v/>
      </c>
      <c r="AL18" s="152" t="str">
        <f>IF(AND('Mapa final'!$AD$12="Muy Alta",'Mapa final'!$AF$12="Catastrófico"),CONCATENATE("R2C",'Mapa final'!$S$12),"")</f>
        <v/>
      </c>
      <c r="AM18" s="41" t="str">
        <f>IF(AND('Mapa final'!$AD$12="Muy Alta",'Mapa final'!$AF$12="Catastrófico"),CONCATENATE("R2C",'Mapa final'!$S$12),"")</f>
        <v/>
      </c>
      <c r="AN18" s="64"/>
      <c r="AO18" s="377"/>
      <c r="AP18" s="378"/>
      <c r="AQ18" s="378"/>
      <c r="AR18" s="378"/>
      <c r="AS18" s="378"/>
      <c r="AT18" s="379"/>
      <c r="AU18" s="64"/>
      <c r="AV18" s="64"/>
      <c r="AW18" s="64"/>
      <c r="AX18" s="64"/>
      <c r="AY18" s="64"/>
      <c r="AZ18" s="64"/>
      <c r="BA18" s="64"/>
      <c r="BB18" s="64"/>
      <c r="BC18" s="64"/>
      <c r="BD18" s="64"/>
      <c r="BE18" s="64"/>
      <c r="BF18" s="64"/>
      <c r="BG18" s="64"/>
      <c r="BH18" s="64"/>
      <c r="BI18" s="64"/>
      <c r="BJ18" s="64"/>
      <c r="BK18" s="64"/>
      <c r="BL18" s="64"/>
      <c r="BM18" s="64"/>
      <c r="BN18" s="64"/>
      <c r="BO18" s="64"/>
      <c r="BP18" s="64"/>
      <c r="BQ18" s="64"/>
      <c r="BR18" s="64"/>
      <c r="BS18" s="64"/>
      <c r="BT18" s="64"/>
      <c r="BU18" s="64"/>
      <c r="BV18" s="64"/>
      <c r="BW18" s="64"/>
      <c r="BX18" s="64"/>
    </row>
    <row r="19" spans="1:76" ht="15" customHeight="1" x14ac:dyDescent="0.25">
      <c r="A19" s="64"/>
      <c r="B19" s="287"/>
      <c r="C19" s="287"/>
      <c r="D19" s="288"/>
      <c r="E19" s="387"/>
      <c r="F19" s="386"/>
      <c r="G19" s="386"/>
      <c r="H19" s="386"/>
      <c r="I19" s="386"/>
      <c r="J19" s="51" t="str">
        <f>IF(AND('Mapa final'!$AD$12="Alta",'Mapa final'!$AF$12="Leve"),CONCATENATE("R2C",'Mapa final'!$S$12),"")</f>
        <v/>
      </c>
      <c r="K19" s="151" t="str">
        <f>IF(AND('Mapa final'!$AD$12="Alta",'Mapa final'!$AF$12="Leve"),CONCATENATE("R2C",'Mapa final'!$S$12),"")</f>
        <v/>
      </c>
      <c r="L19" s="151" t="str">
        <f>IF(AND('Mapa final'!$AD$12="Alta",'Mapa final'!$AF$12="Leve"),CONCATENATE("R2C",'Mapa final'!$S$12),"")</f>
        <v/>
      </c>
      <c r="M19" s="151" t="str">
        <f>IF(AND('Mapa final'!$AD$12="Alta",'Mapa final'!$AF$12="Leve"),CONCATENATE("R2C",'Mapa final'!$S$12),"")</f>
        <v/>
      </c>
      <c r="N19" s="151" t="str">
        <f>IF(AND('Mapa final'!$AD$12="Alta",'Mapa final'!$AF$12="Leve"),CONCATENATE("R2C",'Mapa final'!$S$12),"")</f>
        <v/>
      </c>
      <c r="O19" s="52" t="str">
        <f>IF(AND('Mapa final'!$AD$12="Alta",'Mapa final'!$AF$12="Leve"),CONCATENATE("R2C",'Mapa final'!$S$12),"")</f>
        <v/>
      </c>
      <c r="P19" s="51" t="str">
        <f>IF(AND('Mapa final'!$AD$12="Alta",'Mapa final'!$AF$12="Leve"),CONCATENATE("R2C",'Mapa final'!$S$12),"")</f>
        <v/>
      </c>
      <c r="Q19" s="151" t="str">
        <f>IF(AND('Mapa final'!$AD$12="Alta",'Mapa final'!$AF$12="Leve"),CONCATENATE("R2C",'Mapa final'!$S$12),"")</f>
        <v/>
      </c>
      <c r="R19" s="151" t="str">
        <f>IF(AND('Mapa final'!$AD$12="Alta",'Mapa final'!$AF$12="Leve"),CONCATENATE("R2C",'Mapa final'!$S$12),"")</f>
        <v/>
      </c>
      <c r="S19" s="151" t="str">
        <f>IF(AND('Mapa final'!$AD$12="Alta",'Mapa final'!$AF$12="Leve"),CONCATENATE("R2C",'Mapa final'!$S$12),"")</f>
        <v/>
      </c>
      <c r="T19" s="151" t="str">
        <f>IF(AND('Mapa final'!$AD$12="Alta",'Mapa final'!$AF$12="Leve"),CONCATENATE("R2C",'Mapa final'!$S$12),"")</f>
        <v/>
      </c>
      <c r="U19" s="52" t="str">
        <f>IF(AND('Mapa final'!$AD$12="Alta",'Mapa final'!$AF$12="Leve"),CONCATENATE("R2C",'Mapa final'!$S$12),"")</f>
        <v/>
      </c>
      <c r="V19" s="38" t="str">
        <f>IF(AND('Mapa final'!$AD$12="Muy Alta",'Mapa final'!$AF$12="Leve"),CONCATENATE("R2C",'Mapa final'!$S$12),"")</f>
        <v/>
      </c>
      <c r="W19" s="150" t="str">
        <f>IF(AND('Mapa final'!$AD$12="Muy Alta",'Mapa final'!$AF$12="Leve"),CONCATENATE("R2C",'Mapa final'!$S$12),"")</f>
        <v/>
      </c>
      <c r="X19" s="150" t="str">
        <f>IF(AND('Mapa final'!$AD$12="Muy Alta",'Mapa final'!$AF$12="Leve"),CONCATENATE("R2C",'Mapa final'!$S$12),"")</f>
        <v/>
      </c>
      <c r="Y19" s="150" t="str">
        <f>IF(AND('Mapa final'!$AD$12="Muy Alta",'Mapa final'!$AF$12="Leve"),CONCATENATE("R2C",'Mapa final'!$S$12),"")</f>
        <v/>
      </c>
      <c r="Z19" s="150" t="str">
        <f>IF(AND('Mapa final'!$AD$12="Muy Alta",'Mapa final'!$AF$12="Leve"),CONCATENATE("R2C",'Mapa final'!$S$12),"")</f>
        <v/>
      </c>
      <c r="AA19" s="39" t="str">
        <f>IF(AND('Mapa final'!$AD$12="Muy Alta",'Mapa final'!$AF$12="Leve"),CONCATENATE("R2C",'Mapa final'!$S$12),"")</f>
        <v/>
      </c>
      <c r="AB19" s="38" t="str">
        <f>IF(AND('Mapa final'!$AD$12="Muy Alta",'Mapa final'!$AF$12="Leve"),CONCATENATE("R2C",'Mapa final'!$S$12),"")</f>
        <v/>
      </c>
      <c r="AC19" s="150" t="str">
        <f>IF(AND('Mapa final'!$AD$12="Muy Alta",'Mapa final'!$AF$12="Leve"),CONCATENATE("R2C",'Mapa final'!$S$12),"")</f>
        <v/>
      </c>
      <c r="AD19" s="150" t="str">
        <f>IF(AND('Mapa final'!$AD$12="Muy Alta",'Mapa final'!$AF$12="Leve"),CONCATENATE("R2C",'Mapa final'!$S$12),"")</f>
        <v/>
      </c>
      <c r="AE19" s="150" t="str">
        <f>IF(AND('Mapa final'!$AD$12="Muy Alta",'Mapa final'!$AF$12="Leve"),CONCATENATE("R2C",'Mapa final'!$S$12),"")</f>
        <v/>
      </c>
      <c r="AF19" s="150" t="str">
        <f>IF(AND('Mapa final'!$AD$12="Muy Alta",'Mapa final'!$AF$12="Leve"),CONCATENATE("R2C",'Mapa final'!$S$12),"")</f>
        <v/>
      </c>
      <c r="AG19" s="39" t="str">
        <f>IF(AND('Mapa final'!$AD$12="Muy Alta",'Mapa final'!$AF$12="Leve"),CONCATENATE("R2C",'Mapa final'!$S$12),"")</f>
        <v/>
      </c>
      <c r="AH19" s="40" t="str">
        <f>IF(AND('Mapa final'!$AD$12="Muy Alta",'Mapa final'!$AF$12="Catastrófico"),CONCATENATE("R2C",'Mapa final'!$S$12),"")</f>
        <v/>
      </c>
      <c r="AI19" s="152" t="str">
        <f>IF(AND('Mapa final'!$AD$12="Muy Alta",'Mapa final'!$AF$12="Catastrófico"),CONCATENATE("R2C",'Mapa final'!$S$12),"")</f>
        <v/>
      </c>
      <c r="AJ19" s="152" t="str">
        <f>IF(AND('Mapa final'!$AD$12="Muy Alta",'Mapa final'!$AF$12="Catastrófico"),CONCATENATE("R2C",'Mapa final'!$S$12),"")</f>
        <v/>
      </c>
      <c r="AK19" s="152" t="str">
        <f>IF(AND('Mapa final'!$AD$12="Muy Alta",'Mapa final'!$AF$12="Catastrófico"),CONCATENATE("R2C",'Mapa final'!$S$12),"")</f>
        <v/>
      </c>
      <c r="AL19" s="152" t="str">
        <f>IF(AND('Mapa final'!$AD$12="Muy Alta",'Mapa final'!$AF$12="Catastrófico"),CONCATENATE("R2C",'Mapa final'!$S$12),"")</f>
        <v/>
      </c>
      <c r="AM19" s="41" t="str">
        <f>IF(AND('Mapa final'!$AD$12="Muy Alta",'Mapa final'!$AF$12="Catastrófico"),CONCATENATE("R2C",'Mapa final'!$S$12),"")</f>
        <v/>
      </c>
      <c r="AN19" s="64"/>
      <c r="AO19" s="377"/>
      <c r="AP19" s="378"/>
      <c r="AQ19" s="378"/>
      <c r="AR19" s="378"/>
      <c r="AS19" s="378"/>
      <c r="AT19" s="379"/>
      <c r="AU19" s="64"/>
      <c r="AV19" s="64"/>
      <c r="AW19" s="64"/>
      <c r="AX19" s="64"/>
      <c r="AY19" s="64"/>
      <c r="AZ19" s="64"/>
      <c r="BA19" s="64"/>
      <c r="BB19" s="64"/>
      <c r="BC19" s="64"/>
      <c r="BD19" s="64"/>
      <c r="BE19" s="64"/>
      <c r="BF19" s="64"/>
      <c r="BG19" s="64"/>
      <c r="BH19" s="64"/>
      <c r="BI19" s="64"/>
      <c r="BJ19" s="64"/>
      <c r="BK19" s="64"/>
      <c r="BL19" s="64"/>
      <c r="BM19" s="64"/>
      <c r="BN19" s="64"/>
      <c r="BO19" s="64"/>
      <c r="BP19" s="64"/>
      <c r="BQ19" s="64"/>
      <c r="BR19" s="64"/>
      <c r="BS19" s="64"/>
      <c r="BT19" s="64"/>
      <c r="BU19" s="64"/>
      <c r="BV19" s="64"/>
      <c r="BW19" s="64"/>
      <c r="BX19" s="64"/>
    </row>
    <row r="20" spans="1:76" ht="15" customHeight="1" x14ac:dyDescent="0.25">
      <c r="A20" s="64"/>
      <c r="B20" s="287"/>
      <c r="C20" s="287"/>
      <c r="D20" s="288"/>
      <c r="E20" s="387"/>
      <c r="F20" s="386"/>
      <c r="G20" s="386"/>
      <c r="H20" s="386"/>
      <c r="I20" s="386"/>
      <c r="J20" s="51" t="str">
        <f>IF(AND('Mapa final'!$AD$12="Alta",'Mapa final'!$AF$12="Leve"),CONCATENATE("R2C",'Mapa final'!$S$12),"")</f>
        <v/>
      </c>
      <c r="K20" s="151" t="str">
        <f>IF(AND('Mapa final'!$AD$12="Alta",'Mapa final'!$AF$12="Leve"),CONCATENATE("R2C",'Mapa final'!$S$12),"")</f>
        <v/>
      </c>
      <c r="L20" s="151" t="str">
        <f>IF(AND('Mapa final'!$AD$12="Alta",'Mapa final'!$AF$12="Leve"),CONCATENATE("R2C",'Mapa final'!$S$12),"")</f>
        <v/>
      </c>
      <c r="M20" s="151" t="str">
        <f>IF(AND('Mapa final'!$AD$12="Alta",'Mapa final'!$AF$12="Leve"),CONCATENATE("R2C",'Mapa final'!$S$12),"")</f>
        <v/>
      </c>
      <c r="N20" s="151" t="str">
        <f>IF(AND('Mapa final'!$AD$12="Alta",'Mapa final'!$AF$12="Leve"),CONCATENATE("R2C",'Mapa final'!$S$12),"")</f>
        <v/>
      </c>
      <c r="O20" s="52" t="str">
        <f>IF(AND('Mapa final'!$AD$12="Alta",'Mapa final'!$AF$12="Leve"),CONCATENATE("R2C",'Mapa final'!$S$12),"")</f>
        <v/>
      </c>
      <c r="P20" s="51" t="str">
        <f>IF(AND('Mapa final'!$AD$12="Alta",'Mapa final'!$AF$12="Leve"),CONCATENATE("R2C",'Mapa final'!$S$12),"")</f>
        <v/>
      </c>
      <c r="Q20" s="151" t="str">
        <f>IF(AND('Mapa final'!$AD$12="Alta",'Mapa final'!$AF$12="Leve"),CONCATENATE("R2C",'Mapa final'!$S$12),"")</f>
        <v/>
      </c>
      <c r="R20" s="151" t="str">
        <f>IF(AND('Mapa final'!$AD$12="Alta",'Mapa final'!$AF$12="Leve"),CONCATENATE("R2C",'Mapa final'!$S$12),"")</f>
        <v/>
      </c>
      <c r="S20" s="151" t="str">
        <f>IF(AND('Mapa final'!$AD$12="Alta",'Mapa final'!$AF$12="Leve"),CONCATENATE("R2C",'Mapa final'!$S$12),"")</f>
        <v/>
      </c>
      <c r="T20" s="151" t="str">
        <f>IF(AND('Mapa final'!$AD$12="Alta",'Mapa final'!$AF$12="Leve"),CONCATENATE("R2C",'Mapa final'!$S$12),"")</f>
        <v/>
      </c>
      <c r="U20" s="52" t="str">
        <f>IF(AND('Mapa final'!$AD$12="Alta",'Mapa final'!$AF$12="Leve"),CONCATENATE("R2C",'Mapa final'!$S$12),"")</f>
        <v/>
      </c>
      <c r="V20" s="38" t="str">
        <f>IF(AND('Mapa final'!$AD$12="Muy Alta",'Mapa final'!$AF$12="Leve"),CONCATENATE("R2C",'Mapa final'!$S$12),"")</f>
        <v/>
      </c>
      <c r="W20" s="150" t="str">
        <f>IF(AND('Mapa final'!$AD$12="Muy Alta",'Mapa final'!$AF$12="Leve"),CONCATENATE("R2C",'Mapa final'!$S$12),"")</f>
        <v/>
      </c>
      <c r="X20" s="150" t="str">
        <f>IF(AND('Mapa final'!$AD$12="Muy Alta",'Mapa final'!$AF$12="Leve"),CONCATENATE("R2C",'Mapa final'!$S$12),"")</f>
        <v/>
      </c>
      <c r="Y20" s="150" t="str">
        <f>IF(AND('Mapa final'!$AD$12="Muy Alta",'Mapa final'!$AF$12="Leve"),CONCATENATE("R2C",'Mapa final'!$S$12),"")</f>
        <v/>
      </c>
      <c r="Z20" s="150" t="str">
        <f>IF(AND('Mapa final'!$AD$12="Muy Alta",'Mapa final'!$AF$12="Leve"),CONCATENATE("R2C",'Mapa final'!$S$12),"")</f>
        <v/>
      </c>
      <c r="AA20" s="39" t="str">
        <f>IF(AND('Mapa final'!$AD$12="Muy Alta",'Mapa final'!$AF$12="Leve"),CONCATENATE("R2C",'Mapa final'!$S$12),"")</f>
        <v/>
      </c>
      <c r="AB20" s="38" t="str">
        <f>IF(AND('Mapa final'!$AD$12="Muy Alta",'Mapa final'!$AF$12="Leve"),CONCATENATE("R2C",'Mapa final'!$S$12),"")</f>
        <v/>
      </c>
      <c r="AC20" s="150" t="str">
        <f>IF(AND('Mapa final'!$AD$12="Muy Alta",'Mapa final'!$AF$12="Leve"),CONCATENATE("R2C",'Mapa final'!$S$12),"")</f>
        <v/>
      </c>
      <c r="AD20" s="150" t="str">
        <f>IF(AND('Mapa final'!$AD$12="Muy Alta",'Mapa final'!$AF$12="Leve"),CONCATENATE("R2C",'Mapa final'!$S$12),"")</f>
        <v/>
      </c>
      <c r="AE20" s="150" t="str">
        <f>IF(AND('Mapa final'!$AD$12="Muy Alta",'Mapa final'!$AF$12="Leve"),CONCATENATE("R2C",'Mapa final'!$S$12),"")</f>
        <v/>
      </c>
      <c r="AF20" s="150" t="str">
        <f>IF(AND('Mapa final'!$AD$12="Muy Alta",'Mapa final'!$AF$12="Leve"),CONCATENATE("R2C",'Mapa final'!$S$12),"")</f>
        <v/>
      </c>
      <c r="AG20" s="39" t="str">
        <f>IF(AND('Mapa final'!$AD$12="Muy Alta",'Mapa final'!$AF$12="Leve"),CONCATENATE("R2C",'Mapa final'!$S$12),"")</f>
        <v/>
      </c>
      <c r="AH20" s="40" t="str">
        <f>IF(AND('Mapa final'!$AD$12="Muy Alta",'Mapa final'!$AF$12="Catastrófico"),CONCATENATE("R2C",'Mapa final'!$S$12),"")</f>
        <v/>
      </c>
      <c r="AI20" s="152" t="str">
        <f>IF(AND('Mapa final'!$AD$12="Muy Alta",'Mapa final'!$AF$12="Catastrófico"),CONCATENATE("R2C",'Mapa final'!$S$12),"")</f>
        <v/>
      </c>
      <c r="AJ20" s="152" t="str">
        <f>IF(AND('Mapa final'!$AD$12="Muy Alta",'Mapa final'!$AF$12="Catastrófico"),CONCATENATE("R2C",'Mapa final'!$S$12),"")</f>
        <v/>
      </c>
      <c r="AK20" s="152" t="str">
        <f>IF(AND('Mapa final'!$AD$12="Muy Alta",'Mapa final'!$AF$12="Catastrófico"),CONCATENATE("R2C",'Mapa final'!$S$12),"")</f>
        <v/>
      </c>
      <c r="AL20" s="152" t="str">
        <f>IF(AND('Mapa final'!$AD$12="Muy Alta",'Mapa final'!$AF$12="Catastrófico"),CONCATENATE("R2C",'Mapa final'!$S$12),"")</f>
        <v/>
      </c>
      <c r="AM20" s="41" t="str">
        <f>IF(AND('Mapa final'!$AD$12="Muy Alta",'Mapa final'!$AF$12="Catastrófico"),CONCATENATE("R2C",'Mapa final'!$S$12),"")</f>
        <v/>
      </c>
      <c r="AN20" s="64"/>
      <c r="AO20" s="377"/>
      <c r="AP20" s="378"/>
      <c r="AQ20" s="378"/>
      <c r="AR20" s="378"/>
      <c r="AS20" s="378"/>
      <c r="AT20" s="379"/>
      <c r="AU20" s="64"/>
      <c r="AV20" s="64"/>
      <c r="AW20" s="64"/>
      <c r="AX20" s="64"/>
      <c r="AY20" s="64"/>
      <c r="AZ20" s="64"/>
      <c r="BA20" s="64"/>
      <c r="BB20" s="64"/>
      <c r="BC20" s="64"/>
      <c r="BD20" s="64"/>
      <c r="BE20" s="64"/>
      <c r="BF20" s="64"/>
      <c r="BG20" s="64"/>
      <c r="BH20" s="64"/>
      <c r="BI20" s="64"/>
      <c r="BJ20" s="64"/>
      <c r="BK20" s="64"/>
      <c r="BL20" s="64"/>
      <c r="BM20" s="64"/>
      <c r="BN20" s="64"/>
      <c r="BO20" s="64"/>
      <c r="BP20" s="64"/>
      <c r="BQ20" s="64"/>
      <c r="BR20" s="64"/>
      <c r="BS20" s="64"/>
      <c r="BT20" s="64"/>
      <c r="BU20" s="64"/>
      <c r="BV20" s="64"/>
      <c r="BW20" s="64"/>
      <c r="BX20" s="64"/>
    </row>
    <row r="21" spans="1:76" ht="15" customHeight="1" x14ac:dyDescent="0.25">
      <c r="A21" s="64"/>
      <c r="B21" s="287"/>
      <c r="C21" s="287"/>
      <c r="D21" s="288"/>
      <c r="E21" s="387"/>
      <c r="F21" s="386"/>
      <c r="G21" s="386"/>
      <c r="H21" s="386"/>
      <c r="I21" s="386"/>
      <c r="J21" s="51" t="str">
        <f>IF(AND('Mapa final'!$AD$12="Alta",'Mapa final'!$AF$12="Leve"),CONCATENATE("R2C",'Mapa final'!$S$12),"")</f>
        <v/>
      </c>
      <c r="K21" s="151" t="str">
        <f>IF(AND('Mapa final'!$AD$12="Alta",'Mapa final'!$AF$12="Leve"),CONCATENATE("R2C",'Mapa final'!$S$12),"")</f>
        <v/>
      </c>
      <c r="L21" s="151" t="str">
        <f>IF(AND('Mapa final'!$AD$12="Alta",'Mapa final'!$AF$12="Leve"),CONCATENATE("R2C",'Mapa final'!$S$12),"")</f>
        <v/>
      </c>
      <c r="M21" s="151" t="str">
        <f>IF(AND('Mapa final'!$AD$12="Alta",'Mapa final'!$AF$12="Leve"),CONCATENATE("R2C",'Mapa final'!$S$12),"")</f>
        <v/>
      </c>
      <c r="N21" s="151" t="str">
        <f>IF(AND('Mapa final'!$AD$12="Alta",'Mapa final'!$AF$12="Leve"),CONCATENATE("R2C",'Mapa final'!$S$12),"")</f>
        <v/>
      </c>
      <c r="O21" s="52" t="str">
        <f>IF(AND('Mapa final'!$AD$12="Alta",'Mapa final'!$AF$12="Leve"),CONCATENATE("R2C",'Mapa final'!$S$12),"")</f>
        <v/>
      </c>
      <c r="P21" s="51" t="str">
        <f>IF(AND('Mapa final'!$AD$12="Alta",'Mapa final'!$AF$12="Leve"),CONCATENATE("R2C",'Mapa final'!$S$12),"")</f>
        <v/>
      </c>
      <c r="Q21" s="151" t="str">
        <f>IF(AND('Mapa final'!$AD$12="Alta",'Mapa final'!$AF$12="Leve"),CONCATENATE("R2C",'Mapa final'!$S$12),"")</f>
        <v/>
      </c>
      <c r="R21" s="151" t="str">
        <f>IF(AND('Mapa final'!$AD$12="Alta",'Mapa final'!$AF$12="Leve"),CONCATENATE("R2C",'Mapa final'!$S$12),"")</f>
        <v/>
      </c>
      <c r="S21" s="151" t="str">
        <f>IF(AND('Mapa final'!$AD$12="Alta",'Mapa final'!$AF$12="Leve"),CONCATENATE("R2C",'Mapa final'!$S$12),"")</f>
        <v/>
      </c>
      <c r="T21" s="151" t="str">
        <f>IF(AND('Mapa final'!$AD$12="Alta",'Mapa final'!$AF$12="Leve"),CONCATENATE("R2C",'Mapa final'!$S$12),"")</f>
        <v/>
      </c>
      <c r="U21" s="52" t="str">
        <f>IF(AND('Mapa final'!$AD$12="Alta",'Mapa final'!$AF$12="Leve"),CONCATENATE("R2C",'Mapa final'!$S$12),"")</f>
        <v/>
      </c>
      <c r="V21" s="38" t="str">
        <f>IF(AND('Mapa final'!$AD$12="Muy Alta",'Mapa final'!$AF$12="Leve"),CONCATENATE("R2C",'Mapa final'!$S$12),"")</f>
        <v/>
      </c>
      <c r="W21" s="150" t="str">
        <f>IF(AND('Mapa final'!$AD$12="Muy Alta",'Mapa final'!$AF$12="Leve"),CONCATENATE("R2C",'Mapa final'!$S$12),"")</f>
        <v/>
      </c>
      <c r="X21" s="150" t="str">
        <f>IF(AND('Mapa final'!$AD$12="Muy Alta",'Mapa final'!$AF$12="Leve"),CONCATENATE("R2C",'Mapa final'!$S$12),"")</f>
        <v/>
      </c>
      <c r="Y21" s="150" t="str">
        <f>IF(AND('Mapa final'!$AD$12="Muy Alta",'Mapa final'!$AF$12="Leve"),CONCATENATE("R2C",'Mapa final'!$S$12),"")</f>
        <v/>
      </c>
      <c r="Z21" s="150" t="str">
        <f>IF(AND('Mapa final'!$AD$12="Muy Alta",'Mapa final'!$AF$12="Leve"),CONCATENATE("R2C",'Mapa final'!$S$12),"")</f>
        <v/>
      </c>
      <c r="AA21" s="39" t="str">
        <f>IF(AND('Mapa final'!$AD$12="Muy Alta",'Mapa final'!$AF$12="Leve"),CONCATENATE("R2C",'Mapa final'!$S$12),"")</f>
        <v/>
      </c>
      <c r="AB21" s="38" t="str">
        <f>IF(AND('Mapa final'!$AD$12="Muy Alta",'Mapa final'!$AF$12="Leve"),CONCATENATE("R2C",'Mapa final'!$S$12),"")</f>
        <v/>
      </c>
      <c r="AC21" s="150" t="str">
        <f>IF(AND('Mapa final'!$AD$12="Muy Alta",'Mapa final'!$AF$12="Leve"),CONCATENATE("R2C",'Mapa final'!$S$12),"")</f>
        <v/>
      </c>
      <c r="AD21" s="150" t="str">
        <f>IF(AND('Mapa final'!$AD$12="Muy Alta",'Mapa final'!$AF$12="Leve"),CONCATENATE("R2C",'Mapa final'!$S$12),"")</f>
        <v/>
      </c>
      <c r="AE21" s="150" t="str">
        <f>IF(AND('Mapa final'!$AD$12="Muy Alta",'Mapa final'!$AF$12="Leve"),CONCATENATE("R2C",'Mapa final'!$S$12),"")</f>
        <v/>
      </c>
      <c r="AF21" s="150" t="str">
        <f>IF(AND('Mapa final'!$AD$12="Muy Alta",'Mapa final'!$AF$12="Leve"),CONCATENATE("R2C",'Mapa final'!$S$12),"")</f>
        <v/>
      </c>
      <c r="AG21" s="39" t="str">
        <f>IF(AND('Mapa final'!$AD$12="Muy Alta",'Mapa final'!$AF$12="Leve"),CONCATENATE("R2C",'Mapa final'!$S$12),"")</f>
        <v/>
      </c>
      <c r="AH21" s="40" t="str">
        <f>IF(AND('Mapa final'!$AD$12="Muy Alta",'Mapa final'!$AF$12="Catastrófico"),CONCATENATE("R2C",'Mapa final'!$S$12),"")</f>
        <v/>
      </c>
      <c r="AI21" s="152" t="str">
        <f>IF(AND('Mapa final'!$AD$12="Muy Alta",'Mapa final'!$AF$12="Catastrófico"),CONCATENATE("R2C",'Mapa final'!$S$12),"")</f>
        <v/>
      </c>
      <c r="AJ21" s="152" t="str">
        <f>IF(AND('Mapa final'!$AD$12="Muy Alta",'Mapa final'!$AF$12="Catastrófico"),CONCATENATE("R2C",'Mapa final'!$S$12),"")</f>
        <v/>
      </c>
      <c r="AK21" s="152" t="str">
        <f>IF(AND('Mapa final'!$AD$12="Muy Alta",'Mapa final'!$AF$12="Catastrófico"),CONCATENATE("R2C",'Mapa final'!$S$12),"")</f>
        <v/>
      </c>
      <c r="AL21" s="152" t="str">
        <f>IF(AND('Mapa final'!$AD$12="Muy Alta",'Mapa final'!$AF$12="Catastrófico"),CONCATENATE("R2C",'Mapa final'!$S$12),"")</f>
        <v/>
      </c>
      <c r="AM21" s="41" t="str">
        <f>IF(AND('Mapa final'!$AD$12="Muy Alta",'Mapa final'!$AF$12="Catastrófico"),CONCATENATE("R2C",'Mapa final'!$S$12),"")</f>
        <v/>
      </c>
      <c r="AN21" s="64"/>
      <c r="AO21" s="377"/>
      <c r="AP21" s="378"/>
      <c r="AQ21" s="378"/>
      <c r="AR21" s="378"/>
      <c r="AS21" s="378"/>
      <c r="AT21" s="379"/>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row>
    <row r="22" spans="1:76" ht="15" customHeight="1" x14ac:dyDescent="0.25">
      <c r="A22" s="64"/>
      <c r="B22" s="287"/>
      <c r="C22" s="287"/>
      <c r="D22" s="288"/>
      <c r="E22" s="387"/>
      <c r="F22" s="386"/>
      <c r="G22" s="386"/>
      <c r="H22" s="386"/>
      <c r="I22" s="386"/>
      <c r="J22" s="51" t="str">
        <f>IF(AND('Mapa final'!$AD$12="Alta",'Mapa final'!$AF$12="Leve"),CONCATENATE("R2C",'Mapa final'!$S$12),"")</f>
        <v/>
      </c>
      <c r="K22" s="151" t="str">
        <f>IF(AND('Mapa final'!$AD$12="Alta",'Mapa final'!$AF$12="Leve"),CONCATENATE("R2C",'Mapa final'!$S$12),"")</f>
        <v/>
      </c>
      <c r="L22" s="151" t="str">
        <f>IF(AND('Mapa final'!$AD$12="Alta",'Mapa final'!$AF$12="Leve"),CONCATENATE("R2C",'Mapa final'!$S$12),"")</f>
        <v/>
      </c>
      <c r="M22" s="151" t="str">
        <f>IF(AND('Mapa final'!$AD$12="Alta",'Mapa final'!$AF$12="Leve"),CONCATENATE("R2C",'Mapa final'!$S$12),"")</f>
        <v/>
      </c>
      <c r="N22" s="151" t="str">
        <f>IF(AND('Mapa final'!$AD$12="Alta",'Mapa final'!$AF$12="Leve"),CONCATENATE("R2C",'Mapa final'!$S$12),"")</f>
        <v/>
      </c>
      <c r="O22" s="52" t="str">
        <f>IF(AND('Mapa final'!$AD$12="Alta",'Mapa final'!$AF$12="Leve"),CONCATENATE("R2C",'Mapa final'!$S$12),"")</f>
        <v/>
      </c>
      <c r="P22" s="51" t="str">
        <f>IF(AND('Mapa final'!$AD$12="Alta",'Mapa final'!$AF$12="Leve"),CONCATENATE("R2C",'Mapa final'!$S$12),"")</f>
        <v/>
      </c>
      <c r="Q22" s="151" t="str">
        <f>IF(AND('Mapa final'!$AD$12="Alta",'Mapa final'!$AF$12="Leve"),CONCATENATE("R2C",'Mapa final'!$S$12),"")</f>
        <v/>
      </c>
      <c r="R22" s="151" t="str">
        <f>IF(AND('Mapa final'!$AD$12="Alta",'Mapa final'!$AF$12="Leve"),CONCATENATE("R2C",'Mapa final'!$S$12),"")</f>
        <v/>
      </c>
      <c r="S22" s="151" t="str">
        <f>IF(AND('Mapa final'!$AD$12="Alta",'Mapa final'!$AF$12="Leve"),CONCATENATE("R2C",'Mapa final'!$S$12),"")</f>
        <v/>
      </c>
      <c r="T22" s="151" t="str">
        <f>IF(AND('Mapa final'!$AD$12="Alta",'Mapa final'!$AF$12="Leve"),CONCATENATE("R2C",'Mapa final'!$S$12),"")</f>
        <v/>
      </c>
      <c r="U22" s="52" t="str">
        <f>IF(AND('Mapa final'!$AD$12="Alta",'Mapa final'!$AF$12="Leve"),CONCATENATE("R2C",'Mapa final'!$S$12),"")</f>
        <v/>
      </c>
      <c r="V22" s="38" t="str">
        <f>IF(AND('Mapa final'!$AD$12="Muy Alta",'Mapa final'!$AF$12="Leve"),CONCATENATE("R2C",'Mapa final'!$S$12),"")</f>
        <v/>
      </c>
      <c r="W22" s="150" t="str">
        <f>IF(AND('Mapa final'!$AD$12="Muy Alta",'Mapa final'!$AF$12="Leve"),CONCATENATE("R2C",'Mapa final'!$S$12),"")</f>
        <v/>
      </c>
      <c r="X22" s="150" t="str">
        <f>IF(AND('Mapa final'!$AD$12="Muy Alta",'Mapa final'!$AF$12="Leve"),CONCATENATE("R2C",'Mapa final'!$S$12),"")</f>
        <v/>
      </c>
      <c r="Y22" s="150" t="str">
        <f>IF(AND('Mapa final'!$AD$12="Muy Alta",'Mapa final'!$AF$12="Leve"),CONCATENATE("R2C",'Mapa final'!$S$12),"")</f>
        <v/>
      </c>
      <c r="Z22" s="150" t="str">
        <f>IF(AND('Mapa final'!$AD$12="Muy Alta",'Mapa final'!$AF$12="Leve"),CONCATENATE("R2C",'Mapa final'!$S$12),"")</f>
        <v/>
      </c>
      <c r="AA22" s="39" t="str">
        <f>IF(AND('Mapa final'!$AD$12="Muy Alta",'Mapa final'!$AF$12="Leve"),CONCATENATE("R2C",'Mapa final'!$S$12),"")</f>
        <v/>
      </c>
      <c r="AB22" s="38" t="str">
        <f>IF(AND('Mapa final'!$AD$12="Muy Alta",'Mapa final'!$AF$12="Leve"),CONCATENATE("R2C",'Mapa final'!$S$12),"")</f>
        <v/>
      </c>
      <c r="AC22" s="150" t="str">
        <f>IF(AND('Mapa final'!$AD$12="Muy Alta",'Mapa final'!$AF$12="Leve"),CONCATENATE("R2C",'Mapa final'!$S$12),"")</f>
        <v/>
      </c>
      <c r="AD22" s="150" t="str">
        <f>IF(AND('Mapa final'!$AD$12="Muy Alta",'Mapa final'!$AF$12="Leve"),CONCATENATE("R2C",'Mapa final'!$S$12),"")</f>
        <v/>
      </c>
      <c r="AE22" s="150" t="str">
        <f>IF(AND('Mapa final'!$AD$12="Muy Alta",'Mapa final'!$AF$12="Leve"),CONCATENATE("R2C",'Mapa final'!$S$12),"")</f>
        <v/>
      </c>
      <c r="AF22" s="150" t="str">
        <f>IF(AND('Mapa final'!$AD$12="Muy Alta",'Mapa final'!$AF$12="Leve"),CONCATENATE("R2C",'Mapa final'!$S$12),"")</f>
        <v/>
      </c>
      <c r="AG22" s="39" t="str">
        <f>IF(AND('Mapa final'!$AD$12="Muy Alta",'Mapa final'!$AF$12="Leve"),CONCATENATE("R2C",'Mapa final'!$S$12),"")</f>
        <v/>
      </c>
      <c r="AH22" s="40" t="str">
        <f>IF(AND('Mapa final'!$AD$12="Muy Alta",'Mapa final'!$AF$12="Catastrófico"),CONCATENATE("R2C",'Mapa final'!$S$12),"")</f>
        <v/>
      </c>
      <c r="AI22" s="152" t="str">
        <f>IF(AND('Mapa final'!$AD$12="Muy Alta",'Mapa final'!$AF$12="Catastrófico"),CONCATENATE("R2C",'Mapa final'!$S$12),"")</f>
        <v/>
      </c>
      <c r="AJ22" s="152" t="str">
        <f>IF(AND('Mapa final'!$AD$12="Muy Alta",'Mapa final'!$AF$12="Catastrófico"),CONCATENATE("R2C",'Mapa final'!$S$12),"")</f>
        <v/>
      </c>
      <c r="AK22" s="152" t="str">
        <f>IF(AND('Mapa final'!$AD$12="Muy Alta",'Mapa final'!$AF$12="Catastrófico"),CONCATENATE("R2C",'Mapa final'!$S$12),"")</f>
        <v/>
      </c>
      <c r="AL22" s="152" t="str">
        <f>IF(AND('Mapa final'!$AD$12="Muy Alta",'Mapa final'!$AF$12="Catastrófico"),CONCATENATE("R2C",'Mapa final'!$S$12),"")</f>
        <v/>
      </c>
      <c r="AM22" s="41" t="str">
        <f>IF(AND('Mapa final'!$AD$12="Muy Alta",'Mapa final'!$AF$12="Catastrófico"),CONCATENATE("R2C",'Mapa final'!$S$12),"")</f>
        <v/>
      </c>
      <c r="AN22" s="64"/>
      <c r="AO22" s="377"/>
      <c r="AP22" s="378"/>
      <c r="AQ22" s="378"/>
      <c r="AR22" s="378"/>
      <c r="AS22" s="378"/>
      <c r="AT22" s="379"/>
      <c r="AU22" s="64"/>
      <c r="AV22" s="64"/>
      <c r="AW22" s="64"/>
      <c r="AX22" s="64"/>
      <c r="AY22" s="64"/>
      <c r="AZ22" s="64"/>
      <c r="BA22" s="64"/>
      <c r="BB22" s="64"/>
      <c r="BC22" s="64"/>
      <c r="BD22" s="64"/>
      <c r="BE22" s="64"/>
      <c r="BF22" s="64"/>
      <c r="BG22" s="64"/>
      <c r="BH22" s="64"/>
      <c r="BI22" s="64"/>
      <c r="BJ22" s="64"/>
      <c r="BK22" s="64"/>
      <c r="BL22" s="64"/>
      <c r="BM22" s="64"/>
      <c r="BN22" s="64"/>
      <c r="BO22" s="64"/>
      <c r="BP22" s="64"/>
      <c r="BQ22" s="64"/>
      <c r="BR22" s="64"/>
      <c r="BS22" s="64"/>
      <c r="BT22" s="64"/>
      <c r="BU22" s="64"/>
      <c r="BV22" s="64"/>
      <c r="BW22" s="64"/>
      <c r="BX22" s="64"/>
    </row>
    <row r="23" spans="1:76" ht="15" customHeight="1" x14ac:dyDescent="0.25">
      <c r="A23" s="64"/>
      <c r="B23" s="287"/>
      <c r="C23" s="287"/>
      <c r="D23" s="288"/>
      <c r="E23" s="387"/>
      <c r="F23" s="386"/>
      <c r="G23" s="386"/>
      <c r="H23" s="386"/>
      <c r="I23" s="386"/>
      <c r="J23" s="51" t="str">
        <f>IF(AND('Mapa final'!$AD$12="Alta",'Mapa final'!$AF$12="Leve"),CONCATENATE("R2C",'Mapa final'!$S$12),"")</f>
        <v/>
      </c>
      <c r="K23" s="151" t="str">
        <f>IF(AND('Mapa final'!$AD$12="Alta",'Mapa final'!$AF$12="Leve"),CONCATENATE("R2C",'Mapa final'!$S$12),"")</f>
        <v/>
      </c>
      <c r="L23" s="151" t="str">
        <f>IF(AND('Mapa final'!$AD$12="Alta",'Mapa final'!$AF$12="Leve"),CONCATENATE("R2C",'Mapa final'!$S$12),"")</f>
        <v/>
      </c>
      <c r="M23" s="151" t="str">
        <f>IF(AND('Mapa final'!$AD$12="Alta",'Mapa final'!$AF$12="Leve"),CONCATENATE("R2C",'Mapa final'!$S$12),"")</f>
        <v/>
      </c>
      <c r="N23" s="151" t="str">
        <f>IF(AND('Mapa final'!$AD$12="Alta",'Mapa final'!$AF$12="Leve"),CONCATENATE("R2C",'Mapa final'!$S$12),"")</f>
        <v/>
      </c>
      <c r="O23" s="52" t="str">
        <f>IF(AND('Mapa final'!$AD$12="Alta",'Mapa final'!$AF$12="Leve"),CONCATENATE("R2C",'Mapa final'!$S$12),"")</f>
        <v/>
      </c>
      <c r="P23" s="51" t="str">
        <f>IF(AND('Mapa final'!$AD$12="Alta",'Mapa final'!$AF$12="Leve"),CONCATENATE("R2C",'Mapa final'!$S$12),"")</f>
        <v/>
      </c>
      <c r="Q23" s="151" t="str">
        <f>IF(AND('Mapa final'!$AD$12="Alta",'Mapa final'!$AF$12="Leve"),CONCATENATE("R2C",'Mapa final'!$S$12),"")</f>
        <v/>
      </c>
      <c r="R23" s="151" t="str">
        <f>IF(AND('Mapa final'!$AD$12="Alta",'Mapa final'!$AF$12="Leve"),CONCATENATE("R2C",'Mapa final'!$S$12),"")</f>
        <v/>
      </c>
      <c r="S23" s="151" t="str">
        <f>IF(AND('Mapa final'!$AD$12="Alta",'Mapa final'!$AF$12="Leve"),CONCATENATE("R2C",'Mapa final'!$S$12),"")</f>
        <v/>
      </c>
      <c r="T23" s="151" t="str">
        <f>IF(AND('Mapa final'!$AD$12="Alta",'Mapa final'!$AF$12="Leve"),CONCATENATE("R2C",'Mapa final'!$S$12),"")</f>
        <v/>
      </c>
      <c r="U23" s="52" t="str">
        <f>IF(AND('Mapa final'!$AD$12="Alta",'Mapa final'!$AF$12="Leve"),CONCATENATE("R2C",'Mapa final'!$S$12),"")</f>
        <v/>
      </c>
      <c r="V23" s="38" t="str">
        <f>IF(AND('Mapa final'!$AD$12="Muy Alta",'Mapa final'!$AF$12="Leve"),CONCATENATE("R2C",'Mapa final'!$S$12),"")</f>
        <v/>
      </c>
      <c r="W23" s="150" t="str">
        <f>IF(AND('Mapa final'!$AD$12="Muy Alta",'Mapa final'!$AF$12="Leve"),CONCATENATE("R2C",'Mapa final'!$S$12),"")</f>
        <v/>
      </c>
      <c r="X23" s="150" t="str">
        <f>IF(AND('Mapa final'!$AD$12="Muy Alta",'Mapa final'!$AF$12="Leve"),CONCATENATE("R2C",'Mapa final'!$S$12),"")</f>
        <v/>
      </c>
      <c r="Y23" s="150" t="str">
        <f>IF(AND('Mapa final'!$AD$12="Muy Alta",'Mapa final'!$AF$12="Leve"),CONCATENATE("R2C",'Mapa final'!$S$12),"")</f>
        <v/>
      </c>
      <c r="Z23" s="150" t="str">
        <f>IF(AND('Mapa final'!$AD$12="Muy Alta",'Mapa final'!$AF$12="Leve"),CONCATENATE("R2C",'Mapa final'!$S$12),"")</f>
        <v/>
      </c>
      <c r="AA23" s="39" t="str">
        <f>IF(AND('Mapa final'!$AD$12="Muy Alta",'Mapa final'!$AF$12="Leve"),CONCATENATE("R2C",'Mapa final'!$S$12),"")</f>
        <v/>
      </c>
      <c r="AB23" s="38" t="str">
        <f>IF(AND('Mapa final'!$AD$12="Muy Alta",'Mapa final'!$AF$12="Leve"),CONCATENATE("R2C",'Mapa final'!$S$12),"")</f>
        <v/>
      </c>
      <c r="AC23" s="150" t="str">
        <f>IF(AND('Mapa final'!$AD$12="Muy Alta",'Mapa final'!$AF$12="Leve"),CONCATENATE("R2C",'Mapa final'!$S$12),"")</f>
        <v/>
      </c>
      <c r="AD23" s="150" t="str">
        <f>IF(AND('Mapa final'!$AD$12="Muy Alta",'Mapa final'!$AF$12="Leve"),CONCATENATE("R2C",'Mapa final'!$S$12),"")</f>
        <v/>
      </c>
      <c r="AE23" s="150" t="str">
        <f>IF(AND('Mapa final'!$AD$12="Muy Alta",'Mapa final'!$AF$12="Leve"),CONCATENATE("R2C",'Mapa final'!$S$12),"")</f>
        <v/>
      </c>
      <c r="AF23" s="150" t="str">
        <f>IF(AND('Mapa final'!$AD$12="Muy Alta",'Mapa final'!$AF$12="Leve"),CONCATENATE("R2C",'Mapa final'!$S$12),"")</f>
        <v/>
      </c>
      <c r="AG23" s="39" t="str">
        <f>IF(AND('Mapa final'!$AD$12="Muy Alta",'Mapa final'!$AF$12="Leve"),CONCATENATE("R2C",'Mapa final'!$S$12),"")</f>
        <v/>
      </c>
      <c r="AH23" s="40" t="str">
        <f>IF(AND('Mapa final'!$AD$12="Muy Alta",'Mapa final'!$AF$12="Catastrófico"),CONCATENATE("R2C",'Mapa final'!$S$12),"")</f>
        <v/>
      </c>
      <c r="AI23" s="152" t="str">
        <f>IF(AND('Mapa final'!$AD$12="Muy Alta",'Mapa final'!$AF$12="Catastrófico"),CONCATENATE("R2C",'Mapa final'!$S$12),"")</f>
        <v/>
      </c>
      <c r="AJ23" s="152" t="str">
        <f>IF(AND('Mapa final'!$AD$12="Muy Alta",'Mapa final'!$AF$12="Catastrófico"),CONCATENATE("R2C",'Mapa final'!$S$12),"")</f>
        <v/>
      </c>
      <c r="AK23" s="152" t="str">
        <f>IF(AND('Mapa final'!$AD$12="Muy Alta",'Mapa final'!$AF$12="Catastrófico"),CONCATENATE("R2C",'Mapa final'!$S$12),"")</f>
        <v/>
      </c>
      <c r="AL23" s="152" t="str">
        <f>IF(AND('Mapa final'!$AD$12="Muy Alta",'Mapa final'!$AF$12="Catastrófico"),CONCATENATE("R2C",'Mapa final'!$S$12),"")</f>
        <v/>
      </c>
      <c r="AM23" s="41" t="str">
        <f>IF(AND('Mapa final'!$AD$12="Muy Alta",'Mapa final'!$AF$12="Catastrófico"),CONCATENATE("R2C",'Mapa final'!$S$12),"")</f>
        <v/>
      </c>
      <c r="AN23" s="64"/>
      <c r="AO23" s="377"/>
      <c r="AP23" s="378"/>
      <c r="AQ23" s="378"/>
      <c r="AR23" s="378"/>
      <c r="AS23" s="378"/>
      <c r="AT23" s="379"/>
      <c r="AU23" s="64"/>
      <c r="AV23" s="64"/>
      <c r="AW23" s="64"/>
      <c r="AX23" s="64"/>
      <c r="AY23" s="64"/>
      <c r="AZ23" s="64"/>
      <c r="BA23" s="64"/>
      <c r="BB23" s="64"/>
      <c r="BC23" s="64"/>
      <c r="BD23" s="64"/>
      <c r="BE23" s="64"/>
      <c r="BF23" s="64"/>
      <c r="BG23" s="64"/>
      <c r="BH23" s="64"/>
      <c r="BI23" s="64"/>
      <c r="BJ23" s="64"/>
      <c r="BK23" s="64"/>
      <c r="BL23" s="64"/>
      <c r="BM23" s="64"/>
      <c r="BN23" s="64"/>
      <c r="BO23" s="64"/>
      <c r="BP23" s="64"/>
      <c r="BQ23" s="64"/>
      <c r="BR23" s="64"/>
      <c r="BS23" s="64"/>
      <c r="BT23" s="64"/>
      <c r="BU23" s="64"/>
      <c r="BV23" s="64"/>
      <c r="BW23" s="64"/>
      <c r="BX23" s="64"/>
    </row>
    <row r="24" spans="1:76" ht="15" customHeight="1" x14ac:dyDescent="0.25">
      <c r="A24" s="64"/>
      <c r="B24" s="287"/>
      <c r="C24" s="287"/>
      <c r="D24" s="288"/>
      <c r="E24" s="387"/>
      <c r="F24" s="386"/>
      <c r="G24" s="386"/>
      <c r="H24" s="386"/>
      <c r="I24" s="386"/>
      <c r="J24" s="51" t="str">
        <f>IF(AND('Mapa final'!$AD$12="Alta",'Mapa final'!$AF$12="Leve"),CONCATENATE("R2C",'Mapa final'!$S$12),"")</f>
        <v/>
      </c>
      <c r="K24" s="151" t="str">
        <f>IF(AND('Mapa final'!$AD$12="Alta",'Mapa final'!$AF$12="Leve"),CONCATENATE("R2C",'Mapa final'!$S$12),"")</f>
        <v/>
      </c>
      <c r="L24" s="151" t="str">
        <f>IF(AND('Mapa final'!$AD$12="Alta",'Mapa final'!$AF$12="Leve"),CONCATENATE("R2C",'Mapa final'!$S$12),"")</f>
        <v/>
      </c>
      <c r="M24" s="151" t="str">
        <f>IF(AND('Mapa final'!$AD$12="Alta",'Mapa final'!$AF$12="Leve"),CONCATENATE("R2C",'Mapa final'!$S$12),"")</f>
        <v/>
      </c>
      <c r="N24" s="151" t="str">
        <f>IF(AND('Mapa final'!$AD$12="Alta",'Mapa final'!$AF$12="Leve"),CONCATENATE("R2C",'Mapa final'!$S$12),"")</f>
        <v/>
      </c>
      <c r="O24" s="52" t="str">
        <f>IF(AND('Mapa final'!$AD$12="Alta",'Mapa final'!$AF$12="Leve"),CONCATENATE("R2C",'Mapa final'!$S$12),"")</f>
        <v/>
      </c>
      <c r="P24" s="51" t="str">
        <f>IF(AND('Mapa final'!$AD$12="Alta",'Mapa final'!$AF$12="Leve"),CONCATENATE("R2C",'Mapa final'!$S$12),"")</f>
        <v/>
      </c>
      <c r="Q24" s="151" t="str">
        <f>IF(AND('Mapa final'!$AD$12="Alta",'Mapa final'!$AF$12="Leve"),CONCATENATE("R2C",'Mapa final'!$S$12),"")</f>
        <v/>
      </c>
      <c r="R24" s="151" t="str">
        <f>IF(AND('Mapa final'!$AD$12="Alta",'Mapa final'!$AF$12="Leve"),CONCATENATE("R2C",'Mapa final'!$S$12),"")</f>
        <v/>
      </c>
      <c r="S24" s="151" t="str">
        <f>IF(AND('Mapa final'!$AD$12="Alta",'Mapa final'!$AF$12="Leve"),CONCATENATE("R2C",'Mapa final'!$S$12),"")</f>
        <v/>
      </c>
      <c r="T24" s="151" t="str">
        <f>IF(AND('Mapa final'!$AD$12="Alta",'Mapa final'!$AF$12="Leve"),CONCATENATE("R2C",'Mapa final'!$S$12),"")</f>
        <v/>
      </c>
      <c r="U24" s="52" t="str">
        <f>IF(AND('Mapa final'!$AD$12="Alta",'Mapa final'!$AF$12="Leve"),CONCATENATE("R2C",'Mapa final'!$S$12),"")</f>
        <v/>
      </c>
      <c r="V24" s="38" t="str">
        <f>IF(AND('Mapa final'!$AD$12="Muy Alta",'Mapa final'!$AF$12="Leve"),CONCATENATE("R2C",'Mapa final'!$S$12),"")</f>
        <v/>
      </c>
      <c r="W24" s="150" t="str">
        <f>IF(AND('Mapa final'!$AD$12="Muy Alta",'Mapa final'!$AF$12="Leve"),CONCATENATE("R2C",'Mapa final'!$S$12),"")</f>
        <v/>
      </c>
      <c r="X24" s="150" t="str">
        <f>IF(AND('Mapa final'!$AD$12="Muy Alta",'Mapa final'!$AF$12="Leve"),CONCATENATE("R2C",'Mapa final'!$S$12),"")</f>
        <v/>
      </c>
      <c r="Y24" s="150" t="str">
        <f>IF(AND('Mapa final'!$AD$12="Muy Alta",'Mapa final'!$AF$12="Leve"),CONCATENATE("R2C",'Mapa final'!$S$12),"")</f>
        <v/>
      </c>
      <c r="Z24" s="150" t="str">
        <f>IF(AND('Mapa final'!$AD$12="Muy Alta",'Mapa final'!$AF$12="Leve"),CONCATENATE("R2C",'Mapa final'!$S$12),"")</f>
        <v/>
      </c>
      <c r="AA24" s="39" t="str">
        <f>IF(AND('Mapa final'!$AD$12="Muy Alta",'Mapa final'!$AF$12="Leve"),CONCATENATE("R2C",'Mapa final'!$S$12),"")</f>
        <v/>
      </c>
      <c r="AB24" s="38" t="str">
        <f>IF(AND('Mapa final'!$AD$12="Muy Alta",'Mapa final'!$AF$12="Leve"),CONCATENATE("R2C",'Mapa final'!$S$12),"")</f>
        <v/>
      </c>
      <c r="AC24" s="150" t="str">
        <f>IF(AND('Mapa final'!$AD$12="Muy Alta",'Mapa final'!$AF$12="Leve"),CONCATENATE("R2C",'Mapa final'!$S$12),"")</f>
        <v/>
      </c>
      <c r="AD24" s="150" t="str">
        <f>IF(AND('Mapa final'!$AD$12="Muy Alta",'Mapa final'!$AF$12="Leve"),CONCATENATE("R2C",'Mapa final'!$S$12),"")</f>
        <v/>
      </c>
      <c r="AE24" s="150" t="str">
        <f>IF(AND('Mapa final'!$AD$12="Muy Alta",'Mapa final'!$AF$12="Leve"),CONCATENATE("R2C",'Mapa final'!$S$12),"")</f>
        <v/>
      </c>
      <c r="AF24" s="150" t="str">
        <f>IF(AND('Mapa final'!$AD$12="Muy Alta",'Mapa final'!$AF$12="Leve"),CONCATENATE("R2C",'Mapa final'!$S$12),"")</f>
        <v/>
      </c>
      <c r="AG24" s="39" t="str">
        <f>IF(AND('Mapa final'!$AD$12="Muy Alta",'Mapa final'!$AF$12="Leve"),CONCATENATE("R2C",'Mapa final'!$S$12),"")</f>
        <v/>
      </c>
      <c r="AH24" s="40" t="str">
        <f>IF(AND('Mapa final'!$AD$12="Muy Alta",'Mapa final'!$AF$12="Catastrófico"),CONCATENATE("R2C",'Mapa final'!$S$12),"")</f>
        <v/>
      </c>
      <c r="AI24" s="152" t="str">
        <f>IF(AND('Mapa final'!$AD$12="Muy Alta",'Mapa final'!$AF$12="Catastrófico"),CONCATENATE("R2C",'Mapa final'!$S$12),"")</f>
        <v/>
      </c>
      <c r="AJ24" s="152" t="str">
        <f>IF(AND('Mapa final'!$AD$12="Muy Alta",'Mapa final'!$AF$12="Catastrófico"),CONCATENATE("R2C",'Mapa final'!$S$12),"")</f>
        <v/>
      </c>
      <c r="AK24" s="152" t="str">
        <f>IF(AND('Mapa final'!$AD$12="Muy Alta",'Mapa final'!$AF$12="Catastrófico"),CONCATENATE("R2C",'Mapa final'!$S$12),"")</f>
        <v/>
      </c>
      <c r="AL24" s="152" t="str">
        <f>IF(AND('Mapa final'!$AD$12="Muy Alta",'Mapa final'!$AF$12="Catastrófico"),CONCATENATE("R2C",'Mapa final'!$S$12),"")</f>
        <v/>
      </c>
      <c r="AM24" s="41" t="str">
        <f>IF(AND('Mapa final'!$AD$12="Muy Alta",'Mapa final'!$AF$12="Catastrófico"),CONCATENATE("R2C",'Mapa final'!$S$12),"")</f>
        <v/>
      </c>
      <c r="AN24" s="64"/>
      <c r="AO24" s="377"/>
      <c r="AP24" s="378"/>
      <c r="AQ24" s="378"/>
      <c r="AR24" s="378"/>
      <c r="AS24" s="378"/>
      <c r="AT24" s="379"/>
      <c r="AU24" s="64"/>
      <c r="AV24" s="64"/>
      <c r="AW24" s="64"/>
      <c r="AX24" s="64"/>
      <c r="AY24" s="64"/>
      <c r="AZ24" s="64"/>
      <c r="BA24" s="64"/>
      <c r="BB24" s="64"/>
      <c r="BC24" s="64"/>
      <c r="BD24" s="64"/>
      <c r="BE24" s="64"/>
      <c r="BF24" s="64"/>
      <c r="BG24" s="64"/>
      <c r="BH24" s="64"/>
      <c r="BI24" s="64"/>
      <c r="BJ24" s="64"/>
      <c r="BK24" s="64"/>
      <c r="BL24" s="64"/>
      <c r="BM24" s="64"/>
      <c r="BN24" s="64"/>
      <c r="BO24" s="64"/>
      <c r="BP24" s="64"/>
      <c r="BQ24" s="64"/>
      <c r="BR24" s="64"/>
      <c r="BS24" s="64"/>
      <c r="BT24" s="64"/>
      <c r="BU24" s="64"/>
      <c r="BV24" s="64"/>
      <c r="BW24" s="64"/>
      <c r="BX24" s="64"/>
    </row>
    <row r="25" spans="1:76" ht="15.75" customHeight="1" thickBot="1" x14ac:dyDescent="0.3">
      <c r="A25" s="64"/>
      <c r="B25" s="287"/>
      <c r="C25" s="287"/>
      <c r="D25" s="288"/>
      <c r="E25" s="388"/>
      <c r="F25" s="389"/>
      <c r="G25" s="389"/>
      <c r="H25" s="389"/>
      <c r="I25" s="389"/>
      <c r="J25" s="53" t="str">
        <f>IF(AND('Mapa final'!$AD$12="Alta",'Mapa final'!$AF$12="Leve"),CONCATENATE("R2C",'Mapa final'!$S$12),"")</f>
        <v/>
      </c>
      <c r="K25" s="54" t="str">
        <f>IF(AND('Mapa final'!$AD$12="Alta",'Mapa final'!$AF$12="Leve"),CONCATENATE("R2C",'Mapa final'!$S$12),"")</f>
        <v/>
      </c>
      <c r="L25" s="54" t="str">
        <f>IF(AND('Mapa final'!$AD$12="Alta",'Mapa final'!$AF$12="Leve"),CONCATENATE("R2C",'Mapa final'!$S$12),"")</f>
        <v/>
      </c>
      <c r="M25" s="54" t="str">
        <f>IF(AND('Mapa final'!$AD$12="Alta",'Mapa final'!$AF$12="Leve"),CONCATENATE("R2C",'Mapa final'!$S$12),"")</f>
        <v/>
      </c>
      <c r="N25" s="54" t="str">
        <f>IF(AND('Mapa final'!$AD$12="Alta",'Mapa final'!$AF$12="Leve"),CONCATENATE("R2C",'Mapa final'!$S$12),"")</f>
        <v/>
      </c>
      <c r="O25" s="55" t="str">
        <f>IF(AND('Mapa final'!$AD$12="Alta",'Mapa final'!$AF$12="Leve"),CONCATENATE("R2C",'Mapa final'!$S$12),"")</f>
        <v/>
      </c>
      <c r="P25" s="53" t="str">
        <f>IF(AND('Mapa final'!$AD$12="Alta",'Mapa final'!$AF$12="Leve"),CONCATENATE("R2C",'Mapa final'!$S$12),"")</f>
        <v/>
      </c>
      <c r="Q25" s="54" t="str">
        <f>IF(AND('Mapa final'!$AD$12="Alta",'Mapa final'!$AF$12="Leve"),CONCATENATE("R2C",'Mapa final'!$S$12),"")</f>
        <v/>
      </c>
      <c r="R25" s="54" t="str">
        <f>IF(AND('Mapa final'!$AD$12="Alta",'Mapa final'!$AF$12="Leve"),CONCATENATE("R2C",'Mapa final'!$S$12),"")</f>
        <v/>
      </c>
      <c r="S25" s="54" t="str">
        <f>IF(AND('Mapa final'!$AD$12="Alta",'Mapa final'!$AF$12="Leve"),CONCATENATE("R2C",'Mapa final'!$S$12),"")</f>
        <v/>
      </c>
      <c r="T25" s="54" t="str">
        <f>IF(AND('Mapa final'!$AD$12="Alta",'Mapa final'!$AF$12="Leve"),CONCATENATE("R2C",'Mapa final'!$S$12),"")</f>
        <v/>
      </c>
      <c r="U25" s="55" t="str">
        <f>IF(AND('Mapa final'!$AD$12="Alta",'Mapa final'!$AF$12="Leve"),CONCATENATE("R2C",'Mapa final'!$S$12),"")</f>
        <v/>
      </c>
      <c r="V25" s="42" t="str">
        <f>IF(AND('Mapa final'!$AD$12="Muy Alta",'Mapa final'!$AF$12="Leve"),CONCATENATE("R2C",'Mapa final'!$S$12),"")</f>
        <v/>
      </c>
      <c r="W25" s="43" t="str">
        <f>IF(AND('Mapa final'!$AD$12="Muy Alta",'Mapa final'!$AF$12="Leve"),CONCATENATE("R2C",'Mapa final'!$S$12),"")</f>
        <v/>
      </c>
      <c r="X25" s="43" t="str">
        <f>IF(AND('Mapa final'!$AD$12="Muy Alta",'Mapa final'!$AF$12="Leve"),CONCATENATE("R2C",'Mapa final'!$S$12),"")</f>
        <v/>
      </c>
      <c r="Y25" s="43" t="str">
        <f>IF(AND('Mapa final'!$AD$12="Muy Alta",'Mapa final'!$AF$12="Leve"),CONCATENATE("R2C",'Mapa final'!$S$12),"")</f>
        <v/>
      </c>
      <c r="Z25" s="43" t="str">
        <f>IF(AND('Mapa final'!$AD$12="Muy Alta",'Mapa final'!$AF$12="Leve"),CONCATENATE("R2C",'Mapa final'!$S$12),"")</f>
        <v/>
      </c>
      <c r="AA25" s="44" t="str">
        <f>IF(AND('Mapa final'!$AD$12="Muy Alta",'Mapa final'!$AF$12="Leve"),CONCATENATE("R2C",'Mapa final'!$S$12),"")</f>
        <v/>
      </c>
      <c r="AB25" s="42" t="str">
        <f>IF(AND('Mapa final'!$AD$12="Muy Alta",'Mapa final'!$AF$12="Leve"),CONCATENATE("R2C",'Mapa final'!$S$12),"")</f>
        <v/>
      </c>
      <c r="AC25" s="43" t="str">
        <f>IF(AND('Mapa final'!$AD$12="Muy Alta",'Mapa final'!$AF$12="Leve"),CONCATENATE("R2C",'Mapa final'!$S$12),"")</f>
        <v/>
      </c>
      <c r="AD25" s="43" t="str">
        <f>IF(AND('Mapa final'!$AD$12="Muy Alta",'Mapa final'!$AF$12="Leve"),CONCATENATE("R2C",'Mapa final'!$S$12),"")</f>
        <v/>
      </c>
      <c r="AE25" s="43" t="str">
        <f>IF(AND('Mapa final'!$AD$12="Muy Alta",'Mapa final'!$AF$12="Leve"),CONCATENATE("R2C",'Mapa final'!$S$12),"")</f>
        <v/>
      </c>
      <c r="AF25" s="43" t="str">
        <f>IF(AND('Mapa final'!$AD$12="Muy Alta",'Mapa final'!$AF$12="Leve"),CONCATENATE("R2C",'Mapa final'!$S$12),"")</f>
        <v/>
      </c>
      <c r="AG25" s="44" t="str">
        <f>IF(AND('Mapa final'!$AD$12="Muy Alta",'Mapa final'!$AF$12="Leve"),CONCATENATE("R2C",'Mapa final'!$S$12),"")</f>
        <v/>
      </c>
      <c r="AH25" s="45" t="str">
        <f>IF(AND('Mapa final'!$AD$12="Muy Alta",'Mapa final'!$AF$12="Catastrófico"),CONCATENATE("R2C",'Mapa final'!$S$12),"")</f>
        <v/>
      </c>
      <c r="AI25" s="46" t="str">
        <f>IF(AND('Mapa final'!$AD$12="Muy Alta",'Mapa final'!$AF$12="Catastrófico"),CONCATENATE("R2C",'Mapa final'!$S$12),"")</f>
        <v/>
      </c>
      <c r="AJ25" s="46" t="str">
        <f>IF(AND('Mapa final'!$AD$12="Muy Alta",'Mapa final'!$AF$12="Catastrófico"),CONCATENATE("R2C",'Mapa final'!$S$12),"")</f>
        <v/>
      </c>
      <c r="AK25" s="46" t="str">
        <f>IF(AND('Mapa final'!$AD$12="Muy Alta",'Mapa final'!$AF$12="Catastrófico"),CONCATENATE("R2C",'Mapa final'!$S$12),"")</f>
        <v/>
      </c>
      <c r="AL25" s="46" t="str">
        <f>IF(AND('Mapa final'!$AD$12="Muy Alta",'Mapa final'!$AF$12="Catastrófico"),CONCATENATE("R2C",'Mapa final'!$S$12),"")</f>
        <v/>
      </c>
      <c r="AM25" s="47" t="str">
        <f>IF(AND('Mapa final'!$AD$12="Muy Alta",'Mapa final'!$AF$12="Catastrófico"),CONCATENATE("R2C",'Mapa final'!$S$12),"")</f>
        <v/>
      </c>
      <c r="AN25" s="64"/>
      <c r="AO25" s="380"/>
      <c r="AP25" s="381"/>
      <c r="AQ25" s="381"/>
      <c r="AR25" s="381"/>
      <c r="AS25" s="381"/>
      <c r="AT25" s="382"/>
      <c r="AU25" s="64"/>
      <c r="AV25" s="64"/>
      <c r="AW25" s="64"/>
      <c r="AX25" s="64"/>
      <c r="AY25" s="64"/>
      <c r="AZ25" s="64"/>
      <c r="BA25" s="64"/>
      <c r="BB25" s="64"/>
      <c r="BC25" s="64"/>
      <c r="BD25" s="64"/>
      <c r="BE25" s="64"/>
      <c r="BF25" s="64"/>
      <c r="BG25" s="64"/>
      <c r="BH25" s="64"/>
      <c r="BI25" s="64"/>
      <c r="BJ25" s="64"/>
      <c r="BK25" s="64"/>
      <c r="BL25" s="64"/>
      <c r="BM25" s="64"/>
      <c r="BN25" s="64"/>
      <c r="BO25" s="64"/>
      <c r="BP25" s="64"/>
      <c r="BQ25" s="64"/>
      <c r="BR25" s="64"/>
      <c r="BS25" s="64"/>
      <c r="BT25" s="64"/>
      <c r="BU25" s="64"/>
      <c r="BV25" s="64"/>
      <c r="BW25" s="64"/>
      <c r="BX25" s="64"/>
    </row>
    <row r="26" spans="1:76" ht="15" customHeight="1" x14ac:dyDescent="0.25">
      <c r="A26" s="64"/>
      <c r="B26" s="287"/>
      <c r="C26" s="287"/>
      <c r="D26" s="288"/>
      <c r="E26" s="383" t="s">
        <v>238</v>
      </c>
      <c r="F26" s="384"/>
      <c r="G26" s="384"/>
      <c r="H26" s="384"/>
      <c r="I26" s="401"/>
      <c r="J26" s="48" t="str">
        <f>IF(AND('Mapa final'!$AD$12="Alta",'Mapa final'!$AF$12="Leve"),CONCATENATE("R2C",'Mapa final'!$S$12),"")</f>
        <v/>
      </c>
      <c r="K26" s="49" t="str">
        <f>IF(AND('Mapa final'!$AD$12="Alta",'Mapa final'!$AF$12="Leve"),CONCATENATE("R2C",'Mapa final'!$S$12),"")</f>
        <v/>
      </c>
      <c r="L26" s="49" t="str">
        <f>IF(AND('Mapa final'!$AD$12="Alta",'Mapa final'!$AF$12="Leve"),CONCATENATE("R2C",'Mapa final'!$S$12),"")</f>
        <v/>
      </c>
      <c r="M26" s="49" t="str">
        <f>IF(AND('Mapa final'!$AD$12="Alta",'Mapa final'!$AF$12="Leve"),CONCATENATE("R2C",'Mapa final'!$S$12),"")</f>
        <v/>
      </c>
      <c r="N26" s="49" t="str">
        <f>IF(AND('Mapa final'!$AD$12="Alta",'Mapa final'!$AF$12="Leve"),CONCATENATE("R2C",'Mapa final'!$S$12),"")</f>
        <v/>
      </c>
      <c r="O26" s="50" t="str">
        <f>IF(AND('Mapa final'!$AD$12="Alta",'Mapa final'!$AF$12="Leve"),CONCATENATE("R2C",'Mapa final'!$S$12),"")</f>
        <v/>
      </c>
      <c r="P26" s="48" t="str">
        <f>IF(AND('Mapa final'!$AD$12="Alta",'Mapa final'!$AF$12="Leve"),CONCATENATE("R2C",'Mapa final'!$S$12),"")</f>
        <v/>
      </c>
      <c r="Q26" s="49" t="str">
        <f>IF(AND('Mapa final'!$AD$12="Alta",'Mapa final'!$AF$12="Leve"),CONCATENATE("R2C",'Mapa final'!$S$12),"")</f>
        <v/>
      </c>
      <c r="R26" s="49" t="str">
        <f>IF(AND('Mapa final'!$AD$12="Alta",'Mapa final'!$AF$12="Leve"),CONCATENATE("R2C",'Mapa final'!$S$12),"")</f>
        <v/>
      </c>
      <c r="S26" s="49" t="str">
        <f>IF(AND('Mapa final'!$AD$12="Alta",'Mapa final'!$AF$12="Leve"),CONCATENATE("R2C",'Mapa final'!$S$12),"")</f>
        <v/>
      </c>
      <c r="T26" s="49" t="str">
        <f>IF(AND('Mapa final'!$AD$12="Alta",'Mapa final'!$AF$12="Leve"),CONCATENATE("R2C",'Mapa final'!$S$12),"")</f>
        <v/>
      </c>
      <c r="U26" s="50" t="str">
        <f>IF(AND('Mapa final'!$AD$12="Alta",'Mapa final'!$AF$12="Leve"),CONCATENATE("R2C",'Mapa final'!$S$12),"")</f>
        <v/>
      </c>
      <c r="V26" s="48" t="str">
        <f>IF(AND('Mapa final'!$AD$12="Alta",'Mapa final'!$AF$12="Leve"),CONCATENATE("R2C",'Mapa final'!$S$12),"")</f>
        <v/>
      </c>
      <c r="W26" s="49" t="str">
        <f>IF(AND('Mapa final'!$AD$12="Alta",'Mapa final'!$AF$12="Leve"),CONCATENATE("R2C",'Mapa final'!$S$12),"")</f>
        <v/>
      </c>
      <c r="X26" s="49" t="str">
        <f>IF(AND('Mapa final'!$AD$12="Alta",'Mapa final'!$AF$12="Leve"),CONCATENATE("R2C",'Mapa final'!$S$12),"")</f>
        <v/>
      </c>
      <c r="Y26" s="49" t="str">
        <f>IF(AND('Mapa final'!$AD$12="Alta",'Mapa final'!$AF$12="Leve"),CONCATENATE("R2C",'Mapa final'!$S$12),"")</f>
        <v/>
      </c>
      <c r="Z26" s="49" t="str">
        <f>IF(AND('Mapa final'!$AD$12="Alta",'Mapa final'!$AF$12="Leve"),CONCATENATE("R2C",'Mapa final'!$S$12),"")</f>
        <v/>
      </c>
      <c r="AA26" s="50" t="str">
        <f>IF(AND('Mapa final'!$AD$12="Alta",'Mapa final'!$AF$12="Leve"),CONCATENATE("R2C",'Mapa final'!$S$12),"")</f>
        <v/>
      </c>
      <c r="AB26" s="32" t="str">
        <f>IF(AND('Mapa final'!$AD$12="Muy Alta",'Mapa final'!$AF$12="Leve"),CONCATENATE("R2C",'Mapa final'!$S$12),"")</f>
        <v/>
      </c>
      <c r="AC26" s="33" t="str">
        <f>IF(AND('Mapa final'!$AD$12="Muy Alta",'Mapa final'!$AF$12="Leve"),CONCATENATE("R2C",'Mapa final'!$S$12),"")</f>
        <v/>
      </c>
      <c r="AD26" s="33" t="str">
        <f>IF(AND('Mapa final'!$AD$12="Muy Alta",'Mapa final'!$AF$12="Leve"),CONCATENATE("R2C",'Mapa final'!$S$12),"")</f>
        <v/>
      </c>
      <c r="AE26" s="33" t="str">
        <f>IF(AND('Mapa final'!$AD$12="Muy Alta",'Mapa final'!$AF$12="Leve"),CONCATENATE("R2C",'Mapa final'!$S$12),"")</f>
        <v/>
      </c>
      <c r="AF26" s="33" t="str">
        <f>IF(AND('Mapa final'!$AD$12="Muy Alta",'Mapa final'!$AF$12="Leve"),CONCATENATE("R2C",'Mapa final'!$S$12),"")</f>
        <v/>
      </c>
      <c r="AG26" s="34" t="str">
        <f>IF(AND('Mapa final'!$AD$12="Muy Alta",'Mapa final'!$AF$12="Leve"),CONCATENATE("R2C",'Mapa final'!$S$12),"")</f>
        <v/>
      </c>
      <c r="AH26" s="35" t="str">
        <f>IF(AND('Mapa final'!$AD$12="Muy Alta",'Mapa final'!$AF$12="Catastrófico"),CONCATENATE("R2C",'Mapa final'!$S$12),"")</f>
        <v/>
      </c>
      <c r="AI26" s="36" t="str">
        <f>IF(AND('Mapa final'!$AD$12="Muy Alta",'Mapa final'!$AF$12="Catastrófico"),CONCATENATE("R2C",'Mapa final'!$S$12),"")</f>
        <v/>
      </c>
      <c r="AJ26" s="36" t="str">
        <f>IF(AND('Mapa final'!$AD$12="Muy Alta",'Mapa final'!$AF$12="Catastrófico"),CONCATENATE("R2C",'Mapa final'!$S$12),"")</f>
        <v/>
      </c>
      <c r="AK26" s="36" t="str">
        <f>IF(AND('Mapa final'!$AD$12="Muy Alta",'Mapa final'!$AF$12="Catastrófico"),CONCATENATE("R2C",'Mapa final'!$S$12),"")</f>
        <v/>
      </c>
      <c r="AL26" s="36" t="str">
        <f>IF(AND('Mapa final'!$AD$12="Muy Alta",'Mapa final'!$AF$12="Catastrófico"),CONCATENATE("R2C",'Mapa final'!$S$12),"")</f>
        <v/>
      </c>
      <c r="AM26" s="37" t="str">
        <f>IF(AND('Mapa final'!$AD$12="Muy Alta",'Mapa final'!$AF$12="Catastrófico"),CONCATENATE("R2C",'Mapa final'!$S$12),"")</f>
        <v/>
      </c>
      <c r="AN26" s="64"/>
      <c r="AO26" s="413" t="s">
        <v>239</v>
      </c>
      <c r="AP26" s="414"/>
      <c r="AQ26" s="414"/>
      <c r="AR26" s="414"/>
      <c r="AS26" s="414"/>
      <c r="AT26" s="415"/>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64"/>
      <c r="BS26" s="64"/>
      <c r="BT26" s="64"/>
      <c r="BU26" s="64"/>
      <c r="BV26" s="64"/>
      <c r="BW26" s="64"/>
      <c r="BX26" s="64"/>
    </row>
    <row r="27" spans="1:76" ht="15" customHeight="1" x14ac:dyDescent="0.25">
      <c r="A27" s="64"/>
      <c r="B27" s="287"/>
      <c r="C27" s="287"/>
      <c r="D27" s="288"/>
      <c r="E27" s="385"/>
      <c r="F27" s="386"/>
      <c r="G27" s="386"/>
      <c r="H27" s="386"/>
      <c r="I27" s="402"/>
      <c r="J27" s="51" t="str">
        <f>IF(AND('Mapa final'!$AD$12="Alta",'Mapa final'!$AF$12="Leve"),CONCATENATE("R2C",'Mapa final'!$S$12),"")</f>
        <v/>
      </c>
      <c r="K27" s="151" t="str">
        <f>IF(AND('Mapa final'!$AD$12="Alta",'Mapa final'!$AF$12="Leve"),CONCATENATE("R2C",'Mapa final'!$S$12),"")</f>
        <v/>
      </c>
      <c r="L27" s="151" t="str">
        <f>IF(AND('Mapa final'!$AD$12="Alta",'Mapa final'!$AF$12="Leve"),CONCATENATE("R2C",'Mapa final'!$S$12),"")</f>
        <v/>
      </c>
      <c r="M27" s="151" t="str">
        <f>IF(AND('Mapa final'!$AD$12="Alta",'Mapa final'!$AF$12="Leve"),CONCATENATE("R2C",'Mapa final'!$S$12),"")</f>
        <v/>
      </c>
      <c r="N27" s="151" t="str">
        <f>IF(AND('Mapa final'!$AD$12="Alta",'Mapa final'!$AF$12="Leve"),CONCATENATE("R2C",'Mapa final'!$S$12),"")</f>
        <v/>
      </c>
      <c r="O27" s="52" t="str">
        <f>IF(AND('Mapa final'!$AD$12="Alta",'Mapa final'!$AF$12="Leve"),CONCATENATE("R2C",'Mapa final'!$S$12),"")</f>
        <v/>
      </c>
      <c r="P27" s="51" t="str">
        <f>IF(AND('Mapa final'!$AD$12="Alta",'Mapa final'!$AF$12="Leve"),CONCATENATE("R2C",'Mapa final'!$S$12),"")</f>
        <v/>
      </c>
      <c r="Q27" s="151" t="str">
        <f>IF(AND('Mapa final'!$AD$12="Alta",'Mapa final'!$AF$12="Leve"),CONCATENATE("R2C",'Mapa final'!$S$12),"")</f>
        <v/>
      </c>
      <c r="R27" s="151" t="str">
        <f>IF(AND('Mapa final'!$AD$12="Alta",'Mapa final'!$AF$12="Leve"),CONCATENATE("R2C",'Mapa final'!$S$12),"")</f>
        <v/>
      </c>
      <c r="S27" s="151" t="str">
        <f>IF(AND('Mapa final'!$AD$12="Alta",'Mapa final'!$AF$12="Leve"),CONCATENATE("R2C",'Mapa final'!$S$12),"")</f>
        <v/>
      </c>
      <c r="T27" s="151" t="str">
        <f>IF(AND('Mapa final'!$AD$12="Alta",'Mapa final'!$AF$12="Leve"),CONCATENATE("R2C",'Mapa final'!$S$12),"")</f>
        <v/>
      </c>
      <c r="U27" s="52" t="str">
        <f>IF(AND('Mapa final'!$AD$12="Alta",'Mapa final'!$AF$12="Leve"),CONCATENATE("R2C",'Mapa final'!$S$12),"")</f>
        <v/>
      </c>
      <c r="V27" s="51" t="str">
        <f>IF(AND('Mapa final'!$AD$12="Alta",'Mapa final'!$AF$12="Leve"),CONCATENATE("R2C",'Mapa final'!$S$12),"")</f>
        <v/>
      </c>
      <c r="W27" s="151" t="str">
        <f>IF(AND('Mapa final'!$AD$12="Alta",'Mapa final'!$AF$12="Leve"),CONCATENATE("R2C",'Mapa final'!$S$12),"")</f>
        <v/>
      </c>
      <c r="X27" s="151" t="str">
        <f>IF(AND('Mapa final'!$AD$12="Alta",'Mapa final'!$AF$12="Leve"),CONCATENATE("R2C",'Mapa final'!$S$12),"")</f>
        <v/>
      </c>
      <c r="Y27" s="151" t="str">
        <f>IF(AND('Mapa final'!$AD$12="Alta",'Mapa final'!$AF$12="Leve"),CONCATENATE("R2C",'Mapa final'!$S$12),"")</f>
        <v/>
      </c>
      <c r="Z27" s="151" t="str">
        <f>IF(AND('Mapa final'!$AD$12="Alta",'Mapa final'!$AF$12="Leve"),CONCATENATE("R2C",'Mapa final'!$S$12),"")</f>
        <v/>
      </c>
      <c r="AA27" s="52" t="str">
        <f>IF(AND('Mapa final'!$AD$12="Alta",'Mapa final'!$AF$12="Leve"),CONCATENATE("R2C",'Mapa final'!$S$12),"")</f>
        <v/>
      </c>
      <c r="AB27" s="38" t="str">
        <f>IF(AND('Mapa final'!$AD$12="Muy Alta",'Mapa final'!$AF$12="Leve"),CONCATENATE("R2C",'Mapa final'!$S$12),"")</f>
        <v/>
      </c>
      <c r="AC27" s="150" t="str">
        <f>IF(AND('Mapa final'!$AD$12="Muy Alta",'Mapa final'!$AF$12="Leve"),CONCATENATE("R2C",'Mapa final'!$S$12),"")</f>
        <v/>
      </c>
      <c r="AD27" s="150" t="str">
        <f>IF(AND('Mapa final'!$AD$12="Muy Alta",'Mapa final'!$AF$12="Leve"),CONCATENATE("R2C",'Mapa final'!$S$12),"")</f>
        <v/>
      </c>
      <c r="AE27" s="150" t="str">
        <f>IF(AND('Mapa final'!$AD$12="Muy Alta",'Mapa final'!$AF$12="Leve"),CONCATENATE("R2C",'Mapa final'!$S$12),"")</f>
        <v/>
      </c>
      <c r="AF27" s="150" t="str">
        <f>IF(AND('Mapa final'!$AD$12="Muy Alta",'Mapa final'!$AF$12="Leve"),CONCATENATE("R2C",'Mapa final'!$S$12),"")</f>
        <v/>
      </c>
      <c r="AG27" s="39" t="str">
        <f>IF(AND('Mapa final'!$AD$12="Muy Alta",'Mapa final'!$AF$12="Leve"),CONCATENATE("R2C",'Mapa final'!$S$12),"")</f>
        <v/>
      </c>
      <c r="AH27" s="40" t="str">
        <f>IF(AND('Mapa final'!$AD$12="Muy Alta",'Mapa final'!$AF$12="Catastrófico"),CONCATENATE("R2C",'Mapa final'!$S$12),"")</f>
        <v/>
      </c>
      <c r="AI27" s="152" t="str">
        <f>IF(AND('Mapa final'!$AD$12="Muy Alta",'Mapa final'!$AF$12="Catastrófico"),CONCATENATE("R2C",'Mapa final'!$S$12),"")</f>
        <v/>
      </c>
      <c r="AJ27" s="152" t="str">
        <f>IF(AND('Mapa final'!$AD$12="Muy Alta",'Mapa final'!$AF$12="Catastrófico"),CONCATENATE("R2C",'Mapa final'!$S$12),"")</f>
        <v/>
      </c>
      <c r="AK27" s="152" t="str">
        <f>IF(AND('Mapa final'!$AD$12="Muy Alta",'Mapa final'!$AF$12="Catastrófico"),CONCATENATE("R2C",'Mapa final'!$S$12),"")</f>
        <v/>
      </c>
      <c r="AL27" s="152" t="str">
        <f>IF(AND('Mapa final'!$AD$12="Muy Alta",'Mapa final'!$AF$12="Catastrófico"),CONCATENATE("R2C",'Mapa final'!$S$12),"")</f>
        <v/>
      </c>
      <c r="AM27" s="41" t="str">
        <f>IF(AND('Mapa final'!$AD$12="Muy Alta",'Mapa final'!$AF$12="Catastrófico"),CONCATENATE("R2C",'Mapa final'!$S$12),"")</f>
        <v/>
      </c>
      <c r="AN27" s="64"/>
      <c r="AO27" s="416"/>
      <c r="AP27" s="417"/>
      <c r="AQ27" s="417"/>
      <c r="AR27" s="417"/>
      <c r="AS27" s="417"/>
      <c r="AT27" s="418"/>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row>
    <row r="28" spans="1:76" ht="15" customHeight="1" x14ac:dyDescent="0.25">
      <c r="A28" s="64"/>
      <c r="B28" s="287"/>
      <c r="C28" s="287"/>
      <c r="D28" s="288"/>
      <c r="E28" s="387"/>
      <c r="F28" s="386"/>
      <c r="G28" s="386"/>
      <c r="H28" s="386"/>
      <c r="I28" s="402"/>
      <c r="J28" s="51" t="str">
        <f>IF(AND('Mapa final'!$AD$12="Alta",'Mapa final'!$AF$12="Leve"),CONCATENATE("R2C",'Mapa final'!$S$12),"")</f>
        <v/>
      </c>
      <c r="K28" s="151" t="str">
        <f>IF(AND('Mapa final'!$AD$12="Alta",'Mapa final'!$AF$12="Leve"),CONCATENATE("R2C",'Mapa final'!$S$12),"")</f>
        <v/>
      </c>
      <c r="L28" s="151" t="str">
        <f>IF(AND('Mapa final'!$AD$12="Alta",'Mapa final'!$AF$12="Leve"),CONCATENATE("R2C",'Mapa final'!$S$12),"")</f>
        <v/>
      </c>
      <c r="M28" s="151" t="str">
        <f>IF(AND('Mapa final'!$AD$12="Alta",'Mapa final'!$AF$12="Leve"),CONCATENATE("R2C",'Mapa final'!$S$12),"")</f>
        <v/>
      </c>
      <c r="N28" s="151" t="str">
        <f>IF(AND('Mapa final'!$AD$12="Alta",'Mapa final'!$AF$12="Leve"),CONCATENATE("R2C",'Mapa final'!$S$12),"")</f>
        <v/>
      </c>
      <c r="O28" s="52" t="str">
        <f>IF(AND('Mapa final'!$AD$12="Alta",'Mapa final'!$AF$12="Leve"),CONCATENATE("R2C",'Mapa final'!$S$12),"")</f>
        <v/>
      </c>
      <c r="P28" s="51" t="str">
        <f>IF(AND('Mapa final'!$AD$12="Alta",'Mapa final'!$AF$12="Leve"),CONCATENATE("R2C",'Mapa final'!$S$12),"")</f>
        <v/>
      </c>
      <c r="Q28" s="151" t="str">
        <f>IF(AND('Mapa final'!$AD$12="Alta",'Mapa final'!$AF$12="Leve"),CONCATENATE("R2C",'Mapa final'!$S$12),"")</f>
        <v/>
      </c>
      <c r="R28" s="151" t="str">
        <f>IF(AND('Mapa final'!$AD$12="Alta",'Mapa final'!$AF$12="Leve"),CONCATENATE("R2C",'Mapa final'!$S$12),"")</f>
        <v/>
      </c>
      <c r="S28" s="151" t="str">
        <f>IF(AND('Mapa final'!$AD$12="Alta",'Mapa final'!$AF$12="Leve"),CONCATENATE("R2C",'Mapa final'!$S$12),"")</f>
        <v/>
      </c>
      <c r="T28" s="151" t="str">
        <f>IF(AND('Mapa final'!$AD$12="Alta",'Mapa final'!$AF$12="Leve"),CONCATENATE("R2C",'Mapa final'!$S$12),"")</f>
        <v/>
      </c>
      <c r="U28" s="52" t="str">
        <f>IF(AND('Mapa final'!$AD$12="Alta",'Mapa final'!$AF$12="Leve"),CONCATENATE("R2C",'Mapa final'!$S$12),"")</f>
        <v/>
      </c>
      <c r="V28" s="51" t="str">
        <f>IF(AND('Mapa final'!$AD$12="Alta",'Mapa final'!$AF$12="Leve"),CONCATENATE("R2C",'Mapa final'!$S$12),"")</f>
        <v/>
      </c>
      <c r="W28" s="151" t="str">
        <f>IF(AND('Mapa final'!$AD$12="Alta",'Mapa final'!$AF$12="Leve"),CONCATENATE("R2C",'Mapa final'!$S$12),"")</f>
        <v/>
      </c>
      <c r="X28" s="151" t="str">
        <f>IF(AND('Mapa final'!$AD$12="Alta",'Mapa final'!$AF$12="Leve"),CONCATENATE("R2C",'Mapa final'!$S$12),"")</f>
        <v/>
      </c>
      <c r="Y28" s="151" t="str">
        <f>IF(AND('Mapa final'!$AD$12="Alta",'Mapa final'!$AF$12="Leve"),CONCATENATE("R2C",'Mapa final'!$S$12),"")</f>
        <v/>
      </c>
      <c r="Z28" s="151" t="str">
        <f>IF(AND('Mapa final'!$AD$12="Alta",'Mapa final'!$AF$12="Leve"),CONCATENATE("R2C",'Mapa final'!$S$12),"")</f>
        <v/>
      </c>
      <c r="AA28" s="52" t="str">
        <f>IF(AND('Mapa final'!$AD$12="Alta",'Mapa final'!$AF$12="Leve"),CONCATENATE("R2C",'Mapa final'!$S$12),"")</f>
        <v/>
      </c>
      <c r="AB28" s="38" t="str">
        <f>IF(AND('Mapa final'!$AD$12="Muy Alta",'Mapa final'!$AF$12="Leve"),CONCATENATE("R2C",'Mapa final'!$S$12),"")</f>
        <v/>
      </c>
      <c r="AC28" s="150" t="str">
        <f>IF(AND('Mapa final'!$AD$12="Muy Alta",'Mapa final'!$AF$12="Leve"),CONCATENATE("R2C",'Mapa final'!$S$12),"")</f>
        <v/>
      </c>
      <c r="AD28" s="150" t="str">
        <f>IF(AND('Mapa final'!$AD$12="Muy Alta",'Mapa final'!$AF$12="Leve"),CONCATENATE("R2C",'Mapa final'!$S$12),"")</f>
        <v/>
      </c>
      <c r="AE28" s="150" t="str">
        <f>IF(AND('Mapa final'!$AD$12="Muy Alta",'Mapa final'!$AF$12="Leve"),CONCATENATE("R2C",'Mapa final'!$S$12),"")</f>
        <v/>
      </c>
      <c r="AF28" s="150" t="str">
        <f>IF(AND('Mapa final'!$AD$12="Muy Alta",'Mapa final'!$AF$12="Leve"),CONCATENATE("R2C",'Mapa final'!$S$12),"")</f>
        <v/>
      </c>
      <c r="AG28" s="39" t="str">
        <f>IF(AND('Mapa final'!$AD$12="Muy Alta",'Mapa final'!$AF$12="Leve"),CONCATENATE("R2C",'Mapa final'!$S$12),"")</f>
        <v/>
      </c>
      <c r="AH28" s="40" t="str">
        <f>IF(AND('Mapa final'!$AD$12="Muy Alta",'Mapa final'!$AF$12="Catastrófico"),CONCATENATE("R2C",'Mapa final'!$S$12),"")</f>
        <v/>
      </c>
      <c r="AI28" s="152" t="str">
        <f>IF(AND('Mapa final'!$AD$12="Muy Alta",'Mapa final'!$AF$12="Catastrófico"),CONCATENATE("R2C",'Mapa final'!$S$12),"")</f>
        <v/>
      </c>
      <c r="AJ28" s="152" t="str">
        <f>IF(AND('Mapa final'!$AD$12="Muy Alta",'Mapa final'!$AF$12="Catastrófico"),CONCATENATE("R2C",'Mapa final'!$S$12),"")</f>
        <v/>
      </c>
      <c r="AK28" s="152" t="str">
        <f>IF(AND('Mapa final'!$AD$12="Muy Alta",'Mapa final'!$AF$12="Catastrófico"),CONCATENATE("R2C",'Mapa final'!$S$12),"")</f>
        <v/>
      </c>
      <c r="AL28" s="152" t="str">
        <f>IF(AND('Mapa final'!$AD$12="Muy Alta",'Mapa final'!$AF$12="Catastrófico"),CONCATENATE("R2C",'Mapa final'!$S$12),"")</f>
        <v/>
      </c>
      <c r="AM28" s="41" t="str">
        <f>IF(AND('Mapa final'!$AD$12="Muy Alta",'Mapa final'!$AF$12="Catastrófico"),CONCATENATE("R2C",'Mapa final'!$S$12),"")</f>
        <v/>
      </c>
      <c r="AN28" s="64"/>
      <c r="AO28" s="416"/>
      <c r="AP28" s="417"/>
      <c r="AQ28" s="417"/>
      <c r="AR28" s="417"/>
      <c r="AS28" s="417"/>
      <c r="AT28" s="418"/>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64"/>
      <c r="BS28" s="64"/>
      <c r="BT28" s="64"/>
      <c r="BU28" s="64"/>
      <c r="BV28" s="64"/>
      <c r="BW28" s="64"/>
      <c r="BX28" s="64"/>
    </row>
    <row r="29" spans="1:76" ht="15" customHeight="1" x14ac:dyDescent="0.25">
      <c r="A29" s="64"/>
      <c r="B29" s="287"/>
      <c r="C29" s="287"/>
      <c r="D29" s="288"/>
      <c r="E29" s="387"/>
      <c r="F29" s="386"/>
      <c r="G29" s="386"/>
      <c r="H29" s="386"/>
      <c r="I29" s="402"/>
      <c r="J29" s="51" t="str">
        <f>IF(AND('Mapa final'!$AD$12="Alta",'Mapa final'!$AF$12="Leve"),CONCATENATE("R2C",'Mapa final'!$S$12),"")</f>
        <v/>
      </c>
      <c r="K29" s="151" t="str">
        <f>IF(AND('Mapa final'!$AD$12="Alta",'Mapa final'!$AF$12="Leve"),CONCATENATE("R2C",'Mapa final'!$S$12),"")</f>
        <v/>
      </c>
      <c r="L29" s="151" t="str">
        <f>IF(AND('Mapa final'!$AD$12="Alta",'Mapa final'!$AF$12="Leve"),CONCATENATE("R2C",'Mapa final'!$S$12),"")</f>
        <v/>
      </c>
      <c r="M29" s="151" t="str">
        <f>IF(AND('Mapa final'!$AD$12="Alta",'Mapa final'!$AF$12="Leve"),CONCATENATE("R2C",'Mapa final'!$S$12),"")</f>
        <v/>
      </c>
      <c r="N29" s="151" t="str">
        <f>IF(AND('Mapa final'!$AD$12="Alta",'Mapa final'!$AF$12="Leve"),CONCATENATE("R2C",'Mapa final'!$S$12),"")</f>
        <v/>
      </c>
      <c r="O29" s="52" t="str">
        <f>IF(AND('Mapa final'!$AD$12="Alta",'Mapa final'!$AF$12="Leve"),CONCATENATE("R2C",'Mapa final'!$S$12),"")</f>
        <v/>
      </c>
      <c r="P29" s="51" t="str">
        <f>IF(AND('Mapa final'!$AD$12="Alta",'Mapa final'!$AF$12="Leve"),CONCATENATE("R2C",'Mapa final'!$S$12),"")</f>
        <v/>
      </c>
      <c r="Q29" s="151" t="str">
        <f>IF(AND('Mapa final'!$AD$12="Alta",'Mapa final'!$AF$12="Leve"),CONCATENATE("R2C",'Mapa final'!$S$12),"")</f>
        <v/>
      </c>
      <c r="R29" s="151" t="str">
        <f>IF(AND('Mapa final'!$AD$12="Alta",'Mapa final'!$AF$12="Leve"),CONCATENATE("R2C",'Mapa final'!$S$12),"")</f>
        <v/>
      </c>
      <c r="S29" s="151" t="str">
        <f>IF(AND('Mapa final'!$AD$12="Alta",'Mapa final'!$AF$12="Leve"),CONCATENATE("R2C",'Mapa final'!$S$12),"")</f>
        <v/>
      </c>
      <c r="T29" s="151" t="str">
        <f>IF(AND('Mapa final'!$AD$12="Alta",'Mapa final'!$AF$12="Leve"),CONCATENATE("R2C",'Mapa final'!$S$12),"")</f>
        <v/>
      </c>
      <c r="U29" s="52" t="str">
        <f>IF(AND('Mapa final'!$AD$12="Alta",'Mapa final'!$AF$12="Leve"),CONCATENATE("R2C",'Mapa final'!$S$12),"")</f>
        <v/>
      </c>
      <c r="V29" s="51" t="str">
        <f>IF(AND('Mapa final'!$AD$12="Alta",'Mapa final'!$AF$12="Leve"),CONCATENATE("R2C",'Mapa final'!$S$12),"")</f>
        <v/>
      </c>
      <c r="W29" s="151" t="str">
        <f>IF(AND('Mapa final'!$AD$12="Alta",'Mapa final'!$AF$12="Leve"),CONCATENATE("R2C",'Mapa final'!$S$12),"")</f>
        <v/>
      </c>
      <c r="X29" s="151" t="str">
        <f>IF(AND('Mapa final'!$AD$12="Alta",'Mapa final'!$AF$12="Leve"),CONCATENATE("R2C",'Mapa final'!$S$12),"")</f>
        <v/>
      </c>
      <c r="Y29" s="151" t="str">
        <f>IF(AND('Mapa final'!$AD$12="Alta",'Mapa final'!$AF$12="Leve"),CONCATENATE("R2C",'Mapa final'!$S$12),"")</f>
        <v/>
      </c>
      <c r="Z29" s="151" t="str">
        <f>IF(AND('Mapa final'!$AD$12="Alta",'Mapa final'!$AF$12="Leve"),CONCATENATE("R2C",'Mapa final'!$S$12),"")</f>
        <v/>
      </c>
      <c r="AA29" s="52" t="str">
        <f>IF(AND('Mapa final'!$AD$12="Alta",'Mapa final'!$AF$12="Leve"),CONCATENATE("R2C",'Mapa final'!$S$12),"")</f>
        <v/>
      </c>
      <c r="AB29" s="38" t="str">
        <f>IF(AND('Mapa final'!$AD$12="Muy Alta",'Mapa final'!$AF$12="Leve"),CONCATENATE("R2C",'Mapa final'!$S$12),"")</f>
        <v/>
      </c>
      <c r="AC29" s="150" t="str">
        <f>IF(AND('Mapa final'!$AD$12="Muy Alta",'Mapa final'!$AF$12="Leve"),CONCATENATE("R2C",'Mapa final'!$S$12),"")</f>
        <v/>
      </c>
      <c r="AD29" s="150" t="str">
        <f>IF(AND('Mapa final'!$AD$12="Muy Alta",'Mapa final'!$AF$12="Leve"),CONCATENATE("R2C",'Mapa final'!$S$12),"")</f>
        <v/>
      </c>
      <c r="AE29" s="150" t="str">
        <f>IF(AND('Mapa final'!$AD$12="Muy Alta",'Mapa final'!$AF$12="Leve"),CONCATENATE("R2C",'Mapa final'!$S$12),"")</f>
        <v/>
      </c>
      <c r="AF29" s="150" t="str">
        <f>IF(AND('Mapa final'!$AD$12="Muy Alta",'Mapa final'!$AF$12="Leve"),CONCATENATE("R2C",'Mapa final'!$S$12),"")</f>
        <v/>
      </c>
      <c r="AG29" s="39" t="str">
        <f>IF(AND('Mapa final'!$AD$12="Muy Alta",'Mapa final'!$AF$12="Leve"),CONCATENATE("R2C",'Mapa final'!$S$12),"")</f>
        <v/>
      </c>
      <c r="AH29" s="40" t="str">
        <f>IF(AND('Mapa final'!$AD$12="Muy Alta",'Mapa final'!$AF$12="Catastrófico"),CONCATENATE("R2C",'Mapa final'!$S$12),"")</f>
        <v/>
      </c>
      <c r="AI29" s="152" t="str">
        <f>IF(AND('Mapa final'!$AD$12="Muy Alta",'Mapa final'!$AF$12="Catastrófico"),CONCATENATE("R2C",'Mapa final'!$S$12),"")</f>
        <v/>
      </c>
      <c r="AJ29" s="152" t="str">
        <f>IF(AND('Mapa final'!$AD$12="Muy Alta",'Mapa final'!$AF$12="Catastrófico"),CONCATENATE("R2C",'Mapa final'!$S$12),"")</f>
        <v/>
      </c>
      <c r="AK29" s="152" t="str">
        <f>IF(AND('Mapa final'!$AD$12="Muy Alta",'Mapa final'!$AF$12="Catastrófico"),CONCATENATE("R2C",'Mapa final'!$S$12),"")</f>
        <v/>
      </c>
      <c r="AL29" s="152" t="str">
        <f>IF(AND('Mapa final'!$AD$12="Muy Alta",'Mapa final'!$AF$12="Catastrófico"),CONCATENATE("R2C",'Mapa final'!$S$12),"")</f>
        <v/>
      </c>
      <c r="AM29" s="41" t="str">
        <f>IF(AND('Mapa final'!$AD$12="Muy Alta",'Mapa final'!$AF$12="Catastrófico"),CONCATENATE("R2C",'Mapa final'!$S$12),"")</f>
        <v/>
      </c>
      <c r="AN29" s="64"/>
      <c r="AO29" s="416"/>
      <c r="AP29" s="417"/>
      <c r="AQ29" s="417"/>
      <c r="AR29" s="417"/>
      <c r="AS29" s="417"/>
      <c r="AT29" s="418"/>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row>
    <row r="30" spans="1:76" ht="15" customHeight="1" x14ac:dyDescent="0.25">
      <c r="A30" s="64"/>
      <c r="B30" s="287"/>
      <c r="C30" s="287"/>
      <c r="D30" s="288"/>
      <c r="E30" s="387"/>
      <c r="F30" s="386"/>
      <c r="G30" s="386"/>
      <c r="H30" s="386"/>
      <c r="I30" s="402"/>
      <c r="J30" s="51" t="str">
        <f>IF(AND('Mapa final'!$AD$12="Alta",'Mapa final'!$AF$12="Leve"),CONCATENATE("R2C",'Mapa final'!$S$12),"")</f>
        <v/>
      </c>
      <c r="K30" s="151" t="str">
        <f>IF(AND('Mapa final'!$AD$12="Alta",'Mapa final'!$AF$12="Leve"),CONCATENATE("R2C",'Mapa final'!$S$12),"")</f>
        <v/>
      </c>
      <c r="L30" s="151" t="str">
        <f>IF(AND('Mapa final'!$AD$12="Alta",'Mapa final'!$AF$12="Leve"),CONCATENATE("R2C",'Mapa final'!$S$12),"")</f>
        <v/>
      </c>
      <c r="M30" s="151" t="str">
        <f>IF(AND('Mapa final'!$AD$12="Alta",'Mapa final'!$AF$12="Leve"),CONCATENATE("R2C",'Mapa final'!$S$12),"")</f>
        <v/>
      </c>
      <c r="N30" s="151" t="str">
        <f>IF(AND('Mapa final'!$AD$12="Alta",'Mapa final'!$AF$12="Leve"),CONCATENATE("R2C",'Mapa final'!$S$12),"")</f>
        <v/>
      </c>
      <c r="O30" s="52" t="str">
        <f>IF(AND('Mapa final'!$AD$12="Alta",'Mapa final'!$AF$12="Leve"),CONCATENATE("R2C",'Mapa final'!$S$12),"")</f>
        <v/>
      </c>
      <c r="P30" s="51" t="str">
        <f>IF(AND('Mapa final'!$AD$12="Alta",'Mapa final'!$AF$12="Leve"),CONCATENATE("R2C",'Mapa final'!$S$12),"")</f>
        <v/>
      </c>
      <c r="Q30" s="151" t="str">
        <f>IF(AND('Mapa final'!$AD$12="Alta",'Mapa final'!$AF$12="Leve"),CONCATENATE("R2C",'Mapa final'!$S$12),"")</f>
        <v/>
      </c>
      <c r="R30" s="151" t="str">
        <f>IF(AND('Mapa final'!$AD$12="Alta",'Mapa final'!$AF$12="Leve"),CONCATENATE("R2C",'Mapa final'!$S$12),"")</f>
        <v/>
      </c>
      <c r="S30" s="151" t="str">
        <f>IF(AND('Mapa final'!$AD$12="Alta",'Mapa final'!$AF$12="Leve"),CONCATENATE("R2C",'Mapa final'!$S$12),"")</f>
        <v/>
      </c>
      <c r="T30" s="151" t="str">
        <f>IF(AND('Mapa final'!$AD$12="Alta",'Mapa final'!$AF$12="Leve"),CONCATENATE("R2C",'Mapa final'!$S$12),"")</f>
        <v/>
      </c>
      <c r="U30" s="52" t="str">
        <f>IF(AND('Mapa final'!$AD$12="Alta",'Mapa final'!$AF$12="Leve"),CONCATENATE("R2C",'Mapa final'!$S$12),"")</f>
        <v/>
      </c>
      <c r="V30" s="51" t="str">
        <f>IF(AND('Mapa final'!$AD$12="Alta",'Mapa final'!$AF$12="Leve"),CONCATENATE("R2C",'Mapa final'!$S$12),"")</f>
        <v/>
      </c>
      <c r="W30" s="151" t="str">
        <f>IF(AND('Mapa final'!$AD$12="Alta",'Mapa final'!$AF$12="Leve"),CONCATENATE("R2C",'Mapa final'!$S$12),"")</f>
        <v/>
      </c>
      <c r="X30" s="151" t="str">
        <f>IF(AND('Mapa final'!$AD$12="Alta",'Mapa final'!$AF$12="Leve"),CONCATENATE("R2C",'Mapa final'!$S$12),"")</f>
        <v/>
      </c>
      <c r="Y30" s="151" t="str">
        <f>IF(AND('Mapa final'!$AD$12="Alta",'Mapa final'!$AF$12="Leve"),CONCATENATE("R2C",'Mapa final'!$S$12),"")</f>
        <v/>
      </c>
      <c r="Z30" s="151" t="str">
        <f>IF(AND('Mapa final'!$AD$12="Alta",'Mapa final'!$AF$12="Leve"),CONCATENATE("R2C",'Mapa final'!$S$12),"")</f>
        <v/>
      </c>
      <c r="AA30" s="52" t="str">
        <f>IF(AND('Mapa final'!$AD$12="Alta",'Mapa final'!$AF$12="Leve"),CONCATENATE("R2C",'Mapa final'!$S$12),"")</f>
        <v/>
      </c>
      <c r="AB30" s="38" t="str">
        <f>IF(AND('Mapa final'!$AD$12="Muy Alta",'Mapa final'!$AF$12="Leve"),CONCATENATE("R2C",'Mapa final'!$S$12),"")</f>
        <v/>
      </c>
      <c r="AC30" s="150" t="str">
        <f>IF(AND('Mapa final'!$AD$12="Muy Alta",'Mapa final'!$AF$12="Leve"),CONCATENATE("R2C",'Mapa final'!$S$12),"")</f>
        <v/>
      </c>
      <c r="AD30" s="150" t="str">
        <f>IF(AND('Mapa final'!$AD$12="Muy Alta",'Mapa final'!$AF$12="Leve"),CONCATENATE("R2C",'Mapa final'!$S$12),"")</f>
        <v/>
      </c>
      <c r="AE30" s="150" t="str">
        <f>IF(AND('Mapa final'!$AD$12="Muy Alta",'Mapa final'!$AF$12="Leve"),CONCATENATE("R2C",'Mapa final'!$S$12),"")</f>
        <v/>
      </c>
      <c r="AF30" s="150" t="str">
        <f>IF(AND('Mapa final'!$AD$12="Muy Alta",'Mapa final'!$AF$12="Leve"),CONCATENATE("R2C",'Mapa final'!$S$12),"")</f>
        <v/>
      </c>
      <c r="AG30" s="39" t="str">
        <f>IF(AND('Mapa final'!$AD$12="Muy Alta",'Mapa final'!$AF$12="Leve"),CONCATENATE("R2C",'Mapa final'!$S$12),"")</f>
        <v/>
      </c>
      <c r="AH30" s="40" t="str">
        <f>IF(AND('Mapa final'!$AD$12="Muy Alta",'Mapa final'!$AF$12="Catastrófico"),CONCATENATE("R2C",'Mapa final'!$S$12),"")</f>
        <v/>
      </c>
      <c r="AI30" s="152" t="str">
        <f>IF(AND('Mapa final'!$AD$12="Muy Alta",'Mapa final'!$AF$12="Catastrófico"),CONCATENATE("R2C",'Mapa final'!$S$12),"")</f>
        <v/>
      </c>
      <c r="AJ30" s="152" t="str">
        <f>IF(AND('Mapa final'!$AD$12="Muy Alta",'Mapa final'!$AF$12="Catastrófico"),CONCATENATE("R2C",'Mapa final'!$S$12),"")</f>
        <v/>
      </c>
      <c r="AK30" s="152" t="str">
        <f>IF(AND('Mapa final'!$AD$12="Muy Alta",'Mapa final'!$AF$12="Catastrófico"),CONCATENATE("R2C",'Mapa final'!$S$12),"")</f>
        <v/>
      </c>
      <c r="AL30" s="152" t="str">
        <f>IF(AND('Mapa final'!$AD$12="Muy Alta",'Mapa final'!$AF$12="Catastrófico"),CONCATENATE("R2C",'Mapa final'!$S$12),"")</f>
        <v/>
      </c>
      <c r="AM30" s="41" t="str">
        <f>IF(AND('Mapa final'!$AD$12="Muy Alta",'Mapa final'!$AF$12="Catastrófico"),CONCATENATE("R2C",'Mapa final'!$S$12),"")</f>
        <v/>
      </c>
      <c r="AN30" s="64"/>
      <c r="AO30" s="416"/>
      <c r="AP30" s="417"/>
      <c r="AQ30" s="417"/>
      <c r="AR30" s="417"/>
      <c r="AS30" s="417"/>
      <c r="AT30" s="418"/>
      <c r="AU30" s="64"/>
      <c r="AV30" s="64"/>
      <c r="AW30" s="64"/>
      <c r="AX30" s="64"/>
      <c r="AY30" s="64"/>
      <c r="AZ30" s="64"/>
      <c r="BA30" s="64"/>
      <c r="BB30" s="64"/>
      <c r="BC30" s="64"/>
      <c r="BD30" s="64"/>
      <c r="BE30" s="64"/>
      <c r="BF30" s="64"/>
      <c r="BG30" s="64"/>
      <c r="BH30" s="64"/>
      <c r="BI30" s="64"/>
      <c r="BJ30" s="64"/>
      <c r="BK30" s="64"/>
      <c r="BL30" s="64"/>
      <c r="BM30" s="64"/>
      <c r="BN30" s="64"/>
      <c r="BO30" s="64"/>
      <c r="BP30" s="64"/>
      <c r="BQ30" s="64"/>
      <c r="BR30" s="64"/>
      <c r="BS30" s="64"/>
      <c r="BT30" s="64"/>
      <c r="BU30" s="64"/>
      <c r="BV30" s="64"/>
      <c r="BW30" s="64"/>
      <c r="BX30" s="64"/>
    </row>
    <row r="31" spans="1:76" ht="15" customHeight="1" x14ac:dyDescent="0.25">
      <c r="A31" s="64"/>
      <c r="B31" s="287"/>
      <c r="C31" s="287"/>
      <c r="D31" s="288"/>
      <c r="E31" s="387"/>
      <c r="F31" s="386"/>
      <c r="G31" s="386"/>
      <c r="H31" s="386"/>
      <c r="I31" s="402"/>
      <c r="J31" s="51" t="str">
        <f>IF(AND('Mapa final'!$AD$12="Alta",'Mapa final'!$AF$12="Leve"),CONCATENATE("R2C",'Mapa final'!$S$12),"")</f>
        <v/>
      </c>
      <c r="K31" s="151" t="str">
        <f>IF(AND('Mapa final'!$AD$12="Alta",'Mapa final'!$AF$12="Leve"),CONCATENATE("R2C",'Mapa final'!$S$12),"")</f>
        <v/>
      </c>
      <c r="L31" s="151" t="str">
        <f>IF(AND('Mapa final'!$AD$12="Alta",'Mapa final'!$AF$12="Leve"),CONCATENATE("R2C",'Mapa final'!$S$12),"")</f>
        <v/>
      </c>
      <c r="M31" s="151" t="str">
        <f>IF(AND('Mapa final'!$AD$12="Alta",'Mapa final'!$AF$12="Leve"),CONCATENATE("R2C",'Mapa final'!$S$12),"")</f>
        <v/>
      </c>
      <c r="N31" s="151" t="str">
        <f>IF(AND('Mapa final'!$AD$12="Alta",'Mapa final'!$AF$12="Leve"),CONCATENATE("R2C",'Mapa final'!$S$12),"")</f>
        <v/>
      </c>
      <c r="O31" s="52" t="str">
        <f>IF(AND('Mapa final'!$AD$12="Alta",'Mapa final'!$AF$12="Leve"),CONCATENATE("R2C",'Mapa final'!$S$12),"")</f>
        <v/>
      </c>
      <c r="P31" s="51" t="str">
        <f>IF(AND('Mapa final'!$AD$12="Alta",'Mapa final'!$AF$12="Leve"),CONCATENATE("R2C",'Mapa final'!$S$12),"")</f>
        <v/>
      </c>
      <c r="Q31" s="151" t="str">
        <f>IF(AND('Mapa final'!$AD$12="Alta",'Mapa final'!$AF$12="Leve"),CONCATENATE("R2C",'Mapa final'!$S$12),"")</f>
        <v/>
      </c>
      <c r="R31" s="151" t="str">
        <f>IF(AND('Mapa final'!$AD$12="Alta",'Mapa final'!$AF$12="Leve"),CONCATENATE("R2C",'Mapa final'!$S$12),"")</f>
        <v/>
      </c>
      <c r="S31" s="151" t="str">
        <f>IF(AND('Mapa final'!$AD$12="Alta",'Mapa final'!$AF$12="Leve"),CONCATENATE("R2C",'Mapa final'!$S$12),"")</f>
        <v/>
      </c>
      <c r="T31" s="151" t="str">
        <f>IF(AND('Mapa final'!$AD$12="Alta",'Mapa final'!$AF$12="Leve"),CONCATENATE("R2C",'Mapa final'!$S$12),"")</f>
        <v/>
      </c>
      <c r="U31" s="52" t="str">
        <f>IF(AND('Mapa final'!$AD$12="Alta",'Mapa final'!$AF$12="Leve"),CONCATENATE("R2C",'Mapa final'!$S$12),"")</f>
        <v/>
      </c>
      <c r="V31" s="51" t="str">
        <f>IF(AND('Mapa final'!$AD$12="Alta",'Mapa final'!$AF$12="Leve"),CONCATENATE("R2C",'Mapa final'!$S$12),"")</f>
        <v/>
      </c>
      <c r="W31" s="151" t="str">
        <f>IF(AND('Mapa final'!$AD$12="Alta",'Mapa final'!$AF$12="Leve"),CONCATENATE("R2C",'Mapa final'!$S$12),"")</f>
        <v/>
      </c>
      <c r="X31" s="151" t="str">
        <f>IF(AND('Mapa final'!$AD$12="Alta",'Mapa final'!$AF$12="Leve"),CONCATENATE("R2C",'Mapa final'!$S$12),"")</f>
        <v/>
      </c>
      <c r="Y31" s="151" t="str">
        <f>IF(AND('Mapa final'!$AD$12="Alta",'Mapa final'!$AF$12="Leve"),CONCATENATE("R2C",'Mapa final'!$S$12),"")</f>
        <v/>
      </c>
      <c r="Z31" s="151" t="str">
        <f>IF(AND('Mapa final'!$AD$12="Alta",'Mapa final'!$AF$12="Leve"),CONCATENATE("R2C",'Mapa final'!$S$12),"")</f>
        <v/>
      </c>
      <c r="AA31" s="52" t="str">
        <f>IF(AND('Mapa final'!$AD$12="Alta",'Mapa final'!$AF$12="Leve"),CONCATENATE("R2C",'Mapa final'!$S$12),"")</f>
        <v/>
      </c>
      <c r="AB31" s="38" t="str">
        <f>IF(AND('Mapa final'!$AD$12="Muy Alta",'Mapa final'!$AF$12="Leve"),CONCATENATE("R2C",'Mapa final'!$S$12),"")</f>
        <v/>
      </c>
      <c r="AC31" s="150" t="str">
        <f>IF(AND('Mapa final'!$AD$12="Muy Alta",'Mapa final'!$AF$12="Leve"),CONCATENATE("R2C",'Mapa final'!$S$12),"")</f>
        <v/>
      </c>
      <c r="AD31" s="150" t="str">
        <f>IF(AND('Mapa final'!$AD$12="Muy Alta",'Mapa final'!$AF$12="Leve"),CONCATENATE("R2C",'Mapa final'!$S$12),"")</f>
        <v/>
      </c>
      <c r="AE31" s="150" t="str">
        <f>IF(AND('Mapa final'!$AD$12="Muy Alta",'Mapa final'!$AF$12="Leve"),CONCATENATE("R2C",'Mapa final'!$S$12),"")</f>
        <v/>
      </c>
      <c r="AF31" s="150" t="str">
        <f>IF(AND('Mapa final'!$AD$12="Muy Alta",'Mapa final'!$AF$12="Leve"),CONCATENATE("R2C",'Mapa final'!$S$12),"")</f>
        <v/>
      </c>
      <c r="AG31" s="39" t="str">
        <f>IF(AND('Mapa final'!$AD$12="Muy Alta",'Mapa final'!$AF$12="Leve"),CONCATENATE("R2C",'Mapa final'!$S$12),"")</f>
        <v/>
      </c>
      <c r="AH31" s="40" t="str">
        <f>IF(AND('Mapa final'!$AD$12="Muy Alta",'Mapa final'!$AF$12="Catastrófico"),CONCATENATE("R2C",'Mapa final'!$S$12),"")</f>
        <v/>
      </c>
      <c r="AI31" s="152" t="str">
        <f>IF(AND('Mapa final'!$AD$12="Muy Alta",'Mapa final'!$AF$12="Catastrófico"),CONCATENATE("R2C",'Mapa final'!$S$12),"")</f>
        <v/>
      </c>
      <c r="AJ31" s="152" t="str">
        <f>IF(AND('Mapa final'!$AD$12="Muy Alta",'Mapa final'!$AF$12="Catastrófico"),CONCATENATE("R2C",'Mapa final'!$S$12),"")</f>
        <v/>
      </c>
      <c r="AK31" s="152" t="str">
        <f>IF(AND('Mapa final'!$AD$12="Muy Alta",'Mapa final'!$AF$12="Catastrófico"),CONCATENATE("R2C",'Mapa final'!$S$12),"")</f>
        <v/>
      </c>
      <c r="AL31" s="152" t="str">
        <f>IF(AND('Mapa final'!$AD$12="Muy Alta",'Mapa final'!$AF$12="Catastrófico"),CONCATENATE("R2C",'Mapa final'!$S$12),"")</f>
        <v/>
      </c>
      <c r="AM31" s="41" t="str">
        <f>IF(AND('Mapa final'!$AD$12="Muy Alta",'Mapa final'!$AF$12="Catastrófico"),CONCATENATE("R2C",'Mapa final'!$S$12),"")</f>
        <v/>
      </c>
      <c r="AN31" s="64"/>
      <c r="AO31" s="416"/>
      <c r="AP31" s="417"/>
      <c r="AQ31" s="417"/>
      <c r="AR31" s="417"/>
      <c r="AS31" s="417"/>
      <c r="AT31" s="418"/>
      <c r="AU31" s="64"/>
      <c r="AV31" s="64"/>
      <c r="AW31" s="64"/>
      <c r="AX31" s="64"/>
      <c r="AY31" s="64"/>
      <c r="AZ31" s="64"/>
      <c r="BA31" s="64"/>
      <c r="BB31" s="64"/>
      <c r="BC31" s="64"/>
      <c r="BD31" s="64"/>
      <c r="BE31" s="64"/>
      <c r="BF31" s="64"/>
      <c r="BG31" s="64"/>
      <c r="BH31" s="64"/>
      <c r="BI31" s="64"/>
      <c r="BJ31" s="64"/>
      <c r="BK31" s="64"/>
      <c r="BL31" s="64"/>
      <c r="BM31" s="64"/>
      <c r="BN31" s="64"/>
      <c r="BO31" s="64"/>
      <c r="BP31" s="64"/>
      <c r="BQ31" s="64"/>
      <c r="BR31" s="64"/>
      <c r="BS31" s="64"/>
      <c r="BT31" s="64"/>
      <c r="BU31" s="64"/>
      <c r="BV31" s="64"/>
      <c r="BW31" s="64"/>
      <c r="BX31" s="64"/>
    </row>
    <row r="32" spans="1:76" ht="15" customHeight="1" x14ac:dyDescent="0.25">
      <c r="A32" s="64"/>
      <c r="B32" s="287"/>
      <c r="C32" s="287"/>
      <c r="D32" s="288"/>
      <c r="E32" s="387"/>
      <c r="F32" s="386"/>
      <c r="G32" s="386"/>
      <c r="H32" s="386"/>
      <c r="I32" s="402"/>
      <c r="J32" s="51" t="str">
        <f>IF(AND('Mapa final'!$AD$12="Alta",'Mapa final'!$AF$12="Leve"),CONCATENATE("R2C",'Mapa final'!$S$12),"")</f>
        <v/>
      </c>
      <c r="K32" s="151" t="str">
        <f>IF(AND('Mapa final'!$AD$12="Alta",'Mapa final'!$AF$12="Leve"),CONCATENATE("R2C",'Mapa final'!$S$12),"")</f>
        <v/>
      </c>
      <c r="L32" s="151" t="str">
        <f>IF(AND('Mapa final'!$AD$12="Alta",'Mapa final'!$AF$12="Leve"),CONCATENATE("R2C",'Mapa final'!$S$12),"")</f>
        <v/>
      </c>
      <c r="M32" s="151" t="str">
        <f>IF(AND('Mapa final'!$AD$12="Alta",'Mapa final'!$AF$12="Leve"),CONCATENATE("R2C",'Mapa final'!$S$12),"")</f>
        <v/>
      </c>
      <c r="N32" s="151" t="str">
        <f>IF(AND('Mapa final'!$AD$12="Alta",'Mapa final'!$AF$12="Leve"),CONCATENATE("R2C",'Mapa final'!$S$12),"")</f>
        <v/>
      </c>
      <c r="O32" s="52" t="str">
        <f>IF(AND('Mapa final'!$AD$12="Alta",'Mapa final'!$AF$12="Leve"),CONCATENATE("R2C",'Mapa final'!$S$12),"")</f>
        <v/>
      </c>
      <c r="P32" s="51" t="str">
        <f>IF(AND('Mapa final'!$AD$12="Alta",'Mapa final'!$AF$12="Leve"),CONCATENATE("R2C",'Mapa final'!$S$12),"")</f>
        <v/>
      </c>
      <c r="Q32" s="151" t="str">
        <f>IF(AND('Mapa final'!$AD$12="Alta",'Mapa final'!$AF$12="Leve"),CONCATENATE("R2C",'Mapa final'!$S$12),"")</f>
        <v/>
      </c>
      <c r="R32" s="151" t="str">
        <f>IF(AND('Mapa final'!$AD$12="Alta",'Mapa final'!$AF$12="Leve"),CONCATENATE("R2C",'Mapa final'!$S$12),"")</f>
        <v/>
      </c>
      <c r="S32" s="151" t="str">
        <f>IF(AND('Mapa final'!$AD$12="Alta",'Mapa final'!$AF$12="Leve"),CONCATENATE("R2C",'Mapa final'!$S$12),"")</f>
        <v/>
      </c>
      <c r="T32" s="151" t="str">
        <f>IF(AND('Mapa final'!$AD$12="Alta",'Mapa final'!$AF$12="Leve"),CONCATENATE("R2C",'Mapa final'!$S$12),"")</f>
        <v/>
      </c>
      <c r="U32" s="52" t="str">
        <f>IF(AND('Mapa final'!$AD$12="Alta",'Mapa final'!$AF$12="Leve"),CONCATENATE("R2C",'Mapa final'!$S$12),"")</f>
        <v/>
      </c>
      <c r="V32" s="51" t="str">
        <f>IF(AND('Mapa final'!$AD$12="Alta",'Mapa final'!$AF$12="Leve"),CONCATENATE("R2C",'Mapa final'!$S$12),"")</f>
        <v/>
      </c>
      <c r="W32" s="151" t="str">
        <f>IF(AND('Mapa final'!$AD$12="Alta",'Mapa final'!$AF$12="Leve"),CONCATENATE("R2C",'Mapa final'!$S$12),"")</f>
        <v/>
      </c>
      <c r="X32" s="151" t="str">
        <f>IF(AND('Mapa final'!$AD$12="Alta",'Mapa final'!$AF$12="Leve"),CONCATENATE("R2C",'Mapa final'!$S$12),"")</f>
        <v/>
      </c>
      <c r="Y32" s="151" t="str">
        <f>IF(AND('Mapa final'!$AD$12="Alta",'Mapa final'!$AF$12="Leve"),CONCATENATE("R2C",'Mapa final'!$S$12),"")</f>
        <v/>
      </c>
      <c r="Z32" s="151" t="str">
        <f>IF(AND('Mapa final'!$AD$12="Alta",'Mapa final'!$AF$12="Leve"),CONCATENATE("R2C",'Mapa final'!$S$12),"")</f>
        <v/>
      </c>
      <c r="AA32" s="52" t="str">
        <f>IF(AND('Mapa final'!$AD$12="Alta",'Mapa final'!$AF$12="Leve"),CONCATENATE("R2C",'Mapa final'!$S$12),"")</f>
        <v/>
      </c>
      <c r="AB32" s="38" t="str">
        <f>IF(AND('Mapa final'!$AD$12="Muy Alta",'Mapa final'!$AF$12="Leve"),CONCATENATE("R2C",'Mapa final'!$S$12),"")</f>
        <v/>
      </c>
      <c r="AC32" s="150" t="str">
        <f>IF(AND('Mapa final'!$AD$12="Muy Alta",'Mapa final'!$AF$12="Leve"),CONCATENATE("R2C",'Mapa final'!$S$12),"")</f>
        <v/>
      </c>
      <c r="AD32" s="150" t="str">
        <f>IF(AND('Mapa final'!$AD$12="Muy Alta",'Mapa final'!$AF$12="Leve"),CONCATENATE("R2C",'Mapa final'!$S$12),"")</f>
        <v/>
      </c>
      <c r="AE32" s="150" t="str">
        <f>IF(AND('Mapa final'!$AD$12="Muy Alta",'Mapa final'!$AF$12="Leve"),CONCATENATE("R2C",'Mapa final'!$S$12),"")</f>
        <v/>
      </c>
      <c r="AF32" s="150" t="str">
        <f>IF(AND('Mapa final'!$AD$12="Muy Alta",'Mapa final'!$AF$12="Leve"),CONCATENATE("R2C",'Mapa final'!$S$12),"")</f>
        <v/>
      </c>
      <c r="AG32" s="39" t="str">
        <f>IF(AND('Mapa final'!$AD$12="Muy Alta",'Mapa final'!$AF$12="Leve"),CONCATENATE("R2C",'Mapa final'!$S$12),"")</f>
        <v/>
      </c>
      <c r="AH32" s="40" t="str">
        <f>IF(AND('Mapa final'!$AD$12="Muy Alta",'Mapa final'!$AF$12="Catastrófico"),CONCATENATE("R2C",'Mapa final'!$S$12),"")</f>
        <v/>
      </c>
      <c r="AI32" s="152" t="str">
        <f>IF(AND('Mapa final'!$AD$12="Muy Alta",'Mapa final'!$AF$12="Catastrófico"),CONCATENATE("R2C",'Mapa final'!$S$12),"")</f>
        <v/>
      </c>
      <c r="AJ32" s="152" t="str">
        <f>IF(AND('Mapa final'!$AD$12="Muy Alta",'Mapa final'!$AF$12="Catastrófico"),CONCATENATE("R2C",'Mapa final'!$S$12),"")</f>
        <v/>
      </c>
      <c r="AK32" s="152" t="str">
        <f>IF(AND('Mapa final'!$AD$12="Muy Alta",'Mapa final'!$AF$12="Catastrófico"),CONCATENATE("R2C",'Mapa final'!$S$12),"")</f>
        <v/>
      </c>
      <c r="AL32" s="152" t="str">
        <f>IF(AND('Mapa final'!$AD$12="Muy Alta",'Mapa final'!$AF$12="Catastrófico"),CONCATENATE("R2C",'Mapa final'!$S$12),"")</f>
        <v/>
      </c>
      <c r="AM32" s="41" t="str">
        <f>IF(AND('Mapa final'!$AD$12="Muy Alta",'Mapa final'!$AF$12="Catastrófico"),CONCATENATE("R2C",'Mapa final'!$S$12),"")</f>
        <v/>
      </c>
      <c r="AN32" s="64"/>
      <c r="AO32" s="416"/>
      <c r="AP32" s="417"/>
      <c r="AQ32" s="417"/>
      <c r="AR32" s="417"/>
      <c r="AS32" s="417"/>
      <c r="AT32" s="418"/>
      <c r="AU32" s="64"/>
      <c r="AV32" s="64"/>
      <c r="AW32" s="64"/>
      <c r="AX32" s="64"/>
      <c r="AY32" s="64"/>
      <c r="AZ32" s="64"/>
      <c r="BA32" s="64"/>
      <c r="BB32" s="64"/>
      <c r="BC32" s="64"/>
      <c r="BD32" s="64"/>
      <c r="BE32" s="64"/>
      <c r="BF32" s="64"/>
      <c r="BG32" s="64"/>
      <c r="BH32" s="64"/>
      <c r="BI32" s="64"/>
      <c r="BJ32" s="64"/>
      <c r="BK32" s="64"/>
      <c r="BL32" s="64"/>
      <c r="BM32" s="64"/>
      <c r="BN32" s="64"/>
      <c r="BO32" s="64"/>
      <c r="BP32" s="64"/>
      <c r="BQ32" s="64"/>
      <c r="BR32" s="64"/>
      <c r="BS32" s="64"/>
      <c r="BT32" s="64"/>
      <c r="BU32" s="64"/>
      <c r="BV32" s="64"/>
      <c r="BW32" s="64"/>
      <c r="BX32" s="64"/>
    </row>
    <row r="33" spans="1:80" ht="15" customHeight="1" x14ac:dyDescent="0.25">
      <c r="A33" s="64"/>
      <c r="B33" s="287"/>
      <c r="C33" s="287"/>
      <c r="D33" s="288"/>
      <c r="E33" s="387"/>
      <c r="F33" s="386"/>
      <c r="G33" s="386"/>
      <c r="H33" s="386"/>
      <c r="I33" s="402"/>
      <c r="J33" s="51" t="str">
        <f>IF(AND('Mapa final'!$AD$12="Alta",'Mapa final'!$AF$12="Leve"),CONCATENATE("R2C",'Mapa final'!$S$12),"")</f>
        <v/>
      </c>
      <c r="K33" s="151" t="str">
        <f>IF(AND('Mapa final'!$AD$12="Alta",'Mapa final'!$AF$12="Leve"),CONCATENATE("R2C",'Mapa final'!$S$12),"")</f>
        <v/>
      </c>
      <c r="L33" s="151" t="str">
        <f>IF(AND('Mapa final'!$AD$12="Alta",'Mapa final'!$AF$12="Leve"),CONCATENATE("R2C",'Mapa final'!$S$12),"")</f>
        <v/>
      </c>
      <c r="M33" s="151" t="str">
        <f>IF(AND('Mapa final'!$AD$12="Alta",'Mapa final'!$AF$12="Leve"),CONCATENATE("R2C",'Mapa final'!$S$12),"")</f>
        <v/>
      </c>
      <c r="N33" s="151" t="str">
        <f>IF(AND('Mapa final'!$AD$12="Alta",'Mapa final'!$AF$12="Leve"),CONCATENATE("R2C",'Mapa final'!$S$12),"")</f>
        <v/>
      </c>
      <c r="O33" s="52" t="str">
        <f>IF(AND('Mapa final'!$AD$12="Alta",'Mapa final'!$AF$12="Leve"),CONCATENATE("R2C",'Mapa final'!$S$12),"")</f>
        <v/>
      </c>
      <c r="P33" s="51" t="str">
        <f>IF(AND('Mapa final'!$AD$12="Alta",'Mapa final'!$AF$12="Leve"),CONCATENATE("R2C",'Mapa final'!$S$12),"")</f>
        <v/>
      </c>
      <c r="Q33" s="151" t="str">
        <f>IF(AND('Mapa final'!$AD$12="Alta",'Mapa final'!$AF$12="Leve"),CONCATENATE("R2C",'Mapa final'!$S$12),"")</f>
        <v/>
      </c>
      <c r="R33" s="151" t="str">
        <f>IF(AND('Mapa final'!$AD$12="Alta",'Mapa final'!$AF$12="Leve"),CONCATENATE("R2C",'Mapa final'!$S$12),"")</f>
        <v/>
      </c>
      <c r="S33" s="151" t="str">
        <f>IF(AND('Mapa final'!$AD$12="Alta",'Mapa final'!$AF$12="Leve"),CONCATENATE("R2C",'Mapa final'!$S$12),"")</f>
        <v/>
      </c>
      <c r="T33" s="151" t="str">
        <f>IF(AND('Mapa final'!$AD$12="Alta",'Mapa final'!$AF$12="Leve"),CONCATENATE("R2C",'Mapa final'!$S$12),"")</f>
        <v/>
      </c>
      <c r="U33" s="52" t="str">
        <f>IF(AND('Mapa final'!$AD$12="Alta",'Mapa final'!$AF$12="Leve"),CONCATENATE("R2C",'Mapa final'!$S$12),"")</f>
        <v/>
      </c>
      <c r="V33" s="51" t="str">
        <f>IF(AND('Mapa final'!$AD$12="Alta",'Mapa final'!$AF$12="Leve"),CONCATENATE("R2C",'Mapa final'!$S$12),"")</f>
        <v/>
      </c>
      <c r="W33" s="151" t="str">
        <f>IF(AND('Mapa final'!$AD$12="Alta",'Mapa final'!$AF$12="Leve"),CONCATENATE("R2C",'Mapa final'!$S$12),"")</f>
        <v/>
      </c>
      <c r="X33" s="151" t="str">
        <f>IF(AND('Mapa final'!$AD$12="Alta",'Mapa final'!$AF$12="Leve"),CONCATENATE("R2C",'Mapa final'!$S$12),"")</f>
        <v/>
      </c>
      <c r="Y33" s="151" t="str">
        <f>IF(AND('Mapa final'!$AD$12="Alta",'Mapa final'!$AF$12="Leve"),CONCATENATE("R2C",'Mapa final'!$S$12),"")</f>
        <v/>
      </c>
      <c r="Z33" s="151" t="str">
        <f>IF(AND('Mapa final'!$AD$12="Alta",'Mapa final'!$AF$12="Leve"),CONCATENATE("R2C",'Mapa final'!$S$12),"")</f>
        <v/>
      </c>
      <c r="AA33" s="52" t="str">
        <f>IF(AND('Mapa final'!$AD$12="Alta",'Mapa final'!$AF$12="Leve"),CONCATENATE("R2C",'Mapa final'!$S$12),"")</f>
        <v/>
      </c>
      <c r="AB33" s="38" t="str">
        <f>IF(AND('Mapa final'!$AD$12="Muy Alta",'Mapa final'!$AF$12="Leve"),CONCATENATE("R2C",'Mapa final'!$S$12),"")</f>
        <v/>
      </c>
      <c r="AC33" s="150" t="str">
        <f>IF(AND('Mapa final'!$AD$12="Muy Alta",'Mapa final'!$AF$12="Leve"),CONCATENATE("R2C",'Mapa final'!$S$12),"")</f>
        <v/>
      </c>
      <c r="AD33" s="150" t="str">
        <f>IF(AND('Mapa final'!$AD$12="Muy Alta",'Mapa final'!$AF$12="Leve"),CONCATENATE("R2C",'Mapa final'!$S$12),"")</f>
        <v/>
      </c>
      <c r="AE33" s="150" t="str">
        <f>IF(AND('Mapa final'!$AD$12="Muy Alta",'Mapa final'!$AF$12="Leve"),CONCATENATE("R2C",'Mapa final'!$S$12),"")</f>
        <v/>
      </c>
      <c r="AF33" s="150" t="str">
        <f>IF(AND('Mapa final'!$AD$12="Muy Alta",'Mapa final'!$AF$12="Leve"),CONCATENATE("R2C",'Mapa final'!$S$12),"")</f>
        <v/>
      </c>
      <c r="AG33" s="39" t="str">
        <f>IF(AND('Mapa final'!$AD$12="Muy Alta",'Mapa final'!$AF$12="Leve"),CONCATENATE("R2C",'Mapa final'!$S$12),"")</f>
        <v/>
      </c>
      <c r="AH33" s="40" t="str">
        <f>IF(AND('Mapa final'!$AD$12="Muy Alta",'Mapa final'!$AF$12="Catastrófico"),CONCATENATE("R2C",'Mapa final'!$S$12),"")</f>
        <v/>
      </c>
      <c r="AI33" s="152" t="str">
        <f>IF(AND('Mapa final'!$AD$12="Muy Alta",'Mapa final'!$AF$12="Catastrófico"),CONCATENATE("R2C",'Mapa final'!$S$12),"")</f>
        <v/>
      </c>
      <c r="AJ33" s="152" t="str">
        <f>IF(AND('Mapa final'!$AD$12="Muy Alta",'Mapa final'!$AF$12="Catastrófico"),CONCATENATE("R2C",'Mapa final'!$S$12),"")</f>
        <v/>
      </c>
      <c r="AK33" s="152" t="str">
        <f>IF(AND('Mapa final'!$AD$12="Muy Alta",'Mapa final'!$AF$12="Catastrófico"),CONCATENATE("R2C",'Mapa final'!$S$12),"")</f>
        <v/>
      </c>
      <c r="AL33" s="152" t="str">
        <f>IF(AND('Mapa final'!$AD$12="Muy Alta",'Mapa final'!$AF$12="Catastrófico"),CONCATENATE("R2C",'Mapa final'!$S$12),"")</f>
        <v/>
      </c>
      <c r="AM33" s="41" t="str">
        <f>IF(AND('Mapa final'!$AD$12="Muy Alta",'Mapa final'!$AF$12="Catastrófico"),CONCATENATE("R2C",'Mapa final'!$S$12),"")</f>
        <v/>
      </c>
      <c r="AN33" s="64"/>
      <c r="AO33" s="416"/>
      <c r="AP33" s="417"/>
      <c r="AQ33" s="417"/>
      <c r="AR33" s="417"/>
      <c r="AS33" s="417"/>
      <c r="AT33" s="418"/>
      <c r="AU33" s="64"/>
      <c r="AV33" s="64"/>
      <c r="AW33" s="64"/>
      <c r="AX33" s="64"/>
      <c r="AY33" s="64"/>
      <c r="AZ33" s="64"/>
      <c r="BA33" s="64"/>
      <c r="BB33" s="64"/>
      <c r="BC33" s="64"/>
      <c r="BD33" s="64"/>
      <c r="BE33" s="64"/>
      <c r="BF33" s="64"/>
      <c r="BG33" s="64"/>
      <c r="BH33" s="64"/>
      <c r="BI33" s="64"/>
      <c r="BJ33" s="64"/>
      <c r="BK33" s="64"/>
      <c r="BL33" s="64"/>
      <c r="BM33" s="64"/>
      <c r="BN33" s="64"/>
      <c r="BO33" s="64"/>
      <c r="BP33" s="64"/>
      <c r="BQ33" s="64"/>
      <c r="BR33" s="64"/>
      <c r="BS33" s="64"/>
      <c r="BT33" s="64"/>
      <c r="BU33" s="64"/>
      <c r="BV33" s="64"/>
      <c r="BW33" s="64"/>
      <c r="BX33" s="64"/>
    </row>
    <row r="34" spans="1:80" ht="15" customHeight="1" x14ac:dyDescent="0.25">
      <c r="A34" s="64"/>
      <c r="B34" s="287"/>
      <c r="C34" s="287"/>
      <c r="D34" s="288"/>
      <c r="E34" s="387"/>
      <c r="F34" s="386"/>
      <c r="G34" s="386"/>
      <c r="H34" s="386"/>
      <c r="I34" s="402"/>
      <c r="J34" s="51" t="str">
        <f>IF(AND('Mapa final'!$AD$12="Alta",'Mapa final'!$AF$12="Leve"),CONCATENATE("R2C",'Mapa final'!$S$12),"")</f>
        <v/>
      </c>
      <c r="K34" s="151" t="str">
        <f>IF(AND('Mapa final'!$AD$12="Alta",'Mapa final'!$AF$12="Leve"),CONCATENATE("R2C",'Mapa final'!$S$12),"")</f>
        <v/>
      </c>
      <c r="L34" s="151" t="str">
        <f>IF(AND('Mapa final'!$AD$12="Alta",'Mapa final'!$AF$12="Leve"),CONCATENATE("R2C",'Mapa final'!$S$12),"")</f>
        <v/>
      </c>
      <c r="M34" s="151" t="str">
        <f>IF(AND('Mapa final'!$AD$12="Alta",'Mapa final'!$AF$12="Leve"),CONCATENATE("R2C",'Mapa final'!$S$12),"")</f>
        <v/>
      </c>
      <c r="N34" s="151" t="str">
        <f>IF(AND('Mapa final'!$AD$12="Alta",'Mapa final'!$AF$12="Leve"),CONCATENATE("R2C",'Mapa final'!$S$12),"")</f>
        <v/>
      </c>
      <c r="O34" s="52" t="str">
        <f>IF(AND('Mapa final'!$AD$12="Alta",'Mapa final'!$AF$12="Leve"),CONCATENATE("R2C",'Mapa final'!$S$12),"")</f>
        <v/>
      </c>
      <c r="P34" s="51" t="str">
        <f>IF(AND('Mapa final'!$AD$12="Alta",'Mapa final'!$AF$12="Leve"),CONCATENATE("R2C",'Mapa final'!$S$12),"")</f>
        <v/>
      </c>
      <c r="Q34" s="151" t="str">
        <f>IF(AND('Mapa final'!$AD$12="Alta",'Mapa final'!$AF$12="Leve"),CONCATENATE("R2C",'Mapa final'!$S$12),"")</f>
        <v/>
      </c>
      <c r="R34" s="151" t="str">
        <f>IF(AND('Mapa final'!$AD$12="Alta",'Mapa final'!$AF$12="Leve"),CONCATENATE("R2C",'Mapa final'!$S$12),"")</f>
        <v/>
      </c>
      <c r="S34" s="151" t="str">
        <f>IF(AND('Mapa final'!$AD$12="Alta",'Mapa final'!$AF$12="Leve"),CONCATENATE("R2C",'Mapa final'!$S$12),"")</f>
        <v/>
      </c>
      <c r="T34" s="151" t="str">
        <f>IF(AND('Mapa final'!$AD$12="Alta",'Mapa final'!$AF$12="Leve"),CONCATENATE("R2C",'Mapa final'!$S$12),"")</f>
        <v/>
      </c>
      <c r="U34" s="52" t="str">
        <f>IF(AND('Mapa final'!$AD$12="Alta",'Mapa final'!$AF$12="Leve"),CONCATENATE("R2C",'Mapa final'!$S$12),"")</f>
        <v/>
      </c>
      <c r="V34" s="51" t="str">
        <f>IF(AND('Mapa final'!$AD$12="Alta",'Mapa final'!$AF$12="Leve"),CONCATENATE("R2C",'Mapa final'!$S$12),"")</f>
        <v/>
      </c>
      <c r="W34" s="151" t="str">
        <f>IF(AND('Mapa final'!$AD$12="Alta",'Mapa final'!$AF$12="Leve"),CONCATENATE("R2C",'Mapa final'!$S$12),"")</f>
        <v/>
      </c>
      <c r="X34" s="151" t="str">
        <f>IF(AND('Mapa final'!$AD$12="Alta",'Mapa final'!$AF$12="Leve"),CONCATENATE("R2C",'Mapa final'!$S$12),"")</f>
        <v/>
      </c>
      <c r="Y34" s="151" t="str">
        <f>IF(AND('Mapa final'!$AD$12="Alta",'Mapa final'!$AF$12="Leve"),CONCATENATE("R2C",'Mapa final'!$S$12),"")</f>
        <v/>
      </c>
      <c r="Z34" s="151" t="str">
        <f>IF(AND('Mapa final'!$AD$12="Alta",'Mapa final'!$AF$12="Leve"),CONCATENATE("R2C",'Mapa final'!$S$12),"")</f>
        <v/>
      </c>
      <c r="AA34" s="52" t="str">
        <f>IF(AND('Mapa final'!$AD$12="Alta",'Mapa final'!$AF$12="Leve"),CONCATENATE("R2C",'Mapa final'!$S$12),"")</f>
        <v/>
      </c>
      <c r="AB34" s="38" t="str">
        <f>IF(AND('Mapa final'!$AD$12="Muy Alta",'Mapa final'!$AF$12="Leve"),CONCATENATE("R2C",'Mapa final'!$S$12),"")</f>
        <v/>
      </c>
      <c r="AC34" s="150" t="str">
        <f>IF(AND('Mapa final'!$AD$12="Muy Alta",'Mapa final'!$AF$12="Leve"),CONCATENATE("R2C",'Mapa final'!$S$12),"")</f>
        <v/>
      </c>
      <c r="AD34" s="150" t="str">
        <f>IF(AND('Mapa final'!$AD$12="Muy Alta",'Mapa final'!$AF$12="Leve"),CONCATENATE("R2C",'Mapa final'!$S$12),"")</f>
        <v/>
      </c>
      <c r="AE34" s="150" t="str">
        <f>IF(AND('Mapa final'!$AD$12="Muy Alta",'Mapa final'!$AF$12="Leve"),CONCATENATE("R2C",'Mapa final'!$S$12),"")</f>
        <v/>
      </c>
      <c r="AF34" s="150" t="str">
        <f>IF(AND('Mapa final'!$AD$12="Muy Alta",'Mapa final'!$AF$12="Leve"),CONCATENATE("R2C",'Mapa final'!$S$12),"")</f>
        <v/>
      </c>
      <c r="AG34" s="39" t="str">
        <f>IF(AND('Mapa final'!$AD$12="Muy Alta",'Mapa final'!$AF$12="Leve"),CONCATENATE("R2C",'Mapa final'!$S$12),"")</f>
        <v/>
      </c>
      <c r="AH34" s="40" t="str">
        <f>IF(AND('Mapa final'!$AD$12="Muy Alta",'Mapa final'!$AF$12="Catastrófico"),CONCATENATE("R2C",'Mapa final'!$S$12),"")</f>
        <v/>
      </c>
      <c r="AI34" s="152" t="str">
        <f>IF(AND('Mapa final'!$AD$12="Muy Alta",'Mapa final'!$AF$12="Catastrófico"),CONCATENATE("R2C",'Mapa final'!$S$12),"")</f>
        <v/>
      </c>
      <c r="AJ34" s="152" t="str">
        <f>IF(AND('Mapa final'!$AD$12="Muy Alta",'Mapa final'!$AF$12="Catastrófico"),CONCATENATE("R2C",'Mapa final'!$S$12),"")</f>
        <v/>
      </c>
      <c r="AK34" s="152" t="str">
        <f>IF(AND('Mapa final'!$AD$12="Muy Alta",'Mapa final'!$AF$12="Catastrófico"),CONCATENATE("R2C",'Mapa final'!$S$12),"")</f>
        <v/>
      </c>
      <c r="AL34" s="152" t="str">
        <f>IF(AND('Mapa final'!$AD$12="Muy Alta",'Mapa final'!$AF$12="Catastrófico"),CONCATENATE("R2C",'Mapa final'!$S$12),"")</f>
        <v/>
      </c>
      <c r="AM34" s="41" t="str">
        <f>IF(AND('Mapa final'!$AD$12="Muy Alta",'Mapa final'!$AF$12="Catastrófico"),CONCATENATE("R2C",'Mapa final'!$S$12),"")</f>
        <v/>
      </c>
      <c r="AN34" s="64"/>
      <c r="AO34" s="416"/>
      <c r="AP34" s="417"/>
      <c r="AQ34" s="417"/>
      <c r="AR34" s="417"/>
      <c r="AS34" s="417"/>
      <c r="AT34" s="418"/>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4"/>
      <c r="BS34" s="64"/>
      <c r="BT34" s="64"/>
      <c r="BU34" s="64"/>
      <c r="BV34" s="64"/>
      <c r="BW34" s="64"/>
      <c r="BX34" s="64"/>
    </row>
    <row r="35" spans="1:80" ht="15.75" customHeight="1" thickBot="1" x14ac:dyDescent="0.3">
      <c r="A35" s="64"/>
      <c r="B35" s="287"/>
      <c r="C35" s="287"/>
      <c r="D35" s="288"/>
      <c r="E35" s="388"/>
      <c r="F35" s="389"/>
      <c r="G35" s="389"/>
      <c r="H35" s="389"/>
      <c r="I35" s="403"/>
      <c r="J35" s="51" t="str">
        <f>IF(AND('Mapa final'!$AD$12="Alta",'Mapa final'!$AF$12="Leve"),CONCATENATE("R2C",'Mapa final'!$S$12),"")</f>
        <v/>
      </c>
      <c r="K35" s="151" t="str">
        <f>IF(AND('Mapa final'!$AD$12="Alta",'Mapa final'!$AF$12="Leve"),CONCATENATE("R2C",'Mapa final'!$S$12),"")</f>
        <v/>
      </c>
      <c r="L35" s="151" t="str">
        <f>IF(AND('Mapa final'!$AD$12="Alta",'Mapa final'!$AF$12="Leve"),CONCATENATE("R2C",'Mapa final'!$S$12),"")</f>
        <v/>
      </c>
      <c r="M35" s="151" t="str">
        <f>IF(AND('Mapa final'!$AD$12="Alta",'Mapa final'!$AF$12="Leve"),CONCATENATE("R2C",'Mapa final'!$S$12),"")</f>
        <v/>
      </c>
      <c r="N35" s="151" t="str">
        <f>IF(AND('Mapa final'!$AD$12="Alta",'Mapa final'!$AF$12="Leve"),CONCATENATE("R2C",'Mapa final'!$S$12),"")</f>
        <v/>
      </c>
      <c r="O35" s="52" t="str">
        <f>IF(AND('Mapa final'!$AD$12="Alta",'Mapa final'!$AF$12="Leve"),CONCATENATE("R2C",'Mapa final'!$S$12),"")</f>
        <v/>
      </c>
      <c r="P35" s="53" t="str">
        <f>IF(AND('Mapa final'!$AD$12="Alta",'Mapa final'!$AF$12="Leve"),CONCATENATE("R2C",'Mapa final'!$S$12),"")</f>
        <v/>
      </c>
      <c r="Q35" s="54" t="str">
        <f>IF(AND('Mapa final'!$AD$12="Alta",'Mapa final'!$AF$12="Leve"),CONCATENATE("R2C",'Mapa final'!$S$12),"")</f>
        <v/>
      </c>
      <c r="R35" s="54" t="str">
        <f>IF(AND('Mapa final'!$AD$12="Alta",'Mapa final'!$AF$12="Leve"),CONCATENATE("R2C",'Mapa final'!$S$12),"")</f>
        <v/>
      </c>
      <c r="S35" s="54" t="str">
        <f>IF(AND('Mapa final'!$AD$12="Alta",'Mapa final'!$AF$12="Leve"),CONCATENATE("R2C",'Mapa final'!$S$12),"")</f>
        <v/>
      </c>
      <c r="T35" s="54" t="str">
        <f>IF(AND('Mapa final'!$AD$12="Alta",'Mapa final'!$AF$12="Leve"),CONCATENATE("R2C",'Mapa final'!$S$12),"")</f>
        <v/>
      </c>
      <c r="U35" s="55" t="str">
        <f>IF(AND('Mapa final'!$AD$12="Alta",'Mapa final'!$AF$12="Leve"),CONCATENATE("R2C",'Mapa final'!$S$12),"")</f>
        <v/>
      </c>
      <c r="V35" s="53" t="str">
        <f>IF(AND('Mapa final'!$AD$12="Alta",'Mapa final'!$AF$12="Leve"),CONCATENATE("R2C",'Mapa final'!$S$12),"")</f>
        <v/>
      </c>
      <c r="W35" s="54" t="str">
        <f>IF(AND('Mapa final'!$AD$12="Alta",'Mapa final'!$AF$12="Leve"),CONCATENATE("R2C",'Mapa final'!$S$12),"")</f>
        <v/>
      </c>
      <c r="X35" s="54" t="str">
        <f>IF(AND('Mapa final'!$AD$12="Alta",'Mapa final'!$AF$12="Leve"),CONCATENATE("R2C",'Mapa final'!$S$12),"")</f>
        <v/>
      </c>
      <c r="Y35" s="54" t="str">
        <f>IF(AND('Mapa final'!$AD$12="Alta",'Mapa final'!$AF$12="Leve"),CONCATENATE("R2C",'Mapa final'!$S$12),"")</f>
        <v/>
      </c>
      <c r="Z35" s="54" t="str">
        <f>IF(AND('Mapa final'!$AD$12="Alta",'Mapa final'!$AF$12="Leve"),CONCATENATE("R2C",'Mapa final'!$S$12),"")</f>
        <v/>
      </c>
      <c r="AA35" s="55" t="str">
        <f>IF(AND('Mapa final'!$AD$12="Alta",'Mapa final'!$AF$12="Leve"),CONCATENATE("R2C",'Mapa final'!$S$12),"")</f>
        <v/>
      </c>
      <c r="AB35" s="42" t="str">
        <f>IF(AND('Mapa final'!$AD$12="Muy Alta",'Mapa final'!$AF$12="Leve"),CONCATENATE("R2C",'Mapa final'!$S$12),"")</f>
        <v/>
      </c>
      <c r="AC35" s="43" t="str">
        <f>IF(AND('Mapa final'!$AD$12="Muy Alta",'Mapa final'!$AF$12="Leve"),CONCATENATE("R2C",'Mapa final'!$S$12),"")</f>
        <v/>
      </c>
      <c r="AD35" s="43" t="str">
        <f>IF(AND('Mapa final'!$AD$12="Muy Alta",'Mapa final'!$AF$12="Leve"),CONCATENATE("R2C",'Mapa final'!$S$12),"")</f>
        <v/>
      </c>
      <c r="AE35" s="43" t="str">
        <f>IF(AND('Mapa final'!$AD$12="Muy Alta",'Mapa final'!$AF$12="Leve"),CONCATENATE("R2C",'Mapa final'!$S$12),"")</f>
        <v/>
      </c>
      <c r="AF35" s="43" t="str">
        <f>IF(AND('Mapa final'!$AD$12="Muy Alta",'Mapa final'!$AF$12="Leve"),CONCATENATE("R2C",'Mapa final'!$S$12),"")</f>
        <v/>
      </c>
      <c r="AG35" s="44" t="str">
        <f>IF(AND('Mapa final'!$AD$12="Muy Alta",'Mapa final'!$AF$12="Leve"),CONCATENATE("R2C",'Mapa final'!$S$12),"")</f>
        <v/>
      </c>
      <c r="AH35" s="45" t="str">
        <f>IF(AND('Mapa final'!$AD$12="Muy Alta",'Mapa final'!$AF$12="Catastrófico"),CONCATENATE("R2C",'Mapa final'!$S$12),"")</f>
        <v/>
      </c>
      <c r="AI35" s="46" t="str">
        <f>IF(AND('Mapa final'!$AD$12="Muy Alta",'Mapa final'!$AF$12="Catastrófico"),CONCATENATE("R2C",'Mapa final'!$S$12),"")</f>
        <v/>
      </c>
      <c r="AJ35" s="46" t="str">
        <f>IF(AND('Mapa final'!$AD$12="Muy Alta",'Mapa final'!$AF$12="Catastrófico"),CONCATENATE("R2C",'Mapa final'!$S$12),"")</f>
        <v/>
      </c>
      <c r="AK35" s="46" t="str">
        <f>IF(AND('Mapa final'!$AD$12="Muy Alta",'Mapa final'!$AF$12="Catastrófico"),CONCATENATE("R2C",'Mapa final'!$S$12),"")</f>
        <v/>
      </c>
      <c r="AL35" s="46" t="str">
        <f>IF(AND('Mapa final'!$AD$12="Muy Alta",'Mapa final'!$AF$12="Catastrófico"),CONCATENATE("R2C",'Mapa final'!$S$12),"")</f>
        <v/>
      </c>
      <c r="AM35" s="47" t="str">
        <f>IF(AND('Mapa final'!$AD$12="Muy Alta",'Mapa final'!$AF$12="Catastrófico"),CONCATENATE("R2C",'Mapa final'!$S$12),"")</f>
        <v/>
      </c>
      <c r="AN35" s="64"/>
      <c r="AO35" s="419"/>
      <c r="AP35" s="420"/>
      <c r="AQ35" s="420"/>
      <c r="AR35" s="420"/>
      <c r="AS35" s="420"/>
      <c r="AT35" s="421"/>
      <c r="AU35" s="64"/>
      <c r="AV35" s="64"/>
      <c r="AW35" s="64"/>
      <c r="AX35" s="64"/>
      <c r="AY35" s="64"/>
      <c r="AZ35" s="64"/>
      <c r="BA35" s="64"/>
      <c r="BB35" s="64"/>
      <c r="BC35" s="64"/>
      <c r="BD35" s="64"/>
      <c r="BE35" s="64"/>
      <c r="BF35" s="64"/>
      <c r="BG35" s="64"/>
      <c r="BH35" s="64"/>
      <c r="BI35" s="64"/>
      <c r="BJ35" s="64"/>
      <c r="BK35" s="64"/>
      <c r="BL35" s="64"/>
      <c r="BM35" s="64"/>
      <c r="BN35" s="64"/>
      <c r="BO35" s="64"/>
      <c r="BP35" s="64"/>
      <c r="BQ35" s="64"/>
      <c r="BR35" s="64"/>
      <c r="BS35" s="64"/>
      <c r="BT35" s="64"/>
      <c r="BU35" s="64"/>
      <c r="BV35" s="64"/>
      <c r="BW35" s="64"/>
      <c r="BX35" s="64"/>
    </row>
    <row r="36" spans="1:80" ht="15" customHeight="1" x14ac:dyDescent="0.25">
      <c r="A36" s="64"/>
      <c r="B36" s="287"/>
      <c r="C36" s="287"/>
      <c r="D36" s="288"/>
      <c r="E36" s="383" t="s">
        <v>240</v>
      </c>
      <c r="F36" s="384"/>
      <c r="G36" s="384"/>
      <c r="H36" s="384"/>
      <c r="I36" s="384"/>
      <c r="J36" s="56" t="str">
        <f>IF(AND('Mapa final'!$AD$12="Baja",'Mapa final'!$AF$12="Leve"),CONCATENATE("R2C",'Mapa final'!$S$12),"")</f>
        <v/>
      </c>
      <c r="K36" s="57" t="str">
        <f>IF(AND('Mapa final'!$AD$12="Baja",'Mapa final'!$AF$12="Leve"),CONCATENATE("R2C",'Mapa final'!$S$12),"")</f>
        <v/>
      </c>
      <c r="L36" s="57" t="str">
        <f>IF(AND('Mapa final'!$AD$12="Baja",'Mapa final'!$AF$12="Leve"),CONCATENATE("R2C",'Mapa final'!$S$12),"")</f>
        <v/>
      </c>
      <c r="M36" s="57" t="str">
        <f>IF(AND('Mapa final'!$AD$12="Baja",'Mapa final'!$AF$12="Leve"),CONCATENATE("R2C",'Mapa final'!$S$12),"")</f>
        <v/>
      </c>
      <c r="N36" s="57" t="str">
        <f>IF(AND('Mapa final'!$AD$12="Baja",'Mapa final'!$AF$12="Leve"),CONCATENATE("R2C",'Mapa final'!$S$12),"")</f>
        <v/>
      </c>
      <c r="O36" s="58" t="str">
        <f>IF(AND('Mapa final'!$AD$12="Baja",'Mapa final'!$AF$12="Leve"),CONCATENATE("R2C",'Mapa final'!$S$12),"")</f>
        <v/>
      </c>
      <c r="P36" s="49" t="str">
        <f>IF(AND('Mapa final'!$AD$12="Alta",'Mapa final'!$AF$12="Leve"),CONCATENATE("R2C",'Mapa final'!$S$12),"")</f>
        <v/>
      </c>
      <c r="Q36" s="49" t="str">
        <f>IF(AND('Mapa final'!$AD$12="Alta",'Mapa final'!$AF$12="Leve"),CONCATENATE("R2C",'Mapa final'!$S$12),"")</f>
        <v/>
      </c>
      <c r="R36" s="49" t="str">
        <f>IF(AND('Mapa final'!$AD$12="Alta",'Mapa final'!$AF$12="Leve"),CONCATENATE("R2C",'Mapa final'!$S$12),"")</f>
        <v/>
      </c>
      <c r="S36" s="49" t="str">
        <f>IF(AND('Mapa final'!$AD$12="Alta",'Mapa final'!$AF$12="Leve"),CONCATENATE("R2C",'Mapa final'!$S$12),"")</f>
        <v/>
      </c>
      <c r="T36" s="49" t="str">
        <f>IF(AND('Mapa final'!$AD$12="Alta",'Mapa final'!$AF$12="Leve"),CONCATENATE("R2C",'Mapa final'!$S$12),"")</f>
        <v/>
      </c>
      <c r="U36" s="50" t="str">
        <f>IF(AND('Mapa final'!$AD$12="Alta",'Mapa final'!$AF$12="Leve"),CONCATENATE("R2C",'Mapa final'!$S$12),"")</f>
        <v/>
      </c>
      <c r="V36" s="48" t="str">
        <f>IF(AND('Mapa final'!$AD$12="Baja",'Mapa final'!$AF$12="moderado"),CONCATENATE("R1C",'Mapa final'!$S$12),"")</f>
        <v>R1C1</v>
      </c>
      <c r="W36" s="49" t="str">
        <f>IF(AND('Mapa final'!$AD$12="Alta",'Mapa final'!$AF$12="Leve"),CONCATENATE("R2C",'Mapa final'!$S$12),"")</f>
        <v/>
      </c>
      <c r="X36" s="49" t="str">
        <f>IF(AND('Mapa final'!$AD$12="Alta",'Mapa final'!$AF$12="Leve"),CONCATENATE("R2C",'Mapa final'!$S$12),"")</f>
        <v/>
      </c>
      <c r="Y36" s="49" t="str">
        <f>IF(AND('Mapa final'!$AD$12="Alta",'Mapa final'!$AF$12="Leve"),CONCATENATE("R2C",'Mapa final'!$S$12),"")</f>
        <v/>
      </c>
      <c r="Z36" s="49" t="str">
        <f>IF(AND('Mapa final'!$AD$12="Alta",'Mapa final'!$AF$12="Leve"),CONCATENATE("R2C",'Mapa final'!$S$12),"")</f>
        <v/>
      </c>
      <c r="AA36" s="50" t="str">
        <f>IF(AND('Mapa final'!$AD$12="Alta",'Mapa final'!$AF$12="Leve"),CONCATENATE("R2C",'Mapa final'!$S$12),"")</f>
        <v/>
      </c>
      <c r="AB36" s="32" t="str">
        <f>IF(AND('Mapa final'!$AD$12="Muy Alta",'Mapa final'!$AF$12="Leve"),CONCATENATE("R2C",'Mapa final'!$S$12),"")</f>
        <v/>
      </c>
      <c r="AC36" s="33" t="str">
        <f>IF(AND('Mapa final'!$AD$12="Muy Alta",'Mapa final'!$AF$12="Leve"),CONCATENATE("R2C",'Mapa final'!$S$12),"")</f>
        <v/>
      </c>
      <c r="AD36" s="33" t="str">
        <f>IF(AND('Mapa final'!$AD$12="Muy Alta",'Mapa final'!$AF$12="Leve"),CONCATENATE("R2C",'Mapa final'!$S$12),"")</f>
        <v/>
      </c>
      <c r="AE36" s="33" t="str">
        <f>IF(AND('Mapa final'!$AD$12="Muy Alta",'Mapa final'!$AF$12="Leve"),CONCATENATE("R2C",'Mapa final'!$S$12),"")</f>
        <v/>
      </c>
      <c r="AF36" s="33" t="str">
        <f>IF(AND('Mapa final'!$AD$12="Muy Alta",'Mapa final'!$AF$12="Leve"),CONCATENATE("R2C",'Mapa final'!$S$12),"")</f>
        <v/>
      </c>
      <c r="AG36" s="34" t="str">
        <f>IF(AND('Mapa final'!$AD$12="Muy Alta",'Mapa final'!$AF$12="Leve"),CONCATENATE("R2C",'Mapa final'!$S$12),"")</f>
        <v/>
      </c>
      <c r="AH36" s="35" t="str">
        <f>IF(AND('Mapa final'!$AD$12="Muy Alta",'Mapa final'!$AF$12="Catastrófico"),CONCATENATE("R2C",'Mapa final'!$S$12),"")</f>
        <v/>
      </c>
      <c r="AI36" s="36" t="str">
        <f>IF(AND('Mapa final'!$AD$12="Muy Alta",'Mapa final'!$AF$12="Catastrófico"),CONCATENATE("R2C",'Mapa final'!$S$12),"")</f>
        <v/>
      </c>
      <c r="AJ36" s="36" t="str">
        <f>IF(AND('Mapa final'!$AD$12="Muy Alta",'Mapa final'!$AF$12="Catastrófico"),CONCATENATE("R2C",'Mapa final'!$S$12),"")</f>
        <v/>
      </c>
      <c r="AK36" s="36" t="str">
        <f>IF(AND('Mapa final'!$AD$12="Muy Alta",'Mapa final'!$AF$12="Catastrófico"),CONCATENATE("R2C",'Mapa final'!$S$12),"")</f>
        <v/>
      </c>
      <c r="AL36" s="36" t="str">
        <f>IF(AND('Mapa final'!$AD$12="Muy Alta",'Mapa final'!$AF$12="Catastrófico"),CONCATENATE("R2C",'Mapa final'!$S$12),"")</f>
        <v/>
      </c>
      <c r="AM36" s="37" t="str">
        <f>IF(AND('Mapa final'!$AD$12="Muy Alta",'Mapa final'!$AF$12="Catastrófico"),CONCATENATE("R2C",'Mapa final'!$S$12),"")</f>
        <v/>
      </c>
      <c r="AN36" s="64"/>
      <c r="AO36" s="404" t="s">
        <v>241</v>
      </c>
      <c r="AP36" s="405"/>
      <c r="AQ36" s="405"/>
      <c r="AR36" s="405"/>
      <c r="AS36" s="405"/>
      <c r="AT36" s="406"/>
      <c r="AU36" s="64"/>
      <c r="AV36" s="64"/>
      <c r="AW36" s="64"/>
      <c r="AX36" s="64"/>
      <c r="AY36" s="64"/>
      <c r="AZ36" s="64"/>
      <c r="BA36" s="64"/>
      <c r="BB36" s="64"/>
      <c r="BC36" s="64"/>
      <c r="BD36" s="64"/>
      <c r="BE36" s="64"/>
      <c r="BF36" s="64"/>
      <c r="BG36" s="64"/>
      <c r="BH36" s="64"/>
      <c r="BI36" s="64"/>
      <c r="BJ36" s="64"/>
      <c r="BK36" s="64"/>
      <c r="BL36" s="64"/>
      <c r="BM36" s="64"/>
      <c r="BN36" s="64"/>
      <c r="BO36" s="64"/>
      <c r="BP36" s="64"/>
      <c r="BQ36" s="64"/>
      <c r="BR36" s="64"/>
      <c r="BS36" s="64"/>
      <c r="BT36" s="64"/>
      <c r="BU36" s="64"/>
      <c r="BV36" s="64"/>
      <c r="BW36" s="64"/>
      <c r="BX36" s="64"/>
    </row>
    <row r="37" spans="1:80" ht="15" customHeight="1" x14ac:dyDescent="0.25">
      <c r="A37" s="64"/>
      <c r="B37" s="287"/>
      <c r="C37" s="287"/>
      <c r="D37" s="288"/>
      <c r="E37" s="385"/>
      <c r="F37" s="386"/>
      <c r="G37" s="386"/>
      <c r="H37" s="386"/>
      <c r="I37" s="386"/>
      <c r="J37" s="59" t="str">
        <f>IF(AND('Mapa final'!$AD$12="Baja",'Mapa final'!$AF$12="Leve"),CONCATENATE("R2C",'Mapa final'!$S$12),"")</f>
        <v/>
      </c>
      <c r="K37" s="153" t="str">
        <f>IF(AND('Mapa final'!$AD$12="Baja",'Mapa final'!$AF$12="Leve"),CONCATENATE("R2C",'Mapa final'!$S$12),"")</f>
        <v/>
      </c>
      <c r="L37" s="153" t="str">
        <f>IF(AND('Mapa final'!$AD$12="Baja",'Mapa final'!$AF$12="Leve"),CONCATENATE("R2C",'Mapa final'!$S$12),"")</f>
        <v/>
      </c>
      <c r="M37" s="153" t="str">
        <f>IF(AND('Mapa final'!$AD$12="Baja",'Mapa final'!$AF$12="Leve"),CONCATENATE("R2C",'Mapa final'!$S$12),"")</f>
        <v/>
      </c>
      <c r="N37" s="153" t="str">
        <f>IF(AND('Mapa final'!$AD$12="Baja",'Mapa final'!$AF$12="Leve"),CONCATENATE("R2C",'Mapa final'!$S$12),"")</f>
        <v/>
      </c>
      <c r="O37" s="60" t="str">
        <f>IF(AND('Mapa final'!$AD$12="Baja",'Mapa final'!$AF$12="Leve"),CONCATENATE("R2C",'Mapa final'!$S$12),"")</f>
        <v/>
      </c>
      <c r="P37" s="151" t="str">
        <f>IF(AND('Mapa final'!$AD$12="Alta",'Mapa final'!$AF$12="Leve"),CONCATENATE("R2C",'Mapa final'!$S$12),"")</f>
        <v/>
      </c>
      <c r="Q37" s="151" t="str">
        <f>IF(AND('Mapa final'!$AD$12="Alta",'Mapa final'!$AF$12="Leve"),CONCATENATE("R2C",'Mapa final'!$S$12),"")</f>
        <v/>
      </c>
      <c r="R37" s="151" t="str">
        <f>IF(AND('Mapa final'!$AD$12="Alta",'Mapa final'!$AF$12="Leve"),CONCATENATE("R2C",'Mapa final'!$S$12),"")</f>
        <v/>
      </c>
      <c r="S37" s="151" t="str">
        <f>IF(AND('Mapa final'!$AD$12="Alta",'Mapa final'!$AF$12="Leve"),CONCATENATE("R2C",'Mapa final'!$S$12),"")</f>
        <v/>
      </c>
      <c r="T37" s="151" t="str">
        <f>IF(AND('Mapa final'!$AD$12="Alta",'Mapa final'!$AF$12="Leve"),CONCATENATE("R2C",'Mapa final'!$S$12),"")</f>
        <v/>
      </c>
      <c r="U37" s="52" t="str">
        <f>IF(AND('Mapa final'!$AD$12="Alta",'Mapa final'!$AF$12="Leve"),CONCATENATE("R2C",'Mapa final'!$S$12),"")</f>
        <v/>
      </c>
      <c r="V37" s="51" t="str">
        <f>IF(AND('Mapa final'!$AD$12="Alta",'Mapa final'!$AF$12="Leve"),CONCATENATE("R2C",'Mapa final'!$S$12),"")</f>
        <v/>
      </c>
      <c r="W37" s="151" t="str">
        <f>IF(AND('Mapa final'!$AD$12="Alta",'Mapa final'!$AF$12="Leve"),CONCATENATE("R2C",'Mapa final'!$S$12),"")</f>
        <v/>
      </c>
      <c r="X37" s="151" t="str">
        <f>IF(AND('Mapa final'!$AD$17="baja",'Mapa final'!$AF$17="mayor"),CONCATENATE("R3C",'Mapa final'!$S$17),"")</f>
        <v>R3C1</v>
      </c>
      <c r="Y37" s="151" t="str">
        <f>IF(AND('Mapa final'!$AD$12="Alta",'Mapa final'!$AF$12="Leve"),CONCATENATE("R2C",'Mapa final'!$S$12),"")</f>
        <v/>
      </c>
      <c r="Z37" s="151" t="str">
        <f>IF(AND('Mapa final'!$AD$12="Alta",'Mapa final'!$AF$12="Leve"),CONCATENATE("R2C",'Mapa final'!$S$12),"")</f>
        <v/>
      </c>
      <c r="AA37" s="52" t="str">
        <f>IF(AND('Mapa final'!$AD$12="Alta",'Mapa final'!$AF$12="Leve"),CONCATENATE("R2C",'Mapa final'!$S$12),"")</f>
        <v/>
      </c>
      <c r="AB37" s="38" t="str">
        <f>IF(AND('Mapa final'!$AD$12="Muy Alta",'Mapa final'!$AF$12="Leve"),CONCATENATE("R2C",'Mapa final'!$S$12),"")</f>
        <v/>
      </c>
      <c r="AC37" s="150" t="str">
        <f>IF(AND('Mapa final'!$AD$12="Muy Alta",'Mapa final'!$AF$12="Leve"),CONCATENATE("R2C",'Mapa final'!$S$12),"")</f>
        <v/>
      </c>
      <c r="AD37" s="150" t="str">
        <f>IF(AND('Mapa final'!$AD$12="Muy Alta",'Mapa final'!$AF$12="Leve"),CONCATENATE("R2C",'Mapa final'!$S$12),"")</f>
        <v/>
      </c>
      <c r="AE37" s="150" t="str">
        <f>IF(AND('Mapa final'!$AD$12="Muy Alta",'Mapa final'!$AF$12="Leve"),CONCATENATE("R2C",'Mapa final'!$S$12),"")</f>
        <v/>
      </c>
      <c r="AF37" s="150" t="str">
        <f>IF(AND('Mapa final'!$AD$12="Muy Alta",'Mapa final'!$AF$12="Leve"),CONCATENATE("R2C",'Mapa final'!$S$12),"")</f>
        <v/>
      </c>
      <c r="AG37" s="39" t="str">
        <f>IF(AND('Mapa final'!$AD$12="Muy Alta",'Mapa final'!$AF$12="Leve"),CONCATENATE("R2C",'Mapa final'!$S$12),"")</f>
        <v/>
      </c>
      <c r="AH37" s="40" t="str">
        <f>IF(AND('Mapa final'!$AD$12="Muy Alta",'Mapa final'!$AF$12="Catastrófico"),CONCATENATE("R2C",'Mapa final'!$S$12),"")</f>
        <v/>
      </c>
      <c r="AI37" s="152" t="str">
        <f>IF(AND('Mapa final'!$AD$12="Muy Alta",'Mapa final'!$AF$12="Catastrófico"),CONCATENATE("R2C",'Mapa final'!$S$12),"")</f>
        <v/>
      </c>
      <c r="AJ37" s="152" t="str">
        <f>IF(AND('Mapa final'!$AD$12="Muy Alta",'Mapa final'!$AF$12="Catastrófico"),CONCATENATE("R2C",'Mapa final'!$S$12),"")</f>
        <v/>
      </c>
      <c r="AK37" s="152" t="str">
        <f>IF(AND('Mapa final'!$AD$12="Muy Alta",'Mapa final'!$AF$12="Catastrófico"),CONCATENATE("R2C",'Mapa final'!$S$12),"")</f>
        <v/>
      </c>
      <c r="AL37" s="152" t="str">
        <f>IF(AND('Mapa final'!$AD$12="Muy Alta",'Mapa final'!$AF$12="Catastrófico"),CONCATENATE("R2C",'Mapa final'!$S$12),"")</f>
        <v/>
      </c>
      <c r="AM37" s="41" t="str">
        <f>IF(AND('Mapa final'!$AD$12="Muy Alta",'Mapa final'!$AF$12="Catastrófico"),CONCATENATE("R2C",'Mapa final'!$S$12),"")</f>
        <v/>
      </c>
      <c r="AN37" s="64"/>
      <c r="AO37" s="407"/>
      <c r="AP37" s="408"/>
      <c r="AQ37" s="408"/>
      <c r="AR37" s="408"/>
      <c r="AS37" s="408"/>
      <c r="AT37" s="409"/>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row>
    <row r="38" spans="1:80" ht="15" customHeight="1" x14ac:dyDescent="0.25">
      <c r="A38" s="64"/>
      <c r="B38" s="287"/>
      <c r="C38" s="287"/>
      <c r="D38" s="288"/>
      <c r="E38" s="387"/>
      <c r="F38" s="386"/>
      <c r="G38" s="386"/>
      <c r="H38" s="386"/>
      <c r="I38" s="386"/>
      <c r="J38" s="59" t="str">
        <f>IF(AND('Mapa final'!$AD$12="Baja",'Mapa final'!$AF$12="Leve"),CONCATENATE("R2C",'Mapa final'!$S$12),"")</f>
        <v/>
      </c>
      <c r="K38" s="153" t="str">
        <f>IF(AND('Mapa final'!$AD$12="Baja",'Mapa final'!$AF$12="Leve"),CONCATENATE("R2C",'Mapa final'!$S$12),"")</f>
        <v/>
      </c>
      <c r="L38" s="153" t="str">
        <f>IF(AND('Mapa final'!$AD$12="Baja",'Mapa final'!$AF$12="Leve"),CONCATENATE("R2C",'Mapa final'!$S$12),"")</f>
        <v/>
      </c>
      <c r="M38" s="153" t="str">
        <f>IF(AND('Mapa final'!$AD$12="Baja",'Mapa final'!$AF$12="Leve"),CONCATENATE("R2C",'Mapa final'!$S$12),"")</f>
        <v/>
      </c>
      <c r="N38" s="153" t="str">
        <f>IF(AND('Mapa final'!$AD$12="Baja",'Mapa final'!$AF$12="Leve"),CONCATENATE("R2C",'Mapa final'!$S$12),"")</f>
        <v/>
      </c>
      <c r="O38" s="60" t="str">
        <f>IF(AND('Mapa final'!$AD$12="Baja",'Mapa final'!$AF$12="Leve"),CONCATENATE("R2C",'Mapa final'!$S$12),"")</f>
        <v/>
      </c>
      <c r="P38" s="151" t="str">
        <f>IF(AND('Mapa final'!$AD$12="Alta",'Mapa final'!$AF$12="Leve"),CONCATENATE("R2C",'Mapa final'!$S$12),"")</f>
        <v/>
      </c>
      <c r="Q38" s="151" t="str">
        <f>IF(AND('Mapa final'!$AD$12="Alta",'Mapa final'!$AF$12="Leve"),CONCATENATE("R2C",'Mapa final'!$S$12),"")</f>
        <v/>
      </c>
      <c r="R38" s="151" t="str">
        <f>IF(AND('Mapa final'!$AD$12="Alta",'Mapa final'!$AF$12="Leve"),CONCATENATE("R2C",'Mapa final'!$S$12),"")</f>
        <v/>
      </c>
      <c r="S38" s="151" t="str">
        <f>IF(AND('Mapa final'!$AD$12="Alta",'Mapa final'!$AF$12="Leve"),CONCATENATE("R2C",'Mapa final'!$S$12),"")</f>
        <v/>
      </c>
      <c r="T38" s="151" t="str">
        <f>IF(AND('Mapa final'!$AD$12="Alta",'Mapa final'!$AF$12="Leve"),CONCATENATE("R2C",'Mapa final'!$S$12),"")</f>
        <v/>
      </c>
      <c r="U38" s="52" t="str">
        <f>IF(AND('Mapa final'!$AD$12="Alta",'Mapa final'!$AF$12="Leve"),CONCATENATE("R2C",'Mapa final'!$S$12),"")</f>
        <v/>
      </c>
      <c r="V38" s="51" t="str">
        <f>IF(AND('Mapa final'!$AD$12="Alta",'Mapa final'!$AF$12="Leve"),CONCATENATE("R2C",'Mapa final'!$S$12),"")</f>
        <v/>
      </c>
      <c r="W38" s="151" t="str">
        <f>IF(AND('Mapa final'!$AD$12="Alta",'Mapa final'!$AF$12="Leve"),CONCATENATE("R2C",'Mapa final'!$S$12),"")</f>
        <v/>
      </c>
      <c r="X38" s="151" t="str">
        <f>IF(AND('Mapa final'!$AD$12="Alta",'Mapa final'!$AF$12="Leve"),CONCATENATE("R2C",'Mapa final'!$S$12),"")</f>
        <v/>
      </c>
      <c r="Y38" s="151" t="str">
        <f>IF(AND('Mapa final'!$AD$12="Alta",'Mapa final'!$AF$12="Leve"),CONCATENATE("R2C",'Mapa final'!$S$12),"")</f>
        <v/>
      </c>
      <c r="Z38" s="151" t="str">
        <f>IF(AND('Mapa final'!$AD$12="Alta",'Mapa final'!$AF$12="Leve"),CONCATENATE("R2C",'Mapa final'!$S$12),"")</f>
        <v/>
      </c>
      <c r="AA38" s="52" t="str">
        <f>IF(AND('Mapa final'!$AD$12="Alta",'Mapa final'!$AF$12="Leve"),CONCATENATE("R2C",'Mapa final'!$S$12),"")</f>
        <v/>
      </c>
      <c r="AB38" s="38" t="str">
        <f>IF(AND('Mapa final'!$AD$12="Muy Alta",'Mapa final'!$AF$12="Leve"),CONCATENATE("R2C",'Mapa final'!$S$12),"")</f>
        <v/>
      </c>
      <c r="AC38" s="150" t="str">
        <f>IF(AND('Mapa final'!$AD$15="baja",'Mapa final'!$AF$15="mayor"),CONCATENATE("R2C",'Mapa final'!$S$15),"")</f>
        <v>R2C1</v>
      </c>
      <c r="AD38" s="150" t="str">
        <f>IF(AND('Mapa final'!$AD$12="Muy Alta",'Mapa final'!$AF$12="Leve"),CONCATENATE("R2C",'Mapa final'!$S$12),"")</f>
        <v/>
      </c>
      <c r="AE38" s="150" t="str">
        <f>IF(AND('Mapa final'!$AD$12="Muy Alta",'Mapa final'!$AF$12="Leve"),CONCATENATE("R2C",'Mapa final'!$S$12),"")</f>
        <v/>
      </c>
      <c r="AF38" s="150" t="str">
        <f>IF(AND('Mapa final'!$AD$12="Muy Alta",'Mapa final'!$AF$12="Leve"),CONCATENATE("R2C",'Mapa final'!$S$12),"")</f>
        <v/>
      </c>
      <c r="AG38" s="39" t="str">
        <f>IF(AND('Mapa final'!$AD$12="Muy Alta",'Mapa final'!$AF$12="Leve"),CONCATENATE("R2C",'Mapa final'!$S$12),"")</f>
        <v/>
      </c>
      <c r="AH38" s="40" t="str">
        <f>IF(AND('Mapa final'!$AD$12="Muy Alta",'Mapa final'!$AF$12="Catastrófico"),CONCATENATE("R2C",'Mapa final'!$S$12),"")</f>
        <v/>
      </c>
      <c r="AI38" s="152" t="str">
        <f>IF(AND('Mapa final'!$AD$12="Muy Alta",'Mapa final'!$AF$12="Catastrófico"),CONCATENATE("R2C",'Mapa final'!$S$12),"")</f>
        <v/>
      </c>
      <c r="AJ38" s="152" t="str">
        <f>IF(AND('Mapa final'!$AD$12="Muy Alta",'Mapa final'!$AF$12="Catastrófico"),CONCATENATE("R2C",'Mapa final'!$S$12),"")</f>
        <v/>
      </c>
      <c r="AK38" s="152" t="str">
        <f>IF(AND('Mapa final'!$AD$12="Muy Alta",'Mapa final'!$AF$12="Catastrófico"),CONCATENATE("R2C",'Mapa final'!$S$12),"")</f>
        <v/>
      </c>
      <c r="AL38" s="152" t="str">
        <f>IF(AND('Mapa final'!$AD$12="Muy Alta",'Mapa final'!$AF$12="Catastrófico"),CONCATENATE("R2C",'Mapa final'!$S$12),"")</f>
        <v/>
      </c>
      <c r="AM38" s="41" t="str">
        <f>IF(AND('Mapa final'!$AD$12="Muy Alta",'Mapa final'!$AF$12="Catastrófico"),CONCATENATE("R2C",'Mapa final'!$S$12),"")</f>
        <v/>
      </c>
      <c r="AN38" s="64"/>
      <c r="AO38" s="407"/>
      <c r="AP38" s="408"/>
      <c r="AQ38" s="408"/>
      <c r="AR38" s="408"/>
      <c r="AS38" s="408"/>
      <c r="AT38" s="409"/>
      <c r="AU38" s="64"/>
      <c r="AV38" s="64"/>
      <c r="AW38" s="64"/>
      <c r="AX38" s="64"/>
      <c r="AY38" s="64"/>
      <c r="AZ38" s="64"/>
      <c r="BA38" s="64"/>
      <c r="BB38" s="64"/>
      <c r="BC38" s="64"/>
      <c r="BD38" s="64"/>
      <c r="BE38" s="64"/>
      <c r="BF38" s="64"/>
      <c r="BG38" s="64"/>
      <c r="BH38" s="64"/>
      <c r="BI38" s="64"/>
      <c r="BJ38" s="64"/>
      <c r="BK38" s="64"/>
      <c r="BL38" s="64"/>
      <c r="BM38" s="64"/>
      <c r="BN38" s="64"/>
      <c r="BO38" s="64"/>
      <c r="BP38" s="64"/>
      <c r="BQ38" s="64"/>
      <c r="BR38" s="64"/>
      <c r="BS38" s="64"/>
      <c r="BT38" s="64"/>
      <c r="BU38" s="64"/>
      <c r="BV38" s="64"/>
      <c r="BW38" s="64"/>
      <c r="BX38" s="64"/>
    </row>
    <row r="39" spans="1:80" ht="15" customHeight="1" x14ac:dyDescent="0.25">
      <c r="A39" s="64"/>
      <c r="B39" s="287"/>
      <c r="C39" s="287"/>
      <c r="D39" s="288"/>
      <c r="E39" s="387"/>
      <c r="F39" s="386"/>
      <c r="G39" s="386"/>
      <c r="H39" s="386"/>
      <c r="I39" s="386"/>
      <c r="J39" s="59" t="str">
        <f>IF(AND('Mapa final'!$AD$12="Baja",'Mapa final'!$AF$12="Leve"),CONCATENATE("R2C",'Mapa final'!$S$12),"")</f>
        <v/>
      </c>
      <c r="K39" s="153" t="str">
        <f>IF(AND('Mapa final'!$AD$12="Baja",'Mapa final'!$AF$12="Leve"),CONCATENATE("R2C",'Mapa final'!$S$12),"")</f>
        <v/>
      </c>
      <c r="L39" s="153" t="str">
        <f>IF(AND('Mapa final'!$AD$12="Baja",'Mapa final'!$AF$12="Leve"),CONCATENATE("R2C",'Mapa final'!$S$12),"")</f>
        <v/>
      </c>
      <c r="M39" s="153" t="str">
        <f>IF(AND('Mapa final'!$AD$12="Baja",'Mapa final'!$AF$12="Leve"),CONCATENATE("R2C",'Mapa final'!$S$12),"")</f>
        <v/>
      </c>
      <c r="N39" s="153" t="str">
        <f>IF(AND('Mapa final'!$AD$12="Baja",'Mapa final'!$AF$12="Leve"),CONCATENATE("R2C",'Mapa final'!$S$12),"")</f>
        <v/>
      </c>
      <c r="O39" s="60" t="str">
        <f>IF(AND('Mapa final'!$AD$12="Baja",'Mapa final'!$AF$12="Leve"),CONCATENATE("R2C",'Mapa final'!$S$12),"")</f>
        <v/>
      </c>
      <c r="P39" s="151" t="str">
        <f>IF(AND('Mapa final'!$AD$12="Alta",'Mapa final'!$AF$12="Leve"),CONCATENATE("R2C",'Mapa final'!$S$12),"")</f>
        <v/>
      </c>
      <c r="Q39" s="151" t="str">
        <f>IF(AND('Mapa final'!$AD$12="Alta",'Mapa final'!$AF$12="Leve"),CONCATENATE("R2C",'Mapa final'!$S$12),"")</f>
        <v/>
      </c>
      <c r="R39" s="151" t="str">
        <f>IF(AND('Mapa final'!$AD$12="Alta",'Mapa final'!$AF$12="Leve"),CONCATENATE("R2C",'Mapa final'!$S$12),"")</f>
        <v/>
      </c>
      <c r="S39" s="151" t="str">
        <f>IF(AND('Mapa final'!$AD$12="Alta",'Mapa final'!$AF$12="Leve"),CONCATENATE("R2C",'Mapa final'!$S$12),"")</f>
        <v/>
      </c>
      <c r="T39" s="151" t="str">
        <f>IF(AND('Mapa final'!$AD$12="Alta",'Mapa final'!$AF$12="Leve"),CONCATENATE("R2C",'Mapa final'!$S$12),"")</f>
        <v/>
      </c>
      <c r="U39" s="52" t="str">
        <f>IF(AND('Mapa final'!$AD$12="Alta",'Mapa final'!$AF$12="Leve"),CONCATENATE("R2C",'Mapa final'!$S$12),"")</f>
        <v/>
      </c>
      <c r="V39" s="51" t="str">
        <f>IF(AND('Mapa final'!$AD$12="Alta",'Mapa final'!$AF$12="Leve"),CONCATENATE("R2C",'Mapa final'!$S$12),"")</f>
        <v/>
      </c>
      <c r="W39" s="151" t="str">
        <f>IF(AND('Mapa final'!$AD$12="Alta",'Mapa final'!$AF$12="Leve"),CONCATENATE("R2C",'Mapa final'!$S$12),"")</f>
        <v/>
      </c>
      <c r="X39" s="151" t="str">
        <f>IF(AND('Mapa final'!$AD$12="Alta",'Mapa final'!$AF$12="Leve"),CONCATENATE("R2C",'Mapa final'!$S$12),"")</f>
        <v/>
      </c>
      <c r="Y39" s="151" t="str">
        <f>IF(AND('Mapa final'!$AD$12="Alta",'Mapa final'!$AF$12="Leve"),CONCATENATE("R2C",'Mapa final'!$S$12),"")</f>
        <v/>
      </c>
      <c r="Z39" s="151" t="str">
        <f>IF(AND('Mapa final'!$AD$12="Alta",'Mapa final'!$AF$12="Leve"),CONCATENATE("R2C",'Mapa final'!$S$12),"")</f>
        <v/>
      </c>
      <c r="AA39" s="52" t="str">
        <f>IF(AND('Mapa final'!$AD$12="Alta",'Mapa final'!$AF$12="Leve"),CONCATENATE("R2C",'Mapa final'!$S$12),"")</f>
        <v/>
      </c>
      <c r="AB39" s="38" t="str">
        <f>IF(AND('Mapa final'!$AD$12="Muy Alta",'Mapa final'!$AF$12="Leve"),CONCATENATE("R2C",'Mapa final'!$S$12),"")</f>
        <v/>
      </c>
      <c r="AC39" s="150" t="str">
        <f>IF(AND('Mapa final'!$AD$12="Muy Alta",'Mapa final'!$AF$12="Leve"),CONCATENATE("R2C",'Mapa final'!$S$12),"")</f>
        <v/>
      </c>
      <c r="AD39" s="150" t="str">
        <f>IF(AND('Mapa final'!$AD$12="Muy Alta",'Mapa final'!$AF$12="Leve"),CONCATENATE("R2C",'Mapa final'!$S$12),"")</f>
        <v/>
      </c>
      <c r="AE39" s="150" t="str">
        <f>IF(AND('Mapa final'!$AD$12="Muy Alta",'Mapa final'!$AF$12="Leve"),CONCATENATE("R2C",'Mapa final'!$S$12),"")</f>
        <v/>
      </c>
      <c r="AF39" s="150" t="str">
        <f>IF(AND('Mapa final'!$AD$12="Muy Alta",'Mapa final'!$AF$12="Leve"),CONCATENATE("R2C",'Mapa final'!$S$12),"")</f>
        <v/>
      </c>
      <c r="AG39" s="39" t="str">
        <f>IF(AND('Mapa final'!$AD$12="Muy Alta",'Mapa final'!$AF$12="Leve"),CONCATENATE("R2C",'Mapa final'!$S$12),"")</f>
        <v/>
      </c>
      <c r="AH39" s="40" t="str">
        <f>IF(AND('Mapa final'!$AD$12="Muy Alta",'Mapa final'!$AF$12="Catastrófico"),CONCATENATE("R2C",'Mapa final'!$S$12),"")</f>
        <v/>
      </c>
      <c r="AI39" s="152" t="str">
        <f>IF(AND('Mapa final'!$AD$12="Muy Alta",'Mapa final'!$AF$12="Catastrófico"),CONCATENATE("R2C",'Mapa final'!$S$12),"")</f>
        <v/>
      </c>
      <c r="AJ39" s="152" t="str">
        <f>IF(AND('Mapa final'!$AD$12="Muy Alta",'Mapa final'!$AF$12="Catastrófico"),CONCATENATE("R2C",'Mapa final'!$S$12),"")</f>
        <v/>
      </c>
      <c r="AK39" s="152" t="str">
        <f>IF(AND('Mapa final'!$AD$12="Muy Alta",'Mapa final'!$AF$12="Catastrófico"),CONCATENATE("R2C",'Mapa final'!$S$12),"")</f>
        <v/>
      </c>
      <c r="AL39" s="152" t="str">
        <f>IF(AND('Mapa final'!$AD$12="Muy Alta",'Mapa final'!$AF$12="Catastrófico"),CONCATENATE("R2C",'Mapa final'!$S$12),"")</f>
        <v/>
      </c>
      <c r="AM39" s="41" t="str">
        <f>IF(AND('Mapa final'!$AD$12="Muy Alta",'Mapa final'!$AF$12="Catastrófico"),CONCATENATE("R2C",'Mapa final'!$S$12),"")</f>
        <v/>
      </c>
      <c r="AN39" s="64"/>
      <c r="AO39" s="407"/>
      <c r="AP39" s="408"/>
      <c r="AQ39" s="408"/>
      <c r="AR39" s="408"/>
      <c r="AS39" s="408"/>
      <c r="AT39" s="409"/>
      <c r="AU39" s="64"/>
      <c r="AV39" s="64"/>
      <c r="AW39" s="64"/>
      <c r="AX39" s="64"/>
      <c r="AY39" s="64"/>
      <c r="AZ39" s="64"/>
      <c r="BA39" s="64"/>
      <c r="BB39" s="64"/>
      <c r="BC39" s="64"/>
      <c r="BD39" s="64"/>
      <c r="BE39" s="64"/>
      <c r="BF39" s="64"/>
      <c r="BG39" s="64"/>
      <c r="BH39" s="64"/>
      <c r="BI39" s="64"/>
      <c r="BJ39" s="64"/>
      <c r="BK39" s="64"/>
      <c r="BL39" s="64"/>
      <c r="BM39" s="64"/>
      <c r="BN39" s="64"/>
      <c r="BO39" s="64"/>
      <c r="BP39" s="64"/>
      <c r="BQ39" s="64"/>
      <c r="BR39" s="64"/>
      <c r="BS39" s="64"/>
      <c r="BT39" s="64"/>
      <c r="BU39" s="64"/>
      <c r="BV39" s="64"/>
      <c r="BW39" s="64"/>
      <c r="BX39" s="64"/>
    </row>
    <row r="40" spans="1:80" ht="15" customHeight="1" x14ac:dyDescent="0.25">
      <c r="A40" s="64"/>
      <c r="B40" s="287"/>
      <c r="C40" s="287"/>
      <c r="D40" s="288"/>
      <c r="E40" s="387"/>
      <c r="F40" s="386"/>
      <c r="G40" s="386"/>
      <c r="H40" s="386"/>
      <c r="I40" s="386"/>
      <c r="J40" s="59" t="str">
        <f>IF(AND('Mapa final'!$AD$12="Baja",'Mapa final'!$AF$12="Leve"),CONCATENATE("R2C",'Mapa final'!$S$12),"")</f>
        <v/>
      </c>
      <c r="K40" s="153" t="str">
        <f>IF(AND('Mapa final'!$AD$12="Baja",'Mapa final'!$AF$12="Leve"),CONCATENATE("R2C",'Mapa final'!$S$12),"")</f>
        <v/>
      </c>
      <c r="L40" s="153" t="str">
        <f>IF(AND('Mapa final'!$AD$12="Baja",'Mapa final'!$AF$12="Leve"),CONCATENATE("R2C",'Mapa final'!$S$12),"")</f>
        <v/>
      </c>
      <c r="M40" s="153" t="str">
        <f>IF(AND('Mapa final'!$AD$12="Baja",'Mapa final'!$AF$12="Leve"),CONCATENATE("R2C",'Mapa final'!$S$12),"")</f>
        <v/>
      </c>
      <c r="N40" s="153" t="str">
        <f>IF(AND('Mapa final'!$AD$12="Baja",'Mapa final'!$AF$12="Leve"),CONCATENATE("R2C",'Mapa final'!$S$12),"")</f>
        <v/>
      </c>
      <c r="O40" s="60" t="str">
        <f>IF(AND('Mapa final'!$AD$12="Baja",'Mapa final'!$AF$12="Leve"),CONCATENATE("R2C",'Mapa final'!$S$12),"")</f>
        <v/>
      </c>
      <c r="P40" s="151" t="str">
        <f>IF(AND('Mapa final'!$AD$12="Alta",'Mapa final'!$AF$12="Leve"),CONCATENATE("R2C",'Mapa final'!$S$12),"")</f>
        <v/>
      </c>
      <c r="Q40" s="151" t="str">
        <f>IF(AND('Mapa final'!$AD$12="Alta",'Mapa final'!$AF$12="Leve"),CONCATENATE("R2C",'Mapa final'!$S$12),"")</f>
        <v/>
      </c>
      <c r="R40" s="151" t="str">
        <f>IF(AND('Mapa final'!$AD$12="Alta",'Mapa final'!$AF$12="Leve"),CONCATENATE("R2C",'Mapa final'!$S$12),"")</f>
        <v/>
      </c>
      <c r="S40" s="151" t="str">
        <f>IF(AND('Mapa final'!$AD$12="Alta",'Mapa final'!$AF$12="Leve"),CONCATENATE("R2C",'Mapa final'!$S$12),"")</f>
        <v/>
      </c>
      <c r="T40" s="151" t="str">
        <f>IF(AND('Mapa final'!$AD$12="Alta",'Mapa final'!$AF$12="Leve"),CONCATENATE("R2C",'Mapa final'!$S$12),"")</f>
        <v/>
      </c>
      <c r="U40" s="52" t="str">
        <f>IF(AND('Mapa final'!$AD$12="Alta",'Mapa final'!$AF$12="Leve"),CONCATENATE("R2C",'Mapa final'!$S$12),"")</f>
        <v/>
      </c>
      <c r="V40" s="51" t="str">
        <f>IF(AND('Mapa final'!$AD$12="Alta",'Mapa final'!$AF$12="Leve"),CONCATENATE("R2C",'Mapa final'!$S$12),"")</f>
        <v/>
      </c>
      <c r="W40" s="151" t="str">
        <f>IF(AND('Mapa final'!$AD$12="Alta",'Mapa final'!$AF$12="Leve"),CONCATENATE("R2C",'Mapa final'!$S$12),"")</f>
        <v/>
      </c>
      <c r="X40" s="151" t="str">
        <f>IF(AND('Mapa final'!$AD$20="baja",'Mapa final'!$AF$20="moderado"),CONCATENATE("R5C",'Mapa final'!$S$20),"")</f>
        <v>R5C1</v>
      </c>
      <c r="Y40" s="151" t="str">
        <f>IF(AND('Mapa final'!$AD$12="Alta",'Mapa final'!$AF$12="Leve"),CONCATENATE("R2C",'Mapa final'!$S$12),"")</f>
        <v/>
      </c>
      <c r="Z40" s="151" t="str">
        <f>IF(AND('Mapa final'!$AD$12="Alta",'Mapa final'!$AF$12="Leve"),CONCATENATE("R2C",'Mapa final'!$S$12),"")</f>
        <v/>
      </c>
      <c r="AA40" s="52" t="str">
        <f>IF(AND('Mapa final'!$AD$12="Alta",'Mapa final'!$AF$12="Leve"),CONCATENATE("R2C",'Mapa final'!$S$12),"")</f>
        <v/>
      </c>
      <c r="AB40" s="38" t="str">
        <f>IF(AND('Mapa final'!$AD$12="Muy Alta",'Mapa final'!$AF$12="Leve"),CONCATENATE("R2C",'Mapa final'!$S$12),"")</f>
        <v/>
      </c>
      <c r="AC40" s="150" t="str">
        <f>IF(AND('Mapa final'!$AD$12="Muy Alta",'Mapa final'!$AF$12="Leve"),CONCATENATE("R2C",'Mapa final'!$S$12),"")</f>
        <v/>
      </c>
      <c r="AD40" s="150" t="str">
        <f>IF(AND('Mapa final'!$AD$12="Muy Alta",'Mapa final'!$AF$12="Leve"),CONCATENATE("R2C",'Mapa final'!$S$12),"")</f>
        <v/>
      </c>
      <c r="AE40" s="150" t="str">
        <f>IF(AND('Mapa final'!$AD$12="Muy Alta",'Mapa final'!$AF$12="Leve"),CONCATENATE("R2C",'Mapa final'!$S$12),"")</f>
        <v/>
      </c>
      <c r="AF40" s="150" t="str">
        <f>IF(AND('Mapa final'!$AD$12="Muy Alta",'Mapa final'!$AF$12="Leve"),CONCATENATE("R2C",'Mapa final'!$S$12),"")</f>
        <v/>
      </c>
      <c r="AG40" s="39" t="str">
        <f>IF(AND('Mapa final'!$AD$12="Muy Alta",'Mapa final'!$AF$12="Leve"),CONCATENATE("R2C",'Mapa final'!$S$12),"")</f>
        <v/>
      </c>
      <c r="AH40" s="40" t="str">
        <f>IF(AND('Mapa final'!$AD$12="Muy Alta",'Mapa final'!$AF$12="Catastrófico"),CONCATENATE("R2C",'Mapa final'!$S$12),"")</f>
        <v/>
      </c>
      <c r="AI40" s="152" t="str">
        <f>IF(AND('Mapa final'!$AD$12="Muy Alta",'Mapa final'!$AF$12="Catastrófico"),CONCATENATE("R2C",'Mapa final'!$S$12),"")</f>
        <v/>
      </c>
      <c r="AJ40" s="152" t="str">
        <f>IF(AND('Mapa final'!$AD$12="Muy Alta",'Mapa final'!$AF$12="Catastrófico"),CONCATENATE("R2C",'Mapa final'!$S$12),"")</f>
        <v/>
      </c>
      <c r="AK40" s="152" t="str">
        <f>IF(AND('Mapa final'!$AD$12="Muy Alta",'Mapa final'!$AF$12="Catastrófico"),CONCATENATE("R2C",'Mapa final'!$S$12),"")</f>
        <v/>
      </c>
      <c r="AL40" s="152" t="str">
        <f>IF(AND('Mapa final'!$AD$12="Muy Alta",'Mapa final'!$AF$12="Catastrófico"),CONCATENATE("R2C",'Mapa final'!$S$12),"")</f>
        <v/>
      </c>
      <c r="AM40" s="41" t="str">
        <f>IF(AND('Mapa final'!$AD$12="Muy Alta",'Mapa final'!$AF$12="Catastrófico"),CONCATENATE("R2C",'Mapa final'!$S$12),"")</f>
        <v/>
      </c>
      <c r="AN40" s="64"/>
      <c r="AO40" s="407"/>
      <c r="AP40" s="408"/>
      <c r="AQ40" s="408"/>
      <c r="AR40" s="408"/>
      <c r="AS40" s="408"/>
      <c r="AT40" s="409"/>
      <c r="AU40" s="64"/>
      <c r="AV40" s="64"/>
      <c r="AW40" s="64"/>
      <c r="AX40" s="64"/>
      <c r="AY40" s="64"/>
      <c r="AZ40" s="64"/>
      <c r="BA40" s="64"/>
      <c r="BB40" s="64"/>
      <c r="BC40" s="64"/>
      <c r="BD40" s="64"/>
      <c r="BE40" s="64"/>
      <c r="BF40" s="64"/>
      <c r="BG40" s="64"/>
      <c r="BH40" s="64"/>
      <c r="BI40" s="64"/>
      <c r="BJ40" s="64"/>
      <c r="BK40" s="64"/>
      <c r="BL40" s="64"/>
      <c r="BM40" s="64"/>
      <c r="BN40" s="64"/>
      <c r="BO40" s="64"/>
      <c r="BP40" s="64"/>
      <c r="BQ40" s="64"/>
      <c r="BR40" s="64"/>
      <c r="BS40" s="64"/>
      <c r="BT40" s="64"/>
      <c r="BU40" s="64"/>
      <c r="BV40" s="64"/>
      <c r="BW40" s="64"/>
      <c r="BX40" s="64"/>
    </row>
    <row r="41" spans="1:80" ht="15" customHeight="1" x14ac:dyDescent="0.25">
      <c r="A41" s="64"/>
      <c r="B41" s="287"/>
      <c r="C41" s="287"/>
      <c r="D41" s="288"/>
      <c r="E41" s="387"/>
      <c r="F41" s="386"/>
      <c r="G41" s="386"/>
      <c r="H41" s="386"/>
      <c r="I41" s="386"/>
      <c r="J41" s="59" t="str">
        <f>IF(AND('Mapa final'!$AD$12="Baja",'Mapa final'!$AF$12="Leve"),CONCATENATE("R2C",'Mapa final'!$S$12),"")</f>
        <v/>
      </c>
      <c r="K41" s="153" t="str">
        <f>IF(AND('Mapa final'!$AD$12="Baja",'Mapa final'!$AF$12="Leve"),CONCATENATE("R2C",'Mapa final'!$S$12),"")</f>
        <v/>
      </c>
      <c r="L41" s="153" t="str">
        <f>IF(AND('Mapa final'!$AD$12="Baja",'Mapa final'!$AF$12="Leve"),CONCATENATE("R2C",'Mapa final'!$S$12),"")</f>
        <v/>
      </c>
      <c r="M41" s="153" t="str">
        <f>IF(AND('Mapa final'!$AD$12="Baja",'Mapa final'!$AF$12="Leve"),CONCATENATE("R2C",'Mapa final'!$S$12),"")</f>
        <v/>
      </c>
      <c r="N41" s="153" t="str">
        <f>IF(AND('Mapa final'!$AD$12="Baja",'Mapa final'!$AF$12="Leve"),CONCATENATE("R2C",'Mapa final'!$S$12),"")</f>
        <v/>
      </c>
      <c r="O41" s="60" t="str">
        <f>IF(AND('Mapa final'!$AD$12="Baja",'Mapa final'!$AF$12="Leve"),CONCATENATE("R2C",'Mapa final'!$S$12),"")</f>
        <v/>
      </c>
      <c r="P41" s="151" t="str">
        <f>IF(AND('Mapa final'!$AD$12="Alta",'Mapa final'!$AF$12="Leve"),CONCATENATE("R2C",'Mapa final'!$S$12),"")</f>
        <v/>
      </c>
      <c r="Q41" s="151" t="str">
        <f>IF(AND('Mapa final'!$AD$12="Alta",'Mapa final'!$AF$12="Leve"),CONCATENATE("R2C",'Mapa final'!$S$12),"")</f>
        <v/>
      </c>
      <c r="R41" s="151" t="str">
        <f>IF(AND('Mapa final'!$AD$12="Alta",'Mapa final'!$AF$12="Leve"),CONCATENATE("R2C",'Mapa final'!$S$12),"")</f>
        <v/>
      </c>
      <c r="S41" s="151" t="str">
        <f>IF(AND('Mapa final'!$AD$18="baja",'Mapa final'!$AF$18="menor"),CONCATENATE("R4C",'Mapa final'!$S$18),"")</f>
        <v>R4C1</v>
      </c>
      <c r="T41" s="151" t="str">
        <f>IF(AND('Mapa final'!$AD$12="Alta",'Mapa final'!$AF$12="Leve"),CONCATENATE("R2C",'Mapa final'!$S$12),"")</f>
        <v/>
      </c>
      <c r="U41" s="52" t="str">
        <f>IF(AND('Mapa final'!$AD$12="Alta",'Mapa final'!$AF$12="Leve"),CONCATENATE("R2C",'Mapa final'!$S$12),"")</f>
        <v/>
      </c>
      <c r="V41" s="51" t="str">
        <f>IF(AND('Mapa final'!$AD$12="Alta",'Mapa final'!$AF$12="Leve"),CONCATENATE("R2C",'Mapa final'!$S$12),"")</f>
        <v/>
      </c>
      <c r="W41" s="151" t="str">
        <f>IF(AND('Mapa final'!$AD$12="Alta",'Mapa final'!$AF$12="Leve"),CONCATENATE("R2C",'Mapa final'!$S$12),"")</f>
        <v/>
      </c>
      <c r="X41" s="151" t="str">
        <f>IF(AND('Mapa final'!$AD$12="Alta",'Mapa final'!$AF$12="Leve"),CONCATENATE("R2C",'Mapa final'!$S$12),"")</f>
        <v/>
      </c>
      <c r="Y41" s="151" t="str">
        <f>IF(AND('Mapa final'!$AD$12="Alta",'Mapa final'!$AF$12="Leve"),CONCATENATE("R2C",'Mapa final'!$S$12),"")</f>
        <v/>
      </c>
      <c r="Z41" s="151" t="str">
        <f>IF(AND('Mapa final'!$AD$12="Alta",'Mapa final'!$AF$12="Leve"),CONCATENATE("R2C",'Mapa final'!$S$12),"")</f>
        <v/>
      </c>
      <c r="AA41" s="52" t="str">
        <f>IF(AND('Mapa final'!$AD$12="Alta",'Mapa final'!$AF$12="Leve"),CONCATENATE("R2C",'Mapa final'!$S$12),"")</f>
        <v/>
      </c>
      <c r="AB41" s="38" t="str">
        <f>IF(AND('Mapa final'!$AD$12="Muy Alta",'Mapa final'!$AF$12="Leve"),CONCATENATE("R2C",'Mapa final'!$S$12),"")</f>
        <v/>
      </c>
      <c r="AC41" s="150" t="str">
        <f>IF(AND('Mapa final'!$AD$12="Muy Alta",'Mapa final'!$AF$12="Leve"),CONCATENATE("R2C",'Mapa final'!$S$12),"")</f>
        <v/>
      </c>
      <c r="AD41" s="150" t="str">
        <f>IF(AND('Mapa final'!$AD$12="Muy Alta",'Mapa final'!$AF$12="Leve"),CONCATENATE("R2C",'Mapa final'!$S$12),"")</f>
        <v/>
      </c>
      <c r="AE41" s="150" t="str">
        <f>IF(AND('Mapa final'!$AD$12="Muy Alta",'Mapa final'!$AF$12="Leve"),CONCATENATE("R2C",'Mapa final'!$S$12),"")</f>
        <v/>
      </c>
      <c r="AF41" s="150" t="str">
        <f>IF(AND('Mapa final'!$AD$12="Muy Alta",'Mapa final'!$AF$12="Leve"),CONCATENATE("R2C",'Mapa final'!$S$12),"")</f>
        <v/>
      </c>
      <c r="AG41" s="39" t="str">
        <f>IF(AND('Mapa final'!$AD$12="Muy Alta",'Mapa final'!$AF$12="Leve"),CONCATENATE("R2C",'Mapa final'!$S$12),"")</f>
        <v/>
      </c>
      <c r="AH41" s="40" t="str">
        <f>IF(AND('Mapa final'!$AD$12="Muy Alta",'Mapa final'!$AF$12="Catastrófico"),CONCATENATE("R2C",'Mapa final'!$S$12),"")</f>
        <v/>
      </c>
      <c r="AI41" s="152" t="str">
        <f>IF(AND('Mapa final'!$AD$12="Muy Alta",'Mapa final'!$AF$12="Catastrófico"),CONCATENATE("R2C",'Mapa final'!$S$12),"")</f>
        <v/>
      </c>
      <c r="AJ41" s="152" t="str">
        <f>IF(AND('Mapa final'!$AD$12="Muy Alta",'Mapa final'!$AF$12="Catastrófico"),CONCATENATE("R2C",'Mapa final'!$S$12),"")</f>
        <v/>
      </c>
      <c r="AK41" s="152" t="str">
        <f>IF(AND('Mapa final'!$AD$12="Muy Alta",'Mapa final'!$AF$12="Catastrófico"),CONCATENATE("R2C",'Mapa final'!$S$12),"")</f>
        <v/>
      </c>
      <c r="AL41" s="152" t="str">
        <f>IF(AND('Mapa final'!$AD$12="Muy Alta",'Mapa final'!$AF$12="Catastrófico"),CONCATENATE("R2C",'Mapa final'!$S$12),"")</f>
        <v/>
      </c>
      <c r="AM41" s="41" t="str">
        <f>IF(AND('Mapa final'!$AD$12="Muy Alta",'Mapa final'!$AF$12="Catastrófico"),CONCATENATE("R2C",'Mapa final'!$S$12),"")</f>
        <v/>
      </c>
      <c r="AN41" s="64"/>
      <c r="AO41" s="407"/>
      <c r="AP41" s="408"/>
      <c r="AQ41" s="408"/>
      <c r="AR41" s="408"/>
      <c r="AS41" s="408"/>
      <c r="AT41" s="409"/>
      <c r="AU41" s="64"/>
      <c r="AV41" s="64"/>
      <c r="AW41" s="64"/>
      <c r="AX41" s="64"/>
      <c r="AY41" s="64"/>
      <c r="AZ41" s="64"/>
      <c r="BA41" s="64"/>
      <c r="BB41" s="64"/>
      <c r="BC41" s="64"/>
      <c r="BD41" s="64"/>
      <c r="BE41" s="64"/>
      <c r="BF41" s="64"/>
      <c r="BG41" s="64"/>
      <c r="BH41" s="64"/>
      <c r="BI41" s="64"/>
      <c r="BJ41" s="64"/>
      <c r="BK41" s="64"/>
      <c r="BL41" s="64"/>
      <c r="BM41" s="64"/>
      <c r="BN41" s="64"/>
      <c r="BO41" s="64"/>
      <c r="BP41" s="64"/>
      <c r="BQ41" s="64"/>
      <c r="BR41" s="64"/>
      <c r="BS41" s="64"/>
      <c r="BT41" s="64"/>
      <c r="BU41" s="64"/>
      <c r="BV41" s="64"/>
      <c r="BW41" s="64"/>
      <c r="BX41" s="64"/>
    </row>
    <row r="42" spans="1:80" ht="15" customHeight="1" x14ac:dyDescent="0.25">
      <c r="A42" s="64"/>
      <c r="B42" s="287"/>
      <c r="C42" s="287"/>
      <c r="D42" s="288"/>
      <c r="E42" s="387"/>
      <c r="F42" s="386"/>
      <c r="G42" s="386"/>
      <c r="H42" s="386"/>
      <c r="I42" s="386"/>
      <c r="J42" s="59" t="str">
        <f>IF(AND('Mapa final'!$AD$12="Baja",'Mapa final'!$AF$12="Leve"),CONCATENATE("R2C",'Mapa final'!$S$12),"")</f>
        <v/>
      </c>
      <c r="K42" s="153" t="str">
        <f>IF(AND('Mapa final'!$AD$12="Baja",'Mapa final'!$AF$12="Leve"),CONCATENATE("R2C",'Mapa final'!$S$12),"")</f>
        <v/>
      </c>
      <c r="L42" s="153" t="str">
        <f>IF(AND('Mapa final'!$AD$12="Baja",'Mapa final'!$AF$12="Leve"),CONCATENATE("R2C",'Mapa final'!$S$12),"")</f>
        <v/>
      </c>
      <c r="M42" s="153" t="str">
        <f>IF(AND('Mapa final'!$AD$12="Baja",'Mapa final'!$AF$12="Leve"),CONCATENATE("R2C",'Mapa final'!$S$12),"")</f>
        <v/>
      </c>
      <c r="N42" s="153" t="str">
        <f>IF(AND('Mapa final'!$AD$12="Baja",'Mapa final'!$AF$12="Leve"),CONCATENATE("R2C",'Mapa final'!$S$12),"")</f>
        <v/>
      </c>
      <c r="O42" s="60" t="str">
        <f>IF(AND('Mapa final'!$AD$12="Baja",'Mapa final'!$AF$12="Leve"),CONCATENATE("R2C",'Mapa final'!$S$12),"")</f>
        <v/>
      </c>
      <c r="P42" s="151" t="str">
        <f>IF(AND('Mapa final'!$AD$12="Alta",'Mapa final'!$AF$12="Leve"),CONCATENATE("R2C",'Mapa final'!$S$12),"")</f>
        <v/>
      </c>
      <c r="Q42" s="151" t="str">
        <f>IF(AND('Mapa final'!$AD$12="Alta",'Mapa final'!$AF$12="Leve"),CONCATENATE("R2C",'Mapa final'!$S$12),"")</f>
        <v/>
      </c>
      <c r="R42" s="151" t="str">
        <f>IF(AND('Mapa final'!$AD$12="Alta",'Mapa final'!$AF$12="Leve"),CONCATENATE("R2C",'Mapa final'!$S$12),"")</f>
        <v/>
      </c>
      <c r="S42" s="151" t="str">
        <f>IF(AND('Mapa final'!$AD$12="Alta",'Mapa final'!$AF$12="Leve"),CONCATENATE("R2C",'Mapa final'!$S$12),"")</f>
        <v/>
      </c>
      <c r="T42" s="151" t="str">
        <f>IF(AND('Mapa final'!$AD$12="Alta",'Mapa final'!$AF$12="Leve"),CONCATENATE("R2C",'Mapa final'!$S$12),"")</f>
        <v/>
      </c>
      <c r="U42" s="52" t="str">
        <f>IF(AND('Mapa final'!$AD$12="Alta",'Mapa final'!$AF$12="Leve"),CONCATENATE("R2C",'Mapa final'!$S$12),"")</f>
        <v/>
      </c>
      <c r="V42" s="51" t="str">
        <f>IF(AND('Mapa final'!$AD$12="Alta",'Mapa final'!$AF$12="Leve"),CONCATENATE("R2C",'Mapa final'!$S$12),"")</f>
        <v/>
      </c>
      <c r="W42" s="151" t="str">
        <f>IF(AND('Mapa final'!$AD$12="Alta",'Mapa final'!$AF$12="Leve"),CONCATENATE("R2C",'Mapa final'!$S$12),"")</f>
        <v/>
      </c>
      <c r="X42" s="151" t="str">
        <f>IF(AND('Mapa final'!$AD$12="Alta",'Mapa final'!$AF$12="Leve"),CONCATENATE("R2C",'Mapa final'!$S$12),"")</f>
        <v/>
      </c>
      <c r="Y42" s="151" t="str">
        <f>IF(AND('Mapa final'!$AD$12="Alta",'Mapa final'!$AF$12="Leve"),CONCATENATE("R2C",'Mapa final'!$S$12),"")</f>
        <v/>
      </c>
      <c r="Z42" s="151" t="str">
        <f>IF(AND('Mapa final'!$AD$12="Alta",'Mapa final'!$AF$12="Leve"),CONCATENATE("R2C",'Mapa final'!$S$12),"")</f>
        <v/>
      </c>
      <c r="AA42" s="52" t="str">
        <f>IF(AND('Mapa final'!$AD$12="Alta",'Mapa final'!$AF$12="Leve"),CONCATENATE("R2C",'Mapa final'!$S$12),"")</f>
        <v/>
      </c>
      <c r="AB42" s="38" t="str">
        <f>IF(AND('Mapa final'!$AD$12="Muy Alta",'Mapa final'!$AF$12="Leve"),CONCATENATE("R2C",'Mapa final'!$S$12),"")</f>
        <v/>
      </c>
      <c r="AC42" s="150" t="str">
        <f>IF(AND('Mapa final'!$AD$12="Muy Alta",'Mapa final'!$AF$12="Leve"),CONCATENATE("R2C",'Mapa final'!$S$12),"")</f>
        <v/>
      </c>
      <c r="AD42" s="150" t="str">
        <f>IF(AND('Mapa final'!$AD$12="Muy Alta",'Mapa final'!$AF$12="Leve"),CONCATENATE("R2C",'Mapa final'!$S$12),"")</f>
        <v/>
      </c>
      <c r="AE42" s="150" t="str">
        <f>IF(AND('Mapa final'!$AD$12="Muy Alta",'Mapa final'!$AF$12="Leve"),CONCATENATE("R2C",'Mapa final'!$S$12),"")</f>
        <v/>
      </c>
      <c r="AF42" s="150" t="str">
        <f>IF(AND('Mapa final'!$AD$12="Muy Alta",'Mapa final'!$AF$12="Leve"),CONCATENATE("R2C",'Mapa final'!$S$12),"")</f>
        <v/>
      </c>
      <c r="AG42" s="39" t="str">
        <f>IF(AND('Mapa final'!$AD$12="Muy Alta",'Mapa final'!$AF$12="Leve"),CONCATENATE("R2C",'Mapa final'!$S$12),"")</f>
        <v/>
      </c>
      <c r="AH42" s="40" t="str">
        <f>IF(AND('Mapa final'!$AD$12="Muy Alta",'Mapa final'!$AF$12="Catastrófico"),CONCATENATE("R2C",'Mapa final'!$S$12),"")</f>
        <v/>
      </c>
      <c r="AI42" s="152" t="str">
        <f>IF(AND('Mapa final'!$AD$12="Muy Alta",'Mapa final'!$AF$12="Catastrófico"),CONCATENATE("R2C",'Mapa final'!$S$12),"")</f>
        <v/>
      </c>
      <c r="AJ42" s="152" t="str">
        <f>IF(AND('Mapa final'!$AD$12="Muy Alta",'Mapa final'!$AF$12="Catastrófico"),CONCATENATE("R2C",'Mapa final'!$S$12),"")</f>
        <v/>
      </c>
      <c r="AK42" s="152" t="str">
        <f>IF(AND('Mapa final'!$AD$12="Muy Alta",'Mapa final'!$AF$12="Catastrófico"),CONCATENATE("R2C",'Mapa final'!$S$12),"")</f>
        <v/>
      </c>
      <c r="AL42" s="152" t="str">
        <f>IF(AND('Mapa final'!$AD$12="Muy Alta",'Mapa final'!$AF$12="Catastrófico"),CONCATENATE("R2C",'Mapa final'!$S$12),"")</f>
        <v/>
      </c>
      <c r="AM42" s="41" t="str">
        <f>IF(AND('Mapa final'!$AD$12="Muy Alta",'Mapa final'!$AF$12="Catastrófico"),CONCATENATE("R2C",'Mapa final'!$S$12),"")</f>
        <v/>
      </c>
      <c r="AN42" s="64"/>
      <c r="AO42" s="407"/>
      <c r="AP42" s="408"/>
      <c r="AQ42" s="408"/>
      <c r="AR42" s="408"/>
      <c r="AS42" s="408"/>
      <c r="AT42" s="409"/>
      <c r="AU42" s="64"/>
      <c r="AV42" s="64"/>
      <c r="AW42" s="64"/>
      <c r="AX42" s="64"/>
      <c r="AY42" s="64"/>
      <c r="AZ42" s="64"/>
      <c r="BA42" s="64"/>
      <c r="BB42" s="64"/>
      <c r="BC42" s="64"/>
      <c r="BD42" s="64"/>
      <c r="BE42" s="64"/>
      <c r="BF42" s="64"/>
      <c r="BG42" s="64"/>
      <c r="BH42" s="64"/>
      <c r="BI42" s="64"/>
      <c r="BJ42" s="64"/>
      <c r="BK42" s="64"/>
      <c r="BL42" s="64"/>
      <c r="BM42" s="64"/>
      <c r="BN42" s="64"/>
      <c r="BO42" s="64"/>
      <c r="BP42" s="64"/>
      <c r="BQ42" s="64"/>
      <c r="BR42" s="64"/>
      <c r="BS42" s="64"/>
      <c r="BT42" s="64"/>
      <c r="BU42" s="64"/>
      <c r="BV42" s="64"/>
      <c r="BW42" s="64"/>
      <c r="BX42" s="64"/>
    </row>
    <row r="43" spans="1:80" ht="15" customHeight="1" x14ac:dyDescent="0.25">
      <c r="A43" s="64"/>
      <c r="B43" s="287"/>
      <c r="C43" s="287"/>
      <c r="D43" s="288"/>
      <c r="E43" s="387"/>
      <c r="F43" s="386"/>
      <c r="G43" s="386"/>
      <c r="H43" s="386"/>
      <c r="I43" s="386"/>
      <c r="J43" s="59" t="str">
        <f>IF(AND('Mapa final'!$AD$12="Baja",'Mapa final'!$AF$12="Leve"),CONCATENATE("R2C",'Mapa final'!$S$12),"")</f>
        <v/>
      </c>
      <c r="K43" s="153" t="str">
        <f>IF(AND('Mapa final'!$AD$12="Baja",'Mapa final'!$AF$12="Leve"),CONCATENATE("R2C",'Mapa final'!$S$12),"")</f>
        <v/>
      </c>
      <c r="L43" s="153" t="str">
        <f>IF(AND('Mapa final'!$AD$12="Baja",'Mapa final'!$AF$12="Leve"),CONCATENATE("R2C",'Mapa final'!$S$12),"")</f>
        <v/>
      </c>
      <c r="M43" s="153" t="str">
        <f>IF(AND('Mapa final'!$AD$12="Baja",'Mapa final'!$AF$12="Leve"),CONCATENATE("R2C",'Mapa final'!$S$12),"")</f>
        <v/>
      </c>
      <c r="N43" s="153" t="str">
        <f>IF(AND('Mapa final'!$AD$12="Baja",'Mapa final'!$AF$12="Leve"),CONCATENATE("R2C",'Mapa final'!$S$12),"")</f>
        <v/>
      </c>
      <c r="O43" s="60" t="str">
        <f>IF(AND('Mapa final'!$AD$12="Baja",'Mapa final'!$AF$12="Leve"),CONCATENATE("R2C",'Mapa final'!$S$12),"")</f>
        <v/>
      </c>
      <c r="P43" s="151" t="str">
        <f>IF(AND('Mapa final'!$AD$12="Alta",'Mapa final'!$AF$12="Leve"),CONCATENATE("R2C",'Mapa final'!$S$12),"")</f>
        <v/>
      </c>
      <c r="Q43" s="151" t="str">
        <f>IF(AND('Mapa final'!$AD$12="Alta",'Mapa final'!$AF$12="Leve"),CONCATENATE("R2C",'Mapa final'!$S$12),"")</f>
        <v/>
      </c>
      <c r="R43" s="151" t="str">
        <f>IF(AND('Mapa final'!$AD$12="Alta",'Mapa final'!$AF$12="Leve"),CONCATENATE("R2C",'Mapa final'!$S$12),"")</f>
        <v/>
      </c>
      <c r="S43" s="151" t="str">
        <f>IF(AND('Mapa final'!$AD$12="Alta",'Mapa final'!$AF$12="Leve"),CONCATENATE("R2C",'Mapa final'!$S$12),"")</f>
        <v/>
      </c>
      <c r="T43" s="151" t="str">
        <f>IF(AND('Mapa final'!$AD$12="Alta",'Mapa final'!$AF$12="Leve"),CONCATENATE("R2C",'Mapa final'!$S$12),"")</f>
        <v/>
      </c>
      <c r="U43" s="52" t="str">
        <f>IF(AND('Mapa final'!$AD$12="Alta",'Mapa final'!$AF$12="Leve"),CONCATENATE("R2C",'Mapa final'!$S$12),"")</f>
        <v/>
      </c>
      <c r="V43" s="51" t="str">
        <f>IF(AND('Mapa final'!$AD$12="Alta",'Mapa final'!$AF$12="Leve"),CONCATENATE("R2C",'Mapa final'!$S$12),"")</f>
        <v/>
      </c>
      <c r="W43" s="151" t="str">
        <f>IF(AND('Mapa final'!$AD$12="Alta",'Mapa final'!$AF$12="Leve"),CONCATENATE("R2C",'Mapa final'!$S$12),"")</f>
        <v/>
      </c>
      <c r="X43" s="151" t="str">
        <f>IF(AND('Mapa final'!$AD$12="Alta",'Mapa final'!$AF$12="Leve"),CONCATENATE("R2C",'Mapa final'!$S$12),"")</f>
        <v/>
      </c>
      <c r="Y43" s="151" t="str">
        <f>IF(AND('Mapa final'!$AD$12="Alta",'Mapa final'!$AF$12="Leve"),CONCATENATE("R2C",'Mapa final'!$S$12),"")</f>
        <v/>
      </c>
      <c r="Z43" s="151" t="str">
        <f>IF(AND('Mapa final'!$AD$12="Alta",'Mapa final'!$AF$12="Leve"),CONCATENATE("R2C",'Mapa final'!$S$12),"")</f>
        <v/>
      </c>
      <c r="AA43" s="52" t="str">
        <f>IF(AND('Mapa final'!$AD$12="Alta",'Mapa final'!$AF$12="Leve"),CONCATENATE("R2C",'Mapa final'!$S$12),"")</f>
        <v/>
      </c>
      <c r="AB43" s="38" t="str">
        <f>IF(AND('Mapa final'!$AD$12="Muy Alta",'Mapa final'!$AF$12="Leve"),CONCATENATE("R2C",'Mapa final'!$S$12),"")</f>
        <v/>
      </c>
      <c r="AC43" s="150" t="str">
        <f>IF(AND('Mapa final'!$AD$12="Muy Alta",'Mapa final'!$AF$12="Leve"),CONCATENATE("R2C",'Mapa final'!$S$12),"")</f>
        <v/>
      </c>
      <c r="AD43" s="150" t="str">
        <f>IF(AND('Mapa final'!$AD$12="Muy Alta",'Mapa final'!$AF$12="Leve"),CONCATENATE("R2C",'Mapa final'!$S$12),"")</f>
        <v/>
      </c>
      <c r="AE43" s="150" t="str">
        <f>IF(AND('Mapa final'!$AD$12="Muy Alta",'Mapa final'!$AF$12="Leve"),CONCATENATE("R2C",'Mapa final'!$S$12),"")</f>
        <v/>
      </c>
      <c r="AF43" s="150" t="str">
        <f>IF(AND('Mapa final'!$AD$12="Muy Alta",'Mapa final'!$AF$12="Leve"),CONCATENATE("R2C",'Mapa final'!$S$12),"")</f>
        <v/>
      </c>
      <c r="AG43" s="39" t="str">
        <f>IF(AND('Mapa final'!$AD$12="Muy Alta",'Mapa final'!$AF$12="Leve"),CONCATENATE("R2C",'Mapa final'!$S$12),"")</f>
        <v/>
      </c>
      <c r="AH43" s="40" t="str">
        <f>IF(AND('Mapa final'!$AD$12="Muy Alta",'Mapa final'!$AF$12="Catastrófico"),CONCATENATE("R2C",'Mapa final'!$S$12),"")</f>
        <v/>
      </c>
      <c r="AI43" s="152" t="str">
        <f>IF(AND('Mapa final'!$AD$12="Muy Alta",'Mapa final'!$AF$12="Catastrófico"),CONCATENATE("R2C",'Mapa final'!$S$12),"")</f>
        <v/>
      </c>
      <c r="AJ43" s="152" t="str">
        <f>IF(AND('Mapa final'!$AD$12="Muy Alta",'Mapa final'!$AF$12="Catastrófico"),CONCATENATE("R2C",'Mapa final'!$S$12),"")</f>
        <v/>
      </c>
      <c r="AK43" s="152" t="str">
        <f>IF(AND('Mapa final'!$AD$12="Muy Alta",'Mapa final'!$AF$12="Catastrófico"),CONCATENATE("R2C",'Mapa final'!$S$12),"")</f>
        <v/>
      </c>
      <c r="AL43" s="152" t="str">
        <f>IF(AND('Mapa final'!$AD$12="Muy Alta",'Mapa final'!$AF$12="Catastrófico"),CONCATENATE("R2C",'Mapa final'!$S$12),"")</f>
        <v/>
      </c>
      <c r="AM43" s="41" t="str">
        <f>IF(AND('Mapa final'!$AD$12="Muy Alta",'Mapa final'!$AF$12="Catastrófico"),CONCATENATE("R2C",'Mapa final'!$S$12),"")</f>
        <v/>
      </c>
      <c r="AN43" s="64"/>
      <c r="AO43" s="407"/>
      <c r="AP43" s="408"/>
      <c r="AQ43" s="408"/>
      <c r="AR43" s="408"/>
      <c r="AS43" s="408"/>
      <c r="AT43" s="409"/>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row>
    <row r="44" spans="1:80" ht="15" customHeight="1" x14ac:dyDescent="0.25">
      <c r="A44" s="64"/>
      <c r="B44" s="287"/>
      <c r="C44" s="287"/>
      <c r="D44" s="288"/>
      <c r="E44" s="387"/>
      <c r="F44" s="386"/>
      <c r="G44" s="386"/>
      <c r="H44" s="386"/>
      <c r="I44" s="386"/>
      <c r="J44" s="59" t="str">
        <f>IF(AND('Mapa final'!$AD$12="Baja",'Mapa final'!$AF$12="Leve"),CONCATENATE("R2C",'Mapa final'!$S$12),"")</f>
        <v/>
      </c>
      <c r="K44" s="153" t="str">
        <f>IF(AND('Mapa final'!$AD$12="Baja",'Mapa final'!$AF$12="Leve"),CONCATENATE("R2C",'Mapa final'!$S$12),"")</f>
        <v/>
      </c>
      <c r="L44" s="153" t="str">
        <f>IF(AND('Mapa final'!$AD$12="Baja",'Mapa final'!$AF$12="Leve"),CONCATENATE("R2C",'Mapa final'!$S$12),"")</f>
        <v/>
      </c>
      <c r="M44" s="153" t="str">
        <f>IF(AND('Mapa final'!$AD$12="Baja",'Mapa final'!$AF$12="Leve"),CONCATENATE("R2C",'Mapa final'!$S$12),"")</f>
        <v/>
      </c>
      <c r="N44" s="153" t="str">
        <f>IF(AND('Mapa final'!$AD$12="Baja",'Mapa final'!$AF$12="Leve"),CONCATENATE("R2C",'Mapa final'!$S$12),"")</f>
        <v/>
      </c>
      <c r="O44" s="60" t="str">
        <f>IF(AND('Mapa final'!$AD$12="Baja",'Mapa final'!$AF$12="Leve"),CONCATENATE("R2C",'Mapa final'!$S$12),"")</f>
        <v/>
      </c>
      <c r="P44" s="151" t="str">
        <f>IF(AND('Mapa final'!$AD$12="Alta",'Mapa final'!$AF$12="Leve"),CONCATENATE("R2C",'Mapa final'!$S$12),"")</f>
        <v/>
      </c>
      <c r="Q44" s="151" t="str">
        <f>IF(AND('Mapa final'!$AD$12="Alta",'Mapa final'!$AF$12="Leve"),CONCATENATE("R2C",'Mapa final'!$S$12),"")</f>
        <v/>
      </c>
      <c r="R44" s="151" t="str">
        <f>IF(AND('Mapa final'!$AD$12="Alta",'Mapa final'!$AF$12="Leve"),CONCATENATE("R2C",'Mapa final'!$S$12),"")</f>
        <v/>
      </c>
      <c r="S44" s="151" t="str">
        <f>IF(AND('Mapa final'!$AD$12="Alta",'Mapa final'!$AF$12="Leve"),CONCATENATE("R2C",'Mapa final'!$S$12),"")</f>
        <v/>
      </c>
      <c r="T44" s="151" t="str">
        <f>IF(AND('Mapa final'!$AD$12="Alta",'Mapa final'!$AF$12="Leve"),CONCATENATE("R2C",'Mapa final'!$S$12),"")</f>
        <v/>
      </c>
      <c r="U44" s="52" t="str">
        <f>IF(AND('Mapa final'!$AD$12="Alta",'Mapa final'!$AF$12="Leve"),CONCATENATE("R2C",'Mapa final'!$S$12),"")</f>
        <v/>
      </c>
      <c r="V44" s="51" t="str">
        <f>IF(AND('Mapa final'!$AD$12="Alta",'Mapa final'!$AF$12="Leve"),CONCATENATE("R2C",'Mapa final'!$S$12),"")</f>
        <v/>
      </c>
      <c r="W44" s="151" t="str">
        <f>IF(AND('Mapa final'!$AD$12="Alta",'Mapa final'!$AF$12="Leve"),CONCATENATE("R2C",'Mapa final'!$S$12),"")</f>
        <v/>
      </c>
      <c r="X44" s="151" t="str">
        <f>IF(AND('Mapa final'!$AD$12="Alta",'Mapa final'!$AF$12="Leve"),CONCATENATE("R2C",'Mapa final'!$S$12),"")</f>
        <v/>
      </c>
      <c r="Y44" s="151" t="str">
        <f>IF(AND('Mapa final'!$AD$12="Alta",'Mapa final'!$AF$12="Leve"),CONCATENATE("R2C",'Mapa final'!$S$12),"")</f>
        <v/>
      </c>
      <c r="Z44" s="151" t="str">
        <f>IF(AND('Mapa final'!$AD$12="Alta",'Mapa final'!$AF$12="Leve"),CONCATENATE("R2C",'Mapa final'!$S$12),"")</f>
        <v/>
      </c>
      <c r="AA44" s="52" t="str">
        <f>IF(AND('Mapa final'!$AD$12="Alta",'Mapa final'!$AF$12="Leve"),CONCATENATE("R2C",'Mapa final'!$S$12),"")</f>
        <v/>
      </c>
      <c r="AB44" s="38" t="str">
        <f>IF(AND('Mapa final'!$AD$12="Muy Alta",'Mapa final'!$AF$12="Leve"),CONCATENATE("R2C",'Mapa final'!$S$12),"")</f>
        <v/>
      </c>
      <c r="AC44" s="150" t="str">
        <f>IF(AND('Mapa final'!$AD$12="Muy Alta",'Mapa final'!$AF$12="Leve"),CONCATENATE("R2C",'Mapa final'!$S$12),"")</f>
        <v/>
      </c>
      <c r="AD44" s="150" t="str">
        <f>IF(AND('Mapa final'!$AD$12="Muy Alta",'Mapa final'!$AF$12="Leve"),CONCATENATE("R2C",'Mapa final'!$S$12),"")</f>
        <v/>
      </c>
      <c r="AE44" s="150" t="str">
        <f>IF(AND('Mapa final'!$AD$12="Muy Alta",'Mapa final'!$AF$12="Leve"),CONCATENATE("R2C",'Mapa final'!$S$12),"")</f>
        <v/>
      </c>
      <c r="AF44" s="150" t="str">
        <f>IF(AND('Mapa final'!$AD$12="Muy Alta",'Mapa final'!$AF$12="Leve"),CONCATENATE("R2C",'Mapa final'!$S$12),"")</f>
        <v/>
      </c>
      <c r="AG44" s="39" t="str">
        <f>IF(AND('Mapa final'!$AD$12="Muy Alta",'Mapa final'!$AF$12="Leve"),CONCATENATE("R2C",'Mapa final'!$S$12),"")</f>
        <v/>
      </c>
      <c r="AH44" s="40" t="str">
        <f>IF(AND('Mapa final'!$AD$12="Muy Alta",'Mapa final'!$AF$12="Catastrófico"),CONCATENATE("R2C",'Mapa final'!$S$12),"")</f>
        <v/>
      </c>
      <c r="AI44" s="152" t="str">
        <f>IF(AND('Mapa final'!$AD$12="Muy Alta",'Mapa final'!$AF$12="Catastrófico"),CONCATENATE("R2C",'Mapa final'!$S$12),"")</f>
        <v/>
      </c>
      <c r="AJ44" s="152" t="str">
        <f>IF(AND('Mapa final'!$AD$12="Muy Alta",'Mapa final'!$AF$12="Catastrófico"),CONCATENATE("R2C",'Mapa final'!$S$12),"")</f>
        <v/>
      </c>
      <c r="AK44" s="152" t="str">
        <f>IF(AND('Mapa final'!$AD$12="Muy Alta",'Mapa final'!$AF$12="Catastrófico"),CONCATENATE("R2C",'Mapa final'!$S$12),"")</f>
        <v/>
      </c>
      <c r="AL44" s="152" t="str">
        <f>IF(AND('Mapa final'!$AD$12="Muy Alta",'Mapa final'!$AF$12="Catastrófico"),CONCATENATE("R2C",'Mapa final'!$S$12),"")</f>
        <v/>
      </c>
      <c r="AM44" s="41" t="str">
        <f>IF(AND('Mapa final'!$AD$12="Muy Alta",'Mapa final'!$AF$12="Catastrófico"),CONCATENATE("R2C",'Mapa final'!$S$12),"")</f>
        <v/>
      </c>
      <c r="AN44" s="64"/>
      <c r="AO44" s="407"/>
      <c r="AP44" s="408"/>
      <c r="AQ44" s="408"/>
      <c r="AR44" s="408"/>
      <c r="AS44" s="408"/>
      <c r="AT44" s="409"/>
      <c r="AU44" s="64"/>
      <c r="AV44" s="64"/>
      <c r="AW44" s="64"/>
      <c r="AX44" s="64"/>
      <c r="AY44" s="64"/>
      <c r="AZ44" s="64"/>
      <c r="BA44" s="64"/>
      <c r="BB44" s="64"/>
      <c r="BC44" s="64"/>
      <c r="BD44" s="64"/>
      <c r="BE44" s="64"/>
      <c r="BF44" s="64"/>
      <c r="BG44" s="64"/>
      <c r="BH44" s="64"/>
      <c r="BI44" s="64"/>
      <c r="BJ44" s="64"/>
      <c r="BK44" s="64"/>
      <c r="BL44" s="64"/>
      <c r="BM44" s="64"/>
      <c r="BN44" s="64"/>
      <c r="BO44" s="64"/>
      <c r="BP44" s="64"/>
      <c r="BQ44" s="64"/>
      <c r="BR44" s="64"/>
      <c r="BS44" s="64"/>
      <c r="BT44" s="64"/>
      <c r="BU44" s="64"/>
      <c r="BV44" s="64"/>
      <c r="BW44" s="64"/>
      <c r="BX44" s="64"/>
    </row>
    <row r="45" spans="1:80" ht="15.75" customHeight="1" thickBot="1" x14ac:dyDescent="0.3">
      <c r="A45" s="64"/>
      <c r="B45" s="287"/>
      <c r="C45" s="287"/>
      <c r="D45" s="288"/>
      <c r="E45" s="388"/>
      <c r="F45" s="389"/>
      <c r="G45" s="389"/>
      <c r="H45" s="389"/>
      <c r="I45" s="389"/>
      <c r="J45" s="61" t="str">
        <f>IF(AND('Mapa final'!$AD$12="Baja",'Mapa final'!$AF$12="Leve"),CONCATENATE("R2C",'Mapa final'!$S$12),"")</f>
        <v/>
      </c>
      <c r="K45" s="62" t="str">
        <f>IF(AND('Mapa final'!$AD$12="Baja",'Mapa final'!$AF$12="Leve"),CONCATENATE("R2C",'Mapa final'!$S$12),"")</f>
        <v/>
      </c>
      <c r="L45" s="62" t="str">
        <f>IF(AND('Mapa final'!$AD$12="Baja",'Mapa final'!$AF$12="Leve"),CONCATENATE("R2C",'Mapa final'!$S$12),"")</f>
        <v/>
      </c>
      <c r="M45" s="62" t="str">
        <f>IF(AND('Mapa final'!$AD$12="Baja",'Mapa final'!$AF$12="Leve"),CONCATENATE("R2C",'Mapa final'!$S$12),"")</f>
        <v/>
      </c>
      <c r="N45" s="62" t="str">
        <f>IF(AND('Mapa final'!$AD$12="Baja",'Mapa final'!$AF$12="Leve"),CONCATENATE("R2C",'Mapa final'!$S$12),"")</f>
        <v/>
      </c>
      <c r="O45" s="63" t="str">
        <f>IF(AND('Mapa final'!$AD$12="Baja",'Mapa final'!$AF$12="Leve"),CONCATENATE("R2C",'Mapa final'!$S$12),"")</f>
        <v/>
      </c>
      <c r="P45" s="54" t="str">
        <f>IF(AND('Mapa final'!$AD$12="Alta",'Mapa final'!$AF$12="Leve"),CONCATENATE("R2C",'Mapa final'!$S$12),"")</f>
        <v/>
      </c>
      <c r="Q45" s="54" t="str">
        <f>IF(AND('Mapa final'!$AD$12="Alta",'Mapa final'!$AF$12="Leve"),CONCATENATE("R2C",'Mapa final'!$S$12),"")</f>
        <v/>
      </c>
      <c r="R45" s="54" t="str">
        <f>IF(AND('Mapa final'!$AD$12="Alta",'Mapa final'!$AF$12="Leve"),CONCATENATE("R2C",'Mapa final'!$S$12),"")</f>
        <v/>
      </c>
      <c r="S45" s="54" t="str">
        <f>IF(AND('Mapa final'!$AD$12="Alta",'Mapa final'!$AF$12="Leve"),CONCATENATE("R2C",'Mapa final'!$S$12),"")</f>
        <v/>
      </c>
      <c r="T45" s="54" t="str">
        <f>IF(AND('Mapa final'!$AD$12="Alta",'Mapa final'!$AF$12="Leve"),CONCATENATE("R2C",'Mapa final'!$S$12),"")</f>
        <v/>
      </c>
      <c r="U45" s="55" t="str">
        <f>IF(AND('Mapa final'!$AD$12="Alta",'Mapa final'!$AF$12="Leve"),CONCATENATE("R2C",'Mapa final'!$S$12),"")</f>
        <v/>
      </c>
      <c r="V45" s="53" t="str">
        <f>IF(AND('Mapa final'!$AD$12="Alta",'Mapa final'!$AF$12="Leve"),CONCATENATE("R2C",'Mapa final'!$S$12),"")</f>
        <v/>
      </c>
      <c r="W45" s="54" t="str">
        <f>IF(AND('Mapa final'!$AD$12="Alta",'Mapa final'!$AF$12="Leve"),CONCATENATE("R2C",'Mapa final'!$S$12),"")</f>
        <v/>
      </c>
      <c r="X45" s="54" t="str">
        <f>IF(AND('Mapa final'!$AD$12="Alta",'Mapa final'!$AF$12="Leve"),CONCATENATE("R2C",'Mapa final'!$S$12),"")</f>
        <v/>
      </c>
      <c r="Y45" s="54" t="str">
        <f>IF(AND('Mapa final'!$AD$12="Alta",'Mapa final'!$AF$12="Leve"),CONCATENATE("R2C",'Mapa final'!$S$12),"")</f>
        <v/>
      </c>
      <c r="Z45" s="54" t="str">
        <f>IF(AND('Mapa final'!$AD$12="Alta",'Mapa final'!$AF$12="Leve"),CONCATENATE("R2C",'Mapa final'!$S$12),"")</f>
        <v/>
      </c>
      <c r="AA45" s="55" t="str">
        <f>IF(AND('Mapa final'!$AD$12="Alta",'Mapa final'!$AF$12="Leve"),CONCATENATE("R2C",'Mapa final'!$S$12),"")</f>
        <v/>
      </c>
      <c r="AB45" s="42" t="str">
        <f>IF(AND('Mapa final'!$AD$12="Muy Alta",'Mapa final'!$AF$12="Leve"),CONCATENATE("R2C",'Mapa final'!$S$12),"")</f>
        <v/>
      </c>
      <c r="AC45" s="43" t="str">
        <f>IF(AND('Mapa final'!$AD$12="Muy Alta",'Mapa final'!$AF$12="Leve"),CONCATENATE("R2C",'Mapa final'!$S$12),"")</f>
        <v/>
      </c>
      <c r="AD45" s="43" t="str">
        <f>IF(AND('Mapa final'!$AD$12="Muy Alta",'Mapa final'!$AF$12="Leve"),CONCATENATE("R2C",'Mapa final'!$S$12),"")</f>
        <v/>
      </c>
      <c r="AE45" s="43" t="str">
        <f>IF(AND('Mapa final'!$AD$12="Muy Alta",'Mapa final'!$AF$12="Leve"),CONCATENATE("R2C",'Mapa final'!$S$12),"")</f>
        <v/>
      </c>
      <c r="AF45" s="43" t="str">
        <f>IF(AND('Mapa final'!$AD$12="Muy Alta",'Mapa final'!$AF$12="Leve"),CONCATENATE("R2C",'Mapa final'!$S$12),"")</f>
        <v/>
      </c>
      <c r="AG45" s="44" t="str">
        <f>IF(AND('Mapa final'!$AD$12="Muy Alta",'Mapa final'!$AF$12="Leve"),CONCATENATE("R2C",'Mapa final'!$S$12),"")</f>
        <v/>
      </c>
      <c r="AH45" s="45" t="str">
        <f>IF(AND('Mapa final'!$AD$12="Muy Alta",'Mapa final'!$AF$12="Catastrófico"),CONCATENATE("R2C",'Mapa final'!$S$12),"")</f>
        <v/>
      </c>
      <c r="AI45" s="46" t="str">
        <f>IF(AND('Mapa final'!$AD$12="Muy Alta",'Mapa final'!$AF$12="Catastrófico"),CONCATENATE("R2C",'Mapa final'!$S$12),"")</f>
        <v/>
      </c>
      <c r="AJ45" s="46" t="str">
        <f>IF(AND('Mapa final'!$AD$12="Muy Alta",'Mapa final'!$AF$12="Catastrófico"),CONCATENATE("R2C",'Mapa final'!$S$12),"")</f>
        <v/>
      </c>
      <c r="AK45" s="46" t="str">
        <f>IF(AND('Mapa final'!$AD$12="Muy Alta",'Mapa final'!$AF$12="Catastrófico"),CONCATENATE("R2C",'Mapa final'!$S$12),"")</f>
        <v/>
      </c>
      <c r="AL45" s="46" t="str">
        <f>IF(AND('Mapa final'!$AD$12="Muy Alta",'Mapa final'!$AF$12="Catastrófico"),CONCATENATE("R2C",'Mapa final'!$S$12),"")</f>
        <v/>
      </c>
      <c r="AM45" s="47" t="str">
        <f>IF(AND('Mapa final'!$AD$12="Muy Alta",'Mapa final'!$AF$12="Catastrófico"),CONCATENATE("R2C",'Mapa final'!$S$12),"")</f>
        <v/>
      </c>
      <c r="AN45" s="64"/>
      <c r="AO45" s="410"/>
      <c r="AP45" s="411"/>
      <c r="AQ45" s="411"/>
      <c r="AR45" s="411"/>
      <c r="AS45" s="411"/>
      <c r="AT45" s="412"/>
    </row>
    <row r="46" spans="1:80" ht="24.75" customHeight="1" x14ac:dyDescent="0.25">
      <c r="A46" s="64"/>
      <c r="B46" s="287"/>
      <c r="C46" s="287"/>
      <c r="D46" s="288"/>
      <c r="E46" s="383" t="s">
        <v>242</v>
      </c>
      <c r="F46" s="384"/>
      <c r="G46" s="384"/>
      <c r="H46" s="384"/>
      <c r="I46" s="401"/>
      <c r="J46" s="56" t="str">
        <f>IF(AND('Mapa final'!$AD$12="Baja",'Mapa final'!$AF$12="Leve"),CONCATENATE("R2C",'Mapa final'!$S$12),"")</f>
        <v/>
      </c>
      <c r="K46" s="57" t="str">
        <f>IF(AND('Mapa final'!$AD$12="Baja",'Mapa final'!$AF$12="Leve"),CONCATENATE("R2C",'Mapa final'!$S$12),"")</f>
        <v/>
      </c>
      <c r="L46" s="57" t="str">
        <f>IF(AND('Mapa final'!$AD$12="Baja",'Mapa final'!$AF$12="Leve"),CONCATENATE("R2C",'Mapa final'!$S$12),"")</f>
        <v/>
      </c>
      <c r="M46" s="57" t="str">
        <f>IF(AND('Mapa final'!$AD$12="Baja",'Mapa final'!$AF$12="Leve"),CONCATENATE("R2C",'Mapa final'!$S$12),"")</f>
        <v/>
      </c>
      <c r="N46" s="57" t="str">
        <f>IF(AND('Mapa final'!$AD$12="Baja",'Mapa final'!$AF$12="Leve"),CONCATENATE("R2C",'Mapa final'!$S$12),"")</f>
        <v/>
      </c>
      <c r="O46" s="58" t="str">
        <f>IF(AND('Mapa final'!$AD$12="Baja",'Mapa final'!$AF$12="Leve"),CONCATENATE("R2C",'Mapa final'!$S$12),"")</f>
        <v/>
      </c>
      <c r="P46" s="56" t="str">
        <f>IF(AND('Mapa final'!$AD$12="Baja",'Mapa final'!$AF$12="Leve"),CONCATENATE("R2C",'Mapa final'!$S$12),"")</f>
        <v/>
      </c>
      <c r="Q46" s="57" t="str">
        <f>IF(AND('Mapa final'!$AD$12="Baja",'Mapa final'!$AF$12="Leve"),CONCATENATE("R2C",'Mapa final'!$S$12),"")</f>
        <v/>
      </c>
      <c r="R46" s="57" t="str">
        <f>IF(AND('Mapa final'!$AD$12="Baja",'Mapa final'!$AF$12="Leve"),CONCATENATE("R2C",'Mapa final'!$S$12),"")</f>
        <v/>
      </c>
      <c r="S46" s="57" t="str">
        <f>IF(AND('Mapa final'!$AD$12="Baja",'Mapa final'!$AF$12="Leve"),CONCATENATE("R2C",'Mapa final'!$S$12),"")</f>
        <v/>
      </c>
      <c r="T46" s="57" t="str">
        <f>IF(AND('Mapa final'!$AD$12="Baja",'Mapa final'!$AF$12="Leve"),CONCATENATE("R2C",'Mapa final'!$S$12),"")</f>
        <v/>
      </c>
      <c r="U46" s="58" t="str">
        <f>IF(AND('Mapa final'!$AD$12="Baja",'Mapa final'!$AF$12="Leve"),CONCATENATE("R2C",'Mapa final'!$S$12),"")</f>
        <v/>
      </c>
      <c r="V46" s="48" t="str">
        <f>IF(AND('Mapa final'!$AD$12="Alta",'Mapa final'!$AF$12="Leve"),CONCATENATE("R2C",'Mapa final'!$S$12),"")</f>
        <v/>
      </c>
      <c r="W46" s="49" t="str">
        <f>IF(AND('Mapa final'!$AD$12="Alta",'Mapa final'!$AF$12="Leve"),CONCATENATE("R2C",'Mapa final'!$S$12),"")</f>
        <v/>
      </c>
      <c r="X46" s="49" t="str">
        <f>IF(AND('Mapa final'!$AD$12="Alta",'Mapa final'!$AF$12="Leve"),CONCATENATE("R2C",'Mapa final'!$S$12),"")</f>
        <v/>
      </c>
      <c r="Y46" s="49" t="str">
        <f>IF(AND('Mapa final'!$AD$12="Alta",'Mapa final'!$AF$12="Leve"),CONCATENATE("R2C",'Mapa final'!$S$12),"")</f>
        <v/>
      </c>
      <c r="Z46" s="49" t="str">
        <f>IF(AND('Mapa final'!$AD$12="Alta",'Mapa final'!$AF$12="Leve"),CONCATENATE("R2C",'Mapa final'!$S$12),"")</f>
        <v/>
      </c>
      <c r="AA46" s="50" t="str">
        <f>IF(AND('Mapa final'!$AD$12="Alta",'Mapa final'!$AF$12="Leve"),CONCATENATE("R2C",'Mapa final'!$S$12),"")</f>
        <v/>
      </c>
      <c r="AB46" s="32" t="str">
        <f>IF(AND('Mapa final'!$AD$12="Muy Alta",'Mapa final'!$AF$12="Leve"),CONCATENATE("R2C",'Mapa final'!$S$12),"")</f>
        <v/>
      </c>
      <c r="AC46" s="33" t="str">
        <f>IF(AND('Mapa final'!$AD$12="Muy Alta",'Mapa final'!$AF$12="Leve"),CONCATENATE("R2C",'Mapa final'!$S$12),"")</f>
        <v/>
      </c>
      <c r="AD46" s="33" t="str">
        <f>IF(AND('Mapa final'!$AD$12="Muy Alta",'Mapa final'!$AF$12="Leve"),CONCATENATE("R2C",'Mapa final'!$S$12),"")</f>
        <v/>
      </c>
      <c r="AE46" s="33" t="str">
        <f>IF(AND('Mapa final'!$AD$12="Muy Alta",'Mapa final'!$AF$12="Leve"),CONCATENATE("R2C",'Mapa final'!$S$12),"")</f>
        <v/>
      </c>
      <c r="AF46" s="33" t="str">
        <f>IF(AND('Mapa final'!$AD$12="Muy Alta",'Mapa final'!$AF$12="Leve"),CONCATENATE("R2C",'Mapa final'!$S$12),"")</f>
        <v/>
      </c>
      <c r="AG46" s="34" t="str">
        <f>IF(AND('Mapa final'!$AD$12="Muy Alta",'Mapa final'!$AF$12="Leve"),CONCATENATE("R2C",'Mapa final'!$S$12),"")</f>
        <v/>
      </c>
      <c r="AH46" s="35" t="str">
        <f>IF(AND('Mapa final'!$AD$12="Muy Alta",'Mapa final'!$AF$12="Catastrófico"),CONCATENATE("R2C",'Mapa final'!$S$12),"")</f>
        <v/>
      </c>
      <c r="AI46" s="36" t="str">
        <f>IF(AND('Mapa final'!$AD$12="Muy Alta",'Mapa final'!$AF$12="Catastrófico"),CONCATENATE("R2C",'Mapa final'!$S$12),"")</f>
        <v/>
      </c>
      <c r="AJ46" s="36" t="str">
        <f>IF(AND('Mapa final'!$AD$12="Muy Alta",'Mapa final'!$AF$12="Catastrófico"),CONCATENATE("R2C",'Mapa final'!$S$12),"")</f>
        <v/>
      </c>
      <c r="AK46" s="36" t="str">
        <f>IF(AND('Mapa final'!$AD$12="Muy Alta",'Mapa final'!$AF$12="Catastrófico"),CONCATENATE("R2C",'Mapa final'!$S$12),"")</f>
        <v/>
      </c>
      <c r="AL46" s="36" t="str">
        <f>IF(AND('Mapa final'!$AD$12="Muy Alta",'Mapa final'!$AF$12="Catastrófico"),CONCATENATE("R2C",'Mapa final'!$S$12),"")</f>
        <v/>
      </c>
      <c r="AM46" s="37" t="str">
        <f>IF(AND('Mapa final'!$AD$12="Muy Alta",'Mapa final'!$AF$12="Catastrófico"),CONCATENATE("R2C",'Mapa final'!$S$12),"")</f>
        <v/>
      </c>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row>
    <row r="47" spans="1:80" ht="24.75" customHeight="1" x14ac:dyDescent="0.25">
      <c r="A47" s="64"/>
      <c r="B47" s="287"/>
      <c r="C47" s="287"/>
      <c r="D47" s="288"/>
      <c r="E47" s="385"/>
      <c r="F47" s="386"/>
      <c r="G47" s="386"/>
      <c r="H47" s="386"/>
      <c r="I47" s="402"/>
      <c r="J47" s="59" t="str">
        <f>IF(AND('Mapa final'!$AD$12="Baja",'Mapa final'!$AF$12="Leve"),CONCATENATE("R2C",'Mapa final'!$S$12),"")</f>
        <v/>
      </c>
      <c r="K47" s="153" t="str">
        <f>IF(AND('Mapa final'!$AD$12="Baja",'Mapa final'!$AF$12="Leve"),CONCATENATE("R2C",'Mapa final'!$S$12),"")</f>
        <v/>
      </c>
      <c r="L47" s="153" t="str">
        <f>IF(AND('Mapa final'!$AD$12="Baja",'Mapa final'!$AF$12="Leve"),CONCATENATE("R2C",'Mapa final'!$S$12),"")</f>
        <v/>
      </c>
      <c r="M47" s="153" t="str">
        <f>IF(AND('Mapa final'!$AD$12="Baja",'Mapa final'!$AF$12="Leve"),CONCATENATE("R2C",'Mapa final'!$S$12),"")</f>
        <v/>
      </c>
      <c r="N47" s="153" t="str">
        <f>IF(AND('Mapa final'!$AD$12="Baja",'Mapa final'!$AF$12="Leve"),CONCATENATE("R2C",'Mapa final'!$S$12),"")</f>
        <v/>
      </c>
      <c r="O47" s="60" t="str">
        <f>IF(AND('Mapa final'!$AD$12="Baja",'Mapa final'!$AF$12="Leve"),CONCATENATE("R2C",'Mapa final'!$S$12),"")</f>
        <v/>
      </c>
      <c r="P47" s="59" t="str">
        <f>IF(AND('Mapa final'!$AD$12="Baja",'Mapa final'!$AF$12="Leve"),CONCATENATE("R2C",'Mapa final'!$S$12),"")</f>
        <v/>
      </c>
      <c r="Q47" s="153" t="str">
        <f>IF(AND('Mapa final'!$AD$12="Baja",'Mapa final'!$AF$12="Leve"),CONCATENATE("R2C",'Mapa final'!$S$12),"")</f>
        <v/>
      </c>
      <c r="R47" s="153" t="str">
        <f>IF(AND('Mapa final'!$AD$12="Baja",'Mapa final'!$AF$12="Leve"),CONCATENATE("R2C",'Mapa final'!$S$12),"")</f>
        <v/>
      </c>
      <c r="S47" s="153" t="str">
        <f>IF(AND('Mapa final'!$AD$12="Baja",'Mapa final'!$AF$12="Leve"),CONCATENATE("R2C",'Mapa final'!$S$12),"")</f>
        <v/>
      </c>
      <c r="T47" s="153" t="str">
        <f>IF(AND('Mapa final'!$AD$12="Baja",'Mapa final'!$AF$12="Leve"),CONCATENATE("R2C",'Mapa final'!$S$12),"")</f>
        <v/>
      </c>
      <c r="U47" s="60" t="str">
        <f>IF(AND('Mapa final'!$AD$12="Baja",'Mapa final'!$AF$12="Leve"),CONCATENATE("R2C",'Mapa final'!$S$12),"")</f>
        <v/>
      </c>
      <c r="V47" s="51" t="str">
        <f>IF(AND('Mapa final'!$AD$12="Alta",'Mapa final'!$AF$12="Leve"),CONCATENATE("R2C",'Mapa final'!$S$12),"")</f>
        <v/>
      </c>
      <c r="W47" s="151" t="str">
        <f>IF(AND('Mapa final'!$AD$12="Alta",'Mapa final'!$AF$12="Leve"),CONCATENATE("R2C",'Mapa final'!$S$12),"")</f>
        <v/>
      </c>
      <c r="X47" s="151" t="str">
        <f>IF(AND('Mapa final'!$AD$12="Alta",'Mapa final'!$AF$12="Leve"),CONCATENATE("R2C",'Mapa final'!$S$12),"")</f>
        <v/>
      </c>
      <c r="Y47" s="151" t="str">
        <f>IF(AND('Mapa final'!$AD$12="Alta",'Mapa final'!$AF$12="Leve"),CONCATENATE("R2C",'Mapa final'!$S$12),"")</f>
        <v/>
      </c>
      <c r="Z47" s="151" t="str">
        <f>IF(AND('Mapa final'!$AD$12="Alta",'Mapa final'!$AF$12="Leve"),CONCATENATE("R2C",'Mapa final'!$S$12),"")</f>
        <v/>
      </c>
      <c r="AA47" s="52" t="str">
        <f>IF(AND('Mapa final'!$AD$12="Alta",'Mapa final'!$AF$12="Leve"),CONCATENATE("R2C",'Mapa final'!$S$12),"")</f>
        <v/>
      </c>
      <c r="AB47" s="38" t="str">
        <f>IF(AND('Mapa final'!$AD$12="Muy Alta",'Mapa final'!$AF$12="Leve"),CONCATENATE("R2C",'Mapa final'!$S$12),"")</f>
        <v/>
      </c>
      <c r="AC47" s="150" t="str">
        <f>IF(AND('Mapa final'!$AD$12="Muy Alta",'Mapa final'!$AF$12="Leve"),CONCATENATE("R2C",'Mapa final'!$S$12),"")</f>
        <v/>
      </c>
      <c r="AD47" s="150" t="str">
        <f>IF(AND('Mapa final'!$AD$12="Muy Alta",'Mapa final'!$AF$12="Leve"),CONCATENATE("R2C",'Mapa final'!$S$12),"")</f>
        <v/>
      </c>
      <c r="AE47" s="150" t="str">
        <f>IF(AND('Mapa final'!$AD$12="Muy Alta",'Mapa final'!$AF$12="Leve"),CONCATENATE("R2C",'Mapa final'!$S$12),"")</f>
        <v/>
      </c>
      <c r="AF47" s="150" t="str">
        <f>IF(AND('Mapa final'!$AD$12="Muy Alta",'Mapa final'!$AF$12="Leve"),CONCATENATE("R2C",'Mapa final'!$S$12),"")</f>
        <v/>
      </c>
      <c r="AG47" s="39" t="str">
        <f>IF(AND('Mapa final'!$AD$12="Muy Alta",'Mapa final'!$AF$12="Leve"),CONCATENATE("R2C",'Mapa final'!$S$12),"")</f>
        <v/>
      </c>
      <c r="AH47" s="40" t="str">
        <f>IF(AND('Mapa final'!$AD$12="Muy Alta",'Mapa final'!$AF$12="Catastrófico"),CONCATENATE("R2C",'Mapa final'!$S$12),"")</f>
        <v/>
      </c>
      <c r="AI47" s="152" t="str">
        <f>IF(AND('Mapa final'!$AD$12="Muy Alta",'Mapa final'!$AF$12="Catastrófico"),CONCATENATE("R2C",'Mapa final'!$S$12),"")</f>
        <v/>
      </c>
      <c r="AJ47" s="152" t="str">
        <f>IF(AND('Mapa final'!$AD$12="Muy Alta",'Mapa final'!$AF$12="Catastrófico"),CONCATENATE("R2C",'Mapa final'!$S$12),"")</f>
        <v/>
      </c>
      <c r="AK47" s="152" t="str">
        <f>IF(AND('Mapa final'!$AD$12="Muy Alta",'Mapa final'!$AF$12="Catastrófico"),CONCATENATE("R2C",'Mapa final'!$S$12),"")</f>
        <v/>
      </c>
      <c r="AL47" s="152" t="str">
        <f>IF(AND('Mapa final'!$AD$12="Muy Alta",'Mapa final'!$AF$12="Catastrófico"),CONCATENATE("R2C",'Mapa final'!$S$12),"")</f>
        <v/>
      </c>
      <c r="AM47" s="41" t="str">
        <f>IF(AND('Mapa final'!$AD$12="Muy Alta",'Mapa final'!$AF$12="Catastrófico"),CONCATENATE("R2C",'Mapa final'!$S$12),"")</f>
        <v/>
      </c>
      <c r="AN47" s="64"/>
      <c r="AO47" s="64"/>
      <c r="AP47" s="64"/>
      <c r="AQ47" s="64"/>
      <c r="AR47" s="64"/>
      <c r="AS47" s="64"/>
      <c r="AT47" s="64"/>
      <c r="AU47" s="64"/>
      <c r="AV47" s="64"/>
      <c r="AW47" s="64"/>
      <c r="AX47" s="64"/>
      <c r="AY47" s="64"/>
      <c r="AZ47" s="64"/>
      <c r="BA47" s="64"/>
      <c r="BB47" s="64"/>
      <c r="BC47" s="64"/>
      <c r="BD47" s="64"/>
      <c r="BE47" s="64"/>
      <c r="BF47" s="64"/>
      <c r="BG47" s="64"/>
      <c r="BH47" s="64"/>
      <c r="BI47" s="64"/>
      <c r="BJ47" s="64"/>
      <c r="BK47" s="64"/>
      <c r="BL47" s="64"/>
      <c r="BM47" s="64"/>
      <c r="BN47" s="64"/>
      <c r="BO47" s="64"/>
      <c r="BP47" s="64"/>
      <c r="BQ47" s="64"/>
      <c r="BR47" s="64"/>
      <c r="BS47" s="64"/>
      <c r="BT47" s="64"/>
      <c r="BU47" s="64"/>
      <c r="BV47" s="64"/>
      <c r="BW47" s="64"/>
      <c r="BX47" s="64"/>
      <c r="BY47" s="64"/>
      <c r="BZ47" s="64"/>
      <c r="CA47" s="64"/>
      <c r="CB47" s="64"/>
    </row>
    <row r="48" spans="1:80" ht="15" customHeight="1" x14ac:dyDescent="0.25">
      <c r="A48" s="64"/>
      <c r="B48" s="287"/>
      <c r="C48" s="287"/>
      <c r="D48" s="288"/>
      <c r="E48" s="385"/>
      <c r="F48" s="386"/>
      <c r="G48" s="386"/>
      <c r="H48" s="386"/>
      <c r="I48" s="402"/>
      <c r="J48" s="59" t="str">
        <f>IF(AND('Mapa final'!$AD$12="Baja",'Mapa final'!$AF$12="Leve"),CONCATENATE("R2C",'Mapa final'!$S$12),"")</f>
        <v/>
      </c>
      <c r="K48" s="153" t="str">
        <f>IF(AND('Mapa final'!$AD$12="Baja",'Mapa final'!$AF$12="Leve"),CONCATENATE("R2C",'Mapa final'!$S$12),"")</f>
        <v/>
      </c>
      <c r="L48" s="153" t="str">
        <f>IF(AND('Mapa final'!$AD$12="Baja",'Mapa final'!$AF$12="Leve"),CONCATENATE("R2C",'Mapa final'!$S$12),"")</f>
        <v/>
      </c>
      <c r="M48" s="153" t="str">
        <f>IF(AND('Mapa final'!$AD$12="Baja",'Mapa final'!$AF$12="Leve"),CONCATENATE("R2C",'Mapa final'!$S$12),"")</f>
        <v/>
      </c>
      <c r="N48" s="153" t="str">
        <f>IF(AND('Mapa final'!$AD$12="Baja",'Mapa final'!$AF$12="Leve"),CONCATENATE("R2C",'Mapa final'!$S$12),"")</f>
        <v/>
      </c>
      <c r="O48" s="60" t="str">
        <f>IF(AND('Mapa final'!$AD$12="Baja",'Mapa final'!$AF$12="Leve"),CONCATENATE("R2C",'Mapa final'!$S$12),"")</f>
        <v/>
      </c>
      <c r="P48" s="59" t="str">
        <f>IF(AND('Mapa final'!$AD$12="Baja",'Mapa final'!$AF$12="Leve"),CONCATENATE("R2C",'Mapa final'!$S$12),"")</f>
        <v/>
      </c>
      <c r="Q48" s="153" t="str">
        <f>IF(AND('Mapa final'!$AD$12="Baja",'Mapa final'!$AF$12="Leve"),CONCATENATE("R2C",'Mapa final'!$S$12),"")</f>
        <v/>
      </c>
      <c r="R48" s="153" t="str">
        <f>IF(AND('Mapa final'!$AD$12="Baja",'Mapa final'!$AF$12="Leve"),CONCATENATE("R2C",'Mapa final'!$S$12),"")</f>
        <v/>
      </c>
      <c r="S48" s="153" t="str">
        <f>IF(AND('Mapa final'!$AD$12="Baja",'Mapa final'!$AF$12="Leve"),CONCATENATE("R2C",'Mapa final'!$S$12),"")</f>
        <v/>
      </c>
      <c r="T48" s="153" t="str">
        <f>IF(AND('Mapa final'!$AD$12="Baja",'Mapa final'!$AF$12="Leve"),CONCATENATE("R2C",'Mapa final'!$S$12),"")</f>
        <v/>
      </c>
      <c r="U48" s="60" t="str">
        <f>IF(AND('Mapa final'!$AD$12="Baja",'Mapa final'!$AF$12="Leve"),CONCATENATE("R2C",'Mapa final'!$S$12),"")</f>
        <v/>
      </c>
      <c r="V48" s="51" t="str">
        <f>IF(AND('Mapa final'!$AD$12="Alta",'Mapa final'!$AF$12="Leve"),CONCATENATE("R2C",'Mapa final'!$S$12),"")</f>
        <v/>
      </c>
      <c r="W48" s="151" t="str">
        <f>IF(AND('Mapa final'!$AD$12="Alta",'Mapa final'!$AF$12="Leve"),CONCATENATE("R2C",'Mapa final'!$S$12),"")</f>
        <v/>
      </c>
      <c r="X48" s="151" t="str">
        <f>IF(AND('Mapa final'!$AD$12="Alta",'Mapa final'!$AF$12="Leve"),CONCATENATE("R2C",'Mapa final'!$S$12),"")</f>
        <v/>
      </c>
      <c r="Y48" s="151" t="str">
        <f>IF(AND('Mapa final'!$AD$12="Alta",'Mapa final'!$AF$12="Leve"),CONCATENATE("R2C",'Mapa final'!$S$12),"")</f>
        <v/>
      </c>
      <c r="Z48" s="151" t="str">
        <f>IF(AND('Mapa final'!$AD$12="Alta",'Mapa final'!$AF$12="Leve"),CONCATENATE("R2C",'Mapa final'!$S$12),"")</f>
        <v/>
      </c>
      <c r="AA48" s="52" t="str">
        <f>IF(AND('Mapa final'!$AD$12="Alta",'Mapa final'!$AF$12="Leve"),CONCATENATE("R2C",'Mapa final'!$S$12),"")</f>
        <v/>
      </c>
      <c r="AB48" s="38" t="str">
        <f>IF(AND('Mapa final'!$AD$12="Muy Alta",'Mapa final'!$AF$12="Leve"),CONCATENATE("R2C",'Mapa final'!$S$12),"")</f>
        <v/>
      </c>
      <c r="AC48" s="150" t="str">
        <f>IF(AND('Mapa final'!$AD$12="Muy Alta",'Mapa final'!$AF$12="Leve"),CONCATENATE("R2C",'Mapa final'!$S$12),"")</f>
        <v/>
      </c>
      <c r="AD48" s="150" t="str">
        <f>IF(AND('Mapa final'!$AD$12="Muy Alta",'Mapa final'!$AF$12="Leve"),CONCATENATE("R2C",'Mapa final'!$S$12),"")</f>
        <v/>
      </c>
      <c r="AE48" s="150" t="str">
        <f>IF(AND('Mapa final'!$AD$12="Muy Alta",'Mapa final'!$AF$12="Leve"),CONCATENATE("R2C",'Mapa final'!$S$12),"")</f>
        <v/>
      </c>
      <c r="AF48" s="150" t="str">
        <f>IF(AND('Mapa final'!$AD$12="Muy Alta",'Mapa final'!$AF$12="Leve"),CONCATENATE("R2C",'Mapa final'!$S$12),"")</f>
        <v/>
      </c>
      <c r="AG48" s="39" t="str">
        <f>IF(AND('Mapa final'!$AD$12="Muy Alta",'Mapa final'!$AF$12="Leve"),CONCATENATE("R2C",'Mapa final'!$S$12),"")</f>
        <v/>
      </c>
      <c r="AH48" s="40" t="str">
        <f>IF(AND('Mapa final'!$AD$12="Muy Alta",'Mapa final'!$AF$12="Catastrófico"),CONCATENATE("R2C",'Mapa final'!$S$12),"")</f>
        <v/>
      </c>
      <c r="AI48" s="152" t="str">
        <f>IF(AND('Mapa final'!$AD$12="Muy Alta",'Mapa final'!$AF$12="Catastrófico"),CONCATENATE("R2C",'Mapa final'!$S$12),"")</f>
        <v/>
      </c>
      <c r="AJ48" s="152" t="str">
        <f>IF(AND('Mapa final'!$AD$12="Muy Alta",'Mapa final'!$AF$12="Catastrófico"),CONCATENATE("R2C",'Mapa final'!$S$12),"")</f>
        <v/>
      </c>
      <c r="AK48" s="152" t="str">
        <f>IF(AND('Mapa final'!$AD$12="Muy Alta",'Mapa final'!$AF$12="Catastrófico"),CONCATENATE("R2C",'Mapa final'!$S$12),"")</f>
        <v/>
      </c>
      <c r="AL48" s="152" t="str">
        <f>IF(AND('Mapa final'!$AD$12="Muy Alta",'Mapa final'!$AF$12="Catastrófico"),CONCATENATE("R2C",'Mapa final'!$S$12),"")</f>
        <v/>
      </c>
      <c r="AM48" s="41" t="str">
        <f>IF(AND('Mapa final'!$AD$12="Muy Alta",'Mapa final'!$AF$12="Catastrófico"),CONCATENATE("R2C",'Mapa final'!$S$12),"")</f>
        <v/>
      </c>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row>
    <row r="49" spans="1:80" ht="15" customHeight="1" x14ac:dyDescent="0.25">
      <c r="A49" s="64"/>
      <c r="B49" s="287"/>
      <c r="C49" s="287"/>
      <c r="D49" s="288"/>
      <c r="E49" s="387"/>
      <c r="F49" s="386"/>
      <c r="G49" s="386"/>
      <c r="H49" s="386"/>
      <c r="I49" s="402"/>
      <c r="J49" s="59" t="str">
        <f>IF(AND('Mapa final'!$AD$12="Baja",'Mapa final'!$AF$12="Leve"),CONCATENATE("R2C",'Mapa final'!$S$12),"")</f>
        <v/>
      </c>
      <c r="K49" s="153" t="str">
        <f>IF(AND('Mapa final'!$AD$12="Baja",'Mapa final'!$AF$12="Leve"),CONCATENATE("R2C",'Mapa final'!$S$12),"")</f>
        <v/>
      </c>
      <c r="L49" s="153" t="str">
        <f>IF(AND('Mapa final'!$AD$12="Baja",'Mapa final'!$AF$12="Leve"),CONCATENATE("R2C",'Mapa final'!$S$12),"")</f>
        <v/>
      </c>
      <c r="M49" s="153" t="str">
        <f>IF(AND('Mapa final'!$AD$12="Baja",'Mapa final'!$AF$12="Leve"),CONCATENATE("R2C",'Mapa final'!$S$12),"")</f>
        <v/>
      </c>
      <c r="N49" s="153" t="str">
        <f>IF(AND('Mapa final'!$AD$12="Baja",'Mapa final'!$AF$12="Leve"),CONCATENATE("R2C",'Mapa final'!$S$12),"")</f>
        <v/>
      </c>
      <c r="O49" s="60" t="str">
        <f>IF(AND('Mapa final'!$AD$12="Baja",'Mapa final'!$AF$12="Leve"),CONCATENATE("R2C",'Mapa final'!$S$12),"")</f>
        <v/>
      </c>
      <c r="P49" s="59" t="str">
        <f>IF(AND('Mapa final'!$AD$12="Baja",'Mapa final'!$AF$12="Leve"),CONCATENATE("R2C",'Mapa final'!$S$12),"")</f>
        <v/>
      </c>
      <c r="Q49" s="153" t="str">
        <f>IF(AND('Mapa final'!$AD$12="Baja",'Mapa final'!$AF$12="Leve"),CONCATENATE("R2C",'Mapa final'!$S$12),"")</f>
        <v/>
      </c>
      <c r="R49" s="153" t="str">
        <f>IF(AND('Mapa final'!$AD$12="Baja",'Mapa final'!$AF$12="Leve"),CONCATENATE("R2C",'Mapa final'!$S$12),"")</f>
        <v/>
      </c>
      <c r="S49" s="153" t="str">
        <f>IF(AND('Mapa final'!$AD$12="Baja",'Mapa final'!$AF$12="Leve"),CONCATENATE("R2C",'Mapa final'!$S$12),"")</f>
        <v/>
      </c>
      <c r="T49" s="153" t="str">
        <f>IF(AND('Mapa final'!$AD$12="Baja",'Mapa final'!$AF$12="Leve"),CONCATENATE("R2C",'Mapa final'!$S$12),"")</f>
        <v/>
      </c>
      <c r="U49" s="60" t="str">
        <f>IF(AND('Mapa final'!$AD$12="Baja",'Mapa final'!$AF$12="Leve"),CONCATENATE("R2C",'Mapa final'!$S$12),"")</f>
        <v/>
      </c>
      <c r="V49" s="51" t="str">
        <f>IF(AND('Mapa final'!$AD$12="Alta",'Mapa final'!$AF$12="Leve"),CONCATENATE("R2C",'Mapa final'!$S$12),"")</f>
        <v/>
      </c>
      <c r="W49" s="151" t="str">
        <f>IF(AND('Mapa final'!$AD$12="Alta",'Mapa final'!$AF$12="Leve"),CONCATENATE("R2C",'Mapa final'!$S$12),"")</f>
        <v/>
      </c>
      <c r="X49" s="151" t="str">
        <f>IF(AND('Mapa final'!$AD$12="Alta",'Mapa final'!$AF$12="Leve"),CONCATENATE("R2C",'Mapa final'!$S$12),"")</f>
        <v/>
      </c>
      <c r="Y49" s="151" t="str">
        <f>IF(AND('Mapa final'!$AD$12="Alta",'Mapa final'!$AF$12="Leve"),CONCATENATE("R2C",'Mapa final'!$S$12),"")</f>
        <v/>
      </c>
      <c r="Z49" s="151" t="str">
        <f>IF(AND('Mapa final'!$AD$12="Alta",'Mapa final'!$AF$12="Leve"),CONCATENATE("R2C",'Mapa final'!$S$12),"")</f>
        <v/>
      </c>
      <c r="AA49" s="52" t="str">
        <f>IF(AND('Mapa final'!$AD$12="Alta",'Mapa final'!$AF$12="Leve"),CONCATENATE("R2C",'Mapa final'!$S$12),"")</f>
        <v/>
      </c>
      <c r="AB49" s="38" t="str">
        <f>IF(AND('Mapa final'!$AD$12="Muy Alta",'Mapa final'!$AF$12="Leve"),CONCATENATE("R2C",'Mapa final'!$S$12),"")</f>
        <v/>
      </c>
      <c r="AC49" s="150" t="str">
        <f>IF(AND('Mapa final'!$AD$12="Muy Alta",'Mapa final'!$AF$12="Leve"),CONCATENATE("R2C",'Mapa final'!$S$12),"")</f>
        <v/>
      </c>
      <c r="AD49" s="150" t="str">
        <f>IF(AND('Mapa final'!$AD$12="Muy Alta",'Mapa final'!$AF$12="Leve"),CONCATENATE("R2C",'Mapa final'!$S$12),"")</f>
        <v/>
      </c>
      <c r="AE49" s="150" t="str">
        <f>IF(AND('Mapa final'!$AD$12="Muy Alta",'Mapa final'!$AF$12="Leve"),CONCATENATE("R2C",'Mapa final'!$S$12),"")</f>
        <v/>
      </c>
      <c r="AF49" s="150" t="str">
        <f>IF(AND('Mapa final'!$AD$12="Muy Alta",'Mapa final'!$AF$12="Leve"),CONCATENATE("R2C",'Mapa final'!$S$12),"")</f>
        <v/>
      </c>
      <c r="AG49" s="39" t="str">
        <f>IF(AND('Mapa final'!$AD$12="Muy Alta",'Mapa final'!$AF$12="Leve"),CONCATENATE("R2C",'Mapa final'!$S$12),"")</f>
        <v/>
      </c>
      <c r="AH49" s="40" t="str">
        <f>IF(AND('Mapa final'!$AD$12="Muy Alta",'Mapa final'!$AF$12="Catastrófico"),CONCATENATE("R2C",'Mapa final'!$S$12),"")</f>
        <v/>
      </c>
      <c r="AI49" s="152" t="str">
        <f>IF(AND('Mapa final'!$AD$12="Muy Alta",'Mapa final'!$AF$12="Catastrófico"),CONCATENATE("R2C",'Mapa final'!$S$12),"")</f>
        <v/>
      </c>
      <c r="AJ49" s="152" t="str">
        <f>IF(AND('Mapa final'!$AD$12="Muy Alta",'Mapa final'!$AF$12="Catastrófico"),CONCATENATE("R2C",'Mapa final'!$S$12),"")</f>
        <v/>
      </c>
      <c r="AK49" s="152" t="str">
        <f>IF(AND('Mapa final'!$AD$12="Muy Alta",'Mapa final'!$AF$12="Catastrófico"),CONCATENATE("R2C",'Mapa final'!$S$12),"")</f>
        <v/>
      </c>
      <c r="AL49" s="152" t="str">
        <f>IF(AND('Mapa final'!$AD$12="Muy Alta",'Mapa final'!$AF$12="Catastrófico"),CONCATENATE("R2C",'Mapa final'!$S$12),"")</f>
        <v/>
      </c>
      <c r="AM49" s="41" t="str">
        <f>IF(AND('Mapa final'!$AD$12="Muy Alta",'Mapa final'!$AF$12="Catastrófico"),CONCATENATE("R2C",'Mapa final'!$S$12),"")</f>
        <v/>
      </c>
      <c r="AN49" s="64"/>
      <c r="AO49" s="64"/>
      <c r="AP49" s="64"/>
      <c r="AQ49" s="64"/>
      <c r="AR49" s="64"/>
      <c r="AS49" s="64"/>
      <c r="AT49" s="64"/>
      <c r="AU49" s="64"/>
      <c r="AV49" s="64"/>
      <c r="AW49" s="64"/>
      <c r="AX49" s="64"/>
      <c r="AY49" s="64"/>
      <c r="AZ49" s="64"/>
      <c r="BA49" s="64"/>
      <c r="BB49" s="64"/>
      <c r="BC49" s="64"/>
      <c r="BD49" s="64"/>
      <c r="BE49" s="64"/>
      <c r="BF49" s="64"/>
      <c r="BG49" s="64"/>
      <c r="BH49" s="64"/>
      <c r="BI49" s="64"/>
      <c r="BJ49" s="64"/>
      <c r="BK49" s="64"/>
      <c r="BL49" s="64"/>
      <c r="BM49" s="64"/>
      <c r="BN49" s="64"/>
      <c r="BO49" s="64"/>
      <c r="BP49" s="64"/>
      <c r="BQ49" s="64"/>
      <c r="BR49" s="64"/>
      <c r="BS49" s="64"/>
      <c r="BT49" s="64"/>
      <c r="BU49" s="64"/>
      <c r="BV49" s="64"/>
      <c r="BW49" s="64"/>
      <c r="BX49" s="64"/>
      <c r="BY49" s="64"/>
      <c r="BZ49" s="64"/>
      <c r="CA49" s="64"/>
      <c r="CB49" s="64"/>
    </row>
    <row r="50" spans="1:80" ht="15" customHeight="1" x14ac:dyDescent="0.25">
      <c r="A50" s="64"/>
      <c r="B50" s="287"/>
      <c r="C50" s="287"/>
      <c r="D50" s="288"/>
      <c r="E50" s="387"/>
      <c r="F50" s="386"/>
      <c r="G50" s="386"/>
      <c r="H50" s="386"/>
      <c r="I50" s="402"/>
      <c r="J50" s="59" t="str">
        <f>IF(AND('Mapa final'!$AD$12="Baja",'Mapa final'!$AF$12="Leve"),CONCATENATE("R2C",'Mapa final'!$S$12),"")</f>
        <v/>
      </c>
      <c r="K50" s="153" t="str">
        <f>IF(AND('Mapa final'!$AD$12="Baja",'Mapa final'!$AF$12="Leve"),CONCATENATE("R2C",'Mapa final'!$S$12),"")</f>
        <v/>
      </c>
      <c r="L50" s="153" t="str">
        <f>IF(AND('Mapa final'!$AD$12="Baja",'Mapa final'!$AF$12="Leve"),CONCATENATE("R2C",'Mapa final'!$S$12),"")</f>
        <v/>
      </c>
      <c r="M50" s="153" t="str">
        <f>IF(AND('Mapa final'!$AD$12="Baja",'Mapa final'!$AF$12="Leve"),CONCATENATE("R2C",'Mapa final'!$S$12),"")</f>
        <v/>
      </c>
      <c r="N50" s="153" t="str">
        <f>IF(AND('Mapa final'!$AD$12="Baja",'Mapa final'!$AF$12="Leve"),CONCATENATE("R2C",'Mapa final'!$S$12),"")</f>
        <v/>
      </c>
      <c r="O50" s="60" t="str">
        <f>IF(AND('Mapa final'!$AD$12="Baja",'Mapa final'!$AF$12="Leve"),CONCATENATE("R2C",'Mapa final'!$S$12),"")</f>
        <v/>
      </c>
      <c r="P50" s="59" t="str">
        <f>IF(AND('Mapa final'!$AD$12="Baja",'Mapa final'!$AF$12="Leve"),CONCATENATE("R2C",'Mapa final'!$S$12),"")</f>
        <v/>
      </c>
      <c r="Q50" s="153" t="str">
        <f>IF(AND('Mapa final'!$AD$12="Baja",'Mapa final'!$AF$12="Leve"),CONCATENATE("R2C",'Mapa final'!$S$12),"")</f>
        <v/>
      </c>
      <c r="R50" s="153" t="str">
        <f>IF(AND('Mapa final'!$AD$12="Baja",'Mapa final'!$AF$12="Leve"),CONCATENATE("R2C",'Mapa final'!$S$12),"")</f>
        <v/>
      </c>
      <c r="S50" s="153" t="str">
        <f>IF(AND('Mapa final'!$AD$12="Baja",'Mapa final'!$AF$12="Leve"),CONCATENATE("R2C",'Mapa final'!$S$12),"")</f>
        <v/>
      </c>
      <c r="T50" s="153" t="str">
        <f>IF(AND('Mapa final'!$AD$12="Baja",'Mapa final'!$AF$12="Leve"),CONCATENATE("R2C",'Mapa final'!$S$12),"")</f>
        <v/>
      </c>
      <c r="U50" s="60" t="str">
        <f>IF(AND('Mapa final'!$AD$12="Baja",'Mapa final'!$AF$12="Leve"),CONCATENATE("R2C",'Mapa final'!$S$12),"")</f>
        <v/>
      </c>
      <c r="V50" s="51" t="str">
        <f>IF(AND('Mapa final'!$AD$12="Alta",'Mapa final'!$AF$12="Leve"),CONCATENATE("R2C",'Mapa final'!$S$12),"")</f>
        <v/>
      </c>
      <c r="W50" s="151" t="str">
        <f>IF(AND('Mapa final'!$AD$12="Alta",'Mapa final'!$AF$12="Leve"),CONCATENATE("R2C",'Mapa final'!$S$12),"")</f>
        <v/>
      </c>
      <c r="X50" s="151" t="str">
        <f>IF(AND('Mapa final'!$AD$12="Alta",'Mapa final'!$AF$12="Leve"),CONCATENATE("R2C",'Mapa final'!$S$12),"")</f>
        <v/>
      </c>
      <c r="Y50" s="151" t="str">
        <f>IF(AND('Mapa final'!$AD$12="Alta",'Mapa final'!$AF$12="Leve"),CONCATENATE("R2C",'Mapa final'!$S$12),"")</f>
        <v/>
      </c>
      <c r="Z50" s="151" t="str">
        <f>IF(AND('Mapa final'!$AD$12="Alta",'Mapa final'!$AF$12="Leve"),CONCATENATE("R2C",'Mapa final'!$S$12),"")</f>
        <v/>
      </c>
      <c r="AA50" s="52" t="str">
        <f>IF(AND('Mapa final'!$AD$12="Alta",'Mapa final'!$AF$12="Leve"),CONCATENATE("R2C",'Mapa final'!$S$12),"")</f>
        <v/>
      </c>
      <c r="AB50" s="38" t="str">
        <f>IF(AND('Mapa final'!$AD$12="Muy Alta",'Mapa final'!$AF$12="Leve"),CONCATENATE("R2C",'Mapa final'!$S$12),"")</f>
        <v/>
      </c>
      <c r="AC50" s="150" t="str">
        <f>IF(AND('Mapa final'!$AD$12="Muy Alta",'Mapa final'!$AF$12="Leve"),CONCATENATE("R2C",'Mapa final'!$S$12),"")</f>
        <v/>
      </c>
      <c r="AD50" s="150" t="str">
        <f>IF(AND('Mapa final'!$AD$12="Muy Alta",'Mapa final'!$AF$12="Leve"),CONCATENATE("R2C",'Mapa final'!$S$12),"")</f>
        <v/>
      </c>
      <c r="AE50" s="150" t="str">
        <f>IF(AND('Mapa final'!$AD$12="Muy Alta",'Mapa final'!$AF$12="Leve"),CONCATENATE("R2C",'Mapa final'!$S$12),"")</f>
        <v/>
      </c>
      <c r="AF50" s="150" t="str">
        <f>IF(AND('Mapa final'!$AD$12="Muy Alta",'Mapa final'!$AF$12="Leve"),CONCATENATE("R2C",'Mapa final'!$S$12),"")</f>
        <v/>
      </c>
      <c r="AG50" s="39" t="str">
        <f>IF(AND('Mapa final'!$AD$12="Muy Alta",'Mapa final'!$AF$12="Leve"),CONCATENATE("R2C",'Mapa final'!$S$12),"")</f>
        <v/>
      </c>
      <c r="AH50" s="40" t="str">
        <f>IF(AND('Mapa final'!$AD$12="Muy Alta",'Mapa final'!$AF$12="Catastrófico"),CONCATENATE("R2C",'Mapa final'!$S$12),"")</f>
        <v/>
      </c>
      <c r="AI50" s="152" t="str">
        <f>IF(AND('Mapa final'!$AD$12="Muy Alta",'Mapa final'!$AF$12="Catastrófico"),CONCATENATE("R2C",'Mapa final'!$S$12),"")</f>
        <v/>
      </c>
      <c r="AJ50" s="152" t="str">
        <f>IF(AND('Mapa final'!$AD$12="Muy Alta",'Mapa final'!$AF$12="Catastrófico"),CONCATENATE("R2C",'Mapa final'!$S$12),"")</f>
        <v/>
      </c>
      <c r="AK50" s="152" t="str">
        <f>IF(AND('Mapa final'!$AD$12="Muy Alta",'Mapa final'!$AF$12="Catastrófico"),CONCATENATE("R2C",'Mapa final'!$S$12),"")</f>
        <v/>
      </c>
      <c r="AL50" s="152" t="str">
        <f>IF(AND('Mapa final'!$AD$12="Muy Alta",'Mapa final'!$AF$12="Catastrófico"),CONCATENATE("R2C",'Mapa final'!$S$12),"")</f>
        <v/>
      </c>
      <c r="AM50" s="41" t="str">
        <f>IF(AND('Mapa final'!$AD$12="Muy Alta",'Mapa final'!$AF$12="Catastrófico"),CONCATENATE("R2C",'Mapa final'!$S$12),"")</f>
        <v/>
      </c>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64"/>
      <c r="BS50" s="64"/>
      <c r="BT50" s="64"/>
      <c r="BU50" s="64"/>
      <c r="BV50" s="64"/>
      <c r="BW50" s="64"/>
      <c r="BX50" s="64"/>
      <c r="BY50" s="64"/>
      <c r="BZ50" s="64"/>
      <c r="CA50" s="64"/>
      <c r="CB50" s="64"/>
    </row>
    <row r="51" spans="1:80" ht="15" customHeight="1" x14ac:dyDescent="0.25">
      <c r="A51" s="64"/>
      <c r="B51" s="287"/>
      <c r="C51" s="287"/>
      <c r="D51" s="288"/>
      <c r="E51" s="387"/>
      <c r="F51" s="386"/>
      <c r="G51" s="386"/>
      <c r="H51" s="386"/>
      <c r="I51" s="402"/>
      <c r="J51" s="59" t="str">
        <f>IF(AND('Mapa final'!$AD$12="Baja",'Mapa final'!$AF$12="Leve"),CONCATENATE("R2C",'Mapa final'!$S$12),"")</f>
        <v/>
      </c>
      <c r="K51" s="153" t="str">
        <f>IF(AND('Mapa final'!$AD$12="Baja",'Mapa final'!$AF$12="Leve"),CONCATENATE("R2C",'Mapa final'!$S$12),"")</f>
        <v/>
      </c>
      <c r="L51" s="153" t="str">
        <f>IF(AND('Mapa final'!$AD$12="Baja",'Mapa final'!$AF$12="Leve"),CONCATENATE("R2C",'Mapa final'!$S$12),"")</f>
        <v/>
      </c>
      <c r="M51" s="153" t="str">
        <f>IF(AND('Mapa final'!$AD$12="Baja",'Mapa final'!$AF$12="Leve"),CONCATENATE("R2C",'Mapa final'!$S$12),"")</f>
        <v/>
      </c>
      <c r="N51" s="153" t="str">
        <f>IF(AND('Mapa final'!$AD$12="Baja",'Mapa final'!$AF$12="Leve"),CONCATENATE("R2C",'Mapa final'!$S$12),"")</f>
        <v/>
      </c>
      <c r="O51" s="60" t="str">
        <f>IF(AND('Mapa final'!$AD$12="Baja",'Mapa final'!$AF$12="Leve"),CONCATENATE("R2C",'Mapa final'!$S$12),"")</f>
        <v/>
      </c>
      <c r="P51" s="59" t="str">
        <f>IF(AND('Mapa final'!$AD$12="Baja",'Mapa final'!$AF$12="Leve"),CONCATENATE("R2C",'Mapa final'!$S$12),"")</f>
        <v/>
      </c>
      <c r="Q51" s="153" t="str">
        <f>IF(AND('Mapa final'!$AD$12="Baja",'Mapa final'!$AF$12="Leve"),CONCATENATE("R2C",'Mapa final'!$S$12),"")</f>
        <v/>
      </c>
      <c r="R51" s="153" t="str">
        <f>IF(AND('Mapa final'!$AD$12="Baja",'Mapa final'!$AF$12="Leve"),CONCATENATE("R2C",'Mapa final'!$S$12),"")</f>
        <v/>
      </c>
      <c r="S51" s="153" t="str">
        <f>IF(AND('Mapa final'!$AD$12="Baja",'Mapa final'!$AF$12="Leve"),CONCATENATE("R2C",'Mapa final'!$S$12),"")</f>
        <v/>
      </c>
      <c r="T51" s="153" t="str">
        <f>IF(AND('Mapa final'!$AD$12="Baja",'Mapa final'!$AF$12="Leve"),CONCATENATE("R2C",'Mapa final'!$S$12),"")</f>
        <v/>
      </c>
      <c r="U51" s="60" t="str">
        <f>IF(AND('Mapa final'!$AD$12="Baja",'Mapa final'!$AF$12="Leve"),CONCATENATE("R2C",'Mapa final'!$S$12),"")</f>
        <v/>
      </c>
      <c r="V51" s="51" t="str">
        <f>IF(AND('Mapa final'!$AD$12="Alta",'Mapa final'!$AF$12="Leve"),CONCATENATE("R2C",'Mapa final'!$S$12),"")</f>
        <v/>
      </c>
      <c r="W51" s="151" t="str">
        <f>IF(AND('Mapa final'!$AD$12="Alta",'Mapa final'!$AF$12="Leve"),CONCATENATE("R2C",'Mapa final'!$S$12),"")</f>
        <v/>
      </c>
      <c r="X51" s="151" t="str">
        <f>IF(AND('Mapa final'!$AD$12="Alta",'Mapa final'!$AF$12="Leve"),CONCATENATE("R2C",'Mapa final'!$S$12),"")</f>
        <v/>
      </c>
      <c r="Y51" s="151" t="str">
        <f>IF(AND('Mapa final'!$AD$12="Alta",'Mapa final'!$AF$12="Leve"),CONCATENATE("R2C",'Mapa final'!$S$12),"")</f>
        <v/>
      </c>
      <c r="Z51" s="151" t="str">
        <f>IF(AND('Mapa final'!$AD$12="Alta",'Mapa final'!$AF$12="Leve"),CONCATENATE("R2C",'Mapa final'!$S$12),"")</f>
        <v/>
      </c>
      <c r="AA51" s="52" t="str">
        <f>IF(AND('Mapa final'!$AD$12="Alta",'Mapa final'!$AF$12="Leve"),CONCATENATE("R2C",'Mapa final'!$S$12),"")</f>
        <v/>
      </c>
      <c r="AB51" s="38" t="str">
        <f>IF(AND('Mapa final'!$AD$12="Muy Alta",'Mapa final'!$AF$12="Leve"),CONCATENATE("R2C",'Mapa final'!$S$12),"")</f>
        <v/>
      </c>
      <c r="AC51" s="150" t="str">
        <f>IF(AND('Mapa final'!$AD$12="Muy Alta",'Mapa final'!$AF$12="Leve"),CONCATENATE("R2C",'Mapa final'!$S$12),"")</f>
        <v/>
      </c>
      <c r="AD51" s="150" t="str">
        <f>IF(AND('Mapa final'!$AD$12="Muy Alta",'Mapa final'!$AF$12="Leve"),CONCATENATE("R2C",'Mapa final'!$S$12),"")</f>
        <v/>
      </c>
      <c r="AE51" s="150" t="str">
        <f>IF(AND('Mapa final'!$AD$12="Muy Alta",'Mapa final'!$AF$12="Leve"),CONCATENATE("R2C",'Mapa final'!$S$12),"")</f>
        <v/>
      </c>
      <c r="AF51" s="150" t="str">
        <f>IF(AND('Mapa final'!$AD$12="Muy Alta",'Mapa final'!$AF$12="Leve"),CONCATENATE("R2C",'Mapa final'!$S$12),"")</f>
        <v/>
      </c>
      <c r="AG51" s="39" t="str">
        <f>IF(AND('Mapa final'!$AD$12="Muy Alta",'Mapa final'!$AF$12="Leve"),CONCATENATE("R2C",'Mapa final'!$S$12),"")</f>
        <v/>
      </c>
      <c r="AH51" s="40" t="str">
        <f>IF(AND('Mapa final'!$AD$12="Muy Alta",'Mapa final'!$AF$12="Catastrófico"),CONCATENATE("R2C",'Mapa final'!$S$12),"")</f>
        <v/>
      </c>
      <c r="AI51" s="152" t="str">
        <f>IF(AND('Mapa final'!$AD$12="Muy Alta",'Mapa final'!$AF$12="Catastrófico"),CONCATENATE("R2C",'Mapa final'!$S$12),"")</f>
        <v/>
      </c>
      <c r="AJ51" s="152" t="str">
        <f>IF(AND('Mapa final'!$AD$12="Muy Alta",'Mapa final'!$AF$12="Catastrófico"),CONCATENATE("R2C",'Mapa final'!$S$12),"")</f>
        <v/>
      </c>
      <c r="AK51" s="152" t="str">
        <f>IF(AND('Mapa final'!$AD$12="Muy Alta",'Mapa final'!$AF$12="Catastrófico"),CONCATENATE("R2C",'Mapa final'!$S$12),"")</f>
        <v/>
      </c>
      <c r="AL51" s="152" t="str">
        <f>IF(AND('Mapa final'!$AD$12="Muy Alta",'Mapa final'!$AF$12="Catastrófico"),CONCATENATE("R2C",'Mapa final'!$S$12),"")</f>
        <v/>
      </c>
      <c r="AM51" s="41" t="str">
        <f>IF(AND('Mapa final'!$AD$12="Muy Alta",'Mapa final'!$AF$12="Catastrófico"),CONCATENATE("R2C",'Mapa final'!$S$12),"")</f>
        <v/>
      </c>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row>
    <row r="52" spans="1:80" ht="15" customHeight="1" x14ac:dyDescent="0.25">
      <c r="A52" s="64"/>
      <c r="B52" s="287"/>
      <c r="C52" s="287"/>
      <c r="D52" s="288"/>
      <c r="E52" s="387"/>
      <c r="F52" s="386"/>
      <c r="G52" s="386"/>
      <c r="H52" s="386"/>
      <c r="I52" s="402"/>
      <c r="J52" s="59" t="str">
        <f>IF(AND('Mapa final'!$AD$12="Baja",'Mapa final'!$AF$12="Leve"),CONCATENATE("R2C",'Mapa final'!$S$12),"")</f>
        <v/>
      </c>
      <c r="K52" s="153" t="str">
        <f>IF(AND('Mapa final'!$AD$21="Muy Baja",'Mapa final'!$AF$21="Leve"),CONCATENATE("R6C",'Mapa final'!$S$21),"")</f>
        <v>R6C1</v>
      </c>
      <c r="L52" s="153" t="str">
        <f>IF(AND('Mapa final'!$AD$12="Baja",'Mapa final'!$AF$12="Leve"),CONCATENATE("R2C",'Mapa final'!$S$12),"")</f>
        <v/>
      </c>
      <c r="M52" s="153" t="str">
        <f>IF(AND('Mapa final'!$AD$12="Baja",'Mapa final'!$AF$12="Leve"),CONCATENATE("R2C",'Mapa final'!$S$12),"")</f>
        <v/>
      </c>
      <c r="N52" s="153" t="str">
        <f>IF(AND('Mapa final'!$AD$12="Baja",'Mapa final'!$AF$12="Leve"),CONCATENATE("R2C",'Mapa final'!$S$12),"")</f>
        <v/>
      </c>
      <c r="O52" s="60" t="str">
        <f>IF(AND('Mapa final'!$AD$12="Baja",'Mapa final'!$AF$12="Leve"),CONCATENATE("R2C",'Mapa final'!$S$12),"")</f>
        <v/>
      </c>
      <c r="P52" s="59" t="str">
        <f>IF(AND('Mapa final'!$AD$12="Baja",'Mapa final'!$AF$12="Leve"),CONCATENATE("R2C",'Mapa final'!$S$12),"")</f>
        <v/>
      </c>
      <c r="Q52" s="153" t="str">
        <f>IF(AND('Mapa final'!$AD$12="Baja",'Mapa final'!$AF$12="Leve"),CONCATENATE("R2C",'Mapa final'!$S$12),"")</f>
        <v/>
      </c>
      <c r="R52" s="153" t="str">
        <f>IF(AND('Mapa final'!$AD$12="Baja",'Mapa final'!$AF$12="Leve"),CONCATENATE("R2C",'Mapa final'!$S$12),"")</f>
        <v/>
      </c>
      <c r="S52" s="153" t="str">
        <f>IF(AND('Mapa final'!$AD$12="Baja",'Mapa final'!$AF$12="Leve"),CONCATENATE("R2C",'Mapa final'!$S$12),"")</f>
        <v/>
      </c>
      <c r="T52" s="153" t="str">
        <f>IF(AND('Mapa final'!$AD$12="Baja",'Mapa final'!$AF$12="Leve"),CONCATENATE("R2C",'Mapa final'!$S$12),"")</f>
        <v/>
      </c>
      <c r="U52" s="60" t="str">
        <f>IF(AND('Mapa final'!$AD$12="Baja",'Mapa final'!$AF$12="Leve"),CONCATENATE("R2C",'Mapa final'!$S$12),"")</f>
        <v/>
      </c>
      <c r="V52" s="51" t="str">
        <f>IF(AND('Mapa final'!$AD$12="Alta",'Mapa final'!$AF$12="Leve"),CONCATENATE("R2C",'Mapa final'!$S$12),"")</f>
        <v/>
      </c>
      <c r="W52" s="151" t="str">
        <f>IF(AND('Mapa final'!$AD$12="Alta",'Mapa final'!$AF$12="Leve"),CONCATENATE("R2C",'Mapa final'!$S$12),"")</f>
        <v/>
      </c>
      <c r="X52" s="151" t="str">
        <f>IF(AND('Mapa final'!$AD$12="Alta",'Mapa final'!$AF$12="Leve"),CONCATENATE("R2C",'Mapa final'!$S$12),"")</f>
        <v/>
      </c>
      <c r="Y52" s="151" t="str">
        <f>IF(AND('Mapa final'!$AD$12="Alta",'Mapa final'!$AF$12="Leve"),CONCATENATE("R2C",'Mapa final'!$S$12),"")</f>
        <v/>
      </c>
      <c r="Z52" s="151" t="str">
        <f>IF(AND('Mapa final'!$AD$12="Alta",'Mapa final'!$AF$12="Leve"),CONCATENATE("R2C",'Mapa final'!$S$12),"")</f>
        <v/>
      </c>
      <c r="AA52" s="52" t="str">
        <f>IF(AND('Mapa final'!$AD$12="Alta",'Mapa final'!$AF$12="Leve"),CONCATENATE("R2C",'Mapa final'!$S$12),"")</f>
        <v/>
      </c>
      <c r="AB52" s="38" t="str">
        <f>IF(AND('Mapa final'!$AD$12="Muy Alta",'Mapa final'!$AF$12="Leve"),CONCATENATE("R2C",'Mapa final'!$S$12),"")</f>
        <v/>
      </c>
      <c r="AC52" s="150" t="str">
        <f>IF(AND('Mapa final'!$AD$12="Muy Alta",'Mapa final'!$AF$12="Leve"),CONCATENATE("R2C",'Mapa final'!$S$12),"")</f>
        <v/>
      </c>
      <c r="AD52" s="150" t="str">
        <f>IF(AND('Mapa final'!$AD$12="Muy Alta",'Mapa final'!$AF$12="Leve"),CONCATENATE("R2C",'Mapa final'!$S$12),"")</f>
        <v/>
      </c>
      <c r="AE52" s="150" t="str">
        <f>IF(AND('Mapa final'!$AD$12="Muy Alta",'Mapa final'!$AF$12="Leve"),CONCATENATE("R2C",'Mapa final'!$S$12),"")</f>
        <v/>
      </c>
      <c r="AF52" s="150" t="str">
        <f>IF(AND('Mapa final'!$AD$12="Muy Alta",'Mapa final'!$AF$12="Leve"),CONCATENATE("R2C",'Mapa final'!$S$12),"")</f>
        <v/>
      </c>
      <c r="AG52" s="39" t="str">
        <f>IF(AND('Mapa final'!$AD$12="Muy Alta",'Mapa final'!$AF$12="Leve"),CONCATENATE("R2C",'Mapa final'!$S$12),"")</f>
        <v/>
      </c>
      <c r="AH52" s="40" t="str">
        <f>IF(AND('Mapa final'!$AD$12="Muy Alta",'Mapa final'!$AF$12="Catastrófico"),CONCATENATE("R2C",'Mapa final'!$S$12),"")</f>
        <v/>
      </c>
      <c r="AI52" s="152" t="str">
        <f>IF(AND('Mapa final'!$AD$12="Muy Alta",'Mapa final'!$AF$12="Catastrófico"),CONCATENATE("R2C",'Mapa final'!$S$12),"")</f>
        <v/>
      </c>
      <c r="AJ52" s="152" t="str">
        <f>IF(AND('Mapa final'!$AD$12="Muy Alta",'Mapa final'!$AF$12="Catastrófico"),CONCATENATE("R2C",'Mapa final'!$S$12),"")</f>
        <v/>
      </c>
      <c r="AK52" s="152" t="str">
        <f>IF(AND('Mapa final'!$AD$12="Muy Alta",'Mapa final'!$AF$12="Catastrófico"),CONCATENATE("R2C",'Mapa final'!$S$12),"")</f>
        <v/>
      </c>
      <c r="AL52" s="152" t="str">
        <f>IF(AND('Mapa final'!$AD$12="Muy Alta",'Mapa final'!$AF$12="Catastrófico"),CONCATENATE("R2C",'Mapa final'!$S$12),"")</f>
        <v/>
      </c>
      <c r="AM52" s="41" t="str">
        <f>IF(AND('Mapa final'!$AD$12="Muy Alta",'Mapa final'!$AF$12="Catastrófico"),CONCATENATE("R2C",'Mapa final'!$S$12),"")</f>
        <v/>
      </c>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64"/>
      <c r="BS52" s="64"/>
      <c r="BT52" s="64"/>
      <c r="BU52" s="64"/>
      <c r="BV52" s="64"/>
      <c r="BW52" s="64"/>
      <c r="BX52" s="64"/>
      <c r="BY52" s="64"/>
      <c r="BZ52" s="64"/>
      <c r="CA52" s="64"/>
      <c r="CB52" s="64"/>
    </row>
    <row r="53" spans="1:80" ht="15" customHeight="1" x14ac:dyDescent="0.25">
      <c r="A53" s="64"/>
      <c r="B53" s="287"/>
      <c r="C53" s="287"/>
      <c r="D53" s="288"/>
      <c r="E53" s="387"/>
      <c r="F53" s="386"/>
      <c r="G53" s="386"/>
      <c r="H53" s="386"/>
      <c r="I53" s="402"/>
      <c r="J53" s="59" t="str">
        <f>IF(AND('Mapa final'!$AD$12="Baja",'Mapa final'!$AF$12="Leve"),CONCATENATE("R2C",'Mapa final'!$S$12),"")</f>
        <v/>
      </c>
      <c r="K53" s="153" t="str">
        <f>IF(AND('Mapa final'!$AD$12="Baja",'Mapa final'!$AF$12="Leve"),CONCATENATE("R2C",'Mapa final'!$S$12),"")</f>
        <v/>
      </c>
      <c r="L53" s="153" t="str">
        <f>IF(AND('Mapa final'!$AD$12="Baja",'Mapa final'!$AF$12="Leve"),CONCATENATE("R2C",'Mapa final'!$S$12),"")</f>
        <v/>
      </c>
      <c r="M53" s="153" t="str">
        <f>IF(AND('Mapa final'!$AD$12="Baja",'Mapa final'!$AF$12="Leve"),CONCATENATE("R2C",'Mapa final'!$S$12),"")</f>
        <v/>
      </c>
      <c r="N53" s="153" t="str">
        <f>IF(AND('Mapa final'!$AD$12="Baja",'Mapa final'!$AF$12="Leve"),CONCATENATE("R2C",'Mapa final'!$S$12),"")</f>
        <v/>
      </c>
      <c r="O53" s="60" t="str">
        <f>IF(AND('Mapa final'!$AD$12="Baja",'Mapa final'!$AF$12="Leve"),CONCATENATE("R2C",'Mapa final'!$S$12),"")</f>
        <v/>
      </c>
      <c r="P53" s="59" t="str">
        <f>IF(AND('Mapa final'!$AD$12="Baja",'Mapa final'!$AF$12="Leve"),CONCATENATE("R2C",'Mapa final'!$S$12),"")</f>
        <v/>
      </c>
      <c r="Q53" s="153" t="str">
        <f>IF(AND('Mapa final'!$AD$12="Baja",'Mapa final'!$AF$12="Leve"),CONCATENATE("R2C",'Mapa final'!$S$12),"")</f>
        <v/>
      </c>
      <c r="R53" s="153" t="str">
        <f>IF(AND('Mapa final'!$AD$12="Baja",'Mapa final'!$AF$12="Leve"),CONCATENATE("R2C",'Mapa final'!$S$12),"")</f>
        <v/>
      </c>
      <c r="S53" s="153" t="str">
        <f>IF(AND('Mapa final'!$AD$12="Baja",'Mapa final'!$AF$12="Leve"),CONCATENATE("R2C",'Mapa final'!$S$12),"")</f>
        <v/>
      </c>
      <c r="T53" s="153" t="str">
        <f>IF(AND('Mapa final'!$AD$12="Baja",'Mapa final'!$AF$12="Leve"),CONCATENATE("R2C",'Mapa final'!$S$12),"")</f>
        <v/>
      </c>
      <c r="U53" s="60" t="str">
        <f>IF(AND('Mapa final'!$AD$12="Baja",'Mapa final'!$AF$12="Leve"),CONCATENATE("R2C",'Mapa final'!$S$12),"")</f>
        <v/>
      </c>
      <c r="V53" s="51" t="str">
        <f>IF(AND('Mapa final'!$AD$12="Alta",'Mapa final'!$AF$12="Leve"),CONCATENATE("R2C",'Mapa final'!$S$12),"")</f>
        <v/>
      </c>
      <c r="W53" s="151" t="str">
        <f>IF(AND('Mapa final'!$AD$12="Alta",'Mapa final'!$AF$12="Leve"),CONCATENATE("R2C",'Mapa final'!$S$12),"")</f>
        <v/>
      </c>
      <c r="X53" s="151" t="str">
        <f>IF(AND('Mapa final'!$AD$12="Alta",'Mapa final'!$AF$12="Leve"),CONCATENATE("R2C",'Mapa final'!$S$12),"")</f>
        <v/>
      </c>
      <c r="Y53" s="151" t="str">
        <f>IF(AND('Mapa final'!$AD$12="Alta",'Mapa final'!$AF$12="Leve"),CONCATENATE("R2C",'Mapa final'!$S$12),"")</f>
        <v/>
      </c>
      <c r="Z53" s="151" t="str">
        <f>IF(AND('Mapa final'!$AD$12="Alta",'Mapa final'!$AF$12="Leve"),CONCATENATE("R2C",'Mapa final'!$S$12),"")</f>
        <v/>
      </c>
      <c r="AA53" s="52" t="str">
        <f>IF(AND('Mapa final'!$AD$12="Alta",'Mapa final'!$AF$12="Leve"),CONCATENATE("R2C",'Mapa final'!$S$12),"")</f>
        <v/>
      </c>
      <c r="AB53" s="38" t="str">
        <f>IF(AND('Mapa final'!$AD$12="Muy Alta",'Mapa final'!$AF$12="Leve"),CONCATENATE("R2C",'Mapa final'!$S$12),"")</f>
        <v/>
      </c>
      <c r="AC53" s="150" t="str">
        <f>IF(AND('Mapa final'!$AD$12="Muy Alta",'Mapa final'!$AF$12="Leve"),CONCATENATE("R2C",'Mapa final'!$S$12),"")</f>
        <v/>
      </c>
      <c r="AD53" s="150" t="str">
        <f>IF(AND('Mapa final'!$AD$12="Muy Alta",'Mapa final'!$AF$12="Leve"),CONCATENATE("R2C",'Mapa final'!$S$12),"")</f>
        <v/>
      </c>
      <c r="AE53" s="150" t="str">
        <f>IF(AND('Mapa final'!$AD$12="Muy Alta",'Mapa final'!$AF$12="Leve"),CONCATENATE("R2C",'Mapa final'!$S$12),"")</f>
        <v/>
      </c>
      <c r="AF53" s="150" t="str">
        <f>IF(AND('Mapa final'!$AD$12="Muy Alta",'Mapa final'!$AF$12="Leve"),CONCATENATE("R2C",'Mapa final'!$S$12),"")</f>
        <v/>
      </c>
      <c r="AG53" s="39" t="str">
        <f>IF(AND('Mapa final'!$AD$12="Muy Alta",'Mapa final'!$AF$12="Leve"),CONCATENATE("R2C",'Mapa final'!$S$12),"")</f>
        <v/>
      </c>
      <c r="AH53" s="40" t="str">
        <f>IF(AND('Mapa final'!$AD$12="Muy Alta",'Mapa final'!$AF$12="Catastrófico"),CONCATENATE("R2C",'Mapa final'!$S$12),"")</f>
        <v/>
      </c>
      <c r="AI53" s="152" t="str">
        <f>IF(AND('Mapa final'!$AD$12="Muy Alta",'Mapa final'!$AF$12="Catastrófico"),CONCATENATE("R2C",'Mapa final'!$S$12),"")</f>
        <v/>
      </c>
      <c r="AJ53" s="152" t="str">
        <f>IF(AND('Mapa final'!$AD$12="Muy Alta",'Mapa final'!$AF$12="Catastrófico"),CONCATENATE("R2C",'Mapa final'!$S$12),"")</f>
        <v/>
      </c>
      <c r="AK53" s="152" t="str">
        <f>IF(AND('Mapa final'!$AD$12="Muy Alta",'Mapa final'!$AF$12="Catastrófico"),CONCATENATE("R2C",'Mapa final'!$S$12),"")</f>
        <v/>
      </c>
      <c r="AL53" s="152" t="str">
        <f>IF(AND('Mapa final'!$AD$12="Muy Alta",'Mapa final'!$AF$12="Catastrófico"),CONCATENATE("R2C",'Mapa final'!$S$12),"")</f>
        <v/>
      </c>
      <c r="AM53" s="41" t="str">
        <f>IF(AND('Mapa final'!$AD$12="Muy Alta",'Mapa final'!$AF$12="Catastrófico"),CONCATENATE("R2C",'Mapa final'!$S$12),"")</f>
        <v/>
      </c>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64"/>
      <c r="BS53" s="64"/>
      <c r="BT53" s="64"/>
      <c r="BU53" s="64"/>
      <c r="BV53" s="64"/>
      <c r="BW53" s="64"/>
      <c r="BX53" s="64"/>
      <c r="BY53" s="64"/>
      <c r="BZ53" s="64"/>
      <c r="CA53" s="64"/>
      <c r="CB53" s="64"/>
    </row>
    <row r="54" spans="1:80" ht="15" customHeight="1" x14ac:dyDescent="0.25">
      <c r="A54" s="64"/>
      <c r="B54" s="287"/>
      <c r="C54" s="287"/>
      <c r="D54" s="288"/>
      <c r="E54" s="387"/>
      <c r="F54" s="386"/>
      <c r="G54" s="386"/>
      <c r="H54" s="386"/>
      <c r="I54" s="402"/>
      <c r="J54" s="59" t="str">
        <f>IF(AND('Mapa final'!$AD$12="Baja",'Mapa final'!$AF$12="Leve"),CONCATENATE("R2C",'Mapa final'!$S$12),"")</f>
        <v/>
      </c>
      <c r="K54" s="153" t="str">
        <f>IF(AND('Mapa final'!$AD$12="Baja",'Mapa final'!$AF$12="Leve"),CONCATENATE("R2C",'Mapa final'!$S$12),"")</f>
        <v/>
      </c>
      <c r="L54" s="153" t="str">
        <f>IF(AND('Mapa final'!$AD$12="Baja",'Mapa final'!$AF$12="Leve"),CONCATENATE("R2C",'Mapa final'!$S$12),"")</f>
        <v/>
      </c>
      <c r="M54" s="153" t="str">
        <f>IF(AND('Mapa final'!$AD$12="Baja",'Mapa final'!$AF$12="Leve"),CONCATENATE("R2C",'Mapa final'!$S$12),"")</f>
        <v/>
      </c>
      <c r="N54" s="153" t="str">
        <f>IF(AND('Mapa final'!$AD$12="Baja",'Mapa final'!$AF$12="Leve"),CONCATENATE("R2C",'Mapa final'!$S$12),"")</f>
        <v/>
      </c>
      <c r="O54" s="60" t="str">
        <f>IF(AND('Mapa final'!$AD$12="Baja",'Mapa final'!$AF$12="Leve"),CONCATENATE("R2C",'Mapa final'!$S$12),"")</f>
        <v/>
      </c>
      <c r="P54" s="59" t="str">
        <f>IF(AND('Mapa final'!$AD$12="Baja",'Mapa final'!$AF$12="Leve"),CONCATENATE("R2C",'Mapa final'!$S$12),"")</f>
        <v/>
      </c>
      <c r="Q54" s="153" t="str">
        <f>IF(AND('Mapa final'!$AD$12="Baja",'Mapa final'!$AF$12="Leve"),CONCATENATE("R2C",'Mapa final'!$S$12),"")</f>
        <v/>
      </c>
      <c r="R54" s="153" t="str">
        <f>IF(AND('Mapa final'!$AD$12="Baja",'Mapa final'!$AF$12="Leve"),CONCATENATE("R2C",'Mapa final'!$S$12),"")</f>
        <v/>
      </c>
      <c r="S54" s="153" t="str">
        <f>IF(AND('Mapa final'!$AD$12="Baja",'Mapa final'!$AF$12="Leve"),CONCATENATE("R2C",'Mapa final'!$S$12),"")</f>
        <v/>
      </c>
      <c r="T54" s="153" t="str">
        <f>IF(AND('Mapa final'!$AD$12="Baja",'Mapa final'!$AF$12="Leve"),CONCATENATE("R2C",'Mapa final'!$S$12),"")</f>
        <v/>
      </c>
      <c r="U54" s="60" t="str">
        <f>IF(AND('Mapa final'!$AD$12="Baja",'Mapa final'!$AF$12="Leve"),CONCATENATE("R2C",'Mapa final'!$S$12),"")</f>
        <v/>
      </c>
      <c r="V54" s="51" t="str">
        <f>IF(AND('Mapa final'!$AD$12="Alta",'Mapa final'!$AF$12="Leve"),CONCATENATE("R2C",'Mapa final'!$S$12),"")</f>
        <v/>
      </c>
      <c r="W54" s="151" t="str">
        <f>IF(AND('Mapa final'!$AD$12="Alta",'Mapa final'!$AF$12="Leve"),CONCATENATE("R2C",'Mapa final'!$S$12),"")</f>
        <v/>
      </c>
      <c r="X54" s="151" t="str">
        <f>IF(AND('Mapa final'!$AD$12="Alta",'Mapa final'!$AF$12="Leve"),CONCATENATE("R2C",'Mapa final'!$S$12),"")</f>
        <v/>
      </c>
      <c r="Y54" s="151" t="str">
        <f>IF(AND('Mapa final'!$AD$12="Alta",'Mapa final'!$AF$12="Leve"),CONCATENATE("R2C",'Mapa final'!$S$12),"")</f>
        <v/>
      </c>
      <c r="Z54" s="151" t="str">
        <f>IF(AND('Mapa final'!$AD$12="Alta",'Mapa final'!$AF$12="Leve"),CONCATENATE("R2C",'Mapa final'!$S$12),"")</f>
        <v/>
      </c>
      <c r="AA54" s="52" t="str">
        <f>IF(AND('Mapa final'!$AD$12="Alta",'Mapa final'!$AF$12="Leve"),CONCATENATE("R2C",'Mapa final'!$S$12),"")</f>
        <v/>
      </c>
      <c r="AB54" s="38" t="str">
        <f>IF(AND('Mapa final'!$AD$12="Muy Alta",'Mapa final'!$AF$12="Leve"),CONCATENATE("R2C",'Mapa final'!$S$12),"")</f>
        <v/>
      </c>
      <c r="AC54" s="150" t="str">
        <f>IF(AND('Mapa final'!$AD$12="Muy Alta",'Mapa final'!$AF$12="Leve"),CONCATENATE("R2C",'Mapa final'!$S$12),"")</f>
        <v/>
      </c>
      <c r="AD54" s="150" t="str">
        <f>IF(AND('Mapa final'!$AD$12="Muy Alta",'Mapa final'!$AF$12="Leve"),CONCATENATE("R2C",'Mapa final'!$S$12),"")</f>
        <v/>
      </c>
      <c r="AE54" s="150" t="str">
        <f>IF(AND('Mapa final'!$AD$12="Muy Alta",'Mapa final'!$AF$12="Leve"),CONCATENATE("R2C",'Mapa final'!$S$12),"")</f>
        <v/>
      </c>
      <c r="AF54" s="150" t="str">
        <f>IF(AND('Mapa final'!$AD$12="Muy Alta",'Mapa final'!$AF$12="Leve"),CONCATENATE("R2C",'Mapa final'!$S$12),"")</f>
        <v/>
      </c>
      <c r="AG54" s="39" t="str">
        <f>IF(AND('Mapa final'!$AD$12="Muy Alta",'Mapa final'!$AF$12="Leve"),CONCATENATE("R2C",'Mapa final'!$S$12),"")</f>
        <v/>
      </c>
      <c r="AH54" s="40" t="str">
        <f>IF(AND('Mapa final'!$AD$12="Muy Alta",'Mapa final'!$AF$12="Catastrófico"),CONCATENATE("R2C",'Mapa final'!$S$12),"")</f>
        <v/>
      </c>
      <c r="AI54" s="152" t="str">
        <f>IF(AND('Mapa final'!$AD$12="Muy Alta",'Mapa final'!$AF$12="Catastrófico"),CONCATENATE("R2C",'Mapa final'!$S$12),"")</f>
        <v/>
      </c>
      <c r="AJ54" s="152" t="str">
        <f>IF(AND('Mapa final'!$AD$12="Muy Alta",'Mapa final'!$AF$12="Catastrófico"),CONCATENATE("R2C",'Mapa final'!$S$12),"")</f>
        <v/>
      </c>
      <c r="AK54" s="152" t="str">
        <f>IF(AND('Mapa final'!$AD$12="Muy Alta",'Mapa final'!$AF$12="Catastrófico"),CONCATENATE("R2C",'Mapa final'!$S$12),"")</f>
        <v/>
      </c>
      <c r="AL54" s="152" t="str">
        <f>IF(AND('Mapa final'!$AD$12="Muy Alta",'Mapa final'!$AF$12="Catastrófico"),CONCATENATE("R2C",'Mapa final'!$S$12),"")</f>
        <v/>
      </c>
      <c r="AM54" s="41" t="str">
        <f>IF(AND('Mapa final'!$AD$12="Muy Alta",'Mapa final'!$AF$12="Catastrófico"),CONCATENATE("R2C",'Mapa final'!$S$12),"")</f>
        <v/>
      </c>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row>
    <row r="55" spans="1:80" ht="15.75" customHeight="1" thickBot="1" x14ac:dyDescent="0.3">
      <c r="A55" s="64"/>
      <c r="B55" s="287"/>
      <c r="C55" s="287"/>
      <c r="D55" s="288"/>
      <c r="E55" s="388"/>
      <c r="F55" s="389"/>
      <c r="G55" s="389"/>
      <c r="H55" s="389"/>
      <c r="I55" s="403"/>
      <c r="J55" s="61" t="str">
        <f>IF(AND('Mapa final'!$AD$12="Baja",'Mapa final'!$AF$12="Leve"),CONCATENATE("R2C",'Mapa final'!$S$12),"")</f>
        <v/>
      </c>
      <c r="K55" s="62" t="str">
        <f>IF(AND('Mapa final'!$AD$12="Baja",'Mapa final'!$AF$12="Leve"),CONCATENATE("R2C",'Mapa final'!$S$12),"")</f>
        <v/>
      </c>
      <c r="L55" s="62" t="str">
        <f>IF(AND('Mapa final'!$AD$12="Baja",'Mapa final'!$AF$12="Leve"),CONCATENATE("R2C",'Mapa final'!$S$12),"")</f>
        <v/>
      </c>
      <c r="M55" s="62" t="str">
        <f>IF(AND('Mapa final'!$AD$12="Baja",'Mapa final'!$AF$12="Leve"),CONCATENATE("R2C",'Mapa final'!$S$12),"")</f>
        <v/>
      </c>
      <c r="N55" s="62" t="str">
        <f>IF(AND('Mapa final'!$AD$12="Baja",'Mapa final'!$AF$12="Leve"),CONCATENATE("R2C",'Mapa final'!$S$12),"")</f>
        <v/>
      </c>
      <c r="O55" s="63" t="str">
        <f>IF(AND('Mapa final'!$AD$12="Baja",'Mapa final'!$AF$12="Leve"),CONCATENATE("R2C",'Mapa final'!$S$12),"")</f>
        <v/>
      </c>
      <c r="P55" s="61" t="str">
        <f>IF(AND('Mapa final'!$AD$12="Baja",'Mapa final'!$AF$12="Leve"),CONCATENATE("R2C",'Mapa final'!$S$12),"")</f>
        <v/>
      </c>
      <c r="Q55" s="62" t="str">
        <f>IF(AND('Mapa final'!$AD$12="Baja",'Mapa final'!$AF$12="Leve"),CONCATENATE("R2C",'Mapa final'!$S$12),"")</f>
        <v/>
      </c>
      <c r="R55" s="62" t="str">
        <f>IF(AND('Mapa final'!$AD$12="Baja",'Mapa final'!$AF$12="Leve"),CONCATENATE("R2C",'Mapa final'!$S$12),"")</f>
        <v/>
      </c>
      <c r="S55" s="62" t="str">
        <f>IF(AND('Mapa final'!$AD$12="Baja",'Mapa final'!$AF$12="Leve"),CONCATENATE("R2C",'Mapa final'!$S$12),"")</f>
        <v/>
      </c>
      <c r="T55" s="62" t="str">
        <f>IF(AND('Mapa final'!$AD$12="Baja",'Mapa final'!$AF$12="Leve"),CONCATENATE("R2C",'Mapa final'!$S$12),"")</f>
        <v/>
      </c>
      <c r="U55" s="63" t="str">
        <f>IF(AND('Mapa final'!$AD$12="Baja",'Mapa final'!$AF$12="Leve"),CONCATENATE("R2C",'Mapa final'!$S$12),"")</f>
        <v/>
      </c>
      <c r="V55" s="53" t="str">
        <f>IF(AND('Mapa final'!$AD$12="Alta",'Mapa final'!$AF$12="Leve"),CONCATENATE("R2C",'Mapa final'!$S$12),"")</f>
        <v/>
      </c>
      <c r="W55" s="54" t="str">
        <f>IF(AND('Mapa final'!$AD$12="Alta",'Mapa final'!$AF$12="Leve"),CONCATENATE("R2C",'Mapa final'!$S$12),"")</f>
        <v/>
      </c>
      <c r="X55" s="54" t="str">
        <f>IF(AND('Mapa final'!$AD$12="Alta",'Mapa final'!$AF$12="Leve"),CONCATENATE("R2C",'Mapa final'!$S$12),"")</f>
        <v/>
      </c>
      <c r="Y55" s="54" t="str">
        <f>IF(AND('Mapa final'!$AD$12="Alta",'Mapa final'!$AF$12="Leve"),CONCATENATE("R2C",'Mapa final'!$S$12),"")</f>
        <v/>
      </c>
      <c r="Z55" s="54" t="str">
        <f>IF(AND('Mapa final'!$AD$12="Alta",'Mapa final'!$AF$12="Leve"),CONCATENATE("R2C",'Mapa final'!$S$12),"")</f>
        <v/>
      </c>
      <c r="AA55" s="55" t="str">
        <f>IF(AND('Mapa final'!$AD$12="Alta",'Mapa final'!$AF$12="Leve"),CONCATENATE("R2C",'Mapa final'!$S$12),"")</f>
        <v/>
      </c>
      <c r="AB55" s="42" t="str">
        <f>IF(AND('Mapa final'!$AD$12="Muy Alta",'Mapa final'!$AF$12="Leve"),CONCATENATE("R2C",'Mapa final'!$S$12),"")</f>
        <v/>
      </c>
      <c r="AC55" s="43" t="str">
        <f>IF(AND('Mapa final'!$AD$12="Muy Alta",'Mapa final'!$AF$12="Leve"),CONCATENATE("R2C",'Mapa final'!$S$12),"")</f>
        <v/>
      </c>
      <c r="AD55" s="43" t="str">
        <f>IF(AND('Mapa final'!$AD$12="Muy Alta",'Mapa final'!$AF$12="Leve"),CONCATENATE("R2C",'Mapa final'!$S$12),"")</f>
        <v/>
      </c>
      <c r="AE55" s="43" t="str">
        <f>IF(AND('Mapa final'!$AD$12="Muy Alta",'Mapa final'!$AF$12="Leve"),CONCATENATE("R2C",'Mapa final'!$S$12),"")</f>
        <v/>
      </c>
      <c r="AF55" s="43" t="str">
        <f>IF(AND('Mapa final'!$AD$12="Muy Alta",'Mapa final'!$AF$12="Leve"),CONCATENATE("R2C",'Mapa final'!$S$12),"")</f>
        <v/>
      </c>
      <c r="AG55" s="44" t="str">
        <f>IF(AND('Mapa final'!$AD$12="Muy Alta",'Mapa final'!$AF$12="Leve"),CONCATENATE("R2C",'Mapa final'!$S$12),"")</f>
        <v/>
      </c>
      <c r="AH55" s="45" t="str">
        <f>IF(AND('Mapa final'!$AD$12="Muy Alta",'Mapa final'!$AF$12="Catastrófico"),CONCATENATE("R2C",'Mapa final'!$S$12),"")</f>
        <v/>
      </c>
      <c r="AI55" s="46" t="str">
        <f>IF(AND('Mapa final'!$AD$12="Muy Alta",'Mapa final'!$AF$12="Catastrófico"),CONCATENATE("R2C",'Mapa final'!$S$12),"")</f>
        <v/>
      </c>
      <c r="AJ55" s="46" t="str">
        <f>IF(AND('Mapa final'!$AD$12="Muy Alta",'Mapa final'!$AF$12="Catastrófico"),CONCATENATE("R2C",'Mapa final'!$S$12),"")</f>
        <v/>
      </c>
      <c r="AK55" s="46" t="str">
        <f>IF(AND('Mapa final'!$AD$12="Muy Alta",'Mapa final'!$AF$12="Catastrófico"),CONCATENATE("R2C",'Mapa final'!$S$12),"")</f>
        <v/>
      </c>
      <c r="AL55" s="46" t="str">
        <f>IF(AND('Mapa final'!$AD$12="Muy Alta",'Mapa final'!$AF$12="Catastrófico"),CONCATENATE("R2C",'Mapa final'!$S$12),"")</f>
        <v/>
      </c>
      <c r="AM55" s="47" t="str">
        <f>IF(AND('Mapa final'!$AD$12="Muy Alta",'Mapa final'!$AF$12="Catastrófico"),CONCATENATE("R2C",'Mapa final'!$S$12),"")</f>
        <v/>
      </c>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4"/>
      <c r="BS55" s="64"/>
      <c r="BT55" s="64"/>
      <c r="BU55" s="64"/>
      <c r="BV55" s="64"/>
      <c r="BW55" s="64"/>
      <c r="BX55" s="64"/>
      <c r="BY55" s="64"/>
      <c r="BZ55" s="64"/>
      <c r="CA55" s="64"/>
      <c r="CB55" s="64"/>
    </row>
    <row r="56" spans="1:80" x14ac:dyDescent="0.25">
      <c r="A56" s="64"/>
      <c r="B56" s="64"/>
      <c r="C56" s="64"/>
      <c r="D56" s="64"/>
      <c r="E56" s="64"/>
      <c r="F56" s="64"/>
      <c r="G56" s="64"/>
      <c r="H56" s="64"/>
      <c r="I56" s="64"/>
      <c r="J56" s="383" t="s">
        <v>243</v>
      </c>
      <c r="K56" s="384"/>
      <c r="L56" s="384"/>
      <c r="M56" s="384"/>
      <c r="N56" s="384"/>
      <c r="O56" s="401"/>
      <c r="P56" s="383" t="s">
        <v>244</v>
      </c>
      <c r="Q56" s="384"/>
      <c r="R56" s="384"/>
      <c r="S56" s="384"/>
      <c r="T56" s="384"/>
      <c r="U56" s="401"/>
      <c r="V56" s="383" t="s">
        <v>245</v>
      </c>
      <c r="W56" s="384"/>
      <c r="X56" s="384"/>
      <c r="Y56" s="384"/>
      <c r="Z56" s="384"/>
      <c r="AA56" s="401"/>
      <c r="AB56" s="383" t="s">
        <v>246</v>
      </c>
      <c r="AC56" s="422"/>
      <c r="AD56" s="384"/>
      <c r="AE56" s="384"/>
      <c r="AF56" s="384"/>
      <c r="AG56" s="401"/>
      <c r="AH56" s="383" t="s">
        <v>247</v>
      </c>
      <c r="AI56" s="384"/>
      <c r="AJ56" s="384"/>
      <c r="AK56" s="384"/>
      <c r="AL56" s="384"/>
      <c r="AM56" s="401"/>
      <c r="AN56" s="64"/>
      <c r="AO56" s="64"/>
      <c r="AP56" s="64"/>
      <c r="AQ56" s="64"/>
      <c r="AR56" s="64"/>
      <c r="AS56" s="64"/>
      <c r="AT56" s="64"/>
      <c r="AU56" s="64"/>
      <c r="AV56" s="64"/>
      <c r="AW56" s="64"/>
      <c r="AX56" s="64"/>
      <c r="AY56" s="64"/>
      <c r="AZ56" s="64"/>
      <c r="BA56" s="64"/>
      <c r="BB56" s="64"/>
      <c r="BC56" s="64"/>
      <c r="BD56" s="64"/>
      <c r="BE56" s="64"/>
      <c r="BF56" s="64"/>
      <c r="BG56" s="64"/>
      <c r="BH56" s="64"/>
      <c r="BI56" s="64"/>
      <c r="BJ56" s="64"/>
      <c r="BK56" s="64"/>
      <c r="BL56" s="64"/>
      <c r="BM56" s="64"/>
      <c r="BN56" s="64"/>
      <c r="BO56" s="64"/>
      <c r="BP56" s="64"/>
      <c r="BQ56" s="64"/>
      <c r="BR56" s="64"/>
      <c r="BS56" s="64"/>
      <c r="BT56" s="64"/>
      <c r="BU56" s="64"/>
      <c r="BV56" s="64"/>
      <c r="BW56" s="64"/>
      <c r="BX56" s="64"/>
      <c r="BY56" s="64"/>
      <c r="BZ56" s="64"/>
      <c r="CA56" s="64"/>
      <c r="CB56" s="64"/>
    </row>
    <row r="57" spans="1:80" x14ac:dyDescent="0.25">
      <c r="A57" s="64"/>
      <c r="B57" s="64"/>
      <c r="C57" s="64"/>
      <c r="D57" s="64"/>
      <c r="E57" s="64"/>
      <c r="F57" s="64"/>
      <c r="G57" s="64"/>
      <c r="H57" s="64"/>
      <c r="I57" s="64"/>
      <c r="J57" s="387"/>
      <c r="K57" s="386"/>
      <c r="L57" s="386"/>
      <c r="M57" s="386"/>
      <c r="N57" s="386"/>
      <c r="O57" s="402"/>
      <c r="P57" s="387"/>
      <c r="Q57" s="386"/>
      <c r="R57" s="386"/>
      <c r="S57" s="386"/>
      <c r="T57" s="386"/>
      <c r="U57" s="402"/>
      <c r="V57" s="387"/>
      <c r="W57" s="386"/>
      <c r="X57" s="386"/>
      <c r="Y57" s="386"/>
      <c r="Z57" s="386"/>
      <c r="AA57" s="402"/>
      <c r="AB57" s="387"/>
      <c r="AC57" s="386"/>
      <c r="AD57" s="386"/>
      <c r="AE57" s="386"/>
      <c r="AF57" s="386"/>
      <c r="AG57" s="402"/>
      <c r="AH57" s="387"/>
      <c r="AI57" s="386"/>
      <c r="AJ57" s="386"/>
      <c r="AK57" s="386"/>
      <c r="AL57" s="386"/>
      <c r="AM57" s="402"/>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row>
    <row r="58" spans="1:80" x14ac:dyDescent="0.25">
      <c r="A58" s="64"/>
      <c r="B58" s="64"/>
      <c r="C58" s="64"/>
      <c r="D58" s="64"/>
      <c r="E58" s="64"/>
      <c r="F58" s="64"/>
      <c r="G58" s="64"/>
      <c r="H58" s="64"/>
      <c r="I58" s="64"/>
      <c r="J58" s="387"/>
      <c r="K58" s="386"/>
      <c r="L58" s="386"/>
      <c r="M58" s="386"/>
      <c r="N58" s="386"/>
      <c r="O58" s="402"/>
      <c r="P58" s="387"/>
      <c r="Q58" s="386"/>
      <c r="R58" s="386"/>
      <c r="S58" s="386"/>
      <c r="T58" s="386"/>
      <c r="U58" s="402"/>
      <c r="V58" s="387"/>
      <c r="W58" s="386"/>
      <c r="X58" s="386"/>
      <c r="Y58" s="386"/>
      <c r="Z58" s="386"/>
      <c r="AA58" s="402"/>
      <c r="AB58" s="387"/>
      <c r="AC58" s="386"/>
      <c r="AD58" s="386"/>
      <c r="AE58" s="386"/>
      <c r="AF58" s="386"/>
      <c r="AG58" s="402"/>
      <c r="AH58" s="387"/>
      <c r="AI58" s="386"/>
      <c r="AJ58" s="386"/>
      <c r="AK58" s="386"/>
      <c r="AL58" s="386"/>
      <c r="AM58" s="402"/>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row>
    <row r="59" spans="1:80" x14ac:dyDescent="0.25">
      <c r="A59" s="64"/>
      <c r="B59" s="64"/>
      <c r="C59" s="64"/>
      <c r="D59" s="64"/>
      <c r="E59" s="64"/>
      <c r="F59" s="64"/>
      <c r="G59" s="64"/>
      <c r="H59" s="64"/>
      <c r="I59" s="64"/>
      <c r="J59" s="387"/>
      <c r="K59" s="386"/>
      <c r="L59" s="386"/>
      <c r="M59" s="386"/>
      <c r="N59" s="386"/>
      <c r="O59" s="402"/>
      <c r="P59" s="387"/>
      <c r="Q59" s="386"/>
      <c r="R59" s="386"/>
      <c r="S59" s="386"/>
      <c r="T59" s="386"/>
      <c r="U59" s="402"/>
      <c r="V59" s="387"/>
      <c r="W59" s="386"/>
      <c r="X59" s="386"/>
      <c r="Y59" s="386"/>
      <c r="Z59" s="386"/>
      <c r="AA59" s="402"/>
      <c r="AB59" s="387"/>
      <c r="AC59" s="386"/>
      <c r="AD59" s="386"/>
      <c r="AE59" s="386"/>
      <c r="AF59" s="386"/>
      <c r="AG59" s="402"/>
      <c r="AH59" s="387"/>
      <c r="AI59" s="386"/>
      <c r="AJ59" s="386"/>
      <c r="AK59" s="386"/>
      <c r="AL59" s="386"/>
      <c r="AM59" s="402"/>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row>
    <row r="60" spans="1:80" x14ac:dyDescent="0.25">
      <c r="A60" s="64"/>
      <c r="B60" s="64"/>
      <c r="C60" s="64"/>
      <c r="D60" s="64"/>
      <c r="E60" s="64"/>
      <c r="F60" s="64"/>
      <c r="G60" s="64"/>
      <c r="H60" s="64"/>
      <c r="I60" s="64"/>
      <c r="J60" s="387"/>
      <c r="K60" s="386"/>
      <c r="L60" s="386"/>
      <c r="M60" s="386"/>
      <c r="N60" s="386"/>
      <c r="O60" s="402"/>
      <c r="P60" s="387"/>
      <c r="Q60" s="386"/>
      <c r="R60" s="386"/>
      <c r="S60" s="386"/>
      <c r="T60" s="386"/>
      <c r="U60" s="402"/>
      <c r="V60" s="387"/>
      <c r="W60" s="386"/>
      <c r="X60" s="386"/>
      <c r="Y60" s="386"/>
      <c r="Z60" s="386"/>
      <c r="AA60" s="402"/>
      <c r="AB60" s="387"/>
      <c r="AC60" s="386"/>
      <c r="AD60" s="386"/>
      <c r="AE60" s="386"/>
      <c r="AF60" s="386"/>
      <c r="AG60" s="402"/>
      <c r="AH60" s="387"/>
      <c r="AI60" s="386"/>
      <c r="AJ60" s="386"/>
      <c r="AK60" s="386"/>
      <c r="AL60" s="386"/>
      <c r="AM60" s="402"/>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row>
    <row r="61" spans="1:80" ht="15.75" thickBot="1" x14ac:dyDescent="0.3">
      <c r="A61" s="64"/>
      <c r="B61" s="64"/>
      <c r="C61" s="64"/>
      <c r="D61" s="64"/>
      <c r="E61" s="64"/>
      <c r="F61" s="64"/>
      <c r="G61" s="64"/>
      <c r="H61" s="64"/>
      <c r="I61" s="64"/>
      <c r="J61" s="388"/>
      <c r="K61" s="389"/>
      <c r="L61" s="389"/>
      <c r="M61" s="389"/>
      <c r="N61" s="389"/>
      <c r="O61" s="403"/>
      <c r="P61" s="388"/>
      <c r="Q61" s="389"/>
      <c r="R61" s="389"/>
      <c r="S61" s="389"/>
      <c r="T61" s="389"/>
      <c r="U61" s="403"/>
      <c r="V61" s="388"/>
      <c r="W61" s="389"/>
      <c r="X61" s="389"/>
      <c r="Y61" s="389"/>
      <c r="Z61" s="389"/>
      <c r="AA61" s="403"/>
      <c r="AB61" s="388"/>
      <c r="AC61" s="389"/>
      <c r="AD61" s="389"/>
      <c r="AE61" s="389"/>
      <c r="AF61" s="389"/>
      <c r="AG61" s="403"/>
      <c r="AH61" s="388"/>
      <c r="AI61" s="389"/>
      <c r="AJ61" s="389"/>
      <c r="AK61" s="389"/>
      <c r="AL61" s="389"/>
      <c r="AM61" s="403"/>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row>
    <row r="62" spans="1:80" x14ac:dyDescent="0.25">
      <c r="A62" s="64"/>
      <c r="B62" s="64"/>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row>
    <row r="63" spans="1:80" ht="15" customHeight="1" x14ac:dyDescent="0.25">
      <c r="A63" s="6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4"/>
      <c r="AV63" s="64"/>
      <c r="AW63" s="64"/>
      <c r="AX63" s="64"/>
      <c r="AY63" s="64"/>
      <c r="AZ63" s="64"/>
      <c r="BA63" s="64"/>
      <c r="BB63" s="64"/>
      <c r="BC63" s="64"/>
      <c r="BD63" s="64"/>
      <c r="BE63" s="64"/>
      <c r="BF63" s="64"/>
      <c r="BG63" s="64"/>
      <c r="BH63" s="64"/>
    </row>
    <row r="64" spans="1:80" ht="15" customHeight="1" x14ac:dyDescent="0.25">
      <c r="A64" s="64"/>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4"/>
      <c r="AV64" s="64"/>
      <c r="AW64" s="64"/>
      <c r="AX64" s="64"/>
      <c r="AY64" s="64"/>
      <c r="AZ64" s="64"/>
      <c r="BA64" s="64"/>
      <c r="BB64" s="64"/>
      <c r="BC64" s="64"/>
      <c r="BD64" s="64"/>
      <c r="BE64" s="64"/>
      <c r="BF64" s="64"/>
      <c r="BG64" s="64"/>
      <c r="BH64" s="64"/>
    </row>
    <row r="65" spans="1:60" x14ac:dyDescent="0.25">
      <c r="A65" s="64"/>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row>
    <row r="66" spans="1:60" x14ac:dyDescent="0.25">
      <c r="A66" s="64"/>
      <c r="B66" s="64"/>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4"/>
      <c r="AZ66" s="64"/>
      <c r="BA66" s="64"/>
      <c r="BB66" s="64"/>
      <c r="BC66" s="64"/>
      <c r="BD66" s="64"/>
      <c r="BE66" s="64"/>
      <c r="BF66" s="64"/>
      <c r="BG66" s="64"/>
      <c r="BH66" s="64"/>
    </row>
    <row r="67" spans="1:60" x14ac:dyDescent="0.25">
      <c r="A67" s="64"/>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row>
    <row r="68" spans="1:60" x14ac:dyDescent="0.25">
      <c r="A68" s="64"/>
      <c r="B68" s="64"/>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row>
    <row r="69" spans="1:60" x14ac:dyDescent="0.25">
      <c r="A69" s="6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row>
    <row r="70" spans="1:60" x14ac:dyDescent="0.25">
      <c r="A70" s="6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4"/>
      <c r="AZ70" s="64"/>
      <c r="BA70" s="64"/>
      <c r="BB70" s="64"/>
      <c r="BC70" s="64"/>
      <c r="BD70" s="64"/>
      <c r="BE70" s="64"/>
      <c r="BF70" s="64"/>
      <c r="BG70" s="64"/>
      <c r="BH70" s="64"/>
    </row>
    <row r="71" spans="1:60" x14ac:dyDescent="0.25">
      <c r="A71" s="64"/>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64"/>
      <c r="AW71" s="64"/>
      <c r="AX71" s="64"/>
      <c r="AY71" s="64"/>
      <c r="AZ71" s="64"/>
      <c r="BA71" s="64"/>
      <c r="BB71" s="64"/>
      <c r="BC71" s="64"/>
      <c r="BD71" s="64"/>
      <c r="BE71" s="64"/>
      <c r="BF71" s="64"/>
      <c r="BG71" s="64"/>
      <c r="BH71" s="64"/>
    </row>
    <row r="72" spans="1:60" x14ac:dyDescent="0.25">
      <c r="A72" s="64"/>
      <c r="B72" s="64"/>
      <c r="C72" s="64"/>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row>
    <row r="73" spans="1:60" x14ac:dyDescent="0.25">
      <c r="A73" s="64"/>
      <c r="B73" s="64"/>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4"/>
      <c r="AK73" s="64"/>
      <c r="AL73" s="64"/>
      <c r="AM73" s="64"/>
      <c r="AN73" s="64"/>
      <c r="AO73" s="64"/>
      <c r="AP73" s="64"/>
      <c r="AQ73" s="64"/>
      <c r="AR73" s="64"/>
      <c r="AS73" s="64"/>
      <c r="AT73" s="64"/>
      <c r="AU73" s="64"/>
      <c r="AV73" s="64"/>
      <c r="AW73" s="64"/>
      <c r="AX73" s="64"/>
      <c r="AY73" s="64"/>
      <c r="AZ73" s="64"/>
      <c r="BA73" s="64"/>
      <c r="BB73" s="64"/>
      <c r="BC73" s="64"/>
      <c r="BD73" s="64"/>
      <c r="BE73" s="64"/>
      <c r="BF73" s="64"/>
      <c r="BG73" s="64"/>
      <c r="BH73" s="64"/>
    </row>
    <row r="74" spans="1:60" x14ac:dyDescent="0.25">
      <c r="A74" s="64"/>
      <c r="B74" s="64"/>
      <c r="C74" s="64"/>
      <c r="D74" s="64"/>
      <c r="E74" s="64"/>
      <c r="F74" s="64"/>
      <c r="G74" s="64"/>
      <c r="H74" s="64"/>
      <c r="I74" s="64"/>
      <c r="J74" s="64"/>
      <c r="K74" s="64"/>
      <c r="L74" s="64"/>
      <c r="M74" s="64"/>
      <c r="N74" s="64"/>
      <c r="O74" s="64"/>
      <c r="P74" s="64"/>
      <c r="Q74" s="64"/>
      <c r="R74" s="64"/>
      <c r="S74" s="64"/>
      <c r="T74" s="64"/>
      <c r="U74" s="64"/>
      <c r="V74" s="64"/>
      <c r="W74" s="64"/>
      <c r="X74" s="64"/>
      <c r="Y74" s="64"/>
      <c r="Z74" s="64"/>
      <c r="AA74" s="64"/>
      <c r="AB74" s="64"/>
      <c r="AC74" s="64"/>
      <c r="AD74" s="64"/>
      <c r="AE74" s="64"/>
      <c r="AF74" s="64"/>
      <c r="AG74" s="64"/>
      <c r="AH74" s="64"/>
      <c r="AI74" s="64"/>
      <c r="AJ74" s="64"/>
      <c r="AK74" s="64"/>
      <c r="AL74" s="64"/>
      <c r="AM74" s="64"/>
      <c r="AN74" s="64"/>
      <c r="AO74" s="64"/>
      <c r="AP74" s="64"/>
      <c r="AQ74" s="64"/>
      <c r="AR74" s="64"/>
      <c r="AS74" s="64"/>
      <c r="AT74" s="64"/>
      <c r="AU74" s="64"/>
      <c r="AV74" s="64"/>
      <c r="AW74" s="64"/>
      <c r="AX74" s="64"/>
      <c r="AY74" s="64"/>
      <c r="AZ74" s="64"/>
      <c r="BA74" s="64"/>
      <c r="BB74" s="64"/>
      <c r="BC74" s="64"/>
      <c r="BD74" s="64"/>
      <c r="BE74" s="64"/>
      <c r="BF74" s="64"/>
      <c r="BG74" s="64"/>
      <c r="BH74" s="64"/>
    </row>
    <row r="75" spans="1:60" x14ac:dyDescent="0.25">
      <c r="A75" s="64"/>
      <c r="B75" s="64"/>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row>
    <row r="76" spans="1:60" x14ac:dyDescent="0.25">
      <c r="A76" s="64"/>
      <c r="B76" s="64"/>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row>
    <row r="77" spans="1:60" x14ac:dyDescent="0.25">
      <c r="A77" s="64"/>
      <c r="B77" s="64"/>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64"/>
    </row>
    <row r="78" spans="1:60" x14ac:dyDescent="0.25">
      <c r="A78" s="64"/>
      <c r="B78" s="64"/>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row>
    <row r="79" spans="1:60" x14ac:dyDescent="0.25">
      <c r="A79" s="64"/>
      <c r="B79" s="64"/>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64"/>
    </row>
    <row r="80" spans="1:60" x14ac:dyDescent="0.25">
      <c r="A80" s="64"/>
      <c r="B80" s="64"/>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row>
    <row r="81" spans="1:60" x14ac:dyDescent="0.25">
      <c r="A81" s="64"/>
      <c r="B81" s="64"/>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64"/>
    </row>
    <row r="82" spans="1:60" x14ac:dyDescent="0.25">
      <c r="A82" s="64"/>
      <c r="B82" s="64"/>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J82" s="6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64"/>
    </row>
    <row r="83" spans="1:60" x14ac:dyDescent="0.25">
      <c r="A83" s="64"/>
      <c r="B83" s="64"/>
      <c r="C83" s="64"/>
      <c r="D83" s="64"/>
      <c r="E83" s="64"/>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J83" s="6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64"/>
    </row>
    <row r="84" spans="1:60" x14ac:dyDescent="0.25">
      <c r="A84" s="64"/>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64"/>
    </row>
    <row r="85" spans="1:60" x14ac:dyDescent="0.25">
      <c r="A85" s="64"/>
      <c r="B85" s="64"/>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row>
    <row r="86" spans="1:60" x14ac:dyDescent="0.25">
      <c r="A86" s="64"/>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row>
    <row r="87" spans="1:60" x14ac:dyDescent="0.25">
      <c r="A87" s="64"/>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row>
    <row r="88" spans="1:60" x14ac:dyDescent="0.25">
      <c r="A88" s="64"/>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64"/>
    </row>
    <row r="89" spans="1:60" x14ac:dyDescent="0.25">
      <c r="A89" s="64"/>
      <c r="B89" s="64"/>
      <c r="C89" s="64"/>
      <c r="D89" s="64"/>
      <c r="E89" s="64"/>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J89" s="6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64"/>
    </row>
    <row r="90" spans="1:60" x14ac:dyDescent="0.25">
      <c r="A90" s="64"/>
      <c r="B90" s="64"/>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row>
    <row r="91" spans="1:60" x14ac:dyDescent="0.25">
      <c r="A91" s="64"/>
      <c r="B91" s="64"/>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row>
    <row r="92" spans="1:60" x14ac:dyDescent="0.25">
      <c r="A92" s="64"/>
      <c r="B92" s="64"/>
      <c r="C92" s="64"/>
      <c r="D92" s="64"/>
      <c r="E92" s="64"/>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J92" s="6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64"/>
    </row>
    <row r="93" spans="1:60" x14ac:dyDescent="0.25">
      <c r="A93" s="64"/>
      <c r="B93" s="64"/>
      <c r="C93" s="64"/>
      <c r="D93" s="64"/>
      <c r="E93" s="64"/>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J93" s="6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64"/>
    </row>
    <row r="94" spans="1:60" x14ac:dyDescent="0.25">
      <c r="A94" s="64"/>
      <c r="B94" s="64"/>
      <c r="C94" s="64"/>
      <c r="D94" s="64"/>
      <c r="E94" s="64"/>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J94" s="6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64"/>
    </row>
    <row r="95" spans="1:60" x14ac:dyDescent="0.25">
      <c r="A95" s="64"/>
      <c r="B95" s="64"/>
      <c r="C95" s="64"/>
      <c r="D95" s="64"/>
      <c r="E95" s="64"/>
      <c r="F95" s="64"/>
      <c r="G95" s="64"/>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row>
    <row r="96" spans="1:60" x14ac:dyDescent="0.25">
      <c r="A96" s="64"/>
      <c r="B96" s="64"/>
      <c r="C96" s="64"/>
      <c r="D96" s="64"/>
      <c r="E96" s="64"/>
      <c r="F96" s="64"/>
      <c r="G96" s="64"/>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64"/>
    </row>
    <row r="97" spans="1:60" x14ac:dyDescent="0.25">
      <c r="A97" s="64"/>
      <c r="B97" s="64"/>
      <c r="C97" s="64"/>
      <c r="D97" s="64"/>
      <c r="E97" s="64"/>
      <c r="F97" s="64"/>
      <c r="G97" s="64"/>
      <c r="H97" s="64"/>
      <c r="I97" s="64"/>
      <c r="J97" s="64"/>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64"/>
    </row>
    <row r="98" spans="1:60" x14ac:dyDescent="0.25">
      <c r="A98" s="64"/>
      <c r="B98" s="64"/>
      <c r="C98" s="64"/>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64"/>
    </row>
    <row r="99" spans="1:60" x14ac:dyDescent="0.25">
      <c r="A99" s="64"/>
      <c r="B99" s="64"/>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row>
    <row r="100" spans="1:60" x14ac:dyDescent="0.25">
      <c r="A100" s="64"/>
      <c r="B100" s="64"/>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row>
    <row r="101" spans="1:60" x14ac:dyDescent="0.25">
      <c r="A101" s="64"/>
      <c r="B101" s="64"/>
      <c r="C101" s="64"/>
      <c r="D101" s="64"/>
      <c r="E101" s="64"/>
      <c r="F101" s="64"/>
      <c r="G101" s="64"/>
      <c r="H101" s="64"/>
      <c r="I101" s="64"/>
      <c r="J101" s="64"/>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row>
    <row r="102" spans="1:60" x14ac:dyDescent="0.25">
      <c r="A102" s="64"/>
      <c r="B102" s="64"/>
      <c r="C102" s="64"/>
      <c r="D102" s="64"/>
      <c r="E102" s="64"/>
      <c r="F102" s="64"/>
      <c r="G102" s="64"/>
      <c r="H102" s="64"/>
      <c r="I102" s="64"/>
      <c r="J102" s="64"/>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row>
    <row r="103" spans="1:60" x14ac:dyDescent="0.25">
      <c r="A103" s="64"/>
      <c r="B103" s="64"/>
      <c r="C103" s="64"/>
      <c r="D103" s="64"/>
      <c r="E103" s="64"/>
      <c r="F103" s="64"/>
      <c r="G103" s="64"/>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64"/>
    </row>
    <row r="104" spans="1:60" x14ac:dyDescent="0.25">
      <c r="A104" s="64"/>
      <c r="B104" s="64"/>
      <c r="C104" s="64"/>
      <c r="D104" s="64"/>
      <c r="E104" s="64"/>
      <c r="F104" s="64"/>
      <c r="G104" s="64"/>
      <c r="H104" s="64"/>
      <c r="I104" s="64"/>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64"/>
    </row>
    <row r="105" spans="1:60" x14ac:dyDescent="0.25">
      <c r="A105" s="64"/>
      <c r="B105" s="64"/>
      <c r="C105" s="64"/>
      <c r="D105" s="64"/>
      <c r="E105" s="64"/>
      <c r="F105" s="64"/>
      <c r="G105" s="64"/>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64"/>
    </row>
    <row r="106" spans="1:60" x14ac:dyDescent="0.25">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64"/>
    </row>
    <row r="107" spans="1:60" x14ac:dyDescent="0.25">
      <c r="A107" s="64"/>
      <c r="B107" s="64"/>
      <c r="C107" s="64"/>
      <c r="D107" s="64"/>
      <c r="E107" s="64"/>
      <c r="F107" s="64"/>
      <c r="G107" s="64"/>
      <c r="H107" s="64"/>
      <c r="I107" s="64"/>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64"/>
    </row>
    <row r="108" spans="1:60" x14ac:dyDescent="0.25">
      <c r="A108" s="64"/>
      <c r="B108" s="64"/>
      <c r="C108" s="64"/>
      <c r="D108" s="64"/>
      <c r="E108" s="64"/>
      <c r="F108" s="64"/>
      <c r="G108" s="64"/>
      <c r="H108" s="64"/>
      <c r="I108" s="64"/>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64"/>
    </row>
    <row r="109" spans="1:60" x14ac:dyDescent="0.25">
      <c r="A109" s="64"/>
      <c r="B109" s="64"/>
      <c r="C109" s="64"/>
      <c r="D109" s="64"/>
      <c r="E109" s="64"/>
      <c r="F109" s="64"/>
      <c r="G109" s="64"/>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64"/>
    </row>
    <row r="110" spans="1:60" x14ac:dyDescent="0.25">
      <c r="A110" s="64"/>
      <c r="B110" s="64"/>
      <c r="C110" s="64"/>
      <c r="D110" s="64"/>
      <c r="E110" s="64"/>
      <c r="F110" s="64"/>
      <c r="G110" s="64"/>
      <c r="H110" s="64"/>
      <c r="I110" s="64"/>
      <c r="J110" s="64"/>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64"/>
    </row>
    <row r="111" spans="1:60" x14ac:dyDescent="0.25">
      <c r="A111" s="64"/>
      <c r="B111" s="64"/>
      <c r="C111" s="64"/>
      <c r="D111" s="64"/>
      <c r="E111" s="64"/>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4"/>
      <c r="AD111" s="64"/>
      <c r="AE111" s="64"/>
      <c r="AF111" s="64"/>
      <c r="AG111" s="64"/>
      <c r="AH111" s="64"/>
      <c r="AI111" s="64"/>
      <c r="AJ111" s="6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64"/>
    </row>
    <row r="112" spans="1:60" x14ac:dyDescent="0.25">
      <c r="A112" s="64"/>
      <c r="B112" s="64"/>
      <c r="C112" s="64"/>
      <c r="D112" s="64"/>
      <c r="E112" s="64"/>
      <c r="F112" s="64"/>
      <c r="G112" s="64"/>
      <c r="H112" s="64"/>
      <c r="I112" s="64"/>
      <c r="J112" s="64"/>
      <c r="K112" s="64"/>
      <c r="L112" s="64"/>
      <c r="M112" s="64"/>
      <c r="N112" s="64"/>
      <c r="O112" s="64"/>
      <c r="P112" s="64"/>
      <c r="Q112" s="64"/>
      <c r="R112" s="64"/>
      <c r="S112" s="64"/>
      <c r="T112" s="64"/>
      <c r="U112" s="64"/>
      <c r="V112" s="64"/>
      <c r="W112" s="64"/>
      <c r="X112" s="64"/>
      <c r="Y112" s="64"/>
      <c r="Z112" s="64"/>
      <c r="AA112" s="64"/>
      <c r="AB112" s="64"/>
      <c r="AC112" s="64"/>
      <c r="AD112" s="64"/>
      <c r="AE112" s="64"/>
      <c r="AF112" s="64"/>
      <c r="AG112" s="64"/>
      <c r="AH112" s="64"/>
      <c r="AI112" s="64"/>
      <c r="AJ112" s="6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c r="BG112" s="64"/>
      <c r="BH112" s="64"/>
    </row>
    <row r="113" spans="1:60" x14ac:dyDescent="0.25">
      <c r="A113" s="64"/>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64"/>
    </row>
    <row r="114" spans="1:60" x14ac:dyDescent="0.25">
      <c r="A114" s="64"/>
      <c r="B114" s="64"/>
      <c r="C114" s="64"/>
      <c r="D114" s="64"/>
      <c r="E114" s="64"/>
      <c r="F114" s="64"/>
      <c r="G114" s="64"/>
      <c r="H114" s="64"/>
      <c r="I114" s="64"/>
      <c r="J114" s="64"/>
      <c r="K114" s="64"/>
      <c r="L114" s="64"/>
      <c r="M114" s="64"/>
      <c r="N114" s="64"/>
      <c r="O114" s="64"/>
      <c r="P114" s="64"/>
      <c r="Q114" s="64"/>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64"/>
    </row>
    <row r="115" spans="1:60" x14ac:dyDescent="0.25">
      <c r="A115" s="64"/>
      <c r="B115" s="64"/>
      <c r="C115" s="64"/>
      <c r="D115" s="64"/>
      <c r="E115" s="64"/>
      <c r="F115" s="64"/>
      <c r="G115" s="64"/>
      <c r="H115" s="64"/>
      <c r="I115" s="64"/>
      <c r="J115" s="64"/>
      <c r="K115" s="64"/>
      <c r="L115" s="64"/>
      <c r="M115" s="64"/>
      <c r="N115" s="64"/>
      <c r="O115" s="64"/>
      <c r="P115" s="64"/>
      <c r="Q115" s="64"/>
      <c r="R115" s="64"/>
      <c r="S115" s="64"/>
      <c r="T115" s="64"/>
      <c r="U115" s="64"/>
      <c r="V115" s="64"/>
      <c r="W115" s="64"/>
      <c r="X115" s="64"/>
      <c r="Y115" s="64"/>
      <c r="Z115" s="64"/>
      <c r="AA115" s="64"/>
      <c r="AB115" s="64"/>
      <c r="AC115" s="64"/>
      <c r="AD115" s="64"/>
      <c r="AE115" s="64"/>
      <c r="AF115" s="64"/>
      <c r="AG115" s="64"/>
      <c r="AH115" s="64"/>
      <c r="AI115" s="64"/>
      <c r="AJ115" s="6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64"/>
    </row>
    <row r="116" spans="1:60" x14ac:dyDescent="0.25">
      <c r="A116" s="64"/>
      <c r="B116" s="64"/>
      <c r="C116" s="64"/>
      <c r="D116" s="64"/>
      <c r="E116" s="64"/>
      <c r="F116" s="64"/>
      <c r="G116" s="64"/>
      <c r="H116" s="64"/>
      <c r="I116" s="64"/>
      <c r="J116" s="64"/>
      <c r="K116" s="64"/>
      <c r="L116" s="64"/>
      <c r="M116" s="64"/>
      <c r="N116" s="64"/>
      <c r="O116" s="64"/>
      <c r="P116" s="64"/>
      <c r="Q116" s="64"/>
      <c r="R116" s="64"/>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row>
    <row r="117" spans="1:60" x14ac:dyDescent="0.25">
      <c r="A117" s="64"/>
      <c r="B117" s="64"/>
      <c r="C117" s="64"/>
      <c r="D117" s="64"/>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64"/>
      <c r="AJ117" s="6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64"/>
    </row>
    <row r="118" spans="1:60" x14ac:dyDescent="0.25">
      <c r="A118" s="64"/>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c r="AH118" s="64"/>
      <c r="AI118" s="64"/>
      <c r="AJ118" s="6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64"/>
    </row>
    <row r="119" spans="1:60" x14ac:dyDescent="0.25">
      <c r="A119" s="64"/>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E119" s="64"/>
      <c r="AF119" s="64"/>
      <c r="AG119" s="64"/>
      <c r="AH119" s="64"/>
      <c r="AI119" s="64"/>
      <c r="AJ119" s="6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64"/>
    </row>
    <row r="120" spans="1:60" x14ac:dyDescent="0.25">
      <c r="A120" s="64"/>
      <c r="B120" s="64"/>
      <c r="C120" s="64"/>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E120" s="64"/>
      <c r="AF120" s="64"/>
      <c r="AG120" s="64"/>
      <c r="AH120" s="64"/>
      <c r="AI120" s="64"/>
      <c r="AJ120" s="6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64"/>
    </row>
    <row r="121" spans="1:60" x14ac:dyDescent="0.25">
      <c r="A121" s="64"/>
      <c r="B121" s="64"/>
      <c r="C121" s="64"/>
      <c r="D121" s="64"/>
      <c r="E121" s="64"/>
      <c r="F121" s="64"/>
      <c r="G121" s="64"/>
      <c r="H121" s="64"/>
      <c r="I121" s="64"/>
      <c r="J121" s="64"/>
      <c r="K121" s="64"/>
      <c r="L121" s="64"/>
      <c r="M121" s="64"/>
      <c r="N121" s="64"/>
      <c r="O121" s="64"/>
      <c r="P121" s="64"/>
      <c r="Q121" s="64"/>
      <c r="R121" s="64"/>
      <c r="S121" s="64"/>
      <c r="T121" s="64"/>
      <c r="U121" s="64"/>
      <c r="V121" s="64"/>
      <c r="W121" s="64"/>
      <c r="X121" s="64"/>
      <c r="Y121" s="64"/>
      <c r="Z121" s="64"/>
      <c r="AA121" s="64"/>
      <c r="AB121" s="64"/>
      <c r="AC121" s="64"/>
      <c r="AD121" s="64"/>
      <c r="AE121" s="64"/>
      <c r="AF121" s="64"/>
      <c r="AG121" s="64"/>
      <c r="AH121" s="64"/>
      <c r="AI121" s="64"/>
      <c r="AJ121" s="6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64"/>
    </row>
    <row r="122" spans="1:60" x14ac:dyDescent="0.25">
      <c r="A122" s="64"/>
      <c r="B122" s="64"/>
      <c r="C122" s="64"/>
      <c r="D122" s="64"/>
      <c r="E122" s="64"/>
      <c r="F122" s="64"/>
      <c r="G122" s="64"/>
      <c r="H122" s="64"/>
      <c r="I122" s="64"/>
      <c r="J122" s="64"/>
      <c r="K122" s="64"/>
      <c r="L122" s="64"/>
      <c r="M122" s="64"/>
      <c r="N122" s="64"/>
      <c r="O122" s="64"/>
      <c r="P122" s="64"/>
      <c r="Q122" s="64"/>
      <c r="R122" s="64"/>
      <c r="S122" s="64"/>
      <c r="T122" s="64"/>
      <c r="U122" s="64"/>
      <c r="V122" s="64"/>
      <c r="W122" s="64"/>
      <c r="X122" s="64"/>
      <c r="Y122" s="64"/>
      <c r="Z122" s="64"/>
      <c r="AA122" s="64"/>
      <c r="AB122" s="64"/>
      <c r="AC122" s="64"/>
      <c r="AD122" s="64"/>
      <c r="AE122" s="64"/>
      <c r="AF122" s="64"/>
      <c r="AG122" s="64"/>
      <c r="AH122" s="64"/>
      <c r="AI122" s="64"/>
      <c r="AJ122" s="6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64"/>
    </row>
    <row r="123" spans="1:60" x14ac:dyDescent="0.25">
      <c r="A123" s="64"/>
      <c r="B123" s="64"/>
      <c r="C123" s="64"/>
      <c r="D123" s="64"/>
      <c r="E123" s="64"/>
      <c r="F123" s="64"/>
      <c r="G123" s="64"/>
      <c r="H123" s="64"/>
      <c r="I123" s="64"/>
      <c r="J123" s="64"/>
      <c r="K123" s="64"/>
      <c r="L123" s="64"/>
      <c r="M123" s="64"/>
      <c r="N123" s="64"/>
      <c r="O123" s="64"/>
      <c r="P123" s="64"/>
      <c r="Q123" s="64"/>
      <c r="R123" s="64"/>
      <c r="S123" s="64"/>
      <c r="T123" s="64"/>
      <c r="U123" s="64"/>
      <c r="V123" s="64"/>
      <c r="W123" s="64"/>
      <c r="X123" s="64"/>
      <c r="Y123" s="64"/>
      <c r="Z123" s="64"/>
      <c r="AA123" s="64"/>
      <c r="AB123" s="64"/>
      <c r="AC123" s="64"/>
      <c r="AD123" s="64"/>
      <c r="AE123" s="64"/>
      <c r="AF123" s="64"/>
      <c r="AG123" s="64"/>
      <c r="AH123" s="64"/>
      <c r="AI123" s="64"/>
      <c r="AJ123" s="6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64"/>
    </row>
    <row r="124" spans="1:60" x14ac:dyDescent="0.25">
      <c r="A124" s="64"/>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row>
    <row r="125" spans="1:60" x14ac:dyDescent="0.25">
      <c r="A125" s="64"/>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row>
    <row r="126" spans="1:60" x14ac:dyDescent="0.25">
      <c r="A126" s="64"/>
      <c r="B126" s="64"/>
      <c r="C126" s="64"/>
      <c r="D126" s="64"/>
      <c r="E126" s="64"/>
      <c r="F126" s="64"/>
      <c r="G126" s="64"/>
      <c r="H126" s="64"/>
      <c r="I126" s="64"/>
      <c r="J126" s="64"/>
      <c r="K126" s="64"/>
      <c r="L126" s="64"/>
      <c r="M126" s="64"/>
      <c r="N126" s="64"/>
      <c r="O126" s="64"/>
      <c r="P126" s="64"/>
      <c r="Q126" s="64"/>
      <c r="R126" s="64"/>
      <c r="S126" s="64"/>
      <c r="T126" s="64"/>
      <c r="U126" s="64"/>
      <c r="V126" s="64"/>
      <c r="W126" s="64"/>
      <c r="X126" s="64"/>
      <c r="Y126" s="64"/>
      <c r="Z126" s="64"/>
      <c r="AA126" s="64"/>
      <c r="AB126" s="64"/>
      <c r="AC126" s="64"/>
      <c r="AD126" s="64"/>
      <c r="AE126" s="64"/>
      <c r="AF126" s="64"/>
      <c r="AG126" s="64"/>
      <c r="AH126" s="64"/>
      <c r="AI126" s="64"/>
      <c r="AJ126" s="64"/>
      <c r="AK126" s="64"/>
      <c r="AL126" s="64"/>
      <c r="AM126" s="64"/>
      <c r="AN126" s="64"/>
      <c r="AO126" s="64"/>
      <c r="AP126" s="64"/>
      <c r="AQ126" s="64"/>
      <c r="AR126" s="64"/>
      <c r="AS126" s="64"/>
      <c r="AT126" s="64"/>
      <c r="AU126" s="64"/>
      <c r="AV126" s="64"/>
      <c r="AW126" s="64"/>
      <c r="AX126" s="64"/>
      <c r="AY126" s="64"/>
      <c r="AZ126" s="64"/>
      <c r="BA126" s="64"/>
      <c r="BB126" s="64"/>
      <c r="BC126" s="64"/>
      <c r="BD126" s="64"/>
      <c r="BE126" s="64"/>
      <c r="BF126" s="64"/>
      <c r="BG126" s="64"/>
      <c r="BH126" s="64"/>
    </row>
    <row r="127" spans="1:60" x14ac:dyDescent="0.25">
      <c r="A127" s="64"/>
      <c r="B127" s="64"/>
      <c r="C127" s="64"/>
      <c r="D127" s="64"/>
      <c r="E127" s="64"/>
      <c r="F127" s="64"/>
      <c r="G127" s="64"/>
      <c r="H127" s="64"/>
      <c r="I127" s="64"/>
      <c r="J127" s="64"/>
      <c r="K127" s="64"/>
      <c r="L127" s="64"/>
      <c r="M127" s="64"/>
      <c r="N127" s="64"/>
      <c r="O127" s="64"/>
      <c r="P127" s="64"/>
      <c r="Q127" s="64"/>
      <c r="R127" s="64"/>
      <c r="S127" s="64"/>
      <c r="T127" s="64"/>
      <c r="U127" s="64"/>
      <c r="V127" s="64"/>
      <c r="W127" s="64"/>
      <c r="X127" s="64"/>
      <c r="Y127" s="64"/>
      <c r="Z127" s="64"/>
      <c r="AA127" s="64"/>
      <c r="AB127" s="64"/>
      <c r="AC127" s="64"/>
      <c r="AD127" s="64"/>
      <c r="AE127" s="64"/>
      <c r="AF127" s="64"/>
      <c r="AG127" s="64"/>
      <c r="AH127" s="64"/>
      <c r="AI127" s="64"/>
      <c r="AJ127" s="6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c r="BG127" s="64"/>
      <c r="BH127" s="64"/>
    </row>
    <row r="128" spans="1:60" x14ac:dyDescent="0.25">
      <c r="A128" s="64"/>
      <c r="B128" s="64"/>
      <c r="C128" s="64"/>
      <c r="D128" s="64"/>
      <c r="E128" s="64"/>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c r="BG128" s="64"/>
      <c r="BH128" s="64"/>
    </row>
    <row r="129" spans="1:60" x14ac:dyDescent="0.25">
      <c r="A129" s="64"/>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64"/>
      <c r="AH129" s="64"/>
      <c r="AI129" s="64"/>
      <c r="AJ129" s="6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c r="BG129" s="64"/>
      <c r="BH129" s="64"/>
    </row>
    <row r="130" spans="1:60" x14ac:dyDescent="0.25">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c r="AH130" s="64"/>
      <c r="AI130" s="64"/>
      <c r="AJ130" s="6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c r="BG130" s="64"/>
      <c r="BH130" s="64"/>
    </row>
    <row r="131" spans="1:60" x14ac:dyDescent="0.25">
      <c r="A131" s="64"/>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64"/>
      <c r="AC131" s="64"/>
      <c r="AD131" s="64"/>
      <c r="AE131" s="64"/>
      <c r="AF131" s="64"/>
      <c r="AG131" s="64"/>
      <c r="AH131" s="64"/>
      <c r="AI131" s="64"/>
      <c r="AJ131" s="6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64"/>
    </row>
    <row r="132" spans="1:60" x14ac:dyDescent="0.25">
      <c r="A132" s="64"/>
      <c r="B132" s="64"/>
      <c r="C132" s="64"/>
      <c r="D132" s="64"/>
      <c r="E132" s="64"/>
      <c r="F132" s="64"/>
      <c r="G132" s="64"/>
      <c r="H132" s="64"/>
      <c r="I132" s="64"/>
      <c r="J132" s="64"/>
      <c r="K132" s="64"/>
      <c r="L132" s="64"/>
      <c r="M132" s="64"/>
      <c r="N132" s="64"/>
      <c r="O132" s="64"/>
      <c r="P132" s="64"/>
      <c r="Q132" s="64"/>
      <c r="R132" s="64"/>
      <c r="S132" s="64"/>
      <c r="T132" s="64"/>
      <c r="U132" s="64"/>
      <c r="V132" s="64"/>
      <c r="W132" s="64"/>
      <c r="X132" s="64"/>
      <c r="Y132" s="64"/>
      <c r="Z132" s="64"/>
      <c r="AA132" s="64"/>
      <c r="AB132" s="64"/>
      <c r="AC132" s="64"/>
      <c r="AD132" s="64"/>
      <c r="AE132" s="64"/>
      <c r="AF132" s="64"/>
      <c r="AG132" s="64"/>
      <c r="AH132" s="64"/>
      <c r="AI132" s="64"/>
      <c r="AJ132" s="64"/>
      <c r="AK132" s="64"/>
      <c r="AL132" s="64"/>
      <c r="AM132" s="64"/>
      <c r="AN132" s="64"/>
      <c r="AO132" s="64"/>
      <c r="AP132" s="64"/>
      <c r="AQ132" s="64"/>
      <c r="AR132" s="64"/>
      <c r="AS132" s="64"/>
      <c r="AT132" s="64"/>
      <c r="AU132" s="64"/>
      <c r="AV132" s="64"/>
      <c r="AW132" s="64"/>
      <c r="AX132" s="64"/>
      <c r="AY132" s="64"/>
      <c r="AZ132" s="64"/>
      <c r="BA132" s="64"/>
      <c r="BB132" s="64"/>
      <c r="BC132" s="64"/>
      <c r="BD132" s="64"/>
      <c r="BE132" s="64"/>
      <c r="BF132" s="64"/>
      <c r="BG132" s="64"/>
      <c r="BH132" s="64"/>
    </row>
    <row r="133" spans="1:60" x14ac:dyDescent="0.25">
      <c r="A133" s="64"/>
      <c r="B133" s="64"/>
      <c r="C133" s="64"/>
      <c r="D133" s="64"/>
      <c r="E133" s="64"/>
      <c r="F133" s="64"/>
      <c r="G133" s="64"/>
      <c r="H133" s="64"/>
      <c r="I133" s="64"/>
      <c r="J133" s="64"/>
      <c r="K133" s="64"/>
      <c r="L133" s="64"/>
      <c r="M133" s="64"/>
      <c r="N133" s="64"/>
      <c r="O133" s="64"/>
      <c r="P133" s="64"/>
      <c r="Q133" s="64"/>
      <c r="R133" s="64"/>
      <c r="S133" s="64"/>
      <c r="T133" s="64"/>
      <c r="U133" s="64"/>
      <c r="V133" s="64"/>
      <c r="W133" s="64"/>
      <c r="X133" s="64"/>
      <c r="Y133" s="64"/>
      <c r="Z133" s="64"/>
      <c r="AA133" s="64"/>
      <c r="AB133" s="64"/>
      <c r="AC133" s="64"/>
      <c r="AD133" s="64"/>
      <c r="AE133" s="64"/>
      <c r="AF133" s="64"/>
      <c r="AG133" s="64"/>
      <c r="AH133" s="64"/>
      <c r="AI133" s="64"/>
      <c r="AJ133" s="64"/>
      <c r="AK133" s="64"/>
      <c r="AL133" s="64"/>
      <c r="AM133" s="64"/>
      <c r="AN133" s="64"/>
      <c r="AO133" s="64"/>
      <c r="AP133" s="64"/>
      <c r="AQ133" s="64"/>
      <c r="AR133" s="64"/>
      <c r="AS133" s="64"/>
      <c r="AT133" s="64"/>
      <c r="AU133" s="64"/>
      <c r="AV133" s="64"/>
      <c r="AW133" s="64"/>
      <c r="AX133" s="64"/>
      <c r="AY133" s="64"/>
      <c r="AZ133" s="64"/>
      <c r="BA133" s="64"/>
      <c r="BB133" s="64"/>
      <c r="BC133" s="64"/>
      <c r="BD133" s="64"/>
      <c r="BE133" s="64"/>
      <c r="BF133" s="64"/>
      <c r="BG133" s="64"/>
      <c r="BH133" s="64"/>
    </row>
    <row r="134" spans="1:60" x14ac:dyDescent="0.25">
      <c r="A134" s="64"/>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4"/>
      <c r="AE134" s="64"/>
      <c r="AF134" s="64"/>
      <c r="AG134" s="64"/>
      <c r="AH134" s="64"/>
      <c r="AI134" s="64"/>
      <c r="AJ134" s="6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c r="BG134" s="64"/>
      <c r="BH134" s="64"/>
    </row>
    <row r="135" spans="1:60" x14ac:dyDescent="0.25">
      <c r="A135" s="64"/>
      <c r="B135" s="64"/>
      <c r="C135" s="64"/>
      <c r="D135" s="64"/>
      <c r="E135" s="64"/>
      <c r="F135" s="64"/>
      <c r="G135" s="64"/>
      <c r="H135" s="64"/>
      <c r="I135" s="64"/>
      <c r="J135" s="64"/>
      <c r="K135" s="64"/>
      <c r="L135" s="64"/>
      <c r="M135" s="64"/>
      <c r="N135" s="64"/>
      <c r="O135" s="64"/>
      <c r="P135" s="64"/>
      <c r="Q135" s="64"/>
      <c r="R135" s="64"/>
      <c r="S135" s="64"/>
      <c r="T135" s="64"/>
      <c r="U135" s="64"/>
      <c r="V135" s="64"/>
      <c r="W135" s="64"/>
      <c r="X135" s="64"/>
      <c r="Y135" s="64"/>
      <c r="Z135" s="64"/>
      <c r="AA135" s="64"/>
      <c r="AB135" s="64"/>
      <c r="AC135" s="64"/>
      <c r="AD135" s="64"/>
      <c r="AE135" s="64"/>
      <c r="AF135" s="64"/>
      <c r="AG135" s="64"/>
      <c r="AH135" s="64"/>
      <c r="AI135" s="64"/>
      <c r="AJ135" s="6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c r="BG135" s="64"/>
      <c r="BH135" s="64"/>
    </row>
    <row r="136" spans="1:60" x14ac:dyDescent="0.25">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64"/>
    </row>
    <row r="137" spans="1:60" x14ac:dyDescent="0.25">
      <c r="A137" s="64"/>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64"/>
      <c r="AC137" s="64"/>
      <c r="AD137" s="64"/>
      <c r="AE137" s="64"/>
      <c r="AF137" s="64"/>
      <c r="AG137" s="64"/>
      <c r="AH137" s="64"/>
      <c r="AI137" s="64"/>
      <c r="AJ137" s="64"/>
      <c r="AK137" s="64"/>
      <c r="AL137" s="64"/>
      <c r="AM137" s="64"/>
      <c r="AN137" s="64"/>
      <c r="AO137" s="64"/>
      <c r="AP137" s="64"/>
      <c r="AQ137" s="64"/>
      <c r="AR137" s="64"/>
      <c r="AS137" s="64"/>
      <c r="AT137" s="64"/>
      <c r="AU137" s="64"/>
      <c r="AV137" s="64"/>
      <c r="AW137" s="64"/>
      <c r="AX137" s="64"/>
      <c r="AY137" s="64"/>
      <c r="AZ137" s="64"/>
      <c r="BA137" s="64"/>
      <c r="BB137" s="64"/>
      <c r="BC137" s="64"/>
      <c r="BD137" s="64"/>
      <c r="BE137" s="64"/>
      <c r="BF137" s="64"/>
      <c r="BG137" s="64"/>
      <c r="BH137" s="64"/>
    </row>
    <row r="138" spans="1:60" x14ac:dyDescent="0.25">
      <c r="A138" s="64"/>
      <c r="B138" s="64"/>
      <c r="C138" s="64"/>
      <c r="D138" s="64"/>
      <c r="E138" s="64"/>
      <c r="F138" s="64"/>
      <c r="G138" s="64"/>
      <c r="H138" s="64"/>
      <c r="I138" s="64"/>
      <c r="J138" s="64"/>
      <c r="K138" s="64"/>
      <c r="L138" s="64"/>
      <c r="M138" s="64"/>
      <c r="N138" s="64"/>
      <c r="O138" s="64"/>
      <c r="P138" s="64"/>
      <c r="Q138" s="64"/>
      <c r="R138" s="64"/>
      <c r="S138" s="64"/>
      <c r="T138" s="64"/>
      <c r="U138" s="64"/>
      <c r="V138" s="64"/>
      <c r="W138" s="64"/>
      <c r="X138" s="64"/>
      <c r="Y138" s="64"/>
      <c r="Z138" s="64"/>
      <c r="AA138" s="64"/>
      <c r="AB138" s="64"/>
      <c r="AC138" s="64"/>
      <c r="AD138" s="64"/>
      <c r="AE138" s="64"/>
      <c r="AF138" s="64"/>
      <c r="AG138" s="64"/>
      <c r="AH138" s="64"/>
      <c r="AI138" s="64"/>
      <c r="AJ138" s="64"/>
      <c r="AK138" s="64"/>
      <c r="AL138" s="64"/>
      <c r="AM138" s="64"/>
      <c r="AN138" s="64"/>
      <c r="AO138" s="64"/>
      <c r="AP138" s="64"/>
      <c r="AQ138" s="64"/>
      <c r="AR138" s="64"/>
      <c r="AS138" s="64"/>
      <c r="AT138" s="64"/>
      <c r="AU138" s="64"/>
      <c r="AV138" s="64"/>
      <c r="AW138" s="64"/>
      <c r="AX138" s="64"/>
      <c r="AY138" s="64"/>
      <c r="AZ138" s="64"/>
      <c r="BA138" s="64"/>
      <c r="BB138" s="64"/>
      <c r="BC138" s="64"/>
      <c r="BD138" s="64"/>
      <c r="BE138" s="64"/>
      <c r="BF138" s="64"/>
      <c r="BG138" s="64"/>
      <c r="BH138" s="64"/>
    </row>
    <row r="139" spans="1:60" x14ac:dyDescent="0.25">
      <c r="A139" s="64"/>
      <c r="B139" s="64"/>
      <c r="C139" s="64"/>
      <c r="D139" s="64"/>
      <c r="E139" s="64"/>
      <c r="F139" s="64"/>
      <c r="G139" s="64"/>
      <c r="H139" s="64"/>
      <c r="I139" s="64"/>
      <c r="J139" s="64"/>
      <c r="K139" s="64"/>
      <c r="L139" s="64"/>
      <c r="M139" s="64"/>
      <c r="N139" s="64"/>
      <c r="O139" s="64"/>
      <c r="P139" s="64"/>
      <c r="Q139" s="64"/>
      <c r="R139" s="64"/>
      <c r="S139" s="64"/>
      <c r="T139" s="64"/>
      <c r="U139" s="64"/>
      <c r="V139" s="64"/>
      <c r="W139" s="64"/>
      <c r="X139" s="64"/>
      <c r="Y139" s="64"/>
      <c r="Z139" s="64"/>
      <c r="AA139" s="64"/>
      <c r="AB139" s="64"/>
      <c r="AC139" s="64"/>
      <c r="AD139" s="64"/>
      <c r="AE139" s="64"/>
      <c r="AF139" s="64"/>
      <c r="AG139" s="64"/>
      <c r="AH139" s="64"/>
      <c r="AI139" s="64"/>
      <c r="AJ139" s="64"/>
      <c r="AK139" s="64"/>
      <c r="AL139" s="64"/>
      <c r="AM139" s="64"/>
      <c r="AN139" s="64"/>
      <c r="AO139" s="64"/>
      <c r="AP139" s="64"/>
      <c r="AQ139" s="64"/>
      <c r="AR139" s="64"/>
      <c r="AS139" s="64"/>
      <c r="AT139" s="64"/>
      <c r="AU139" s="64"/>
      <c r="AV139" s="64"/>
      <c r="AW139" s="64"/>
      <c r="AX139" s="64"/>
      <c r="AY139" s="64"/>
      <c r="AZ139" s="64"/>
      <c r="BA139" s="64"/>
      <c r="BB139" s="64"/>
      <c r="BC139" s="64"/>
      <c r="BD139" s="64"/>
      <c r="BE139" s="64"/>
      <c r="BF139" s="64"/>
      <c r="BG139" s="64"/>
      <c r="BH139" s="64"/>
    </row>
    <row r="140" spans="1:60" x14ac:dyDescent="0.25">
      <c r="A140" s="64"/>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c r="AJ140" s="64"/>
      <c r="AK140" s="64"/>
      <c r="AL140" s="64"/>
      <c r="AM140" s="64"/>
      <c r="AN140" s="64"/>
      <c r="AO140" s="64"/>
      <c r="AP140" s="64"/>
      <c r="AQ140" s="64"/>
      <c r="AR140" s="64"/>
      <c r="AS140" s="64"/>
      <c r="AT140" s="64"/>
      <c r="AU140" s="64"/>
      <c r="AV140" s="64"/>
      <c r="AW140" s="64"/>
      <c r="AX140" s="64"/>
      <c r="AY140" s="64"/>
      <c r="AZ140" s="64"/>
      <c r="BA140" s="64"/>
      <c r="BB140" s="64"/>
      <c r="BC140" s="64"/>
      <c r="BD140" s="64"/>
      <c r="BE140" s="64"/>
      <c r="BF140" s="64"/>
      <c r="BG140" s="64"/>
      <c r="BH140" s="64"/>
    </row>
    <row r="141" spans="1:60" x14ac:dyDescent="0.25">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64"/>
      <c r="AH141" s="64"/>
      <c r="AI141" s="64"/>
      <c r="AJ141" s="64"/>
      <c r="AK141" s="64"/>
      <c r="AL141" s="64"/>
      <c r="AM141" s="64"/>
      <c r="AN141" s="64"/>
      <c r="AO141" s="64"/>
      <c r="AP141" s="64"/>
      <c r="AQ141" s="64"/>
      <c r="AR141" s="64"/>
      <c r="AS141" s="64"/>
      <c r="AT141" s="64"/>
      <c r="AU141" s="64"/>
      <c r="AV141" s="64"/>
      <c r="AW141" s="64"/>
      <c r="AX141" s="64"/>
      <c r="AY141" s="64"/>
      <c r="AZ141" s="64"/>
      <c r="BA141" s="64"/>
      <c r="BB141" s="64"/>
      <c r="BC141" s="64"/>
      <c r="BD141" s="64"/>
      <c r="BE141" s="64"/>
      <c r="BF141" s="64"/>
      <c r="BG141" s="64"/>
      <c r="BH141" s="64"/>
    </row>
    <row r="142" spans="1:60" x14ac:dyDescent="0.25">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c r="AH142" s="64"/>
      <c r="AI142" s="64"/>
      <c r="AJ142" s="64"/>
      <c r="AK142" s="64"/>
      <c r="AL142" s="64"/>
      <c r="AM142" s="64"/>
      <c r="AN142" s="64"/>
      <c r="AO142" s="64"/>
      <c r="AP142" s="64"/>
      <c r="AQ142" s="64"/>
      <c r="AR142" s="64"/>
      <c r="AS142" s="64"/>
      <c r="AT142" s="64"/>
      <c r="AU142" s="64"/>
      <c r="AV142" s="64"/>
      <c r="AW142" s="64"/>
      <c r="AX142" s="64"/>
      <c r="AY142" s="64"/>
      <c r="AZ142" s="64"/>
      <c r="BA142" s="64"/>
      <c r="BB142" s="64"/>
      <c r="BC142" s="64"/>
      <c r="BD142" s="64"/>
      <c r="BE142" s="64"/>
      <c r="BF142" s="64"/>
      <c r="BG142" s="64"/>
      <c r="BH142" s="64"/>
    </row>
    <row r="143" spans="1:60" x14ac:dyDescent="0.25">
      <c r="A143" s="64"/>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64"/>
      <c r="AK143" s="64"/>
      <c r="AL143" s="64"/>
      <c r="AM143" s="64"/>
      <c r="AN143" s="64"/>
      <c r="AO143" s="64"/>
      <c r="AP143" s="64"/>
      <c r="AQ143" s="64"/>
      <c r="AR143" s="64"/>
      <c r="AS143" s="64"/>
      <c r="AT143" s="64"/>
      <c r="AU143" s="64"/>
      <c r="AV143" s="64"/>
      <c r="AW143" s="64"/>
      <c r="AX143" s="64"/>
      <c r="AY143" s="64"/>
      <c r="AZ143" s="64"/>
      <c r="BA143" s="64"/>
      <c r="BB143" s="64"/>
      <c r="BC143" s="64"/>
      <c r="BD143" s="64"/>
      <c r="BE143" s="64"/>
      <c r="BF143" s="64"/>
      <c r="BG143" s="64"/>
      <c r="BH143" s="64"/>
    </row>
    <row r="144" spans="1:60" x14ac:dyDescent="0.25">
      <c r="A144" s="64"/>
      <c r="B144" s="64"/>
      <c r="C144" s="64"/>
      <c r="D144" s="64"/>
      <c r="E144" s="64"/>
      <c r="F144" s="64"/>
      <c r="G144" s="64"/>
      <c r="H144" s="64"/>
      <c r="I144" s="64"/>
      <c r="J144" s="64"/>
      <c r="K144" s="64"/>
      <c r="L144" s="64"/>
      <c r="M144" s="64"/>
      <c r="N144" s="64"/>
      <c r="O144" s="64"/>
      <c r="P144" s="64"/>
      <c r="Q144" s="64"/>
      <c r="R144" s="64"/>
      <c r="S144" s="64"/>
      <c r="T144" s="64"/>
      <c r="U144" s="64"/>
      <c r="V144" s="64"/>
      <c r="W144" s="64"/>
      <c r="X144" s="64"/>
      <c r="Y144" s="64"/>
      <c r="Z144" s="64"/>
      <c r="AA144" s="64"/>
      <c r="AB144" s="64"/>
      <c r="AC144" s="64"/>
      <c r="AD144" s="64"/>
      <c r="AE144" s="64"/>
      <c r="AF144" s="64"/>
      <c r="AG144" s="64"/>
      <c r="AH144" s="64"/>
      <c r="AI144" s="64"/>
      <c r="AJ144" s="64"/>
      <c r="AK144" s="64"/>
      <c r="AL144" s="64"/>
      <c r="AM144" s="64"/>
      <c r="AN144" s="64"/>
      <c r="AO144" s="64"/>
      <c r="AP144" s="64"/>
      <c r="AQ144" s="64"/>
      <c r="AR144" s="64"/>
      <c r="AS144" s="64"/>
      <c r="AT144" s="64"/>
      <c r="AU144" s="64"/>
      <c r="AV144" s="64"/>
      <c r="AW144" s="64"/>
      <c r="AX144" s="64"/>
      <c r="AY144" s="64"/>
      <c r="AZ144" s="64"/>
      <c r="BA144" s="64"/>
      <c r="BB144" s="64"/>
      <c r="BC144" s="64"/>
      <c r="BD144" s="64"/>
      <c r="BE144" s="64"/>
      <c r="BF144" s="64"/>
      <c r="BG144" s="64"/>
      <c r="BH144" s="64"/>
    </row>
    <row r="145" spans="1:60" x14ac:dyDescent="0.25">
      <c r="A145" s="64"/>
      <c r="B145" s="64"/>
      <c r="C145" s="64"/>
      <c r="D145" s="64"/>
      <c r="E145" s="64"/>
      <c r="F145" s="64"/>
      <c r="G145" s="64"/>
      <c r="H145" s="64"/>
      <c r="I145" s="64"/>
      <c r="J145" s="64"/>
      <c r="K145" s="64"/>
      <c r="L145" s="64"/>
      <c r="M145" s="64"/>
      <c r="N145" s="64"/>
      <c r="O145" s="64"/>
      <c r="P145" s="64"/>
      <c r="Q145" s="64"/>
      <c r="R145" s="64"/>
      <c r="S145" s="64"/>
      <c r="T145" s="64"/>
      <c r="U145" s="64"/>
      <c r="V145" s="64"/>
      <c r="W145" s="64"/>
      <c r="X145" s="64"/>
      <c r="Y145" s="64"/>
      <c r="Z145" s="64"/>
      <c r="AA145" s="64"/>
      <c r="AB145" s="64"/>
      <c r="AC145" s="64"/>
      <c r="AD145" s="64"/>
      <c r="AE145" s="64"/>
      <c r="AF145" s="64"/>
      <c r="AG145" s="64"/>
      <c r="AH145" s="64"/>
      <c r="AI145" s="64"/>
      <c r="AJ145" s="64"/>
      <c r="AK145" s="64"/>
      <c r="AL145" s="64"/>
      <c r="AM145" s="64"/>
      <c r="AN145" s="64"/>
      <c r="AO145" s="64"/>
      <c r="AP145" s="64"/>
      <c r="AQ145" s="64"/>
      <c r="AR145" s="64"/>
      <c r="AS145" s="64"/>
      <c r="AT145" s="64"/>
      <c r="AU145" s="64"/>
      <c r="AV145" s="64"/>
      <c r="AW145" s="64"/>
      <c r="AX145" s="64"/>
      <c r="AY145" s="64"/>
      <c r="AZ145" s="64"/>
      <c r="BA145" s="64"/>
      <c r="BB145" s="64"/>
      <c r="BC145" s="64"/>
      <c r="BD145" s="64"/>
      <c r="BE145" s="64"/>
      <c r="BF145" s="64"/>
      <c r="BG145" s="64"/>
      <c r="BH145" s="64"/>
    </row>
    <row r="146" spans="1:60" x14ac:dyDescent="0.25">
      <c r="A146" s="64"/>
      <c r="B146" s="64"/>
      <c r="C146" s="64"/>
      <c r="D146" s="64"/>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64"/>
      <c r="AH146" s="64"/>
      <c r="AI146" s="64"/>
      <c r="AJ146" s="64"/>
      <c r="AK146" s="64"/>
      <c r="AL146" s="64"/>
      <c r="AM146" s="64"/>
      <c r="AN146" s="64"/>
      <c r="AO146" s="64"/>
      <c r="AP146" s="64"/>
      <c r="AQ146" s="64"/>
      <c r="AR146" s="64"/>
      <c r="AS146" s="64"/>
      <c r="AT146" s="64"/>
      <c r="AU146" s="64"/>
      <c r="AV146" s="64"/>
      <c r="AW146" s="64"/>
      <c r="AX146" s="64"/>
      <c r="AY146" s="64"/>
      <c r="AZ146" s="64"/>
      <c r="BA146" s="64"/>
      <c r="BB146" s="64"/>
      <c r="BC146" s="64"/>
      <c r="BD146" s="64"/>
      <c r="BE146" s="64"/>
      <c r="BF146" s="64"/>
      <c r="BG146" s="64"/>
      <c r="BH146" s="64"/>
    </row>
    <row r="147" spans="1:60" x14ac:dyDescent="0.25">
      <c r="A147" s="64"/>
      <c r="B147" s="64"/>
      <c r="C147" s="64"/>
      <c r="D147" s="64"/>
      <c r="E147" s="64"/>
      <c r="F147" s="64"/>
      <c r="G147" s="64"/>
      <c r="H147" s="64"/>
      <c r="I147" s="64"/>
      <c r="J147" s="64"/>
      <c r="K147" s="64"/>
      <c r="L147" s="64"/>
      <c r="M147" s="64"/>
      <c r="N147" s="64"/>
      <c r="O147" s="64"/>
      <c r="P147" s="64"/>
      <c r="Q147" s="64"/>
      <c r="R147" s="64"/>
      <c r="S147" s="64"/>
      <c r="T147" s="64"/>
      <c r="U147" s="64"/>
      <c r="V147" s="64"/>
      <c r="W147" s="64"/>
      <c r="X147" s="64"/>
      <c r="Y147" s="64"/>
      <c r="Z147" s="64"/>
      <c r="AA147" s="64"/>
      <c r="AB147" s="64"/>
      <c r="AC147" s="64"/>
      <c r="AD147" s="64"/>
      <c r="AE147" s="64"/>
      <c r="AF147" s="64"/>
      <c r="AG147" s="64"/>
      <c r="AH147" s="64"/>
      <c r="AI147" s="64"/>
      <c r="AJ147" s="64"/>
      <c r="AK147" s="64"/>
      <c r="AL147" s="64"/>
      <c r="AM147" s="64"/>
      <c r="AN147" s="64"/>
      <c r="AO147" s="64"/>
      <c r="AP147" s="64"/>
      <c r="AQ147" s="64"/>
      <c r="AR147" s="64"/>
      <c r="AS147" s="64"/>
      <c r="AT147" s="64"/>
      <c r="AU147" s="64"/>
      <c r="AV147" s="64"/>
      <c r="AW147" s="64"/>
      <c r="AX147" s="64"/>
      <c r="AY147" s="64"/>
      <c r="AZ147" s="64"/>
      <c r="BA147" s="64"/>
      <c r="BB147" s="64"/>
      <c r="BC147" s="64"/>
      <c r="BD147" s="64"/>
      <c r="BE147" s="64"/>
      <c r="BF147" s="64"/>
      <c r="BG147" s="64"/>
      <c r="BH147" s="64"/>
    </row>
    <row r="148" spans="1:60" x14ac:dyDescent="0.25">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64"/>
      <c r="AH148" s="64"/>
      <c r="AI148" s="64"/>
      <c r="AJ148" s="64"/>
      <c r="AK148" s="64"/>
      <c r="AL148" s="64"/>
      <c r="AM148" s="64"/>
      <c r="AN148" s="64"/>
      <c r="AO148" s="64"/>
      <c r="AP148" s="64"/>
      <c r="AQ148" s="64"/>
      <c r="AR148" s="64"/>
      <c r="AS148" s="64"/>
      <c r="AT148" s="64"/>
      <c r="AU148" s="64"/>
      <c r="AV148" s="64"/>
      <c r="AW148" s="64"/>
      <c r="AX148" s="64"/>
      <c r="AY148" s="64"/>
      <c r="AZ148" s="64"/>
      <c r="BA148" s="64"/>
      <c r="BB148" s="64"/>
      <c r="BC148" s="64"/>
      <c r="BD148" s="64"/>
      <c r="BE148" s="64"/>
      <c r="BF148" s="64"/>
      <c r="BG148" s="64"/>
      <c r="BH148" s="64"/>
    </row>
    <row r="149" spans="1:60" x14ac:dyDescent="0.25">
      <c r="A149" s="64"/>
      <c r="B149" s="64"/>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c r="AB149" s="64"/>
      <c r="AC149" s="64"/>
      <c r="AD149" s="64"/>
      <c r="AE149" s="64"/>
      <c r="AF149" s="64"/>
      <c r="AG149" s="64"/>
      <c r="AH149" s="64"/>
      <c r="AI149" s="64"/>
      <c r="AJ149" s="64"/>
      <c r="AK149" s="64"/>
      <c r="AL149" s="64"/>
      <c r="AM149" s="64"/>
      <c r="AN149" s="64"/>
      <c r="AO149" s="64"/>
      <c r="AP149" s="64"/>
      <c r="AQ149" s="64"/>
      <c r="AR149" s="64"/>
      <c r="AS149" s="64"/>
      <c r="AT149" s="64"/>
      <c r="AU149" s="64"/>
      <c r="AV149" s="64"/>
      <c r="AW149" s="64"/>
      <c r="AX149" s="64"/>
      <c r="AY149" s="64"/>
      <c r="AZ149" s="64"/>
      <c r="BA149" s="64"/>
      <c r="BB149" s="64"/>
      <c r="BC149" s="64"/>
      <c r="BD149" s="64"/>
      <c r="BE149" s="64"/>
      <c r="BF149" s="64"/>
      <c r="BG149" s="64"/>
      <c r="BH149" s="64"/>
    </row>
    <row r="150" spans="1:60" x14ac:dyDescent="0.25">
      <c r="A150" s="64"/>
      <c r="B150" s="64"/>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c r="AA150" s="64"/>
      <c r="AB150" s="64"/>
      <c r="AC150" s="64"/>
      <c r="AD150" s="64"/>
      <c r="AE150" s="64"/>
      <c r="AF150" s="64"/>
      <c r="AG150" s="64"/>
      <c r="AH150" s="64"/>
      <c r="AI150" s="64"/>
      <c r="AJ150" s="64"/>
      <c r="AK150" s="64"/>
      <c r="AL150" s="64"/>
      <c r="AM150" s="64"/>
      <c r="AN150" s="64"/>
      <c r="AO150" s="64"/>
      <c r="AP150" s="64"/>
      <c r="AQ150" s="64"/>
      <c r="AR150" s="64"/>
      <c r="AS150" s="64"/>
      <c r="AT150" s="64"/>
      <c r="AU150" s="64"/>
      <c r="AV150" s="64"/>
      <c r="AW150" s="64"/>
      <c r="AX150" s="64"/>
      <c r="AY150" s="64"/>
      <c r="AZ150" s="64"/>
      <c r="BA150" s="64"/>
      <c r="BB150" s="64"/>
      <c r="BC150" s="64"/>
      <c r="BD150" s="64"/>
      <c r="BE150" s="64"/>
      <c r="BF150" s="64"/>
      <c r="BG150" s="64"/>
      <c r="BH150" s="64"/>
    </row>
    <row r="151" spans="1:60" x14ac:dyDescent="0.25">
      <c r="A151" s="64"/>
      <c r="B151" s="64"/>
      <c r="C151" s="64"/>
      <c r="D151" s="64"/>
      <c r="E151" s="64"/>
      <c r="F151" s="64"/>
      <c r="G151" s="64"/>
      <c r="H151" s="64"/>
      <c r="I151" s="64"/>
      <c r="J151" s="64"/>
      <c r="K151" s="64"/>
      <c r="L151" s="64"/>
      <c r="M151" s="64"/>
      <c r="N151" s="64"/>
      <c r="O151" s="64"/>
      <c r="P151" s="64"/>
      <c r="Q151" s="64"/>
      <c r="R151" s="64"/>
      <c r="S151" s="64"/>
      <c r="T151" s="64"/>
      <c r="U151" s="64"/>
      <c r="V151" s="64"/>
      <c r="W151" s="64"/>
      <c r="X151" s="64"/>
      <c r="Y151" s="64"/>
      <c r="Z151" s="64"/>
      <c r="AA151" s="64"/>
      <c r="AB151" s="64"/>
      <c r="AC151" s="64"/>
      <c r="AD151" s="64"/>
      <c r="AE151" s="64"/>
      <c r="AF151" s="64"/>
      <c r="AG151" s="64"/>
      <c r="AH151" s="64"/>
      <c r="AI151" s="64"/>
      <c r="AJ151" s="64"/>
      <c r="AK151" s="64"/>
      <c r="AL151" s="64"/>
      <c r="AM151" s="64"/>
      <c r="AN151" s="64"/>
      <c r="AO151" s="64"/>
      <c r="AP151" s="64"/>
      <c r="AQ151" s="64"/>
      <c r="AR151" s="64"/>
      <c r="AS151" s="64"/>
      <c r="AT151" s="64"/>
      <c r="AU151" s="64"/>
      <c r="AV151" s="64"/>
      <c r="AW151" s="64"/>
      <c r="AX151" s="64"/>
      <c r="AY151" s="64"/>
      <c r="AZ151" s="64"/>
      <c r="BA151" s="64"/>
      <c r="BB151" s="64"/>
      <c r="BC151" s="64"/>
      <c r="BD151" s="64"/>
      <c r="BE151" s="64"/>
      <c r="BF151" s="64"/>
      <c r="BG151" s="64"/>
      <c r="BH151" s="64"/>
    </row>
    <row r="152" spans="1:60" x14ac:dyDescent="0.25">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c r="AH152" s="64"/>
      <c r="AI152" s="64"/>
      <c r="AJ152" s="64"/>
      <c r="AK152" s="64"/>
      <c r="AL152" s="64"/>
      <c r="AM152" s="64"/>
      <c r="AN152" s="64"/>
      <c r="AO152" s="64"/>
      <c r="AP152" s="64"/>
      <c r="AQ152" s="64"/>
      <c r="AR152" s="64"/>
      <c r="AS152" s="64"/>
      <c r="AT152" s="64"/>
      <c r="AU152" s="64"/>
      <c r="AV152" s="64"/>
      <c r="AW152" s="64"/>
      <c r="AX152" s="64"/>
      <c r="AY152" s="64"/>
      <c r="AZ152" s="64"/>
      <c r="BA152" s="64"/>
      <c r="BB152" s="64"/>
      <c r="BC152" s="64"/>
      <c r="BD152" s="64"/>
      <c r="BE152" s="64"/>
      <c r="BF152" s="64"/>
      <c r="BG152" s="64"/>
      <c r="BH152" s="64"/>
    </row>
    <row r="153" spans="1:60" x14ac:dyDescent="0.25">
      <c r="A153" s="64"/>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64"/>
      <c r="AJ153" s="64"/>
      <c r="AK153" s="64"/>
      <c r="AL153" s="64"/>
      <c r="AM153" s="64"/>
      <c r="AN153" s="64"/>
      <c r="AO153" s="64"/>
      <c r="AP153" s="64"/>
      <c r="AQ153" s="64"/>
      <c r="AR153" s="64"/>
      <c r="AS153" s="64"/>
      <c r="AT153" s="64"/>
      <c r="AU153" s="64"/>
      <c r="AV153" s="64"/>
      <c r="AW153" s="64"/>
      <c r="AX153" s="64"/>
      <c r="AY153" s="64"/>
      <c r="AZ153" s="64"/>
      <c r="BA153" s="64"/>
      <c r="BB153" s="64"/>
      <c r="BC153" s="64"/>
      <c r="BD153" s="64"/>
      <c r="BE153" s="64"/>
      <c r="BF153" s="64"/>
      <c r="BG153" s="64"/>
      <c r="BH153" s="64"/>
    </row>
    <row r="154" spans="1:60" x14ac:dyDescent="0.25">
      <c r="A154" s="64"/>
      <c r="B154" s="64"/>
      <c r="C154" s="64"/>
      <c r="D154" s="64"/>
      <c r="E154" s="64"/>
      <c r="F154" s="64"/>
      <c r="G154" s="64"/>
      <c r="H154" s="64"/>
      <c r="I154" s="64"/>
      <c r="J154" s="64"/>
      <c r="K154" s="64"/>
      <c r="L154" s="64"/>
      <c r="M154" s="64"/>
      <c r="N154" s="64"/>
      <c r="O154" s="64"/>
      <c r="P154" s="64"/>
      <c r="Q154" s="64"/>
      <c r="R154" s="64"/>
      <c r="S154" s="64"/>
      <c r="T154" s="64"/>
      <c r="U154" s="64"/>
      <c r="V154" s="64"/>
      <c r="W154" s="64"/>
      <c r="X154" s="64"/>
      <c r="Y154" s="64"/>
      <c r="Z154" s="64"/>
      <c r="AA154" s="64"/>
      <c r="AB154" s="64"/>
      <c r="AC154" s="64"/>
      <c r="AD154" s="64"/>
      <c r="AE154" s="64"/>
      <c r="AF154" s="64"/>
      <c r="AG154" s="64"/>
      <c r="AH154" s="64"/>
      <c r="AI154" s="64"/>
      <c r="AJ154" s="64"/>
      <c r="AK154" s="64"/>
      <c r="AL154" s="64"/>
      <c r="AM154" s="64"/>
      <c r="AN154" s="64"/>
      <c r="AO154" s="64"/>
      <c r="AP154" s="64"/>
      <c r="AQ154" s="64"/>
      <c r="AR154" s="64"/>
      <c r="AS154" s="64"/>
      <c r="AT154" s="64"/>
      <c r="AU154" s="64"/>
      <c r="AV154" s="64"/>
      <c r="AW154" s="64"/>
      <c r="AX154" s="64"/>
      <c r="AY154" s="64"/>
      <c r="AZ154" s="64"/>
      <c r="BA154" s="64"/>
      <c r="BB154" s="64"/>
      <c r="BC154" s="64"/>
      <c r="BD154" s="64"/>
      <c r="BE154" s="64"/>
      <c r="BF154" s="64"/>
      <c r="BG154" s="64"/>
      <c r="BH154" s="64"/>
    </row>
    <row r="155" spans="1:60" x14ac:dyDescent="0.25">
      <c r="A155" s="64"/>
      <c r="B155" s="64"/>
      <c r="C155" s="64"/>
      <c r="D155" s="64"/>
      <c r="E155" s="64"/>
      <c r="F155" s="64"/>
      <c r="G155" s="64"/>
      <c r="H155" s="64"/>
      <c r="I155" s="64"/>
      <c r="J155" s="64"/>
      <c r="K155" s="64"/>
      <c r="L155" s="64"/>
      <c r="M155" s="64"/>
      <c r="N155" s="64"/>
      <c r="O155" s="64"/>
      <c r="P155" s="64"/>
      <c r="Q155" s="64"/>
      <c r="R155" s="64"/>
      <c r="S155" s="64"/>
      <c r="T155" s="64"/>
      <c r="U155" s="64"/>
      <c r="V155" s="64"/>
      <c r="W155" s="64"/>
      <c r="X155" s="64"/>
      <c r="Y155" s="64"/>
      <c r="Z155" s="64"/>
      <c r="AA155" s="64"/>
      <c r="AB155" s="64"/>
      <c r="AC155" s="64"/>
      <c r="AD155" s="64"/>
      <c r="AE155" s="64"/>
      <c r="AF155" s="64"/>
      <c r="AG155" s="64"/>
      <c r="AH155" s="64"/>
      <c r="AI155" s="64"/>
      <c r="AJ155" s="64"/>
      <c r="AK155" s="64"/>
      <c r="AL155" s="64"/>
      <c r="AM155" s="64"/>
      <c r="AN155" s="64"/>
      <c r="AO155" s="64"/>
      <c r="AP155" s="64"/>
      <c r="AQ155" s="64"/>
      <c r="AR155" s="64"/>
      <c r="AS155" s="64"/>
      <c r="AT155" s="64"/>
      <c r="AU155" s="64"/>
      <c r="AV155" s="64"/>
      <c r="AW155" s="64"/>
      <c r="AX155" s="64"/>
      <c r="AY155" s="64"/>
      <c r="AZ155" s="64"/>
      <c r="BA155" s="64"/>
      <c r="BB155" s="64"/>
      <c r="BC155" s="64"/>
      <c r="BD155" s="64"/>
      <c r="BE155" s="64"/>
      <c r="BF155" s="64"/>
      <c r="BG155" s="64"/>
      <c r="BH155" s="64"/>
    </row>
    <row r="156" spans="1:60" x14ac:dyDescent="0.25">
      <c r="A156" s="64"/>
      <c r="B156" s="64"/>
      <c r="C156" s="64"/>
      <c r="D156" s="64"/>
      <c r="E156" s="64"/>
      <c r="F156" s="64"/>
      <c r="G156" s="64"/>
      <c r="H156" s="64"/>
      <c r="I156" s="64"/>
      <c r="J156" s="64"/>
      <c r="K156" s="64"/>
      <c r="L156" s="64"/>
      <c r="M156" s="64"/>
      <c r="N156" s="64"/>
      <c r="O156" s="64"/>
      <c r="P156" s="64"/>
      <c r="Q156" s="64"/>
      <c r="R156" s="64"/>
      <c r="S156" s="64"/>
      <c r="T156" s="64"/>
      <c r="U156" s="64"/>
      <c r="V156" s="64"/>
      <c r="W156" s="64"/>
      <c r="X156" s="64"/>
      <c r="Y156" s="64"/>
      <c r="Z156" s="64"/>
      <c r="AA156" s="64"/>
      <c r="AB156" s="64"/>
      <c r="AC156" s="64"/>
      <c r="AD156" s="64"/>
      <c r="AE156" s="64"/>
      <c r="AF156" s="64"/>
      <c r="AG156" s="64"/>
      <c r="AH156" s="64"/>
      <c r="AI156" s="64"/>
      <c r="AJ156" s="64"/>
      <c r="AK156" s="64"/>
      <c r="AL156" s="64"/>
      <c r="AM156" s="64"/>
      <c r="AN156" s="64"/>
      <c r="AO156" s="64"/>
      <c r="AP156" s="64"/>
      <c r="AQ156" s="64"/>
      <c r="AR156" s="64"/>
      <c r="AS156" s="64"/>
      <c r="AT156" s="64"/>
      <c r="AU156" s="64"/>
      <c r="AV156" s="64"/>
      <c r="AW156" s="64"/>
      <c r="AX156" s="64"/>
      <c r="AY156" s="64"/>
      <c r="AZ156" s="64"/>
      <c r="BA156" s="64"/>
      <c r="BB156" s="64"/>
      <c r="BC156" s="64"/>
      <c r="BD156" s="64"/>
      <c r="BE156" s="64"/>
      <c r="BF156" s="64"/>
      <c r="BG156" s="64"/>
      <c r="BH156" s="64"/>
    </row>
    <row r="157" spans="1:60" x14ac:dyDescent="0.25">
      <c r="A157" s="64"/>
      <c r="B157" s="64"/>
      <c r="C157" s="64"/>
      <c r="D157" s="64"/>
      <c r="E157" s="64"/>
      <c r="F157" s="64"/>
      <c r="G157" s="64"/>
      <c r="H157" s="64"/>
      <c r="I157" s="64"/>
      <c r="J157" s="64"/>
      <c r="K157" s="64"/>
      <c r="L157" s="64"/>
      <c r="M157" s="64"/>
      <c r="N157" s="64"/>
      <c r="O157" s="64"/>
      <c r="P157" s="64"/>
      <c r="Q157" s="64"/>
      <c r="R157" s="64"/>
      <c r="S157" s="64"/>
      <c r="T157" s="64"/>
      <c r="U157" s="64"/>
      <c r="V157" s="64"/>
      <c r="W157" s="64"/>
      <c r="X157" s="64"/>
      <c r="Y157" s="64"/>
      <c r="Z157" s="64"/>
      <c r="AA157" s="64"/>
      <c r="AB157" s="64"/>
      <c r="AC157" s="64"/>
      <c r="AD157" s="64"/>
      <c r="AE157" s="64"/>
      <c r="AF157" s="64"/>
      <c r="AG157" s="64"/>
      <c r="AH157" s="64"/>
      <c r="AI157" s="64"/>
      <c r="AJ157" s="64"/>
      <c r="AK157" s="64"/>
      <c r="AL157" s="64"/>
      <c r="AM157" s="64"/>
      <c r="AN157" s="64"/>
      <c r="AO157" s="64"/>
      <c r="AP157" s="64"/>
      <c r="AQ157" s="64"/>
      <c r="AR157" s="64"/>
      <c r="AS157" s="64"/>
      <c r="AT157" s="64"/>
      <c r="AU157" s="64"/>
      <c r="AV157" s="64"/>
      <c r="AW157" s="64"/>
      <c r="AX157" s="64"/>
      <c r="AY157" s="64"/>
      <c r="AZ157" s="64"/>
      <c r="BA157" s="64"/>
      <c r="BB157" s="64"/>
      <c r="BC157" s="64"/>
      <c r="BD157" s="64"/>
      <c r="BE157" s="64"/>
      <c r="BF157" s="64"/>
      <c r="BG157" s="64"/>
      <c r="BH157" s="64"/>
    </row>
    <row r="158" spans="1:60" x14ac:dyDescent="0.25">
      <c r="A158" s="64"/>
      <c r="B158" s="64"/>
      <c r="C158" s="64"/>
      <c r="D158" s="64"/>
      <c r="E158" s="64"/>
      <c r="F158" s="64"/>
      <c r="G158" s="64"/>
      <c r="H158" s="64"/>
      <c r="I158" s="64"/>
      <c r="J158" s="64"/>
      <c r="K158" s="64"/>
      <c r="L158" s="64"/>
      <c r="M158" s="64"/>
      <c r="N158" s="64"/>
      <c r="O158" s="64"/>
      <c r="P158" s="64"/>
      <c r="Q158" s="64"/>
      <c r="R158" s="64"/>
      <c r="S158" s="64"/>
      <c r="T158" s="64"/>
      <c r="U158" s="64"/>
      <c r="V158" s="64"/>
      <c r="W158" s="64"/>
      <c r="X158" s="64"/>
      <c r="Y158" s="64"/>
      <c r="Z158" s="64"/>
      <c r="AA158" s="64"/>
      <c r="AB158" s="64"/>
      <c r="AC158" s="64"/>
      <c r="AD158" s="64"/>
      <c r="AE158" s="64"/>
      <c r="AF158" s="64"/>
      <c r="AG158" s="64"/>
      <c r="AH158" s="64"/>
      <c r="AI158" s="64"/>
      <c r="AJ158" s="64"/>
      <c r="AK158" s="64"/>
      <c r="AL158" s="64"/>
      <c r="AM158" s="64"/>
      <c r="AN158" s="64"/>
      <c r="AO158" s="64"/>
      <c r="AP158" s="64"/>
      <c r="AQ158" s="64"/>
      <c r="AR158" s="64"/>
      <c r="AS158" s="64"/>
      <c r="AT158" s="64"/>
      <c r="AU158" s="64"/>
      <c r="AV158" s="64"/>
      <c r="AW158" s="64"/>
      <c r="AX158" s="64"/>
      <c r="AY158" s="64"/>
      <c r="AZ158" s="64"/>
      <c r="BA158" s="64"/>
      <c r="BB158" s="64"/>
      <c r="BC158" s="64"/>
      <c r="BD158" s="64"/>
      <c r="BE158" s="64"/>
      <c r="BF158" s="64"/>
      <c r="BG158" s="64"/>
      <c r="BH158" s="64"/>
    </row>
    <row r="159" spans="1:60" x14ac:dyDescent="0.25">
      <c r="A159" s="64"/>
      <c r="B159" s="64"/>
      <c r="C159" s="64"/>
      <c r="D159" s="64"/>
      <c r="E159" s="64"/>
      <c r="F159" s="64"/>
      <c r="G159" s="64"/>
      <c r="H159" s="64"/>
      <c r="I159" s="64"/>
      <c r="J159" s="64"/>
      <c r="K159" s="64"/>
      <c r="L159" s="64"/>
      <c r="M159" s="64"/>
      <c r="N159" s="64"/>
      <c r="O159" s="64"/>
      <c r="P159" s="64"/>
      <c r="Q159" s="64"/>
      <c r="R159" s="64"/>
      <c r="S159" s="64"/>
      <c r="T159" s="64"/>
      <c r="U159" s="64"/>
      <c r="V159" s="64"/>
      <c r="W159" s="64"/>
      <c r="X159" s="64"/>
      <c r="Y159" s="64"/>
      <c r="Z159" s="64"/>
      <c r="AA159" s="64"/>
      <c r="AB159" s="64"/>
      <c r="AC159" s="64"/>
      <c r="AD159" s="64"/>
      <c r="AE159" s="64"/>
      <c r="AF159" s="64"/>
      <c r="AG159" s="64"/>
      <c r="AH159" s="64"/>
      <c r="AI159" s="64"/>
      <c r="AJ159" s="64"/>
      <c r="AK159" s="64"/>
      <c r="AL159" s="64"/>
      <c r="AM159" s="64"/>
      <c r="AN159" s="64"/>
      <c r="AO159" s="64"/>
      <c r="AP159" s="64"/>
      <c r="AQ159" s="64"/>
      <c r="AR159" s="64"/>
      <c r="AS159" s="64"/>
      <c r="AT159" s="64"/>
      <c r="AU159" s="64"/>
      <c r="AV159" s="64"/>
      <c r="AW159" s="64"/>
      <c r="AX159" s="64"/>
      <c r="AY159" s="64"/>
      <c r="AZ159" s="64"/>
      <c r="BA159" s="64"/>
      <c r="BB159" s="64"/>
      <c r="BC159" s="64"/>
      <c r="BD159" s="64"/>
      <c r="BE159" s="64"/>
      <c r="BF159" s="64"/>
      <c r="BG159" s="64"/>
      <c r="BH159" s="64"/>
    </row>
    <row r="160" spans="1:60" x14ac:dyDescent="0.25">
      <c r="A160" s="64"/>
      <c r="B160" s="64"/>
      <c r="C160" s="64"/>
      <c r="D160" s="64"/>
      <c r="E160" s="64"/>
      <c r="F160" s="64"/>
      <c r="G160" s="64"/>
      <c r="H160" s="64"/>
      <c r="I160" s="64"/>
      <c r="J160" s="64"/>
      <c r="K160" s="64"/>
      <c r="L160" s="64"/>
      <c r="M160" s="64"/>
      <c r="N160" s="64"/>
      <c r="O160" s="64"/>
      <c r="P160" s="64"/>
      <c r="Q160" s="64"/>
      <c r="R160" s="64"/>
      <c r="S160" s="64"/>
      <c r="T160" s="64"/>
      <c r="U160" s="64"/>
      <c r="V160" s="64"/>
      <c r="W160" s="64"/>
      <c r="X160" s="64"/>
      <c r="Y160" s="64"/>
      <c r="Z160" s="64"/>
      <c r="AA160" s="64"/>
      <c r="AB160" s="64"/>
      <c r="AC160" s="64"/>
      <c r="AD160" s="64"/>
      <c r="AE160" s="64"/>
      <c r="AF160" s="64"/>
      <c r="AG160" s="64"/>
      <c r="AH160" s="64"/>
      <c r="AI160" s="64"/>
      <c r="AJ160" s="64"/>
      <c r="AK160" s="64"/>
      <c r="AL160" s="64"/>
      <c r="AM160" s="64"/>
      <c r="AN160" s="64"/>
      <c r="AO160" s="64"/>
      <c r="AP160" s="64"/>
      <c r="AQ160" s="64"/>
      <c r="AR160" s="64"/>
      <c r="AS160" s="64"/>
      <c r="AT160" s="64"/>
      <c r="AU160" s="64"/>
      <c r="AV160" s="64"/>
      <c r="AW160" s="64"/>
      <c r="AX160" s="64"/>
      <c r="AY160" s="64"/>
      <c r="AZ160" s="64"/>
      <c r="BA160" s="64"/>
      <c r="BB160" s="64"/>
      <c r="BC160" s="64"/>
      <c r="BD160" s="64"/>
      <c r="BE160" s="64"/>
      <c r="BF160" s="64"/>
      <c r="BG160" s="64"/>
      <c r="BH160" s="64"/>
    </row>
    <row r="161" spans="1:60" x14ac:dyDescent="0.25">
      <c r="A161" s="64"/>
      <c r="B161" s="64"/>
      <c r="C161" s="64"/>
      <c r="D161" s="64"/>
      <c r="E161" s="64"/>
      <c r="F161" s="64"/>
      <c r="G161" s="64"/>
      <c r="H161" s="64"/>
      <c r="I161" s="64"/>
      <c r="J161" s="64"/>
      <c r="K161" s="64"/>
      <c r="L161" s="64"/>
      <c r="M161" s="64"/>
      <c r="N161" s="64"/>
      <c r="O161" s="64"/>
      <c r="P161" s="64"/>
      <c r="Q161" s="64"/>
      <c r="R161" s="64"/>
      <c r="S161" s="64"/>
      <c r="T161" s="64"/>
      <c r="U161" s="64"/>
      <c r="V161" s="64"/>
      <c r="W161" s="64"/>
      <c r="X161" s="64"/>
      <c r="Y161" s="64"/>
      <c r="Z161" s="64"/>
      <c r="AA161" s="64"/>
      <c r="AB161" s="64"/>
      <c r="AC161" s="64"/>
      <c r="AD161" s="64"/>
      <c r="AE161" s="64"/>
      <c r="AF161" s="64"/>
      <c r="AG161" s="64"/>
      <c r="AH161" s="64"/>
      <c r="AI161" s="64"/>
      <c r="AJ161" s="64"/>
      <c r="AK161" s="64"/>
      <c r="AL161" s="64"/>
      <c r="AM161" s="64"/>
      <c r="AN161" s="64"/>
      <c r="AO161" s="64"/>
      <c r="AP161" s="64"/>
      <c r="AQ161" s="64"/>
      <c r="AR161" s="64"/>
      <c r="AS161" s="64"/>
      <c r="AT161" s="64"/>
      <c r="AU161" s="64"/>
      <c r="AV161" s="64"/>
      <c r="AW161" s="64"/>
      <c r="AX161" s="64"/>
      <c r="AY161" s="64"/>
      <c r="AZ161" s="64"/>
      <c r="BA161" s="64"/>
      <c r="BB161" s="64"/>
      <c r="BC161" s="64"/>
      <c r="BD161" s="64"/>
      <c r="BE161" s="64"/>
      <c r="BF161" s="64"/>
      <c r="BG161" s="64"/>
      <c r="BH161" s="64"/>
    </row>
    <row r="162" spans="1:60" x14ac:dyDescent="0.25">
      <c r="A162" s="64"/>
      <c r="B162" s="64"/>
      <c r="C162" s="64"/>
      <c r="D162" s="64"/>
      <c r="E162" s="64"/>
      <c r="F162" s="64"/>
      <c r="G162" s="64"/>
      <c r="H162" s="64"/>
      <c r="I162" s="64"/>
      <c r="J162" s="64"/>
      <c r="K162" s="64"/>
      <c r="L162" s="64"/>
      <c r="M162" s="64"/>
      <c r="N162" s="64"/>
      <c r="O162" s="64"/>
      <c r="P162" s="64"/>
      <c r="Q162" s="64"/>
      <c r="R162" s="64"/>
      <c r="S162" s="64"/>
      <c r="T162" s="64"/>
      <c r="U162" s="64"/>
      <c r="V162" s="64"/>
      <c r="W162" s="64"/>
      <c r="X162" s="64"/>
      <c r="Y162" s="64"/>
      <c r="Z162" s="64"/>
      <c r="AA162" s="64"/>
      <c r="AB162" s="64"/>
      <c r="AC162" s="64"/>
      <c r="AD162" s="64"/>
      <c r="AE162" s="64"/>
      <c r="AF162" s="64"/>
      <c r="AG162" s="64"/>
      <c r="AH162" s="64"/>
      <c r="AI162" s="64"/>
      <c r="AJ162" s="64"/>
      <c r="AK162" s="64"/>
      <c r="AL162" s="64"/>
      <c r="AM162" s="64"/>
      <c r="AN162" s="64"/>
      <c r="AO162" s="64"/>
      <c r="AP162" s="64"/>
      <c r="AQ162" s="64"/>
      <c r="AR162" s="64"/>
      <c r="AS162" s="64"/>
      <c r="AT162" s="64"/>
      <c r="AU162" s="64"/>
      <c r="AV162" s="64"/>
      <c r="AW162" s="64"/>
      <c r="AX162" s="64"/>
      <c r="AY162" s="64"/>
      <c r="AZ162" s="64"/>
      <c r="BA162" s="64"/>
      <c r="BB162" s="64"/>
      <c r="BC162" s="64"/>
      <c r="BD162" s="64"/>
      <c r="BE162" s="64"/>
      <c r="BF162" s="64"/>
      <c r="BG162" s="64"/>
      <c r="BH162" s="64"/>
    </row>
    <row r="163" spans="1:60" x14ac:dyDescent="0.25">
      <c r="A163" s="64"/>
      <c r="B163" s="64"/>
      <c r="C163" s="64"/>
      <c r="D163" s="64"/>
      <c r="E163" s="64"/>
      <c r="F163" s="64"/>
      <c r="G163" s="64"/>
      <c r="H163" s="64"/>
      <c r="I163" s="64"/>
      <c r="J163" s="64"/>
      <c r="K163" s="64"/>
      <c r="L163" s="64"/>
      <c r="M163" s="64"/>
      <c r="N163" s="64"/>
      <c r="O163" s="64"/>
      <c r="P163" s="64"/>
      <c r="Q163" s="64"/>
      <c r="R163" s="64"/>
      <c r="S163" s="64"/>
      <c r="T163" s="64"/>
      <c r="U163" s="64"/>
      <c r="V163" s="64"/>
      <c r="W163" s="64"/>
      <c r="X163" s="64"/>
      <c r="Y163" s="64"/>
      <c r="Z163" s="64"/>
      <c r="AA163" s="64"/>
      <c r="AB163" s="64"/>
      <c r="AC163" s="64"/>
      <c r="AD163" s="64"/>
      <c r="AE163" s="64"/>
      <c r="AF163" s="64"/>
      <c r="AG163" s="64"/>
      <c r="AH163" s="64"/>
      <c r="AI163" s="64"/>
      <c r="AJ163" s="64"/>
      <c r="AK163" s="64"/>
      <c r="AL163" s="64"/>
      <c r="AM163" s="64"/>
      <c r="AN163" s="64"/>
      <c r="AO163" s="64"/>
      <c r="AP163" s="64"/>
      <c r="AQ163" s="64"/>
      <c r="AR163" s="64"/>
      <c r="AS163" s="64"/>
      <c r="AT163" s="64"/>
      <c r="AU163" s="64"/>
      <c r="AV163" s="64"/>
      <c r="AW163" s="64"/>
      <c r="AX163" s="64"/>
      <c r="AY163" s="64"/>
      <c r="AZ163" s="64"/>
      <c r="BA163" s="64"/>
      <c r="BB163" s="64"/>
      <c r="BC163" s="64"/>
      <c r="BD163" s="64"/>
      <c r="BE163" s="64"/>
      <c r="BF163" s="64"/>
      <c r="BG163" s="64"/>
      <c r="BH163" s="64"/>
    </row>
    <row r="164" spans="1:60" x14ac:dyDescent="0.25">
      <c r="A164" s="64"/>
      <c r="B164" s="64"/>
      <c r="C164" s="64"/>
      <c r="D164" s="64"/>
      <c r="E164" s="64"/>
      <c r="F164" s="64"/>
      <c r="G164" s="64"/>
      <c r="H164" s="64"/>
      <c r="I164" s="64"/>
      <c r="J164" s="64"/>
      <c r="K164" s="64"/>
      <c r="L164" s="64"/>
      <c r="M164" s="64"/>
      <c r="N164" s="64"/>
      <c r="O164" s="64"/>
      <c r="P164" s="64"/>
      <c r="Q164" s="64"/>
      <c r="R164" s="64"/>
      <c r="S164" s="64"/>
      <c r="T164" s="64"/>
      <c r="U164" s="64"/>
      <c r="V164" s="64"/>
      <c r="W164" s="64"/>
      <c r="X164" s="64"/>
      <c r="Y164" s="64"/>
      <c r="Z164" s="64"/>
      <c r="AA164" s="64"/>
      <c r="AB164" s="64"/>
      <c r="AC164" s="64"/>
      <c r="AD164" s="64"/>
      <c r="AE164" s="64"/>
      <c r="AF164" s="64"/>
      <c r="AG164" s="64"/>
      <c r="AH164" s="64"/>
      <c r="AI164" s="64"/>
      <c r="AJ164" s="64"/>
      <c r="AK164" s="64"/>
      <c r="AL164" s="64"/>
      <c r="AM164" s="64"/>
      <c r="AN164" s="64"/>
      <c r="AO164" s="64"/>
      <c r="AP164" s="64"/>
      <c r="AQ164" s="64"/>
      <c r="AR164" s="64"/>
      <c r="AS164" s="64"/>
      <c r="AT164" s="64"/>
      <c r="AU164" s="64"/>
      <c r="AV164" s="64"/>
      <c r="AW164" s="64"/>
      <c r="AX164" s="64"/>
      <c r="AY164" s="64"/>
      <c r="AZ164" s="64"/>
      <c r="BA164" s="64"/>
      <c r="BB164" s="64"/>
      <c r="BC164" s="64"/>
      <c r="BD164" s="64"/>
      <c r="BE164" s="64"/>
      <c r="BF164" s="64"/>
      <c r="BG164" s="64"/>
      <c r="BH164" s="64"/>
    </row>
    <row r="165" spans="1:60" x14ac:dyDescent="0.25">
      <c r="A165" s="64"/>
      <c r="B165" s="64"/>
      <c r="C165" s="64"/>
      <c r="D165" s="64"/>
      <c r="E165" s="64"/>
      <c r="F165" s="64"/>
      <c r="G165" s="64"/>
      <c r="H165" s="64"/>
      <c r="I165" s="64"/>
      <c r="J165" s="64"/>
      <c r="K165" s="64"/>
      <c r="L165" s="64"/>
      <c r="M165" s="64"/>
      <c r="N165" s="64"/>
      <c r="O165" s="64"/>
      <c r="P165" s="64"/>
      <c r="Q165" s="64"/>
      <c r="R165" s="64"/>
      <c r="S165" s="64"/>
      <c r="T165" s="64"/>
      <c r="U165" s="64"/>
      <c r="V165" s="64"/>
      <c r="W165" s="64"/>
      <c r="X165" s="64"/>
      <c r="Y165" s="64"/>
      <c r="Z165" s="64"/>
      <c r="AA165" s="64"/>
      <c r="AB165" s="64"/>
      <c r="AC165" s="64"/>
      <c r="AD165" s="64"/>
      <c r="AE165" s="64"/>
      <c r="AF165" s="64"/>
      <c r="AG165" s="64"/>
      <c r="AH165" s="64"/>
      <c r="AI165" s="64"/>
      <c r="AJ165" s="64"/>
      <c r="AK165" s="64"/>
      <c r="AL165" s="64"/>
      <c r="AM165" s="64"/>
      <c r="AN165" s="64"/>
      <c r="AO165" s="64"/>
      <c r="AP165" s="64"/>
      <c r="AQ165" s="64"/>
      <c r="AR165" s="64"/>
      <c r="AS165" s="64"/>
      <c r="AT165" s="64"/>
      <c r="AU165" s="64"/>
      <c r="AV165" s="64"/>
      <c r="AW165" s="64"/>
      <c r="AX165" s="64"/>
      <c r="AY165" s="64"/>
      <c r="AZ165" s="64"/>
      <c r="BA165" s="64"/>
      <c r="BB165" s="64"/>
      <c r="BC165" s="64"/>
      <c r="BD165" s="64"/>
      <c r="BE165" s="64"/>
      <c r="BF165" s="64"/>
      <c r="BG165" s="64"/>
      <c r="BH165" s="64"/>
    </row>
    <row r="166" spans="1:60" x14ac:dyDescent="0.25">
      <c r="A166" s="64"/>
      <c r="B166" s="64"/>
      <c r="C166" s="64"/>
      <c r="D166" s="64"/>
      <c r="E166" s="64"/>
      <c r="F166" s="64"/>
      <c r="G166" s="64"/>
      <c r="H166" s="64"/>
      <c r="I166" s="64"/>
      <c r="J166" s="64"/>
      <c r="K166" s="64"/>
      <c r="L166" s="64"/>
      <c r="M166" s="64"/>
      <c r="N166" s="64"/>
      <c r="O166" s="64"/>
      <c r="P166" s="64"/>
      <c r="Q166" s="64"/>
      <c r="R166" s="64"/>
      <c r="S166" s="64"/>
      <c r="T166" s="64"/>
      <c r="U166" s="64"/>
      <c r="V166" s="64"/>
      <c r="W166" s="64"/>
      <c r="X166" s="64"/>
      <c r="Y166" s="64"/>
      <c r="Z166" s="64"/>
      <c r="AA166" s="64"/>
      <c r="AB166" s="64"/>
      <c r="AC166" s="64"/>
      <c r="AD166" s="64"/>
      <c r="AE166" s="64"/>
      <c r="AF166" s="64"/>
      <c r="AG166" s="64"/>
      <c r="AH166" s="64"/>
      <c r="AI166" s="64"/>
      <c r="AJ166" s="64"/>
      <c r="AK166" s="64"/>
      <c r="AL166" s="64"/>
      <c r="AM166" s="64"/>
      <c r="AN166" s="64"/>
      <c r="AO166" s="64"/>
      <c r="AP166" s="64"/>
      <c r="AQ166" s="64"/>
      <c r="AR166" s="64"/>
      <c r="AS166" s="64"/>
      <c r="AT166" s="64"/>
      <c r="AU166" s="64"/>
      <c r="AV166" s="64"/>
      <c r="AW166" s="64"/>
      <c r="AX166" s="64"/>
      <c r="AY166" s="64"/>
      <c r="AZ166" s="64"/>
      <c r="BA166" s="64"/>
      <c r="BB166" s="64"/>
      <c r="BC166" s="64"/>
      <c r="BD166" s="64"/>
      <c r="BE166" s="64"/>
      <c r="BF166" s="64"/>
      <c r="BG166" s="64"/>
      <c r="BH166" s="64"/>
    </row>
    <row r="167" spans="1:60" x14ac:dyDescent="0.25">
      <c r="A167" s="64"/>
      <c r="B167" s="64"/>
      <c r="C167" s="64"/>
      <c r="D167" s="64"/>
      <c r="E167" s="64"/>
      <c r="F167" s="64"/>
      <c r="G167" s="64"/>
      <c r="H167" s="64"/>
      <c r="I167" s="64"/>
      <c r="J167" s="64"/>
      <c r="K167" s="64"/>
      <c r="L167" s="64"/>
      <c r="M167" s="64"/>
      <c r="N167" s="64"/>
      <c r="O167" s="64"/>
      <c r="P167" s="64"/>
      <c r="Q167" s="64"/>
      <c r="R167" s="64"/>
      <c r="S167" s="64"/>
      <c r="T167" s="64"/>
      <c r="U167" s="64"/>
      <c r="V167" s="64"/>
      <c r="W167" s="64"/>
      <c r="X167" s="64"/>
      <c r="Y167" s="64"/>
      <c r="Z167" s="64"/>
      <c r="AA167" s="64"/>
      <c r="AB167" s="64"/>
      <c r="AC167" s="64"/>
      <c r="AD167" s="64"/>
      <c r="AE167" s="64"/>
      <c r="AF167" s="64"/>
      <c r="AG167" s="64"/>
      <c r="AH167" s="64"/>
      <c r="AI167" s="64"/>
      <c r="AJ167" s="64"/>
      <c r="AK167" s="64"/>
      <c r="AL167" s="64"/>
      <c r="AM167" s="64"/>
      <c r="AN167" s="64"/>
      <c r="AO167" s="64"/>
      <c r="AP167" s="64"/>
      <c r="AQ167" s="64"/>
      <c r="AR167" s="64"/>
      <c r="AS167" s="64"/>
      <c r="AT167" s="64"/>
      <c r="AU167" s="64"/>
      <c r="AV167" s="64"/>
      <c r="AW167" s="64"/>
      <c r="AX167" s="64"/>
      <c r="AY167" s="64"/>
      <c r="AZ167" s="64"/>
      <c r="BA167" s="64"/>
      <c r="BB167" s="64"/>
      <c r="BC167" s="64"/>
      <c r="BD167" s="64"/>
      <c r="BE167" s="64"/>
      <c r="BF167" s="64"/>
      <c r="BG167" s="64"/>
      <c r="BH167" s="64"/>
    </row>
    <row r="168" spans="1:60" x14ac:dyDescent="0.25">
      <c r="A168" s="64"/>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L168" s="64"/>
      <c r="AM168" s="64"/>
      <c r="AN168" s="64"/>
      <c r="AO168" s="64"/>
      <c r="AP168" s="64"/>
      <c r="AQ168" s="64"/>
      <c r="AR168" s="64"/>
      <c r="AS168" s="64"/>
      <c r="AT168" s="64"/>
      <c r="AU168" s="64"/>
      <c r="AV168" s="64"/>
      <c r="AW168" s="64"/>
      <c r="AX168" s="64"/>
      <c r="AY168" s="64"/>
      <c r="AZ168" s="64"/>
      <c r="BA168" s="64"/>
      <c r="BB168" s="64"/>
      <c r="BC168" s="64"/>
      <c r="BD168" s="64"/>
      <c r="BE168" s="64"/>
      <c r="BF168" s="64"/>
      <c r="BG168" s="64"/>
      <c r="BH168" s="64"/>
    </row>
    <row r="169" spans="1:60" x14ac:dyDescent="0.25">
      <c r="A169" s="64"/>
      <c r="B169" s="64"/>
      <c r="C169" s="64"/>
      <c r="D169" s="64"/>
      <c r="E169" s="64"/>
      <c r="F169" s="64"/>
      <c r="G169" s="64"/>
      <c r="H169" s="64"/>
      <c r="I169" s="64"/>
      <c r="J169" s="64"/>
      <c r="K169" s="64"/>
      <c r="L169" s="64"/>
      <c r="M169" s="64"/>
      <c r="N169" s="64"/>
      <c r="O169" s="64"/>
      <c r="P169" s="64"/>
      <c r="Q169" s="64"/>
      <c r="R169" s="64"/>
      <c r="S169" s="64"/>
      <c r="T169" s="64"/>
      <c r="U169" s="64"/>
      <c r="V169" s="64"/>
      <c r="W169" s="64"/>
      <c r="X169" s="64"/>
      <c r="Y169" s="64"/>
      <c r="Z169" s="64"/>
      <c r="AA169" s="64"/>
      <c r="AB169" s="64"/>
      <c r="AC169" s="64"/>
      <c r="AD169" s="64"/>
      <c r="AE169" s="64"/>
      <c r="AF169" s="64"/>
      <c r="AG169" s="64"/>
      <c r="AH169" s="64"/>
      <c r="AI169" s="64"/>
      <c r="AJ169" s="64"/>
      <c r="AK169" s="64"/>
      <c r="AL169" s="64"/>
      <c r="AM169" s="64"/>
      <c r="AN169" s="64"/>
      <c r="AO169" s="64"/>
      <c r="AP169" s="64"/>
      <c r="AQ169" s="64"/>
      <c r="AR169" s="64"/>
      <c r="AS169" s="64"/>
      <c r="AT169" s="64"/>
      <c r="AU169" s="64"/>
      <c r="AV169" s="64"/>
      <c r="AW169" s="64"/>
      <c r="AX169" s="64"/>
      <c r="AY169" s="64"/>
      <c r="AZ169" s="64"/>
      <c r="BA169" s="64"/>
      <c r="BB169" s="64"/>
      <c r="BC169" s="64"/>
      <c r="BD169" s="64"/>
      <c r="BE169" s="64"/>
      <c r="BF169" s="64"/>
      <c r="BG169" s="64"/>
      <c r="BH169" s="64"/>
    </row>
    <row r="170" spans="1:60" x14ac:dyDescent="0.25">
      <c r="A170" s="64"/>
      <c r="B170" s="64"/>
      <c r="C170" s="64"/>
      <c r="D170" s="64"/>
      <c r="E170" s="64"/>
      <c r="F170" s="64"/>
      <c r="G170" s="64"/>
      <c r="H170" s="64"/>
      <c r="I170" s="64"/>
      <c r="J170" s="64"/>
      <c r="K170" s="64"/>
      <c r="L170" s="64"/>
      <c r="M170" s="64"/>
      <c r="N170" s="64"/>
      <c r="O170" s="64"/>
      <c r="P170" s="64"/>
      <c r="Q170" s="64"/>
      <c r="R170" s="64"/>
      <c r="S170" s="64"/>
      <c r="T170" s="64"/>
      <c r="U170" s="64"/>
      <c r="V170" s="64"/>
      <c r="W170" s="64"/>
      <c r="X170" s="64"/>
      <c r="Y170" s="64"/>
      <c r="Z170" s="64"/>
      <c r="AA170" s="64"/>
      <c r="AB170" s="64"/>
      <c r="AC170" s="64"/>
      <c r="AD170" s="64"/>
      <c r="AE170" s="64"/>
      <c r="AF170" s="64"/>
      <c r="AG170" s="64"/>
      <c r="AH170" s="64"/>
      <c r="AI170" s="64"/>
      <c r="AJ170" s="64"/>
      <c r="AK170" s="64"/>
      <c r="AL170" s="64"/>
      <c r="AM170" s="64"/>
      <c r="AN170" s="64"/>
      <c r="AO170" s="64"/>
      <c r="AP170" s="64"/>
      <c r="AQ170" s="64"/>
      <c r="AR170" s="64"/>
      <c r="AS170" s="64"/>
      <c r="AT170" s="64"/>
      <c r="AU170" s="64"/>
      <c r="AV170" s="64"/>
      <c r="AW170" s="64"/>
      <c r="AX170" s="64"/>
      <c r="AY170" s="64"/>
      <c r="AZ170" s="64"/>
      <c r="BA170" s="64"/>
      <c r="BB170" s="64"/>
      <c r="BC170" s="64"/>
      <c r="BD170" s="64"/>
      <c r="BE170" s="64"/>
      <c r="BF170" s="64"/>
      <c r="BG170" s="64"/>
      <c r="BH170" s="64"/>
    </row>
    <row r="171" spans="1:60" x14ac:dyDescent="0.25">
      <c r="A171" s="64"/>
      <c r="B171" s="64"/>
      <c r="C171" s="64"/>
      <c r="D171" s="64"/>
      <c r="E171" s="64"/>
      <c r="F171" s="64"/>
      <c r="G171" s="64"/>
      <c r="H171" s="64"/>
      <c r="I171" s="64"/>
      <c r="J171" s="64"/>
      <c r="K171" s="64"/>
      <c r="L171" s="64"/>
      <c r="M171" s="64"/>
      <c r="N171" s="64"/>
      <c r="O171" s="64"/>
      <c r="P171" s="64"/>
      <c r="Q171" s="64"/>
      <c r="R171" s="64"/>
      <c r="S171" s="64"/>
      <c r="T171" s="64"/>
      <c r="U171" s="64"/>
      <c r="V171" s="64"/>
      <c r="W171" s="64"/>
      <c r="X171" s="64"/>
      <c r="Y171" s="64"/>
      <c r="Z171" s="64"/>
      <c r="AA171" s="64"/>
      <c r="AB171" s="64"/>
      <c r="AC171" s="64"/>
      <c r="AD171" s="64"/>
      <c r="AE171" s="64"/>
      <c r="AF171" s="64"/>
      <c r="AG171" s="64"/>
      <c r="AH171" s="64"/>
      <c r="AI171" s="64"/>
      <c r="AJ171" s="64"/>
      <c r="AK171" s="64"/>
      <c r="AL171" s="64"/>
      <c r="AM171" s="64"/>
      <c r="AN171" s="64"/>
      <c r="AO171" s="64"/>
      <c r="AP171" s="64"/>
      <c r="AQ171" s="64"/>
      <c r="AR171" s="64"/>
      <c r="AS171" s="64"/>
      <c r="AT171" s="64"/>
      <c r="AU171" s="64"/>
      <c r="AV171" s="64"/>
      <c r="AW171" s="64"/>
      <c r="AX171" s="64"/>
      <c r="AY171" s="64"/>
      <c r="AZ171" s="64"/>
      <c r="BA171" s="64"/>
      <c r="BB171" s="64"/>
      <c r="BC171" s="64"/>
      <c r="BD171" s="64"/>
      <c r="BE171" s="64"/>
      <c r="BF171" s="64"/>
      <c r="BG171" s="64"/>
      <c r="BH171" s="64"/>
    </row>
    <row r="172" spans="1:60" x14ac:dyDescent="0.25">
      <c r="A172" s="64"/>
      <c r="B172" s="64"/>
      <c r="C172" s="64"/>
      <c r="D172" s="64"/>
      <c r="E172" s="64"/>
      <c r="F172" s="64"/>
      <c r="G172" s="64"/>
      <c r="H172" s="64"/>
      <c r="I172" s="64"/>
      <c r="J172" s="64"/>
      <c r="K172" s="64"/>
      <c r="L172" s="64"/>
      <c r="M172" s="64"/>
      <c r="N172" s="64"/>
      <c r="O172" s="64"/>
      <c r="P172" s="64"/>
      <c r="Q172" s="64"/>
      <c r="R172" s="64"/>
      <c r="S172" s="64"/>
      <c r="T172" s="64"/>
      <c r="U172" s="64"/>
      <c r="V172" s="64"/>
      <c r="W172" s="64"/>
      <c r="X172" s="64"/>
      <c r="Y172" s="64"/>
      <c r="Z172" s="64"/>
      <c r="AA172" s="64"/>
      <c r="AB172" s="64"/>
      <c r="AC172" s="64"/>
      <c r="AD172" s="64"/>
      <c r="AE172" s="64"/>
      <c r="AF172" s="64"/>
      <c r="AG172" s="64"/>
      <c r="AH172" s="64"/>
      <c r="AI172" s="64"/>
      <c r="AJ172" s="64"/>
      <c r="AK172" s="64"/>
      <c r="AL172" s="64"/>
      <c r="AM172" s="64"/>
      <c r="AN172" s="64"/>
      <c r="AO172" s="64"/>
      <c r="AP172" s="64"/>
      <c r="AQ172" s="64"/>
      <c r="AR172" s="64"/>
      <c r="AS172" s="64"/>
      <c r="AT172" s="64"/>
      <c r="AU172" s="64"/>
      <c r="AV172" s="64"/>
      <c r="AW172" s="64"/>
      <c r="AX172" s="64"/>
      <c r="AY172" s="64"/>
      <c r="AZ172" s="64"/>
      <c r="BA172" s="64"/>
      <c r="BB172" s="64"/>
      <c r="BC172" s="64"/>
      <c r="BD172" s="64"/>
      <c r="BE172" s="64"/>
      <c r="BF172" s="64"/>
      <c r="BG172" s="64"/>
      <c r="BH172" s="64"/>
    </row>
    <row r="173" spans="1:60" x14ac:dyDescent="0.25">
      <c r="A173" s="64"/>
      <c r="B173" s="64"/>
      <c r="C173" s="64"/>
      <c r="D173" s="64"/>
      <c r="E173" s="64"/>
      <c r="F173" s="64"/>
      <c r="G173" s="64"/>
      <c r="H173" s="64"/>
      <c r="I173" s="64"/>
      <c r="J173" s="64"/>
      <c r="K173" s="64"/>
      <c r="L173" s="64"/>
      <c r="M173" s="64"/>
      <c r="N173" s="64"/>
      <c r="O173" s="64"/>
      <c r="P173" s="64"/>
      <c r="Q173" s="64"/>
      <c r="R173" s="64"/>
      <c r="S173" s="64"/>
      <c r="T173" s="64"/>
      <c r="U173" s="64"/>
      <c r="V173" s="64"/>
      <c r="W173" s="64"/>
      <c r="X173" s="64"/>
      <c r="Y173" s="64"/>
      <c r="Z173" s="64"/>
      <c r="AA173" s="64"/>
      <c r="AB173" s="64"/>
      <c r="AC173" s="64"/>
      <c r="AD173" s="64"/>
      <c r="AE173" s="64"/>
      <c r="AF173" s="64"/>
      <c r="AG173" s="64"/>
      <c r="AH173" s="64"/>
      <c r="AI173" s="64"/>
      <c r="AJ173" s="64"/>
      <c r="AK173" s="64"/>
      <c r="AL173" s="64"/>
      <c r="AM173" s="64"/>
      <c r="AN173" s="64"/>
      <c r="AO173" s="64"/>
      <c r="AP173" s="64"/>
      <c r="AQ173" s="64"/>
      <c r="AR173" s="64"/>
      <c r="AS173" s="64"/>
      <c r="AT173" s="64"/>
      <c r="AU173" s="64"/>
      <c r="AV173" s="64"/>
      <c r="AW173" s="64"/>
      <c r="AX173" s="64"/>
      <c r="AY173" s="64"/>
      <c r="AZ173" s="64"/>
      <c r="BA173" s="64"/>
      <c r="BB173" s="64"/>
      <c r="BC173" s="64"/>
      <c r="BD173" s="64"/>
      <c r="BE173" s="64"/>
      <c r="BF173" s="64"/>
      <c r="BG173" s="64"/>
      <c r="BH173" s="64"/>
    </row>
    <row r="174" spans="1:60" x14ac:dyDescent="0.25">
      <c r="A174" s="64"/>
      <c r="B174" s="64"/>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c r="AA174" s="64"/>
      <c r="AB174" s="64"/>
      <c r="AC174" s="64"/>
      <c r="AD174" s="64"/>
      <c r="AE174" s="64"/>
      <c r="AF174" s="64"/>
      <c r="AG174" s="64"/>
      <c r="AH174" s="64"/>
      <c r="AI174" s="64"/>
      <c r="AJ174" s="64"/>
      <c r="AK174" s="64"/>
      <c r="AL174" s="64"/>
      <c r="AM174" s="64"/>
      <c r="AN174" s="64"/>
      <c r="AO174" s="64"/>
      <c r="AP174" s="64"/>
      <c r="AQ174" s="64"/>
      <c r="AR174" s="64"/>
      <c r="AS174" s="64"/>
      <c r="AT174" s="64"/>
      <c r="AU174" s="64"/>
      <c r="AV174" s="64"/>
      <c r="AW174" s="64"/>
      <c r="AX174" s="64"/>
      <c r="AY174" s="64"/>
      <c r="AZ174" s="64"/>
      <c r="BA174" s="64"/>
      <c r="BB174" s="64"/>
      <c r="BC174" s="64"/>
      <c r="BD174" s="64"/>
      <c r="BE174" s="64"/>
      <c r="BF174" s="64"/>
      <c r="BG174" s="64"/>
      <c r="BH174" s="64"/>
    </row>
    <row r="175" spans="1:60" x14ac:dyDescent="0.25">
      <c r="A175" s="64"/>
      <c r="B175" s="64"/>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c r="AA175" s="64"/>
      <c r="AB175" s="64"/>
      <c r="AC175" s="64"/>
      <c r="AD175" s="64"/>
      <c r="AE175" s="64"/>
      <c r="AF175" s="64"/>
      <c r="AG175" s="64"/>
      <c r="AH175" s="64"/>
      <c r="AI175" s="64"/>
      <c r="AJ175" s="64"/>
      <c r="AK175" s="64"/>
      <c r="AL175" s="64"/>
      <c r="AM175" s="64"/>
      <c r="AN175" s="64"/>
      <c r="AO175" s="64"/>
      <c r="AP175" s="64"/>
      <c r="AQ175" s="64"/>
      <c r="AR175" s="64"/>
      <c r="AS175" s="64"/>
      <c r="AT175" s="64"/>
      <c r="AU175" s="64"/>
      <c r="AV175" s="64"/>
      <c r="AW175" s="64"/>
      <c r="AX175" s="64"/>
      <c r="AY175" s="64"/>
      <c r="AZ175" s="64"/>
      <c r="BA175" s="64"/>
      <c r="BB175" s="64"/>
      <c r="BC175" s="64"/>
      <c r="BD175" s="64"/>
      <c r="BE175" s="64"/>
      <c r="BF175" s="64"/>
      <c r="BG175" s="64"/>
      <c r="BH175" s="64"/>
    </row>
    <row r="176" spans="1:60" x14ac:dyDescent="0.25">
      <c r="A176" s="64"/>
      <c r="B176" s="64"/>
      <c r="C176" s="64"/>
      <c r="D176" s="64"/>
      <c r="E176" s="64"/>
      <c r="F176" s="64"/>
      <c r="G176" s="64"/>
      <c r="H176" s="64"/>
      <c r="I176" s="64"/>
      <c r="J176" s="64"/>
      <c r="K176" s="64"/>
      <c r="L176" s="64"/>
      <c r="M176" s="64"/>
      <c r="N176" s="64"/>
      <c r="O176" s="64"/>
      <c r="P176" s="64"/>
      <c r="Q176" s="64"/>
      <c r="R176" s="64"/>
      <c r="S176" s="64"/>
      <c r="T176" s="64"/>
      <c r="U176" s="64"/>
      <c r="V176" s="64"/>
      <c r="W176" s="64"/>
      <c r="X176" s="64"/>
      <c r="Y176" s="64"/>
      <c r="Z176" s="64"/>
      <c r="AA176" s="64"/>
      <c r="AB176" s="64"/>
      <c r="AC176" s="64"/>
      <c r="AD176" s="64"/>
      <c r="AE176" s="64"/>
      <c r="AF176" s="64"/>
      <c r="AG176" s="64"/>
      <c r="AH176" s="64"/>
      <c r="AI176" s="64"/>
      <c r="AJ176" s="64"/>
      <c r="AK176" s="64"/>
      <c r="AL176" s="64"/>
      <c r="AM176" s="64"/>
      <c r="AN176" s="64"/>
      <c r="AO176" s="64"/>
      <c r="AP176" s="64"/>
      <c r="AQ176" s="64"/>
      <c r="AR176" s="64"/>
      <c r="AS176" s="64"/>
      <c r="AT176" s="64"/>
      <c r="AU176" s="64"/>
      <c r="AV176" s="64"/>
      <c r="AW176" s="64"/>
      <c r="AX176" s="64"/>
      <c r="AY176" s="64"/>
      <c r="AZ176" s="64"/>
      <c r="BA176" s="64"/>
      <c r="BB176" s="64"/>
      <c r="BC176" s="64"/>
      <c r="BD176" s="64"/>
      <c r="BE176" s="64"/>
      <c r="BF176" s="64"/>
      <c r="BG176" s="64"/>
      <c r="BH176" s="64"/>
    </row>
    <row r="177" spans="1:60" x14ac:dyDescent="0.25">
      <c r="A177" s="64"/>
      <c r="B177" s="64"/>
      <c r="C177" s="64"/>
      <c r="D177" s="64"/>
      <c r="E177" s="64"/>
      <c r="F177" s="64"/>
      <c r="G177" s="64"/>
      <c r="H177" s="64"/>
      <c r="I177" s="64"/>
      <c r="J177" s="64"/>
      <c r="K177" s="64"/>
      <c r="L177" s="64"/>
      <c r="M177" s="64"/>
      <c r="N177" s="64"/>
      <c r="O177" s="64"/>
      <c r="P177" s="64"/>
      <c r="Q177" s="64"/>
      <c r="R177" s="64"/>
      <c r="S177" s="64"/>
      <c r="T177" s="64"/>
      <c r="U177" s="64"/>
      <c r="V177" s="64"/>
      <c r="W177" s="64"/>
      <c r="X177" s="64"/>
      <c r="Y177" s="64"/>
      <c r="Z177" s="64"/>
      <c r="AA177" s="64"/>
      <c r="AB177" s="64"/>
      <c r="AC177" s="64"/>
      <c r="AD177" s="64"/>
      <c r="AE177" s="64"/>
      <c r="AF177" s="64"/>
      <c r="AG177" s="64"/>
      <c r="AH177" s="64"/>
      <c r="AI177" s="64"/>
      <c r="AJ177" s="64"/>
      <c r="AK177" s="64"/>
      <c r="AL177" s="64"/>
      <c r="AM177" s="64"/>
      <c r="AN177" s="64"/>
      <c r="AO177" s="64"/>
      <c r="AP177" s="64"/>
      <c r="AQ177" s="64"/>
      <c r="AR177" s="64"/>
      <c r="AS177" s="64"/>
      <c r="AT177" s="64"/>
      <c r="AU177" s="64"/>
      <c r="AV177" s="64"/>
      <c r="AW177" s="64"/>
      <c r="AX177" s="64"/>
      <c r="AY177" s="64"/>
      <c r="AZ177" s="64"/>
      <c r="BA177" s="64"/>
      <c r="BB177" s="64"/>
      <c r="BC177" s="64"/>
      <c r="BD177" s="64"/>
      <c r="BE177" s="64"/>
      <c r="BF177" s="64"/>
      <c r="BG177" s="64"/>
      <c r="BH177" s="64"/>
    </row>
    <row r="178" spans="1:60" x14ac:dyDescent="0.25">
      <c r="A178" s="64"/>
      <c r="B178" s="64"/>
      <c r="C178" s="64"/>
      <c r="D178" s="64"/>
      <c r="E178" s="64"/>
      <c r="F178" s="64"/>
      <c r="G178" s="64"/>
      <c r="H178" s="64"/>
      <c r="I178" s="64"/>
      <c r="J178" s="64"/>
      <c r="K178" s="64"/>
      <c r="L178" s="64"/>
      <c r="M178" s="64"/>
      <c r="N178" s="64"/>
      <c r="O178" s="64"/>
      <c r="P178" s="64"/>
      <c r="Q178" s="64"/>
      <c r="R178" s="64"/>
      <c r="S178" s="64"/>
      <c r="T178" s="64"/>
      <c r="U178" s="64"/>
      <c r="V178" s="64"/>
      <c r="W178" s="64"/>
      <c r="X178" s="64"/>
      <c r="Y178" s="64"/>
      <c r="Z178" s="64"/>
      <c r="AA178" s="64"/>
      <c r="AB178" s="64"/>
      <c r="AC178" s="64"/>
      <c r="AD178" s="64"/>
      <c r="AE178" s="64"/>
      <c r="AF178" s="64"/>
      <c r="AG178" s="64"/>
      <c r="AH178" s="64"/>
      <c r="AI178" s="64"/>
      <c r="AJ178" s="64"/>
      <c r="AK178" s="64"/>
      <c r="AL178" s="64"/>
      <c r="AM178" s="64"/>
      <c r="AN178" s="64"/>
      <c r="AO178" s="64"/>
      <c r="AP178" s="64"/>
      <c r="AQ178" s="64"/>
      <c r="AR178" s="64"/>
      <c r="AS178" s="64"/>
      <c r="AT178" s="64"/>
      <c r="AU178" s="64"/>
      <c r="AV178" s="64"/>
      <c r="AW178" s="64"/>
      <c r="AX178" s="64"/>
      <c r="AY178" s="64"/>
      <c r="AZ178" s="64"/>
      <c r="BA178" s="64"/>
      <c r="BB178" s="64"/>
      <c r="BC178" s="64"/>
      <c r="BD178" s="64"/>
      <c r="BE178" s="64"/>
      <c r="BF178" s="64"/>
      <c r="BG178" s="64"/>
      <c r="BH178" s="64"/>
    </row>
    <row r="179" spans="1:60" x14ac:dyDescent="0.25">
      <c r="A179" s="64"/>
      <c r="B179" s="64"/>
      <c r="C179" s="64"/>
      <c r="D179" s="64"/>
      <c r="E179" s="64"/>
      <c r="F179" s="64"/>
      <c r="G179" s="64"/>
      <c r="H179" s="64"/>
      <c r="I179" s="64"/>
      <c r="J179" s="64"/>
      <c r="K179" s="64"/>
      <c r="L179" s="64"/>
      <c r="M179" s="64"/>
      <c r="N179" s="64"/>
      <c r="O179" s="64"/>
      <c r="P179" s="64"/>
      <c r="Q179" s="64"/>
      <c r="R179" s="64"/>
      <c r="S179" s="64"/>
      <c r="T179" s="64"/>
      <c r="U179" s="64"/>
      <c r="V179" s="64"/>
      <c r="W179" s="64"/>
      <c r="X179" s="64"/>
      <c r="Y179" s="64"/>
      <c r="Z179" s="64"/>
      <c r="AA179" s="64"/>
      <c r="AB179" s="64"/>
      <c r="AC179" s="64"/>
      <c r="AD179" s="64"/>
      <c r="AE179" s="64"/>
      <c r="AF179" s="64"/>
      <c r="AG179" s="64"/>
      <c r="AH179" s="64"/>
      <c r="AI179" s="64"/>
      <c r="AJ179" s="64"/>
      <c r="AK179" s="64"/>
      <c r="AL179" s="64"/>
      <c r="AM179" s="64"/>
      <c r="AN179" s="64"/>
      <c r="AO179" s="64"/>
      <c r="AP179" s="64"/>
      <c r="AQ179" s="64"/>
      <c r="AR179" s="64"/>
      <c r="AS179" s="64"/>
      <c r="AT179" s="64"/>
      <c r="AU179" s="64"/>
      <c r="AV179" s="64"/>
      <c r="AW179" s="64"/>
      <c r="AX179" s="64"/>
      <c r="AY179" s="64"/>
      <c r="AZ179" s="64"/>
      <c r="BA179" s="64"/>
      <c r="BB179" s="64"/>
      <c r="BC179" s="64"/>
      <c r="BD179" s="64"/>
      <c r="BE179" s="64"/>
      <c r="BF179" s="64"/>
      <c r="BG179" s="64"/>
      <c r="BH179" s="64"/>
    </row>
    <row r="180" spans="1:60" x14ac:dyDescent="0.25">
      <c r="A180" s="64"/>
      <c r="B180" s="64"/>
      <c r="C180" s="64"/>
      <c r="D180" s="64"/>
      <c r="E180" s="64"/>
      <c r="F180" s="64"/>
      <c r="G180" s="64"/>
      <c r="H180" s="64"/>
      <c r="I180" s="64"/>
      <c r="J180" s="64"/>
      <c r="K180" s="64"/>
      <c r="L180" s="64"/>
      <c r="M180" s="64"/>
      <c r="N180" s="64"/>
      <c r="O180" s="64"/>
      <c r="P180" s="64"/>
      <c r="Q180" s="64"/>
      <c r="R180" s="64"/>
      <c r="S180" s="64"/>
      <c r="T180" s="64"/>
      <c r="U180" s="64"/>
      <c r="V180" s="64"/>
      <c r="W180" s="64"/>
      <c r="X180" s="64"/>
      <c r="Y180" s="64"/>
      <c r="Z180" s="64"/>
      <c r="AA180" s="64"/>
      <c r="AB180" s="64"/>
      <c r="AC180" s="64"/>
      <c r="AD180" s="64"/>
      <c r="AE180" s="64"/>
      <c r="AF180" s="64"/>
      <c r="AG180" s="64"/>
      <c r="AH180" s="64"/>
      <c r="AI180" s="64"/>
      <c r="AJ180" s="64"/>
      <c r="AK180" s="64"/>
      <c r="AL180" s="64"/>
      <c r="AM180" s="64"/>
      <c r="AN180" s="64"/>
      <c r="AO180" s="64"/>
      <c r="AP180" s="64"/>
      <c r="AQ180" s="64"/>
      <c r="AR180" s="64"/>
      <c r="AS180" s="64"/>
      <c r="AT180" s="64"/>
      <c r="AU180" s="64"/>
      <c r="AV180" s="64"/>
      <c r="AW180" s="64"/>
      <c r="AX180" s="64"/>
      <c r="AY180" s="64"/>
      <c r="AZ180" s="64"/>
      <c r="BA180" s="64"/>
      <c r="BB180" s="64"/>
      <c r="BC180" s="64"/>
      <c r="BD180" s="64"/>
      <c r="BE180" s="64"/>
      <c r="BF180" s="64"/>
      <c r="BG180" s="64"/>
      <c r="BH180" s="64"/>
    </row>
    <row r="181" spans="1:60" x14ac:dyDescent="0.25">
      <c r="A181" s="64"/>
      <c r="B181" s="64"/>
      <c r="C181" s="64"/>
      <c r="D181" s="64"/>
      <c r="E181" s="64"/>
      <c r="F181" s="64"/>
      <c r="G181" s="64"/>
      <c r="H181" s="64"/>
      <c r="I181" s="64"/>
      <c r="J181" s="64"/>
      <c r="K181" s="64"/>
      <c r="L181" s="64"/>
      <c r="M181" s="64"/>
      <c r="N181" s="64"/>
      <c r="O181" s="64"/>
      <c r="P181" s="64"/>
      <c r="Q181" s="64"/>
      <c r="R181" s="64"/>
      <c r="S181" s="64"/>
      <c r="T181" s="64"/>
      <c r="U181" s="64"/>
      <c r="V181" s="64"/>
      <c r="W181" s="64"/>
      <c r="X181" s="64"/>
      <c r="Y181" s="64"/>
      <c r="Z181" s="64"/>
      <c r="AA181" s="64"/>
      <c r="AB181" s="64"/>
      <c r="AC181" s="64"/>
      <c r="AD181" s="64"/>
      <c r="AE181" s="64"/>
      <c r="AF181" s="64"/>
      <c r="AG181" s="64"/>
      <c r="AH181" s="64"/>
      <c r="AI181" s="64"/>
      <c r="AJ181" s="64"/>
      <c r="AK181" s="64"/>
      <c r="AL181" s="64"/>
      <c r="AM181" s="64"/>
      <c r="AN181" s="64"/>
      <c r="AO181" s="64"/>
      <c r="AP181" s="64"/>
      <c r="AQ181" s="64"/>
      <c r="AR181" s="64"/>
      <c r="AS181" s="64"/>
      <c r="AT181" s="64"/>
      <c r="AU181" s="64"/>
      <c r="AV181" s="64"/>
      <c r="AW181" s="64"/>
      <c r="AX181" s="64"/>
      <c r="AY181" s="64"/>
      <c r="AZ181" s="64"/>
      <c r="BA181" s="64"/>
      <c r="BB181" s="64"/>
      <c r="BC181" s="64"/>
      <c r="BD181" s="64"/>
      <c r="BE181" s="64"/>
      <c r="BF181" s="64"/>
      <c r="BG181" s="64"/>
      <c r="BH181" s="64"/>
    </row>
    <row r="182" spans="1:60" x14ac:dyDescent="0.25">
      <c r="A182" s="64"/>
      <c r="B182" s="64"/>
      <c r="C182" s="64"/>
      <c r="D182" s="64"/>
      <c r="E182" s="64"/>
      <c r="F182" s="64"/>
      <c r="G182" s="64"/>
      <c r="H182" s="64"/>
      <c r="I182" s="64"/>
      <c r="J182" s="64"/>
      <c r="K182" s="64"/>
      <c r="L182" s="64"/>
      <c r="M182" s="64"/>
      <c r="N182" s="64"/>
      <c r="O182" s="64"/>
      <c r="P182" s="64"/>
      <c r="Q182" s="64"/>
      <c r="R182" s="64"/>
      <c r="S182" s="64"/>
      <c r="T182" s="64"/>
      <c r="U182" s="64"/>
      <c r="V182" s="64"/>
      <c r="W182" s="64"/>
      <c r="X182" s="64"/>
      <c r="Y182" s="64"/>
      <c r="Z182" s="64"/>
      <c r="AA182" s="64"/>
      <c r="AB182" s="64"/>
      <c r="AC182" s="64"/>
      <c r="AD182" s="64"/>
      <c r="AE182" s="64"/>
      <c r="AF182" s="64"/>
      <c r="AG182" s="64"/>
      <c r="AH182" s="64"/>
      <c r="AI182" s="64"/>
      <c r="AJ182" s="64"/>
      <c r="AK182" s="64"/>
      <c r="AL182" s="64"/>
      <c r="AM182" s="64"/>
      <c r="AN182" s="64"/>
      <c r="AO182" s="64"/>
      <c r="AP182" s="64"/>
      <c r="AQ182" s="64"/>
      <c r="AR182" s="64"/>
      <c r="AS182" s="64"/>
      <c r="AT182" s="64"/>
      <c r="AU182" s="64"/>
      <c r="AV182" s="64"/>
      <c r="AW182" s="64"/>
      <c r="AX182" s="64"/>
      <c r="AY182" s="64"/>
      <c r="AZ182" s="64"/>
      <c r="BA182" s="64"/>
      <c r="BB182" s="64"/>
      <c r="BC182" s="64"/>
      <c r="BD182" s="64"/>
      <c r="BE182" s="64"/>
      <c r="BF182" s="64"/>
      <c r="BG182" s="64"/>
      <c r="BH182" s="64"/>
    </row>
    <row r="183" spans="1:60" x14ac:dyDescent="0.25">
      <c r="A183" s="64"/>
      <c r="B183" s="64"/>
      <c r="C183" s="64"/>
      <c r="D183" s="64"/>
      <c r="E183" s="64"/>
      <c r="F183" s="64"/>
      <c r="G183" s="64"/>
      <c r="H183" s="64"/>
      <c r="I183" s="64"/>
      <c r="J183" s="64"/>
      <c r="K183" s="64"/>
      <c r="L183" s="64"/>
      <c r="M183" s="64"/>
      <c r="N183" s="64"/>
      <c r="O183" s="64"/>
      <c r="P183" s="64"/>
      <c r="Q183" s="64"/>
      <c r="R183" s="64"/>
      <c r="S183" s="64"/>
      <c r="T183" s="64"/>
      <c r="U183" s="64"/>
      <c r="V183" s="64"/>
      <c r="W183" s="64"/>
      <c r="X183" s="64"/>
      <c r="Y183" s="64"/>
      <c r="Z183" s="64"/>
      <c r="AA183" s="64"/>
      <c r="AB183" s="64"/>
      <c r="AC183" s="64"/>
      <c r="AD183" s="64"/>
      <c r="AE183" s="64"/>
      <c r="AF183" s="64"/>
      <c r="AG183" s="64"/>
      <c r="AH183" s="64"/>
      <c r="AI183" s="64"/>
      <c r="AJ183" s="64"/>
      <c r="AK183" s="64"/>
      <c r="AL183" s="64"/>
      <c r="AM183" s="64"/>
      <c r="AN183" s="64"/>
      <c r="AO183" s="64"/>
      <c r="AP183" s="64"/>
      <c r="AQ183" s="64"/>
      <c r="AR183" s="64"/>
      <c r="AS183" s="64"/>
      <c r="AT183" s="64"/>
      <c r="AU183" s="64"/>
      <c r="AV183" s="64"/>
      <c r="AW183" s="64"/>
      <c r="AX183" s="64"/>
      <c r="AY183" s="64"/>
      <c r="AZ183" s="64"/>
      <c r="BA183" s="64"/>
      <c r="BB183" s="64"/>
      <c r="BC183" s="64"/>
      <c r="BD183" s="64"/>
      <c r="BE183" s="64"/>
      <c r="BF183" s="64"/>
      <c r="BG183" s="64"/>
      <c r="BH183" s="64"/>
    </row>
    <row r="184" spans="1:60" x14ac:dyDescent="0.25">
      <c r="A184" s="64"/>
      <c r="B184" s="64"/>
      <c r="C184" s="64"/>
      <c r="D184" s="64"/>
      <c r="E184" s="64"/>
      <c r="F184" s="64"/>
      <c r="G184" s="64"/>
      <c r="H184" s="64"/>
      <c r="I184" s="64"/>
      <c r="J184" s="64"/>
      <c r="K184" s="64"/>
      <c r="L184" s="64"/>
      <c r="M184" s="64"/>
      <c r="N184" s="64"/>
      <c r="O184" s="64"/>
      <c r="P184" s="64"/>
      <c r="Q184" s="64"/>
      <c r="R184" s="64"/>
      <c r="S184" s="64"/>
      <c r="T184" s="64"/>
      <c r="U184" s="64"/>
      <c r="V184" s="64"/>
      <c r="W184" s="64"/>
      <c r="X184" s="64"/>
      <c r="Y184" s="64"/>
      <c r="Z184" s="64"/>
      <c r="AA184" s="64"/>
      <c r="AB184" s="64"/>
      <c r="AC184" s="64"/>
      <c r="AD184" s="64"/>
      <c r="AE184" s="64"/>
      <c r="AF184" s="64"/>
      <c r="AG184" s="64"/>
      <c r="AH184" s="64"/>
      <c r="AI184" s="64"/>
      <c r="AJ184" s="64"/>
      <c r="AK184" s="64"/>
      <c r="AL184" s="64"/>
      <c r="AM184" s="64"/>
      <c r="AN184" s="64"/>
      <c r="AO184" s="64"/>
      <c r="AP184" s="64"/>
      <c r="AQ184" s="64"/>
      <c r="AR184" s="64"/>
      <c r="AS184" s="64"/>
      <c r="AT184" s="64"/>
      <c r="AU184" s="64"/>
      <c r="AV184" s="64"/>
      <c r="AW184" s="64"/>
      <c r="AX184" s="64"/>
      <c r="AY184" s="64"/>
      <c r="AZ184" s="64"/>
      <c r="BA184" s="64"/>
      <c r="BB184" s="64"/>
      <c r="BC184" s="64"/>
      <c r="BD184" s="64"/>
      <c r="BE184" s="64"/>
      <c r="BF184" s="64"/>
      <c r="BG184" s="64"/>
      <c r="BH184" s="64"/>
    </row>
    <row r="185" spans="1:60" x14ac:dyDescent="0.25">
      <c r="A185" s="64"/>
      <c r="B185" s="64"/>
      <c r="C185" s="64"/>
      <c r="D185" s="64"/>
      <c r="E185" s="64"/>
      <c r="F185" s="64"/>
      <c r="G185" s="64"/>
      <c r="H185" s="64"/>
      <c r="I185" s="64"/>
      <c r="J185" s="64"/>
      <c r="K185" s="64"/>
      <c r="L185" s="64"/>
      <c r="M185" s="64"/>
      <c r="N185" s="64"/>
      <c r="O185" s="64"/>
      <c r="P185" s="64"/>
      <c r="Q185" s="64"/>
      <c r="R185" s="64"/>
      <c r="S185" s="64"/>
      <c r="T185" s="64"/>
      <c r="U185" s="64"/>
      <c r="V185" s="64"/>
      <c r="W185" s="64"/>
      <c r="X185" s="64"/>
      <c r="Y185" s="64"/>
      <c r="Z185" s="64"/>
      <c r="AA185" s="64"/>
      <c r="AB185" s="64"/>
      <c r="AC185" s="64"/>
      <c r="AD185" s="64"/>
      <c r="AE185" s="64"/>
      <c r="AF185" s="64"/>
      <c r="AG185" s="64"/>
      <c r="AH185" s="64"/>
      <c r="AI185" s="64"/>
      <c r="AJ185" s="64"/>
      <c r="AK185" s="64"/>
      <c r="AL185" s="64"/>
      <c r="AM185" s="64"/>
      <c r="AN185" s="64"/>
      <c r="AO185" s="64"/>
      <c r="AP185" s="64"/>
      <c r="AQ185" s="64"/>
      <c r="AR185" s="64"/>
      <c r="AS185" s="64"/>
      <c r="AT185" s="64"/>
      <c r="AU185" s="64"/>
      <c r="AV185" s="64"/>
      <c r="AW185" s="64"/>
      <c r="AX185" s="64"/>
      <c r="AY185" s="64"/>
      <c r="AZ185" s="64"/>
      <c r="BA185" s="64"/>
      <c r="BB185" s="64"/>
      <c r="BC185" s="64"/>
      <c r="BD185" s="64"/>
      <c r="BE185" s="64"/>
      <c r="BF185" s="64"/>
      <c r="BG185" s="64"/>
      <c r="BH185" s="64"/>
    </row>
    <row r="186" spans="1:60" x14ac:dyDescent="0.25">
      <c r="A186" s="64"/>
      <c r="B186" s="64"/>
      <c r="C186" s="64"/>
      <c r="D186" s="64"/>
      <c r="E186" s="64"/>
      <c r="F186" s="64"/>
      <c r="G186" s="64"/>
      <c r="H186" s="64"/>
      <c r="I186" s="64"/>
      <c r="J186" s="64"/>
      <c r="K186" s="64"/>
      <c r="L186" s="64"/>
      <c r="M186" s="64"/>
      <c r="N186" s="64"/>
      <c r="O186" s="64"/>
      <c r="P186" s="64"/>
      <c r="Q186" s="64"/>
      <c r="R186" s="64"/>
      <c r="S186" s="64"/>
      <c r="T186" s="64"/>
      <c r="U186" s="64"/>
      <c r="V186" s="64"/>
      <c r="W186" s="64"/>
      <c r="X186" s="64"/>
      <c r="Y186" s="64"/>
      <c r="Z186" s="64"/>
      <c r="AA186" s="64"/>
      <c r="AB186" s="64"/>
      <c r="AC186" s="64"/>
      <c r="AD186" s="64"/>
      <c r="AE186" s="64"/>
      <c r="AF186" s="64"/>
      <c r="AG186" s="64"/>
      <c r="AH186" s="64"/>
      <c r="AI186" s="64"/>
      <c r="AJ186" s="64"/>
      <c r="AK186" s="64"/>
      <c r="AL186" s="64"/>
      <c r="AM186" s="64"/>
      <c r="AN186" s="64"/>
      <c r="AO186" s="64"/>
      <c r="AP186" s="64"/>
      <c r="AQ186" s="64"/>
      <c r="AR186" s="64"/>
      <c r="AS186" s="64"/>
      <c r="AT186" s="64"/>
      <c r="AU186" s="64"/>
      <c r="AV186" s="64"/>
      <c r="AW186" s="64"/>
      <c r="AX186" s="64"/>
      <c r="AY186" s="64"/>
      <c r="AZ186" s="64"/>
      <c r="BA186" s="64"/>
      <c r="BB186" s="64"/>
      <c r="BC186" s="64"/>
      <c r="BD186" s="64"/>
      <c r="BE186" s="64"/>
      <c r="BF186" s="64"/>
      <c r="BG186" s="64"/>
      <c r="BH186" s="64"/>
    </row>
    <row r="187" spans="1:60" x14ac:dyDescent="0.25">
      <c r="A187" s="64"/>
      <c r="B187" s="64"/>
      <c r="C187" s="64"/>
      <c r="D187" s="64"/>
      <c r="E187" s="64"/>
      <c r="F187" s="64"/>
      <c r="G187" s="64"/>
      <c r="H187" s="64"/>
      <c r="I187" s="64"/>
      <c r="J187" s="64"/>
      <c r="K187" s="64"/>
      <c r="L187" s="64"/>
      <c r="M187" s="64"/>
      <c r="N187" s="64"/>
      <c r="O187" s="64"/>
      <c r="P187" s="64"/>
      <c r="Q187" s="64"/>
      <c r="R187" s="64"/>
      <c r="S187" s="64"/>
      <c r="T187" s="64"/>
      <c r="U187" s="64"/>
      <c r="V187" s="64"/>
      <c r="W187" s="64"/>
      <c r="X187" s="64"/>
      <c r="Y187" s="64"/>
      <c r="Z187" s="64"/>
      <c r="AA187" s="64"/>
      <c r="AB187" s="64"/>
      <c r="AC187" s="64"/>
      <c r="AD187" s="64"/>
      <c r="AE187" s="64"/>
      <c r="AF187" s="64"/>
      <c r="AG187" s="64"/>
      <c r="AH187" s="64"/>
      <c r="AI187" s="64"/>
      <c r="AJ187" s="64"/>
      <c r="AK187" s="64"/>
      <c r="AL187" s="64"/>
      <c r="AM187" s="64"/>
      <c r="AN187" s="64"/>
      <c r="AO187" s="64"/>
      <c r="AP187" s="64"/>
      <c r="AQ187" s="64"/>
      <c r="AR187" s="64"/>
      <c r="AS187" s="64"/>
      <c r="AT187" s="64"/>
      <c r="AU187" s="64"/>
      <c r="AV187" s="64"/>
      <c r="AW187" s="64"/>
      <c r="AX187" s="64"/>
      <c r="AY187" s="64"/>
      <c r="AZ187" s="64"/>
      <c r="BA187" s="64"/>
      <c r="BB187" s="64"/>
      <c r="BC187" s="64"/>
      <c r="BD187" s="64"/>
      <c r="BE187" s="64"/>
      <c r="BF187" s="64"/>
      <c r="BG187" s="64"/>
      <c r="BH187" s="64"/>
    </row>
    <row r="188" spans="1:60" x14ac:dyDescent="0.25">
      <c r="A188" s="64"/>
      <c r="B188" s="64"/>
      <c r="C188" s="64"/>
      <c r="D188" s="64"/>
      <c r="E188" s="64"/>
      <c r="F188" s="64"/>
      <c r="G188" s="64"/>
      <c r="H188" s="64"/>
      <c r="I188" s="64"/>
      <c r="J188" s="64"/>
      <c r="K188" s="64"/>
      <c r="L188" s="64"/>
      <c r="M188" s="64"/>
      <c r="N188" s="64"/>
      <c r="O188" s="64"/>
      <c r="P188" s="64"/>
      <c r="Q188" s="64"/>
      <c r="R188" s="64"/>
      <c r="S188" s="64"/>
      <c r="T188" s="64"/>
      <c r="U188" s="64"/>
      <c r="V188" s="64"/>
      <c r="W188" s="64"/>
      <c r="X188" s="64"/>
      <c r="Y188" s="64"/>
      <c r="Z188" s="64"/>
      <c r="AA188" s="64"/>
      <c r="AB188" s="64"/>
      <c r="AC188" s="64"/>
      <c r="AD188" s="64"/>
      <c r="AE188" s="64"/>
      <c r="AF188" s="64"/>
      <c r="AG188" s="64"/>
      <c r="AH188" s="64"/>
      <c r="AI188" s="64"/>
      <c r="AJ188" s="64"/>
      <c r="AK188" s="64"/>
      <c r="AL188" s="64"/>
      <c r="AM188" s="64"/>
      <c r="AN188" s="64"/>
      <c r="AO188" s="64"/>
      <c r="AP188" s="64"/>
      <c r="AQ188" s="64"/>
      <c r="AR188" s="64"/>
      <c r="AS188" s="64"/>
      <c r="AT188" s="64"/>
      <c r="AU188" s="64"/>
      <c r="AV188" s="64"/>
      <c r="AW188" s="64"/>
      <c r="AX188" s="64"/>
      <c r="AY188" s="64"/>
      <c r="AZ188" s="64"/>
      <c r="BA188" s="64"/>
      <c r="BB188" s="64"/>
      <c r="BC188" s="64"/>
      <c r="BD188" s="64"/>
      <c r="BE188" s="64"/>
      <c r="BF188" s="64"/>
      <c r="BG188" s="64"/>
      <c r="BH188" s="64"/>
    </row>
    <row r="189" spans="1:60" x14ac:dyDescent="0.25">
      <c r="A189" s="64"/>
      <c r="B189" s="64"/>
      <c r="C189" s="64"/>
      <c r="D189" s="64"/>
      <c r="E189" s="64"/>
      <c r="F189" s="64"/>
      <c r="G189" s="64"/>
      <c r="H189" s="64"/>
      <c r="I189" s="64"/>
      <c r="J189" s="64"/>
      <c r="K189" s="64"/>
      <c r="L189" s="64"/>
      <c r="M189" s="64"/>
      <c r="N189" s="64"/>
      <c r="O189" s="64"/>
      <c r="P189" s="64"/>
      <c r="Q189" s="64"/>
      <c r="R189" s="64"/>
      <c r="S189" s="64"/>
      <c r="T189" s="64"/>
      <c r="U189" s="64"/>
      <c r="V189" s="64"/>
      <c r="W189" s="64"/>
      <c r="X189" s="64"/>
      <c r="Y189" s="64"/>
      <c r="Z189" s="64"/>
      <c r="AA189" s="64"/>
      <c r="AB189" s="64"/>
      <c r="AC189" s="64"/>
      <c r="AD189" s="64"/>
      <c r="AE189" s="64"/>
      <c r="AF189" s="64"/>
      <c r="AG189" s="64"/>
      <c r="AH189" s="64"/>
      <c r="AI189" s="64"/>
      <c r="AJ189" s="64"/>
      <c r="AK189" s="64"/>
      <c r="AL189" s="64"/>
      <c r="AM189" s="64"/>
      <c r="AN189" s="64"/>
      <c r="AO189" s="64"/>
      <c r="AP189" s="64"/>
      <c r="AQ189" s="64"/>
      <c r="AR189" s="64"/>
      <c r="AS189" s="64"/>
      <c r="AT189" s="64"/>
      <c r="AU189" s="64"/>
      <c r="AV189" s="64"/>
      <c r="AW189" s="64"/>
      <c r="AX189" s="64"/>
      <c r="AY189" s="64"/>
      <c r="AZ189" s="64"/>
      <c r="BA189" s="64"/>
      <c r="BB189" s="64"/>
      <c r="BC189" s="64"/>
      <c r="BD189" s="64"/>
      <c r="BE189" s="64"/>
      <c r="BF189" s="64"/>
      <c r="BG189" s="64"/>
      <c r="BH189" s="64"/>
    </row>
    <row r="190" spans="1:60" x14ac:dyDescent="0.25">
      <c r="A190" s="64"/>
      <c r="B190" s="64"/>
      <c r="C190" s="64"/>
      <c r="D190" s="64"/>
      <c r="E190" s="64"/>
      <c r="F190" s="64"/>
      <c r="G190" s="64"/>
      <c r="H190" s="64"/>
      <c r="I190" s="64"/>
      <c r="J190" s="64"/>
      <c r="K190" s="64"/>
      <c r="L190" s="64"/>
      <c r="M190" s="64"/>
      <c r="N190" s="64"/>
      <c r="O190" s="64"/>
      <c r="P190" s="64"/>
      <c r="Q190" s="64"/>
      <c r="R190" s="64"/>
      <c r="S190" s="64"/>
      <c r="T190" s="64"/>
      <c r="U190" s="64"/>
      <c r="V190" s="64"/>
      <c r="W190" s="64"/>
      <c r="X190" s="64"/>
      <c r="Y190" s="64"/>
      <c r="Z190" s="64"/>
      <c r="AA190" s="64"/>
      <c r="AB190" s="64"/>
      <c r="AC190" s="64"/>
      <c r="AD190" s="64"/>
      <c r="AE190" s="64"/>
      <c r="AF190" s="64"/>
      <c r="AG190" s="64"/>
      <c r="AH190" s="64"/>
      <c r="AI190" s="64"/>
      <c r="AJ190" s="64"/>
      <c r="AK190" s="64"/>
      <c r="AL190" s="64"/>
      <c r="AM190" s="64"/>
      <c r="AN190" s="64"/>
      <c r="AO190" s="64"/>
      <c r="AP190" s="64"/>
      <c r="AQ190" s="64"/>
      <c r="AR190" s="64"/>
      <c r="AS190" s="64"/>
      <c r="AT190" s="64"/>
      <c r="AU190" s="64"/>
      <c r="AV190" s="64"/>
      <c r="AW190" s="64"/>
      <c r="AX190" s="64"/>
      <c r="AY190" s="64"/>
      <c r="AZ190" s="64"/>
      <c r="BA190" s="64"/>
      <c r="BB190" s="64"/>
      <c r="BC190" s="64"/>
      <c r="BD190" s="64"/>
      <c r="BE190" s="64"/>
      <c r="BF190" s="64"/>
      <c r="BG190" s="64"/>
      <c r="BH190" s="64"/>
    </row>
    <row r="191" spans="1:60" x14ac:dyDescent="0.25">
      <c r="A191" s="64"/>
      <c r="J191" s="64"/>
      <c r="K191" s="64"/>
      <c r="L191" s="64"/>
      <c r="M191" s="64"/>
      <c r="N191" s="64"/>
      <c r="O191" s="64"/>
      <c r="P191" s="64"/>
      <c r="Q191" s="64"/>
      <c r="R191" s="64"/>
      <c r="S191" s="64"/>
      <c r="T191" s="64"/>
      <c r="U191" s="64"/>
      <c r="V191" s="64"/>
      <c r="W191" s="64"/>
      <c r="X191" s="64"/>
      <c r="Y191" s="64"/>
      <c r="Z191" s="64"/>
      <c r="AA191" s="64"/>
      <c r="AB191" s="64"/>
      <c r="AC191" s="64"/>
      <c r="AD191" s="64"/>
      <c r="AE191" s="64"/>
      <c r="AF191" s="64"/>
      <c r="AG191" s="64"/>
      <c r="AH191" s="64"/>
      <c r="AI191" s="64"/>
      <c r="AJ191" s="64"/>
      <c r="AK191" s="64"/>
      <c r="AL191" s="64"/>
      <c r="AM191" s="64"/>
      <c r="AN191" s="64"/>
      <c r="AO191" s="64"/>
      <c r="AP191" s="64"/>
      <c r="AQ191" s="64"/>
      <c r="AR191" s="64"/>
      <c r="AS191" s="64"/>
      <c r="AT191" s="64"/>
      <c r="AU191" s="64"/>
      <c r="AV191" s="64"/>
      <c r="AW191" s="64"/>
      <c r="AX191" s="64"/>
      <c r="AY191" s="64"/>
      <c r="AZ191" s="64"/>
      <c r="BA191" s="64"/>
      <c r="BB191" s="64"/>
      <c r="BC191" s="64"/>
      <c r="BD191" s="64"/>
      <c r="BE191" s="64"/>
      <c r="BF191" s="64"/>
      <c r="BG191" s="64"/>
      <c r="BH191" s="64"/>
    </row>
    <row r="192" spans="1:60" x14ac:dyDescent="0.25">
      <c r="A192" s="64"/>
      <c r="J192" s="64"/>
      <c r="K192" s="64"/>
      <c r="L192" s="64"/>
      <c r="M192" s="64"/>
      <c r="N192" s="64"/>
      <c r="O192" s="64"/>
      <c r="P192" s="64"/>
      <c r="Q192" s="64"/>
      <c r="R192" s="64"/>
      <c r="S192" s="64"/>
      <c r="T192" s="64"/>
      <c r="U192" s="64"/>
      <c r="V192" s="64"/>
      <c r="W192" s="64"/>
      <c r="X192" s="64"/>
      <c r="Y192" s="64"/>
      <c r="Z192" s="64"/>
      <c r="AA192" s="64"/>
      <c r="AB192" s="64"/>
      <c r="AC192" s="64"/>
      <c r="AD192" s="64"/>
      <c r="AE192" s="64"/>
      <c r="AF192" s="64"/>
      <c r="AG192" s="64"/>
      <c r="AH192" s="64"/>
      <c r="AI192" s="64"/>
      <c r="AJ192" s="64"/>
      <c r="AK192" s="64"/>
      <c r="AL192" s="64"/>
      <c r="AM192" s="64"/>
      <c r="AN192" s="64"/>
      <c r="AO192" s="64"/>
      <c r="AP192" s="64"/>
      <c r="AQ192" s="64"/>
      <c r="AR192" s="64"/>
      <c r="AS192" s="64"/>
      <c r="AT192" s="64"/>
      <c r="AU192" s="64"/>
      <c r="AV192" s="64"/>
      <c r="AW192" s="64"/>
      <c r="AX192" s="64"/>
      <c r="AY192" s="64"/>
      <c r="AZ192" s="64"/>
      <c r="BA192" s="64"/>
      <c r="BB192" s="64"/>
      <c r="BC192" s="64"/>
      <c r="BD192" s="64"/>
      <c r="BE192" s="64"/>
      <c r="BF192" s="64"/>
      <c r="BG192" s="64"/>
      <c r="BH192" s="64"/>
    </row>
    <row r="193" spans="1:60" x14ac:dyDescent="0.25">
      <c r="A193" s="64"/>
      <c r="J193" s="64"/>
      <c r="K193" s="64"/>
      <c r="L193" s="64"/>
      <c r="M193" s="64"/>
      <c r="N193" s="64"/>
      <c r="O193" s="64"/>
      <c r="P193" s="64"/>
      <c r="Q193" s="64"/>
      <c r="R193" s="64"/>
      <c r="S193" s="64"/>
      <c r="T193" s="64"/>
      <c r="U193" s="64"/>
      <c r="V193" s="64"/>
      <c r="W193" s="64"/>
      <c r="X193" s="64"/>
      <c r="Y193" s="64"/>
      <c r="Z193" s="64"/>
      <c r="AA193" s="64"/>
      <c r="AB193" s="64"/>
      <c r="AC193" s="64"/>
      <c r="AD193" s="64"/>
      <c r="AE193" s="64"/>
      <c r="AF193" s="64"/>
      <c r="AG193" s="64"/>
      <c r="AH193" s="64"/>
      <c r="AI193" s="64"/>
      <c r="AJ193" s="64"/>
      <c r="AK193" s="64"/>
      <c r="AL193" s="64"/>
      <c r="AM193" s="64"/>
      <c r="AN193" s="64"/>
      <c r="AO193" s="64"/>
      <c r="AP193" s="64"/>
      <c r="AQ193" s="64"/>
      <c r="AR193" s="64"/>
      <c r="AS193" s="64"/>
      <c r="AT193" s="64"/>
      <c r="AU193" s="64"/>
      <c r="AV193" s="64"/>
      <c r="AW193" s="64"/>
      <c r="AX193" s="64"/>
      <c r="AY193" s="64"/>
      <c r="AZ193" s="64"/>
      <c r="BA193" s="64"/>
      <c r="BB193" s="64"/>
      <c r="BC193" s="64"/>
      <c r="BD193" s="64"/>
      <c r="BE193" s="64"/>
      <c r="BF193" s="64"/>
      <c r="BG193" s="64"/>
      <c r="BH193" s="64"/>
    </row>
    <row r="194" spans="1:60" x14ac:dyDescent="0.25">
      <c r="A194" s="64"/>
      <c r="J194" s="64"/>
      <c r="K194" s="64"/>
      <c r="L194" s="64"/>
      <c r="M194" s="64"/>
      <c r="N194" s="64"/>
      <c r="O194" s="64"/>
      <c r="P194" s="64"/>
      <c r="Q194" s="64"/>
      <c r="R194" s="64"/>
      <c r="S194" s="64"/>
      <c r="T194" s="64"/>
      <c r="U194" s="64"/>
      <c r="V194" s="64"/>
      <c r="W194" s="64"/>
      <c r="X194" s="64"/>
      <c r="Y194" s="64"/>
      <c r="Z194" s="64"/>
      <c r="AA194" s="64"/>
      <c r="AB194" s="64"/>
      <c r="AC194" s="64"/>
      <c r="AD194" s="64"/>
      <c r="AE194" s="64"/>
      <c r="AF194" s="64"/>
      <c r="AG194" s="64"/>
      <c r="AH194" s="64"/>
      <c r="AI194" s="64"/>
      <c r="AJ194" s="64"/>
      <c r="AK194" s="64"/>
      <c r="AL194" s="64"/>
      <c r="AM194" s="64"/>
      <c r="AN194" s="64"/>
      <c r="AO194" s="64"/>
      <c r="AP194" s="64"/>
      <c r="AQ194" s="64"/>
      <c r="AR194" s="64"/>
      <c r="AS194" s="64"/>
      <c r="AT194" s="64"/>
      <c r="AU194" s="64"/>
      <c r="AV194" s="64"/>
      <c r="AW194" s="64"/>
      <c r="AX194" s="64"/>
      <c r="AY194" s="64"/>
      <c r="AZ194" s="64"/>
      <c r="BA194" s="64"/>
      <c r="BB194" s="64"/>
      <c r="BC194" s="64"/>
      <c r="BD194" s="64"/>
      <c r="BE194" s="64"/>
      <c r="BF194" s="64"/>
      <c r="BG194" s="64"/>
      <c r="BH194" s="64"/>
    </row>
    <row r="195" spans="1:60" x14ac:dyDescent="0.25">
      <c r="A195" s="64"/>
      <c r="J195" s="64"/>
      <c r="K195" s="64"/>
      <c r="L195" s="64"/>
      <c r="M195" s="64"/>
      <c r="N195" s="64"/>
      <c r="O195" s="64"/>
      <c r="P195" s="64"/>
      <c r="Q195" s="64"/>
      <c r="R195" s="64"/>
      <c r="S195" s="64"/>
      <c r="T195" s="64"/>
      <c r="U195" s="64"/>
      <c r="V195" s="64"/>
      <c r="W195" s="64"/>
      <c r="X195" s="64"/>
      <c r="Y195" s="64"/>
      <c r="Z195" s="64"/>
      <c r="AA195" s="64"/>
      <c r="AB195" s="64"/>
      <c r="AC195" s="64"/>
      <c r="AD195" s="64"/>
      <c r="AE195" s="64"/>
      <c r="AF195" s="64"/>
      <c r="AG195" s="64"/>
      <c r="AH195" s="64"/>
      <c r="AI195" s="64"/>
      <c r="AJ195" s="64"/>
      <c r="AK195" s="64"/>
      <c r="AL195" s="64"/>
      <c r="AM195" s="64"/>
      <c r="AN195" s="64"/>
      <c r="AO195" s="64"/>
      <c r="AP195" s="64"/>
      <c r="AQ195" s="64"/>
      <c r="AR195" s="64"/>
      <c r="AS195" s="64"/>
      <c r="AT195" s="64"/>
      <c r="AU195" s="64"/>
      <c r="AV195" s="64"/>
      <c r="AW195" s="64"/>
      <c r="AX195" s="64"/>
      <c r="AY195" s="64"/>
      <c r="AZ195" s="64"/>
      <c r="BA195" s="64"/>
      <c r="BB195" s="64"/>
      <c r="BC195" s="64"/>
      <c r="BD195" s="64"/>
      <c r="BE195" s="64"/>
      <c r="BF195" s="64"/>
      <c r="BG195" s="64"/>
      <c r="BH195" s="64"/>
    </row>
    <row r="196" spans="1:60" x14ac:dyDescent="0.25">
      <c r="A196" s="64"/>
      <c r="J196" s="64"/>
      <c r="K196" s="64"/>
      <c r="L196" s="64"/>
      <c r="M196" s="64"/>
      <c r="N196" s="64"/>
      <c r="O196" s="64"/>
      <c r="P196" s="64"/>
      <c r="Q196" s="64"/>
      <c r="R196" s="64"/>
      <c r="S196" s="64"/>
      <c r="T196" s="64"/>
      <c r="U196" s="64"/>
      <c r="V196" s="64"/>
      <c r="W196" s="64"/>
      <c r="X196" s="64"/>
      <c r="Y196" s="64"/>
      <c r="Z196" s="64"/>
      <c r="AA196" s="64"/>
      <c r="AB196" s="64"/>
      <c r="AC196" s="64"/>
      <c r="AD196" s="64"/>
      <c r="AE196" s="64"/>
      <c r="AF196" s="64"/>
      <c r="AG196" s="64"/>
      <c r="AH196" s="64"/>
      <c r="AI196" s="64"/>
      <c r="AJ196" s="64"/>
      <c r="AK196" s="64"/>
      <c r="AL196" s="64"/>
      <c r="AM196" s="64"/>
      <c r="AN196" s="64"/>
      <c r="AO196" s="64"/>
      <c r="AP196" s="64"/>
      <c r="AQ196" s="64"/>
      <c r="AR196" s="64"/>
      <c r="AS196" s="64"/>
      <c r="AT196" s="64"/>
      <c r="AU196" s="64"/>
      <c r="AV196" s="64"/>
      <c r="AW196" s="64"/>
      <c r="AX196" s="64"/>
      <c r="AY196" s="64"/>
      <c r="AZ196" s="64"/>
      <c r="BA196" s="64"/>
      <c r="BB196" s="64"/>
      <c r="BC196" s="64"/>
      <c r="BD196" s="64"/>
      <c r="BE196" s="64"/>
      <c r="BF196" s="64"/>
      <c r="BG196" s="64"/>
      <c r="BH196" s="64"/>
    </row>
    <row r="197" spans="1:60" x14ac:dyDescent="0.25">
      <c r="A197" s="64"/>
      <c r="J197" s="64"/>
      <c r="K197" s="64"/>
      <c r="L197" s="64"/>
      <c r="M197" s="64"/>
      <c r="N197" s="64"/>
      <c r="O197" s="64"/>
      <c r="P197" s="64"/>
      <c r="Q197" s="64"/>
      <c r="R197" s="64"/>
      <c r="S197" s="64"/>
      <c r="T197" s="64"/>
      <c r="U197" s="64"/>
      <c r="V197" s="64"/>
      <c r="W197" s="64"/>
      <c r="X197" s="64"/>
      <c r="Y197" s="64"/>
      <c r="Z197" s="64"/>
      <c r="AA197" s="64"/>
      <c r="AB197" s="64"/>
      <c r="AC197" s="64"/>
      <c r="AD197" s="64"/>
      <c r="AE197" s="64"/>
      <c r="AF197" s="64"/>
      <c r="AG197" s="64"/>
      <c r="AH197" s="64"/>
      <c r="AI197" s="64"/>
      <c r="AJ197" s="64"/>
      <c r="AK197" s="64"/>
      <c r="AL197" s="64"/>
      <c r="AM197" s="64"/>
      <c r="AN197" s="64"/>
      <c r="AO197" s="64"/>
      <c r="AP197" s="64"/>
      <c r="AQ197" s="64"/>
      <c r="AR197" s="64"/>
      <c r="AS197" s="64"/>
      <c r="AT197" s="64"/>
      <c r="AU197" s="64"/>
      <c r="AV197" s="64"/>
      <c r="AW197" s="64"/>
      <c r="AX197" s="64"/>
      <c r="AY197" s="64"/>
      <c r="AZ197" s="64"/>
      <c r="BA197" s="64"/>
      <c r="BB197" s="64"/>
      <c r="BC197" s="64"/>
      <c r="BD197" s="64"/>
      <c r="BE197" s="64"/>
      <c r="BF197" s="64"/>
      <c r="BG197" s="64"/>
      <c r="BH197" s="64"/>
    </row>
    <row r="198" spans="1:60" x14ac:dyDescent="0.25">
      <c r="A198" s="64"/>
      <c r="J198" s="64"/>
      <c r="K198" s="64"/>
      <c r="L198" s="64"/>
      <c r="M198" s="64"/>
      <c r="N198" s="64"/>
      <c r="O198" s="64"/>
      <c r="P198" s="64"/>
      <c r="Q198" s="64"/>
      <c r="R198" s="64"/>
      <c r="S198" s="64"/>
      <c r="T198" s="64"/>
      <c r="U198" s="64"/>
      <c r="V198" s="64"/>
      <c r="W198" s="64"/>
      <c r="X198" s="64"/>
      <c r="Y198" s="64"/>
      <c r="Z198" s="64"/>
      <c r="AA198" s="64"/>
      <c r="AB198" s="64"/>
      <c r="AC198" s="64"/>
      <c r="AD198" s="64"/>
      <c r="AE198" s="64"/>
      <c r="AF198" s="64"/>
      <c r="AG198" s="64"/>
      <c r="AH198" s="64"/>
      <c r="AI198" s="64"/>
      <c r="AJ198" s="64"/>
      <c r="AK198" s="64"/>
      <c r="AL198" s="64"/>
      <c r="AM198" s="64"/>
      <c r="AN198" s="64"/>
      <c r="AO198" s="64"/>
      <c r="AP198" s="64"/>
      <c r="AQ198" s="64"/>
      <c r="AR198" s="64"/>
      <c r="AS198" s="64"/>
      <c r="AT198" s="64"/>
      <c r="AU198" s="64"/>
      <c r="AV198" s="64"/>
      <c r="AW198" s="64"/>
      <c r="AX198" s="64"/>
      <c r="AY198" s="64"/>
      <c r="AZ198" s="64"/>
      <c r="BA198" s="64"/>
      <c r="BB198" s="64"/>
      <c r="BC198" s="64"/>
      <c r="BD198" s="64"/>
      <c r="BE198" s="64"/>
      <c r="BF198" s="64"/>
      <c r="BG198" s="64"/>
      <c r="BH198" s="64"/>
    </row>
    <row r="199" spans="1:60" x14ac:dyDescent="0.25">
      <c r="A199" s="64"/>
      <c r="J199" s="64"/>
      <c r="K199" s="64"/>
      <c r="L199" s="64"/>
      <c r="M199" s="64"/>
      <c r="N199" s="64"/>
      <c r="O199" s="64"/>
      <c r="P199" s="64"/>
      <c r="Q199" s="64"/>
      <c r="R199" s="64"/>
      <c r="S199" s="64"/>
      <c r="T199" s="64"/>
      <c r="U199" s="64"/>
      <c r="V199" s="64"/>
      <c r="W199" s="64"/>
      <c r="X199" s="64"/>
      <c r="Y199" s="64"/>
      <c r="Z199" s="64"/>
      <c r="AA199" s="64"/>
      <c r="AB199" s="64"/>
      <c r="AC199" s="64"/>
      <c r="AD199" s="64"/>
      <c r="AE199" s="64"/>
      <c r="AF199" s="64"/>
      <c r="AG199" s="64"/>
      <c r="AH199" s="64"/>
      <c r="AI199" s="64"/>
      <c r="AJ199" s="64"/>
      <c r="AK199" s="64"/>
      <c r="AL199" s="64"/>
      <c r="AM199" s="64"/>
      <c r="AN199" s="64"/>
      <c r="AO199" s="64"/>
      <c r="AP199" s="64"/>
      <c r="AQ199" s="64"/>
      <c r="AR199" s="64"/>
      <c r="AS199" s="64"/>
      <c r="AT199" s="64"/>
      <c r="AU199" s="64"/>
      <c r="AV199" s="64"/>
      <c r="AW199" s="64"/>
      <c r="AX199" s="64"/>
      <c r="AY199" s="64"/>
      <c r="AZ199" s="64"/>
      <c r="BA199" s="64"/>
      <c r="BB199" s="64"/>
      <c r="BC199" s="64"/>
      <c r="BD199" s="64"/>
      <c r="BE199" s="64"/>
      <c r="BF199" s="64"/>
      <c r="BG199" s="64"/>
      <c r="BH199" s="64"/>
    </row>
    <row r="200" spans="1:60" x14ac:dyDescent="0.25">
      <c r="A200" s="64"/>
      <c r="J200" s="64"/>
      <c r="K200" s="64"/>
      <c r="L200" s="64"/>
      <c r="M200" s="64"/>
      <c r="N200" s="64"/>
      <c r="O200" s="64"/>
      <c r="P200" s="64"/>
      <c r="Q200" s="64"/>
      <c r="R200" s="64"/>
      <c r="S200" s="64"/>
      <c r="T200" s="64"/>
      <c r="U200" s="64"/>
      <c r="V200" s="64"/>
      <c r="W200" s="64"/>
      <c r="X200" s="64"/>
      <c r="Y200" s="64"/>
      <c r="Z200" s="64"/>
      <c r="AA200" s="64"/>
      <c r="AB200" s="64"/>
      <c r="AC200" s="64"/>
      <c r="AD200" s="64"/>
      <c r="AE200" s="64"/>
      <c r="AF200" s="64"/>
      <c r="AG200" s="64"/>
      <c r="AH200" s="64"/>
      <c r="AI200" s="64"/>
      <c r="AJ200" s="64"/>
      <c r="AK200" s="64"/>
      <c r="AL200" s="64"/>
      <c r="AM200" s="64"/>
      <c r="AN200" s="64"/>
      <c r="AO200" s="64"/>
      <c r="AP200" s="64"/>
      <c r="AQ200" s="64"/>
      <c r="AR200" s="64"/>
      <c r="AS200" s="64"/>
      <c r="AT200" s="64"/>
      <c r="AU200" s="64"/>
      <c r="AV200" s="64"/>
      <c r="AW200" s="64"/>
      <c r="AX200" s="64"/>
      <c r="AY200" s="64"/>
      <c r="AZ200" s="64"/>
      <c r="BA200" s="64"/>
      <c r="BB200" s="64"/>
      <c r="BC200" s="64"/>
      <c r="BD200" s="64"/>
      <c r="BE200" s="64"/>
      <c r="BF200" s="64"/>
      <c r="BG200" s="64"/>
      <c r="BH200" s="64"/>
    </row>
    <row r="201" spans="1:60" x14ac:dyDescent="0.25">
      <c r="A201" s="64"/>
      <c r="J201" s="64"/>
      <c r="K201" s="64"/>
      <c r="L201" s="64"/>
      <c r="M201" s="64"/>
      <c r="N201" s="64"/>
      <c r="O201" s="64"/>
      <c r="P201" s="64"/>
      <c r="Q201" s="64"/>
      <c r="R201" s="64"/>
      <c r="S201" s="64"/>
      <c r="T201" s="64"/>
      <c r="U201" s="64"/>
      <c r="V201" s="64"/>
      <c r="W201" s="64"/>
      <c r="X201" s="64"/>
      <c r="Y201" s="64"/>
      <c r="Z201" s="64"/>
      <c r="AA201" s="64"/>
      <c r="AB201" s="64"/>
      <c r="AC201" s="64"/>
      <c r="AD201" s="64"/>
      <c r="AE201" s="64"/>
      <c r="AF201" s="64"/>
      <c r="AG201" s="64"/>
      <c r="AH201" s="64"/>
      <c r="AI201" s="64"/>
      <c r="AJ201" s="64"/>
      <c r="AK201" s="64"/>
      <c r="AL201" s="64"/>
      <c r="AM201" s="64"/>
      <c r="AN201" s="64"/>
      <c r="AO201" s="64"/>
      <c r="AP201" s="64"/>
      <c r="AQ201" s="64"/>
      <c r="AR201" s="64"/>
      <c r="AS201" s="64"/>
      <c r="AT201" s="64"/>
      <c r="AU201" s="64"/>
      <c r="AV201" s="64"/>
      <c r="AW201" s="64"/>
      <c r="AX201" s="64"/>
      <c r="AY201" s="64"/>
      <c r="AZ201" s="64"/>
      <c r="BA201" s="64"/>
      <c r="BB201" s="64"/>
      <c r="BC201" s="64"/>
      <c r="BD201" s="64"/>
      <c r="BE201" s="64"/>
      <c r="BF201" s="64"/>
      <c r="BG201" s="64"/>
      <c r="BH201" s="64"/>
    </row>
    <row r="202" spans="1:60" x14ac:dyDescent="0.25">
      <c r="A202" s="64"/>
      <c r="J202" s="64"/>
      <c r="K202" s="64"/>
      <c r="L202" s="64"/>
      <c r="M202" s="64"/>
      <c r="N202" s="64"/>
      <c r="O202" s="64"/>
      <c r="P202" s="64"/>
      <c r="Q202" s="64"/>
      <c r="R202" s="64"/>
      <c r="S202" s="64"/>
      <c r="T202" s="64"/>
      <c r="U202" s="64"/>
      <c r="V202" s="64"/>
      <c r="W202" s="64"/>
      <c r="X202" s="64"/>
      <c r="Y202" s="64"/>
      <c r="Z202" s="64"/>
      <c r="AA202" s="64"/>
      <c r="AB202" s="64"/>
      <c r="AC202" s="64"/>
      <c r="AD202" s="64"/>
      <c r="AE202" s="64"/>
      <c r="AF202" s="64"/>
      <c r="AG202" s="64"/>
      <c r="AH202" s="64"/>
      <c r="AI202" s="64"/>
      <c r="AJ202" s="64"/>
      <c r="AK202" s="64"/>
      <c r="AL202" s="64"/>
      <c r="AM202" s="64"/>
      <c r="AN202" s="64"/>
      <c r="AO202" s="64"/>
      <c r="AP202" s="64"/>
      <c r="AQ202" s="64"/>
      <c r="AR202" s="64"/>
      <c r="AS202" s="64"/>
      <c r="AT202" s="64"/>
      <c r="AU202" s="64"/>
      <c r="AV202" s="64"/>
      <c r="AW202" s="64"/>
      <c r="AX202" s="64"/>
      <c r="AY202" s="64"/>
      <c r="AZ202" s="64"/>
      <c r="BA202" s="64"/>
      <c r="BB202" s="64"/>
      <c r="BC202" s="64"/>
      <c r="BD202" s="64"/>
      <c r="BE202" s="64"/>
      <c r="BF202" s="64"/>
      <c r="BG202" s="64"/>
      <c r="BH202" s="64"/>
    </row>
    <row r="203" spans="1:60" x14ac:dyDescent="0.25">
      <c r="A203" s="64"/>
      <c r="J203" s="64"/>
      <c r="K203" s="64"/>
      <c r="L203" s="64"/>
      <c r="M203" s="64"/>
      <c r="N203" s="64"/>
      <c r="O203" s="64"/>
      <c r="P203" s="64"/>
      <c r="Q203" s="64"/>
      <c r="R203" s="64"/>
      <c r="S203" s="64"/>
      <c r="T203" s="64"/>
      <c r="U203" s="64"/>
      <c r="V203" s="64"/>
      <c r="W203" s="64"/>
      <c r="X203" s="64"/>
      <c r="Y203" s="64"/>
      <c r="Z203" s="64"/>
      <c r="AA203" s="64"/>
      <c r="AB203" s="64"/>
      <c r="AC203" s="64"/>
      <c r="AD203" s="64"/>
      <c r="AE203" s="64"/>
      <c r="AF203" s="64"/>
      <c r="AG203" s="64"/>
      <c r="AH203" s="64"/>
      <c r="AI203" s="64"/>
      <c r="AJ203" s="64"/>
      <c r="AK203" s="64"/>
      <c r="AL203" s="64"/>
      <c r="AM203" s="64"/>
      <c r="AN203" s="64"/>
      <c r="AO203" s="64"/>
      <c r="AP203" s="64"/>
      <c r="AQ203" s="64"/>
      <c r="AR203" s="64"/>
      <c r="AS203" s="64"/>
      <c r="AT203" s="64"/>
      <c r="AU203" s="64"/>
      <c r="AV203" s="64"/>
      <c r="AW203" s="64"/>
      <c r="AX203" s="64"/>
      <c r="AY203" s="64"/>
      <c r="AZ203" s="64"/>
      <c r="BA203" s="64"/>
      <c r="BB203" s="64"/>
      <c r="BC203" s="64"/>
      <c r="BD203" s="64"/>
      <c r="BE203" s="64"/>
      <c r="BF203" s="64"/>
      <c r="BG203" s="64"/>
      <c r="BH203" s="64"/>
    </row>
    <row r="204" spans="1:60" x14ac:dyDescent="0.25">
      <c r="A204" s="64"/>
      <c r="J204" s="64"/>
      <c r="K204" s="64"/>
      <c r="L204" s="64"/>
      <c r="M204" s="64"/>
      <c r="N204" s="64"/>
      <c r="O204" s="64"/>
      <c r="P204" s="64"/>
      <c r="Q204" s="64"/>
      <c r="R204" s="64"/>
      <c r="S204" s="64"/>
      <c r="T204" s="64"/>
      <c r="U204" s="64"/>
      <c r="V204" s="64"/>
      <c r="W204" s="64"/>
      <c r="X204" s="64"/>
      <c r="Y204" s="64"/>
      <c r="Z204" s="64"/>
      <c r="AA204" s="64"/>
      <c r="AB204" s="64"/>
      <c r="AC204" s="64"/>
      <c r="AD204" s="64"/>
      <c r="AE204" s="64"/>
      <c r="AF204" s="64"/>
      <c r="AG204" s="64"/>
      <c r="AH204" s="64"/>
      <c r="AI204" s="64"/>
      <c r="AJ204" s="64"/>
      <c r="AK204" s="64"/>
      <c r="AL204" s="64"/>
      <c r="AM204" s="64"/>
      <c r="AN204" s="64"/>
      <c r="AO204" s="64"/>
      <c r="AP204" s="64"/>
      <c r="AQ204" s="64"/>
      <c r="AR204" s="64"/>
      <c r="AS204" s="64"/>
      <c r="AT204" s="64"/>
      <c r="AU204" s="64"/>
      <c r="AV204" s="64"/>
      <c r="AW204" s="64"/>
      <c r="AX204" s="64"/>
      <c r="AY204" s="64"/>
      <c r="AZ204" s="64"/>
      <c r="BA204" s="64"/>
      <c r="BB204" s="64"/>
      <c r="BC204" s="64"/>
      <c r="BD204" s="64"/>
      <c r="BE204" s="64"/>
      <c r="BF204" s="64"/>
      <c r="BG204" s="64"/>
      <c r="BH204" s="64"/>
    </row>
    <row r="205" spans="1:60" x14ac:dyDescent="0.25">
      <c r="A205" s="64"/>
      <c r="J205" s="64"/>
      <c r="K205" s="64"/>
      <c r="L205" s="64"/>
      <c r="M205" s="64"/>
      <c r="N205" s="64"/>
      <c r="O205" s="64"/>
      <c r="P205" s="64"/>
      <c r="Q205" s="64"/>
      <c r="R205" s="64"/>
      <c r="S205" s="64"/>
      <c r="T205" s="64"/>
      <c r="U205" s="64"/>
      <c r="V205" s="64"/>
      <c r="W205" s="64"/>
      <c r="X205" s="64"/>
      <c r="Y205" s="64"/>
      <c r="Z205" s="64"/>
      <c r="AA205" s="64"/>
      <c r="AB205" s="64"/>
      <c r="AC205" s="64"/>
      <c r="AD205" s="64"/>
      <c r="AE205" s="64"/>
      <c r="AF205" s="64"/>
      <c r="AG205" s="64"/>
      <c r="AH205" s="64"/>
      <c r="AI205" s="64"/>
      <c r="AJ205" s="64"/>
      <c r="AK205" s="64"/>
      <c r="AL205" s="64"/>
      <c r="AM205" s="64"/>
      <c r="AN205" s="64"/>
      <c r="AO205" s="64"/>
      <c r="AP205" s="64"/>
      <c r="AQ205" s="64"/>
      <c r="AR205" s="64"/>
      <c r="AS205" s="64"/>
      <c r="AT205" s="64"/>
      <c r="AU205" s="64"/>
      <c r="AV205" s="64"/>
      <c r="AW205" s="64"/>
      <c r="AX205" s="64"/>
      <c r="AY205" s="64"/>
      <c r="AZ205" s="64"/>
      <c r="BA205" s="64"/>
      <c r="BB205" s="64"/>
      <c r="BC205" s="64"/>
      <c r="BD205" s="64"/>
      <c r="BE205" s="64"/>
      <c r="BF205" s="64"/>
      <c r="BG205" s="64"/>
      <c r="BH205" s="64"/>
    </row>
    <row r="206" spans="1:60" x14ac:dyDescent="0.25">
      <c r="A206" s="64"/>
      <c r="J206" s="64"/>
      <c r="K206" s="64"/>
      <c r="L206" s="64"/>
      <c r="M206" s="64"/>
      <c r="N206" s="64"/>
      <c r="O206" s="64"/>
      <c r="P206" s="64"/>
      <c r="Q206" s="64"/>
      <c r="R206" s="64"/>
      <c r="S206" s="64"/>
      <c r="T206" s="64"/>
      <c r="U206" s="64"/>
      <c r="V206" s="64"/>
      <c r="W206" s="64"/>
      <c r="X206" s="64"/>
      <c r="Y206" s="64"/>
      <c r="Z206" s="64"/>
      <c r="AA206" s="64"/>
      <c r="AB206" s="64"/>
      <c r="AC206" s="64"/>
      <c r="AD206" s="64"/>
      <c r="AE206" s="64"/>
      <c r="AF206" s="64"/>
      <c r="AG206" s="64"/>
      <c r="AH206" s="64"/>
      <c r="AI206" s="64"/>
      <c r="AJ206" s="64"/>
      <c r="AK206" s="64"/>
      <c r="AL206" s="64"/>
      <c r="AM206" s="64"/>
      <c r="AN206" s="64"/>
      <c r="AO206" s="64"/>
      <c r="AP206" s="64"/>
      <c r="AQ206" s="64"/>
      <c r="AR206" s="64"/>
      <c r="AS206" s="64"/>
      <c r="AT206" s="64"/>
      <c r="AU206" s="64"/>
      <c r="AV206" s="64"/>
      <c r="AW206" s="64"/>
      <c r="AX206" s="64"/>
      <c r="AY206" s="64"/>
      <c r="AZ206" s="64"/>
      <c r="BA206" s="64"/>
      <c r="BB206" s="64"/>
      <c r="BC206" s="64"/>
      <c r="BD206" s="64"/>
      <c r="BE206" s="64"/>
      <c r="BF206" s="64"/>
      <c r="BG206" s="64"/>
      <c r="BH206" s="64"/>
    </row>
    <row r="207" spans="1:60" x14ac:dyDescent="0.25">
      <c r="A207" s="64"/>
      <c r="J207" s="64"/>
      <c r="K207" s="64"/>
      <c r="L207" s="64"/>
      <c r="M207" s="64"/>
      <c r="N207" s="64"/>
      <c r="O207" s="64"/>
      <c r="P207" s="64"/>
      <c r="Q207" s="64"/>
      <c r="R207" s="64"/>
      <c r="S207" s="64"/>
      <c r="T207" s="64"/>
      <c r="U207" s="64"/>
      <c r="V207" s="64"/>
      <c r="W207" s="64"/>
      <c r="X207" s="64"/>
      <c r="Y207" s="64"/>
      <c r="Z207" s="64"/>
      <c r="AA207" s="64"/>
      <c r="AB207" s="64"/>
      <c r="AC207" s="64"/>
      <c r="AD207" s="64"/>
      <c r="AE207" s="64"/>
      <c r="AF207" s="64"/>
      <c r="AG207" s="64"/>
      <c r="AH207" s="64"/>
      <c r="AI207" s="64"/>
      <c r="AJ207" s="64"/>
      <c r="AK207" s="64"/>
      <c r="AL207" s="64"/>
      <c r="AM207" s="64"/>
      <c r="AN207" s="64"/>
      <c r="AO207" s="64"/>
      <c r="AP207" s="64"/>
      <c r="AQ207" s="64"/>
      <c r="AR207" s="64"/>
      <c r="AS207" s="64"/>
      <c r="AT207" s="64"/>
      <c r="AU207" s="64"/>
      <c r="AV207" s="64"/>
      <c r="AW207" s="64"/>
      <c r="AX207" s="64"/>
      <c r="AY207" s="64"/>
      <c r="AZ207" s="64"/>
      <c r="BA207" s="64"/>
      <c r="BB207" s="64"/>
      <c r="BC207" s="64"/>
      <c r="BD207" s="64"/>
      <c r="BE207" s="64"/>
      <c r="BF207" s="64"/>
      <c r="BG207" s="64"/>
      <c r="BH207" s="64"/>
    </row>
    <row r="208" spans="1:60" x14ac:dyDescent="0.25">
      <c r="A208" s="64"/>
      <c r="J208" s="64"/>
      <c r="K208" s="64"/>
      <c r="L208" s="64"/>
      <c r="M208" s="64"/>
      <c r="N208" s="64"/>
      <c r="O208" s="64"/>
      <c r="P208" s="64"/>
      <c r="Q208" s="64"/>
      <c r="R208" s="64"/>
      <c r="S208" s="64"/>
      <c r="T208" s="64"/>
      <c r="U208" s="64"/>
      <c r="V208" s="64"/>
      <c r="W208" s="64"/>
      <c r="X208" s="64"/>
      <c r="Y208" s="64"/>
      <c r="Z208" s="64"/>
      <c r="AA208" s="64"/>
      <c r="AB208" s="64"/>
      <c r="AC208" s="64"/>
      <c r="AD208" s="64"/>
      <c r="AE208" s="64"/>
      <c r="AF208" s="64"/>
      <c r="AG208" s="64"/>
      <c r="AH208" s="64"/>
      <c r="AI208" s="64"/>
      <c r="AJ208" s="64"/>
      <c r="AK208" s="64"/>
      <c r="AL208" s="64"/>
      <c r="AM208" s="64"/>
      <c r="AN208" s="64"/>
      <c r="AO208" s="64"/>
      <c r="AP208" s="64"/>
      <c r="AQ208" s="64"/>
      <c r="AR208" s="64"/>
      <c r="AS208" s="64"/>
      <c r="AT208" s="64"/>
      <c r="AU208" s="64"/>
      <c r="AV208" s="64"/>
      <c r="AW208" s="64"/>
      <c r="AX208" s="64"/>
      <c r="AY208" s="64"/>
      <c r="AZ208" s="64"/>
      <c r="BA208" s="64"/>
      <c r="BB208" s="64"/>
      <c r="BC208" s="64"/>
      <c r="BD208" s="64"/>
      <c r="BE208" s="64"/>
      <c r="BF208" s="64"/>
      <c r="BG208" s="64"/>
      <c r="BH208" s="64"/>
    </row>
    <row r="209" spans="1:60" x14ac:dyDescent="0.25">
      <c r="A209" s="64"/>
      <c r="J209" s="64"/>
      <c r="K209" s="64"/>
      <c r="L209" s="64"/>
      <c r="M209" s="64"/>
      <c r="N209" s="64"/>
      <c r="O209" s="64"/>
      <c r="P209" s="64"/>
      <c r="Q209" s="64"/>
      <c r="R209" s="64"/>
      <c r="S209" s="64"/>
      <c r="T209" s="64"/>
      <c r="U209" s="64"/>
      <c r="V209" s="64"/>
      <c r="W209" s="64"/>
      <c r="X209" s="64"/>
      <c r="Y209" s="64"/>
      <c r="Z209" s="64"/>
      <c r="AA209" s="64"/>
      <c r="AB209" s="64"/>
      <c r="AC209" s="64"/>
      <c r="AD209" s="64"/>
      <c r="AE209" s="64"/>
      <c r="AF209" s="64"/>
      <c r="AG209" s="64"/>
      <c r="AH209" s="64"/>
      <c r="AI209" s="64"/>
      <c r="AJ209" s="64"/>
      <c r="AK209" s="64"/>
      <c r="AL209" s="64"/>
      <c r="AM209" s="64"/>
      <c r="AN209" s="64"/>
      <c r="AO209" s="64"/>
      <c r="AP209" s="64"/>
      <c r="AQ209" s="64"/>
      <c r="AR209" s="64"/>
      <c r="AS209" s="64"/>
      <c r="AT209" s="64"/>
      <c r="AU209" s="64"/>
      <c r="AV209" s="64"/>
      <c r="AW209" s="64"/>
      <c r="AX209" s="64"/>
      <c r="AY209" s="64"/>
      <c r="AZ209" s="64"/>
      <c r="BA209" s="64"/>
      <c r="BB209" s="64"/>
      <c r="BC209" s="64"/>
      <c r="BD209" s="64"/>
      <c r="BE209" s="64"/>
      <c r="BF209" s="64"/>
      <c r="BG209" s="64"/>
      <c r="BH209" s="64"/>
    </row>
    <row r="210" spans="1:60" x14ac:dyDescent="0.25">
      <c r="A210" s="64"/>
      <c r="J210" s="64"/>
      <c r="K210" s="64"/>
      <c r="L210" s="64"/>
      <c r="M210" s="64"/>
      <c r="N210" s="64"/>
      <c r="O210" s="64"/>
      <c r="P210" s="64"/>
      <c r="Q210" s="64"/>
      <c r="R210" s="64"/>
      <c r="S210" s="64"/>
      <c r="T210" s="64"/>
      <c r="U210" s="64"/>
      <c r="V210" s="64"/>
      <c r="W210" s="64"/>
      <c r="X210" s="64"/>
      <c r="Y210" s="64"/>
      <c r="Z210" s="64"/>
      <c r="AA210" s="64"/>
      <c r="AB210" s="64"/>
      <c r="AC210" s="64"/>
      <c r="AD210" s="64"/>
      <c r="AE210" s="64"/>
      <c r="AF210" s="64"/>
      <c r="AG210" s="64"/>
      <c r="AH210" s="64"/>
      <c r="AI210" s="64"/>
      <c r="AJ210" s="64"/>
      <c r="AK210" s="64"/>
      <c r="AL210" s="64"/>
      <c r="AM210" s="64"/>
      <c r="AN210" s="64"/>
      <c r="AO210" s="64"/>
      <c r="AP210" s="64"/>
      <c r="AQ210" s="64"/>
      <c r="AR210" s="64"/>
      <c r="AS210" s="64"/>
      <c r="AT210" s="64"/>
      <c r="AU210" s="64"/>
      <c r="AV210" s="64"/>
      <c r="AW210" s="64"/>
      <c r="AX210" s="64"/>
      <c r="AY210" s="64"/>
      <c r="AZ210" s="64"/>
      <c r="BA210" s="64"/>
      <c r="BB210" s="64"/>
      <c r="BC210" s="64"/>
      <c r="BD210" s="64"/>
      <c r="BE210" s="64"/>
      <c r="BF210" s="64"/>
      <c r="BG210" s="64"/>
      <c r="BH210" s="64"/>
    </row>
    <row r="211" spans="1:60" x14ac:dyDescent="0.25">
      <c r="A211" s="64"/>
      <c r="J211" s="64"/>
      <c r="K211" s="64"/>
      <c r="L211" s="64"/>
      <c r="M211" s="64"/>
      <c r="N211" s="64"/>
      <c r="O211" s="64"/>
      <c r="P211" s="64"/>
      <c r="Q211" s="64"/>
      <c r="R211" s="64"/>
      <c r="S211" s="64"/>
      <c r="T211" s="64"/>
      <c r="U211" s="64"/>
      <c r="V211" s="64"/>
      <c r="W211" s="64"/>
      <c r="X211" s="64"/>
      <c r="Y211" s="64"/>
      <c r="Z211" s="64"/>
      <c r="AA211" s="64"/>
      <c r="AB211" s="64"/>
      <c r="AC211" s="64"/>
      <c r="AD211" s="64"/>
      <c r="AE211" s="64"/>
      <c r="AF211" s="64"/>
      <c r="AG211" s="64"/>
      <c r="AH211" s="64"/>
      <c r="AI211" s="64"/>
      <c r="AJ211" s="64"/>
      <c r="AK211" s="64"/>
      <c r="AL211" s="64"/>
      <c r="AM211" s="64"/>
      <c r="AN211" s="64"/>
      <c r="AO211" s="64"/>
      <c r="AP211" s="64"/>
      <c r="AQ211" s="64"/>
      <c r="AR211" s="64"/>
      <c r="AS211" s="64"/>
      <c r="AT211" s="64"/>
      <c r="AU211" s="64"/>
      <c r="AV211" s="64"/>
      <c r="AW211" s="64"/>
      <c r="AX211" s="64"/>
      <c r="AY211" s="64"/>
      <c r="AZ211" s="64"/>
      <c r="BA211" s="64"/>
      <c r="BB211" s="64"/>
      <c r="BC211" s="64"/>
      <c r="BD211" s="64"/>
      <c r="BE211" s="64"/>
      <c r="BF211" s="64"/>
      <c r="BG211" s="64"/>
      <c r="BH211" s="64"/>
    </row>
    <row r="212" spans="1:60" x14ac:dyDescent="0.25">
      <c r="A212" s="64"/>
      <c r="J212" s="64"/>
      <c r="K212" s="64"/>
      <c r="L212" s="64"/>
      <c r="M212" s="64"/>
      <c r="N212" s="64"/>
      <c r="O212" s="64"/>
      <c r="P212" s="64"/>
      <c r="Q212" s="64"/>
      <c r="R212" s="64"/>
      <c r="S212" s="64"/>
      <c r="T212" s="64"/>
      <c r="U212" s="64"/>
      <c r="V212" s="64"/>
      <c r="W212" s="64"/>
      <c r="X212" s="64"/>
      <c r="Y212" s="64"/>
      <c r="Z212" s="64"/>
      <c r="AA212" s="64"/>
      <c r="AB212" s="64"/>
      <c r="AC212" s="64"/>
      <c r="AD212" s="64"/>
      <c r="AE212" s="64"/>
      <c r="AF212" s="64"/>
      <c r="AG212" s="64"/>
      <c r="AH212" s="64"/>
      <c r="AI212" s="64"/>
      <c r="AJ212" s="64"/>
      <c r="AK212" s="64"/>
      <c r="AL212" s="64"/>
      <c r="AM212" s="64"/>
      <c r="AN212" s="64"/>
      <c r="AO212" s="64"/>
      <c r="AP212" s="64"/>
      <c r="AQ212" s="64"/>
      <c r="AR212" s="64"/>
      <c r="AS212" s="64"/>
      <c r="AT212" s="64"/>
      <c r="AU212" s="64"/>
      <c r="AV212" s="64"/>
      <c r="AW212" s="64"/>
      <c r="AX212" s="64"/>
      <c r="AY212" s="64"/>
      <c r="AZ212" s="64"/>
      <c r="BA212" s="64"/>
      <c r="BB212" s="64"/>
      <c r="BC212" s="64"/>
      <c r="BD212" s="64"/>
      <c r="BE212" s="64"/>
      <c r="BF212" s="64"/>
      <c r="BG212" s="64"/>
      <c r="BH212" s="64"/>
    </row>
    <row r="213" spans="1:60" x14ac:dyDescent="0.25">
      <c r="A213" s="64"/>
      <c r="J213" s="64"/>
      <c r="K213" s="64"/>
      <c r="L213" s="64"/>
      <c r="M213" s="64"/>
      <c r="N213" s="64"/>
      <c r="O213" s="64"/>
      <c r="P213" s="64"/>
      <c r="Q213" s="64"/>
      <c r="R213" s="64"/>
      <c r="S213" s="64"/>
      <c r="T213" s="64"/>
      <c r="U213" s="64"/>
      <c r="V213" s="64"/>
      <c r="W213" s="64"/>
      <c r="X213" s="64"/>
      <c r="Y213" s="64"/>
      <c r="Z213" s="64"/>
      <c r="AA213" s="64"/>
      <c r="AB213" s="64"/>
      <c r="AC213" s="64"/>
      <c r="AD213" s="64"/>
      <c r="AE213" s="64"/>
      <c r="AF213" s="64"/>
      <c r="AG213" s="64"/>
      <c r="AH213" s="64"/>
      <c r="AI213" s="64"/>
      <c r="AJ213" s="64"/>
      <c r="AK213" s="64"/>
      <c r="AL213" s="64"/>
      <c r="AM213" s="64"/>
      <c r="AN213" s="64"/>
      <c r="AO213" s="64"/>
      <c r="AP213" s="64"/>
      <c r="AQ213" s="64"/>
      <c r="AR213" s="64"/>
      <c r="AS213" s="64"/>
      <c r="AT213" s="64"/>
      <c r="AU213" s="64"/>
      <c r="AV213" s="64"/>
      <c r="AW213" s="64"/>
      <c r="AX213" s="64"/>
      <c r="AY213" s="64"/>
      <c r="AZ213" s="64"/>
      <c r="BA213" s="64"/>
      <c r="BB213" s="64"/>
      <c r="BC213" s="64"/>
      <c r="BD213" s="64"/>
      <c r="BE213" s="64"/>
      <c r="BF213" s="64"/>
      <c r="BG213" s="64"/>
      <c r="BH213" s="64"/>
    </row>
    <row r="214" spans="1:60" x14ac:dyDescent="0.25">
      <c r="A214" s="64"/>
      <c r="J214" s="64"/>
      <c r="K214" s="64"/>
      <c r="L214" s="64"/>
      <c r="M214" s="64"/>
      <c r="N214" s="64"/>
      <c r="O214" s="64"/>
      <c r="P214" s="64"/>
      <c r="Q214" s="64"/>
      <c r="R214" s="64"/>
      <c r="S214" s="64"/>
      <c r="T214" s="64"/>
      <c r="U214" s="64"/>
      <c r="V214" s="64"/>
      <c r="W214" s="64"/>
      <c r="X214" s="64"/>
      <c r="Y214" s="64"/>
      <c r="Z214" s="64"/>
      <c r="AA214" s="64"/>
      <c r="AB214" s="64"/>
      <c r="AC214" s="64"/>
      <c r="AD214" s="64"/>
      <c r="AE214" s="64"/>
      <c r="AF214" s="64"/>
      <c r="AG214" s="64"/>
      <c r="AH214" s="64"/>
      <c r="AI214" s="64"/>
      <c r="AJ214" s="64"/>
      <c r="AK214" s="64"/>
      <c r="AL214" s="64"/>
      <c r="AM214" s="64"/>
      <c r="AN214" s="64"/>
      <c r="AO214" s="64"/>
      <c r="AP214" s="64"/>
      <c r="AQ214" s="64"/>
      <c r="AR214" s="64"/>
      <c r="AS214" s="64"/>
      <c r="AT214" s="64"/>
      <c r="AU214" s="64"/>
      <c r="AV214" s="64"/>
      <c r="AW214" s="64"/>
      <c r="AX214" s="64"/>
      <c r="AY214" s="64"/>
      <c r="AZ214" s="64"/>
      <c r="BA214" s="64"/>
      <c r="BB214" s="64"/>
      <c r="BC214" s="64"/>
      <c r="BD214" s="64"/>
      <c r="BE214" s="64"/>
      <c r="BF214" s="64"/>
      <c r="BG214" s="64"/>
      <c r="BH214" s="64"/>
    </row>
    <row r="215" spans="1:60" x14ac:dyDescent="0.25">
      <c r="A215" s="64"/>
      <c r="J215" s="64"/>
      <c r="K215" s="64"/>
      <c r="L215" s="64"/>
      <c r="M215" s="64"/>
      <c r="N215" s="64"/>
      <c r="O215" s="64"/>
      <c r="P215" s="64"/>
      <c r="Q215" s="64"/>
      <c r="R215" s="64"/>
      <c r="S215" s="64"/>
      <c r="T215" s="64"/>
      <c r="U215" s="64"/>
      <c r="V215" s="64"/>
      <c r="W215" s="64"/>
      <c r="X215" s="64"/>
      <c r="Y215" s="64"/>
      <c r="Z215" s="64"/>
      <c r="AA215" s="64"/>
      <c r="AB215" s="64"/>
      <c r="AC215" s="64"/>
      <c r="AD215" s="64"/>
      <c r="AE215" s="64"/>
      <c r="AF215" s="64"/>
      <c r="AG215" s="64"/>
      <c r="AH215" s="64"/>
      <c r="AI215" s="64"/>
      <c r="AJ215" s="64"/>
      <c r="AK215" s="64"/>
      <c r="AL215" s="64"/>
      <c r="AM215" s="64"/>
      <c r="AN215" s="64"/>
      <c r="AO215" s="64"/>
      <c r="AP215" s="64"/>
      <c r="AQ215" s="64"/>
      <c r="AR215" s="64"/>
      <c r="AS215" s="64"/>
      <c r="AT215" s="64"/>
      <c r="AU215" s="64"/>
      <c r="AV215" s="64"/>
      <c r="AW215" s="64"/>
      <c r="AX215" s="64"/>
      <c r="AY215" s="64"/>
      <c r="AZ215" s="64"/>
      <c r="BA215" s="64"/>
      <c r="BB215" s="64"/>
      <c r="BC215" s="64"/>
      <c r="BD215" s="64"/>
      <c r="BE215" s="64"/>
      <c r="BF215" s="64"/>
      <c r="BG215" s="64"/>
      <c r="BH215" s="64"/>
    </row>
    <row r="216" spans="1:60" x14ac:dyDescent="0.25">
      <c r="A216" s="64"/>
      <c r="J216" s="64"/>
      <c r="K216" s="64"/>
      <c r="L216" s="64"/>
      <c r="M216" s="64"/>
      <c r="N216" s="64"/>
      <c r="O216" s="64"/>
      <c r="P216" s="64"/>
      <c r="Q216" s="64"/>
      <c r="R216" s="64"/>
      <c r="S216" s="64"/>
      <c r="T216" s="64"/>
      <c r="U216" s="64"/>
      <c r="V216" s="64"/>
      <c r="W216" s="64"/>
      <c r="X216" s="64"/>
      <c r="Y216" s="64"/>
      <c r="Z216" s="64"/>
      <c r="AA216" s="64"/>
      <c r="AB216" s="64"/>
      <c r="AC216" s="64"/>
      <c r="AD216" s="64"/>
      <c r="AE216" s="64"/>
      <c r="AF216" s="64"/>
      <c r="AG216" s="64"/>
      <c r="AH216" s="64"/>
      <c r="AI216" s="64"/>
      <c r="AJ216" s="64"/>
      <c r="AK216" s="64"/>
      <c r="AL216" s="64"/>
      <c r="AM216" s="64"/>
      <c r="AN216" s="64"/>
      <c r="AO216" s="64"/>
      <c r="AP216" s="64"/>
      <c r="AQ216" s="64"/>
      <c r="AR216" s="64"/>
      <c r="AS216" s="64"/>
      <c r="AT216" s="64"/>
      <c r="AU216" s="64"/>
      <c r="AV216" s="64"/>
      <c r="AW216" s="64"/>
      <c r="AX216" s="64"/>
      <c r="AY216" s="64"/>
      <c r="AZ216" s="64"/>
      <c r="BA216" s="64"/>
      <c r="BB216" s="64"/>
      <c r="BC216" s="64"/>
      <c r="BD216" s="64"/>
      <c r="BE216" s="64"/>
      <c r="BF216" s="64"/>
      <c r="BG216" s="64"/>
      <c r="BH216" s="64"/>
    </row>
    <row r="217" spans="1:60" x14ac:dyDescent="0.25">
      <c r="A217" s="64"/>
      <c r="J217" s="64"/>
      <c r="K217" s="64"/>
      <c r="L217" s="64"/>
      <c r="M217" s="64"/>
      <c r="N217" s="64"/>
      <c r="O217" s="64"/>
      <c r="P217" s="64"/>
      <c r="Q217" s="64"/>
      <c r="R217" s="64"/>
      <c r="S217" s="64"/>
      <c r="T217" s="64"/>
      <c r="U217" s="64"/>
      <c r="V217" s="64"/>
      <c r="W217" s="64"/>
      <c r="X217" s="64"/>
      <c r="Y217" s="64"/>
      <c r="Z217" s="64"/>
      <c r="AA217" s="64"/>
      <c r="AB217" s="64"/>
      <c r="AC217" s="64"/>
      <c r="AD217" s="64"/>
      <c r="AE217" s="64"/>
      <c r="AF217" s="64"/>
      <c r="AG217" s="64"/>
      <c r="AH217" s="64"/>
      <c r="AI217" s="64"/>
      <c r="AJ217" s="64"/>
      <c r="AK217" s="64"/>
      <c r="AL217" s="64"/>
      <c r="AM217" s="64"/>
      <c r="AN217" s="64"/>
      <c r="AO217" s="64"/>
      <c r="AP217" s="64"/>
      <c r="AQ217" s="64"/>
      <c r="AR217" s="64"/>
      <c r="AS217" s="64"/>
      <c r="AT217" s="64"/>
      <c r="AU217" s="64"/>
      <c r="AV217" s="64"/>
      <c r="AW217" s="64"/>
      <c r="AX217" s="64"/>
      <c r="AY217" s="64"/>
      <c r="AZ217" s="64"/>
      <c r="BA217" s="64"/>
      <c r="BB217" s="64"/>
      <c r="BC217" s="64"/>
      <c r="BD217" s="64"/>
      <c r="BE217" s="64"/>
      <c r="BF217" s="64"/>
      <c r="BG217" s="64"/>
      <c r="BH217" s="64"/>
    </row>
    <row r="218" spans="1:60" x14ac:dyDescent="0.25">
      <c r="A218" s="64"/>
      <c r="J218" s="64"/>
      <c r="K218" s="64"/>
      <c r="L218" s="64"/>
      <c r="M218" s="64"/>
      <c r="N218" s="64"/>
      <c r="O218" s="64"/>
      <c r="P218" s="64"/>
      <c r="Q218" s="64"/>
      <c r="R218" s="64"/>
      <c r="S218" s="64"/>
      <c r="T218" s="64"/>
      <c r="U218" s="64"/>
      <c r="V218" s="64"/>
      <c r="W218" s="64"/>
      <c r="X218" s="64"/>
      <c r="Y218" s="64"/>
      <c r="Z218" s="64"/>
      <c r="AA218" s="64"/>
      <c r="AB218" s="64"/>
      <c r="AC218" s="64"/>
      <c r="AD218" s="64"/>
      <c r="AE218" s="64"/>
      <c r="AF218" s="64"/>
      <c r="AG218" s="64"/>
      <c r="AH218" s="64"/>
      <c r="AI218" s="64"/>
      <c r="AJ218" s="64"/>
      <c r="AK218" s="64"/>
      <c r="AL218" s="64"/>
      <c r="AM218" s="64"/>
      <c r="AN218" s="64"/>
      <c r="AO218" s="64"/>
      <c r="AP218" s="64"/>
      <c r="AQ218" s="64"/>
      <c r="AR218" s="64"/>
      <c r="AS218" s="64"/>
      <c r="AT218" s="64"/>
      <c r="AU218" s="64"/>
      <c r="AV218" s="64"/>
      <c r="AW218" s="64"/>
      <c r="AX218" s="64"/>
      <c r="AY218" s="64"/>
      <c r="AZ218" s="64"/>
      <c r="BA218" s="64"/>
      <c r="BB218" s="64"/>
      <c r="BC218" s="64"/>
      <c r="BD218" s="64"/>
      <c r="BE218" s="64"/>
      <c r="BF218" s="64"/>
      <c r="BG218" s="64"/>
      <c r="BH218" s="64"/>
    </row>
    <row r="219" spans="1:60" x14ac:dyDescent="0.25">
      <c r="A219" s="64"/>
      <c r="J219" s="64"/>
      <c r="K219" s="64"/>
      <c r="L219" s="64"/>
      <c r="M219" s="64"/>
      <c r="N219" s="64"/>
      <c r="O219" s="64"/>
      <c r="P219" s="64"/>
      <c r="Q219" s="64"/>
      <c r="R219" s="64"/>
      <c r="S219" s="64"/>
      <c r="T219" s="64"/>
      <c r="U219" s="64"/>
      <c r="V219" s="64"/>
      <c r="W219" s="64"/>
      <c r="X219" s="64"/>
      <c r="Y219" s="64"/>
      <c r="Z219" s="64"/>
      <c r="AA219" s="64"/>
      <c r="AB219" s="64"/>
      <c r="AC219" s="64"/>
      <c r="AD219" s="64"/>
      <c r="AE219" s="64"/>
      <c r="AF219" s="64"/>
      <c r="AG219" s="64"/>
      <c r="AH219" s="64"/>
      <c r="AI219" s="64"/>
      <c r="AJ219" s="64"/>
      <c r="AK219" s="64"/>
      <c r="AL219" s="64"/>
      <c r="AM219" s="64"/>
      <c r="AN219" s="64"/>
      <c r="AO219" s="64"/>
      <c r="AP219" s="64"/>
      <c r="AQ219" s="64"/>
      <c r="AR219" s="64"/>
      <c r="AS219" s="64"/>
      <c r="AT219" s="64"/>
      <c r="AU219" s="64"/>
      <c r="AV219" s="64"/>
      <c r="AW219" s="64"/>
      <c r="AX219" s="64"/>
      <c r="AY219" s="64"/>
      <c r="AZ219" s="64"/>
      <c r="BA219" s="64"/>
      <c r="BB219" s="64"/>
      <c r="BC219" s="64"/>
      <c r="BD219" s="64"/>
      <c r="BE219" s="64"/>
      <c r="BF219" s="64"/>
      <c r="BG219" s="64"/>
      <c r="BH219" s="64"/>
    </row>
    <row r="220" spans="1:60" x14ac:dyDescent="0.25">
      <c r="A220" s="64"/>
      <c r="J220" s="64"/>
      <c r="K220" s="64"/>
      <c r="L220" s="64"/>
      <c r="M220" s="64"/>
      <c r="N220" s="64"/>
      <c r="O220" s="64"/>
      <c r="P220" s="64"/>
      <c r="Q220" s="64"/>
      <c r="R220" s="64"/>
      <c r="S220" s="64"/>
      <c r="T220" s="64"/>
      <c r="U220" s="64"/>
      <c r="V220" s="64"/>
      <c r="W220" s="64"/>
      <c r="X220" s="64"/>
      <c r="Y220" s="64"/>
      <c r="Z220" s="64"/>
      <c r="AA220" s="64"/>
      <c r="AB220" s="64"/>
      <c r="AC220" s="64"/>
      <c r="AD220" s="64"/>
      <c r="AE220" s="64"/>
      <c r="AF220" s="64"/>
      <c r="AG220" s="64"/>
      <c r="AH220" s="64"/>
      <c r="AI220" s="64"/>
      <c r="AJ220" s="64"/>
      <c r="AK220" s="64"/>
      <c r="AL220" s="64"/>
      <c r="AM220" s="64"/>
      <c r="AN220" s="64"/>
      <c r="AO220" s="64"/>
      <c r="AP220" s="64"/>
      <c r="AQ220" s="64"/>
      <c r="AR220" s="64"/>
      <c r="AS220" s="64"/>
      <c r="AT220" s="64"/>
      <c r="AU220" s="64"/>
      <c r="AV220" s="64"/>
      <c r="AW220" s="64"/>
      <c r="AX220" s="64"/>
      <c r="AY220" s="64"/>
      <c r="AZ220" s="64"/>
      <c r="BA220" s="64"/>
      <c r="BB220" s="64"/>
      <c r="BC220" s="64"/>
      <c r="BD220" s="64"/>
      <c r="BE220" s="64"/>
      <c r="BF220" s="64"/>
      <c r="BG220" s="64"/>
      <c r="BH220" s="64"/>
    </row>
    <row r="221" spans="1:60" x14ac:dyDescent="0.25">
      <c r="A221" s="64"/>
      <c r="J221" s="64"/>
      <c r="K221" s="64"/>
      <c r="L221" s="64"/>
      <c r="M221" s="64"/>
      <c r="N221" s="64"/>
      <c r="O221" s="64"/>
      <c r="P221" s="64"/>
      <c r="Q221" s="64"/>
      <c r="R221" s="64"/>
      <c r="S221" s="64"/>
      <c r="T221" s="64"/>
      <c r="U221" s="64"/>
      <c r="V221" s="64"/>
      <c r="W221" s="64"/>
      <c r="X221" s="64"/>
      <c r="Y221" s="64"/>
      <c r="Z221" s="64"/>
      <c r="AA221" s="64"/>
      <c r="AB221" s="64"/>
      <c r="AC221" s="64"/>
      <c r="AD221" s="64"/>
      <c r="AE221" s="64"/>
      <c r="AF221" s="64"/>
      <c r="AG221" s="64"/>
      <c r="AH221" s="64"/>
      <c r="AI221" s="64"/>
      <c r="AJ221" s="64"/>
      <c r="AK221" s="64"/>
      <c r="AL221" s="64"/>
      <c r="AM221" s="64"/>
      <c r="AN221" s="64"/>
      <c r="AO221" s="64"/>
      <c r="AP221" s="64"/>
      <c r="AQ221" s="64"/>
      <c r="AR221" s="64"/>
      <c r="AS221" s="64"/>
      <c r="AT221" s="64"/>
      <c r="AU221" s="64"/>
      <c r="AV221" s="64"/>
      <c r="AW221" s="64"/>
      <c r="AX221" s="64"/>
      <c r="AY221" s="64"/>
      <c r="AZ221" s="64"/>
      <c r="BA221" s="64"/>
      <c r="BB221" s="64"/>
      <c r="BC221" s="64"/>
      <c r="BD221" s="64"/>
      <c r="BE221" s="64"/>
      <c r="BF221" s="64"/>
      <c r="BG221" s="64"/>
      <c r="BH221" s="64"/>
    </row>
    <row r="222" spans="1:60" x14ac:dyDescent="0.25">
      <c r="A222" s="64"/>
      <c r="J222" s="64"/>
      <c r="K222" s="64"/>
      <c r="L222" s="64"/>
      <c r="M222" s="64"/>
      <c r="N222" s="64"/>
      <c r="O222" s="64"/>
      <c r="P222" s="64"/>
      <c r="Q222" s="64"/>
      <c r="R222" s="64"/>
      <c r="S222" s="64"/>
      <c r="T222" s="64"/>
      <c r="U222" s="64"/>
      <c r="V222" s="64"/>
      <c r="W222" s="64"/>
      <c r="X222" s="64"/>
      <c r="Y222" s="64"/>
      <c r="Z222" s="64"/>
      <c r="AA222" s="64"/>
      <c r="AB222" s="64"/>
      <c r="AC222" s="64"/>
      <c r="AD222" s="64"/>
      <c r="AE222" s="64"/>
      <c r="AF222" s="64"/>
      <c r="AG222" s="64"/>
      <c r="AH222" s="64"/>
      <c r="AI222" s="64"/>
      <c r="AJ222" s="64"/>
      <c r="AK222" s="64"/>
      <c r="AL222" s="64"/>
      <c r="AM222" s="64"/>
      <c r="AN222" s="64"/>
      <c r="AO222" s="64"/>
      <c r="AP222" s="64"/>
      <c r="AQ222" s="64"/>
      <c r="AR222" s="64"/>
      <c r="AS222" s="64"/>
      <c r="AT222" s="64"/>
      <c r="AU222" s="64"/>
      <c r="AV222" s="64"/>
      <c r="AW222" s="64"/>
      <c r="AX222" s="64"/>
      <c r="AY222" s="64"/>
      <c r="AZ222" s="64"/>
      <c r="BA222" s="64"/>
      <c r="BB222" s="64"/>
      <c r="BC222" s="64"/>
      <c r="BD222" s="64"/>
      <c r="BE222" s="64"/>
      <c r="BF222" s="64"/>
      <c r="BG222" s="64"/>
      <c r="BH222" s="64"/>
    </row>
    <row r="223" spans="1:60" x14ac:dyDescent="0.25">
      <c r="A223" s="64"/>
      <c r="J223" s="64"/>
      <c r="K223" s="64"/>
      <c r="L223" s="64"/>
      <c r="M223" s="64"/>
      <c r="N223" s="64"/>
      <c r="O223" s="64"/>
      <c r="P223" s="64"/>
      <c r="Q223" s="64"/>
      <c r="R223" s="64"/>
      <c r="S223" s="64"/>
      <c r="T223" s="64"/>
      <c r="U223" s="64"/>
      <c r="V223" s="64"/>
      <c r="W223" s="64"/>
      <c r="X223" s="64"/>
      <c r="Y223" s="64"/>
      <c r="Z223" s="64"/>
      <c r="AA223" s="64"/>
      <c r="AB223" s="64"/>
      <c r="AC223" s="64"/>
      <c r="AD223" s="64"/>
      <c r="AE223" s="64"/>
      <c r="AF223" s="64"/>
      <c r="AG223" s="64"/>
      <c r="AH223" s="64"/>
      <c r="AI223" s="64"/>
      <c r="AJ223" s="64"/>
      <c r="AK223" s="64"/>
      <c r="AL223" s="64"/>
      <c r="AM223" s="64"/>
      <c r="AN223" s="64"/>
      <c r="AO223" s="64"/>
      <c r="AP223" s="64"/>
      <c r="AQ223" s="64"/>
      <c r="AR223" s="64"/>
      <c r="AS223" s="64"/>
      <c r="AT223" s="64"/>
      <c r="AU223" s="64"/>
      <c r="AV223" s="64"/>
      <c r="AW223" s="64"/>
      <c r="AX223" s="64"/>
      <c r="AY223" s="64"/>
      <c r="AZ223" s="64"/>
      <c r="BA223" s="64"/>
      <c r="BB223" s="64"/>
      <c r="BC223" s="64"/>
      <c r="BD223" s="64"/>
      <c r="BE223" s="64"/>
      <c r="BF223" s="64"/>
      <c r="BG223" s="64"/>
      <c r="BH223" s="64"/>
    </row>
    <row r="224" spans="1:60" x14ac:dyDescent="0.25">
      <c r="A224" s="64"/>
      <c r="J224" s="64"/>
      <c r="K224" s="64"/>
      <c r="L224" s="64"/>
      <c r="M224" s="64"/>
      <c r="N224" s="64"/>
      <c r="O224" s="64"/>
      <c r="P224" s="64"/>
      <c r="Q224" s="64"/>
      <c r="R224" s="64"/>
      <c r="S224" s="64"/>
      <c r="T224" s="64"/>
      <c r="U224" s="64"/>
      <c r="V224" s="64"/>
      <c r="W224" s="64"/>
      <c r="X224" s="64"/>
      <c r="Y224" s="64"/>
      <c r="Z224" s="64"/>
      <c r="AA224" s="64"/>
      <c r="AB224" s="64"/>
      <c r="AC224" s="64"/>
      <c r="AD224" s="64"/>
      <c r="AE224" s="64"/>
      <c r="AF224" s="64"/>
      <c r="AG224" s="64"/>
      <c r="AH224" s="64"/>
      <c r="AI224" s="64"/>
      <c r="AJ224" s="64"/>
      <c r="AK224" s="64"/>
      <c r="AL224" s="64"/>
      <c r="AM224" s="64"/>
      <c r="AN224" s="64"/>
      <c r="AO224" s="64"/>
      <c r="AP224" s="64"/>
      <c r="AQ224" s="64"/>
      <c r="AR224" s="64"/>
      <c r="AS224" s="64"/>
      <c r="AT224" s="64"/>
      <c r="AU224" s="64"/>
      <c r="AV224" s="64"/>
      <c r="AW224" s="64"/>
      <c r="AX224" s="64"/>
      <c r="AY224" s="64"/>
      <c r="AZ224" s="64"/>
      <c r="BA224" s="64"/>
      <c r="BB224" s="64"/>
      <c r="BC224" s="64"/>
      <c r="BD224" s="64"/>
      <c r="BE224" s="64"/>
      <c r="BF224" s="64"/>
      <c r="BG224" s="64"/>
      <c r="BH224" s="64"/>
    </row>
    <row r="225" spans="1:60" x14ac:dyDescent="0.25">
      <c r="A225" s="64"/>
      <c r="J225" s="64"/>
      <c r="K225" s="64"/>
      <c r="L225" s="64"/>
      <c r="M225" s="64"/>
      <c r="N225" s="64"/>
      <c r="O225" s="64"/>
      <c r="P225" s="64"/>
      <c r="Q225" s="64"/>
      <c r="R225" s="64"/>
      <c r="S225" s="64"/>
      <c r="T225" s="64"/>
      <c r="U225" s="64"/>
      <c r="V225" s="64"/>
      <c r="W225" s="64"/>
      <c r="X225" s="64"/>
      <c r="Y225" s="64"/>
      <c r="Z225" s="64"/>
      <c r="AA225" s="64"/>
      <c r="AB225" s="64"/>
      <c r="AC225" s="64"/>
      <c r="AD225" s="64"/>
      <c r="AE225" s="64"/>
      <c r="AF225" s="64"/>
      <c r="AG225" s="64"/>
      <c r="AH225" s="64"/>
      <c r="AI225" s="64"/>
      <c r="AJ225" s="64"/>
      <c r="AK225" s="64"/>
      <c r="AL225" s="64"/>
      <c r="AM225" s="64"/>
      <c r="AN225" s="64"/>
      <c r="AO225" s="64"/>
      <c r="AP225" s="64"/>
      <c r="AQ225" s="64"/>
      <c r="AR225" s="64"/>
      <c r="AS225" s="64"/>
      <c r="AT225" s="64"/>
      <c r="AU225" s="64"/>
      <c r="AV225" s="64"/>
      <c r="AW225" s="64"/>
      <c r="AX225" s="64"/>
      <c r="AY225" s="64"/>
      <c r="AZ225" s="64"/>
      <c r="BA225" s="64"/>
      <c r="BB225" s="64"/>
      <c r="BC225" s="64"/>
      <c r="BD225" s="64"/>
      <c r="BE225" s="64"/>
      <c r="BF225" s="64"/>
      <c r="BG225" s="64"/>
      <c r="BH225" s="64"/>
    </row>
    <row r="226" spans="1:60" x14ac:dyDescent="0.25">
      <c r="A226" s="64"/>
      <c r="J226" s="64"/>
      <c r="K226" s="64"/>
      <c r="L226" s="64"/>
      <c r="M226" s="64"/>
      <c r="N226" s="64"/>
      <c r="O226" s="64"/>
      <c r="P226" s="64"/>
      <c r="Q226" s="64"/>
      <c r="R226" s="64"/>
      <c r="S226" s="64"/>
      <c r="T226" s="64"/>
      <c r="U226" s="64"/>
      <c r="V226" s="64"/>
      <c r="W226" s="64"/>
      <c r="X226" s="64"/>
      <c r="Y226" s="64"/>
      <c r="Z226" s="64"/>
      <c r="AA226" s="64"/>
      <c r="AB226" s="64"/>
      <c r="AC226" s="64"/>
      <c r="AD226" s="64"/>
      <c r="AE226" s="64"/>
      <c r="AF226" s="64"/>
      <c r="AG226" s="64"/>
      <c r="AH226" s="64"/>
      <c r="AI226" s="64"/>
      <c r="AJ226" s="64"/>
      <c r="AK226" s="64"/>
      <c r="AL226" s="64"/>
      <c r="AM226" s="64"/>
      <c r="AN226" s="64"/>
      <c r="AO226" s="64"/>
      <c r="AP226" s="64"/>
      <c r="AQ226" s="64"/>
      <c r="AR226" s="64"/>
      <c r="AS226" s="64"/>
      <c r="AT226" s="64"/>
      <c r="AU226" s="64"/>
      <c r="AV226" s="64"/>
      <c r="AW226" s="64"/>
      <c r="AX226" s="64"/>
      <c r="AY226" s="64"/>
      <c r="AZ226" s="64"/>
      <c r="BA226" s="64"/>
      <c r="BB226" s="64"/>
      <c r="BC226" s="64"/>
      <c r="BD226" s="64"/>
      <c r="BE226" s="64"/>
      <c r="BF226" s="64"/>
      <c r="BG226" s="64"/>
      <c r="BH226" s="64"/>
    </row>
    <row r="227" spans="1:60" x14ac:dyDescent="0.25">
      <c r="A227" s="64"/>
      <c r="J227" s="64"/>
      <c r="K227" s="64"/>
      <c r="L227" s="64"/>
      <c r="M227" s="64"/>
      <c r="N227" s="64"/>
      <c r="O227" s="64"/>
      <c r="P227" s="64"/>
      <c r="Q227" s="64"/>
      <c r="R227" s="64"/>
      <c r="S227" s="64"/>
      <c r="T227" s="64"/>
      <c r="U227" s="64"/>
      <c r="V227" s="64"/>
      <c r="W227" s="64"/>
      <c r="X227" s="64"/>
      <c r="Y227" s="64"/>
      <c r="Z227" s="64"/>
      <c r="AA227" s="64"/>
      <c r="AB227" s="64"/>
      <c r="AC227" s="64"/>
      <c r="AD227" s="64"/>
      <c r="AE227" s="64"/>
      <c r="AF227" s="64"/>
      <c r="AG227" s="64"/>
      <c r="AH227" s="64"/>
      <c r="AI227" s="64"/>
      <c r="AJ227" s="64"/>
      <c r="AK227" s="64"/>
      <c r="AL227" s="64"/>
      <c r="AM227" s="64"/>
      <c r="AN227" s="64"/>
      <c r="AO227" s="64"/>
      <c r="AP227" s="64"/>
      <c r="AQ227" s="64"/>
      <c r="AR227" s="64"/>
      <c r="AS227" s="64"/>
      <c r="AT227" s="64"/>
      <c r="AU227" s="64"/>
      <c r="AV227" s="64"/>
      <c r="AW227" s="64"/>
      <c r="AX227" s="64"/>
      <c r="AY227" s="64"/>
      <c r="AZ227" s="64"/>
      <c r="BA227" s="64"/>
      <c r="BB227" s="64"/>
      <c r="BC227" s="64"/>
      <c r="BD227" s="64"/>
      <c r="BE227" s="64"/>
      <c r="BF227" s="64"/>
      <c r="BG227" s="64"/>
      <c r="BH227" s="64"/>
    </row>
    <row r="228" spans="1:60" x14ac:dyDescent="0.25">
      <c r="A228" s="64"/>
      <c r="J228" s="64"/>
      <c r="K228" s="64"/>
      <c r="L228" s="64"/>
      <c r="M228" s="64"/>
      <c r="N228" s="64"/>
      <c r="O228" s="64"/>
      <c r="P228" s="64"/>
      <c r="Q228" s="64"/>
      <c r="R228" s="64"/>
      <c r="S228" s="64"/>
      <c r="T228" s="64"/>
      <c r="U228" s="64"/>
      <c r="V228" s="64"/>
      <c r="W228" s="64"/>
      <c r="X228" s="64"/>
      <c r="Y228" s="64"/>
      <c r="Z228" s="64"/>
      <c r="AA228" s="64"/>
      <c r="AB228" s="64"/>
      <c r="AC228" s="64"/>
      <c r="AD228" s="64"/>
      <c r="AE228" s="64"/>
      <c r="AF228" s="64"/>
      <c r="AG228" s="64"/>
      <c r="AH228" s="64"/>
      <c r="AI228" s="64"/>
      <c r="AJ228" s="64"/>
      <c r="AK228" s="64"/>
      <c r="AL228" s="64"/>
      <c r="AM228" s="64"/>
      <c r="AN228" s="64"/>
      <c r="AO228" s="64"/>
      <c r="AP228" s="64"/>
      <c r="AQ228" s="64"/>
      <c r="AR228" s="64"/>
      <c r="AS228" s="64"/>
      <c r="AT228" s="64"/>
      <c r="AU228" s="64"/>
      <c r="AV228" s="64"/>
      <c r="AW228" s="64"/>
      <c r="AX228" s="64"/>
      <c r="AY228" s="64"/>
      <c r="AZ228" s="64"/>
      <c r="BA228" s="64"/>
      <c r="BB228" s="64"/>
      <c r="BC228" s="64"/>
      <c r="BD228" s="64"/>
      <c r="BE228" s="64"/>
      <c r="BF228" s="64"/>
      <c r="BG228" s="64"/>
      <c r="BH228" s="64"/>
    </row>
    <row r="229" spans="1:60" x14ac:dyDescent="0.25">
      <c r="A229" s="64"/>
      <c r="J229" s="64"/>
      <c r="K229" s="64"/>
      <c r="L229" s="64"/>
      <c r="M229" s="64"/>
      <c r="N229" s="64"/>
      <c r="O229" s="64"/>
      <c r="P229" s="64"/>
      <c r="Q229" s="64"/>
      <c r="R229" s="64"/>
      <c r="S229" s="64"/>
      <c r="T229" s="64"/>
      <c r="U229" s="64"/>
      <c r="V229" s="64"/>
      <c r="W229" s="64"/>
      <c r="X229" s="64"/>
      <c r="Y229" s="64"/>
      <c r="Z229" s="64"/>
      <c r="AA229" s="64"/>
      <c r="AB229" s="64"/>
      <c r="AC229" s="64"/>
      <c r="AD229" s="64"/>
      <c r="AE229" s="64"/>
      <c r="AF229" s="64"/>
      <c r="AG229" s="64"/>
      <c r="AH229" s="64"/>
      <c r="AI229" s="64"/>
      <c r="AJ229" s="64"/>
      <c r="AK229" s="64"/>
      <c r="AL229" s="64"/>
      <c r="AM229" s="64"/>
      <c r="AN229" s="64"/>
      <c r="AO229" s="64"/>
      <c r="AP229" s="64"/>
      <c r="AQ229" s="64"/>
      <c r="AR229" s="64"/>
      <c r="AS229" s="64"/>
      <c r="AT229" s="64"/>
      <c r="AU229" s="64"/>
      <c r="AV229" s="64"/>
      <c r="AW229" s="64"/>
      <c r="AX229" s="64"/>
      <c r="AY229" s="64"/>
      <c r="AZ229" s="64"/>
      <c r="BA229" s="64"/>
      <c r="BB229" s="64"/>
      <c r="BC229" s="64"/>
      <c r="BD229" s="64"/>
      <c r="BE229" s="64"/>
      <c r="BF229" s="64"/>
      <c r="BG229" s="64"/>
      <c r="BH229" s="64"/>
    </row>
    <row r="230" spans="1:60" x14ac:dyDescent="0.25">
      <c r="A230" s="64"/>
      <c r="J230" s="64"/>
      <c r="K230" s="64"/>
      <c r="L230" s="64"/>
      <c r="M230" s="64"/>
      <c r="N230" s="64"/>
      <c r="O230" s="64"/>
      <c r="P230" s="64"/>
      <c r="Q230" s="64"/>
      <c r="R230" s="64"/>
      <c r="S230" s="64"/>
      <c r="T230" s="64"/>
      <c r="U230" s="64"/>
      <c r="V230" s="64"/>
      <c r="W230" s="64"/>
      <c r="X230" s="64"/>
      <c r="Y230" s="64"/>
      <c r="Z230" s="64"/>
      <c r="AA230" s="64"/>
      <c r="AB230" s="64"/>
      <c r="AC230" s="64"/>
      <c r="AD230" s="64"/>
      <c r="AE230" s="64"/>
      <c r="AF230" s="64"/>
      <c r="AG230" s="64"/>
      <c r="AH230" s="64"/>
      <c r="AI230" s="64"/>
      <c r="AJ230" s="64"/>
      <c r="AK230" s="64"/>
      <c r="AL230" s="64"/>
      <c r="AM230" s="64"/>
      <c r="AN230" s="64"/>
      <c r="AO230" s="64"/>
      <c r="AP230" s="64"/>
      <c r="AQ230" s="64"/>
      <c r="AR230" s="64"/>
      <c r="AS230" s="64"/>
      <c r="AT230" s="64"/>
      <c r="AU230" s="64"/>
      <c r="AV230" s="64"/>
      <c r="AW230" s="64"/>
      <c r="AX230" s="64"/>
      <c r="AY230" s="64"/>
      <c r="AZ230" s="64"/>
      <c r="BA230" s="64"/>
      <c r="BB230" s="64"/>
      <c r="BC230" s="64"/>
      <c r="BD230" s="64"/>
      <c r="BE230" s="64"/>
      <c r="BF230" s="64"/>
      <c r="BG230" s="64"/>
      <c r="BH230" s="64"/>
    </row>
    <row r="231" spans="1:60" x14ac:dyDescent="0.25">
      <c r="A231" s="64"/>
      <c r="J231" s="64"/>
      <c r="K231" s="64"/>
      <c r="L231" s="64"/>
      <c r="M231" s="64"/>
      <c r="N231" s="64"/>
      <c r="O231" s="64"/>
      <c r="P231" s="64"/>
      <c r="Q231" s="64"/>
      <c r="R231" s="64"/>
      <c r="S231" s="64"/>
      <c r="T231" s="64"/>
      <c r="U231" s="64"/>
      <c r="V231" s="64"/>
      <c r="W231" s="64"/>
      <c r="X231" s="64"/>
      <c r="Y231" s="64"/>
      <c r="Z231" s="64"/>
      <c r="AA231" s="64"/>
      <c r="AB231" s="64"/>
      <c r="AC231" s="64"/>
      <c r="AD231" s="64"/>
      <c r="AE231" s="64"/>
      <c r="AF231" s="64"/>
      <c r="AG231" s="64"/>
      <c r="AH231" s="64"/>
      <c r="AI231" s="64"/>
      <c r="AJ231" s="64"/>
      <c r="AK231" s="64"/>
      <c r="AL231" s="64"/>
      <c r="AM231" s="64"/>
      <c r="AN231" s="64"/>
      <c r="AO231" s="64"/>
      <c r="AP231" s="64"/>
      <c r="AQ231" s="64"/>
      <c r="AR231" s="64"/>
      <c r="AS231" s="64"/>
      <c r="AT231" s="64"/>
      <c r="AU231" s="64"/>
      <c r="AV231" s="64"/>
      <c r="AW231" s="64"/>
      <c r="AX231" s="64"/>
      <c r="AY231" s="64"/>
      <c r="AZ231" s="64"/>
      <c r="BA231" s="64"/>
      <c r="BB231" s="64"/>
      <c r="BC231" s="64"/>
      <c r="BD231" s="64"/>
      <c r="BE231" s="64"/>
      <c r="BF231" s="64"/>
      <c r="BG231" s="64"/>
      <c r="BH231" s="64"/>
    </row>
    <row r="232" spans="1:60" x14ac:dyDescent="0.25">
      <c r="A232" s="64"/>
      <c r="J232" s="64"/>
      <c r="K232" s="64"/>
      <c r="L232" s="64"/>
      <c r="M232" s="64"/>
      <c r="N232" s="64"/>
      <c r="O232" s="64"/>
      <c r="P232" s="64"/>
      <c r="Q232" s="64"/>
      <c r="R232" s="64"/>
      <c r="S232" s="64"/>
      <c r="T232" s="64"/>
      <c r="U232" s="64"/>
      <c r="V232" s="64"/>
      <c r="W232" s="64"/>
      <c r="X232" s="64"/>
      <c r="Y232" s="64"/>
      <c r="Z232" s="64"/>
      <c r="AA232" s="64"/>
      <c r="AB232" s="64"/>
      <c r="AC232" s="64"/>
      <c r="AD232" s="64"/>
      <c r="AE232" s="64"/>
      <c r="AF232" s="64"/>
      <c r="AG232" s="64"/>
      <c r="AH232" s="64"/>
      <c r="AI232" s="64"/>
      <c r="AJ232" s="64"/>
      <c r="AK232" s="64"/>
      <c r="AL232" s="64"/>
      <c r="AM232" s="64"/>
      <c r="AN232" s="64"/>
      <c r="AO232" s="64"/>
      <c r="AP232" s="64"/>
      <c r="AQ232" s="64"/>
      <c r="AR232" s="64"/>
      <c r="AS232" s="64"/>
      <c r="AT232" s="64"/>
      <c r="AU232" s="64"/>
      <c r="AV232" s="64"/>
      <c r="AW232" s="64"/>
      <c r="AX232" s="64"/>
      <c r="AY232" s="64"/>
      <c r="AZ232" s="64"/>
      <c r="BA232" s="64"/>
      <c r="BB232" s="64"/>
      <c r="BC232" s="64"/>
      <c r="BD232" s="64"/>
      <c r="BE232" s="64"/>
      <c r="BF232" s="64"/>
      <c r="BG232" s="64"/>
      <c r="BH232" s="64"/>
    </row>
    <row r="233" spans="1:60" x14ac:dyDescent="0.25">
      <c r="A233" s="64"/>
      <c r="J233" s="64"/>
      <c r="K233" s="64"/>
      <c r="L233" s="64"/>
      <c r="M233" s="64"/>
      <c r="N233" s="64"/>
      <c r="O233" s="64"/>
      <c r="P233" s="64"/>
      <c r="Q233" s="64"/>
      <c r="R233" s="64"/>
      <c r="S233" s="64"/>
      <c r="T233" s="64"/>
      <c r="U233" s="64"/>
      <c r="V233" s="64"/>
      <c r="W233" s="64"/>
      <c r="X233" s="64"/>
      <c r="Y233" s="64"/>
      <c r="Z233" s="64"/>
      <c r="AA233" s="64"/>
      <c r="AB233" s="64"/>
      <c r="AC233" s="64"/>
      <c r="AD233" s="64"/>
      <c r="AE233" s="64"/>
      <c r="AF233" s="64"/>
      <c r="AG233" s="64"/>
      <c r="AH233" s="64"/>
      <c r="AI233" s="64"/>
      <c r="AJ233" s="64"/>
      <c r="AK233" s="64"/>
      <c r="AL233" s="64"/>
      <c r="AM233" s="64"/>
      <c r="AN233" s="64"/>
      <c r="AO233" s="64"/>
      <c r="AP233" s="64"/>
      <c r="AQ233" s="64"/>
      <c r="AR233" s="64"/>
      <c r="AS233" s="64"/>
      <c r="AT233" s="64"/>
      <c r="AU233" s="64"/>
      <c r="AV233" s="64"/>
      <c r="AW233" s="64"/>
      <c r="AX233" s="64"/>
      <c r="AY233" s="64"/>
      <c r="AZ233" s="64"/>
      <c r="BA233" s="64"/>
      <c r="BB233" s="64"/>
      <c r="BC233" s="64"/>
      <c r="BD233" s="64"/>
      <c r="BE233" s="64"/>
      <c r="BF233" s="64"/>
      <c r="BG233" s="64"/>
      <c r="BH233" s="64"/>
    </row>
    <row r="234" spans="1:60" x14ac:dyDescent="0.25">
      <c r="A234" s="64"/>
      <c r="J234" s="64"/>
      <c r="K234" s="64"/>
      <c r="L234" s="64"/>
      <c r="M234" s="64"/>
      <c r="N234" s="64"/>
      <c r="O234" s="64"/>
      <c r="P234" s="64"/>
      <c r="Q234" s="64"/>
      <c r="R234" s="64"/>
      <c r="S234" s="64"/>
      <c r="T234" s="64"/>
      <c r="U234" s="64"/>
      <c r="V234" s="64"/>
      <c r="W234" s="64"/>
      <c r="X234" s="64"/>
      <c r="Y234" s="64"/>
      <c r="Z234" s="64"/>
      <c r="AA234" s="64"/>
      <c r="AB234" s="64"/>
      <c r="AC234" s="64"/>
      <c r="AD234" s="64"/>
      <c r="AE234" s="64"/>
      <c r="AF234" s="64"/>
      <c r="AG234" s="64"/>
      <c r="AH234" s="64"/>
      <c r="AI234" s="64"/>
      <c r="AJ234" s="64"/>
      <c r="AK234" s="64"/>
      <c r="AL234" s="64"/>
      <c r="AM234" s="64"/>
      <c r="AN234" s="64"/>
      <c r="AO234" s="64"/>
      <c r="AP234" s="64"/>
      <c r="AQ234" s="64"/>
      <c r="AR234" s="64"/>
      <c r="AS234" s="64"/>
      <c r="AT234" s="64"/>
      <c r="AU234" s="64"/>
      <c r="AV234" s="64"/>
      <c r="AW234" s="64"/>
      <c r="AX234" s="64"/>
      <c r="AY234" s="64"/>
      <c r="AZ234" s="64"/>
      <c r="BA234" s="64"/>
      <c r="BB234" s="64"/>
      <c r="BC234" s="64"/>
      <c r="BD234" s="64"/>
      <c r="BE234" s="64"/>
      <c r="BF234" s="64"/>
      <c r="BG234" s="64"/>
      <c r="BH234" s="64"/>
    </row>
    <row r="235" spans="1:60" x14ac:dyDescent="0.25">
      <c r="A235" s="64"/>
      <c r="J235" s="64"/>
      <c r="K235" s="64"/>
      <c r="L235" s="64"/>
      <c r="M235" s="64"/>
      <c r="N235" s="64"/>
      <c r="O235" s="64"/>
      <c r="P235" s="64"/>
      <c r="Q235" s="64"/>
      <c r="R235" s="64"/>
      <c r="S235" s="64"/>
      <c r="T235" s="64"/>
      <c r="U235" s="64"/>
      <c r="V235" s="64"/>
      <c r="W235" s="64"/>
      <c r="X235" s="64"/>
      <c r="Y235" s="64"/>
      <c r="Z235" s="64"/>
      <c r="AA235" s="64"/>
      <c r="AB235" s="64"/>
      <c r="AC235" s="64"/>
      <c r="AD235" s="64"/>
      <c r="AE235" s="64"/>
      <c r="AF235" s="64"/>
      <c r="AG235" s="64"/>
      <c r="AH235" s="64"/>
      <c r="AI235" s="64"/>
      <c r="AJ235" s="64"/>
      <c r="AK235" s="64"/>
      <c r="AL235" s="64"/>
      <c r="AM235" s="64"/>
      <c r="AN235" s="64"/>
      <c r="AO235" s="64"/>
      <c r="AP235" s="64"/>
      <c r="AQ235" s="64"/>
      <c r="AR235" s="64"/>
      <c r="AS235" s="64"/>
      <c r="AT235" s="64"/>
      <c r="AU235" s="64"/>
      <c r="AV235" s="64"/>
      <c r="AW235" s="64"/>
      <c r="AX235" s="64"/>
      <c r="AY235" s="64"/>
      <c r="AZ235" s="64"/>
      <c r="BA235" s="64"/>
      <c r="BB235" s="64"/>
      <c r="BC235" s="64"/>
      <c r="BD235" s="64"/>
      <c r="BE235" s="64"/>
      <c r="BF235" s="64"/>
      <c r="BG235" s="64"/>
      <c r="BH235" s="64"/>
    </row>
    <row r="236" spans="1:60" x14ac:dyDescent="0.25">
      <c r="A236" s="64"/>
      <c r="J236" s="64"/>
      <c r="K236" s="64"/>
      <c r="L236" s="64"/>
      <c r="M236" s="64"/>
      <c r="N236" s="64"/>
      <c r="O236" s="64"/>
      <c r="P236" s="64"/>
      <c r="Q236" s="64"/>
      <c r="R236" s="64"/>
      <c r="S236" s="64"/>
      <c r="T236" s="64"/>
      <c r="U236" s="64"/>
      <c r="V236" s="64"/>
      <c r="W236" s="64"/>
      <c r="X236" s="64"/>
      <c r="Y236" s="64"/>
      <c r="Z236" s="64"/>
      <c r="AA236" s="64"/>
      <c r="AB236" s="64"/>
      <c r="AC236" s="64"/>
      <c r="AD236" s="64"/>
      <c r="AE236" s="64"/>
      <c r="AF236" s="64"/>
      <c r="AG236" s="64"/>
      <c r="AH236" s="64"/>
      <c r="AI236" s="64"/>
      <c r="AJ236" s="64"/>
      <c r="AK236" s="64"/>
      <c r="AL236" s="64"/>
      <c r="AM236" s="64"/>
      <c r="AN236" s="64"/>
      <c r="AO236" s="64"/>
      <c r="AP236" s="64"/>
      <c r="AQ236" s="64"/>
      <c r="AR236" s="64"/>
      <c r="AS236" s="64"/>
      <c r="AT236" s="64"/>
      <c r="AU236" s="64"/>
      <c r="AV236" s="64"/>
      <c r="AW236" s="64"/>
      <c r="AX236" s="64"/>
      <c r="AY236" s="64"/>
      <c r="AZ236" s="64"/>
      <c r="BA236" s="64"/>
      <c r="BB236" s="64"/>
      <c r="BC236" s="64"/>
      <c r="BD236" s="64"/>
      <c r="BE236" s="64"/>
      <c r="BF236" s="64"/>
      <c r="BG236" s="64"/>
      <c r="BH236" s="64"/>
    </row>
    <row r="237" spans="1:60" x14ac:dyDescent="0.25">
      <c r="A237" s="64"/>
      <c r="J237" s="64"/>
      <c r="K237" s="64"/>
      <c r="L237" s="64"/>
      <c r="M237" s="64"/>
      <c r="N237" s="64"/>
      <c r="O237" s="64"/>
      <c r="P237" s="64"/>
      <c r="Q237" s="64"/>
      <c r="R237" s="64"/>
      <c r="S237" s="64"/>
      <c r="T237" s="64"/>
      <c r="U237" s="64"/>
      <c r="V237" s="64"/>
      <c r="W237" s="64"/>
      <c r="X237" s="64"/>
      <c r="Y237" s="64"/>
      <c r="Z237" s="64"/>
      <c r="AA237" s="64"/>
      <c r="AB237" s="64"/>
      <c r="AC237" s="64"/>
      <c r="AD237" s="64"/>
      <c r="AE237" s="64"/>
      <c r="AF237" s="64"/>
      <c r="AG237" s="64"/>
      <c r="AH237" s="64"/>
      <c r="AI237" s="64"/>
      <c r="AJ237" s="64"/>
      <c r="AK237" s="64"/>
      <c r="AL237" s="64"/>
      <c r="AM237" s="64"/>
      <c r="AN237" s="64"/>
      <c r="AO237" s="64"/>
      <c r="AP237" s="64"/>
      <c r="AQ237" s="64"/>
      <c r="AR237" s="64"/>
      <c r="AS237" s="64"/>
      <c r="AT237" s="64"/>
      <c r="AU237" s="64"/>
      <c r="AV237" s="64"/>
      <c r="AW237" s="64"/>
      <c r="AX237" s="64"/>
      <c r="AY237" s="64"/>
      <c r="AZ237" s="64"/>
      <c r="BA237" s="64"/>
      <c r="BB237" s="64"/>
      <c r="BC237" s="64"/>
      <c r="BD237" s="64"/>
      <c r="BE237" s="64"/>
      <c r="BF237" s="64"/>
      <c r="BG237" s="64"/>
      <c r="BH237" s="64"/>
    </row>
    <row r="238" spans="1:60" x14ac:dyDescent="0.25">
      <c r="A238" s="64"/>
      <c r="J238" s="64"/>
      <c r="K238" s="64"/>
      <c r="L238" s="64"/>
      <c r="M238" s="64"/>
      <c r="N238" s="64"/>
      <c r="O238" s="64"/>
      <c r="P238" s="64"/>
      <c r="Q238" s="64"/>
      <c r="R238" s="64"/>
      <c r="S238" s="64"/>
      <c r="T238" s="64"/>
      <c r="U238" s="64"/>
      <c r="V238" s="64"/>
      <c r="W238" s="64"/>
      <c r="X238" s="64"/>
      <c r="Y238" s="64"/>
      <c r="Z238" s="64"/>
      <c r="AA238" s="64"/>
      <c r="AB238" s="64"/>
      <c r="AC238" s="64"/>
      <c r="AD238" s="64"/>
      <c r="AE238" s="64"/>
      <c r="AF238" s="64"/>
      <c r="AG238" s="64"/>
      <c r="AH238" s="64"/>
      <c r="AI238" s="64"/>
      <c r="AJ238" s="64"/>
      <c r="AK238" s="64"/>
      <c r="AL238" s="64"/>
      <c r="AM238" s="64"/>
      <c r="AN238" s="64"/>
      <c r="AO238" s="64"/>
      <c r="AP238" s="64"/>
      <c r="AQ238" s="64"/>
      <c r="AR238" s="64"/>
      <c r="AS238" s="64"/>
      <c r="AT238" s="64"/>
      <c r="AU238" s="64"/>
      <c r="AV238" s="64"/>
      <c r="AW238" s="64"/>
      <c r="AX238" s="64"/>
      <c r="AY238" s="64"/>
      <c r="AZ238" s="64"/>
      <c r="BA238" s="64"/>
      <c r="BB238" s="64"/>
      <c r="BC238" s="64"/>
      <c r="BD238" s="64"/>
      <c r="BE238" s="64"/>
      <c r="BF238" s="64"/>
      <c r="BG238" s="64"/>
      <c r="BH238" s="64"/>
    </row>
    <row r="239" spans="1:60" x14ac:dyDescent="0.25">
      <c r="A239" s="64"/>
      <c r="J239" s="64"/>
      <c r="K239" s="64"/>
      <c r="L239" s="64"/>
      <c r="M239" s="64"/>
      <c r="N239" s="64"/>
      <c r="O239" s="64"/>
      <c r="P239" s="64"/>
      <c r="Q239" s="64"/>
      <c r="R239" s="64"/>
      <c r="S239" s="64"/>
      <c r="T239" s="64"/>
      <c r="U239" s="64"/>
      <c r="V239" s="64"/>
      <c r="W239" s="64"/>
      <c r="X239" s="64"/>
      <c r="Y239" s="64"/>
      <c r="Z239" s="64"/>
      <c r="AA239" s="64"/>
      <c r="AB239" s="64"/>
      <c r="AC239" s="64"/>
      <c r="AD239" s="64"/>
      <c r="AE239" s="64"/>
      <c r="AF239" s="64"/>
      <c r="AG239" s="64"/>
      <c r="AH239" s="64"/>
      <c r="AI239" s="64"/>
      <c r="AJ239" s="64"/>
      <c r="AK239" s="64"/>
      <c r="AL239" s="64"/>
      <c r="AM239" s="64"/>
      <c r="AN239" s="64"/>
      <c r="AO239" s="64"/>
      <c r="AP239" s="64"/>
      <c r="AQ239" s="64"/>
      <c r="AR239" s="64"/>
      <c r="AS239" s="64"/>
      <c r="AT239" s="64"/>
      <c r="AU239" s="64"/>
      <c r="AV239" s="64"/>
      <c r="AW239" s="64"/>
      <c r="AX239" s="64"/>
      <c r="AY239" s="64"/>
      <c r="AZ239" s="64"/>
      <c r="BA239" s="64"/>
      <c r="BB239" s="64"/>
      <c r="BC239" s="64"/>
      <c r="BD239" s="64"/>
      <c r="BE239" s="64"/>
      <c r="BF239" s="64"/>
      <c r="BG239" s="64"/>
      <c r="BH239" s="64"/>
    </row>
    <row r="240" spans="1:60" x14ac:dyDescent="0.25">
      <c r="A240" s="64"/>
      <c r="J240" s="64"/>
      <c r="K240" s="64"/>
      <c r="L240" s="64"/>
      <c r="M240" s="64"/>
      <c r="N240" s="64"/>
      <c r="O240" s="64"/>
      <c r="P240" s="64"/>
      <c r="Q240" s="64"/>
      <c r="R240" s="64"/>
      <c r="S240" s="64"/>
      <c r="T240" s="64"/>
      <c r="U240" s="64"/>
      <c r="V240" s="64"/>
      <c r="W240" s="64"/>
      <c r="X240" s="64"/>
      <c r="Y240" s="64"/>
      <c r="Z240" s="64"/>
      <c r="AA240" s="64"/>
      <c r="AB240" s="64"/>
      <c r="AC240" s="64"/>
      <c r="AD240" s="64"/>
      <c r="AE240" s="64"/>
      <c r="AF240" s="64"/>
      <c r="AG240" s="64"/>
      <c r="AH240" s="64"/>
      <c r="AI240" s="64"/>
      <c r="AJ240" s="64"/>
      <c r="AK240" s="64"/>
      <c r="AL240" s="64"/>
      <c r="AM240" s="64"/>
      <c r="AN240" s="64"/>
      <c r="AO240" s="64"/>
      <c r="AP240" s="64"/>
      <c r="AQ240" s="64"/>
      <c r="AR240" s="64"/>
      <c r="AS240" s="64"/>
      <c r="AT240" s="64"/>
      <c r="AU240" s="64"/>
      <c r="AV240" s="64"/>
      <c r="AW240" s="64"/>
      <c r="AX240" s="64"/>
      <c r="AY240" s="64"/>
      <c r="AZ240" s="64"/>
      <c r="BA240" s="64"/>
      <c r="BB240" s="64"/>
      <c r="BC240" s="64"/>
      <c r="BD240" s="64"/>
      <c r="BE240" s="64"/>
      <c r="BF240" s="64"/>
      <c r="BG240" s="64"/>
      <c r="BH240" s="64"/>
    </row>
    <row r="241" spans="1:60" x14ac:dyDescent="0.25">
      <c r="A241" s="64"/>
      <c r="J241" s="64"/>
      <c r="K241" s="64"/>
      <c r="L241" s="64"/>
      <c r="M241" s="64"/>
      <c r="N241" s="64"/>
      <c r="O241" s="64"/>
      <c r="P241" s="64"/>
      <c r="Q241" s="64"/>
      <c r="R241" s="64"/>
      <c r="S241" s="64"/>
      <c r="T241" s="64"/>
      <c r="U241" s="64"/>
      <c r="V241" s="64"/>
      <c r="W241" s="64"/>
      <c r="X241" s="64"/>
      <c r="Y241" s="64"/>
      <c r="Z241" s="64"/>
      <c r="AA241" s="64"/>
      <c r="AB241" s="64"/>
      <c r="AC241" s="64"/>
      <c r="AD241" s="64"/>
      <c r="AE241" s="64"/>
      <c r="AF241" s="64"/>
      <c r="AG241" s="64"/>
      <c r="AH241" s="64"/>
      <c r="AI241" s="64"/>
      <c r="AJ241" s="64"/>
      <c r="AK241" s="64"/>
      <c r="AL241" s="64"/>
      <c r="AM241" s="64"/>
      <c r="AN241" s="64"/>
      <c r="AO241" s="64"/>
      <c r="AP241" s="64"/>
      <c r="AQ241" s="64"/>
      <c r="AR241" s="64"/>
      <c r="AS241" s="64"/>
      <c r="AT241" s="64"/>
      <c r="AU241" s="64"/>
      <c r="AV241" s="64"/>
      <c r="AW241" s="64"/>
      <c r="AX241" s="64"/>
      <c r="AY241" s="64"/>
      <c r="AZ241" s="64"/>
      <c r="BA241" s="64"/>
      <c r="BB241" s="64"/>
      <c r="BC241" s="64"/>
      <c r="BD241" s="64"/>
      <c r="BE241" s="64"/>
      <c r="BF241" s="64"/>
      <c r="BG241" s="64"/>
      <c r="BH241" s="64"/>
    </row>
    <row r="242" spans="1:60" x14ac:dyDescent="0.25">
      <c r="A242" s="64"/>
      <c r="J242" s="64"/>
      <c r="K242" s="64"/>
      <c r="L242" s="64"/>
      <c r="M242" s="64"/>
      <c r="N242" s="64"/>
      <c r="O242" s="64"/>
      <c r="P242" s="64"/>
      <c r="Q242" s="64"/>
      <c r="R242" s="64"/>
      <c r="S242" s="64"/>
      <c r="T242" s="64"/>
      <c r="U242" s="64"/>
      <c r="V242" s="64"/>
      <c r="W242" s="64"/>
      <c r="X242" s="64"/>
      <c r="Y242" s="64"/>
      <c r="Z242" s="64"/>
      <c r="AA242" s="64"/>
      <c r="AB242" s="64"/>
      <c r="AC242" s="64"/>
      <c r="AD242" s="64"/>
      <c r="AE242" s="64"/>
      <c r="AF242" s="64"/>
      <c r="AG242" s="64"/>
      <c r="AH242" s="64"/>
      <c r="AI242" s="64"/>
      <c r="AJ242" s="64"/>
      <c r="AK242" s="64"/>
      <c r="AL242" s="64"/>
      <c r="AM242" s="64"/>
      <c r="AN242" s="64"/>
      <c r="AO242" s="64"/>
      <c r="AP242" s="64"/>
      <c r="AQ242" s="64"/>
      <c r="AR242" s="64"/>
      <c r="AS242" s="64"/>
      <c r="AT242" s="64"/>
      <c r="AU242" s="64"/>
      <c r="AV242" s="64"/>
      <c r="AW242" s="64"/>
      <c r="AX242" s="64"/>
      <c r="AY242" s="64"/>
      <c r="AZ242" s="64"/>
      <c r="BA242" s="64"/>
      <c r="BB242" s="64"/>
      <c r="BC242" s="64"/>
      <c r="BD242" s="64"/>
      <c r="BE242" s="64"/>
      <c r="BF242" s="64"/>
      <c r="BG242" s="64"/>
      <c r="BH242" s="64"/>
    </row>
    <row r="243" spans="1:60" x14ac:dyDescent="0.25">
      <c r="A243" s="64"/>
      <c r="J243" s="64"/>
      <c r="K243" s="64"/>
      <c r="L243" s="64"/>
      <c r="M243" s="64"/>
      <c r="N243" s="64"/>
      <c r="O243" s="64"/>
      <c r="P243" s="64"/>
      <c r="Q243" s="64"/>
      <c r="R243" s="64"/>
      <c r="S243" s="64"/>
      <c r="T243" s="64"/>
      <c r="U243" s="64"/>
      <c r="V243" s="64"/>
      <c r="W243" s="64"/>
      <c r="X243" s="64"/>
      <c r="Y243" s="64"/>
      <c r="Z243" s="64"/>
      <c r="AA243" s="64"/>
      <c r="AB243" s="64"/>
      <c r="AC243" s="64"/>
      <c r="AD243" s="64"/>
      <c r="AE243" s="64"/>
      <c r="AF243" s="64"/>
      <c r="AG243" s="64"/>
      <c r="AH243" s="64"/>
      <c r="AI243" s="64"/>
      <c r="AJ243" s="64"/>
      <c r="AK243" s="64"/>
      <c r="AL243" s="64"/>
      <c r="AM243" s="64"/>
      <c r="AN243" s="64"/>
      <c r="AO243" s="64"/>
      <c r="AP243" s="64"/>
      <c r="AQ243" s="64"/>
      <c r="AR243" s="64"/>
      <c r="AS243" s="64"/>
      <c r="AT243" s="64"/>
      <c r="AU243" s="64"/>
      <c r="AV243" s="64"/>
      <c r="AW243" s="64"/>
      <c r="AX243" s="64"/>
      <c r="AY243" s="64"/>
      <c r="AZ243" s="64"/>
      <c r="BA243" s="64"/>
      <c r="BB243" s="64"/>
      <c r="BC243" s="64"/>
      <c r="BD243" s="64"/>
      <c r="BE243" s="64"/>
      <c r="BF243" s="64"/>
      <c r="BG243" s="64"/>
      <c r="BH243" s="64"/>
    </row>
    <row r="244" spans="1:60" x14ac:dyDescent="0.25">
      <c r="A244" s="64"/>
      <c r="J244" s="64"/>
      <c r="K244" s="64"/>
      <c r="L244" s="64"/>
      <c r="M244" s="64"/>
      <c r="N244" s="64"/>
      <c r="O244" s="64"/>
      <c r="P244" s="64"/>
      <c r="Q244" s="64"/>
      <c r="R244" s="64"/>
      <c r="S244" s="64"/>
      <c r="T244" s="64"/>
      <c r="U244" s="64"/>
      <c r="V244" s="64"/>
      <c r="W244" s="64"/>
      <c r="X244" s="64"/>
      <c r="Y244" s="64"/>
      <c r="Z244" s="64"/>
      <c r="AA244" s="64"/>
      <c r="AB244" s="64"/>
      <c r="AC244" s="64"/>
      <c r="AD244" s="64"/>
      <c r="AE244" s="64"/>
      <c r="AF244" s="64"/>
      <c r="AG244" s="64"/>
      <c r="AH244" s="64"/>
      <c r="AI244" s="64"/>
      <c r="AJ244" s="64"/>
      <c r="AK244" s="64"/>
      <c r="AL244" s="64"/>
      <c r="AM244" s="64"/>
      <c r="AN244" s="64"/>
      <c r="AO244" s="64"/>
      <c r="AP244" s="64"/>
      <c r="AQ244" s="64"/>
      <c r="AR244" s="64"/>
      <c r="AS244" s="64"/>
      <c r="AT244" s="64"/>
      <c r="AU244" s="64"/>
      <c r="AV244" s="64"/>
      <c r="AW244" s="64"/>
      <c r="AX244" s="64"/>
      <c r="AY244" s="64"/>
      <c r="AZ244" s="64"/>
      <c r="BA244" s="64"/>
      <c r="BB244" s="64"/>
      <c r="BC244" s="64"/>
      <c r="BD244" s="64"/>
      <c r="BE244" s="64"/>
      <c r="BF244" s="64"/>
      <c r="BG244" s="64"/>
      <c r="BH244" s="64"/>
    </row>
    <row r="245" spans="1:60" x14ac:dyDescent="0.25">
      <c r="A245" s="64"/>
    </row>
    <row r="246" spans="1:60" x14ac:dyDescent="0.25">
      <c r="A246" s="64"/>
    </row>
    <row r="247" spans="1:60" x14ac:dyDescent="0.25">
      <c r="A247" s="64"/>
    </row>
    <row r="248" spans="1:60" x14ac:dyDescent="0.25">
      <c r="A248" s="64"/>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D13" sqref="D13"/>
    </sheetView>
  </sheetViews>
  <sheetFormatPr baseColWidth="10" defaultColWidth="11.42578125" defaultRowHeight="15" x14ac:dyDescent="0.25"/>
  <cols>
    <col min="2" max="2" width="24.140625" customWidth="1"/>
    <col min="3" max="3" width="70.140625" customWidth="1"/>
    <col min="4" max="4" width="29.7109375" customWidth="1"/>
  </cols>
  <sheetData>
    <row r="1" spans="1:37" ht="23.25" x14ac:dyDescent="0.25">
      <c r="A1" s="64"/>
      <c r="B1" s="423" t="s">
        <v>249</v>
      </c>
      <c r="C1" s="423"/>
      <c r="D1" s="423"/>
      <c r="E1" s="64"/>
      <c r="F1" s="64"/>
      <c r="G1" s="64"/>
      <c r="H1" s="64"/>
      <c r="I1" s="64"/>
      <c r="J1" s="64"/>
      <c r="K1" s="64"/>
      <c r="L1" s="64"/>
      <c r="M1" s="64"/>
      <c r="N1" s="64"/>
      <c r="O1" s="64"/>
      <c r="P1" s="64"/>
      <c r="Q1" s="64"/>
      <c r="R1" s="64"/>
      <c r="S1" s="64"/>
      <c r="T1" s="64"/>
      <c r="U1" s="64"/>
      <c r="V1" s="64"/>
      <c r="W1" s="64"/>
      <c r="X1" s="64"/>
      <c r="Y1" s="64"/>
      <c r="Z1" s="64"/>
      <c r="AA1" s="64"/>
      <c r="AB1" s="64"/>
      <c r="AC1" s="64"/>
      <c r="AD1" s="64"/>
      <c r="AE1" s="64"/>
    </row>
    <row r="2" spans="1:37" x14ac:dyDescent="0.25">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row>
    <row r="3" spans="1:37" ht="25.5" x14ac:dyDescent="0.25">
      <c r="A3" s="64"/>
      <c r="B3" s="3"/>
      <c r="C3" s="4" t="s">
        <v>250</v>
      </c>
      <c r="D3" s="4" t="s">
        <v>233</v>
      </c>
      <c r="E3" s="64"/>
      <c r="F3" s="64"/>
      <c r="G3" s="64"/>
      <c r="H3" s="64"/>
      <c r="I3" s="64"/>
      <c r="J3" s="64"/>
      <c r="K3" s="64"/>
      <c r="L3" s="64"/>
      <c r="M3" s="64"/>
      <c r="N3" s="64"/>
      <c r="O3" s="64"/>
      <c r="P3" s="64"/>
      <c r="Q3" s="64"/>
      <c r="R3" s="64"/>
      <c r="S3" s="64"/>
      <c r="T3" s="64"/>
      <c r="U3" s="64"/>
      <c r="V3" s="64"/>
      <c r="W3" s="64"/>
      <c r="X3" s="64"/>
      <c r="Y3" s="64"/>
      <c r="Z3" s="64"/>
      <c r="AA3" s="64"/>
      <c r="AB3" s="64"/>
      <c r="AC3" s="64"/>
      <c r="AD3" s="64"/>
      <c r="AE3" s="64"/>
    </row>
    <row r="4" spans="1:37" ht="51" x14ac:dyDescent="0.25">
      <c r="A4" s="64"/>
      <c r="B4" s="5" t="s">
        <v>251</v>
      </c>
      <c r="C4" s="6" t="s">
        <v>252</v>
      </c>
      <c r="D4" s="7">
        <v>0.2</v>
      </c>
      <c r="E4" s="64"/>
      <c r="F4" s="64"/>
      <c r="G4" s="64"/>
      <c r="H4" s="64"/>
      <c r="I4" s="64"/>
      <c r="J4" s="64"/>
      <c r="K4" s="64"/>
      <c r="L4" s="64"/>
      <c r="M4" s="64"/>
      <c r="N4" s="64"/>
      <c r="O4" s="64"/>
      <c r="P4" s="64"/>
      <c r="Q4" s="64"/>
      <c r="R4" s="64"/>
      <c r="S4" s="64"/>
      <c r="T4" s="64"/>
      <c r="U4" s="64"/>
      <c r="V4" s="64"/>
      <c r="W4" s="64"/>
      <c r="X4" s="64"/>
      <c r="Y4" s="64"/>
      <c r="Z4" s="64"/>
      <c r="AA4" s="64"/>
      <c r="AB4" s="64"/>
      <c r="AC4" s="64"/>
      <c r="AD4" s="64"/>
      <c r="AE4" s="64"/>
    </row>
    <row r="5" spans="1:37" ht="51" x14ac:dyDescent="0.25">
      <c r="A5" s="64"/>
      <c r="B5" s="8" t="s">
        <v>253</v>
      </c>
      <c r="C5" s="9" t="s">
        <v>254</v>
      </c>
      <c r="D5" s="10">
        <v>0.4</v>
      </c>
      <c r="E5" s="64"/>
      <c r="F5" s="64"/>
      <c r="G5" s="64"/>
      <c r="H5" s="64"/>
      <c r="I5" s="64"/>
      <c r="J5" s="64"/>
      <c r="K5" s="64"/>
      <c r="L5" s="64"/>
      <c r="M5" s="64"/>
      <c r="N5" s="64"/>
      <c r="O5" s="64"/>
      <c r="P5" s="64"/>
      <c r="Q5" s="64"/>
      <c r="R5" s="64"/>
      <c r="S5" s="64"/>
      <c r="T5" s="64"/>
      <c r="U5" s="64"/>
      <c r="V5" s="64"/>
      <c r="W5" s="64"/>
      <c r="X5" s="64"/>
      <c r="Y5" s="64"/>
      <c r="Z5" s="64"/>
      <c r="AA5" s="64"/>
      <c r="AB5" s="64"/>
      <c r="AC5" s="64"/>
      <c r="AD5" s="64"/>
      <c r="AE5" s="64"/>
    </row>
    <row r="6" spans="1:37" ht="51" x14ac:dyDescent="0.25">
      <c r="A6" s="64"/>
      <c r="B6" s="11" t="s">
        <v>255</v>
      </c>
      <c r="C6" s="9" t="s">
        <v>256</v>
      </c>
      <c r="D6" s="10">
        <v>0.6</v>
      </c>
      <c r="E6" s="64"/>
      <c r="F6" s="64"/>
      <c r="G6" s="64"/>
      <c r="H6" s="64"/>
      <c r="I6" s="64"/>
      <c r="J6" s="64"/>
      <c r="K6" s="64"/>
      <c r="L6" s="64"/>
      <c r="M6" s="64"/>
      <c r="N6" s="64"/>
      <c r="O6" s="64"/>
      <c r="P6" s="64"/>
      <c r="Q6" s="64"/>
      <c r="R6" s="64"/>
      <c r="S6" s="64"/>
      <c r="T6" s="64"/>
      <c r="U6" s="64"/>
      <c r="V6" s="64"/>
      <c r="W6" s="64"/>
      <c r="X6" s="64"/>
      <c r="Y6" s="64"/>
      <c r="Z6" s="64"/>
      <c r="AA6" s="64"/>
      <c r="AB6" s="64"/>
      <c r="AC6" s="64"/>
      <c r="AD6" s="64"/>
      <c r="AE6" s="64"/>
    </row>
    <row r="7" spans="1:37" ht="76.5" x14ac:dyDescent="0.25">
      <c r="A7" s="64"/>
      <c r="B7" s="12" t="s">
        <v>257</v>
      </c>
      <c r="C7" s="9" t="s">
        <v>258</v>
      </c>
      <c r="D7" s="10">
        <v>0.8</v>
      </c>
      <c r="E7" s="64"/>
      <c r="F7" s="64"/>
      <c r="G7" s="64"/>
      <c r="H7" s="64"/>
      <c r="I7" s="64"/>
      <c r="J7" s="64"/>
      <c r="K7" s="64"/>
      <c r="L7" s="64"/>
      <c r="M7" s="64"/>
      <c r="N7" s="64"/>
      <c r="O7" s="64"/>
      <c r="P7" s="64"/>
      <c r="Q7" s="64"/>
      <c r="R7" s="64"/>
      <c r="S7" s="64"/>
      <c r="T7" s="64"/>
      <c r="U7" s="64"/>
      <c r="V7" s="64"/>
      <c r="W7" s="64"/>
      <c r="X7" s="64"/>
      <c r="Y7" s="64"/>
      <c r="Z7" s="64"/>
      <c r="AA7" s="64"/>
      <c r="AB7" s="64"/>
      <c r="AC7" s="64"/>
      <c r="AD7" s="64"/>
      <c r="AE7" s="64"/>
    </row>
    <row r="8" spans="1:37" ht="51" x14ac:dyDescent="0.25">
      <c r="A8" s="64"/>
      <c r="B8" s="13" t="s">
        <v>259</v>
      </c>
      <c r="C8" s="9" t="s">
        <v>260</v>
      </c>
      <c r="D8" s="10">
        <v>1</v>
      </c>
      <c r="E8" s="64"/>
      <c r="F8" s="64"/>
      <c r="G8" s="64"/>
      <c r="H8" s="64"/>
      <c r="I8" s="64"/>
      <c r="J8" s="64"/>
      <c r="K8" s="64"/>
      <c r="L8" s="64"/>
      <c r="M8" s="64"/>
      <c r="N8" s="64"/>
      <c r="O8" s="64"/>
      <c r="P8" s="64"/>
      <c r="Q8" s="64"/>
      <c r="R8" s="64"/>
      <c r="S8" s="64"/>
      <c r="T8" s="64"/>
      <c r="U8" s="64"/>
      <c r="V8" s="64"/>
      <c r="W8" s="64"/>
      <c r="X8" s="64"/>
      <c r="Y8" s="64"/>
      <c r="Z8" s="64"/>
      <c r="AA8" s="64"/>
      <c r="AB8" s="64"/>
      <c r="AC8" s="64"/>
      <c r="AD8" s="64"/>
      <c r="AE8" s="64"/>
    </row>
    <row r="9" spans="1:37" x14ac:dyDescent="0.25">
      <c r="A9" s="64"/>
      <c r="B9" s="88"/>
      <c r="C9" s="88"/>
      <c r="D9" s="88"/>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row>
    <row r="10" spans="1:37" ht="16.5" x14ac:dyDescent="0.25">
      <c r="A10" s="64"/>
      <c r="B10" s="89"/>
      <c r="C10" s="88"/>
      <c r="D10" s="88"/>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row>
    <row r="11" spans="1:37" x14ac:dyDescent="0.25">
      <c r="A11" s="64"/>
      <c r="B11" s="88"/>
      <c r="C11" s="88"/>
      <c r="D11" s="88"/>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row>
    <row r="12" spans="1:37" x14ac:dyDescent="0.25">
      <c r="A12" s="64"/>
      <c r="B12" s="88"/>
      <c r="C12" s="88"/>
      <c r="D12" s="88"/>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row>
    <row r="13" spans="1:37" x14ac:dyDescent="0.25">
      <c r="A13" s="64"/>
      <c r="B13" s="88"/>
      <c r="C13" s="88"/>
      <c r="D13" s="88"/>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row>
    <row r="14" spans="1:37" x14ac:dyDescent="0.25">
      <c r="A14" s="64"/>
      <c r="B14" s="88"/>
      <c r="C14" s="88"/>
      <c r="D14" s="88"/>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row>
    <row r="15" spans="1:37" x14ac:dyDescent="0.25">
      <c r="A15" s="64"/>
      <c r="B15" s="88"/>
      <c r="C15" s="88"/>
      <c r="D15" s="88"/>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row>
    <row r="16" spans="1:37" x14ac:dyDescent="0.25">
      <c r="A16" s="64"/>
      <c r="B16" s="88"/>
      <c r="C16" s="88"/>
      <c r="D16" s="88"/>
      <c r="E16" s="64"/>
      <c r="F16" s="64"/>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row>
    <row r="17" spans="1:37" x14ac:dyDescent="0.25">
      <c r="A17" s="64"/>
      <c r="B17" s="88"/>
      <c r="C17" s="88"/>
      <c r="D17" s="88"/>
      <c r="E17" s="64"/>
      <c r="F17" s="64"/>
      <c r="G17" s="64"/>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row>
    <row r="18" spans="1:37" x14ac:dyDescent="0.25">
      <c r="A18" s="64"/>
      <c r="B18" s="88"/>
      <c r="C18" s="88"/>
      <c r="D18" s="88"/>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row>
    <row r="19" spans="1:37" x14ac:dyDescent="0.25">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row>
    <row r="20" spans="1:37" x14ac:dyDescent="0.25">
      <c r="A20" s="64"/>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row>
    <row r="21" spans="1:37" x14ac:dyDescent="0.25">
      <c r="A21" s="64"/>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row>
    <row r="22" spans="1:37" x14ac:dyDescent="0.25">
      <c r="A22" s="64"/>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row>
    <row r="23" spans="1:37" x14ac:dyDescent="0.25">
      <c r="A23" s="64"/>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row>
    <row r="24" spans="1:37" x14ac:dyDescent="0.25">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row>
    <row r="25" spans="1:37" x14ac:dyDescent="0.25">
      <c r="A25" s="64"/>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row>
    <row r="26" spans="1:37" x14ac:dyDescent="0.25">
      <c r="A26" s="64"/>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row>
    <row r="27" spans="1:37" x14ac:dyDescent="0.25">
      <c r="A27" s="64"/>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row>
    <row r="28" spans="1:37" x14ac:dyDescent="0.25">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row>
    <row r="29" spans="1:37" x14ac:dyDescent="0.25">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row>
    <row r="30" spans="1:37" x14ac:dyDescent="0.25">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row>
    <row r="31" spans="1:37" x14ac:dyDescent="0.25">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row>
    <row r="32" spans="1:37" x14ac:dyDescent="0.25">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row>
    <row r="33" spans="1:31" x14ac:dyDescent="0.25">
      <c r="A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row>
    <row r="34" spans="1:31" x14ac:dyDescent="0.25">
      <c r="A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row>
    <row r="35" spans="1:31" x14ac:dyDescent="0.25">
      <c r="A35" s="64"/>
    </row>
    <row r="36" spans="1:31" x14ac:dyDescent="0.25">
      <c r="A36" s="64"/>
    </row>
    <row r="37" spans="1:31" x14ac:dyDescent="0.25">
      <c r="A37" s="64"/>
    </row>
    <row r="38" spans="1:31" x14ac:dyDescent="0.25">
      <c r="A38" s="64"/>
    </row>
    <row r="39" spans="1:31" x14ac:dyDescent="0.25">
      <c r="A39" s="64"/>
    </row>
    <row r="40" spans="1:31" x14ac:dyDescent="0.25">
      <c r="A40" s="64"/>
    </row>
    <row r="41" spans="1:31" x14ac:dyDescent="0.25">
      <c r="A41" s="64"/>
    </row>
    <row r="42" spans="1:31" x14ac:dyDescent="0.25">
      <c r="A42" s="64"/>
    </row>
    <row r="43" spans="1:31" x14ac:dyDescent="0.25">
      <c r="A43" s="64"/>
    </row>
    <row r="44" spans="1:31" x14ac:dyDescent="0.25">
      <c r="A44" s="64"/>
    </row>
    <row r="45" spans="1:31" x14ac:dyDescent="0.25">
      <c r="A45" s="64"/>
    </row>
    <row r="46" spans="1:31" x14ac:dyDescent="0.25">
      <c r="A46" s="64"/>
    </row>
    <row r="47" spans="1:31" x14ac:dyDescent="0.25">
      <c r="A47" s="64"/>
    </row>
    <row r="48" spans="1:31" x14ac:dyDescent="0.25">
      <c r="A48" s="64"/>
    </row>
    <row r="49" spans="1:1" x14ac:dyDescent="0.25">
      <c r="A49" s="64"/>
    </row>
    <row r="50" spans="1:1" x14ac:dyDescent="0.25">
      <c r="A50" s="64"/>
    </row>
    <row r="51" spans="1:1" x14ac:dyDescent="0.25">
      <c r="A51" s="64"/>
    </row>
    <row r="52" spans="1:1" x14ac:dyDescent="0.25">
      <c r="A52" s="64"/>
    </row>
    <row r="53" spans="1:1" x14ac:dyDescent="0.25">
      <c r="A53" s="64"/>
    </row>
    <row r="54" spans="1:1" x14ac:dyDescent="0.25">
      <c r="A54" s="64"/>
    </row>
    <row r="55" spans="1:1" x14ac:dyDescent="0.25">
      <c r="A55" s="64"/>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55" zoomScaleNormal="55" workbookViewId="0">
      <selection activeCell="D21" sqref="D21"/>
    </sheetView>
  </sheetViews>
  <sheetFormatPr baseColWidth="10" defaultColWidth="11.42578125"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64"/>
      <c r="B1" s="424" t="s">
        <v>261</v>
      </c>
      <c r="C1" s="424"/>
      <c r="D1" s="424"/>
      <c r="E1" s="64"/>
      <c r="F1" s="64"/>
      <c r="G1" s="64"/>
      <c r="H1" s="64"/>
      <c r="I1" s="64"/>
      <c r="J1" s="64"/>
      <c r="K1" s="64"/>
      <c r="L1" s="64"/>
      <c r="M1" s="64"/>
      <c r="N1" s="64"/>
      <c r="O1" s="64"/>
      <c r="P1" s="64"/>
      <c r="Q1" s="64"/>
      <c r="R1" s="64"/>
      <c r="S1" s="64"/>
      <c r="T1" s="64"/>
      <c r="U1" s="64"/>
    </row>
    <row r="2" spans="1:21" x14ac:dyDescent="0.25">
      <c r="A2" s="64"/>
      <c r="B2" s="64"/>
      <c r="C2" s="64"/>
      <c r="D2" s="64"/>
      <c r="E2" s="64"/>
      <c r="F2" s="64"/>
      <c r="G2" s="64"/>
      <c r="H2" s="64"/>
      <c r="I2" s="64"/>
      <c r="J2" s="64"/>
      <c r="K2" s="64"/>
      <c r="L2" s="64"/>
      <c r="M2" s="64"/>
      <c r="N2" s="64"/>
      <c r="O2" s="64"/>
      <c r="P2" s="64"/>
      <c r="Q2" s="64"/>
      <c r="R2" s="64"/>
      <c r="S2" s="64"/>
      <c r="T2" s="64"/>
      <c r="U2" s="64"/>
    </row>
    <row r="3" spans="1:21" ht="60" x14ac:dyDescent="0.25">
      <c r="A3" s="64"/>
      <c r="B3" s="85"/>
      <c r="C3" s="22" t="s">
        <v>262</v>
      </c>
      <c r="D3" s="22" t="s">
        <v>263</v>
      </c>
      <c r="E3" s="64"/>
      <c r="F3" s="64"/>
      <c r="G3" s="64"/>
      <c r="H3" s="64"/>
      <c r="I3" s="64"/>
      <c r="J3" s="64"/>
      <c r="K3" s="64"/>
      <c r="L3" s="64"/>
      <c r="M3" s="64"/>
      <c r="N3" s="64"/>
      <c r="O3" s="64"/>
      <c r="P3" s="64"/>
      <c r="Q3" s="64"/>
      <c r="R3" s="64"/>
      <c r="S3" s="64"/>
      <c r="T3" s="64"/>
      <c r="U3" s="64"/>
    </row>
    <row r="4" spans="1:21" ht="33.75" x14ac:dyDescent="0.25">
      <c r="A4" s="84" t="s">
        <v>264</v>
      </c>
      <c r="B4" s="25" t="s">
        <v>265</v>
      </c>
      <c r="C4" s="30" t="s">
        <v>266</v>
      </c>
      <c r="D4" s="23" t="s">
        <v>267</v>
      </c>
      <c r="E4" s="64"/>
      <c r="F4" s="64"/>
      <c r="G4" s="64"/>
      <c r="H4" s="64"/>
      <c r="I4" s="64"/>
      <c r="J4" s="64"/>
      <c r="K4" s="64"/>
      <c r="L4" s="64"/>
      <c r="M4" s="64"/>
      <c r="N4" s="64"/>
      <c r="O4" s="64"/>
      <c r="P4" s="64"/>
      <c r="Q4" s="64"/>
      <c r="R4" s="64"/>
      <c r="S4" s="64"/>
      <c r="T4" s="64"/>
      <c r="U4" s="64"/>
    </row>
    <row r="5" spans="1:21" ht="101.25" x14ac:dyDescent="0.25">
      <c r="A5" s="84" t="s">
        <v>268</v>
      </c>
      <c r="B5" s="26" t="s">
        <v>269</v>
      </c>
      <c r="C5" s="31" t="s">
        <v>270</v>
      </c>
      <c r="D5" s="24" t="s">
        <v>271</v>
      </c>
      <c r="E5" s="64"/>
      <c r="F5" s="64"/>
      <c r="G5" s="64"/>
      <c r="H5" s="64"/>
      <c r="I5" s="64"/>
      <c r="J5" s="64"/>
      <c r="K5" s="64"/>
      <c r="L5" s="64"/>
      <c r="M5" s="64"/>
      <c r="N5" s="64"/>
      <c r="O5" s="64"/>
      <c r="P5" s="64"/>
      <c r="Q5" s="64"/>
      <c r="R5" s="64"/>
      <c r="S5" s="64"/>
      <c r="T5" s="64"/>
      <c r="U5" s="64"/>
    </row>
    <row r="6" spans="1:21" ht="67.5" x14ac:dyDescent="0.25">
      <c r="A6" s="84" t="s">
        <v>239</v>
      </c>
      <c r="B6" s="27" t="s">
        <v>272</v>
      </c>
      <c r="C6" s="31" t="s">
        <v>273</v>
      </c>
      <c r="D6" s="24" t="s">
        <v>274</v>
      </c>
      <c r="E6" s="64"/>
      <c r="F6" s="64"/>
      <c r="G6" s="64"/>
      <c r="H6" s="64"/>
      <c r="I6" s="64"/>
      <c r="J6" s="64"/>
      <c r="K6" s="64"/>
      <c r="L6" s="64"/>
      <c r="M6" s="64"/>
      <c r="N6" s="64"/>
      <c r="O6" s="64"/>
      <c r="P6" s="64"/>
      <c r="Q6" s="64"/>
      <c r="R6" s="64"/>
      <c r="S6" s="64"/>
      <c r="T6" s="64"/>
      <c r="U6" s="64"/>
    </row>
    <row r="7" spans="1:21" ht="101.25" x14ac:dyDescent="0.25">
      <c r="A7" s="84" t="s">
        <v>275</v>
      </c>
      <c r="B7" s="28" t="s">
        <v>276</v>
      </c>
      <c r="C7" s="31" t="s">
        <v>277</v>
      </c>
      <c r="D7" s="24" t="s">
        <v>278</v>
      </c>
      <c r="E7" s="64"/>
      <c r="F7" s="64"/>
      <c r="G7" s="64"/>
      <c r="H7" s="64"/>
      <c r="I7" s="64"/>
      <c r="J7" s="64"/>
      <c r="K7" s="64"/>
      <c r="L7" s="64"/>
      <c r="M7" s="64"/>
      <c r="N7" s="64"/>
      <c r="O7" s="64"/>
      <c r="P7" s="64"/>
      <c r="Q7" s="64"/>
      <c r="R7" s="64"/>
      <c r="S7" s="64"/>
      <c r="T7" s="64"/>
      <c r="U7" s="64"/>
    </row>
    <row r="8" spans="1:21" ht="67.5" x14ac:dyDescent="0.25">
      <c r="A8" s="84" t="s">
        <v>279</v>
      </c>
      <c r="B8" s="29" t="s">
        <v>280</v>
      </c>
      <c r="C8" s="31" t="s">
        <v>281</v>
      </c>
      <c r="D8" s="24" t="s">
        <v>282</v>
      </c>
      <c r="E8" s="64"/>
      <c r="F8" s="64"/>
      <c r="G8" s="64"/>
      <c r="H8" s="64"/>
      <c r="I8" s="64"/>
      <c r="J8" s="64"/>
      <c r="K8" s="64"/>
      <c r="L8" s="64"/>
      <c r="M8" s="64"/>
      <c r="N8" s="64"/>
      <c r="O8" s="64"/>
      <c r="P8" s="64"/>
      <c r="Q8" s="64"/>
      <c r="R8" s="64"/>
      <c r="S8" s="64"/>
      <c r="T8" s="64"/>
      <c r="U8" s="64"/>
    </row>
    <row r="9" spans="1:21" ht="20.25" x14ac:dyDescent="0.25">
      <c r="A9" s="84"/>
      <c r="B9" s="84"/>
      <c r="C9" s="86"/>
      <c r="D9" s="86"/>
      <c r="E9" s="64"/>
      <c r="F9" s="64"/>
      <c r="G9" s="64"/>
      <c r="H9" s="64"/>
      <c r="I9" s="64"/>
      <c r="J9" s="64"/>
      <c r="K9" s="64"/>
      <c r="L9" s="64"/>
      <c r="M9" s="64"/>
      <c r="N9" s="64"/>
      <c r="O9" s="64"/>
      <c r="P9" s="64"/>
      <c r="Q9" s="64"/>
      <c r="R9" s="64"/>
      <c r="S9" s="64"/>
      <c r="T9" s="64"/>
      <c r="U9" s="64"/>
    </row>
    <row r="10" spans="1:21" ht="16.5" x14ac:dyDescent="0.25">
      <c r="A10" s="84"/>
      <c r="B10" s="87"/>
      <c r="C10" s="87"/>
      <c r="D10" s="87"/>
      <c r="E10" s="64"/>
      <c r="F10" s="64"/>
      <c r="G10" s="64"/>
      <c r="H10" s="64"/>
      <c r="I10" s="64"/>
      <c r="J10" s="64"/>
      <c r="K10" s="64"/>
      <c r="L10" s="64"/>
      <c r="M10" s="64"/>
      <c r="N10" s="64"/>
      <c r="O10" s="64"/>
      <c r="P10" s="64"/>
      <c r="Q10" s="64"/>
      <c r="R10" s="64"/>
      <c r="S10" s="64"/>
      <c r="T10" s="64"/>
      <c r="U10" s="64"/>
    </row>
    <row r="11" spans="1:21" x14ac:dyDescent="0.25">
      <c r="A11" s="84"/>
      <c r="B11" s="84" t="s">
        <v>283</v>
      </c>
      <c r="C11" s="84" t="s">
        <v>198</v>
      </c>
      <c r="D11" s="84" t="s">
        <v>284</v>
      </c>
      <c r="E11" s="64"/>
      <c r="F11" s="64"/>
      <c r="G11" s="64"/>
      <c r="H11" s="64"/>
      <c r="I11" s="64"/>
      <c r="J11" s="64"/>
      <c r="K11" s="64"/>
      <c r="L11" s="64"/>
      <c r="M11" s="64"/>
      <c r="N11" s="64"/>
      <c r="O11" s="64"/>
      <c r="P11" s="64"/>
      <c r="Q11" s="64"/>
      <c r="R11" s="64"/>
      <c r="S11" s="64"/>
      <c r="T11" s="64"/>
      <c r="U11" s="64"/>
    </row>
    <row r="12" spans="1:21" x14ac:dyDescent="0.25">
      <c r="A12" s="84"/>
      <c r="B12" s="84" t="s">
        <v>285</v>
      </c>
      <c r="C12" s="84" t="s">
        <v>173</v>
      </c>
      <c r="D12" s="84" t="s">
        <v>286</v>
      </c>
      <c r="E12" s="64"/>
      <c r="F12" s="64"/>
      <c r="G12" s="64"/>
      <c r="H12" s="64"/>
      <c r="I12" s="64"/>
      <c r="J12" s="64"/>
      <c r="K12" s="64"/>
      <c r="L12" s="64"/>
      <c r="M12" s="64"/>
      <c r="N12" s="64"/>
      <c r="O12" s="64"/>
      <c r="P12" s="64"/>
      <c r="Q12" s="64"/>
      <c r="R12" s="64"/>
      <c r="S12" s="64"/>
      <c r="T12" s="64"/>
      <c r="U12" s="64"/>
    </row>
    <row r="13" spans="1:21" x14ac:dyDescent="0.25">
      <c r="A13" s="84"/>
      <c r="B13" s="84"/>
      <c r="C13" s="84" t="s">
        <v>189</v>
      </c>
      <c r="D13" s="84" t="s">
        <v>111</v>
      </c>
      <c r="E13" s="64"/>
      <c r="F13" s="64"/>
      <c r="G13" s="64"/>
      <c r="H13" s="64"/>
      <c r="I13" s="64"/>
      <c r="J13" s="64"/>
      <c r="K13" s="64"/>
      <c r="L13" s="64"/>
      <c r="M13" s="64"/>
      <c r="N13" s="64"/>
      <c r="O13" s="64"/>
      <c r="P13" s="64"/>
      <c r="Q13" s="64"/>
      <c r="R13" s="64"/>
      <c r="S13" s="64"/>
      <c r="T13" s="64"/>
      <c r="U13" s="64"/>
    </row>
    <row r="14" spans="1:21" x14ac:dyDescent="0.25">
      <c r="A14" s="84"/>
      <c r="B14" s="84"/>
      <c r="C14" s="84" t="s">
        <v>149</v>
      </c>
      <c r="D14" s="84" t="s">
        <v>287</v>
      </c>
      <c r="E14" s="64"/>
      <c r="F14" s="64"/>
      <c r="G14" s="64"/>
      <c r="H14" s="64"/>
      <c r="I14" s="64"/>
      <c r="J14" s="64"/>
      <c r="K14" s="64"/>
      <c r="L14" s="64"/>
      <c r="M14" s="64"/>
      <c r="N14" s="64"/>
      <c r="O14" s="64"/>
      <c r="P14" s="64"/>
      <c r="Q14" s="64"/>
      <c r="R14" s="64"/>
      <c r="S14" s="64"/>
      <c r="T14" s="64"/>
      <c r="U14" s="64"/>
    </row>
    <row r="15" spans="1:21" x14ac:dyDescent="0.25">
      <c r="A15" s="84"/>
      <c r="B15" s="84"/>
      <c r="C15" s="84" t="s">
        <v>288</v>
      </c>
      <c r="D15" s="84" t="s">
        <v>289</v>
      </c>
      <c r="E15" s="64"/>
      <c r="F15" s="64"/>
      <c r="G15" s="64"/>
      <c r="H15" s="64"/>
      <c r="I15" s="64"/>
      <c r="J15" s="64"/>
      <c r="K15" s="64"/>
      <c r="L15" s="64"/>
      <c r="M15" s="64"/>
      <c r="N15" s="64"/>
      <c r="O15" s="64"/>
      <c r="P15" s="64"/>
      <c r="Q15" s="64"/>
      <c r="R15" s="64"/>
      <c r="S15" s="64"/>
      <c r="T15" s="64"/>
      <c r="U15" s="64"/>
    </row>
    <row r="16" spans="1:21" x14ac:dyDescent="0.25">
      <c r="A16" s="84"/>
      <c r="B16" s="84"/>
      <c r="C16" s="84"/>
      <c r="D16" s="84"/>
      <c r="E16" s="64"/>
      <c r="F16" s="64"/>
      <c r="G16" s="64"/>
      <c r="H16" s="64"/>
      <c r="I16" s="64"/>
      <c r="J16" s="64"/>
      <c r="K16" s="64"/>
      <c r="L16" s="64"/>
      <c r="M16" s="64"/>
      <c r="N16" s="64"/>
      <c r="O16" s="64"/>
    </row>
    <row r="17" spans="1:15" x14ac:dyDescent="0.25">
      <c r="A17" s="84"/>
      <c r="B17" s="84"/>
      <c r="C17" s="84"/>
      <c r="D17" s="84"/>
      <c r="E17" s="64"/>
      <c r="F17" s="64"/>
      <c r="G17" s="64"/>
      <c r="H17" s="64"/>
      <c r="I17" s="64"/>
      <c r="J17" s="64"/>
      <c r="K17" s="64"/>
      <c r="L17" s="64"/>
      <c r="M17" s="64"/>
      <c r="N17" s="64"/>
      <c r="O17" s="64"/>
    </row>
    <row r="18" spans="1:15" x14ac:dyDescent="0.25">
      <c r="A18" s="84"/>
      <c r="B18" s="88"/>
      <c r="C18" s="88"/>
      <c r="D18" s="88"/>
      <c r="E18" s="64"/>
      <c r="F18" s="64"/>
      <c r="G18" s="64"/>
      <c r="H18" s="64"/>
      <c r="I18" s="64"/>
      <c r="J18" s="64"/>
      <c r="K18" s="64"/>
      <c r="L18" s="64"/>
      <c r="M18" s="64"/>
      <c r="N18" s="64"/>
      <c r="O18" s="64"/>
    </row>
    <row r="19" spans="1:15" x14ac:dyDescent="0.25">
      <c r="A19" s="84"/>
      <c r="B19" s="88"/>
      <c r="C19" s="88"/>
      <c r="D19" s="88"/>
      <c r="E19" s="64"/>
      <c r="F19" s="64"/>
      <c r="G19" s="64"/>
      <c r="H19" s="64"/>
      <c r="I19" s="64"/>
      <c r="J19" s="64"/>
      <c r="K19" s="64"/>
      <c r="L19" s="64"/>
      <c r="M19" s="64"/>
      <c r="N19" s="64"/>
      <c r="O19" s="64"/>
    </row>
    <row r="20" spans="1:15" x14ac:dyDescent="0.25">
      <c r="A20" s="84"/>
      <c r="B20" s="88"/>
      <c r="C20" s="88"/>
      <c r="D20" s="88"/>
      <c r="E20" s="64"/>
      <c r="F20" s="64"/>
      <c r="G20" s="64"/>
      <c r="H20" s="64"/>
      <c r="I20" s="64"/>
      <c r="J20" s="64"/>
      <c r="K20" s="64"/>
      <c r="L20" s="64"/>
      <c r="M20" s="64"/>
      <c r="N20" s="64"/>
      <c r="O20" s="64"/>
    </row>
    <row r="21" spans="1:15" x14ac:dyDescent="0.25">
      <c r="A21" s="84"/>
      <c r="B21" s="88"/>
      <c r="C21" s="88"/>
      <c r="D21" s="88"/>
      <c r="E21" s="64"/>
      <c r="F21" s="64"/>
      <c r="G21" s="64"/>
      <c r="H21" s="64"/>
      <c r="I21" s="64"/>
      <c r="J21" s="64"/>
      <c r="K21" s="64"/>
      <c r="L21" s="64"/>
      <c r="M21" s="64"/>
      <c r="N21" s="64"/>
      <c r="O21" s="64"/>
    </row>
    <row r="22" spans="1:15" ht="20.25" x14ac:dyDescent="0.25">
      <c r="A22" s="84"/>
      <c r="B22" s="84"/>
      <c r="C22" s="86"/>
      <c r="D22" s="86"/>
      <c r="E22" s="64"/>
      <c r="F22" s="64"/>
      <c r="G22" s="64"/>
      <c r="H22" s="64"/>
      <c r="I22" s="64"/>
      <c r="J22" s="64"/>
      <c r="K22" s="64"/>
      <c r="L22" s="64"/>
      <c r="M22" s="64"/>
      <c r="N22" s="64"/>
      <c r="O22" s="64"/>
    </row>
    <row r="23" spans="1:15" ht="20.25" x14ac:dyDescent="0.25">
      <c r="A23" s="84"/>
      <c r="B23" s="84"/>
      <c r="C23" s="86"/>
      <c r="D23" s="86"/>
      <c r="E23" s="64"/>
      <c r="F23" s="64"/>
      <c r="G23" s="64"/>
      <c r="H23" s="64"/>
      <c r="I23" s="64"/>
      <c r="J23" s="64"/>
      <c r="K23" s="64"/>
      <c r="L23" s="64"/>
      <c r="M23" s="64"/>
      <c r="N23" s="64"/>
      <c r="O23" s="64"/>
    </row>
    <row r="24" spans="1:15" ht="20.25" x14ac:dyDescent="0.25">
      <c r="A24" s="84"/>
      <c r="B24" s="84"/>
      <c r="C24" s="86"/>
      <c r="D24" s="86"/>
      <c r="E24" s="64"/>
      <c r="F24" s="64"/>
      <c r="G24" s="64"/>
      <c r="H24" s="64"/>
      <c r="I24" s="64"/>
      <c r="J24" s="64"/>
      <c r="K24" s="64"/>
      <c r="L24" s="64"/>
      <c r="M24" s="64"/>
      <c r="N24" s="64"/>
      <c r="O24" s="64"/>
    </row>
    <row r="25" spans="1:15" ht="20.25" x14ac:dyDescent="0.25">
      <c r="A25" s="84"/>
      <c r="B25" s="84"/>
      <c r="C25" s="86"/>
      <c r="D25" s="86"/>
      <c r="E25" s="64"/>
      <c r="F25" s="64"/>
      <c r="G25" s="64"/>
      <c r="H25" s="64"/>
      <c r="I25" s="64"/>
      <c r="J25" s="64"/>
      <c r="K25" s="64"/>
      <c r="L25" s="64"/>
      <c r="M25" s="64"/>
      <c r="N25" s="64"/>
      <c r="O25" s="64"/>
    </row>
    <row r="26" spans="1:15" ht="20.25" x14ac:dyDescent="0.25">
      <c r="A26" s="84"/>
      <c r="B26" s="84"/>
      <c r="C26" s="86"/>
      <c r="D26" s="86"/>
      <c r="E26" s="64"/>
      <c r="F26" s="64"/>
      <c r="G26" s="64"/>
      <c r="H26" s="64"/>
      <c r="I26" s="64"/>
      <c r="J26" s="64"/>
      <c r="K26" s="64"/>
      <c r="L26" s="64"/>
      <c r="M26" s="64"/>
      <c r="N26" s="64"/>
      <c r="O26" s="64"/>
    </row>
    <row r="27" spans="1:15" ht="20.25" x14ac:dyDescent="0.25">
      <c r="A27" s="84"/>
      <c r="B27" s="84"/>
      <c r="C27" s="86"/>
      <c r="D27" s="86"/>
      <c r="E27" s="64"/>
      <c r="F27" s="64"/>
      <c r="G27" s="64"/>
      <c r="H27" s="64"/>
      <c r="I27" s="64"/>
      <c r="J27" s="64"/>
      <c r="K27" s="64"/>
      <c r="L27" s="64"/>
      <c r="M27" s="64"/>
      <c r="N27" s="64"/>
      <c r="O27" s="64"/>
    </row>
    <row r="28" spans="1:15" ht="20.25" x14ac:dyDescent="0.25">
      <c r="A28" s="84"/>
      <c r="B28" s="84"/>
      <c r="C28" s="86"/>
      <c r="D28" s="86"/>
      <c r="E28" s="64"/>
      <c r="F28" s="64"/>
      <c r="G28" s="64"/>
      <c r="H28" s="64"/>
      <c r="I28" s="64"/>
      <c r="J28" s="64"/>
      <c r="K28" s="64"/>
      <c r="L28" s="64"/>
      <c r="M28" s="64"/>
      <c r="N28" s="64"/>
      <c r="O28" s="64"/>
    </row>
    <row r="29" spans="1:15" ht="20.25" x14ac:dyDescent="0.25">
      <c r="A29" s="84"/>
      <c r="B29" s="84"/>
      <c r="C29" s="86"/>
      <c r="D29" s="86"/>
      <c r="E29" s="64"/>
      <c r="F29" s="64"/>
      <c r="G29" s="64"/>
      <c r="H29" s="64"/>
      <c r="I29" s="64"/>
      <c r="J29" s="64"/>
      <c r="K29" s="64"/>
      <c r="L29" s="64"/>
      <c r="M29" s="64"/>
      <c r="N29" s="64"/>
      <c r="O29" s="64"/>
    </row>
    <row r="30" spans="1:15" ht="20.25" x14ac:dyDescent="0.25">
      <c r="A30" s="84"/>
      <c r="B30" s="84"/>
      <c r="C30" s="86"/>
      <c r="D30" s="86"/>
      <c r="E30" s="64"/>
      <c r="F30" s="64"/>
      <c r="G30" s="64"/>
      <c r="H30" s="64"/>
      <c r="I30" s="64"/>
      <c r="J30" s="64"/>
      <c r="K30" s="64"/>
      <c r="L30" s="64"/>
      <c r="M30" s="64"/>
      <c r="N30" s="64"/>
      <c r="O30" s="64"/>
    </row>
    <row r="31" spans="1:15" ht="20.25" x14ac:dyDescent="0.25">
      <c r="A31" s="84"/>
      <c r="B31" s="84"/>
      <c r="C31" s="86"/>
      <c r="D31" s="86"/>
      <c r="E31" s="64"/>
      <c r="F31" s="64"/>
      <c r="G31" s="64"/>
      <c r="H31" s="64"/>
      <c r="I31" s="64"/>
      <c r="J31" s="64"/>
      <c r="K31" s="64"/>
      <c r="L31" s="64"/>
      <c r="M31" s="64"/>
      <c r="N31" s="64"/>
      <c r="O31" s="64"/>
    </row>
    <row r="32" spans="1:15" ht="20.25" x14ac:dyDescent="0.25">
      <c r="A32" s="84"/>
      <c r="B32" s="84"/>
      <c r="C32" s="86"/>
      <c r="D32" s="86"/>
      <c r="E32" s="64"/>
      <c r="F32" s="64"/>
      <c r="G32" s="64"/>
      <c r="H32" s="64"/>
      <c r="I32" s="64"/>
      <c r="J32" s="64"/>
      <c r="K32" s="64"/>
      <c r="L32" s="64"/>
      <c r="M32" s="64"/>
      <c r="N32" s="64"/>
      <c r="O32" s="64"/>
    </row>
    <row r="33" spans="1:15" ht="20.25" x14ac:dyDescent="0.25">
      <c r="A33" s="84"/>
      <c r="B33" s="84"/>
      <c r="C33" s="86"/>
      <c r="D33" s="86"/>
      <c r="E33" s="64"/>
      <c r="F33" s="64"/>
      <c r="G33" s="64"/>
      <c r="H33" s="64"/>
      <c r="I33" s="64"/>
      <c r="J33" s="64"/>
      <c r="K33" s="64"/>
      <c r="L33" s="64"/>
      <c r="M33" s="64"/>
      <c r="N33" s="64"/>
      <c r="O33" s="64"/>
    </row>
    <row r="34" spans="1:15" ht="20.25" x14ac:dyDescent="0.25">
      <c r="A34" s="84"/>
      <c r="B34" s="84"/>
      <c r="C34" s="86"/>
      <c r="D34" s="86"/>
      <c r="E34" s="64"/>
      <c r="F34" s="64"/>
      <c r="G34" s="64"/>
      <c r="H34" s="64"/>
      <c r="I34" s="64"/>
      <c r="J34" s="64"/>
      <c r="K34" s="64"/>
      <c r="L34" s="64"/>
      <c r="M34" s="64"/>
      <c r="N34" s="64"/>
      <c r="O34" s="64"/>
    </row>
    <row r="35" spans="1:15" ht="20.25" x14ac:dyDescent="0.25">
      <c r="A35" s="84"/>
      <c r="B35" s="84"/>
      <c r="C35" s="86"/>
      <c r="D35" s="86"/>
      <c r="E35" s="64"/>
      <c r="F35" s="64"/>
      <c r="G35" s="64"/>
      <c r="H35" s="64"/>
      <c r="I35" s="64"/>
      <c r="J35" s="64"/>
      <c r="K35" s="64"/>
      <c r="L35" s="64"/>
      <c r="M35" s="64"/>
      <c r="N35" s="64"/>
      <c r="O35" s="64"/>
    </row>
    <row r="36" spans="1:15" ht="20.25" x14ac:dyDescent="0.25">
      <c r="A36" s="84"/>
      <c r="B36" s="84"/>
      <c r="C36" s="86"/>
      <c r="D36" s="86"/>
      <c r="E36" s="64"/>
      <c r="F36" s="64"/>
      <c r="G36" s="64"/>
      <c r="H36" s="64"/>
      <c r="I36" s="64"/>
      <c r="J36" s="64"/>
      <c r="K36" s="64"/>
      <c r="L36" s="64"/>
      <c r="M36" s="64"/>
      <c r="N36" s="64"/>
      <c r="O36" s="64"/>
    </row>
    <row r="37" spans="1:15" ht="20.25" x14ac:dyDescent="0.25">
      <c r="A37" s="84"/>
      <c r="B37" s="84"/>
      <c r="C37" s="86"/>
      <c r="D37" s="86"/>
      <c r="E37" s="64"/>
      <c r="F37" s="64"/>
      <c r="G37" s="64"/>
      <c r="H37" s="64"/>
      <c r="I37" s="64"/>
      <c r="J37" s="64"/>
      <c r="K37" s="64"/>
      <c r="L37" s="64"/>
      <c r="M37" s="64"/>
      <c r="N37" s="64"/>
      <c r="O37" s="64"/>
    </row>
    <row r="38" spans="1:15" ht="20.25" x14ac:dyDescent="0.25">
      <c r="A38" s="84"/>
      <c r="B38" s="84"/>
      <c r="C38" s="86"/>
      <c r="D38" s="86"/>
      <c r="E38" s="64"/>
      <c r="F38" s="64"/>
      <c r="G38" s="64"/>
      <c r="H38" s="64"/>
      <c r="I38" s="64"/>
      <c r="J38" s="64"/>
      <c r="K38" s="64"/>
      <c r="L38" s="64"/>
      <c r="M38" s="64"/>
      <c r="N38" s="64"/>
      <c r="O38" s="64"/>
    </row>
    <row r="39" spans="1:15" ht="20.25" x14ac:dyDescent="0.25">
      <c r="A39" s="84"/>
      <c r="B39" s="84"/>
      <c r="C39" s="86"/>
      <c r="D39" s="86"/>
      <c r="E39" s="64"/>
      <c r="F39" s="64"/>
      <c r="G39" s="64"/>
      <c r="H39" s="64"/>
      <c r="I39" s="64"/>
      <c r="J39" s="64"/>
      <c r="K39" s="64"/>
      <c r="L39" s="64"/>
      <c r="M39" s="64"/>
      <c r="N39" s="64"/>
      <c r="O39" s="64"/>
    </row>
    <row r="40" spans="1:15" ht="20.25" x14ac:dyDescent="0.25">
      <c r="A40" s="84"/>
      <c r="B40" s="84"/>
      <c r="C40" s="86"/>
      <c r="D40" s="86"/>
      <c r="E40" s="64"/>
      <c r="F40" s="64"/>
      <c r="G40" s="64"/>
      <c r="H40" s="64"/>
      <c r="I40" s="64"/>
      <c r="J40" s="64"/>
      <c r="K40" s="64"/>
      <c r="L40" s="64"/>
      <c r="M40" s="64"/>
      <c r="N40" s="64"/>
      <c r="O40" s="64"/>
    </row>
    <row r="41" spans="1:15" ht="20.25" x14ac:dyDescent="0.25">
      <c r="A41" s="84"/>
      <c r="B41" s="84"/>
      <c r="C41" s="86"/>
      <c r="D41" s="86"/>
      <c r="E41" s="64"/>
      <c r="F41" s="64"/>
      <c r="G41" s="64"/>
      <c r="H41" s="64"/>
      <c r="I41" s="64"/>
      <c r="J41" s="64"/>
      <c r="K41" s="64"/>
      <c r="L41" s="64"/>
      <c r="M41" s="64"/>
      <c r="N41" s="64"/>
      <c r="O41" s="64"/>
    </row>
    <row r="42" spans="1:15" ht="20.25" x14ac:dyDescent="0.25">
      <c r="A42" s="84"/>
      <c r="B42" s="84"/>
      <c r="C42" s="86"/>
      <c r="D42" s="86"/>
      <c r="E42" s="64"/>
      <c r="F42" s="64"/>
      <c r="G42" s="64"/>
      <c r="H42" s="64"/>
      <c r="I42" s="64"/>
      <c r="J42" s="64"/>
      <c r="K42" s="64"/>
      <c r="L42" s="64"/>
      <c r="M42" s="64"/>
      <c r="N42" s="64"/>
      <c r="O42" s="64"/>
    </row>
    <row r="43" spans="1:15" ht="20.25" x14ac:dyDescent="0.25">
      <c r="A43" s="84"/>
      <c r="B43" s="84"/>
      <c r="C43" s="86"/>
      <c r="D43" s="86"/>
      <c r="E43" s="64"/>
      <c r="F43" s="64"/>
      <c r="G43" s="64"/>
      <c r="H43" s="64"/>
      <c r="I43" s="64"/>
      <c r="J43" s="64"/>
      <c r="K43" s="64"/>
      <c r="L43" s="64"/>
      <c r="M43" s="64"/>
      <c r="N43" s="64"/>
      <c r="O43" s="64"/>
    </row>
    <row r="44" spans="1:15" ht="20.25" x14ac:dyDescent="0.25">
      <c r="A44" s="84"/>
      <c r="B44" s="84"/>
      <c r="C44" s="86"/>
      <c r="D44" s="86"/>
      <c r="E44" s="64"/>
      <c r="F44" s="64"/>
      <c r="G44" s="64"/>
      <c r="H44" s="64"/>
      <c r="I44" s="64"/>
      <c r="J44" s="64"/>
      <c r="K44" s="64"/>
      <c r="L44" s="64"/>
      <c r="M44" s="64"/>
      <c r="N44" s="64"/>
      <c r="O44" s="64"/>
    </row>
    <row r="45" spans="1:15" ht="20.25" x14ac:dyDescent="0.25">
      <c r="A45" s="84"/>
      <c r="B45" s="84"/>
      <c r="C45" s="86"/>
      <c r="D45" s="86"/>
      <c r="E45" s="64"/>
      <c r="F45" s="64"/>
      <c r="G45" s="64"/>
      <c r="H45" s="64"/>
      <c r="I45" s="64"/>
      <c r="J45" s="64"/>
      <c r="K45" s="64"/>
      <c r="L45" s="64"/>
      <c r="M45" s="64"/>
      <c r="N45" s="64"/>
      <c r="O45" s="64"/>
    </row>
    <row r="46" spans="1:15" ht="20.25" x14ac:dyDescent="0.25">
      <c r="A46" s="84"/>
      <c r="B46" s="84"/>
      <c r="C46" s="86"/>
      <c r="D46" s="86"/>
      <c r="E46" s="64"/>
      <c r="F46" s="64"/>
      <c r="G46" s="64"/>
      <c r="H46" s="64"/>
      <c r="I46" s="64"/>
      <c r="J46" s="64"/>
      <c r="K46" s="64"/>
      <c r="L46" s="64"/>
      <c r="M46" s="64"/>
      <c r="N46" s="64"/>
      <c r="O46" s="64"/>
    </row>
    <row r="47" spans="1:15" ht="20.25" x14ac:dyDescent="0.25">
      <c r="A47" s="84"/>
      <c r="B47" s="84"/>
      <c r="C47" s="86"/>
      <c r="D47" s="86"/>
      <c r="E47" s="64"/>
      <c r="F47" s="64"/>
      <c r="G47" s="64"/>
      <c r="H47" s="64"/>
      <c r="I47" s="64"/>
      <c r="J47" s="64"/>
      <c r="K47" s="64"/>
      <c r="L47" s="64"/>
      <c r="M47" s="64"/>
      <c r="N47" s="64"/>
      <c r="O47" s="64"/>
    </row>
    <row r="48" spans="1:15" ht="20.25" x14ac:dyDescent="0.25">
      <c r="A48" s="84"/>
      <c r="B48" s="84"/>
      <c r="C48" s="86"/>
      <c r="D48" s="86"/>
      <c r="E48" s="64"/>
      <c r="F48" s="64"/>
      <c r="G48" s="64"/>
      <c r="H48" s="64"/>
      <c r="I48" s="64"/>
      <c r="J48" s="64"/>
      <c r="K48" s="64"/>
      <c r="L48" s="64"/>
      <c r="M48" s="64"/>
      <c r="N48" s="64"/>
      <c r="O48" s="64"/>
    </row>
    <row r="49" spans="1:15" ht="20.25" x14ac:dyDescent="0.25">
      <c r="A49" s="84"/>
      <c r="B49" s="84"/>
      <c r="C49" s="86"/>
      <c r="D49" s="86"/>
      <c r="E49" s="64"/>
      <c r="F49" s="64"/>
      <c r="G49" s="64"/>
      <c r="H49" s="64"/>
      <c r="I49" s="64"/>
      <c r="J49" s="64"/>
      <c r="K49" s="64"/>
      <c r="L49" s="64"/>
      <c r="M49" s="64"/>
      <c r="N49" s="64"/>
      <c r="O49" s="64"/>
    </row>
    <row r="50" spans="1:15" ht="20.25" x14ac:dyDescent="0.25">
      <c r="A50" s="84"/>
      <c r="B50" s="84"/>
      <c r="C50" s="86"/>
      <c r="D50" s="86"/>
      <c r="E50" s="64"/>
      <c r="F50" s="64"/>
      <c r="G50" s="64"/>
      <c r="H50" s="64"/>
      <c r="I50" s="64"/>
      <c r="J50" s="64"/>
      <c r="K50" s="64"/>
      <c r="L50" s="64"/>
      <c r="M50" s="64"/>
      <c r="N50" s="64"/>
      <c r="O50" s="64"/>
    </row>
    <row r="51" spans="1:15" ht="20.25" x14ac:dyDescent="0.25">
      <c r="A51" s="84"/>
      <c r="B51" s="84"/>
      <c r="C51" s="86"/>
      <c r="D51" s="86"/>
      <c r="E51" s="64"/>
      <c r="F51" s="64"/>
      <c r="G51" s="64"/>
      <c r="H51" s="64"/>
      <c r="I51" s="64"/>
      <c r="J51" s="64"/>
      <c r="K51" s="64"/>
      <c r="L51" s="64"/>
      <c r="M51" s="64"/>
      <c r="N51" s="64"/>
      <c r="O51" s="64"/>
    </row>
    <row r="52" spans="1:15" ht="20.25" x14ac:dyDescent="0.25">
      <c r="A52" s="84"/>
      <c r="B52" s="15"/>
      <c r="C52" s="20"/>
      <c r="D52" s="20"/>
    </row>
    <row r="53" spans="1:15" ht="20.25" x14ac:dyDescent="0.25">
      <c r="A53" s="84"/>
      <c r="B53" s="15"/>
      <c r="C53" s="20"/>
      <c r="D53" s="20"/>
    </row>
    <row r="54" spans="1:15" ht="20.25" x14ac:dyDescent="0.25">
      <c r="A54" s="84"/>
      <c r="B54" s="15"/>
      <c r="C54" s="20"/>
      <c r="D54" s="20"/>
    </row>
    <row r="55" spans="1:15" ht="20.25" x14ac:dyDescent="0.25">
      <c r="A55" s="84"/>
      <c r="B55" s="15"/>
      <c r="C55" s="20"/>
      <c r="D55" s="20"/>
    </row>
    <row r="56" spans="1:15" ht="20.25" x14ac:dyDescent="0.25">
      <c r="A56" s="84"/>
      <c r="B56" s="15"/>
      <c r="C56" s="20"/>
      <c r="D56" s="20"/>
    </row>
    <row r="57" spans="1:15" ht="20.25" x14ac:dyDescent="0.25">
      <c r="A57" s="84"/>
      <c r="B57" s="15"/>
      <c r="C57" s="20"/>
      <c r="D57" s="20"/>
    </row>
    <row r="58" spans="1:15" ht="20.25" x14ac:dyDescent="0.25">
      <c r="A58" s="84"/>
      <c r="B58" s="15"/>
      <c r="C58" s="20"/>
      <c r="D58" s="20"/>
    </row>
    <row r="59" spans="1:15" ht="20.25" x14ac:dyDescent="0.25">
      <c r="A59" s="84"/>
      <c r="B59" s="15"/>
      <c r="C59" s="20"/>
      <c r="D59" s="20"/>
    </row>
    <row r="60" spans="1:15" ht="20.25" x14ac:dyDescent="0.25">
      <c r="A60" s="84"/>
      <c r="B60" s="15"/>
      <c r="C60" s="20"/>
      <c r="D60" s="20"/>
    </row>
    <row r="61" spans="1:15" ht="20.25" x14ac:dyDescent="0.25">
      <c r="A61" s="84"/>
      <c r="B61" s="15"/>
      <c r="C61" s="20"/>
      <c r="D61" s="20"/>
    </row>
    <row r="62" spans="1:15" ht="20.25" x14ac:dyDescent="0.25">
      <c r="A62" s="84"/>
      <c r="B62" s="15"/>
      <c r="C62" s="20"/>
      <c r="D62" s="20"/>
    </row>
    <row r="63" spans="1:15" ht="20.25" x14ac:dyDescent="0.25">
      <c r="A63" s="84"/>
      <c r="B63" s="15"/>
      <c r="C63" s="20"/>
      <c r="D63" s="20"/>
    </row>
    <row r="64" spans="1:15" ht="20.25" x14ac:dyDescent="0.25">
      <c r="A64" s="84"/>
      <c r="B64" s="15"/>
      <c r="C64" s="20"/>
      <c r="D64" s="20"/>
    </row>
    <row r="65" spans="1:4" ht="20.25" x14ac:dyDescent="0.25">
      <c r="A65" s="84"/>
      <c r="B65" s="15"/>
      <c r="C65" s="20"/>
      <c r="D65" s="20"/>
    </row>
    <row r="66" spans="1:4" ht="20.25" x14ac:dyDescent="0.25">
      <c r="A66" s="84"/>
      <c r="B66" s="15"/>
      <c r="C66" s="20"/>
      <c r="D66" s="20"/>
    </row>
    <row r="67" spans="1:4" ht="20.25" x14ac:dyDescent="0.25">
      <c r="A67" s="84"/>
      <c r="B67" s="15"/>
      <c r="C67" s="20"/>
      <c r="D67" s="20"/>
    </row>
    <row r="68" spans="1:4" ht="20.25" x14ac:dyDescent="0.25">
      <c r="A68" s="84"/>
      <c r="B68" s="15"/>
      <c r="C68" s="20"/>
      <c r="D68" s="20"/>
    </row>
    <row r="69" spans="1:4" ht="20.25" x14ac:dyDescent="0.25">
      <c r="A69" s="84"/>
      <c r="B69" s="15"/>
      <c r="C69" s="20"/>
      <c r="D69" s="20"/>
    </row>
    <row r="70" spans="1:4" ht="20.25" x14ac:dyDescent="0.25">
      <c r="A70" s="84"/>
      <c r="B70" s="15"/>
      <c r="C70" s="20"/>
      <c r="D70" s="20"/>
    </row>
    <row r="71" spans="1:4" ht="20.25" x14ac:dyDescent="0.25">
      <c r="A71" s="84"/>
      <c r="B71" s="15"/>
      <c r="C71" s="20"/>
      <c r="D71" s="20"/>
    </row>
    <row r="72" spans="1:4" ht="20.25" x14ac:dyDescent="0.25">
      <c r="A72" s="84"/>
      <c r="B72" s="15"/>
      <c r="C72" s="20"/>
      <c r="D72" s="20"/>
    </row>
    <row r="73" spans="1:4" ht="20.25" x14ac:dyDescent="0.25">
      <c r="A73" s="84"/>
      <c r="B73" s="15"/>
      <c r="C73" s="20"/>
      <c r="D73" s="20"/>
    </row>
    <row r="74" spans="1:4" ht="20.25" x14ac:dyDescent="0.25">
      <c r="A74" s="84"/>
      <c r="B74" s="15"/>
      <c r="C74" s="20"/>
      <c r="D74" s="20"/>
    </row>
    <row r="75" spans="1:4" ht="20.25" x14ac:dyDescent="0.25">
      <c r="A75" s="84"/>
      <c r="B75" s="15"/>
      <c r="C75" s="20"/>
      <c r="D75" s="20"/>
    </row>
    <row r="76" spans="1:4" ht="20.25" x14ac:dyDescent="0.25">
      <c r="A76" s="84"/>
      <c r="B76" s="15"/>
      <c r="C76" s="20"/>
      <c r="D76" s="20"/>
    </row>
    <row r="77" spans="1:4" ht="20.25" x14ac:dyDescent="0.25">
      <c r="A77" s="84"/>
      <c r="B77" s="15"/>
      <c r="C77" s="20"/>
      <c r="D77" s="20"/>
    </row>
    <row r="78" spans="1:4" ht="20.25" x14ac:dyDescent="0.25">
      <c r="A78" s="84"/>
      <c r="B78" s="15"/>
      <c r="C78" s="20"/>
      <c r="D78" s="20"/>
    </row>
    <row r="79" spans="1:4" ht="20.25" x14ac:dyDescent="0.25">
      <c r="A79" s="84"/>
      <c r="B79" s="15"/>
      <c r="C79" s="20"/>
      <c r="D79" s="20"/>
    </row>
    <row r="80" spans="1:4" ht="20.25" x14ac:dyDescent="0.25">
      <c r="A80" s="84"/>
      <c r="B80" s="15"/>
      <c r="C80" s="20"/>
      <c r="D80" s="20"/>
    </row>
    <row r="81" spans="1:4" ht="20.25" x14ac:dyDescent="0.25">
      <c r="A81" s="84"/>
      <c r="B81" s="15"/>
      <c r="C81" s="20"/>
      <c r="D81" s="20"/>
    </row>
    <row r="82" spans="1:4" ht="20.25" x14ac:dyDescent="0.25">
      <c r="A82" s="84"/>
      <c r="B82" s="15"/>
      <c r="C82" s="20"/>
      <c r="D82" s="20"/>
    </row>
    <row r="83" spans="1:4" ht="20.25" x14ac:dyDescent="0.25">
      <c r="A83" s="84"/>
      <c r="B83" s="15"/>
      <c r="C83" s="20"/>
      <c r="D83" s="20"/>
    </row>
    <row r="84" spans="1:4" ht="20.25" x14ac:dyDescent="0.25">
      <c r="A84" s="84"/>
      <c r="B84" s="15"/>
      <c r="C84" s="20"/>
      <c r="D84" s="20"/>
    </row>
    <row r="85" spans="1:4" ht="20.25" x14ac:dyDescent="0.25">
      <c r="A85" s="84"/>
      <c r="B85" s="15"/>
      <c r="C85" s="20"/>
      <c r="D85" s="20"/>
    </row>
    <row r="86" spans="1:4" ht="20.25" x14ac:dyDescent="0.25">
      <c r="A86" s="84"/>
      <c r="B86" s="15"/>
      <c r="C86" s="20"/>
      <c r="D86" s="20"/>
    </row>
    <row r="87" spans="1:4" ht="20.25" x14ac:dyDescent="0.25">
      <c r="A87" s="84"/>
      <c r="B87" s="15"/>
      <c r="C87" s="20"/>
      <c r="D87" s="20"/>
    </row>
    <row r="88" spans="1:4" ht="20.25" x14ac:dyDescent="0.25">
      <c r="A88" s="84"/>
      <c r="B88" s="15"/>
      <c r="C88" s="20"/>
      <c r="D88" s="20"/>
    </row>
    <row r="89" spans="1:4" ht="20.25" x14ac:dyDescent="0.25">
      <c r="A89" s="84"/>
      <c r="B89" s="15"/>
      <c r="C89" s="20"/>
      <c r="D89" s="20"/>
    </row>
    <row r="90" spans="1:4" ht="20.25" x14ac:dyDescent="0.25">
      <c r="A90" s="84"/>
      <c r="B90" s="15"/>
      <c r="C90" s="20"/>
      <c r="D90" s="20"/>
    </row>
    <row r="91" spans="1:4" ht="20.25" x14ac:dyDescent="0.25">
      <c r="A91" s="84"/>
      <c r="B91" s="15"/>
      <c r="C91" s="20"/>
      <c r="D91" s="20"/>
    </row>
    <row r="92" spans="1:4" ht="20.25" x14ac:dyDescent="0.25">
      <c r="A92" s="84"/>
      <c r="B92" s="15"/>
      <c r="C92" s="20"/>
      <c r="D92" s="20"/>
    </row>
    <row r="93" spans="1:4" ht="20.25" x14ac:dyDescent="0.25">
      <c r="A93" s="84"/>
      <c r="B93" s="15"/>
      <c r="C93" s="20"/>
      <c r="D93" s="20"/>
    </row>
    <row r="94" spans="1:4" ht="20.25" x14ac:dyDescent="0.25">
      <c r="A94" s="84"/>
      <c r="B94" s="15"/>
      <c r="C94" s="20"/>
      <c r="D94" s="20"/>
    </row>
    <row r="95" spans="1:4" ht="20.25" x14ac:dyDescent="0.25">
      <c r="A95" s="84"/>
      <c r="B95" s="15"/>
      <c r="C95" s="20"/>
      <c r="D95" s="20"/>
    </row>
    <row r="96" spans="1:4" ht="20.25" x14ac:dyDescent="0.25">
      <c r="A96" s="84"/>
      <c r="B96" s="15"/>
      <c r="C96" s="20"/>
      <c r="D96" s="20"/>
    </row>
    <row r="97" spans="1:4" ht="20.25" x14ac:dyDescent="0.25">
      <c r="A97" s="84"/>
      <c r="B97" s="15"/>
      <c r="C97" s="20"/>
      <c r="D97" s="20"/>
    </row>
    <row r="98" spans="1:4" ht="20.25" x14ac:dyDescent="0.25">
      <c r="A98" s="84"/>
      <c r="B98" s="15"/>
      <c r="C98" s="20"/>
      <c r="D98" s="20"/>
    </row>
    <row r="99" spans="1:4" ht="20.25" x14ac:dyDescent="0.25">
      <c r="A99" s="84"/>
      <c r="B99" s="15"/>
      <c r="C99" s="20"/>
      <c r="D99" s="20"/>
    </row>
    <row r="100" spans="1:4" ht="20.25" x14ac:dyDescent="0.25">
      <c r="A100" s="84"/>
      <c r="B100" s="15"/>
      <c r="C100" s="20"/>
      <c r="D100" s="20"/>
    </row>
    <row r="101" spans="1:4" ht="20.25" x14ac:dyDescent="0.25">
      <c r="A101" s="84"/>
      <c r="B101" s="15"/>
      <c r="C101" s="20"/>
      <c r="D101" s="20"/>
    </row>
    <row r="102" spans="1:4" ht="20.25" x14ac:dyDescent="0.25">
      <c r="A102" s="84"/>
      <c r="B102" s="15"/>
      <c r="C102" s="20"/>
      <c r="D102" s="20"/>
    </row>
    <row r="103" spans="1:4" ht="20.25" x14ac:dyDescent="0.25">
      <c r="A103" s="84"/>
      <c r="B103" s="15"/>
      <c r="C103" s="20"/>
      <c r="D103" s="20"/>
    </row>
    <row r="104" spans="1:4" ht="20.25" x14ac:dyDescent="0.25">
      <c r="A104" s="84"/>
      <c r="B104" s="15"/>
      <c r="C104" s="20"/>
      <c r="D104" s="20"/>
    </row>
    <row r="105" spans="1:4" ht="20.25" x14ac:dyDescent="0.25">
      <c r="A105" s="84"/>
      <c r="B105" s="15"/>
      <c r="C105" s="20"/>
      <c r="D105" s="20"/>
    </row>
    <row r="106" spans="1:4" ht="20.25" x14ac:dyDescent="0.25">
      <c r="A106" s="84"/>
      <c r="B106" s="15"/>
      <c r="C106" s="20"/>
      <c r="D106" s="20"/>
    </row>
    <row r="107" spans="1:4" ht="20.25" x14ac:dyDescent="0.25">
      <c r="A107" s="84"/>
      <c r="B107" s="15"/>
      <c r="C107" s="20"/>
      <c r="D107" s="20"/>
    </row>
    <row r="108" spans="1:4" ht="20.25" x14ac:dyDescent="0.25">
      <c r="A108" s="84"/>
      <c r="B108" s="15"/>
      <c r="C108" s="20"/>
      <c r="D108" s="20"/>
    </row>
    <row r="109" spans="1:4" ht="20.25" x14ac:dyDescent="0.25">
      <c r="A109" s="84"/>
      <c r="B109" s="15"/>
      <c r="C109" s="20"/>
      <c r="D109" s="20"/>
    </row>
    <row r="110" spans="1:4" ht="20.25" x14ac:dyDescent="0.25">
      <c r="A110" s="84"/>
      <c r="B110" s="15"/>
      <c r="C110" s="20"/>
      <c r="D110" s="20"/>
    </row>
    <row r="111" spans="1:4" ht="20.25" x14ac:dyDescent="0.25">
      <c r="A111" s="84"/>
      <c r="B111" s="15"/>
      <c r="C111" s="20"/>
      <c r="D111" s="20"/>
    </row>
    <row r="112" spans="1:4" ht="20.25" x14ac:dyDescent="0.25">
      <c r="A112" s="84"/>
      <c r="B112" s="15"/>
      <c r="C112" s="20"/>
      <c r="D112" s="20"/>
    </row>
    <row r="113" spans="1:4" ht="20.25" x14ac:dyDescent="0.25">
      <c r="A113" s="84"/>
      <c r="B113" s="15"/>
      <c r="C113" s="20"/>
      <c r="D113" s="20"/>
    </row>
    <row r="114" spans="1:4" ht="20.25" x14ac:dyDescent="0.25">
      <c r="A114" s="84"/>
      <c r="B114" s="15"/>
      <c r="C114" s="20"/>
      <c r="D114" s="20"/>
    </row>
    <row r="115" spans="1:4" ht="20.25" x14ac:dyDescent="0.25">
      <c r="A115" s="84"/>
      <c r="B115" s="15"/>
      <c r="C115" s="20"/>
      <c r="D115" s="20"/>
    </row>
    <row r="116" spans="1:4" ht="20.25" x14ac:dyDescent="0.25">
      <c r="A116" s="84"/>
      <c r="B116" s="15"/>
      <c r="C116" s="20"/>
      <c r="D116" s="20"/>
    </row>
    <row r="117" spans="1:4" ht="20.25" x14ac:dyDescent="0.25">
      <c r="A117" s="84"/>
      <c r="B117" s="15"/>
      <c r="C117" s="20"/>
      <c r="D117" s="20"/>
    </row>
    <row r="118" spans="1:4" ht="20.25" x14ac:dyDescent="0.25">
      <c r="A118" s="84"/>
      <c r="B118" s="15"/>
      <c r="C118" s="20"/>
      <c r="D118" s="20"/>
    </row>
    <row r="119" spans="1:4" ht="20.25" x14ac:dyDescent="0.25">
      <c r="A119" s="84"/>
      <c r="B119" s="15"/>
      <c r="C119" s="20"/>
      <c r="D119" s="20"/>
    </row>
    <row r="120" spans="1:4" ht="20.25" x14ac:dyDescent="0.25">
      <c r="A120" s="84"/>
      <c r="B120" s="15"/>
      <c r="C120" s="20"/>
      <c r="D120" s="20"/>
    </row>
    <row r="121" spans="1:4" ht="20.25" x14ac:dyDescent="0.25">
      <c r="A121" s="84"/>
      <c r="B121" s="15"/>
      <c r="C121" s="20"/>
      <c r="D121" s="20"/>
    </row>
    <row r="122" spans="1:4" ht="20.25" x14ac:dyDescent="0.25">
      <c r="A122" s="84"/>
      <c r="B122" s="15"/>
      <c r="C122" s="20"/>
      <c r="D122" s="20"/>
    </row>
    <row r="123" spans="1:4" ht="20.25" x14ac:dyDescent="0.25">
      <c r="A123" s="84"/>
      <c r="B123" s="15"/>
      <c r="C123" s="20"/>
      <c r="D123" s="20"/>
    </row>
    <row r="124" spans="1:4" ht="20.25" x14ac:dyDescent="0.25">
      <c r="A124" s="84"/>
      <c r="B124" s="15"/>
      <c r="C124" s="20"/>
      <c r="D124" s="20"/>
    </row>
    <row r="125" spans="1:4" ht="20.25" x14ac:dyDescent="0.25">
      <c r="A125" s="84"/>
      <c r="B125" s="15"/>
      <c r="C125" s="20"/>
      <c r="D125" s="20"/>
    </row>
    <row r="126" spans="1:4" ht="20.25" x14ac:dyDescent="0.25">
      <c r="A126" s="84"/>
      <c r="B126" s="15"/>
      <c r="C126" s="20"/>
      <c r="D126" s="20"/>
    </row>
    <row r="127" spans="1:4" ht="20.25" x14ac:dyDescent="0.25">
      <c r="A127" s="84"/>
      <c r="B127" s="15"/>
      <c r="C127" s="20"/>
      <c r="D127" s="20"/>
    </row>
    <row r="128" spans="1:4" ht="20.25" x14ac:dyDescent="0.25">
      <c r="A128" s="84"/>
      <c r="B128" s="15"/>
      <c r="C128" s="20"/>
      <c r="D128" s="20"/>
    </row>
    <row r="129" spans="1:4" ht="20.25" x14ac:dyDescent="0.25">
      <c r="A129" s="84"/>
      <c r="B129" s="15"/>
      <c r="C129" s="20"/>
      <c r="D129" s="20"/>
    </row>
    <row r="130" spans="1:4" ht="20.25" x14ac:dyDescent="0.25">
      <c r="A130" s="84"/>
      <c r="B130" s="15"/>
      <c r="C130" s="20"/>
      <c r="D130" s="20"/>
    </row>
    <row r="131" spans="1:4" ht="20.25" x14ac:dyDescent="0.25">
      <c r="A131" s="84"/>
      <c r="B131" s="15"/>
      <c r="C131" s="20"/>
      <c r="D131" s="20"/>
    </row>
    <row r="132" spans="1:4" ht="20.25" x14ac:dyDescent="0.25">
      <c r="A132" s="84"/>
      <c r="B132" s="15"/>
      <c r="C132" s="20"/>
      <c r="D132" s="20"/>
    </row>
    <row r="133" spans="1:4" ht="20.25" x14ac:dyDescent="0.25">
      <c r="A133" s="84"/>
      <c r="B133" s="15"/>
      <c r="C133" s="20"/>
      <c r="D133" s="20"/>
    </row>
    <row r="134" spans="1:4" ht="20.25" x14ac:dyDescent="0.25">
      <c r="A134" s="84"/>
      <c r="B134" s="15"/>
      <c r="C134" s="20"/>
      <c r="D134" s="20"/>
    </row>
    <row r="135" spans="1:4" ht="20.25" x14ac:dyDescent="0.25">
      <c r="A135" s="84"/>
      <c r="B135" s="15"/>
      <c r="C135" s="20"/>
      <c r="D135" s="20"/>
    </row>
    <row r="136" spans="1:4" ht="20.25" x14ac:dyDescent="0.25">
      <c r="A136" s="84"/>
      <c r="B136" s="15"/>
      <c r="C136" s="20"/>
      <c r="D136" s="20"/>
    </row>
    <row r="137" spans="1:4" ht="20.25" x14ac:dyDescent="0.25">
      <c r="A137" s="84"/>
      <c r="B137" s="15"/>
      <c r="C137" s="20"/>
      <c r="D137" s="20"/>
    </row>
    <row r="138" spans="1:4" ht="20.25" x14ac:dyDescent="0.25">
      <c r="A138" s="84"/>
      <c r="B138" s="15"/>
      <c r="C138" s="20"/>
      <c r="D138" s="20"/>
    </row>
    <row r="139" spans="1:4" ht="20.25" x14ac:dyDescent="0.25">
      <c r="A139" s="84"/>
      <c r="B139" s="15"/>
      <c r="C139" s="20"/>
      <c r="D139" s="20"/>
    </row>
    <row r="140" spans="1:4" ht="20.25" x14ac:dyDescent="0.25">
      <c r="A140" s="84"/>
      <c r="B140" s="15"/>
      <c r="C140" s="20"/>
      <c r="D140" s="20"/>
    </row>
    <row r="141" spans="1:4" ht="20.25" x14ac:dyDescent="0.25">
      <c r="A141" s="84"/>
      <c r="B141" s="15"/>
      <c r="C141" s="20"/>
      <c r="D141" s="20"/>
    </row>
    <row r="142" spans="1:4" ht="20.25" x14ac:dyDescent="0.25">
      <c r="A142" s="84"/>
      <c r="B142" s="15"/>
      <c r="C142" s="20"/>
      <c r="D142" s="20"/>
    </row>
    <row r="143" spans="1:4" ht="20.25" x14ac:dyDescent="0.25">
      <c r="A143" s="84"/>
      <c r="B143" s="15"/>
      <c r="C143" s="20"/>
      <c r="D143" s="20"/>
    </row>
    <row r="144" spans="1:4" ht="20.25" x14ac:dyDescent="0.25">
      <c r="A144" s="84"/>
      <c r="B144" s="15"/>
      <c r="C144" s="20"/>
      <c r="D144" s="20"/>
    </row>
    <row r="145" spans="1:4" ht="20.25" x14ac:dyDescent="0.25">
      <c r="A145" s="84"/>
      <c r="B145" s="15"/>
      <c r="C145" s="20"/>
      <c r="D145" s="20"/>
    </row>
    <row r="146" spans="1:4" ht="20.25" x14ac:dyDescent="0.25">
      <c r="A146" s="84"/>
      <c r="B146" s="15"/>
      <c r="C146" s="20"/>
      <c r="D146" s="20"/>
    </row>
    <row r="147" spans="1:4" ht="20.25" x14ac:dyDescent="0.25">
      <c r="A147" s="84"/>
      <c r="B147" s="15"/>
      <c r="C147" s="20"/>
      <c r="D147" s="20"/>
    </row>
    <row r="148" spans="1:4" ht="20.25" x14ac:dyDescent="0.25">
      <c r="A148" s="84"/>
      <c r="B148" s="15"/>
      <c r="C148" s="20"/>
      <c r="D148" s="20"/>
    </row>
    <row r="149" spans="1:4" ht="20.25" x14ac:dyDescent="0.25">
      <c r="A149" s="84"/>
      <c r="B149" s="15"/>
      <c r="C149" s="20"/>
      <c r="D149" s="20"/>
    </row>
    <row r="150" spans="1:4" ht="20.25" x14ac:dyDescent="0.25">
      <c r="A150" s="84"/>
      <c r="B150" s="15"/>
      <c r="C150" s="20"/>
      <c r="D150" s="20"/>
    </row>
    <row r="151" spans="1:4" ht="20.25" x14ac:dyDescent="0.25">
      <c r="A151" s="84"/>
      <c r="B151" s="15"/>
      <c r="C151" s="20"/>
      <c r="D151" s="20"/>
    </row>
    <row r="152" spans="1:4" ht="20.25" x14ac:dyDescent="0.25">
      <c r="A152" s="84"/>
      <c r="B152" s="15"/>
      <c r="C152" s="20"/>
      <c r="D152" s="20"/>
    </row>
    <row r="153" spans="1:4" ht="20.25" x14ac:dyDescent="0.25">
      <c r="A153" s="84"/>
      <c r="B153" s="15"/>
      <c r="C153" s="20"/>
      <c r="D153" s="20"/>
    </row>
    <row r="154" spans="1:4" ht="20.25" x14ac:dyDescent="0.25">
      <c r="A154" s="84"/>
      <c r="B154" s="15"/>
      <c r="C154" s="20"/>
      <c r="D154" s="20"/>
    </row>
    <row r="155" spans="1:4" ht="20.25" x14ac:dyDescent="0.25">
      <c r="A155" s="84"/>
      <c r="B155" s="15"/>
      <c r="C155" s="20"/>
      <c r="D155" s="20"/>
    </row>
    <row r="156" spans="1:4" ht="20.25" x14ac:dyDescent="0.25">
      <c r="A156" s="84"/>
      <c r="B156" s="15"/>
      <c r="C156" s="20"/>
      <c r="D156" s="20"/>
    </row>
    <row r="157" spans="1:4" ht="20.25" x14ac:dyDescent="0.25">
      <c r="A157" s="84"/>
      <c r="B157" s="15"/>
      <c r="C157" s="20"/>
      <c r="D157" s="20"/>
    </row>
    <row r="158" spans="1:4" ht="20.25" x14ac:dyDescent="0.25">
      <c r="A158" s="84"/>
      <c r="B158" s="15"/>
      <c r="C158" s="20"/>
      <c r="D158" s="20"/>
    </row>
    <row r="159" spans="1:4" ht="20.25" x14ac:dyDescent="0.25">
      <c r="A159" s="84"/>
      <c r="B159" s="15"/>
      <c r="C159" s="20"/>
      <c r="D159" s="20"/>
    </row>
    <row r="160" spans="1:4" ht="20.25" x14ac:dyDescent="0.25">
      <c r="A160" s="84"/>
      <c r="B160" s="15"/>
      <c r="C160" s="20"/>
      <c r="D160" s="20"/>
    </row>
    <row r="161" spans="1:4" ht="20.25" x14ac:dyDescent="0.25">
      <c r="A161" s="84"/>
      <c r="B161" s="15"/>
      <c r="C161" s="20"/>
      <c r="D161" s="20"/>
    </row>
    <row r="162" spans="1:4" ht="20.25" x14ac:dyDescent="0.25">
      <c r="A162" s="84"/>
      <c r="B162" s="15"/>
      <c r="C162" s="20"/>
      <c r="D162" s="20"/>
    </row>
    <row r="163" spans="1:4" ht="20.25" x14ac:dyDescent="0.25">
      <c r="A163" s="84"/>
      <c r="B163" s="15"/>
      <c r="C163" s="20"/>
      <c r="D163" s="20"/>
    </row>
    <row r="164" spans="1:4" ht="20.25" x14ac:dyDescent="0.25">
      <c r="A164" s="84"/>
      <c r="B164" s="15"/>
      <c r="C164" s="20"/>
      <c r="D164" s="20"/>
    </row>
    <row r="165" spans="1:4" ht="20.25" x14ac:dyDescent="0.25">
      <c r="A165" s="84"/>
      <c r="B165" s="15"/>
      <c r="C165" s="20"/>
      <c r="D165" s="20"/>
    </row>
    <row r="166" spans="1:4" ht="20.25" x14ac:dyDescent="0.25">
      <c r="A166" s="84"/>
      <c r="B166" s="15"/>
      <c r="C166" s="20"/>
      <c r="D166" s="20"/>
    </row>
    <row r="167" spans="1:4" ht="20.25" x14ac:dyDescent="0.25">
      <c r="A167" s="84"/>
      <c r="B167" s="15"/>
      <c r="C167" s="20"/>
      <c r="D167" s="20"/>
    </row>
    <row r="168" spans="1:4" ht="20.25" x14ac:dyDescent="0.25">
      <c r="A168" s="84"/>
      <c r="B168" s="15"/>
      <c r="C168" s="20"/>
      <c r="D168" s="20"/>
    </row>
    <row r="169" spans="1:4" ht="20.25" x14ac:dyDescent="0.25">
      <c r="A169" s="84"/>
      <c r="B169" s="15"/>
      <c r="C169" s="20"/>
      <c r="D169" s="20"/>
    </row>
    <row r="170" spans="1:4" ht="20.25" x14ac:dyDescent="0.25">
      <c r="A170" s="84"/>
      <c r="B170" s="15"/>
      <c r="C170" s="20"/>
      <c r="D170" s="20"/>
    </row>
    <row r="171" spans="1:4" ht="20.25" x14ac:dyDescent="0.25">
      <c r="A171" s="84"/>
      <c r="B171" s="15"/>
      <c r="C171" s="20"/>
      <c r="D171" s="20"/>
    </row>
    <row r="172" spans="1:4" ht="20.25" x14ac:dyDescent="0.25">
      <c r="A172" s="84"/>
      <c r="B172" s="15"/>
      <c r="C172" s="20"/>
      <c r="D172" s="20"/>
    </row>
    <row r="173" spans="1:4" ht="20.25" x14ac:dyDescent="0.25">
      <c r="A173" s="84"/>
      <c r="B173" s="15"/>
      <c r="C173" s="20"/>
      <c r="D173" s="20"/>
    </row>
    <row r="174" spans="1:4" ht="20.25" x14ac:dyDescent="0.25">
      <c r="A174" s="84"/>
      <c r="B174" s="15"/>
      <c r="C174" s="20"/>
      <c r="D174" s="20"/>
    </row>
    <row r="175" spans="1:4" ht="20.25" x14ac:dyDescent="0.25">
      <c r="A175" s="84"/>
      <c r="B175" s="15"/>
      <c r="C175" s="20"/>
      <c r="D175" s="20"/>
    </row>
    <row r="176" spans="1:4" ht="20.25" x14ac:dyDescent="0.25">
      <c r="A176" s="84"/>
      <c r="B176" s="15"/>
      <c r="C176" s="20"/>
      <c r="D176" s="20"/>
    </row>
    <row r="177" spans="1:4" ht="20.25" x14ac:dyDescent="0.25">
      <c r="A177" s="84"/>
      <c r="B177" s="15"/>
      <c r="C177" s="20"/>
      <c r="D177" s="20"/>
    </row>
    <row r="178" spans="1:4" ht="20.25" x14ac:dyDescent="0.25">
      <c r="A178" s="84"/>
      <c r="B178" s="15"/>
      <c r="C178" s="20"/>
      <c r="D178" s="20"/>
    </row>
    <row r="179" spans="1:4" ht="20.25" x14ac:dyDescent="0.25">
      <c r="A179" s="84"/>
      <c r="B179" s="15"/>
      <c r="C179" s="20"/>
      <c r="D179" s="20"/>
    </row>
    <row r="180" spans="1:4" ht="20.25" x14ac:dyDescent="0.25">
      <c r="A180" s="84"/>
      <c r="B180" s="15"/>
      <c r="C180" s="20"/>
      <c r="D180" s="20"/>
    </row>
    <row r="181" spans="1:4" ht="20.25" x14ac:dyDescent="0.25">
      <c r="A181" s="84"/>
      <c r="B181" s="15"/>
      <c r="C181" s="20"/>
      <c r="D181" s="20"/>
    </row>
    <row r="182" spans="1:4" ht="20.25" x14ac:dyDescent="0.25">
      <c r="A182" s="84"/>
      <c r="B182" s="15"/>
      <c r="C182" s="20"/>
      <c r="D182" s="20"/>
    </row>
    <row r="183" spans="1:4" ht="20.25" x14ac:dyDescent="0.25">
      <c r="A183" s="84"/>
      <c r="B183" s="15"/>
      <c r="C183" s="20"/>
      <c r="D183" s="20"/>
    </row>
    <row r="184" spans="1:4" ht="20.25" x14ac:dyDescent="0.25">
      <c r="A184" s="84"/>
      <c r="B184" s="15"/>
      <c r="C184" s="20"/>
      <c r="D184" s="20"/>
    </row>
    <row r="185" spans="1:4" ht="20.25" x14ac:dyDescent="0.25">
      <c r="A185" s="84"/>
      <c r="B185" s="15"/>
      <c r="C185" s="20"/>
      <c r="D185" s="20"/>
    </row>
    <row r="186" spans="1:4" ht="20.25" x14ac:dyDescent="0.25">
      <c r="A186" s="84"/>
      <c r="B186" s="15"/>
      <c r="C186" s="20"/>
      <c r="D186" s="20"/>
    </row>
    <row r="187" spans="1:4" ht="20.25" x14ac:dyDescent="0.25">
      <c r="A187" s="84"/>
      <c r="B187" s="15"/>
      <c r="C187" s="20"/>
      <c r="D187" s="20"/>
    </row>
    <row r="188" spans="1:4" ht="20.25" x14ac:dyDescent="0.25">
      <c r="A188" s="84"/>
      <c r="B188" s="15"/>
      <c r="C188" s="20"/>
      <c r="D188" s="20"/>
    </row>
    <row r="189" spans="1:4" ht="20.25" x14ac:dyDescent="0.25">
      <c r="A189" s="84"/>
      <c r="B189" s="15"/>
      <c r="C189" s="20"/>
      <c r="D189" s="20"/>
    </row>
    <row r="190" spans="1:4" ht="20.25" x14ac:dyDescent="0.25">
      <c r="A190" s="84"/>
      <c r="B190" s="15"/>
      <c r="C190" s="20"/>
      <c r="D190" s="20"/>
    </row>
    <row r="191" spans="1:4" ht="20.25" x14ac:dyDescent="0.25">
      <c r="A191" s="84"/>
      <c r="B191" s="15"/>
      <c r="C191" s="20"/>
      <c r="D191" s="20"/>
    </row>
    <row r="192" spans="1:4" ht="20.25" x14ac:dyDescent="0.25">
      <c r="A192" s="84"/>
      <c r="B192" s="15"/>
      <c r="C192" s="20"/>
      <c r="D192" s="20"/>
    </row>
    <row r="193" spans="1:4" ht="20.25" x14ac:dyDescent="0.25">
      <c r="A193" s="84"/>
      <c r="B193" s="15"/>
      <c r="C193" s="20"/>
      <c r="D193" s="20"/>
    </row>
    <row r="194" spans="1:4" ht="20.25" x14ac:dyDescent="0.25">
      <c r="A194" s="84"/>
      <c r="B194" s="15"/>
      <c r="C194" s="20"/>
      <c r="D194" s="20"/>
    </row>
    <row r="195" spans="1:4" ht="20.25" x14ac:dyDescent="0.25">
      <c r="A195" s="84"/>
      <c r="B195" s="15"/>
      <c r="C195" s="20"/>
      <c r="D195" s="20"/>
    </row>
    <row r="196" spans="1:4" ht="20.25" x14ac:dyDescent="0.25">
      <c r="A196" s="84"/>
      <c r="B196" s="15"/>
      <c r="C196" s="20"/>
      <c r="D196" s="20"/>
    </row>
    <row r="197" spans="1:4" ht="20.25" x14ac:dyDescent="0.25">
      <c r="A197" s="84"/>
      <c r="B197" s="15"/>
      <c r="C197" s="20"/>
      <c r="D197" s="20"/>
    </row>
    <row r="198" spans="1:4" ht="20.25" x14ac:dyDescent="0.25">
      <c r="A198" s="84"/>
      <c r="B198" s="15"/>
      <c r="C198" s="20"/>
      <c r="D198" s="20"/>
    </row>
    <row r="199" spans="1:4" ht="20.25" x14ac:dyDescent="0.25">
      <c r="A199" s="84"/>
      <c r="B199" s="15"/>
      <c r="C199" s="20"/>
      <c r="D199" s="20"/>
    </row>
    <row r="200" spans="1:4" ht="20.25" x14ac:dyDescent="0.25">
      <c r="A200" s="84"/>
      <c r="B200" s="15"/>
      <c r="C200" s="20"/>
      <c r="D200" s="20"/>
    </row>
    <row r="201" spans="1:4" ht="20.25" x14ac:dyDescent="0.25">
      <c r="A201" s="84"/>
      <c r="B201" s="15"/>
      <c r="C201" s="20"/>
      <c r="D201" s="20"/>
    </row>
    <row r="202" spans="1:4" ht="20.25" x14ac:dyDescent="0.25">
      <c r="A202" s="84"/>
      <c r="B202" s="15"/>
      <c r="C202" s="20"/>
      <c r="D202" s="20"/>
    </row>
    <row r="203" spans="1:4" ht="20.25" x14ac:dyDescent="0.25">
      <c r="A203" s="84"/>
      <c r="B203" s="15"/>
      <c r="C203" s="20"/>
      <c r="D203" s="20"/>
    </row>
    <row r="204" spans="1:4" ht="20.25" x14ac:dyDescent="0.25">
      <c r="A204" s="84"/>
      <c r="B204" s="15"/>
      <c r="C204" s="20"/>
      <c r="D204" s="20"/>
    </row>
    <row r="205" spans="1:4" ht="20.25" x14ac:dyDescent="0.25">
      <c r="A205" s="84"/>
      <c r="B205" s="15"/>
      <c r="C205" s="20"/>
      <c r="D205" s="20"/>
    </row>
    <row r="206" spans="1:4" ht="20.25" x14ac:dyDescent="0.25">
      <c r="A206" s="84"/>
      <c r="B206" s="15"/>
      <c r="C206" s="20"/>
      <c r="D206" s="20"/>
    </row>
    <row r="207" spans="1:4" ht="20.25" x14ac:dyDescent="0.25">
      <c r="A207" s="84"/>
      <c r="B207" s="15"/>
      <c r="C207" s="20"/>
      <c r="D207" s="20"/>
    </row>
    <row r="208" spans="1:4" x14ac:dyDescent="0.25">
      <c r="A208" s="64"/>
      <c r="B208" s="15"/>
      <c r="C208" s="15"/>
      <c r="D208" s="15"/>
    </row>
    <row r="209" spans="1:8" ht="20.25" x14ac:dyDescent="0.25">
      <c r="A209" s="64"/>
      <c r="B209" s="16" t="s">
        <v>290</v>
      </c>
      <c r="C209" s="16" t="s">
        <v>291</v>
      </c>
      <c r="D209" s="19" t="s">
        <v>290</v>
      </c>
      <c r="E209" s="19" t="s">
        <v>291</v>
      </c>
    </row>
    <row r="210" spans="1:8" ht="21" x14ac:dyDescent="0.35">
      <c r="A210" s="64"/>
      <c r="B210" s="17" t="s">
        <v>292</v>
      </c>
      <c r="C210" s="17" t="s">
        <v>293</v>
      </c>
      <c r="D210" t="s">
        <v>292</v>
      </c>
      <c r="F210" t="str">
        <f>IF(NOT(ISBLANK(D210)),D210,IF(NOT(ISBLANK(E210)),"     "&amp;E210,FALSE))</f>
        <v>Afectación Económica o presupuestal</v>
      </c>
      <c r="G210" t="s">
        <v>292</v>
      </c>
      <c r="H210" t="str">
        <f>IF(NOT(ISERROR(MATCH(G210,_xlfn.ANCHORARRAY(B221),0))),F223&amp;"Por favor no seleccionar los criterios de impacto",G210)</f>
        <v>❌Por favor no seleccionar los criterios de impacto</v>
      </c>
    </row>
    <row r="211" spans="1:8" ht="21" x14ac:dyDescent="0.35">
      <c r="A211" s="64"/>
      <c r="B211" s="17" t="s">
        <v>292</v>
      </c>
      <c r="C211" s="17" t="s">
        <v>270</v>
      </c>
      <c r="E211" t="s">
        <v>293</v>
      </c>
      <c r="F211" t="str">
        <f t="shared" ref="F211:F221" si="0">IF(NOT(ISBLANK(D211)),D211,IF(NOT(ISBLANK(E211)),"     "&amp;E211,FALSE))</f>
        <v xml:space="preserve">     Afectación menor a 10 SMLMV .</v>
      </c>
    </row>
    <row r="212" spans="1:8" ht="21" x14ac:dyDescent="0.35">
      <c r="A212" s="64"/>
      <c r="B212" s="17" t="s">
        <v>292</v>
      </c>
      <c r="C212" s="17" t="s">
        <v>273</v>
      </c>
      <c r="E212" t="s">
        <v>270</v>
      </c>
      <c r="F212" t="str">
        <f t="shared" si="0"/>
        <v xml:space="preserve">     Entre 10 y 50 SMLMV </v>
      </c>
    </row>
    <row r="213" spans="1:8" ht="21" x14ac:dyDescent="0.35">
      <c r="A213" s="64"/>
      <c r="B213" s="17" t="s">
        <v>292</v>
      </c>
      <c r="C213" s="17" t="s">
        <v>277</v>
      </c>
      <c r="E213" t="s">
        <v>273</v>
      </c>
      <c r="F213" t="str">
        <f t="shared" si="0"/>
        <v xml:space="preserve">     Entre 50 y 100 SMLMV </v>
      </c>
    </row>
    <row r="214" spans="1:8" ht="21" x14ac:dyDescent="0.35">
      <c r="A214" s="64"/>
      <c r="B214" s="17" t="s">
        <v>292</v>
      </c>
      <c r="C214" s="17" t="s">
        <v>281</v>
      </c>
      <c r="E214" t="s">
        <v>277</v>
      </c>
      <c r="F214" t="str">
        <f t="shared" si="0"/>
        <v xml:space="preserve">     Entre 100 y 500 SMLMV </v>
      </c>
    </row>
    <row r="215" spans="1:8" ht="21" x14ac:dyDescent="0.35">
      <c r="A215" s="64"/>
      <c r="B215" s="17" t="s">
        <v>263</v>
      </c>
      <c r="C215" s="17" t="s">
        <v>267</v>
      </c>
      <c r="E215" t="s">
        <v>281</v>
      </c>
      <c r="F215" t="str">
        <f t="shared" si="0"/>
        <v xml:space="preserve">     Mayor a 500 SMLMV </v>
      </c>
    </row>
    <row r="216" spans="1:8" ht="21" x14ac:dyDescent="0.35">
      <c r="A216" s="64"/>
      <c r="B216" s="17" t="s">
        <v>263</v>
      </c>
      <c r="C216" s="17" t="s">
        <v>271</v>
      </c>
      <c r="D216" t="s">
        <v>263</v>
      </c>
      <c r="F216" t="str">
        <f t="shared" si="0"/>
        <v>Pérdida Reputacional</v>
      </c>
    </row>
    <row r="217" spans="1:8" ht="21" x14ac:dyDescent="0.35">
      <c r="A217" s="64"/>
      <c r="B217" s="17" t="s">
        <v>263</v>
      </c>
      <c r="C217" s="17" t="s">
        <v>274</v>
      </c>
      <c r="E217" t="s">
        <v>267</v>
      </c>
      <c r="F217" t="str">
        <f t="shared" si="0"/>
        <v xml:space="preserve">     El riesgo afecta la imagen de alguna área de la organización</v>
      </c>
    </row>
    <row r="218" spans="1:8" ht="21" x14ac:dyDescent="0.35">
      <c r="A218" s="64"/>
      <c r="B218" s="17" t="s">
        <v>263</v>
      </c>
      <c r="C218" s="17" t="s">
        <v>294</v>
      </c>
      <c r="E218" t="s">
        <v>271</v>
      </c>
      <c r="F218" t="str">
        <f t="shared" si="0"/>
        <v xml:space="preserve">     El riesgo afecta la imagen de la entidad internamente, de conocimiento general, nivel interno, de junta dircetiva y accionistas y/o de provedores</v>
      </c>
    </row>
    <row r="219" spans="1:8" ht="21" x14ac:dyDescent="0.35">
      <c r="A219" s="64"/>
      <c r="B219" s="17" t="s">
        <v>263</v>
      </c>
      <c r="C219" s="17" t="s">
        <v>282</v>
      </c>
      <c r="E219" t="s">
        <v>274</v>
      </c>
      <c r="F219" t="str">
        <f t="shared" si="0"/>
        <v xml:space="preserve">     El riesgo afecta la imagen de la entidad con algunos usuarios de relevancia frente al logro de los objetivos</v>
      </c>
    </row>
    <row r="220" spans="1:8" x14ac:dyDescent="0.25">
      <c r="A220" s="64"/>
      <c r="B220" s="18"/>
      <c r="C220" s="18"/>
      <c r="E220" t="s">
        <v>294</v>
      </c>
      <c r="F220" t="str">
        <f t="shared" si="0"/>
        <v xml:space="preserve">     El riesgo afecta la imagen de de la entidad con efecto publicitario sostenido a nivel de sector administrativo, nivel departamental o municipal</v>
      </c>
    </row>
    <row r="221" spans="1:8" x14ac:dyDescent="0.25">
      <c r="A221" s="64"/>
      <c r="B221" s="18" t="str" cm="1">
        <f t="array" ref="B221:B223">_xlfn.UNIQUE(Tabla1[[#All],[Criterios]])</f>
        <v>Criterios</v>
      </c>
      <c r="C221" s="18"/>
      <c r="E221" t="s">
        <v>282</v>
      </c>
      <c r="F221" t="str">
        <f t="shared" si="0"/>
        <v xml:space="preserve">     El riesgo afecta la imagen de la entidad a nivel nacional, con efecto publicitarios sostenible a nivel país</v>
      </c>
    </row>
    <row r="222" spans="1:8" x14ac:dyDescent="0.25">
      <c r="A222" s="64"/>
      <c r="B222" s="18" t="str">
        <v>Afectación Económica o presupuestal</v>
      </c>
      <c r="C222" s="18"/>
    </row>
    <row r="223" spans="1:8" x14ac:dyDescent="0.25">
      <c r="B223" s="18" t="str">
        <v>Pérdida Reputacional</v>
      </c>
      <c r="C223" s="18"/>
      <c r="F223" s="21" t="s">
        <v>295</v>
      </c>
    </row>
    <row r="224" spans="1:8" x14ac:dyDescent="0.25">
      <c r="B224" s="14"/>
      <c r="C224" s="14"/>
      <c r="F224" s="21" t="s">
        <v>296</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election activeCell="E21" sqref="E21"/>
    </sheetView>
  </sheetViews>
  <sheetFormatPr baseColWidth="10" defaultColWidth="14.28515625" defaultRowHeight="12.75" x14ac:dyDescent="0.2"/>
  <cols>
    <col min="1" max="2" width="14.28515625" style="69"/>
    <col min="3" max="3" width="17" style="69" customWidth="1"/>
    <col min="4" max="4" width="14.28515625" style="69"/>
    <col min="5" max="5" width="46" style="69" customWidth="1"/>
    <col min="6" max="16384" width="14.28515625" style="69"/>
  </cols>
  <sheetData>
    <row r="1" spans="2:6" ht="24" customHeight="1" thickBot="1" x14ac:dyDescent="0.25">
      <c r="B1" s="425" t="s">
        <v>297</v>
      </c>
      <c r="C1" s="426"/>
      <c r="D1" s="426"/>
      <c r="E1" s="426"/>
      <c r="F1" s="427"/>
    </row>
    <row r="2" spans="2:6" ht="16.5" thickBot="1" x14ac:dyDescent="0.3">
      <c r="B2" s="70"/>
      <c r="C2" s="70"/>
      <c r="D2" s="70"/>
      <c r="E2" s="70"/>
      <c r="F2" s="70"/>
    </row>
    <row r="3" spans="2:6" ht="16.5" thickBot="1" x14ac:dyDescent="0.25">
      <c r="B3" s="429" t="s">
        <v>298</v>
      </c>
      <c r="C3" s="430"/>
      <c r="D3" s="430"/>
      <c r="E3" s="82" t="s">
        <v>299</v>
      </c>
      <c r="F3" s="83" t="s">
        <v>300</v>
      </c>
    </row>
    <row r="4" spans="2:6" ht="31.5" x14ac:dyDescent="0.2">
      <c r="B4" s="431" t="s">
        <v>301</v>
      </c>
      <c r="C4" s="433" t="s">
        <v>73</v>
      </c>
      <c r="D4" s="71" t="s">
        <v>114</v>
      </c>
      <c r="E4" s="72" t="s">
        <v>302</v>
      </c>
      <c r="F4" s="73">
        <v>0.25</v>
      </c>
    </row>
    <row r="5" spans="2:6" ht="47.25" x14ac:dyDescent="0.2">
      <c r="B5" s="432"/>
      <c r="C5" s="434"/>
      <c r="D5" s="74" t="s">
        <v>128</v>
      </c>
      <c r="E5" s="75" t="s">
        <v>303</v>
      </c>
      <c r="F5" s="76">
        <v>0.15</v>
      </c>
    </row>
    <row r="6" spans="2:6" ht="47.25" x14ac:dyDescent="0.2">
      <c r="B6" s="432"/>
      <c r="C6" s="434"/>
      <c r="D6" s="74" t="s">
        <v>304</v>
      </c>
      <c r="E6" s="75" t="s">
        <v>305</v>
      </c>
      <c r="F6" s="76">
        <v>0.1</v>
      </c>
    </row>
    <row r="7" spans="2:6" ht="63" x14ac:dyDescent="0.2">
      <c r="B7" s="432"/>
      <c r="C7" s="434" t="s">
        <v>97</v>
      </c>
      <c r="D7" s="74" t="s">
        <v>306</v>
      </c>
      <c r="E7" s="75" t="s">
        <v>307</v>
      </c>
      <c r="F7" s="76">
        <v>0.25</v>
      </c>
    </row>
    <row r="8" spans="2:6" ht="31.5" x14ac:dyDescent="0.2">
      <c r="B8" s="432"/>
      <c r="C8" s="434"/>
      <c r="D8" s="74" t="s">
        <v>115</v>
      </c>
      <c r="E8" s="75" t="s">
        <v>308</v>
      </c>
      <c r="F8" s="76">
        <v>0.15</v>
      </c>
    </row>
    <row r="9" spans="2:6" ht="47.25" x14ac:dyDescent="0.2">
      <c r="B9" s="432" t="s">
        <v>309</v>
      </c>
      <c r="C9" s="434" t="s">
        <v>99</v>
      </c>
      <c r="D9" s="74" t="s">
        <v>129</v>
      </c>
      <c r="E9" s="75" t="s">
        <v>310</v>
      </c>
      <c r="F9" s="77" t="s">
        <v>311</v>
      </c>
    </row>
    <row r="10" spans="2:6" ht="63" x14ac:dyDescent="0.2">
      <c r="B10" s="432"/>
      <c r="C10" s="434"/>
      <c r="D10" s="74" t="s">
        <v>116</v>
      </c>
      <c r="E10" s="75" t="s">
        <v>312</v>
      </c>
      <c r="F10" s="77" t="s">
        <v>311</v>
      </c>
    </row>
    <row r="11" spans="2:6" ht="47.25" x14ac:dyDescent="0.2">
      <c r="B11" s="432"/>
      <c r="C11" s="434" t="s">
        <v>100</v>
      </c>
      <c r="D11" s="74" t="s">
        <v>130</v>
      </c>
      <c r="E11" s="75" t="s">
        <v>313</v>
      </c>
      <c r="F11" s="77" t="s">
        <v>311</v>
      </c>
    </row>
    <row r="12" spans="2:6" ht="47.25" x14ac:dyDescent="0.2">
      <c r="B12" s="432"/>
      <c r="C12" s="434"/>
      <c r="D12" s="74" t="s">
        <v>117</v>
      </c>
      <c r="E12" s="75" t="s">
        <v>314</v>
      </c>
      <c r="F12" s="77" t="s">
        <v>311</v>
      </c>
    </row>
    <row r="13" spans="2:6" ht="31.5" x14ac:dyDescent="0.2">
      <c r="B13" s="432"/>
      <c r="C13" s="434" t="s">
        <v>101</v>
      </c>
      <c r="D13" s="74" t="s">
        <v>131</v>
      </c>
      <c r="E13" s="75" t="s">
        <v>315</v>
      </c>
      <c r="F13" s="77" t="s">
        <v>311</v>
      </c>
    </row>
    <row r="14" spans="2:6" ht="32.25" thickBot="1" x14ac:dyDescent="0.25">
      <c r="B14" s="435"/>
      <c r="C14" s="436"/>
      <c r="D14" s="78" t="s">
        <v>118</v>
      </c>
      <c r="E14" s="79" t="s">
        <v>316</v>
      </c>
      <c r="F14" s="80" t="s">
        <v>311</v>
      </c>
    </row>
    <row r="15" spans="2:6" ht="49.5" customHeight="1" x14ac:dyDescent="0.2">
      <c r="B15" s="428" t="s">
        <v>317</v>
      </c>
      <c r="C15" s="428"/>
      <c r="D15" s="428"/>
      <c r="E15" s="428"/>
      <c r="F15" s="428"/>
    </row>
    <row r="16" spans="2:6" ht="27" customHeight="1" x14ac:dyDescent="0.25">
      <c r="B16" s="8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29e3066-08cf-49a6-838a-0e2cad9579b6" xsi:nil="true"/>
    <lcf76f155ced4ddcb4097134ff3c332f xmlns="7e3d7508-05dc-420b-90fb-2b5c947c93a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4FA89A52D3C8B4F9D29674108207110" ma:contentTypeVersion="16" ma:contentTypeDescription="Create a new document." ma:contentTypeScope="" ma:versionID="88f67d9126230fe8422593367870ad2f">
  <xsd:schema xmlns:xsd="http://www.w3.org/2001/XMLSchema" xmlns:xs="http://www.w3.org/2001/XMLSchema" xmlns:p="http://schemas.microsoft.com/office/2006/metadata/properties" xmlns:ns2="7e3d7508-05dc-420b-90fb-2b5c947c93ac" xmlns:ns3="529e3066-08cf-49a6-838a-0e2cad9579b6" targetNamespace="http://schemas.microsoft.com/office/2006/metadata/properties" ma:root="true" ma:fieldsID="6a5332955935be1a6a767a7ef9345586" ns2:_="" ns3:_="">
    <xsd:import namespace="7e3d7508-05dc-420b-90fb-2b5c947c93ac"/>
    <xsd:import namespace="529e3066-08cf-49a6-838a-0e2cad9579b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d7508-05dc-420b-90fb-2b5c947c93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894c4a9-f306-4282-b84a-f13750ff57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9e3066-08cf-49a6-838a-0e2cad9579b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0165beb-1636-4014-abd2-e6cb85851153}" ma:internalName="TaxCatchAll" ma:showField="CatchAllData" ma:web="529e3066-08cf-49a6-838a-0e2cad9579b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EB1C76-8FF4-43DC-9574-840B1FB64F21}">
  <ds:schemaRefs>
    <ds:schemaRef ds:uri="http://schemas.microsoft.com/sharepoint/v3/contenttype/forms"/>
  </ds:schemaRefs>
</ds:datastoreItem>
</file>

<file path=customXml/itemProps2.xml><?xml version="1.0" encoding="utf-8"?>
<ds:datastoreItem xmlns:ds="http://schemas.openxmlformats.org/officeDocument/2006/customXml" ds:itemID="{8AEF45D7-D231-4F44-B901-AD094A73FD04}">
  <ds:schemaRefs>
    <ds:schemaRef ds:uri="http://schemas.microsoft.com/office/2006/documentManagement/types"/>
    <ds:schemaRef ds:uri="http://purl.org/dc/terms/"/>
    <ds:schemaRef ds:uri="7e3d7508-05dc-420b-90fb-2b5c947c93ac"/>
    <ds:schemaRef ds:uri="http://purl.org/dc/dcmitype/"/>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529e3066-08cf-49a6-838a-0e2cad9579b6"/>
    <ds:schemaRef ds:uri="http://purl.org/dc/elements/1.1/"/>
  </ds:schemaRefs>
</ds:datastoreItem>
</file>

<file path=customXml/itemProps3.xml><?xml version="1.0" encoding="utf-8"?>
<ds:datastoreItem xmlns:ds="http://schemas.openxmlformats.org/officeDocument/2006/customXml" ds:itemID="{018A8889-2FE6-4D27-9C37-5D11634BB7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d7508-05dc-420b-90fb-2b5c947c93ac"/>
    <ds:schemaRef ds:uri="529e3066-08cf-49a6-838a-0e2cad9579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Hoja2</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Plan de Accion ETITC</cp:lastModifiedBy>
  <cp:revision/>
  <dcterms:created xsi:type="dcterms:W3CDTF">2020-03-24T23:12:47Z</dcterms:created>
  <dcterms:modified xsi:type="dcterms:W3CDTF">2024-09-12T21:30:53Z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0x010100B4FA89A52D3C8B4F9D29674108207110</vt:lpwstr>
  </property>
  <property fmtid="{D5CDD505-2E9C-101B-9397-08002B2CF9AE}" pid="3" name="MediaServiceImageTags">
    <vt:lpwstr/>
  </property>
</Properties>
</file>