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itceduco-my.sharepoint.com/personal/estadistica_itc_edu_co/Documents/D.F.P.G/6. 2024/4. Riesgos/2° línea de defensa/"/>
    </mc:Choice>
  </mc:AlternateContent>
  <xr:revisionPtr revIDLastSave="73" documentId="8_{27026A53-2C80-439A-A26A-EDCC95DF0AC6}" xr6:coauthVersionLast="47" xr6:coauthVersionMax="47" xr10:uidLastSave="{8583D24E-5509-45B9-8EF5-84C929E5557C}"/>
  <bookViews>
    <workbookView xWindow="-120" yWindow="-120" windowWidth="20730" windowHeight="1116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6" i="1"/>
  <c r="L15" i="1"/>
  <c r="L14" i="1"/>
  <c r="L13" i="1"/>
  <c r="L12" i="1"/>
  <c r="Y14" i="1" l="1"/>
  <c r="Y15" i="1"/>
  <c r="Y16" i="1"/>
  <c r="Y17" i="1"/>
  <c r="O14" i="1"/>
  <c r="P14" i="1" s="1"/>
  <c r="R14" i="1" s="1"/>
  <c r="O15" i="1"/>
  <c r="O16" i="1"/>
  <c r="O17" i="1"/>
  <c r="M14" i="1"/>
  <c r="M15" i="1"/>
  <c r="M16" i="1"/>
  <c r="L22" i="1"/>
  <c r="AD14" i="1" l="1"/>
  <c r="AE14" i="1" s="1"/>
  <c r="P17" i="1"/>
  <c r="AH22" i="18"/>
  <c r="P16" i="1"/>
  <c r="P15" i="1"/>
  <c r="AD15" i="1"/>
  <c r="AE15" i="1" s="1"/>
  <c r="AD16" i="1"/>
  <c r="M17" i="1"/>
  <c r="AD17" i="1" s="1"/>
  <c r="AE17" i="1" s="1"/>
  <c r="Q14" i="1"/>
  <c r="AH14" i="1" s="1"/>
  <c r="AG14" i="1" s="1"/>
  <c r="Y12" i="1"/>
  <c r="Y13" i="1"/>
  <c r="M13" i="1"/>
  <c r="R15" i="1" l="1"/>
  <c r="X24" i="18"/>
  <c r="AF14" i="1"/>
  <c r="Q15" i="1"/>
  <c r="AH15" i="1" s="1"/>
  <c r="AG15" i="1" s="1"/>
  <c r="X38" i="19" s="1"/>
  <c r="V28" i="18"/>
  <c r="R16" i="1"/>
  <c r="Q16" i="1"/>
  <c r="AH16" i="1" s="1"/>
  <c r="AG16" i="1" s="1"/>
  <c r="AJ28" i="18"/>
  <c r="R17" i="1"/>
  <c r="AF16" i="1"/>
  <c r="AE16" i="1"/>
  <c r="Q17" i="1"/>
  <c r="AH17" i="1" s="1"/>
  <c r="AG17" i="1" s="1"/>
  <c r="AJ42" i="19" s="1"/>
  <c r="AH36" i="19"/>
  <c r="AI14" i="1"/>
  <c r="AF15" i="1"/>
  <c r="AF17" i="1"/>
  <c r="AD13" i="1"/>
  <c r="F221" i="13"/>
  <c r="F211" i="13"/>
  <c r="F212" i="13"/>
  <c r="F213" i="13"/>
  <c r="F214" i="13"/>
  <c r="F215" i="13"/>
  <c r="F216" i="13"/>
  <c r="F217" i="13"/>
  <c r="F218" i="13"/>
  <c r="F219" i="13"/>
  <c r="F220" i="13"/>
  <c r="F210" i="13"/>
  <c r="B221" i="13" a="1"/>
  <c r="O13" i="1"/>
  <c r="P13" i="1" s="1"/>
  <c r="Y42" i="19" l="1"/>
  <c r="AI16" i="1"/>
  <c r="AI17" i="1"/>
  <c r="AF13" i="1"/>
  <c r="AE13" i="1"/>
  <c r="AB24" i="18"/>
  <c r="R13" i="1"/>
  <c r="AI15" i="1"/>
  <c r="B221" i="13"/>
  <c r="AE53" i="19" l="1"/>
  <c r="AA25" i="19"/>
  <c r="AC12" i="19"/>
  <c r="M55" i="19"/>
  <c r="AM50" i="19"/>
  <c r="AK37" i="19"/>
  <c r="Y20" i="19"/>
  <c r="U9" i="19"/>
  <c r="K9" i="19"/>
  <c r="M24" i="19"/>
  <c r="AK21" i="19"/>
  <c r="Q13" i="1"/>
  <c r="AH13" i="1" s="1"/>
  <c r="AG13" i="1" s="1"/>
  <c r="S46" i="19" s="1"/>
  <c r="AI34" i="19" l="1"/>
  <c r="AM54" i="19"/>
  <c r="Q54" i="19"/>
  <c r="M36" i="19"/>
  <c r="M7" i="19"/>
  <c r="AM53" i="19"/>
  <c r="Y15" i="19"/>
  <c r="W8" i="19"/>
  <c r="AG18" i="19"/>
  <c r="M26" i="19"/>
  <c r="AK45" i="19"/>
  <c r="O6" i="19"/>
  <c r="AE11" i="19"/>
  <c r="W24" i="19"/>
  <c r="AE50" i="19"/>
  <c r="AM28" i="19"/>
  <c r="AI15" i="19"/>
  <c r="Q39" i="19"/>
  <c r="AG13" i="19"/>
  <c r="AE6" i="19"/>
  <c r="AC16" i="19"/>
  <c r="U42" i="19"/>
  <c r="AK49" i="19"/>
  <c r="Y46" i="19"/>
  <c r="W13" i="19"/>
  <c r="U6" i="19"/>
  <c r="AE55" i="19"/>
  <c r="AM43" i="19"/>
  <c r="AC51" i="19"/>
  <c r="S20" i="19"/>
  <c r="AE45" i="19"/>
  <c r="W31" i="19"/>
  <c r="AG31" i="19"/>
  <c r="AI50" i="19"/>
  <c r="AM21" i="19"/>
  <c r="Q46" i="19"/>
  <c r="U25" i="19"/>
  <c r="M25" i="19"/>
  <c r="K34" i="19"/>
  <c r="AA30" i="19"/>
  <c r="W39" i="19"/>
  <c r="K39" i="19"/>
  <c r="AC37" i="19"/>
  <c r="Q17" i="19"/>
  <c r="AA35" i="19"/>
  <c r="AI17" i="19"/>
  <c r="S35" i="19"/>
  <c r="W34" i="19"/>
  <c r="AA41" i="19"/>
  <c r="O43" i="19"/>
  <c r="AG28" i="19"/>
  <c r="AG17" i="19"/>
  <c r="W17" i="19"/>
  <c r="AI37" i="19"/>
  <c r="AK24" i="19"/>
  <c r="AK36" i="19"/>
  <c r="O35" i="19"/>
  <c r="O41" i="19"/>
  <c r="U19" i="19"/>
  <c r="Q18" i="19"/>
  <c r="AC30" i="19"/>
  <c r="AI11" i="19"/>
  <c r="AC13" i="19"/>
  <c r="AA6" i="19"/>
  <c r="Y16" i="19"/>
  <c r="AG50" i="19"/>
  <c r="AI29" i="19"/>
  <c r="M11" i="19"/>
  <c r="Q10" i="19"/>
  <c r="AA21" i="19"/>
  <c r="AG26" i="19"/>
  <c r="AI18" i="19"/>
  <c r="AK52" i="19"/>
  <c r="U48" i="19"/>
  <c r="S12" i="19"/>
  <c r="AC24" i="19"/>
  <c r="AG51" i="19"/>
  <c r="S55" i="19"/>
  <c r="AI33" i="19"/>
  <c r="K6" i="19"/>
  <c r="AA11" i="19"/>
  <c r="AE23" i="19"/>
  <c r="AC36" i="19"/>
  <c r="AK27" i="19"/>
  <c r="AG45" i="19"/>
  <c r="Q40" i="19"/>
  <c r="AC40" i="19"/>
  <c r="Y37" i="19"/>
  <c r="AE26" i="19"/>
  <c r="AM44" i="19"/>
  <c r="Q19" i="19"/>
  <c r="AC45" i="19"/>
  <c r="W44" i="19"/>
  <c r="K20" i="19"/>
  <c r="O31" i="19"/>
  <c r="Y45" i="19"/>
  <c r="Y53" i="19"/>
  <c r="O51" i="19"/>
  <c r="K25" i="19"/>
  <c r="U33" i="19"/>
  <c r="Y30" i="19"/>
  <c r="M23" i="19"/>
  <c r="K33" i="19"/>
  <c r="AA28" i="19"/>
  <c r="S39" i="19"/>
  <c r="M38" i="19"/>
  <c r="AC7" i="19"/>
  <c r="S7" i="19"/>
  <c r="AI49" i="19"/>
  <c r="AM52" i="19"/>
  <c r="O46" i="19"/>
  <c r="AK16" i="19"/>
  <c r="Y33" i="19"/>
  <c r="AA40" i="19"/>
  <c r="S48" i="19"/>
  <c r="O26" i="19"/>
  <c r="Y40" i="19"/>
  <c r="U13" i="19"/>
  <c r="S6" i="19"/>
  <c r="AC55" i="19"/>
  <c r="AC35" i="19"/>
  <c r="AK26" i="19"/>
  <c r="K10" i="19"/>
  <c r="AA9" i="19"/>
  <c r="AE20" i="19"/>
  <c r="AM15" i="19"/>
  <c r="S16" i="19"/>
  <c r="AM49" i="19"/>
  <c r="M6" i="19"/>
  <c r="AC11" i="19"/>
  <c r="AG23" i="19"/>
  <c r="AC50" i="19"/>
  <c r="Q48" i="19"/>
  <c r="AK30" i="19"/>
  <c r="O14" i="19"/>
  <c r="S11" i="19"/>
  <c r="W23" i="19"/>
  <c r="AE33" i="19"/>
  <c r="AM24" i="19"/>
  <c r="AE44" i="19"/>
  <c r="W53" i="19"/>
  <c r="AG38" i="19"/>
  <c r="AA55" i="19"/>
  <c r="AM6" i="19"/>
  <c r="AK43" i="19"/>
  <c r="M32" i="19"/>
  <c r="AG43" i="19"/>
  <c r="Q41" i="19"/>
  <c r="O18" i="19"/>
  <c r="S30" i="19"/>
  <c r="Q45" i="19"/>
  <c r="W52" i="19"/>
  <c r="M50" i="19"/>
  <c r="O23" i="19"/>
  <c r="M33" i="19"/>
  <c r="W29" i="19"/>
  <c r="K22" i="19"/>
  <c r="O32" i="19"/>
  <c r="Y27" i="19"/>
  <c r="U36" i="19"/>
  <c r="K55" i="19"/>
  <c r="AE14" i="19"/>
  <c r="U14" i="19"/>
  <c r="AE34" i="19"/>
  <c r="M27" i="19"/>
  <c r="AI13" i="1"/>
  <c r="AM45" i="19"/>
  <c r="M14" i="19"/>
  <c r="AE12" i="19"/>
  <c r="AC25" i="19"/>
  <c r="AG53" i="19"/>
  <c r="AE32" i="19"/>
  <c r="AM23" i="19"/>
  <c r="O8" i="19"/>
  <c r="S9" i="19"/>
  <c r="W20" i="19"/>
  <c r="AI13" i="19"/>
  <c r="W35" i="19"/>
  <c r="AI47" i="19"/>
  <c r="K15" i="19"/>
  <c r="U11" i="19"/>
  <c r="Y23" i="19"/>
  <c r="AE47" i="19"/>
  <c r="AE36" i="19"/>
  <c r="AM27" i="19"/>
  <c r="M13" i="19"/>
  <c r="AC10" i="19"/>
  <c r="AA22" i="19"/>
  <c r="AG30" i="19"/>
  <c r="AI22" i="19"/>
  <c r="AC43" i="19"/>
  <c r="AA49" i="19"/>
  <c r="AE37" i="19"/>
  <c r="Y52" i="19"/>
  <c r="AK15" i="19"/>
  <c r="AI35" i="19"/>
  <c r="U26" i="19"/>
  <c r="AE42" i="19"/>
  <c r="W55" i="19"/>
  <c r="S25" i="19"/>
  <c r="K30" i="19"/>
  <c r="U44" i="19"/>
  <c r="AA50" i="19"/>
  <c r="K49" i="19"/>
  <c r="M22" i="19"/>
  <c r="Q32" i="19"/>
  <c r="AA27" i="19"/>
  <c r="O20" i="19"/>
  <c r="S31" i="19"/>
  <c r="W26" i="19"/>
  <c r="Y55" i="19"/>
  <c r="O53" i="19"/>
  <c r="M10" i="19"/>
  <c r="AI51" i="19"/>
  <c r="AG11" i="19"/>
  <c r="Y24" i="19"/>
  <c r="AG48" i="19"/>
  <c r="AC27" i="19"/>
  <c r="AK18" i="19"/>
  <c r="W15" i="19"/>
  <c r="U8" i="19"/>
  <c r="AE18" i="19"/>
  <c r="AM55" i="19"/>
  <c r="W49" i="19"/>
  <c r="AK33" i="19"/>
  <c r="M12" i="19"/>
  <c r="W10" i="19"/>
  <c r="AG21" i="19"/>
  <c r="AC42" i="19"/>
  <c r="AC31" i="19"/>
  <c r="AK22" i="19"/>
  <c r="O10" i="19"/>
  <c r="AE9" i="19"/>
  <c r="W21" i="19"/>
  <c r="AK7" i="19"/>
  <c r="K19" i="19"/>
  <c r="AE40" i="19"/>
  <c r="O40" i="19"/>
  <c r="AM40" i="19"/>
  <c r="M43" i="19"/>
  <c r="AM12" i="19"/>
  <c r="AK32" i="19"/>
  <c r="U39" i="19"/>
  <c r="AG39" i="19"/>
  <c r="K36" i="19"/>
  <c r="U22" i="19"/>
  <c r="S28" i="19"/>
  <c r="Q43" i="19"/>
  <c r="W48" i="19"/>
  <c r="M46" i="19"/>
  <c r="O19" i="19"/>
  <c r="M31" i="19"/>
  <c r="W45" i="19"/>
  <c r="K18" i="19"/>
  <c r="O30" i="19"/>
  <c r="Y44" i="19"/>
  <c r="AA52" i="19"/>
  <c r="K51" i="19"/>
  <c r="Q31" i="19"/>
  <c r="M34" i="19"/>
  <c r="U37" i="19"/>
  <c r="AK6" i="19"/>
  <c r="AK48" i="19"/>
  <c r="M49" i="19"/>
  <c r="S10" i="19"/>
  <c r="AC21" i="19"/>
  <c r="AC38" i="19"/>
  <c r="AI8" i="19"/>
  <c r="U40" i="19"/>
  <c r="AA13" i="19"/>
  <c r="Y6" i="19"/>
  <c r="W16" i="19"/>
  <c r="AI45" i="19"/>
  <c r="AC34" i="19"/>
  <c r="AM22" i="19"/>
  <c r="AC15" i="19"/>
  <c r="AA8" i="19"/>
  <c r="Y19" i="19"/>
  <c r="AI36" i="19"/>
  <c r="AI12" i="19"/>
  <c r="Y32" i="19"/>
  <c r="S15" i="19"/>
  <c r="Q8" i="19"/>
  <c r="AA18" i="19"/>
  <c r="AK54" i="19"/>
  <c r="O37" i="19"/>
  <c r="AM39" i="19"/>
  <c r="S47" i="19"/>
  <c r="O25" i="19"/>
  <c r="Q50" i="19"/>
  <c r="AK55" i="19"/>
  <c r="AI27" i="19"/>
  <c r="M39" i="19"/>
  <c r="AI39" i="19"/>
  <c r="U52" i="19"/>
  <c r="S17" i="19"/>
  <c r="K26" i="19"/>
  <c r="S42" i="19"/>
  <c r="M44" i="19"/>
  <c r="Q51" i="19"/>
  <c r="S22" i="19"/>
  <c r="Q28" i="19"/>
  <c r="AA42" i="19"/>
  <c r="U20" i="19"/>
  <c r="S27" i="19"/>
  <c r="AA37" i="19"/>
  <c r="Y47" i="19"/>
  <c r="U55" i="19"/>
  <c r="U21" i="19"/>
  <c r="U38" i="19"/>
  <c r="AC48" i="19"/>
  <c r="W36" i="19"/>
  <c r="AI43" i="19"/>
  <c r="AE27" i="19"/>
  <c r="Q52" i="19"/>
  <c r="AC9" i="19"/>
  <c r="AG20" i="19"/>
  <c r="AI40" i="19"/>
  <c r="AK53" i="19"/>
  <c r="O44" i="19"/>
  <c r="S13" i="19"/>
  <c r="Q6" i="19"/>
  <c r="AG54" i="19"/>
  <c r="AK42" i="19"/>
  <c r="AE31" i="19"/>
  <c r="AI20" i="19"/>
  <c r="U15" i="19"/>
  <c r="S8" i="19"/>
  <c r="AC18" i="19"/>
  <c r="M20" i="19"/>
  <c r="AK9" i="19"/>
  <c r="Q42" i="19"/>
  <c r="AC14" i="19"/>
  <c r="AA7" i="19"/>
  <c r="AE17" i="19"/>
  <c r="AM51" i="19"/>
  <c r="K40" i="19"/>
  <c r="AK38" i="19"/>
  <c r="AE49" i="19"/>
  <c r="Q23" i="19"/>
  <c r="AG35" i="19"/>
  <c r="AI54" i="19"/>
  <c r="AM25" i="19"/>
  <c r="K50" i="19"/>
  <c r="AM37" i="19"/>
  <c r="AM17" i="19"/>
  <c r="Q16" i="19"/>
  <c r="AA34" i="19"/>
  <c r="W41" i="19"/>
  <c r="K43" i="19"/>
  <c r="U49" i="19"/>
  <c r="Q21" i="19"/>
  <c r="U27" i="19"/>
  <c r="Q38" i="19"/>
  <c r="S19" i="19"/>
  <c r="K27" i="19"/>
  <c r="S37" i="19"/>
  <c r="W46" i="19"/>
  <c r="S54" i="19"/>
  <c r="Q53" i="19"/>
  <c r="AA29" i="19"/>
  <c r="O15" i="19"/>
  <c r="AE35" i="19"/>
  <c r="AG32" i="19"/>
  <c r="AG15" i="19"/>
  <c r="W12" i="19"/>
  <c r="AE8" i="19"/>
  <c r="AG24" i="19"/>
  <c r="AC19" i="19"/>
  <c r="AE52" i="19"/>
  <c r="U17" i="19"/>
  <c r="AG29" i="19"/>
  <c r="AI48" i="19"/>
  <c r="AI21" i="19"/>
  <c r="S51" i="19"/>
  <c r="AE15" i="19"/>
  <c r="U12" i="19"/>
  <c r="AC8" i="19"/>
  <c r="AE24" i="19"/>
  <c r="AA19" i="19"/>
  <c r="AC52" i="19"/>
  <c r="AK10" i="19"/>
  <c r="AK31" i="19"/>
  <c r="S36" i="19"/>
  <c r="AC26" i="19"/>
  <c r="AK44" i="19"/>
  <c r="M28" i="19"/>
  <c r="O13" i="19"/>
  <c r="W14" i="19"/>
  <c r="AE10" i="19"/>
  <c r="U7" i="19"/>
  <c r="AC22" i="19"/>
  <c r="Y17" i="19"/>
  <c r="AG44" i="19"/>
  <c r="AA45" i="19"/>
  <c r="AG33" i="19"/>
  <c r="AI52" i="19"/>
  <c r="AI25" i="19"/>
  <c r="AA53" i="19"/>
  <c r="K12" i="19"/>
  <c r="AE13" i="19"/>
  <c r="U10" i="19"/>
  <c r="AC6" i="19"/>
  <c r="AE21" i="19"/>
  <c r="AA16" i="19"/>
  <c r="AC28" i="19"/>
  <c r="AK46" i="19"/>
  <c r="AK19" i="19"/>
  <c r="U46" i="19"/>
  <c r="AG41" i="19"/>
  <c r="K23" i="19"/>
  <c r="K44" i="19"/>
  <c r="AG46" i="19"/>
  <c r="AI42" i="19"/>
  <c r="U28" i="19"/>
  <c r="O36" i="19"/>
  <c r="AC33" i="19"/>
  <c r="AI14" i="19"/>
  <c r="AK51" i="19"/>
  <c r="AM33" i="19"/>
  <c r="AI23" i="19"/>
  <c r="W27" i="19"/>
  <c r="S49" i="19"/>
  <c r="AC41" i="19"/>
  <c r="AM16" i="19"/>
  <c r="AA47" i="19"/>
  <c r="O16" i="19"/>
  <c r="Q24" i="19"/>
  <c r="S34" i="19"/>
  <c r="O29" i="19"/>
  <c r="W32" i="19"/>
  <c r="Y43" i="19"/>
  <c r="S40" i="19"/>
  <c r="Y49" i="19"/>
  <c r="M40" i="19"/>
  <c r="O47" i="19"/>
  <c r="Q47" i="19"/>
  <c r="K21" i="19"/>
  <c r="S18" i="19"/>
  <c r="U31" i="19"/>
  <c r="Q26" i="19"/>
  <c r="Y26" i="19"/>
  <c r="Y36" i="19"/>
  <c r="M19" i="19"/>
  <c r="U16" i="19"/>
  <c r="K31" i="19"/>
  <c r="Y35" i="19"/>
  <c r="U45" i="19"/>
  <c r="W42" i="19"/>
  <c r="W54" i="19"/>
  <c r="K45" i="19"/>
  <c r="M52" i="19"/>
  <c r="U51" i="19"/>
  <c r="O11" i="19"/>
  <c r="AK8" i="19"/>
  <c r="AI32" i="19"/>
  <c r="AK29" i="19"/>
  <c r="Q15" i="19"/>
  <c r="Y11" i="19"/>
  <c r="AG7" i="19"/>
  <c r="AC23" i="19"/>
  <c r="Y18" i="19"/>
  <c r="AC46" i="19"/>
  <c r="Y50" i="19"/>
  <c r="AI6" i="19"/>
  <c r="AM42" i="19"/>
  <c r="S24" i="19"/>
  <c r="M15" i="19"/>
  <c r="AG14" i="19"/>
  <c r="W11" i="19"/>
  <c r="AE7" i="19"/>
  <c r="AA23" i="19"/>
  <c r="W18" i="19"/>
  <c r="AG34" i="19"/>
  <c r="AI53" i="19"/>
  <c r="AI26" i="19"/>
  <c r="O54" i="19"/>
  <c r="AK12" i="19"/>
  <c r="AM30" i="19"/>
  <c r="Y54" i="19"/>
  <c r="K11" i="19"/>
  <c r="Y13" i="19"/>
  <c r="AG9" i="19"/>
  <c r="W6" i="19"/>
  <c r="Y21" i="19"/>
  <c r="AG55" i="19"/>
  <c r="AE39" i="19"/>
  <c r="Y38" i="19"/>
  <c r="AE28" i="19"/>
  <c r="AM46" i="19"/>
  <c r="AM19" i="19"/>
  <c r="K52" i="19"/>
  <c r="M9" i="19"/>
  <c r="AG12" i="19"/>
  <c r="W9" i="19"/>
  <c r="AE25" i="19"/>
  <c r="AA20" i="19"/>
  <c r="AC54" i="19"/>
  <c r="AK14" i="19"/>
  <c r="AK35" i="19"/>
  <c r="U30" i="19"/>
  <c r="AG49" i="19"/>
  <c r="AC39" i="19"/>
  <c r="U32" i="19"/>
  <c r="M51" i="19"/>
  <c r="AC44" i="19"/>
  <c r="AK39" i="19"/>
  <c r="S43" i="19"/>
  <c r="K54" i="19"/>
  <c r="AE30" i="19"/>
  <c r="AK11" i="19"/>
  <c r="AM48" i="19"/>
  <c r="AI31" i="19"/>
  <c r="AK20" i="19"/>
  <c r="AA51" i="19"/>
  <c r="AC49" i="19"/>
  <c r="AE38" i="19"/>
  <c r="Q35" i="19"/>
  <c r="O38" i="19"/>
  <c r="K24" i="19"/>
  <c r="S21" i="19"/>
  <c r="O33" i="19"/>
  <c r="K28" i="19"/>
  <c r="Y29" i="19"/>
  <c r="S38" i="19"/>
  <c r="AA38" i="19"/>
  <c r="AA46" i="19"/>
  <c r="O55" i="19"/>
  <c r="Q55" i="19"/>
  <c r="AK17" i="19"/>
  <c r="M18" i="19"/>
  <c r="U35" i="19"/>
  <c r="Q30" i="19"/>
  <c r="Y34" i="19"/>
  <c r="AA44" i="19"/>
  <c r="O17" i="19"/>
  <c r="U24" i="19"/>
  <c r="K35" i="19"/>
  <c r="S29" i="19"/>
  <c r="AA32" i="19"/>
  <c r="Q44" i="19"/>
  <c r="S41" i="19"/>
  <c r="Y51" i="19"/>
  <c r="M42" i="19"/>
  <c r="O49" i="19"/>
  <c r="Q49" i="19"/>
  <c r="AM13" i="19"/>
  <c r="Q33" i="19"/>
  <c r="Y7" i="19"/>
  <c r="AC17" i="19"/>
  <c r="K38" i="19"/>
  <c r="AK13" i="19"/>
  <c r="Q29" i="19"/>
  <c r="K14" i="19"/>
  <c r="Y14" i="19"/>
  <c r="AG10" i="19"/>
  <c r="W7" i="19"/>
  <c r="AE22" i="19"/>
  <c r="AA17" i="19"/>
  <c r="AC32" i="19"/>
  <c r="AK50" i="19"/>
  <c r="AK23" i="19"/>
  <c r="M47" i="19"/>
  <c r="AM9" i="19"/>
  <c r="AI28" i="19"/>
  <c r="K42" i="19"/>
  <c r="O9" i="19"/>
  <c r="Q13" i="19"/>
  <c r="Y9" i="19"/>
  <c r="AG25" i="19"/>
  <c r="AC20" i="19"/>
  <c r="AE54" i="19"/>
  <c r="AK41" i="19"/>
  <c r="W47" i="19"/>
  <c r="AM7" i="19"/>
  <c r="AI44" i="19"/>
  <c r="M17" i="19"/>
  <c r="U54" i="19"/>
  <c r="K8" i="19"/>
  <c r="Y12" i="19"/>
  <c r="AG8" i="19"/>
  <c r="W25" i="19"/>
  <c r="AE19" i="19"/>
  <c r="AG52" i="19"/>
  <c r="AM11" i="19"/>
  <c r="AM32" i="19"/>
  <c r="S45" i="19"/>
  <c r="AE48" i="19"/>
  <c r="AG37" i="19"/>
  <c r="Q27" i="19"/>
  <c r="K48" i="19"/>
  <c r="AG42" i="19"/>
  <c r="AI38" i="19"/>
  <c r="U41" i="19"/>
  <c r="O50" i="19"/>
  <c r="AC29" i="19"/>
  <c r="AI10" i="19"/>
  <c r="AK47" i="19"/>
  <c r="AM29" i="19"/>
  <c r="AI19" i="19"/>
  <c r="Y48" i="19"/>
  <c r="AG47" i="19"/>
  <c r="AM41" i="19"/>
  <c r="M30" i="19"/>
  <c r="M53" i="19"/>
  <c r="O22" i="19"/>
  <c r="Q20" i="19"/>
  <c r="S32" i="19"/>
  <c r="O27" i="19"/>
  <c r="W28" i="19"/>
  <c r="W37" i="19"/>
  <c r="Q36" i="19"/>
  <c r="M37" i="19"/>
  <c r="M54" i="19"/>
  <c r="U53" i="19"/>
  <c r="AI16" i="19"/>
  <c r="Q25" i="19"/>
  <c r="M35" i="19"/>
  <c r="U29" i="19"/>
  <c r="W33" i="19"/>
  <c r="S44" i="19"/>
  <c r="K16" i="19"/>
  <c r="S23" i="19"/>
  <c r="O34" i="19"/>
  <c r="K29" i="19"/>
  <c r="Y31" i="19"/>
  <c r="U43" i="19"/>
  <c r="W40" i="19"/>
  <c r="W50" i="19"/>
  <c r="K41" i="19"/>
  <c r="M48" i="19"/>
  <c r="U47" i="19"/>
  <c r="S50" i="19"/>
  <c r="K13" i="19"/>
  <c r="AM34" i="19"/>
  <c r="W51" i="19"/>
  <c r="AA14" i="19"/>
  <c r="Q11" i="19"/>
  <c r="AG22" i="19"/>
  <c r="AE43" i="19"/>
  <c r="AK34" i="19"/>
  <c r="AI24" i="19"/>
  <c r="AM18" i="19"/>
  <c r="Q37" i="19"/>
  <c r="AM26" i="19"/>
  <c r="M45" i="19"/>
  <c r="S14" i="19"/>
  <c r="AA10" i="19"/>
  <c r="Q7" i="19"/>
  <c r="Y22" i="19"/>
  <c r="AG16" i="19"/>
  <c r="AG40" i="19"/>
  <c r="O48" i="19"/>
  <c r="AM10" i="19"/>
  <c r="AM31" i="19"/>
  <c r="AA43" i="19"/>
  <c r="O12" i="19"/>
  <c r="Q14" i="19"/>
  <c r="Y10" i="19"/>
  <c r="AG6" i="19"/>
  <c r="W22" i="19"/>
  <c r="AE16" i="19"/>
  <c r="AE29" i="19"/>
  <c r="AM47" i="19"/>
  <c r="AM20" i="19"/>
  <c r="AG36" i="19"/>
  <c r="AI55" i="19"/>
  <c r="AK25" i="19"/>
  <c r="O52" i="19"/>
  <c r="M8" i="19"/>
  <c r="AA12" i="19"/>
  <c r="Q9" i="19"/>
  <c r="Y25" i="19"/>
  <c r="AG19" i="19"/>
  <c r="AC53" i="19"/>
  <c r="AM38" i="19"/>
  <c r="M41" i="19"/>
  <c r="AM14" i="19"/>
  <c r="AM35" i="19"/>
  <c r="U34" i="19"/>
  <c r="O7" i="19"/>
  <c r="AA15" i="19"/>
  <c r="Q12" i="19"/>
  <c r="Y8" i="19"/>
  <c r="AA24" i="19"/>
  <c r="W19" i="19"/>
  <c r="AE51" i="19"/>
  <c r="AI9" i="19"/>
  <c r="AI30" i="19"/>
  <c r="Y41" i="19"/>
  <c r="AC47" i="19"/>
  <c r="AI41" i="19"/>
  <c r="Y28" i="19"/>
  <c r="U50" i="19"/>
  <c r="AE41" i="19"/>
  <c r="AM36" i="19"/>
  <c r="Y39" i="19"/>
  <c r="S53" i="19"/>
  <c r="AG27" i="19"/>
  <c r="AM8" i="19"/>
  <c r="AI46" i="19"/>
  <c r="AK28" i="19"/>
  <c r="O21" i="19"/>
  <c r="O42" i="19"/>
  <c r="AE46" i="19"/>
  <c r="AK40" i="19"/>
  <c r="AA33" i="19"/>
  <c r="K46" i="19"/>
  <c r="M21" i="19"/>
  <c r="U18" i="19"/>
  <c r="K32" i="19"/>
  <c r="S26" i="19"/>
  <c r="AA26" i="19"/>
  <c r="AA36" i="19"/>
  <c r="AA54" i="19"/>
  <c r="O45" i="19"/>
  <c r="K53" i="19"/>
  <c r="S52" i="19"/>
  <c r="M16" i="19"/>
  <c r="U23" i="19"/>
  <c r="Q34" i="19"/>
  <c r="M29" i="19"/>
  <c r="AA31" i="19"/>
  <c r="W43" i="19"/>
  <c r="O24" i="19"/>
  <c r="Q22" i="19"/>
  <c r="S33" i="19"/>
  <c r="O28" i="19"/>
  <c r="W30" i="19"/>
  <c r="W38" i="19"/>
  <c r="AA39" i="19"/>
  <c r="AA48" i="19"/>
  <c r="O39" i="19"/>
  <c r="K47" i="19"/>
  <c r="M12" i="1"/>
  <c r="AD12" i="1" s="1"/>
  <c r="AE12" i="1" s="1"/>
  <c r="AF12" i="1" l="1"/>
  <c r="AI7" i="19" l="1"/>
  <c r="K37" i="19"/>
  <c r="K17" i="19"/>
  <c r="K7" i="19"/>
  <c r="B223" i="13" l="1"/>
  <c r="B222" i="13"/>
  <c r="H210" i="13" l="1"/>
  <c r="O12" i="1"/>
  <c r="P12" i="1" s="1"/>
  <c r="L32" i="18" l="1"/>
  <c r="X44" i="18"/>
  <c r="X26" i="18"/>
  <c r="R16" i="18"/>
  <c r="AL22" i="18"/>
  <c r="AH8" i="18"/>
  <c r="AD36" i="18"/>
  <c r="X18" i="18"/>
  <c r="P12" i="18"/>
  <c r="AF36" i="18"/>
  <c r="R12" i="18"/>
  <c r="AF12" i="18"/>
  <c r="L38" i="18"/>
  <c r="Z38" i="18"/>
  <c r="V40" i="18"/>
  <c r="AH18" i="18"/>
  <c r="AB32" i="18"/>
  <c r="T10" i="18"/>
  <c r="N32" i="18"/>
  <c r="Z44" i="18"/>
  <c r="Z26" i="18"/>
  <c r="T16" i="18"/>
  <c r="AH24" i="18"/>
  <c r="AJ8" i="18"/>
  <c r="Z18" i="18"/>
  <c r="T22" i="18"/>
  <c r="AH6" i="18"/>
  <c r="J8" i="18"/>
  <c r="X36" i="18"/>
  <c r="AF30" i="18"/>
  <c r="P28" i="18"/>
  <c r="J38" i="18"/>
  <c r="P32" i="18"/>
  <c r="R22" i="18"/>
  <c r="J16" i="18"/>
  <c r="AH30" i="18"/>
  <c r="AL12" i="18"/>
  <c r="AB42" i="18"/>
  <c r="V6" i="18"/>
  <c r="R32" i="18"/>
  <c r="L16" i="18"/>
  <c r="AJ30" i="18"/>
  <c r="AD42" i="18"/>
  <c r="X6" i="18"/>
  <c r="N28" i="18"/>
  <c r="P42" i="18"/>
  <c r="AL40" i="18"/>
  <c r="AF20" i="18"/>
  <c r="N42" i="18"/>
  <c r="T34" i="18"/>
  <c r="J26" i="18"/>
  <c r="N20" i="18"/>
  <c r="AL34" i="18"/>
  <c r="AB26" i="18"/>
  <c r="AF14" i="18"/>
  <c r="T8" i="18"/>
  <c r="L12" i="18"/>
  <c r="J44" i="18"/>
  <c r="V34" i="18"/>
  <c r="L26" i="18"/>
  <c r="J14" i="18"/>
  <c r="AH36" i="18"/>
  <c r="AD26" i="18"/>
  <c r="AB16" i="18"/>
  <c r="V8" i="18"/>
  <c r="N12" i="18"/>
  <c r="T40" i="18"/>
  <c r="AL16" i="18"/>
  <c r="AJ40" i="18"/>
  <c r="AD20" i="18"/>
  <c r="R10" i="18"/>
  <c r="Z36" i="18"/>
  <c r="J12" i="18"/>
  <c r="AD14" i="18"/>
  <c r="AJ34" i="18"/>
  <c r="T24" i="18"/>
  <c r="L42" i="18"/>
  <c r="AF8" i="18"/>
  <c r="AB30" i="18"/>
  <c r="AH16" i="18"/>
  <c r="T36" i="18"/>
  <c r="P40" i="18"/>
  <c r="AD18" i="18"/>
  <c r="AJ38" i="18"/>
  <c r="T26" i="18"/>
  <c r="N30" i="18"/>
  <c r="AB8" i="18"/>
  <c r="AD28" i="18"/>
  <c r="AJ14" i="18"/>
  <c r="P36" i="18"/>
  <c r="R38" i="18"/>
  <c r="X20" i="18"/>
  <c r="AH10" i="18"/>
  <c r="R18" i="18"/>
  <c r="R30" i="18"/>
  <c r="J6" i="18"/>
  <c r="AD16" i="18"/>
  <c r="AJ36" i="18"/>
  <c r="N26" i="18"/>
  <c r="L44" i="18"/>
  <c r="AD12" i="18"/>
  <c r="AF40" i="18"/>
  <c r="AL28" i="18"/>
  <c r="P22" i="18"/>
  <c r="N36" i="18"/>
  <c r="P8" i="18"/>
  <c r="AD24" i="18"/>
  <c r="J20" i="18"/>
  <c r="P34" i="18"/>
  <c r="L10" i="18"/>
  <c r="AF44" i="18"/>
  <c r="AL32" i="18"/>
  <c r="P24" i="18"/>
  <c r="N40" i="18"/>
  <c r="AD6" i="18"/>
  <c r="AD22" i="18"/>
  <c r="L18" i="18"/>
  <c r="X32" i="18"/>
  <c r="R12" i="1"/>
  <c r="Z14" i="18"/>
  <c r="AJ42" i="18"/>
  <c r="T28" i="18"/>
  <c r="Z40" i="18"/>
  <c r="L8" i="18"/>
  <c r="AF42" i="18"/>
  <c r="AL30" i="18"/>
  <c r="J24" i="18"/>
  <c r="N38" i="18"/>
  <c r="AF10" i="18"/>
  <c r="AB36" i="18"/>
  <c r="AJ22" i="18"/>
  <c r="V26" i="18"/>
  <c r="J32" i="18"/>
  <c r="R6" i="18"/>
  <c r="AH12" i="18"/>
  <c r="R20" i="18"/>
  <c r="X30" i="18"/>
  <c r="Z12" i="18"/>
  <c r="AB40" i="18"/>
  <c r="AL26" i="18"/>
  <c r="L22" i="18"/>
  <c r="J36" i="18"/>
  <c r="Z20" i="18"/>
  <c r="AJ10" i="18"/>
  <c r="T18" i="18"/>
  <c r="T30" i="18"/>
  <c r="N6" i="18"/>
  <c r="AF16" i="18"/>
  <c r="AL36" i="18"/>
  <c r="P26" i="18"/>
  <c r="N44" i="18"/>
  <c r="T12" i="18"/>
  <c r="AB38" i="18"/>
  <c r="AJ24" i="18"/>
  <c r="X28" i="18"/>
  <c r="J34" i="18"/>
  <c r="P10" i="18"/>
  <c r="AD30" i="18"/>
  <c r="AJ16" i="18"/>
  <c r="V36" i="18"/>
  <c r="R40" i="18"/>
  <c r="Z16" i="18"/>
  <c r="AJ44" i="18"/>
  <c r="T14" i="18"/>
  <c r="Z42" i="18"/>
  <c r="AB10" i="18"/>
  <c r="AD34" i="18"/>
  <c r="AJ20" i="18"/>
  <c r="V24" i="18"/>
  <c r="R44" i="18"/>
  <c r="V16" i="18"/>
  <c r="AL42" i="18"/>
  <c r="P14" i="18"/>
  <c r="V42" i="18"/>
  <c r="N8" i="18"/>
  <c r="AB44" i="18"/>
  <c r="AH32" i="18"/>
  <c r="L24" i="18"/>
  <c r="J40" i="18"/>
  <c r="V10" i="18"/>
  <c r="AD32" i="18"/>
  <c r="AJ18" i="18"/>
  <c r="V22" i="18"/>
  <c r="R42" i="18"/>
  <c r="R8" i="18"/>
  <c r="AF24" i="18"/>
  <c r="L20" i="18"/>
  <c r="R34" i="18"/>
  <c r="AF18" i="18"/>
  <c r="AL38" i="18"/>
  <c r="J28" i="18"/>
  <c r="V38" i="18"/>
  <c r="AD8" i="18"/>
  <c r="AF28" i="18"/>
  <c r="AL14" i="18"/>
  <c r="R36" i="18"/>
  <c r="T38" i="18"/>
  <c r="AB18" i="18"/>
  <c r="AH38" i="18"/>
  <c r="R26" i="18"/>
  <c r="J30" i="18"/>
  <c r="V12" i="18"/>
  <c r="AD38" i="18"/>
  <c r="AL24" i="18"/>
  <c r="Z28" i="18"/>
  <c r="L34" i="18"/>
  <c r="X8" i="18"/>
  <c r="AF26" i="18"/>
  <c r="N14" i="18"/>
  <c r="X34" i="18"/>
  <c r="V14" i="18"/>
  <c r="T6" i="18"/>
  <c r="AJ12" i="18"/>
  <c r="T20" i="18"/>
  <c r="Z30" i="18"/>
  <c r="N10" i="18"/>
  <c r="AB14" i="18"/>
  <c r="AH34" i="18"/>
  <c r="R24" i="18"/>
  <c r="J42" i="18"/>
  <c r="AF6" i="18"/>
  <c r="AF22" i="18"/>
  <c r="N18" i="18"/>
  <c r="Z32" i="18"/>
  <c r="J10" i="18"/>
  <c r="AD44" i="18"/>
  <c r="AJ32" i="18"/>
  <c r="N24" i="18"/>
  <c r="L40" i="18"/>
  <c r="X10" i="18"/>
  <c r="AF32" i="18"/>
  <c r="AL18" i="18"/>
  <c r="X22" i="18"/>
  <c r="T42" i="18"/>
  <c r="Z6" i="18"/>
  <c r="AL6" i="18"/>
  <c r="N16" i="18"/>
  <c r="T32" i="18"/>
  <c r="AH26" i="18"/>
  <c r="V18" i="18"/>
  <c r="AL44" i="18"/>
  <c r="P16" i="18"/>
  <c r="V44" i="18"/>
  <c r="AB12" i="18"/>
  <c r="AD40" i="18"/>
  <c r="AH28" i="18"/>
  <c r="N22" i="18"/>
  <c r="L36" i="18"/>
  <c r="P6" i="18"/>
  <c r="AL10" i="18"/>
  <c r="P20" i="18"/>
  <c r="V30" i="18"/>
  <c r="X12" i="18"/>
  <c r="AF38" i="18"/>
  <c r="AJ26" i="18"/>
  <c r="J22" i="18"/>
  <c r="N34" i="18"/>
  <c r="Z8" i="18"/>
  <c r="AB28" i="18"/>
  <c r="AH14" i="18"/>
  <c r="Z34" i="18"/>
  <c r="P38" i="18"/>
  <c r="V20" i="18"/>
  <c r="AL8" i="18"/>
  <c r="P18" i="18"/>
  <c r="P30" i="18"/>
  <c r="AB20" i="18"/>
  <c r="AH40" i="18"/>
  <c r="L28" i="18"/>
  <c r="X38" i="18"/>
  <c r="AD10" i="18"/>
  <c r="AF34" i="18"/>
  <c r="AL20" i="18"/>
  <c r="Z24" i="18"/>
  <c r="T44" i="18"/>
  <c r="X16" i="18"/>
  <c r="AH44" i="18"/>
  <c r="R14" i="18"/>
  <c r="X42" i="18"/>
  <c r="Z10" i="18"/>
  <c r="AB34" i="18"/>
  <c r="AH20" i="18"/>
  <c r="Z22" i="18"/>
  <c r="P44" i="18"/>
  <c r="AB6" i="18"/>
  <c r="AB22" i="18"/>
  <c r="J18" i="18"/>
  <c r="V32" i="18"/>
  <c r="X14" i="18"/>
  <c r="AH42" i="18"/>
  <c r="R28" i="18"/>
  <c r="X40" i="18"/>
  <c r="AJ6" i="18"/>
  <c r="L30" i="18"/>
  <c r="L14" i="18"/>
  <c r="L6" i="18"/>
  <c r="Q12" i="1"/>
  <c r="AH12" i="1" s="1"/>
  <c r="AG12" i="1" s="1"/>
  <c r="R37" i="19" l="1"/>
  <c r="X27" i="19"/>
  <c r="J27" i="19"/>
  <c r="N32" i="19"/>
  <c r="R19" i="19"/>
  <c r="J22" i="19"/>
  <c r="R49" i="19"/>
  <c r="J50" i="19"/>
  <c r="N42" i="19"/>
  <c r="Z51" i="19"/>
  <c r="P42" i="19"/>
  <c r="P55" i="19"/>
  <c r="N55" i="19"/>
  <c r="Z46" i="19"/>
  <c r="Z38" i="19"/>
  <c r="R38" i="19"/>
  <c r="X29" i="19"/>
  <c r="J28" i="19"/>
  <c r="N33" i="19"/>
  <c r="R21" i="19"/>
  <c r="J24" i="19"/>
  <c r="T48" i="19"/>
  <c r="L49" i="19"/>
  <c r="J42" i="19"/>
  <c r="V51" i="19"/>
  <c r="P41" i="19"/>
  <c r="R39" i="19"/>
  <c r="P19" i="19"/>
  <c r="AJ24" i="19"/>
  <c r="AH35" i="19"/>
  <c r="AL52" i="19"/>
  <c r="AJ15" i="19"/>
  <c r="AD34" i="19"/>
  <c r="R41" i="19"/>
  <c r="T35" i="19"/>
  <c r="AL40" i="19"/>
  <c r="AD45" i="19"/>
  <c r="Z48" i="19"/>
  <c r="T19" i="19"/>
  <c r="AL24" i="19"/>
  <c r="AJ35" i="19"/>
  <c r="AH53" i="19"/>
  <c r="AL15" i="19"/>
  <c r="AF34" i="19"/>
  <c r="Z43" i="19"/>
  <c r="R24" i="19"/>
  <c r="AH25" i="19"/>
  <c r="AL35" i="19"/>
  <c r="AH52" i="19"/>
  <c r="AL14" i="19"/>
  <c r="AF33" i="19"/>
  <c r="P34" i="19"/>
  <c r="AB47" i="19"/>
  <c r="L20" i="19"/>
  <c r="AF51" i="19"/>
  <c r="X19" i="19"/>
  <c r="AB24" i="19"/>
  <c r="Z8" i="19"/>
  <c r="R12" i="19"/>
  <c r="AB15" i="19"/>
  <c r="L52" i="19"/>
  <c r="AL22" i="19"/>
  <c r="AJ52" i="19"/>
  <c r="AB34" i="19"/>
  <c r="P35" i="19"/>
  <c r="AB45" i="19"/>
  <c r="Z17" i="19"/>
  <c r="AD22" i="19"/>
  <c r="V7" i="19"/>
  <c r="AF10" i="19"/>
  <c r="X14" i="19"/>
  <c r="J14" i="19"/>
  <c r="L29" i="19"/>
  <c r="AB43" i="19"/>
  <c r="L33" i="19"/>
  <c r="AB46" i="19"/>
  <c r="X18" i="19"/>
  <c r="AB23" i="19"/>
  <c r="AF7" i="19"/>
  <c r="X11" i="19"/>
  <c r="P15" i="19"/>
  <c r="N15" i="19"/>
  <c r="T29" i="19"/>
  <c r="AJ29" i="19"/>
  <c r="AJ8" i="19"/>
  <c r="AB51" i="19"/>
  <c r="AB41" i="19"/>
  <c r="V19" i="19"/>
  <c r="V9" i="19"/>
  <c r="V21" i="19"/>
  <c r="AJ40" i="19"/>
  <c r="AD17" i="19"/>
  <c r="Z18" i="19"/>
  <c r="Z32" i="19"/>
  <c r="P45" i="19"/>
  <c r="N18" i="19"/>
  <c r="N37" i="19"/>
  <c r="T26" i="19"/>
  <c r="AH10" i="19"/>
  <c r="AB29" i="19"/>
  <c r="AB40" i="19"/>
  <c r="AH30" i="19"/>
  <c r="AD29" i="19"/>
  <c r="AL19" i="19"/>
  <c r="AD28" i="19"/>
  <c r="AB42" i="19"/>
  <c r="V10" i="19"/>
  <c r="AJ33" i="19"/>
  <c r="AD53" i="19"/>
  <c r="AB12" i="19"/>
  <c r="V50" i="19"/>
  <c r="AF20" i="19"/>
  <c r="L10" i="19"/>
  <c r="AD27" i="19"/>
  <c r="R15" i="19"/>
  <c r="AB14" i="19"/>
  <c r="X44" i="19"/>
  <c r="L44" i="19"/>
  <c r="J26" i="19"/>
  <c r="V36" i="19"/>
  <c r="P39" i="19"/>
  <c r="AH31" i="19"/>
  <c r="Z37" i="19"/>
  <c r="Z28" i="19"/>
  <c r="R27" i="19"/>
  <c r="J33" i="19"/>
  <c r="T20" i="19"/>
  <c r="L23" i="19"/>
  <c r="T50" i="19"/>
  <c r="L51" i="19"/>
  <c r="J44" i="19"/>
  <c r="V53" i="19"/>
  <c r="X42" i="19"/>
  <c r="L46" i="19"/>
  <c r="J39" i="19"/>
  <c r="V48" i="19"/>
  <c r="V39" i="19"/>
  <c r="P43" i="19"/>
  <c r="Z30" i="19"/>
  <c r="R28" i="19"/>
  <c r="J34" i="19"/>
  <c r="T22" i="19"/>
  <c r="L25" i="19"/>
  <c r="P50" i="19"/>
  <c r="N50" i="19"/>
  <c r="L43" i="19"/>
  <c r="X52" i="19"/>
  <c r="X41" i="19"/>
  <c r="Z42" i="19"/>
  <c r="R22" i="19"/>
  <c r="AL25" i="19"/>
  <c r="AJ43" i="19"/>
  <c r="AH54" i="19"/>
  <c r="AL6" i="19"/>
  <c r="AF35" i="19"/>
  <c r="R43" i="19"/>
  <c r="P23" i="19"/>
  <c r="AH42" i="19"/>
  <c r="AF46" i="19"/>
  <c r="R45" i="19"/>
  <c r="J19" i="19"/>
  <c r="AH26" i="19"/>
  <c r="AL43" i="19"/>
  <c r="AJ54" i="19"/>
  <c r="AJ7" i="19"/>
  <c r="AB36" i="19"/>
  <c r="V45" i="19"/>
  <c r="N19" i="19"/>
  <c r="AJ26" i="19"/>
  <c r="AL42" i="19"/>
  <c r="AJ53" i="19"/>
  <c r="AH6" i="19"/>
  <c r="AB35" i="19"/>
  <c r="R20" i="19"/>
  <c r="AF49" i="19"/>
  <c r="AL38" i="19"/>
  <c r="AB53" i="19"/>
  <c r="AF19" i="19"/>
  <c r="X25" i="19"/>
  <c r="P9" i="19"/>
  <c r="Z12" i="19"/>
  <c r="L8" i="19"/>
  <c r="V54" i="19"/>
  <c r="AJ25" i="19"/>
  <c r="AH55" i="19"/>
  <c r="AF36" i="19"/>
  <c r="J21" i="19"/>
  <c r="AF47" i="19"/>
  <c r="V18" i="19"/>
  <c r="Z23" i="19"/>
  <c r="AD7" i="19"/>
  <c r="V11" i="19"/>
  <c r="AF14" i="19"/>
  <c r="L15" i="19"/>
  <c r="T32" i="19"/>
  <c r="AF45" i="19"/>
  <c r="T17" i="19"/>
  <c r="AF48" i="19"/>
  <c r="AF18" i="19"/>
  <c r="X24" i="19"/>
  <c r="V8" i="19"/>
  <c r="AF11" i="19"/>
  <c r="X15" i="19"/>
  <c r="L7" i="19"/>
  <c r="P33" i="19"/>
  <c r="AH32" i="19"/>
  <c r="AH11" i="19"/>
  <c r="L38" i="19"/>
  <c r="Z16" i="19"/>
  <c r="X8" i="19"/>
  <c r="AF12" i="19"/>
  <c r="T6" i="19"/>
  <c r="AF43" i="19"/>
  <c r="V23" i="19"/>
  <c r="AD23" i="19"/>
  <c r="AF24" i="19"/>
  <c r="T51" i="19"/>
  <c r="AL34" i="19"/>
  <c r="AL13" i="19"/>
  <c r="AD21" i="19"/>
  <c r="Z15" i="19"/>
  <c r="AD9" i="19"/>
  <c r="V17" i="19"/>
  <c r="P8" i="19"/>
  <c r="J45" i="19"/>
  <c r="AD19" i="19"/>
  <c r="N14" i="19"/>
  <c r="Z22" i="19"/>
  <c r="L30" i="19"/>
  <c r="R29" i="19"/>
  <c r="T24" i="19"/>
  <c r="N17" i="19"/>
  <c r="T54" i="19"/>
  <c r="L55" i="19"/>
  <c r="X46" i="19"/>
  <c r="T39" i="19"/>
  <c r="T49" i="19"/>
  <c r="L50" i="19"/>
  <c r="J43" i="19"/>
  <c r="V41" i="19"/>
  <c r="Z34" i="19"/>
  <c r="R30" i="19"/>
  <c r="P54" i="19"/>
  <c r="R36" i="19"/>
  <c r="AH19" i="19"/>
  <c r="N53" i="19"/>
  <c r="AF50" i="19"/>
  <c r="AJ10" i="19"/>
  <c r="AJ30" i="19"/>
  <c r="Z52" i="19"/>
  <c r="AB16" i="19"/>
  <c r="AF13" i="19"/>
  <c r="AH15" i="19"/>
  <c r="V20" i="19"/>
  <c r="N8" i="19"/>
  <c r="AH40" i="19"/>
  <c r="AB9" i="19"/>
  <c r="AL18" i="19"/>
  <c r="V25" i="19"/>
  <c r="AL37" i="19"/>
  <c r="V34" i="19"/>
  <c r="J18" i="19"/>
  <c r="AH17" i="19"/>
  <c r="J46" i="19"/>
  <c r="N38" i="19"/>
  <c r="Z47" i="19"/>
  <c r="P40" i="19"/>
  <c r="X53" i="19"/>
  <c r="N31" i="19"/>
  <c r="R55" i="19"/>
  <c r="P28" i="19"/>
  <c r="V38" i="19"/>
  <c r="V30" i="19"/>
  <c r="N28" i="19"/>
  <c r="R33" i="19"/>
  <c r="P22" i="19"/>
  <c r="N24" i="19"/>
  <c r="P52" i="19"/>
  <c r="N52" i="19"/>
  <c r="L45" i="19"/>
  <c r="X54" i="19"/>
  <c r="P47" i="19"/>
  <c r="N47" i="19"/>
  <c r="L40" i="19"/>
  <c r="X49" i="19"/>
  <c r="R40" i="19"/>
  <c r="X43" i="19"/>
  <c r="V32" i="19"/>
  <c r="N29" i="19"/>
  <c r="R34" i="19"/>
  <c r="P24" i="19"/>
  <c r="N16" i="19"/>
  <c r="R51" i="19"/>
  <c r="J52" i="19"/>
  <c r="N44" i="19"/>
  <c r="Z53" i="19"/>
  <c r="T42" i="19"/>
  <c r="V27" i="19"/>
  <c r="N21" i="19"/>
  <c r="AH27" i="19"/>
  <c r="AL44" i="19"/>
  <c r="AJ55" i="19"/>
  <c r="AD26" i="19"/>
  <c r="AB37" i="19"/>
  <c r="Z44" i="19"/>
  <c r="L18" i="19"/>
  <c r="AD37" i="19"/>
  <c r="AB48" i="19"/>
  <c r="Z27" i="19"/>
  <c r="L22" i="19"/>
  <c r="AJ27" i="19"/>
  <c r="AH45" i="19"/>
  <c r="AL55" i="19"/>
  <c r="AF26" i="19"/>
  <c r="R54" i="19"/>
  <c r="X32" i="19"/>
  <c r="L17" i="19"/>
  <c r="AL27" i="19"/>
  <c r="AH44" i="19"/>
  <c r="AL54" i="19"/>
  <c r="AL7" i="19"/>
  <c r="AD36" i="19"/>
  <c r="L16" i="19"/>
  <c r="T47" i="19"/>
  <c r="AJ41" i="19"/>
  <c r="AD54" i="19"/>
  <c r="AB20" i="19"/>
  <c r="AF25" i="19"/>
  <c r="X9" i="19"/>
  <c r="P13" i="19"/>
  <c r="N9" i="19"/>
  <c r="V33" i="19"/>
  <c r="AH28" i="19"/>
  <c r="AL9" i="19"/>
  <c r="T55" i="19"/>
  <c r="AL16" i="19"/>
  <c r="AD50" i="19"/>
  <c r="AD18" i="19"/>
  <c r="V24" i="19"/>
  <c r="T8" i="19"/>
  <c r="AD11" i="19"/>
  <c r="V15" i="19"/>
  <c r="N6" i="19"/>
  <c r="T23" i="19"/>
  <c r="AD48" i="19"/>
  <c r="N23" i="19"/>
  <c r="AD52" i="19"/>
  <c r="AB19" i="19"/>
  <c r="AD8" i="19"/>
  <c r="V12" i="19"/>
  <c r="AF15" i="19"/>
  <c r="P25" i="19"/>
  <c r="AF52" i="19"/>
  <c r="L9" i="19"/>
  <c r="Z7" i="19"/>
  <c r="AH43" i="19"/>
  <c r="AB6" i="19"/>
  <c r="V13" i="19"/>
  <c r="R11" i="19"/>
  <c r="P44" i="19"/>
  <c r="V52" i="19"/>
  <c r="P16" i="19"/>
  <c r="N54" i="19"/>
  <c r="N49" i="19"/>
  <c r="AJ47" i="19"/>
  <c r="AJ17" i="19"/>
  <c r="L27" i="19"/>
  <c r="AL47" i="19"/>
  <c r="P29" i="19"/>
  <c r="AJ9" i="19"/>
  <c r="Z45" i="19"/>
  <c r="AD6" i="19"/>
  <c r="L35" i="19"/>
  <c r="AH39" i="19"/>
  <c r="R9" i="19"/>
  <c r="AH37" i="19"/>
  <c r="R6" i="19"/>
  <c r="P37" i="19"/>
  <c r="T10" i="19"/>
  <c r="R7" i="19"/>
  <c r="N30" i="19"/>
  <c r="P51" i="19"/>
  <c r="R42" i="19"/>
  <c r="R17" i="19"/>
  <c r="J38" i="19"/>
  <c r="L42" i="19"/>
  <c r="AL48" i="19"/>
  <c r="T43" i="19"/>
  <c r="X31" i="19"/>
  <c r="J29" i="19"/>
  <c r="N34" i="19"/>
  <c r="R23" i="19"/>
  <c r="J16" i="19"/>
  <c r="R53" i="19"/>
  <c r="J54" i="19"/>
  <c r="N36" i="19"/>
  <c r="Z55" i="19"/>
  <c r="R48" i="19"/>
  <c r="J49" i="19"/>
  <c r="N41" i="19"/>
  <c r="Z50" i="19"/>
  <c r="Z40" i="19"/>
  <c r="T44" i="19"/>
  <c r="X33" i="19"/>
  <c r="J30" i="19"/>
  <c r="N35" i="19"/>
  <c r="R25" i="19"/>
  <c r="AJ16" i="19"/>
  <c r="T52" i="19"/>
  <c r="L53" i="19"/>
  <c r="J36" i="19"/>
  <c r="V55" i="19"/>
  <c r="P49" i="19"/>
  <c r="X30" i="19"/>
  <c r="J25" i="19"/>
  <c r="AJ28" i="19"/>
  <c r="AH46" i="19"/>
  <c r="AL8" i="19"/>
  <c r="AF27" i="19"/>
  <c r="P53" i="19"/>
  <c r="V31" i="19"/>
  <c r="N25" i="19"/>
  <c r="AF38" i="19"/>
  <c r="AD49" i="19"/>
  <c r="V35" i="19"/>
  <c r="AH18" i="19"/>
  <c r="AL28" i="19"/>
  <c r="AJ46" i="19"/>
  <c r="AH9" i="19"/>
  <c r="AB28" i="19"/>
  <c r="J55" i="19"/>
  <c r="Z35" i="19"/>
  <c r="AJ18" i="19"/>
  <c r="AH29" i="19"/>
  <c r="AJ45" i="19"/>
  <c r="AH8" i="19"/>
  <c r="AB27" i="19"/>
  <c r="J51" i="19"/>
  <c r="AJ38" i="19"/>
  <c r="J41" i="19"/>
  <c r="AD39" i="19"/>
  <c r="AF55" i="19"/>
  <c r="X21" i="19"/>
  <c r="V6" i="19"/>
  <c r="AF9" i="19"/>
  <c r="X13" i="19"/>
  <c r="J11" i="19"/>
  <c r="L28" i="19"/>
  <c r="AL30" i="19"/>
  <c r="AJ12" i="19"/>
  <c r="X47" i="19"/>
  <c r="AJ36" i="19"/>
  <c r="AB52" i="19"/>
  <c r="Z19" i="19"/>
  <c r="AD24" i="19"/>
  <c r="AB8" i="19"/>
  <c r="T12" i="19"/>
  <c r="AD15" i="19"/>
  <c r="R50" i="19"/>
  <c r="J23" i="19"/>
  <c r="L48" i="19"/>
  <c r="AJ37" i="19"/>
  <c r="AF53" i="19"/>
  <c r="X20" i="19"/>
  <c r="AB25" i="19"/>
  <c r="T9" i="19"/>
  <c r="AD12" i="19"/>
  <c r="J9" i="19"/>
  <c r="L24" i="19"/>
  <c r="AJ6" i="19"/>
  <c r="AI12" i="1"/>
  <c r="J35" i="19"/>
  <c r="AL17" i="19"/>
  <c r="AL29" i="19"/>
  <c r="X34" i="19"/>
  <c r="AJ19" i="19"/>
  <c r="V46" i="19"/>
  <c r="AL46" i="19"/>
  <c r="AH41" i="19"/>
  <c r="AF21" i="19"/>
  <c r="L12" i="19"/>
  <c r="V42" i="19"/>
  <c r="Z25" i="19"/>
  <c r="N43" i="19"/>
  <c r="AB55" i="19"/>
  <c r="T13" i="19"/>
  <c r="AL45" i="19"/>
  <c r="R18" i="19"/>
  <c r="AD51" i="19"/>
  <c r="R35" i="19"/>
  <c r="N51" i="19"/>
  <c r="X45" i="19"/>
  <c r="J20" i="19"/>
  <c r="V47" i="19"/>
  <c r="AJ20" i="19"/>
  <c r="T45" i="19"/>
  <c r="X35" i="19"/>
  <c r="J31" i="19"/>
  <c r="T16" i="19"/>
  <c r="L19" i="19"/>
  <c r="T46" i="19"/>
  <c r="L47" i="19"/>
  <c r="J40" i="19"/>
  <c r="V49" i="19"/>
  <c r="X40" i="19"/>
  <c r="R52" i="19"/>
  <c r="J53" i="19"/>
  <c r="N45" i="19"/>
  <c r="Z54" i="19"/>
  <c r="Z36" i="19"/>
  <c r="Z26" i="19"/>
  <c r="R26" i="19"/>
  <c r="J32" i="19"/>
  <c r="T18" i="19"/>
  <c r="L21" i="19"/>
  <c r="P46" i="19"/>
  <c r="N46" i="19"/>
  <c r="L39" i="19"/>
  <c r="X48" i="19"/>
  <c r="X39" i="19"/>
  <c r="X51" i="19"/>
  <c r="L32" i="19"/>
  <c r="AL21" i="19"/>
  <c r="AJ32" i="19"/>
  <c r="AH50" i="19"/>
  <c r="AL12" i="19"/>
  <c r="AF31" i="19"/>
  <c r="X55" i="19"/>
  <c r="P30" i="19"/>
  <c r="AH38" i="19"/>
  <c r="AF42" i="19"/>
  <c r="J47" i="19"/>
  <c r="P32" i="19"/>
  <c r="AH22" i="19"/>
  <c r="AL32" i="19"/>
  <c r="AJ50" i="19"/>
  <c r="AH13" i="19"/>
  <c r="AB32" i="19"/>
  <c r="T38" i="19"/>
  <c r="T34" i="19"/>
  <c r="AJ22" i="19"/>
  <c r="AH33" i="19"/>
  <c r="AJ49" i="19"/>
  <c r="AH12" i="19"/>
  <c r="AB31" i="19"/>
  <c r="Z31" i="19"/>
  <c r="AF41" i="19"/>
  <c r="P31" i="19"/>
  <c r="AD47" i="19"/>
  <c r="AF17" i="19"/>
  <c r="X23" i="19"/>
  <c r="AB7" i="19"/>
  <c r="T11" i="19"/>
  <c r="AD14" i="19"/>
  <c r="J15" i="19"/>
  <c r="AH16" i="19"/>
  <c r="AH47" i="19"/>
  <c r="AF28" i="19"/>
  <c r="Z33" i="19"/>
  <c r="AF39" i="19"/>
  <c r="V16" i="19"/>
  <c r="Z21" i="19"/>
  <c r="X6" i="19"/>
  <c r="P10" i="19"/>
  <c r="Z13" i="19"/>
  <c r="L11" i="19"/>
  <c r="V43" i="19"/>
  <c r="AF37" i="19"/>
  <c r="V29" i="19"/>
  <c r="AF40" i="19"/>
  <c r="AF16" i="19"/>
  <c r="X22" i="19"/>
  <c r="P7" i="19"/>
  <c r="Z10" i="19"/>
  <c r="R14" i="19"/>
  <c r="J13" i="19"/>
  <c r="R44" i="19"/>
  <c r="AH24" i="19"/>
  <c r="AH51" i="19"/>
  <c r="AF32" i="19"/>
  <c r="X12" i="19"/>
  <c r="J6" i="19"/>
  <c r="Z20" i="19"/>
  <c r="AD38" i="19"/>
  <c r="Z11" i="19"/>
  <c r="T14" i="19"/>
  <c r="N7" i="19"/>
  <c r="P12" i="19"/>
  <c r="V26" i="19"/>
  <c r="N26" i="19"/>
  <c r="R31" i="19"/>
  <c r="P18" i="19"/>
  <c r="N20" i="19"/>
  <c r="P48" i="19"/>
  <c r="N48" i="19"/>
  <c r="L41" i="19"/>
  <c r="X50" i="19"/>
  <c r="T41" i="19"/>
  <c r="T53" i="19"/>
  <c r="L54" i="19"/>
  <c r="L37" i="19"/>
  <c r="P36" i="19"/>
  <c r="V37" i="19"/>
  <c r="V28" i="19"/>
  <c r="N27" i="19"/>
  <c r="R32" i="19"/>
  <c r="P20" i="19"/>
  <c r="N22" i="19"/>
  <c r="R47" i="19"/>
  <c r="J48" i="19"/>
  <c r="N40" i="19"/>
  <c r="Z49" i="19"/>
  <c r="T40" i="19"/>
  <c r="T37" i="19"/>
  <c r="T33" i="19"/>
  <c r="AH23" i="19"/>
  <c r="AL33" i="19"/>
  <c r="AJ51" i="19"/>
  <c r="AH14" i="19"/>
  <c r="AB33" i="19"/>
  <c r="X37" i="19"/>
  <c r="L34" i="19"/>
  <c r="AJ39" i="19"/>
  <c r="AB44" i="19"/>
  <c r="N39" i="19"/>
  <c r="R16" i="19"/>
  <c r="AJ23" i="19"/>
  <c r="AH34" i="19"/>
  <c r="AL51" i="19"/>
  <c r="AJ14" i="19"/>
  <c r="AD33" i="19"/>
  <c r="Z41" i="19"/>
  <c r="P17" i="19"/>
  <c r="AL23" i="19"/>
  <c r="AJ34" i="19"/>
  <c r="AL50" i="19"/>
  <c r="AJ13" i="19"/>
  <c r="AD32" i="19"/>
  <c r="P27" i="19"/>
  <c r="AD44" i="19"/>
  <c r="P21" i="19"/>
  <c r="AB50" i="19"/>
  <c r="AB18" i="19"/>
  <c r="AF23" i="19"/>
  <c r="R8" i="19"/>
  <c r="AB11" i="19"/>
  <c r="T15" i="19"/>
  <c r="L6" i="19"/>
  <c r="AH20" i="19"/>
  <c r="AL49" i="19"/>
  <c r="AD31" i="19"/>
  <c r="T31" i="19"/>
  <c r="AD42" i="19"/>
  <c r="AD16" i="19"/>
  <c r="V22" i="19"/>
  <c r="AF6" i="19"/>
  <c r="X10" i="19"/>
  <c r="P14" i="19"/>
  <c r="N12" i="19"/>
  <c r="X28" i="19"/>
  <c r="AD40" i="19"/>
  <c r="L26" i="19"/>
  <c r="AD43" i="19"/>
  <c r="AB17" i="19"/>
  <c r="AF22" i="19"/>
  <c r="AJ11" i="19"/>
  <c r="AL20" i="19"/>
  <c r="AL31" i="19"/>
  <c r="X17" i="19"/>
  <c r="AB26" i="19"/>
  <c r="J10" i="19"/>
  <c r="X7" i="19"/>
  <c r="Z29" i="19"/>
  <c r="J8" i="19"/>
  <c r="V44" i="19"/>
  <c r="AJ21" i="19"/>
  <c r="AB10" i="19"/>
  <c r="AL36" i="19"/>
  <c r="AL53" i="19"/>
  <c r="N13" i="19"/>
  <c r="AB30" i="19"/>
  <c r="T21" i="19"/>
  <c r="AD55" i="19"/>
  <c r="AJ44" i="19"/>
  <c r="N10" i="19"/>
  <c r="AD30" i="19"/>
  <c r="AJ31" i="19"/>
  <c r="AH48" i="19"/>
  <c r="AB22" i="19"/>
  <c r="X26" i="19"/>
  <c r="Z39" i="19"/>
  <c r="R10" i="19"/>
  <c r="AD13" i="19"/>
  <c r="P38" i="19"/>
  <c r="Z14" i="19"/>
  <c r="AB49" i="19"/>
  <c r="AB39" i="19"/>
  <c r="N11" i="19"/>
  <c r="Z24" i="19"/>
  <c r="L14" i="19"/>
  <c r="T30" i="19"/>
  <c r="Z6" i="19"/>
  <c r="L36" i="19"/>
  <c r="AH49" i="19"/>
  <c r="AL10" i="19"/>
  <c r="T7" i="19"/>
  <c r="AL41" i="19"/>
  <c r="AL39" i="19"/>
  <c r="P11" i="19"/>
  <c r="AL26" i="19"/>
  <c r="P26" i="19"/>
  <c r="AD46" i="19"/>
  <c r="AB54" i="19"/>
  <c r="AF30" i="19"/>
  <c r="AB38" i="19"/>
  <c r="T36" i="19"/>
  <c r="P6" i="19"/>
  <c r="T25" i="19"/>
  <c r="AD35" i="19"/>
  <c r="AH21" i="19"/>
  <c r="V40" i="19"/>
  <c r="T28" i="19"/>
  <c r="AL11" i="19"/>
  <c r="AF29" i="19"/>
  <c r="AD10" i="19"/>
  <c r="AF54" i="19"/>
  <c r="X36" i="19"/>
  <c r="AB13" i="19"/>
  <c r="AJ48" i="19"/>
  <c r="J12" i="19"/>
  <c r="V14" i="19"/>
  <c r="AD20" i="19"/>
  <c r="AD25" i="19"/>
  <c r="AD41" i="19"/>
  <c r="X16" i="19"/>
  <c r="Z9" i="19"/>
  <c r="L13" i="19"/>
  <c r="AF44" i="19"/>
  <c r="AF8" i="19"/>
  <c r="R46" i="19"/>
  <c r="L31" i="19"/>
  <c r="T27" i="19"/>
  <c r="AB21" i="19"/>
  <c r="R13" i="19"/>
  <c r="J7" i="19"/>
  <c r="J17" i="19"/>
  <c r="J37" i="19"/>
  <c r="AH7" i="19"/>
</calcChain>
</file>

<file path=xl/sharedStrings.xml><?xml version="1.0" encoding="utf-8"?>
<sst xmlns="http://schemas.openxmlformats.org/spreadsheetml/2006/main" count="528" uniqueCount="321">
  <si>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</si>
  <si>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</si>
  <si>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</si>
  <si>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</si>
  <si>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</si>
  <si>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</si>
  <si>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</si>
  <si>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</si>
  <si>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</si>
  <si>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</si>
  <si>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</si>
  <si>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</si>
  <si>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</si>
  <si>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</si>
  <si>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</si>
  <si>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</si>
  <si>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</si>
  <si>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</si>
  <si>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</si>
  <si>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</si>
  <si>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</si>
  <si>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</si>
  <si>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</si>
  <si>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</si>
  <si>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</si>
  <si>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</si>
  <si>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</si>
  <si>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</si>
  <si>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</si>
  <si>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</si>
  <si>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</si>
  <si>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</si>
  <si>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</si>
  <si>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</si>
  <si>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</si>
  <si>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</si>
  <si>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</si>
  <si>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</si>
  <si>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</si>
  <si>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</si>
  <si>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</si>
  <si>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</si>
  <si>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</si>
  <si>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</si>
  <si>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</si>
  <si>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</si>
  <si>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</si>
  <si>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</si>
  <si>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</si>
  <si>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</si>
  <si>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</si>
  <si>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</si>
  <si>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</si>
  <si>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</si>
  <si>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</si>
  <si>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</si>
  <si>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</si>
  <si>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</si>
  <si>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</si>
  <si>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</si>
  <si>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</si>
  <si>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</si>
  <si>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</si>
  <si>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</si>
  <si>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</si>
  <si>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</si>
  <si>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</si>
  <si>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Objetivo:</t>
  </si>
  <si>
    <t>Aprovechar las TIC para mejorar la provisión de servicios digitales, el desarrollo de procesos internos eficientes, la toma de decisiones basadas en datos y el empoderamiento de los ciudadanos generando valor público en un entorno de confianza digital.</t>
  </si>
  <si>
    <t>Alcance:</t>
  </si>
  <si>
    <t>Aplica para todos los procesos desde la generación hasta el retiro de los servicios digitales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</si>
  <si>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</si>
  <si>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</si>
  <si>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</si>
  <si>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</si>
  <si>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</si>
  <si>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</si>
  <si>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</si>
  <si>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</si>
  <si>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</si>
  <si>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</si>
  <si>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</si>
  <si>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</si>
  <si>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</si>
  <si>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</si>
  <si>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</si>
  <si>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</si>
  <si>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</si>
  <si>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</si>
  <si>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</si>
  <si>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</si>
  <si>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</si>
  <si>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</si>
  <si>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</si>
  <si>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</si>
  <si>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</si>
  <si>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</si>
  <si>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</si>
  <si>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</si>
  <si>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Evidencia</t>
  </si>
  <si>
    <t>Seguimiento
3º línea de defensa
(Noviembre)</t>
  </si>
  <si>
    <t>Implementación</t>
  </si>
  <si>
    <t>Calificación</t>
  </si>
  <si>
    <t>Documentación</t>
  </si>
  <si>
    <t>Frecuencia</t>
  </si>
  <si>
    <t>Tecnológico</t>
  </si>
  <si>
    <t>Infraestructura</t>
  </si>
  <si>
    <t>Económico y Reputacional</t>
  </si>
  <si>
    <t xml:space="preserve">Afectación a la disponibilidad, confidencialidad e integridad de los activos información </t>
  </si>
  <si>
    <t>Por las posibles desactualizaciones o problemas en las configuraciones de los sistemas de información gestionados por el área de Informática y Comunicaciones</t>
  </si>
  <si>
    <t>Fallas Tecnologicas</t>
  </si>
  <si>
    <t>Hardware</t>
  </si>
  <si>
    <t>Disponibilidad</t>
  </si>
  <si>
    <t xml:space="preserve">     El riesgo afecta la imagen de la entidad con algunos usuarios de relevancia frente al logro de los objetivos</t>
  </si>
  <si>
    <t>Planes de mantenimiento preventivo y correctivo ejecutado</t>
  </si>
  <si>
    <t>probabilidad</t>
  </si>
  <si>
    <t>Preventivo</t>
  </si>
  <si>
    <t>Automático</t>
  </si>
  <si>
    <t>Documentado</t>
  </si>
  <si>
    <t>Continua</t>
  </si>
  <si>
    <t>Con Registro</t>
  </si>
  <si>
    <t>Reducir (mitigar)</t>
  </si>
  <si>
    <t>Programar, ejecutar y diligenciar las actividades de mantenimiento necesarias para garantizar la disponibilidad del hardware, sistemas de soporte y sistemas de información  de la ETITC.</t>
  </si>
  <si>
    <t>Profesional de Gestión de Informática y Telecomunicaciones.
Personal Técnico
Contratistas</t>
  </si>
  <si>
    <t>Durante la vigencia</t>
  </si>
  <si>
    <t>En curso</t>
  </si>
  <si>
    <t>Seguridad digital</t>
  </si>
  <si>
    <t>Procesos</t>
  </si>
  <si>
    <t>Afectación a la disponibilidad, confidencialidad e integridad de la información.</t>
  </si>
  <si>
    <t xml:space="preserve">Por la incorrecto respaldo la información contenida en bases de datos de los sistemas de información o equipos de usuario. </t>
  </si>
  <si>
    <t>Usuarios, productos y practicas , organizacionales</t>
  </si>
  <si>
    <t>Servicios</t>
  </si>
  <si>
    <t>Integridad</t>
  </si>
  <si>
    <t xml:space="preserve">     El riesgo afecta la imagen de de la entidad con efecto publicitario sostenido a nivel de sector administrativo, nivel departamental o municipal</t>
  </si>
  <si>
    <t>Planes de generación de backup o copias de respaldo ejecutado</t>
  </si>
  <si>
    <t>Programar, ejecutar y diligenciar las actividades de backup o de respaldo de los equipos y sistemas de información  de la ETITC.</t>
  </si>
  <si>
    <t>Reputacional</t>
  </si>
  <si>
    <t>Generación de vulnerabilidades en sistemas operativos, servidores de aplicaciones y motores de bases de datos.</t>
  </si>
  <si>
    <t>Por la ausencia de parches de seguridad y actualizaciones, puertos y/o servicios abiertos no autorizados (sin filtrar).</t>
  </si>
  <si>
    <t>Confidencialidad</t>
  </si>
  <si>
    <t xml:space="preserve">     El riesgo afecta la imagen de la entidad a nivel nacional, con efecto publicitarios sostenible a nivel país</t>
  </si>
  <si>
    <t>Planes de generación de actualizaciones e instalación de parches de seguridad en sistemas operativos y servidores ejecutados.</t>
  </si>
  <si>
    <t>Manual</t>
  </si>
  <si>
    <t>Programar, ejecutar y diligenciar las actividades de actualización e instalación de parches de seguridad en los sistemas operativos y servidores   de la ETITC.</t>
  </si>
  <si>
    <t xml:space="preserve">Afectación de la disponibilidad y continuidad de la operación de los servicios y recursos tecnológicos de la ETITC  por la ocurrencia de una interrupción o evento inesperado, que afecte directamente el servicio o recurso tecnológico primario, viéndose afectado el buen desempeño de los procesos institucionales. </t>
  </si>
  <si>
    <t>Por la inadecuada ejecución de las actividades y mecanismos de control que permitan probar elementos que soportan la continuidad del servicio</t>
  </si>
  <si>
    <t>Planes de actividades periodicas para verificar el correcto funcionamiento de los sistemas o servidores de respaldo.</t>
  </si>
  <si>
    <t>Programar, ejecutar y diligenciar las actividades para verificar el correcto funcionamiento de los sistemas o servidores de respaldo.de la ETITC.</t>
  </si>
  <si>
    <t>SST</t>
  </si>
  <si>
    <t>Talento humano</t>
  </si>
  <si>
    <t>Ocurrencia de un accidente o enfermedad laboral.</t>
  </si>
  <si>
    <t>Por ausencia de los EPP y elementos de bioseguridad.</t>
  </si>
  <si>
    <t>NA</t>
  </si>
  <si>
    <t>Profesional de Gestión de Informática y Telecomunicaciones.</t>
  </si>
  <si>
    <t>Finalizado</t>
  </si>
  <si>
    <t>Ambiental</t>
  </si>
  <si>
    <t>Manejo inadecuado de residuos</t>
  </si>
  <si>
    <t>Por incumplimiento y/o desconocimiento de la normativa vigente</t>
  </si>
  <si>
    <t>Ejecucion y Administracion de procesos</t>
  </si>
  <si>
    <t>Realizar solicitud y participación activa en las jornadas de capacitación de manejo de residuos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</si>
  <si>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</si>
  <si>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Jair Alejandro Contreras Parra</t>
    </r>
  </si>
  <si>
    <t>CLASIF. DE CONFIDENCIALIDAD</t>
  </si>
  <si>
    <t>IPB</t>
  </si>
  <si>
    <t>CLASIF. DE INTEGRIDAD</t>
  </si>
  <si>
    <t>A</t>
  </si>
  <si>
    <t>CLASIF. DE DISPONIBILIDAD</t>
  </si>
  <si>
    <t xml:space="preserve">Tipo </t>
  </si>
  <si>
    <t>Activo de información</t>
  </si>
  <si>
    <t>Criterio</t>
  </si>
  <si>
    <t>Evento externo</t>
  </si>
  <si>
    <t>Corrupción</t>
  </si>
  <si>
    <t>Financiero</t>
  </si>
  <si>
    <t>Software</t>
  </si>
  <si>
    <t>Estratégico</t>
  </si>
  <si>
    <t>Documental</t>
  </si>
  <si>
    <t>Gestión</t>
  </si>
  <si>
    <t>Tecnología</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</si>
  <si>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</si>
  <si>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</si>
  <si>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</si>
  <si>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</si>
  <si>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</si>
  <si>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</si>
  <si>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</si>
  <si>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</si>
  <si>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</si>
  <si>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</si>
  <si>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</si>
  <si>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</si>
  <si>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</si>
  <si>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</si>
  <si>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</si>
  <si>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</si>
  <si>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</si>
  <si>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</si>
  <si>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</si>
  <si>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</si>
  <si>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</si>
  <si>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</si>
  <si>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</si>
  <si>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</si>
  <si>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</si>
  <si>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</si>
  <si>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</si>
  <si>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</si>
  <si>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</si>
  <si>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</si>
  <si>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</si>
  <si>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</si>
  <si>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</si>
  <si>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</si>
  <si>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</si>
  <si>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</si>
  <si>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</si>
  <si>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</si>
  <si>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</si>
  <si>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</si>
  <si>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</si>
  <si>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</si>
  <si>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</si>
  <si>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</si>
  <si>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</si>
  <si>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</si>
  <si>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</si>
  <si>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</si>
  <si>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</si>
  <si>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</si>
  <si>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</si>
  <si>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</si>
  <si>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</si>
  <si>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</si>
  <si>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</si>
  <si>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</si>
  <si>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</si>
  <si>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</si>
  <si>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</si>
  <si>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</si>
  <si>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</si>
  <si>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</si>
  <si>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</si>
  <si>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</si>
  <si>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</si>
  <si>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</si>
  <si>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</si>
  <si>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</si>
  <si>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</si>
  <si>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</si>
  <si>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</si>
  <si>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</si>
  <si>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</si>
  <si>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</si>
  <si>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</si>
  <si>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</si>
  <si>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</si>
  <si>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</si>
  <si>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</si>
  <si>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</si>
  <si>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</si>
  <si>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</si>
  <si>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</si>
  <si>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</si>
  <si>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</si>
  <si>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</si>
  <si>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</si>
  <si>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</si>
  <si>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</si>
  <si>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</si>
  <si>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</si>
  <si>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</si>
  <si>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</si>
  <si>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</si>
  <si>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</si>
  <si>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</si>
  <si>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Daños Activos Fisicos</t>
  </si>
  <si>
    <t>Fraude Externo</t>
  </si>
  <si>
    <t>Fraude Interno</t>
  </si>
  <si>
    <t>Relaciones Laborales</t>
  </si>
  <si>
    <t>Registro Sustancial</t>
  </si>
  <si>
    <t>Registro Material</t>
  </si>
  <si>
    <t>Sin registro</t>
  </si>
  <si>
    <t>Reducir</t>
  </si>
  <si>
    <t>Posibilidad de afectación económica y reputacional por la afectación a la disponibilidad, confidencialidad e integridad de los activos información, debido a las posibles desactualizaciones o problemas en las configuraciones de los sistemas de información gestionados por el área de Informática y Comunicaciones.</t>
  </si>
  <si>
    <t>El área de Informática y telecomunicaciones, según la periodicidad establecida en los Planes de mantenimiento preventivo y correctivo, debe ejecutar y realizar seguimiento a las actualizaciones y labores de mantenimiento al hardware, sistemas de soporte y sistemas de información, con el propósito de garantizar la disponibilidad de los sistemas de información, hardware y software.
Si el líder del proceso de Gestión IT identifica en el seguimiento a los planes de mantenimiento preventivo y correctivo, rezago en las actividades, requerirá al responsable para su ejecución inmediata.</t>
  </si>
  <si>
    <t>Procedimiento GRF-PC-04 Procedimiento Mantenimiento Preventivo y Correctivo</t>
  </si>
  <si>
    <t xml:space="preserve">Posibilidad de afectación económica y reputacional por la afectación a la disponibilidad, confidencialidad e integridad de la información debido al incorrecto respaldo de la información contenida en bases de datos de los sistemas de información o equipos de usuario. </t>
  </si>
  <si>
    <t>El área de Informática y Telecomunicaciones, acorde a la periodicidad establecida en el Plan de generación de copias de respaldo debe programar y realizar seguimiento a la ejecución de actividades de respaldo de la información, con la finalidad de garantizar la disponibilidad e integridad de la información.
Si el líder del proceso de Gestión IT identifica en el seguimiento a los planes de mantenimiento preventivo y correctivo, rezago en las actividades, requerirá al responsable para su ejecución inmediata.</t>
  </si>
  <si>
    <t>GIC-PC-05 Procedimiento de Copia de Respaldo de la Información</t>
  </si>
  <si>
    <t>Posibilidad de afectación reputacional por la generación de vulnerabilidades en sistemas operativos, servidores de aplicaciones y motores de bases de datos debido a la ausencia de parches de seguridad y actualizaciones, puertos y/o servicios abiertos no autorizados (sin filtrar). .</t>
  </si>
  <si>
    <t>El área de Informática y Telecomunicaciones, acorde a la periodicidad establecida en los Planes de generación de actualizaciones e instalación de parches de seguridad en sistemas operativos y servidores, debe programar y realizar seguimiento a la gestión de la infraestructura de redes y equipos de seguridad perimetral (firewalls), actualizaciones e instalación de parches de seguridad en sistemas operativos y servidores.
Si el líder del proceso de Gestión IT identifica en el seguimiento a los Planes de generación de actualizaciones e instalación de parches de seguridad en sistemas operativos y servidores, rezago en las actividades, requerirá al responsable para su ejecución inmediata.</t>
  </si>
  <si>
    <t>Posibilidad de afectación económica y reputacional por afectación de la disponibilidad y continuidad de la operación de los servicios y recursos tecnológicos de la ETITC, por la ocurrencia de una interrupción o evento inesperado, que afecte directamente el servicio o recurso tecnológico primario.</t>
  </si>
  <si>
    <t>El área de Informática y Telecomunicaciones, acorde a la periodicidad establecida en los Planes de actividades periodicas para verificar el correcto funcionamiento de los sistemas o servidores de respaldo, debe programar y realizar seguimiento a las ejecutar actividades formuladas en dicho plan.
Si el líder del proceso de Gestión IT identifica en el seguimiento a los Planes de actividades periodicas para verificar el correcto funcionamiento de los sistemas o servidores de respaldo, rezago en las actividades, requerirá al responsable para su ejecución inmediata.</t>
  </si>
  <si>
    <t>Posibilidad de afectación económica y reputacional por la ocurrencia de un accidente o enfermedad laboral debido a la ausencia de los EPP y elementos de bioseguridad.</t>
  </si>
  <si>
    <t>El lider de Informática y Telecomunicaciones garantizará la solicitud al área de SST de EPP para cada uno de los funcionarios del proceso, así mismo solicitará revisión de los espacios laborales del área, con el fin de evitar ocurrencias de accidentes laborales.
En caso de que el área de SST no suministre los EPP por indisponibilidad, el líder del área de Gestión IT reiterará la solicitud para el suministro oportuno.</t>
  </si>
  <si>
    <t>Formato SST-FO-18 Solicitud Elementos de Protección Personal diligenciado y enviado al área de SST.
Revisión de los espacios laborales del área, con el fin de que se cumplan las condiciones adecuadas de SST.</t>
  </si>
  <si>
    <t xml:space="preserve">SST-PC-10 Gestión de los Elementos de Protección Personal </t>
  </si>
  <si>
    <t xml:space="preserve">
Posibilidad de afectación reputacional por el manejo inadecuado de los residuos debido al incumplimiento y/o desconocimiento de la normativa vigente.</t>
  </si>
  <si>
    <t>El líder del área de Informática y Telecomunicaciones, cada vez que se deban realizar actividades de disposición, verificará la disposición de residuos acorde a las polìticas institucionales, con el apoyo del área de Gestión Ambiental, para garantizar el cumplimiento de la normatividad vigente.
Se se comunica por parte del personal de servicios generales una inadecuada disposición de residuos tecnológicos (puntos ecológicos), el área de Gestión IT hará lo pertinente para garantizar la adecuada disposición.</t>
  </si>
  <si>
    <t>Formato GAM-FO-03 Reporte de generación RESPEL diligenciado para cada actividad de disposición de residuos.</t>
  </si>
  <si>
    <t>GAM-PC-05 Manejo seguro RESPEL</t>
  </si>
  <si>
    <t>GESTIÓN DE INFORMÁTICA Y TELECOMUNICACIONES</t>
  </si>
  <si>
    <t>Solicitud de elementos de protección personal y de bioseguridad al área de seguridad y salud en el trabajo de la ETITC.
Solicitud de Inspección de áreas de trabajo al área de Seguridad y Salud en el trabajo</t>
  </si>
  <si>
    <t>https://app.powerbi.com/view?r=eyJrIjoiMjFhZTY0YzEtMmQyNy00MTAwLWI1Y2EtODhkNmUxMmFlYTlhIiwidCI6IjQ5NWZkMDQ2LWQ4NjQtNDY2Ny05ZWU4LTUwNjc5NzY0ZDgzNCIsImMiOjR9</t>
  </si>
  <si>
    <t>Se planteó el plan maestro de mantenimiento de infraestructura tecnológica, del cual se han ejecutado un total de 321 actividades a corte del 30 de abril de 2024.
Se anexa como evidencia el informe de gestión de las actividades de mtto descargado del aplicativo MANTUM: 
https://itceduco-my.sharepoint.com/:x:/g/personal/gestionit_itc_edu_co/ERwg_fGvDGdEowTFN6LvNjYBdtCLkitmvZzlrWEFn_4Viw?e=3ohBLiV
Igualmente, se anexa de evidencia DASHBOARD de ejecución de actividades de mantenimiento del área de Informática y Telecomuniciones a corte del 30 de abril de 2024:
https://app.powerbi.com/view?r=eyJrIjoiMjFhZTY0YzEtMmQyNy00MTAwLWI1Y2EtODhkNmUxMmFlYTlhIiwidCI6IjQ5NWZkMDQ2LWQ4NjQtNDY2Ny05ZWU4LTUwNjc5NzY0ZDgzNCIsImMiOjR9</t>
  </si>
  <si>
    <t>Se planteó el plan maestro de mantenimiento de generación de copias de seguridad y backup, del cual se han ejecutado un total de 253 actividades a corte del 30 de abril de 2024.
Se anexa como evidencia el informe de gestión de las actividades de mtto descargado del aplicativo MANTUM: 
https://itceduco-my.sharepoint.com/:x:/g/personal/gestionit_itc_edu_co/ERwg_fGvDGdEowTFN6LvNjYBdtCLkitmvZzlrWEFn_4Viw?e=3ohBLiV
Igualmente, se anexa de evidencia DASHBOARD de ejecución de actividades de mantenimiento del área de Informática y Telecomuniciones a corte del 30 de abril de 2024:
https://app.powerbi.com/view?r=eyJrIjoiMjFhZTY0YzEtMmQyNy00MTAwLWI1Y2EtODhkNmUxMmFlYTlhIiwidCI6IjQ5NWZkMDQ2LWQ4NjQtNDY2Ny05ZWU4LTUwNjc5NzY0ZDgzNCIsImMiOjR9</t>
  </si>
  <si>
    <t>Se planteó el plan maestro de mantenimiento de verificación de parches de seguridad de los sistemas de información , del cual se han ejecutado un total de 10 actividades a corte del 30 de abril de 2024.
Se anexa como evidencia el informe de gestión de las actividades de mtto descargado del aplicativo MANTUM: 
https://itceduco-my.sharepoint.com/:x:/g/personal/gestionit_itc_edu_co/ERwg_fGvDGdEowTFN6LvNjYBdtCLkitmvZzlrWEFn_4Viw?e=3ohBLiV
Igualmente, se anexa de evidencia DASHBOARD de ejecución de actividades de mantenimiento del área de Informática y Telecomuniciones a corte del 30 de abril de 2024:
https://app.powerbi.com/view?r=eyJrIjoiMjFhZTY0YzEtMmQyNy00MTAwLWI1Y2EtODhkNmUxMmFlYTlhIiwidCI6IjQ5NWZkMDQ2LWQ4NjQtNDY2Ny05ZWU4LTUwNjc5NzY0ZDgzNCIsImMiOjR9</t>
  </si>
  <si>
    <t>Se planteó el plan maestro de mantenimiento de verificación de sistemas de información, del cual se han ejecutado un total de 263 actividades a corte del 30 de abril de 2024.
Se anexa como evidencia el informe de gestión de las actividades de mtto descargado del aplicativo MANTUM: 
https://itceduco-my.sharepoint.com/:x:/g/personal/gestionit_itc_edu_co/ERwg_fGvDGdEowTFN6LvNjYBdtCLkitmvZzlrWEFn_4Viw?e=3ohBLiV
Igualmente, se anexa de evidencia DASHBOARD de ejecución de actividades de mantenimiento del área de Informática y Telecomuniciones a corte del 30 de abril de 2024:
https://app.powerbi.com/view?r=eyJrIjoiMjFhZTY0YzEtMmQyNy00MTAwLWI1Y2EtODhkNmUxMmFlYTlhIiwidCI6IjQ5NWZkMDQ2LWQ4NjQtNDY2Ny05ZWU4LTUwNjc5NzY0ZDgzNCIsImMiOjR9</t>
  </si>
  <si>
    <t>Se realizó solicitud de EPP e inspección de puestos de trabajo, está pendiente la entrega y programación de visita, por respuesta del área ya que no se ha podido agendar.
Se anexa evidencia de correos gestionados:
https://itceduco-my.sharepoint.com/:b:/g/personal/gestionit_itc_edu_co/ESajd4RBezlGj1_M-c7u7LcBemHlQxpMgbgFBjSNndwq0Q?e=k9kfu4</t>
  </si>
  <si>
    <t>Se realizó solicitud de socialización depolíticas de gestión ambiental y de manejo de residuos.Esta pendiente el agendamiento por cruce de agendas.
Se anexa evidencia de correos gestionados:
https://itceduco-my.sharepoint.com/:b:/g/personal/gestionit_itc_edu_co/EdCcj6Us_M5NnTAw1Lp2t4UBTqG31W7TBo0jdUNoPSA_lw?e=pb63le</t>
  </si>
  <si>
    <t>Fecha de actualización 15/08/2024</t>
  </si>
  <si>
    <t>Informe de actualizaciones
Plan maestro pasado de Mantum</t>
  </si>
  <si>
    <t>Se han realizado las actividades de mantenimiento hasta el mes de julio (finalizando agosto, se realizará la de ese mes), se realizó una actualización general (mantenimiento preventivo general de la infraestructura) en junio, y en abril una servidor por servidor.
No se ha requerido mantenimiento correctivo a sistemas de información.
De otro modo, se han realizado 58 actividades (131 horas) de mantenimiento de centros de telecomunicaciones, realizadas semestrales a 36 centros de cableados, donde se identifica la configuración y actualizaciones del switch.</t>
  </si>
  <si>
    <t>Informe back up</t>
  </si>
  <si>
    <t>Se genera una copia de seguridad mensual general de todos los servidores, se cuenta con copia hasta julio (la de agosto se realiza el 25 de ese mes).
Para los sistemas críticos (Academusft, Gnosoft y Mantum) se generan copias diarias, y se verifica diariamente dicha copia, mediante 423 actividades de verificación.</t>
  </si>
  <si>
    <t>Se han realizado las actividades de mantenimiento hasta el mes de julio (finalizando agosto, se realizará la de ese mes), se realizó una actualización general (mantenimiento preventivo general de la infraestructura) en junio, y en abril una servidor por servidor, en dichas actividades se verifican los parches de seguridad.
No se ha requerido mantenimiento correctivo a sistemas de información.
De otro modo, se han realizado 58 actividades (131 horas) de mantenimiento de centros de telecomunicaciones, realizadas semestrales a 36 centros de cableados, donde se identifica la configuración y actualizaciones del switch.</t>
  </si>
  <si>
    <t>Para garantizar el mantenimiento de infraestructura, se realiza verificación de condiciones, y mantenimiento físico.
Diariamente se verifica funcionamiento de UPS del datacenter, y semanalmente a las UPS de toda la entidad.
Se cambió el canal de conectividad el 11 de junio a IFX para mejorar la disponibilidad de internet, ya que se contaba con fallas periódicas con el operador anterior.
Se verifica mediante una herramienta de monitoreo la disponibilidad del servicio de conectividad, donde se cuenta con un canal principal y uno de back up, se monitorea diariamente la conectividad.
Cabe resaltar que para cada facturación mensual, se verifica el nivel de disponibilidad de conectividad durante el mes.</t>
  </si>
  <si>
    <t>https://itceduco-my.sharepoint.com/:b:/g/personal/gestionit_itc_edu_co/ESajd4RBezlGj1_M-c7u7LcBemHlQxpMgbgFBjSNndwq0Q?e=k9kfu4</t>
  </si>
  <si>
    <t>Se realizó solicitud de EPP e inspección de puestos de trabajo el 28 de febrero, está pendiente la entrega y programación de visita, por respuesta del área ya que no se ha podido agendar.
Queda pendiente la reiteración de revisión de puestos de trabajo y entrega de EPP.</t>
  </si>
  <si>
    <t>Informes de conectividad</t>
  </si>
  <si>
    <t>Capacitación Microsoft Teams, listado de asistencia</t>
  </si>
  <si>
    <t>Se solicitó la capacitación de manejo de residuos tecnológicos que se deben depositar en el RAE, dicha capacitación se realizó el 17/07/2024 dictada por la profesional de Gestión Ambiental, contó con 10 asistentes del área de Informática y Telecomunicaciones.
De igual modo, teniendo en cuenta el recambio de equipos de aulas de sistemas, se están reasignando, y el resto de accesorios se están probando para determinar su uso o disposición como residuo, por el momento no se han generado residuos tecnológicos desde el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</si>
</sst>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u/>
      <sz val="11"/>
      <color theme="10"/>
      <name val="Calibri"/>
      <family val="2"/>
      <scheme val="minor"/>
    </font>
    <font>
      <b/>
      <sz val="10"/>
      <color rgb="FF000000"/>
      <name val="Calibri"/>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7" fillId="0" borderId="0" applyNumberFormat="0" applyFill="0" applyBorder="0" applyAlignment="0" applyProtection="0"/>
  </cellStyleXfs>
  <cellXfs count="379">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6" fillId="0" borderId="21" xfId="0" applyFont="1" applyBorder="1" applyAlignment="1" applyProtection="1">
      <alignment horizontal="left" vertical="top" wrapText="1"/>
      <protection locked="0"/>
    </xf>
    <xf numFmtId="9" fontId="1" fillId="0" borderId="21" xfId="0" applyNumberFormat="1" applyFont="1" applyBorder="1" applyAlignment="1" applyProtection="1">
      <alignment horizontal="left" vertical="top" wrapText="1"/>
      <protection hidden="1"/>
    </xf>
    <xf numFmtId="0" fontId="4" fillId="0" borderId="21" xfId="0" applyFont="1" applyBorder="1" applyAlignment="1" applyProtection="1">
      <alignment horizontal="left" vertical="top" textRotation="90" wrapText="1"/>
      <protection hidden="1"/>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locked="0"/>
    </xf>
    <xf numFmtId="0" fontId="0" fillId="0" borderId="0" xfId="0" applyAlignment="1">
      <alignment horizontal="left" vertical="top" wrapText="1"/>
    </xf>
    <xf numFmtId="0" fontId="45" fillId="0" borderId="7" xfId="0" applyFont="1" applyBorder="1" applyAlignment="1">
      <alignment horizontal="left" vertical="top" wrapText="1"/>
    </xf>
    <xf numFmtId="0" fontId="45" fillId="0" borderId="0" xfId="0" applyFont="1" applyAlignment="1">
      <alignment horizontal="left" vertical="top" wrapText="1"/>
    </xf>
    <xf numFmtId="0" fontId="61" fillId="0" borderId="0" xfId="0" applyFont="1" applyAlignment="1">
      <alignment horizontal="left" vertical="top" wrapText="1"/>
    </xf>
    <xf numFmtId="0" fontId="65" fillId="0" borderId="0" xfId="0" applyFont="1" applyAlignment="1">
      <alignment horizontal="left" vertical="top" wrapText="1"/>
    </xf>
    <xf numFmtId="0" fontId="1" fillId="0" borderId="2" xfId="0" applyFont="1" applyBorder="1" applyAlignment="1">
      <alignment horizontal="left" vertical="top" wrapText="1"/>
    </xf>
    <xf numFmtId="0" fontId="60" fillId="7" borderId="21" xfId="0" applyFont="1" applyFill="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60" fillId="7" borderId="21" xfId="0" applyFont="1" applyFill="1" applyBorder="1" applyAlignment="1">
      <alignment horizontal="left" vertical="top" textRotation="90"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0" fontId="4" fillId="3" borderId="0" xfId="0" applyFont="1" applyFill="1" applyAlignment="1">
      <alignment horizontal="left" vertical="top" wrapText="1"/>
    </xf>
    <xf numFmtId="0" fontId="4" fillId="2" borderId="0" xfId="0" applyFont="1" applyFill="1" applyAlignment="1">
      <alignment horizontal="left" vertical="top" wrapText="1"/>
    </xf>
    <xf numFmtId="0" fontId="1" fillId="0" borderId="21" xfId="0" applyFont="1" applyBorder="1" applyAlignment="1">
      <alignment horizontal="left" vertical="top" wrapText="1"/>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164" fontId="1" fillId="0" borderId="21" xfId="1" applyNumberFormat="1" applyFont="1" applyBorder="1" applyAlignment="1">
      <alignment horizontal="left" vertical="top" wrapText="1"/>
    </xf>
    <xf numFmtId="14" fontId="1" fillId="0" borderId="21" xfId="0" applyNumberFormat="1" applyFont="1" applyBorder="1" applyAlignment="1" applyProtection="1">
      <alignment horizontal="left" vertical="top" wrapText="1"/>
      <protection locked="0"/>
    </xf>
    <xf numFmtId="0" fontId="1" fillId="0" borderId="3" xfId="0" applyFont="1" applyBorder="1" applyAlignment="1">
      <alignment horizontal="left" vertical="top" wrapText="1"/>
    </xf>
    <xf numFmtId="0" fontId="62" fillId="0" borderId="0" xfId="0" applyFont="1" applyAlignment="1">
      <alignment horizontal="left" vertical="top" wrapText="1"/>
    </xf>
    <xf numFmtId="0" fontId="0" fillId="0" borderId="0" xfId="0" applyAlignment="1">
      <alignment wrapText="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68" fillId="13" borderId="0" xfId="0" applyFont="1" applyFill="1" applyAlignment="1" applyProtection="1">
      <alignment horizontal="center" wrapText="1" readingOrder="1"/>
      <protection hidden="1"/>
    </xf>
    <xf numFmtId="0" fontId="60" fillId="7" borderId="21" xfId="0" applyFont="1" applyFill="1" applyBorder="1" applyAlignment="1">
      <alignment horizontal="center" vertical="center" wrapText="1"/>
    </xf>
    <xf numFmtId="14" fontId="1" fillId="0" borderId="21" xfId="0" applyNumberFormat="1" applyFont="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21" xfId="0" applyFont="1" applyBorder="1" applyAlignment="1" applyProtection="1">
      <alignment horizontal="center"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67" xfId="0" applyFont="1" applyBorder="1" applyAlignment="1">
      <alignment horizontal="left" vertical="top" wrapText="1"/>
    </xf>
    <xf numFmtId="0" fontId="56" fillId="0" borderId="66" xfId="0" applyFont="1" applyBorder="1" applyAlignment="1">
      <alignment horizontal="left" vertical="top" wrapText="1"/>
    </xf>
    <xf numFmtId="0" fontId="56" fillId="0" borderId="63" xfId="0" applyFont="1" applyBorder="1" applyAlignment="1">
      <alignment horizontal="left" vertical="top" wrapText="1"/>
    </xf>
    <xf numFmtId="0" fontId="56" fillId="0" borderId="64" xfId="0" applyFont="1" applyBorder="1" applyAlignment="1">
      <alignment horizontal="left" vertical="top" wrapText="1"/>
    </xf>
    <xf numFmtId="0" fontId="56" fillId="0" borderId="68" xfId="0" applyFont="1" applyBorder="1" applyAlignment="1">
      <alignment horizontal="left" vertical="top" wrapText="1"/>
    </xf>
    <xf numFmtId="0" fontId="56" fillId="0" borderId="65" xfId="0" applyFont="1" applyBorder="1" applyAlignment="1">
      <alignment horizontal="left" vertical="top" wrapText="1"/>
    </xf>
    <xf numFmtId="0" fontId="60" fillId="7" borderId="21" xfId="0" applyFont="1" applyFill="1" applyBorder="1" applyAlignment="1">
      <alignment horizontal="left" vertical="top" wrapText="1"/>
    </xf>
    <xf numFmtId="0" fontId="66" fillId="0" borderId="72" xfId="0" applyFont="1" applyBorder="1" applyAlignment="1">
      <alignment horizontal="left" vertical="top" wrapText="1"/>
    </xf>
    <xf numFmtId="0" fontId="66" fillId="0" borderId="71" xfId="0" applyFont="1" applyBorder="1" applyAlignment="1">
      <alignment horizontal="left" vertical="top" wrapText="1"/>
    </xf>
    <xf numFmtId="0" fontId="66" fillId="0" borderId="73" xfId="0" applyFont="1" applyBorder="1" applyAlignment="1">
      <alignment horizontal="left" vertical="top" wrapText="1"/>
    </xf>
    <xf numFmtId="0" fontId="60" fillId="7" borderId="21" xfId="0" applyFont="1" applyFill="1" applyBorder="1" applyAlignment="1">
      <alignment horizontal="left" vertical="top" textRotation="90" wrapText="1"/>
    </xf>
    <xf numFmtId="0" fontId="60" fillId="7" borderId="22" xfId="0" applyFont="1" applyFill="1" applyBorder="1" applyAlignment="1">
      <alignment horizontal="left" vertical="top" wrapText="1"/>
    </xf>
    <xf numFmtId="0" fontId="60" fillId="7" borderId="21" xfId="0" applyFont="1" applyFill="1" applyBorder="1" applyAlignment="1">
      <alignment horizontal="center" vertical="center" wrapText="1"/>
    </xf>
    <xf numFmtId="0" fontId="60" fillId="7" borderId="75" xfId="0" applyFont="1" applyFill="1" applyBorder="1" applyAlignment="1">
      <alignment horizontal="center" vertical="top" wrapText="1"/>
    </xf>
    <xf numFmtId="0" fontId="60" fillId="7" borderId="22" xfId="0" applyFont="1" applyFill="1" applyBorder="1" applyAlignment="1">
      <alignment horizontal="center" vertical="top" wrapText="1"/>
    </xf>
    <xf numFmtId="0" fontId="58" fillId="0" borderId="63" xfId="0" applyFont="1" applyBorder="1" applyAlignment="1" applyProtection="1">
      <alignment horizontal="left" vertical="top" wrapText="1"/>
      <protection locked="0"/>
    </xf>
    <xf numFmtId="0" fontId="58" fillId="0" borderId="0" xfId="0" applyFont="1" applyAlignment="1" applyProtection="1">
      <alignment horizontal="left" vertical="top" wrapText="1"/>
      <protection locked="0"/>
    </xf>
    <xf numFmtId="0" fontId="58" fillId="0" borderId="68" xfId="0" applyFont="1" applyBorder="1" applyAlignment="1" applyProtection="1">
      <alignment horizontal="left" vertical="top" wrapText="1"/>
      <protection locked="0"/>
    </xf>
    <xf numFmtId="0" fontId="58" fillId="0" borderId="57" xfId="0" applyFont="1" applyBorder="1" applyAlignment="1" applyProtection="1">
      <alignment horizontal="left" vertical="top" wrapText="1"/>
      <protection locked="0"/>
    </xf>
    <xf numFmtId="0" fontId="59" fillId="7" borderId="72" xfId="0" applyFont="1" applyFill="1" applyBorder="1" applyAlignment="1">
      <alignment horizontal="left" vertical="top" wrapText="1"/>
    </xf>
    <xf numFmtId="0" fontId="59" fillId="7" borderId="73" xfId="0" applyFont="1" applyFill="1" applyBorder="1" applyAlignment="1">
      <alignment horizontal="left" vertical="top" wrapText="1"/>
    </xf>
    <xf numFmtId="0" fontId="57" fillId="0" borderId="0" xfId="0" applyFont="1" applyAlignment="1" applyProtection="1">
      <alignment horizontal="center" vertical="top" wrapText="1"/>
      <protection locked="0"/>
    </xf>
    <xf numFmtId="0" fontId="57" fillId="0" borderId="64" xfId="0" applyFont="1" applyBorder="1" applyAlignment="1" applyProtection="1">
      <alignment horizontal="center" vertical="top" wrapText="1"/>
      <protection locked="0"/>
    </xf>
    <xf numFmtId="0" fontId="57" fillId="0" borderId="57" xfId="0" applyFont="1" applyBorder="1" applyAlignment="1" applyProtection="1">
      <alignment horizontal="center" vertical="top" wrapText="1"/>
      <protection locked="0"/>
    </xf>
    <xf numFmtId="0" fontId="57" fillId="0" borderId="65" xfId="0" applyFont="1" applyBorder="1" applyAlignment="1" applyProtection="1">
      <alignment horizontal="center" vertical="top" wrapText="1"/>
      <protection locked="0"/>
    </xf>
    <xf numFmtId="0" fontId="60" fillId="7" borderId="68" xfId="0" applyFont="1" applyFill="1" applyBorder="1" applyAlignment="1">
      <alignment horizontal="left" vertical="top" wrapText="1"/>
    </xf>
    <xf numFmtId="0" fontId="60" fillId="7" borderId="57" xfId="0" applyFont="1" applyFill="1" applyBorder="1" applyAlignment="1">
      <alignment horizontal="left" vertical="top" wrapText="1"/>
    </xf>
    <xf numFmtId="0" fontId="60" fillId="7" borderId="75" xfId="0" applyFont="1" applyFill="1" applyBorder="1" applyAlignment="1">
      <alignment horizontal="center" vertical="center" wrapText="1"/>
    </xf>
    <xf numFmtId="0" fontId="60" fillId="7" borderId="76"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63" fillId="0" borderId="21" xfId="0" applyFont="1" applyBorder="1" applyAlignment="1">
      <alignment horizontal="left" vertical="top" wrapText="1"/>
    </xf>
    <xf numFmtId="0" fontId="64" fillId="0" borderId="74" xfId="0" applyFont="1" applyBorder="1" applyAlignment="1">
      <alignment horizontal="left" vertical="top" wrapText="1"/>
    </xf>
    <xf numFmtId="0" fontId="65" fillId="0" borderId="74" xfId="0" applyFont="1" applyBorder="1" applyAlignment="1">
      <alignment horizontal="left" vertical="top" wrapText="1"/>
    </xf>
    <xf numFmtId="0" fontId="48" fillId="0" borderId="72" xfId="0" applyFont="1" applyBorder="1" applyAlignment="1">
      <alignment horizontal="left" vertical="top" wrapText="1"/>
    </xf>
    <xf numFmtId="0" fontId="48" fillId="0" borderId="71" xfId="0" applyFont="1" applyBorder="1" applyAlignment="1">
      <alignment horizontal="left" vertical="top" wrapText="1"/>
    </xf>
    <xf numFmtId="0" fontId="48" fillId="0" borderId="73" xfId="0" applyFont="1" applyBorder="1" applyAlignment="1">
      <alignment horizontal="left" vertical="top" wrapText="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6" fillId="0" borderId="21" xfId="0" applyFont="1" applyBorder="1" applyAlignment="1" applyProtection="1">
      <alignment horizontal="left" vertical="center" wrapText="1"/>
      <protection locked="0"/>
    </xf>
    <xf numFmtId="0" fontId="67" fillId="0" borderId="21" xfId="5"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right" vertical="center" wrapText="1"/>
      <protection locked="0"/>
    </xf>
    <xf numFmtId="0" fontId="60" fillId="7" borderId="21" xfId="0" applyFont="1" applyFill="1" applyBorder="1" applyAlignment="1">
      <alignment horizontal="left" vertical="center" wrapText="1"/>
    </xf>
    <xf numFmtId="0" fontId="1" fillId="0" borderId="0" xfId="0" applyFont="1" applyAlignment="1">
      <alignment horizontal="left" vertical="center" wrapText="1"/>
    </xf>
    <xf numFmtId="0" fontId="45" fillId="0" borderId="0" xfId="0" applyFont="1" applyAlignment="1">
      <alignment horizontal="left" vertical="center" wrapText="1"/>
    </xf>
    <xf numFmtId="0" fontId="0" fillId="0" borderId="0" xfId="0" applyAlignment="1">
      <alignment horizontal="left" vertical="center" wrapText="1"/>
    </xf>
    <xf numFmtId="0" fontId="65" fillId="0" borderId="0" xfId="0" applyFont="1" applyAlignment="1">
      <alignment horizontal="left" vertical="center" wrapText="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329712</xdr:colOff>
      <xdr:row>0</xdr:row>
      <xdr:rowOff>0</xdr:rowOff>
    </xdr:from>
    <xdr:to>
      <xdr:col>4</xdr:col>
      <xdr:colOff>1108336</xdr:colOff>
      <xdr:row>4</xdr:row>
      <xdr:rowOff>34992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0962" y="0"/>
          <a:ext cx="778624" cy="80431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b:/g/personal/gestionit_itc_edu_co/ESajd4RBezlGj1_M-c7u7LcBemHlQxpMgbgFBjSNndwq0Q?e=k9kfu4" TargetMode="External"/><Relationship Id="rId1" Type="http://schemas.openxmlformats.org/officeDocument/2006/relationships/hyperlink" Target="https://app.powerbi.com/view?r=eyJrIjoiMjFhZTY0YzEtMmQyNy00MTAwLWI1Y2EtODhkNmUxMmFlYTlhIiwidCI6IjQ5NWZkMDQ2LWQ4NjQtNDY2Ny05ZWU4LTUwNjc5NzY0ZDgzNCIsImMiOjR9"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85546875" style="64" customWidth="1"/>
    <col min="2" max="3" width="24.5703125" style="64" customWidth="1"/>
    <col min="4" max="4" width="16" style="64" customWidth="1"/>
    <col min="5" max="5" width="24.5703125" style="64" customWidth="1"/>
    <col min="6" max="6" width="27.5703125" style="64" customWidth="1"/>
    <col min="7" max="8" width="24.5703125" style="64" customWidth="1"/>
    <col min="9" max="16384" width="11.42578125" style="64"/>
  </cols>
  <sheetData>
    <row r="1" spans="2:8" ht="15.75" thickBot="1" x14ac:dyDescent="0.3"/>
    <row r="2" spans="2:8" ht="18" x14ac:dyDescent="0.25">
      <c r="B2" s="142" t="s">
        <v>0</v>
      </c>
      <c r="C2" s="143"/>
      <c r="D2" s="143"/>
      <c r="E2" s="143"/>
      <c r="F2" s="143"/>
      <c r="G2" s="143"/>
      <c r="H2" s="144"/>
    </row>
    <row r="3" spans="2:8" x14ac:dyDescent="0.25">
      <c r="B3" s="65"/>
      <c r="C3" s="66"/>
      <c r="D3" s="66"/>
      <c r="E3" s="66"/>
      <c r="F3" s="66"/>
      <c r="G3" s="66"/>
      <c r="H3" s="67"/>
    </row>
    <row r="4" spans="2:8" ht="63" customHeight="1" x14ac:dyDescent="0.25">
      <c r="B4" s="145" t="s">
        <v>1</v>
      </c>
      <c r="C4" s="146"/>
      <c r="D4" s="146"/>
      <c r="E4" s="146"/>
      <c r="F4" s="146"/>
      <c r="G4" s="146"/>
      <c r="H4" s="147"/>
    </row>
    <row r="5" spans="2:8" ht="63" customHeight="1" x14ac:dyDescent="0.25">
      <c r="B5" s="148"/>
      <c r="C5" s="149"/>
      <c r="D5" s="149"/>
      <c r="E5" s="149"/>
      <c r="F5" s="149"/>
      <c r="G5" s="149"/>
      <c r="H5" s="150"/>
    </row>
    <row r="6" spans="2:8" ht="16.5" x14ac:dyDescent="0.25">
      <c r="B6" s="151" t="s">
        <v>2</v>
      </c>
      <c r="C6" s="152"/>
      <c r="D6" s="152"/>
      <c r="E6" s="152"/>
      <c r="F6" s="152"/>
      <c r="G6" s="152"/>
      <c r="H6" s="153"/>
    </row>
    <row r="7" spans="2:8" ht="95.25" customHeight="1" x14ac:dyDescent="0.25">
      <c r="B7" s="161" t="s">
        <v>3</v>
      </c>
      <c r="C7" s="162"/>
      <c r="D7" s="162"/>
      <c r="E7" s="162"/>
      <c r="F7" s="162"/>
      <c r="G7" s="162"/>
      <c r="H7" s="163"/>
    </row>
    <row r="8" spans="2:8" ht="16.5" x14ac:dyDescent="0.25">
      <c r="B8" s="101"/>
      <c r="C8" s="102"/>
      <c r="D8" s="102"/>
      <c r="E8" s="102"/>
      <c r="F8" s="102"/>
      <c r="G8" s="102"/>
      <c r="H8" s="103"/>
    </row>
    <row r="9" spans="2:8" ht="16.5" customHeight="1" x14ac:dyDescent="0.25">
      <c r="B9" s="154" t="s">
        <v>4</v>
      </c>
      <c r="C9" s="155"/>
      <c r="D9" s="155"/>
      <c r="E9" s="155"/>
      <c r="F9" s="155"/>
      <c r="G9" s="155"/>
      <c r="H9" s="156"/>
    </row>
    <row r="10" spans="2:8" ht="44.25" customHeight="1" x14ac:dyDescent="0.25">
      <c r="B10" s="154"/>
      <c r="C10" s="155"/>
      <c r="D10" s="155"/>
      <c r="E10" s="155"/>
      <c r="F10" s="155"/>
      <c r="G10" s="155"/>
      <c r="H10" s="156"/>
    </row>
    <row r="11" spans="2:8" ht="15.75" thickBot="1" x14ac:dyDescent="0.3">
      <c r="B11" s="90"/>
      <c r="C11" s="93"/>
      <c r="D11" s="98"/>
      <c r="E11" s="99"/>
      <c r="F11" s="99"/>
      <c r="G11" s="100"/>
      <c r="H11" s="94"/>
    </row>
    <row r="12" spans="2:8" ht="15.75" thickTop="1" x14ac:dyDescent="0.25">
      <c r="B12" s="90"/>
      <c r="C12" s="157" t="s">
        <v>5</v>
      </c>
      <c r="D12" s="158"/>
      <c r="E12" s="159" t="s">
        <v>6</v>
      </c>
      <c r="F12" s="160"/>
      <c r="G12" s="93"/>
      <c r="H12" s="94"/>
    </row>
    <row r="13" spans="2:8" ht="35.25" customHeight="1" x14ac:dyDescent="0.25">
      <c r="B13" s="90"/>
      <c r="C13" s="164" t="s">
        <v>7</v>
      </c>
      <c r="D13" s="165"/>
      <c r="E13" s="166" t="s">
        <v>8</v>
      </c>
      <c r="F13" s="167"/>
      <c r="G13" s="93"/>
      <c r="H13" s="94"/>
    </row>
    <row r="14" spans="2:8" ht="17.25" customHeight="1" x14ac:dyDescent="0.25">
      <c r="B14" s="90"/>
      <c r="C14" s="164" t="s">
        <v>9</v>
      </c>
      <c r="D14" s="165"/>
      <c r="E14" s="166" t="s">
        <v>10</v>
      </c>
      <c r="F14" s="167"/>
      <c r="G14" s="93"/>
      <c r="H14" s="94"/>
    </row>
    <row r="15" spans="2:8" ht="19.5" customHeight="1" x14ac:dyDescent="0.25">
      <c r="B15" s="90"/>
      <c r="C15" s="164" t="s">
        <v>11</v>
      </c>
      <c r="D15" s="165"/>
      <c r="E15" s="166" t="s">
        <v>12</v>
      </c>
      <c r="F15" s="167"/>
      <c r="G15" s="93"/>
      <c r="H15" s="94"/>
    </row>
    <row r="16" spans="2:8" ht="69.75" customHeight="1" x14ac:dyDescent="0.25">
      <c r="B16" s="90"/>
      <c r="C16" s="164" t="s">
        <v>13</v>
      </c>
      <c r="D16" s="165"/>
      <c r="E16" s="166" t="s">
        <v>14</v>
      </c>
      <c r="F16" s="167"/>
      <c r="G16" s="93"/>
      <c r="H16" s="94"/>
    </row>
    <row r="17" spans="2:8" ht="34.5" customHeight="1" x14ac:dyDescent="0.25">
      <c r="B17" s="90"/>
      <c r="C17" s="168" t="s">
        <v>15</v>
      </c>
      <c r="D17" s="169"/>
      <c r="E17" s="170" t="s">
        <v>16</v>
      </c>
      <c r="F17" s="171"/>
      <c r="G17" s="93"/>
      <c r="H17" s="94"/>
    </row>
    <row r="18" spans="2:8" ht="27.75" customHeight="1" x14ac:dyDescent="0.25">
      <c r="B18" s="90"/>
      <c r="C18" s="168" t="s">
        <v>17</v>
      </c>
      <c r="D18" s="169"/>
      <c r="E18" s="170" t="s">
        <v>18</v>
      </c>
      <c r="F18" s="171"/>
      <c r="G18" s="93"/>
      <c r="H18" s="94"/>
    </row>
    <row r="19" spans="2:8" ht="28.5" customHeight="1" x14ac:dyDescent="0.25">
      <c r="B19" s="90"/>
      <c r="C19" s="168" t="s">
        <v>19</v>
      </c>
      <c r="D19" s="169"/>
      <c r="E19" s="170" t="s">
        <v>20</v>
      </c>
      <c r="F19" s="171"/>
      <c r="G19" s="93"/>
      <c r="H19" s="94"/>
    </row>
    <row r="20" spans="2:8" ht="72.75" customHeight="1" x14ac:dyDescent="0.25">
      <c r="B20" s="90"/>
      <c r="C20" s="168" t="s">
        <v>21</v>
      </c>
      <c r="D20" s="169"/>
      <c r="E20" s="170" t="s">
        <v>22</v>
      </c>
      <c r="F20" s="171"/>
      <c r="G20" s="93"/>
      <c r="H20" s="94"/>
    </row>
    <row r="21" spans="2:8" ht="64.5" customHeight="1" x14ac:dyDescent="0.25">
      <c r="B21" s="90"/>
      <c r="C21" s="168" t="s">
        <v>23</v>
      </c>
      <c r="D21" s="169"/>
      <c r="E21" s="170" t="s">
        <v>24</v>
      </c>
      <c r="F21" s="171"/>
      <c r="G21" s="93"/>
      <c r="H21" s="94"/>
    </row>
    <row r="22" spans="2:8" ht="71.25" customHeight="1" x14ac:dyDescent="0.25">
      <c r="B22" s="90"/>
      <c r="C22" s="168" t="s">
        <v>25</v>
      </c>
      <c r="D22" s="169"/>
      <c r="E22" s="170" t="s">
        <v>26</v>
      </c>
      <c r="F22" s="171"/>
      <c r="G22" s="93"/>
      <c r="H22" s="94"/>
    </row>
    <row r="23" spans="2:8" ht="55.5" customHeight="1" x14ac:dyDescent="0.25">
      <c r="B23" s="90"/>
      <c r="C23" s="175" t="s">
        <v>27</v>
      </c>
      <c r="D23" s="176"/>
      <c r="E23" s="170" t="s">
        <v>28</v>
      </c>
      <c r="F23" s="171"/>
      <c r="G23" s="93"/>
      <c r="H23" s="94"/>
    </row>
    <row r="24" spans="2:8" ht="42" customHeight="1" x14ac:dyDescent="0.25">
      <c r="B24" s="90"/>
      <c r="C24" s="175" t="s">
        <v>29</v>
      </c>
      <c r="D24" s="176"/>
      <c r="E24" s="170" t="s">
        <v>30</v>
      </c>
      <c r="F24" s="171"/>
      <c r="G24" s="93"/>
      <c r="H24" s="94"/>
    </row>
    <row r="25" spans="2:8" ht="59.25" customHeight="1" x14ac:dyDescent="0.25">
      <c r="B25" s="90"/>
      <c r="C25" s="175" t="s">
        <v>31</v>
      </c>
      <c r="D25" s="176"/>
      <c r="E25" s="170" t="s">
        <v>32</v>
      </c>
      <c r="F25" s="171"/>
      <c r="G25" s="93"/>
      <c r="H25" s="94"/>
    </row>
    <row r="26" spans="2:8" ht="23.25" customHeight="1" x14ac:dyDescent="0.25">
      <c r="B26" s="90"/>
      <c r="C26" s="175" t="s">
        <v>33</v>
      </c>
      <c r="D26" s="176"/>
      <c r="E26" s="170" t="s">
        <v>34</v>
      </c>
      <c r="F26" s="171"/>
      <c r="G26" s="93"/>
      <c r="H26" s="94"/>
    </row>
    <row r="27" spans="2:8" ht="30.75" customHeight="1" x14ac:dyDescent="0.25">
      <c r="B27" s="90"/>
      <c r="C27" s="175" t="s">
        <v>35</v>
      </c>
      <c r="D27" s="176"/>
      <c r="E27" s="170" t="s">
        <v>36</v>
      </c>
      <c r="F27" s="171"/>
      <c r="G27" s="93"/>
      <c r="H27" s="94"/>
    </row>
    <row r="28" spans="2:8" ht="35.25" customHeight="1" x14ac:dyDescent="0.25">
      <c r="B28" s="90"/>
      <c r="C28" s="175" t="s">
        <v>37</v>
      </c>
      <c r="D28" s="176"/>
      <c r="E28" s="170" t="s">
        <v>38</v>
      </c>
      <c r="F28" s="171"/>
      <c r="G28" s="93"/>
      <c r="H28" s="94"/>
    </row>
    <row r="29" spans="2:8" ht="33" customHeight="1" x14ac:dyDescent="0.25">
      <c r="B29" s="90"/>
      <c r="C29" s="175" t="s">
        <v>37</v>
      </c>
      <c r="D29" s="176"/>
      <c r="E29" s="170" t="s">
        <v>38</v>
      </c>
      <c r="F29" s="171"/>
      <c r="G29" s="93"/>
      <c r="H29" s="94"/>
    </row>
    <row r="30" spans="2:8" ht="30" customHeight="1" x14ac:dyDescent="0.25">
      <c r="B30" s="90"/>
      <c r="C30" s="175" t="s">
        <v>39</v>
      </c>
      <c r="D30" s="176"/>
      <c r="E30" s="170" t="s">
        <v>40</v>
      </c>
      <c r="F30" s="171"/>
      <c r="G30" s="93"/>
      <c r="H30" s="94"/>
    </row>
    <row r="31" spans="2:8" ht="35.25" customHeight="1" x14ac:dyDescent="0.25">
      <c r="B31" s="90"/>
      <c r="C31" s="175" t="s">
        <v>41</v>
      </c>
      <c r="D31" s="176"/>
      <c r="E31" s="170" t="s">
        <v>42</v>
      </c>
      <c r="F31" s="171"/>
      <c r="G31" s="93"/>
      <c r="H31" s="94"/>
    </row>
    <row r="32" spans="2:8" ht="31.5" customHeight="1" x14ac:dyDescent="0.25">
      <c r="B32" s="90"/>
      <c r="C32" s="175" t="s">
        <v>43</v>
      </c>
      <c r="D32" s="176"/>
      <c r="E32" s="170" t="s">
        <v>44</v>
      </c>
      <c r="F32" s="171"/>
      <c r="G32" s="93"/>
      <c r="H32" s="94"/>
    </row>
    <row r="33" spans="2:8" ht="35.25" customHeight="1" x14ac:dyDescent="0.25">
      <c r="B33" s="90"/>
      <c r="C33" s="175" t="s">
        <v>45</v>
      </c>
      <c r="D33" s="176"/>
      <c r="E33" s="170" t="s">
        <v>46</v>
      </c>
      <c r="F33" s="171"/>
      <c r="G33" s="93"/>
      <c r="H33" s="94"/>
    </row>
    <row r="34" spans="2:8" ht="59.25" customHeight="1" x14ac:dyDescent="0.25">
      <c r="B34" s="90"/>
      <c r="C34" s="175" t="s">
        <v>47</v>
      </c>
      <c r="D34" s="176"/>
      <c r="E34" s="170" t="s">
        <v>48</v>
      </c>
      <c r="F34" s="171"/>
      <c r="G34" s="93"/>
      <c r="H34" s="94"/>
    </row>
    <row r="35" spans="2:8" ht="29.25" customHeight="1" x14ac:dyDescent="0.25">
      <c r="B35" s="90"/>
      <c r="C35" s="175" t="s">
        <v>49</v>
      </c>
      <c r="D35" s="176"/>
      <c r="E35" s="170" t="s">
        <v>50</v>
      </c>
      <c r="F35" s="171"/>
      <c r="G35" s="93"/>
      <c r="H35" s="94"/>
    </row>
    <row r="36" spans="2:8" ht="82.5" customHeight="1" x14ac:dyDescent="0.25">
      <c r="B36" s="90"/>
      <c r="C36" s="175" t="s">
        <v>51</v>
      </c>
      <c r="D36" s="176"/>
      <c r="E36" s="170" t="s">
        <v>52</v>
      </c>
      <c r="F36" s="171"/>
      <c r="G36" s="93"/>
      <c r="H36" s="94"/>
    </row>
    <row r="37" spans="2:8" ht="46.5" customHeight="1" x14ac:dyDescent="0.25">
      <c r="B37" s="90"/>
      <c r="C37" s="175" t="s">
        <v>53</v>
      </c>
      <c r="D37" s="176"/>
      <c r="E37" s="170" t="s">
        <v>54</v>
      </c>
      <c r="F37" s="171"/>
      <c r="G37" s="93"/>
      <c r="H37" s="94"/>
    </row>
    <row r="38" spans="2:8" ht="6.75" customHeight="1" thickBot="1" x14ac:dyDescent="0.3">
      <c r="B38" s="90"/>
      <c r="C38" s="177"/>
      <c r="D38" s="178"/>
      <c r="E38" s="179"/>
      <c r="F38" s="180"/>
      <c r="G38" s="93"/>
      <c r="H38" s="94"/>
    </row>
    <row r="39" spans="2:8" ht="15.75" thickTop="1" x14ac:dyDescent="0.25">
      <c r="B39" s="90"/>
      <c r="C39" s="91"/>
      <c r="D39" s="91"/>
      <c r="E39" s="92"/>
      <c r="F39" s="92"/>
      <c r="G39" s="93"/>
      <c r="H39" s="94"/>
    </row>
    <row r="40" spans="2:8" ht="21" customHeight="1" x14ac:dyDescent="0.25">
      <c r="B40" s="172" t="s">
        <v>55</v>
      </c>
      <c r="C40" s="173"/>
      <c r="D40" s="173"/>
      <c r="E40" s="173"/>
      <c r="F40" s="173"/>
      <c r="G40" s="173"/>
      <c r="H40" s="174"/>
    </row>
    <row r="41" spans="2:8" ht="20.25" customHeight="1" x14ac:dyDescent="0.25">
      <c r="B41" s="172" t="s">
        <v>56</v>
      </c>
      <c r="C41" s="173"/>
      <c r="D41" s="173"/>
      <c r="E41" s="173"/>
      <c r="F41" s="173"/>
      <c r="G41" s="173"/>
      <c r="H41" s="174"/>
    </row>
    <row r="42" spans="2:8" ht="20.25" customHeight="1" x14ac:dyDescent="0.25">
      <c r="B42" s="172" t="s">
        <v>57</v>
      </c>
      <c r="C42" s="173"/>
      <c r="D42" s="173"/>
      <c r="E42" s="173"/>
      <c r="F42" s="173"/>
      <c r="G42" s="173"/>
      <c r="H42" s="174"/>
    </row>
    <row r="43" spans="2:8" ht="20.25" customHeight="1" x14ac:dyDescent="0.25">
      <c r="B43" s="172" t="s">
        <v>58</v>
      </c>
      <c r="C43" s="173"/>
      <c r="D43" s="173"/>
      <c r="E43" s="173"/>
      <c r="F43" s="173"/>
      <c r="G43" s="173"/>
      <c r="H43" s="174"/>
    </row>
    <row r="44" spans="2:8" x14ac:dyDescent="0.25">
      <c r="B44" s="172" t="s">
        <v>59</v>
      </c>
      <c r="C44" s="173"/>
      <c r="D44" s="173"/>
      <c r="E44" s="173"/>
      <c r="F44" s="173"/>
      <c r="G44" s="173"/>
      <c r="H44" s="174"/>
    </row>
    <row r="45" spans="2:8" ht="15.75" thickBot="1" x14ac:dyDescent="0.3">
      <c r="B45" s="95"/>
      <c r="C45" s="96"/>
      <c r="D45" s="96"/>
      <c r="E45" s="96"/>
      <c r="F45" s="96"/>
      <c r="G45" s="96"/>
      <c r="H45" s="9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116</v>
      </c>
    </row>
    <row r="4" spans="1:1" x14ac:dyDescent="0.2">
      <c r="A4" s="2" t="s">
        <v>251</v>
      </c>
    </row>
    <row r="5" spans="1:1" x14ac:dyDescent="0.2">
      <c r="A5" s="2" t="s">
        <v>253</v>
      </c>
    </row>
    <row r="6" spans="1:1" x14ac:dyDescent="0.2">
      <c r="A6" s="2" t="s">
        <v>117</v>
      </c>
    </row>
    <row r="7" spans="1:1" x14ac:dyDescent="0.2">
      <c r="A7" s="2" t="s">
        <v>142</v>
      </c>
    </row>
    <row r="8" spans="1:1" x14ac:dyDescent="0.2">
      <c r="A8" s="2" t="s">
        <v>118</v>
      </c>
    </row>
    <row r="9" spans="1:1" x14ac:dyDescent="0.2">
      <c r="A9" s="2" t="s">
        <v>260</v>
      </c>
    </row>
    <row r="10" spans="1:1" x14ac:dyDescent="0.2">
      <c r="A10" s="2" t="s">
        <v>119</v>
      </c>
    </row>
    <row r="11" spans="1:1" x14ac:dyDescent="0.2">
      <c r="A11" s="2" t="s">
        <v>263</v>
      </c>
    </row>
    <row r="12" spans="1:1" x14ac:dyDescent="0.2">
      <c r="A12" s="2" t="s">
        <v>278</v>
      </c>
    </row>
    <row r="13" spans="1:1" x14ac:dyDescent="0.2">
      <c r="A13" s="2" t="s">
        <v>279</v>
      </c>
    </row>
    <row r="14" spans="1:1" x14ac:dyDescent="0.2">
      <c r="A14" s="2" t="s">
        <v>280</v>
      </c>
    </row>
    <row r="16" spans="1:1" x14ac:dyDescent="0.2">
      <c r="A16" s="2" t="s">
        <v>281</v>
      </c>
    </row>
    <row r="17" spans="1:1" x14ac:dyDescent="0.2">
      <c r="A17" s="2" t="s">
        <v>269</v>
      </c>
    </row>
    <row r="18" spans="1:1" x14ac:dyDescent="0.2">
      <c r="A18" s="2" t="s">
        <v>271</v>
      </c>
    </row>
    <row r="20" spans="1:1" x14ac:dyDescent="0.2">
      <c r="A20" s="2" t="s">
        <v>154</v>
      </c>
    </row>
    <row r="21" spans="1:1" x14ac:dyDescent="0.2">
      <c r="A21" s="2"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X24"/>
  <sheetViews>
    <sheetView showGridLines="0" tabSelected="1" topLeftCell="AQ17" zoomScale="70" zoomScaleNormal="70" workbookViewId="0">
      <selection activeCell="AQ17" sqref="A17:XFD17"/>
    </sheetView>
  </sheetViews>
  <sheetFormatPr baseColWidth="10" defaultColWidth="11.42578125" defaultRowHeight="16.5" x14ac:dyDescent="0.25"/>
  <cols>
    <col min="1" max="1" width="4.5703125" style="121" customWidth="1"/>
    <col min="2" max="2" width="12.140625" style="121" customWidth="1"/>
    <col min="3" max="3" width="13.7109375" style="121" customWidth="1"/>
    <col min="4" max="4" width="10.7109375" style="121" customWidth="1"/>
    <col min="5" max="5" width="43.28515625" style="121" customWidth="1"/>
    <col min="6" max="6" width="47.5703125" style="121" customWidth="1"/>
    <col min="7" max="7" width="44" style="121" customWidth="1"/>
    <col min="8" max="8" width="13.85546875" style="121" customWidth="1"/>
    <col min="9" max="9" width="13.140625" style="121" customWidth="1"/>
    <col min="10" max="10" width="12.85546875" style="121" customWidth="1"/>
    <col min="11" max="11" width="14.5703125" style="121" customWidth="1"/>
    <col min="12" max="12" width="16.42578125" style="121" customWidth="1"/>
    <col min="13" max="13" width="6.42578125" style="121" customWidth="1"/>
    <col min="14" max="14" width="27.42578125" style="121" customWidth="1"/>
    <col min="15" max="15" width="22.28515625" style="121" customWidth="1"/>
    <col min="16" max="16" width="17.42578125" style="121" customWidth="1"/>
    <col min="17" max="17" width="6.42578125" style="121" customWidth="1"/>
    <col min="18" max="18" width="16" style="121" customWidth="1"/>
    <col min="19" max="19" width="5.85546875" style="121" customWidth="1"/>
    <col min="20" max="20" width="44.5703125" style="121" customWidth="1"/>
    <col min="21" max="21" width="19.7109375" style="121" customWidth="1"/>
    <col min="22" max="22" width="11.85546875" style="121" customWidth="1"/>
    <col min="23" max="23" width="6.85546875" style="121" customWidth="1"/>
    <col min="24" max="24" width="5" style="121" customWidth="1"/>
    <col min="25" max="25" width="5.42578125" style="121" customWidth="1"/>
    <col min="26" max="26" width="7.140625" style="121" customWidth="1"/>
    <col min="27" max="27" width="6.5703125" style="121" customWidth="1"/>
    <col min="28" max="28" width="7.42578125" style="121" customWidth="1"/>
    <col min="29" max="29" width="17.85546875" style="121" customWidth="1"/>
    <col min="30" max="30" width="10.5703125" style="121" customWidth="1"/>
    <col min="31" max="31" width="8.5703125" style="121" customWidth="1"/>
    <col min="32" max="32" width="10.42578125" style="121" customWidth="1"/>
    <col min="33" max="33" width="9.42578125" style="121" customWidth="1"/>
    <col min="34" max="34" width="9.140625" style="121" customWidth="1"/>
    <col min="35" max="35" width="8.42578125" style="121" customWidth="1"/>
    <col min="36" max="36" width="7.42578125" style="121" customWidth="1"/>
    <col min="37" max="37" width="23" style="121" customWidth="1"/>
    <col min="38" max="38" width="18.85546875" style="121" customWidth="1"/>
    <col min="39" max="39" width="16.85546875" style="121" customWidth="1"/>
    <col min="40" max="40" width="14.85546875" style="121" customWidth="1"/>
    <col min="41" max="42" width="36.85546875" style="121" customWidth="1"/>
    <col min="43" max="43" width="10.140625" style="121" customWidth="1"/>
    <col min="44" max="44" width="22.42578125" style="121" customWidth="1"/>
    <col min="45" max="45" width="42.28515625" style="121" customWidth="1"/>
    <col min="46" max="46" width="25.28515625" style="375" customWidth="1"/>
    <col min="47" max="47" width="20.5703125" style="121" customWidth="1"/>
    <col min="48" max="48" width="15.42578125" style="140" customWidth="1"/>
    <col min="49" max="49" width="62.28515625" style="121" customWidth="1"/>
    <col min="50" max="50" width="17.42578125" style="121" customWidth="1"/>
    <col min="51" max="16384" width="11.42578125" style="121"/>
  </cols>
  <sheetData>
    <row r="1" spans="1:76" ht="38.450000000000003" hidden="1" customHeight="1" x14ac:dyDescent="0.25">
      <c r="A1" s="196" t="s">
        <v>60</v>
      </c>
      <c r="B1" s="197"/>
      <c r="C1" s="197"/>
      <c r="D1" s="197"/>
      <c r="E1" s="202" t="s">
        <v>61</v>
      </c>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3"/>
      <c r="AW1" s="181" t="s">
        <v>62</v>
      </c>
      <c r="AX1" s="182"/>
    </row>
    <row r="2" spans="1:76" ht="33.6" customHeight="1" x14ac:dyDescent="0.25">
      <c r="A2" s="196"/>
      <c r="B2" s="197"/>
      <c r="C2" s="197"/>
      <c r="D2" s="197"/>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3"/>
      <c r="AW2" s="183" t="s">
        <v>63</v>
      </c>
      <c r="AX2" s="184"/>
    </row>
    <row r="3" spans="1:76" ht="13.7" customHeight="1" x14ac:dyDescent="0.25">
      <c r="A3" s="196"/>
      <c r="B3" s="197"/>
      <c r="C3" s="197"/>
      <c r="D3" s="197"/>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3"/>
      <c r="AW3" s="183" t="s">
        <v>64</v>
      </c>
      <c r="AX3" s="184"/>
    </row>
    <row r="4" spans="1:76" ht="13.7" customHeight="1" x14ac:dyDescent="0.25">
      <c r="A4" s="198"/>
      <c r="B4" s="199"/>
      <c r="C4" s="199"/>
      <c r="D4" s="199"/>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5"/>
      <c r="AW4" s="185" t="s">
        <v>65</v>
      </c>
      <c r="AX4" s="186"/>
    </row>
    <row r="5" spans="1:76" ht="26.25" customHeight="1" x14ac:dyDescent="0.25">
      <c r="A5" s="200" t="s">
        <v>66</v>
      </c>
      <c r="B5" s="201"/>
      <c r="C5" s="188" t="s">
        <v>300</v>
      </c>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90"/>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row>
    <row r="6" spans="1:76" ht="30" customHeight="1" x14ac:dyDescent="0.25">
      <c r="A6" s="200" t="s">
        <v>67</v>
      </c>
      <c r="B6" s="201"/>
      <c r="C6" s="188" t="s">
        <v>68</v>
      </c>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90"/>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row>
    <row r="7" spans="1:76" ht="26.25" customHeight="1" x14ac:dyDescent="0.25">
      <c r="A7" s="200" t="s">
        <v>69</v>
      </c>
      <c r="B7" s="201"/>
      <c r="C7" s="188" t="s">
        <v>70</v>
      </c>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90"/>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row>
    <row r="8" spans="1:76" x14ac:dyDescent="0.25">
      <c r="A8" s="187" t="s">
        <v>71</v>
      </c>
      <c r="B8" s="187"/>
      <c r="C8" s="187"/>
      <c r="D8" s="187"/>
      <c r="E8" s="192"/>
      <c r="F8" s="192"/>
      <c r="G8" s="192"/>
      <c r="H8" s="192"/>
      <c r="I8" s="192"/>
      <c r="J8" s="192"/>
      <c r="K8" s="192"/>
      <c r="L8" s="192" t="s">
        <v>72</v>
      </c>
      <c r="M8" s="192"/>
      <c r="N8" s="192"/>
      <c r="O8" s="192"/>
      <c r="P8" s="192"/>
      <c r="Q8" s="192"/>
      <c r="R8" s="192"/>
      <c r="S8" s="192" t="s">
        <v>73</v>
      </c>
      <c r="T8" s="192"/>
      <c r="U8" s="192"/>
      <c r="V8" s="192"/>
      <c r="W8" s="192"/>
      <c r="X8" s="192"/>
      <c r="Y8" s="192"/>
      <c r="Z8" s="192"/>
      <c r="AA8" s="192"/>
      <c r="AB8" s="192"/>
      <c r="AC8" s="208" t="s">
        <v>103</v>
      </c>
      <c r="AD8" s="192" t="s">
        <v>74</v>
      </c>
      <c r="AE8" s="192"/>
      <c r="AF8" s="192"/>
      <c r="AG8" s="192"/>
      <c r="AH8" s="192"/>
      <c r="AI8" s="192"/>
      <c r="AJ8" s="192"/>
      <c r="AK8" s="206" t="s">
        <v>75</v>
      </c>
      <c r="AL8" s="207"/>
      <c r="AM8" s="207"/>
      <c r="AN8" s="207"/>
      <c r="AO8" s="207"/>
      <c r="AP8" s="207"/>
      <c r="AQ8" s="207"/>
      <c r="AR8" s="207"/>
      <c r="AS8" s="207"/>
      <c r="AT8" s="207"/>
      <c r="AU8" s="207"/>
      <c r="AV8" s="207"/>
      <c r="AW8" s="207"/>
      <c r="AX8" s="207"/>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row>
    <row r="9" spans="1:76" ht="16.5" customHeight="1" x14ac:dyDescent="0.25">
      <c r="A9" s="191" t="s">
        <v>76</v>
      </c>
      <c r="B9" s="187" t="s">
        <v>77</v>
      </c>
      <c r="C9" s="187" t="s">
        <v>78</v>
      </c>
      <c r="D9" s="187" t="s">
        <v>15</v>
      </c>
      <c r="E9" s="187" t="s">
        <v>17</v>
      </c>
      <c r="F9" s="187" t="s">
        <v>19</v>
      </c>
      <c r="G9" s="187" t="s">
        <v>21</v>
      </c>
      <c r="H9" s="187" t="s">
        <v>23</v>
      </c>
      <c r="I9" s="187" t="s">
        <v>79</v>
      </c>
      <c r="J9" s="187" t="s">
        <v>80</v>
      </c>
      <c r="K9" s="187" t="s">
        <v>81</v>
      </c>
      <c r="L9" s="187" t="s">
        <v>82</v>
      </c>
      <c r="M9" s="187" t="s">
        <v>83</v>
      </c>
      <c r="N9" s="187" t="s">
        <v>84</v>
      </c>
      <c r="O9" s="187" t="s">
        <v>85</v>
      </c>
      <c r="P9" s="187" t="s">
        <v>86</v>
      </c>
      <c r="Q9" s="187" t="s">
        <v>83</v>
      </c>
      <c r="R9" s="187" t="s">
        <v>29</v>
      </c>
      <c r="S9" s="191" t="s">
        <v>87</v>
      </c>
      <c r="T9" s="187" t="s">
        <v>31</v>
      </c>
      <c r="U9" s="187" t="s">
        <v>88</v>
      </c>
      <c r="V9" s="187" t="s">
        <v>33</v>
      </c>
      <c r="W9" s="187" t="s">
        <v>89</v>
      </c>
      <c r="X9" s="187"/>
      <c r="Y9" s="187"/>
      <c r="Z9" s="187"/>
      <c r="AA9" s="187"/>
      <c r="AB9" s="187"/>
      <c r="AC9" s="209"/>
      <c r="AD9" s="191" t="s">
        <v>90</v>
      </c>
      <c r="AE9" s="191" t="s">
        <v>91</v>
      </c>
      <c r="AF9" s="191" t="s">
        <v>83</v>
      </c>
      <c r="AG9" s="191" t="s">
        <v>92</v>
      </c>
      <c r="AH9" s="191" t="s">
        <v>83</v>
      </c>
      <c r="AI9" s="191" t="s">
        <v>93</v>
      </c>
      <c r="AJ9" s="191" t="s">
        <v>49</v>
      </c>
      <c r="AK9" s="187" t="s">
        <v>75</v>
      </c>
      <c r="AL9" s="187" t="s">
        <v>94</v>
      </c>
      <c r="AM9" s="187" t="s">
        <v>95</v>
      </c>
      <c r="AN9" s="187" t="s">
        <v>96</v>
      </c>
      <c r="AO9" s="187" t="s">
        <v>97</v>
      </c>
      <c r="AP9" s="194" t="s">
        <v>99</v>
      </c>
      <c r="AQ9" s="187" t="s">
        <v>53</v>
      </c>
      <c r="AR9" s="187" t="s">
        <v>96</v>
      </c>
      <c r="AS9" s="187" t="s">
        <v>98</v>
      </c>
      <c r="AT9" s="208" t="s">
        <v>99</v>
      </c>
      <c r="AU9" s="187" t="s">
        <v>53</v>
      </c>
      <c r="AV9" s="193" t="s">
        <v>96</v>
      </c>
      <c r="AW9" s="187" t="s">
        <v>100</v>
      </c>
      <c r="AX9" s="187" t="s">
        <v>53</v>
      </c>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row>
    <row r="10" spans="1:76" s="124" customFormat="1" ht="29.25" customHeight="1" x14ac:dyDescent="0.25">
      <c r="A10" s="191"/>
      <c r="B10" s="187"/>
      <c r="C10" s="187"/>
      <c r="D10" s="187"/>
      <c r="E10" s="187"/>
      <c r="F10" s="187"/>
      <c r="G10" s="187"/>
      <c r="H10" s="187"/>
      <c r="I10" s="187"/>
      <c r="J10" s="187"/>
      <c r="K10" s="187"/>
      <c r="L10" s="187"/>
      <c r="M10" s="187"/>
      <c r="N10" s="187"/>
      <c r="O10" s="187"/>
      <c r="P10" s="187"/>
      <c r="Q10" s="187"/>
      <c r="R10" s="187"/>
      <c r="S10" s="191"/>
      <c r="T10" s="187"/>
      <c r="U10" s="187"/>
      <c r="V10" s="187"/>
      <c r="W10" s="120" t="s">
        <v>77</v>
      </c>
      <c r="X10" s="120" t="s">
        <v>101</v>
      </c>
      <c r="Y10" s="120" t="s">
        <v>102</v>
      </c>
      <c r="Z10" s="120" t="s">
        <v>103</v>
      </c>
      <c r="AA10" s="120" t="s">
        <v>104</v>
      </c>
      <c r="AB10" s="120" t="s">
        <v>99</v>
      </c>
      <c r="AC10" s="210"/>
      <c r="AD10" s="191"/>
      <c r="AE10" s="191"/>
      <c r="AF10" s="191"/>
      <c r="AG10" s="191"/>
      <c r="AH10" s="191"/>
      <c r="AI10" s="191"/>
      <c r="AJ10" s="191"/>
      <c r="AK10" s="187"/>
      <c r="AL10" s="187"/>
      <c r="AM10" s="187"/>
      <c r="AN10" s="187"/>
      <c r="AO10" s="187"/>
      <c r="AP10" s="195"/>
      <c r="AQ10" s="187"/>
      <c r="AR10" s="187"/>
      <c r="AS10" s="187"/>
      <c r="AT10" s="210"/>
      <c r="AU10" s="187"/>
      <c r="AV10" s="193"/>
      <c r="AW10" s="187"/>
      <c r="AX10" s="187"/>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row>
    <row r="11" spans="1:76" s="124" customFormat="1" ht="9.75" customHeight="1" x14ac:dyDescent="0.25">
      <c r="A11" s="120"/>
      <c r="B11" s="117"/>
      <c r="C11" s="117"/>
      <c r="D11" s="117"/>
      <c r="E11" s="117"/>
      <c r="F11" s="117"/>
      <c r="G11" s="117"/>
      <c r="H11" s="117"/>
      <c r="I11" s="117"/>
      <c r="J11" s="117"/>
      <c r="K11" s="117"/>
      <c r="L11" s="117"/>
      <c r="M11" s="117"/>
      <c r="N11" s="117"/>
      <c r="O11" s="117"/>
      <c r="P11" s="117"/>
      <c r="Q11" s="117"/>
      <c r="R11" s="117"/>
      <c r="S11" s="120"/>
      <c r="T11" s="117"/>
      <c r="U11" s="117"/>
      <c r="V11" s="117"/>
      <c r="W11" s="120"/>
      <c r="X11" s="120"/>
      <c r="Y11" s="120"/>
      <c r="Z11" s="120"/>
      <c r="AA11" s="120"/>
      <c r="AB11" s="120"/>
      <c r="AC11" s="120"/>
      <c r="AD11" s="120"/>
      <c r="AE11" s="120"/>
      <c r="AF11" s="120"/>
      <c r="AG11" s="120"/>
      <c r="AH11" s="120"/>
      <c r="AI11" s="120"/>
      <c r="AJ11" s="120"/>
      <c r="AK11" s="117"/>
      <c r="AL11" s="117"/>
      <c r="AM11" s="117"/>
      <c r="AN11" s="117"/>
      <c r="AO11" s="117"/>
      <c r="AP11" s="117"/>
      <c r="AQ11" s="117"/>
      <c r="AR11" s="117"/>
      <c r="AS11" s="117"/>
      <c r="AT11" s="374"/>
      <c r="AU11" s="117"/>
      <c r="AV11" s="138"/>
      <c r="AW11" s="117"/>
      <c r="AX11" s="117"/>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row>
    <row r="12" spans="1:76" ht="342" customHeight="1" x14ac:dyDescent="0.25">
      <c r="A12" s="125">
        <v>1</v>
      </c>
      <c r="B12" s="125" t="s">
        <v>105</v>
      </c>
      <c r="C12" s="125" t="s">
        <v>106</v>
      </c>
      <c r="D12" s="107" t="s">
        <v>107</v>
      </c>
      <c r="E12" s="107" t="s">
        <v>108</v>
      </c>
      <c r="F12" s="107" t="s">
        <v>109</v>
      </c>
      <c r="G12" s="108" t="s">
        <v>282</v>
      </c>
      <c r="H12" s="107" t="s">
        <v>110</v>
      </c>
      <c r="I12" s="107" t="s">
        <v>111</v>
      </c>
      <c r="J12" s="107" t="s">
        <v>112</v>
      </c>
      <c r="K12" s="107">
        <v>1000</v>
      </c>
      <c r="L12" s="109" t="str">
        <f t="shared" ref="L12:L17" si="0">IF(K12&lt;=0,"",IF(K12&lt;=2,"Muy Baja",IF(K12&lt;=24,"Baja",IF(K12&lt;=500,"Media",IF(K12&lt;=5000,"Alta","Muy Alta")))))</f>
        <v>Alta</v>
      </c>
      <c r="M12" s="105">
        <f t="shared" ref="M12:M17" si="1">IF(L12="","",IF(L12="Muy Baja",0.2,IF(L12="Baja",0.4,IF(L12="Media",0.6,IF(L12="Alta",0.8,IF(L12="Muy Alta",1,))))))</f>
        <v>0.8</v>
      </c>
      <c r="N12" s="110" t="s">
        <v>113</v>
      </c>
      <c r="O12" s="105"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109" t="str">
        <f>IF(OR(O12='Tabla Impacto'!$C$11,O12='Tabla Impacto'!$D$11),"Leve",IF(OR(O12='Tabla Impacto'!$C$12,O12='Tabla Impacto'!$D$12),"Menor",IF(OR(O12='Tabla Impacto'!$C$13,O12='Tabla Impacto'!$D$13),"Moderado",IF(OR(O12='Tabla Impacto'!$C$14,O12='Tabla Impacto'!$D$14),"Mayor",IF(OR(O12='Tabla Impacto'!$C$15,O12='Tabla Impacto'!$D$15),"Catastrófico","")))))</f>
        <v>Moderado</v>
      </c>
      <c r="Q12" s="105">
        <f t="shared" ref="Q12:Q17" si="2">IF(P12="","",IF(P12="Leve",0.2,IF(P12="Menor",0.4,IF(P12="Moderado",0.6,IF(P12="Mayor",0.8,IF(P12="Catastrófico",1,))))))</f>
        <v>0.6</v>
      </c>
      <c r="R12" s="109" t="str">
        <f t="shared" ref="R12:R17" si="3">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Alto</v>
      </c>
      <c r="S12" s="125">
        <v>1</v>
      </c>
      <c r="T12" s="370" t="s">
        <v>283</v>
      </c>
      <c r="U12" s="104" t="s">
        <v>114</v>
      </c>
      <c r="V12" s="126" t="s">
        <v>115</v>
      </c>
      <c r="W12" s="127" t="s">
        <v>116</v>
      </c>
      <c r="X12" s="127" t="s">
        <v>117</v>
      </c>
      <c r="Y12" s="105" t="str">
        <f t="shared" ref="Y12:Y17" si="4">IF(AND(W12="Preventivo",X12="Automático"),"50%",IF(AND(W12="Preventivo",X12="Manual"),"40%",IF(AND(W12="Detectivo",X12="Automático"),"40%",IF(AND(W12="Detectivo",X12="Manual"),"30%",IF(AND(W12="Correctivo",X12="Automático"),"35%",IF(AND(W12="Correctivo",X12="Manual"),"25%",""))))))</f>
        <v>50%</v>
      </c>
      <c r="Z12" s="127" t="s">
        <v>118</v>
      </c>
      <c r="AA12" s="127" t="s">
        <v>119</v>
      </c>
      <c r="AB12" s="127" t="s">
        <v>120</v>
      </c>
      <c r="AC12" s="104" t="s">
        <v>284</v>
      </c>
      <c r="AD12" s="128">
        <f>IFERROR(IF(V12="Probabilidad",(M12-(+M12*Y12)),IF(V12="Impacto",M12,"")),"")</f>
        <v>0.4</v>
      </c>
      <c r="AE12" s="106" t="str">
        <f t="shared" ref="AE12:AE17" si="5">IFERROR(IF(AD12="","",IF(AD12&lt;=0.2,"Muy Baja",IF(AD12&lt;=0.4,"Baja",IF(AD12&lt;=0.6,"Media",IF(AD12&lt;=0.8,"Alta","Muy Alta"))))),"")</f>
        <v>Baja</v>
      </c>
      <c r="AF12" s="105">
        <f t="shared" ref="AF12:AF17" si="6">+AD12</f>
        <v>0.4</v>
      </c>
      <c r="AG12" s="106" t="str">
        <f t="shared" ref="AG12:AG17" si="7">IFERROR(IF(AH12="","",IF(AH12&lt;=0.2,"Leve",IF(AH12&lt;=0.4,"Menor",IF(AH12&lt;=0.6,"Moderado",IF(AH12&lt;=0.8,"Mayor","Catastrófico"))))),"")</f>
        <v>Moderado</v>
      </c>
      <c r="AH12" s="105">
        <f t="shared" ref="AH12:AH17" si="8">IFERROR(IF(V12="Impacto",(Q12-(+Q12*Y12)),IF(V12="Probabilidad",Q12,"")),"")</f>
        <v>0.6</v>
      </c>
      <c r="AI12" s="106" t="str">
        <f t="shared" ref="AI12:AI17" si="9">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Moderado</v>
      </c>
      <c r="AJ12" s="127" t="s">
        <v>121</v>
      </c>
      <c r="AK12" s="107" t="s">
        <v>122</v>
      </c>
      <c r="AL12" s="107" t="s">
        <v>123</v>
      </c>
      <c r="AM12" s="129" t="s">
        <v>124</v>
      </c>
      <c r="AN12" s="129">
        <v>45422</v>
      </c>
      <c r="AO12" s="132" t="s">
        <v>303</v>
      </c>
      <c r="AP12" s="371" t="s">
        <v>302</v>
      </c>
      <c r="AQ12" s="107" t="s">
        <v>125</v>
      </c>
      <c r="AR12" s="373">
        <v>45519</v>
      </c>
      <c r="AS12" s="372" t="s">
        <v>311</v>
      </c>
      <c r="AT12" s="372" t="s">
        <v>310</v>
      </c>
      <c r="AU12" s="141" t="s">
        <v>125</v>
      </c>
      <c r="AV12" s="139"/>
      <c r="AW12" s="107"/>
      <c r="AX12" s="141"/>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row>
    <row r="13" spans="1:76" ht="291" customHeight="1" x14ac:dyDescent="0.25">
      <c r="A13" s="125">
        <v>2</v>
      </c>
      <c r="B13" s="125" t="s">
        <v>126</v>
      </c>
      <c r="C13" s="125" t="s">
        <v>127</v>
      </c>
      <c r="D13" s="107" t="s">
        <v>107</v>
      </c>
      <c r="E13" s="107" t="s">
        <v>128</v>
      </c>
      <c r="F13" s="107" t="s">
        <v>129</v>
      </c>
      <c r="G13" s="108" t="s">
        <v>285</v>
      </c>
      <c r="H13" s="107" t="s">
        <v>130</v>
      </c>
      <c r="I13" s="107" t="s">
        <v>131</v>
      </c>
      <c r="J13" s="107" t="s">
        <v>132</v>
      </c>
      <c r="K13" s="107">
        <v>500</v>
      </c>
      <c r="L13" s="109" t="str">
        <f t="shared" si="0"/>
        <v>Media</v>
      </c>
      <c r="M13" s="105">
        <f t="shared" si="1"/>
        <v>0.6</v>
      </c>
      <c r="N13" s="110" t="s">
        <v>133</v>
      </c>
      <c r="O13" s="105" t="str">
        <f>IF(NOT(ISERROR(MATCH(N13,_xlfn.ANCHORARRAY(#REF!),0))),#REF!&amp;"Por favor no seleccionar los criterios de impacto",N13)</f>
        <v xml:space="preserve">     El riesgo afecta la imagen de de la entidad con efecto publicitario sostenido a nivel de sector administrativo, nivel departamental o municipal</v>
      </c>
      <c r="P13" s="109" t="str">
        <f>IF(OR(O13='Tabla Impacto'!$C$11,O13='Tabla Impacto'!$D$11),"Leve",IF(OR(O13='Tabla Impacto'!$C$12,O13='Tabla Impacto'!$D$12),"Menor",IF(OR(O13='Tabla Impacto'!$C$13,O13='Tabla Impacto'!$D$13),"Moderado",IF(OR(O13='Tabla Impacto'!$C$14,O13='Tabla Impacto'!$D$14),"Mayor",IF(OR(O13='Tabla Impacto'!$C$15,O13='Tabla Impacto'!$D$15),"Catastrófico","")))))</f>
        <v>Mayor</v>
      </c>
      <c r="Q13" s="105">
        <f t="shared" si="2"/>
        <v>0.8</v>
      </c>
      <c r="R13" s="109" t="str">
        <f t="shared" si="3"/>
        <v>Alto</v>
      </c>
      <c r="S13" s="125">
        <v>2</v>
      </c>
      <c r="T13" s="370" t="s">
        <v>286</v>
      </c>
      <c r="U13" s="104" t="s">
        <v>134</v>
      </c>
      <c r="V13" s="126" t="s">
        <v>115</v>
      </c>
      <c r="W13" s="127" t="s">
        <v>116</v>
      </c>
      <c r="X13" s="127" t="s">
        <v>117</v>
      </c>
      <c r="Y13" s="105" t="str">
        <f t="shared" si="4"/>
        <v>50%</v>
      </c>
      <c r="Z13" s="127" t="s">
        <v>118</v>
      </c>
      <c r="AA13" s="127" t="s">
        <v>119</v>
      </c>
      <c r="AB13" s="127" t="s">
        <v>120</v>
      </c>
      <c r="AC13" s="104" t="s">
        <v>287</v>
      </c>
      <c r="AD13" s="128">
        <f t="shared" ref="AD13:AD17" si="10">IFERROR(IF(V13="Probabilidad",(M13-(+M13*Y13)),IF(V13="Impacto",M13,"")),"")</f>
        <v>0.3</v>
      </c>
      <c r="AE13" s="106" t="str">
        <f t="shared" si="5"/>
        <v>Baja</v>
      </c>
      <c r="AF13" s="105">
        <f>+AD13</f>
        <v>0.3</v>
      </c>
      <c r="AG13" s="106" t="str">
        <f t="shared" si="7"/>
        <v>Mayor</v>
      </c>
      <c r="AH13" s="105">
        <f t="shared" si="8"/>
        <v>0.8</v>
      </c>
      <c r="AI13" s="106" t="str">
        <f t="shared" si="9"/>
        <v>Alto</v>
      </c>
      <c r="AJ13" s="127" t="s">
        <v>121</v>
      </c>
      <c r="AK13" s="107" t="s">
        <v>135</v>
      </c>
      <c r="AL13" s="107" t="s">
        <v>123</v>
      </c>
      <c r="AM13" s="129" t="s">
        <v>124</v>
      </c>
      <c r="AN13" s="129">
        <v>45422</v>
      </c>
      <c r="AO13" s="107" t="s">
        <v>304</v>
      </c>
      <c r="AP13" s="372"/>
      <c r="AQ13" s="107" t="s">
        <v>125</v>
      </c>
      <c r="AR13" s="373">
        <v>45519</v>
      </c>
      <c r="AS13" s="372" t="s">
        <v>313</v>
      </c>
      <c r="AT13" s="372" t="s">
        <v>312</v>
      </c>
      <c r="AU13" s="141" t="s">
        <v>125</v>
      </c>
      <c r="AV13" s="139"/>
      <c r="AW13" s="107"/>
      <c r="AX13" s="141"/>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row>
    <row r="14" spans="1:76" ht="315.95" customHeight="1" x14ac:dyDescent="0.25">
      <c r="A14" s="125">
        <v>3</v>
      </c>
      <c r="B14" s="125" t="s">
        <v>126</v>
      </c>
      <c r="C14" s="125" t="s">
        <v>106</v>
      </c>
      <c r="D14" s="107" t="s">
        <v>136</v>
      </c>
      <c r="E14" s="107" t="s">
        <v>137</v>
      </c>
      <c r="F14" s="107" t="s">
        <v>138</v>
      </c>
      <c r="G14" s="108" t="s">
        <v>288</v>
      </c>
      <c r="H14" s="107" t="s">
        <v>110</v>
      </c>
      <c r="I14" s="107" t="s">
        <v>111</v>
      </c>
      <c r="J14" s="107" t="s">
        <v>139</v>
      </c>
      <c r="K14" s="107">
        <v>365</v>
      </c>
      <c r="L14" s="109" t="str">
        <f t="shared" si="0"/>
        <v>Media</v>
      </c>
      <c r="M14" s="105">
        <f t="shared" si="1"/>
        <v>0.6</v>
      </c>
      <c r="N14" s="110" t="s">
        <v>140</v>
      </c>
      <c r="O14" s="105" t="str">
        <f>IF(NOT(ISERROR(MATCH(N14,_xlfn.ANCHORARRAY(#REF!),0))),#REF!&amp;"Por favor no seleccionar los criterios de impacto",N14)</f>
        <v xml:space="preserve">     El riesgo afecta la imagen de la entidad a nivel nacional, con efecto publicitarios sostenible a nivel país</v>
      </c>
      <c r="P14" s="109" t="str">
        <f>IF(OR(O14='Tabla Impacto'!$C$11,O14='Tabla Impacto'!$D$11),"Leve",IF(OR(O14='Tabla Impacto'!$C$12,O14='Tabla Impacto'!$D$12),"Menor",IF(OR(O14='Tabla Impacto'!$C$13,O14='Tabla Impacto'!$D$13),"Moderado",IF(OR(O14='Tabla Impacto'!$C$14,O14='Tabla Impacto'!$D$14),"Mayor",IF(OR(O14='Tabla Impacto'!$C$15,O14='Tabla Impacto'!$D$15),"Catastrófico","")))))</f>
        <v>Catastrófico</v>
      </c>
      <c r="Q14" s="105">
        <f t="shared" si="2"/>
        <v>1</v>
      </c>
      <c r="R14" s="109" t="str">
        <f t="shared" si="3"/>
        <v>Extremo</v>
      </c>
      <c r="S14" s="125">
        <v>3</v>
      </c>
      <c r="T14" s="370" t="s">
        <v>289</v>
      </c>
      <c r="U14" s="104" t="s">
        <v>141</v>
      </c>
      <c r="V14" s="126" t="s">
        <v>115</v>
      </c>
      <c r="W14" s="127" t="s">
        <v>116</v>
      </c>
      <c r="X14" s="127" t="s">
        <v>142</v>
      </c>
      <c r="Y14" s="105" t="str">
        <f t="shared" si="4"/>
        <v>40%</v>
      </c>
      <c r="Z14" s="127" t="s">
        <v>118</v>
      </c>
      <c r="AA14" s="127" t="s">
        <v>119</v>
      </c>
      <c r="AB14" s="127" t="s">
        <v>120</v>
      </c>
      <c r="AC14" s="104" t="s">
        <v>284</v>
      </c>
      <c r="AD14" s="128">
        <f t="shared" si="10"/>
        <v>0.36</v>
      </c>
      <c r="AE14" s="106" t="str">
        <f t="shared" si="5"/>
        <v>Baja</v>
      </c>
      <c r="AF14" s="105">
        <f t="shared" si="6"/>
        <v>0.36</v>
      </c>
      <c r="AG14" s="106" t="str">
        <f t="shared" si="7"/>
        <v>Catastrófico</v>
      </c>
      <c r="AH14" s="105">
        <f t="shared" si="8"/>
        <v>1</v>
      </c>
      <c r="AI14" s="106" t="str">
        <f t="shared" si="9"/>
        <v>Extremo</v>
      </c>
      <c r="AJ14" s="127" t="s">
        <v>121</v>
      </c>
      <c r="AK14" s="107" t="s">
        <v>143</v>
      </c>
      <c r="AL14" s="107" t="s">
        <v>123</v>
      </c>
      <c r="AM14" s="129" t="s">
        <v>124</v>
      </c>
      <c r="AN14" s="129">
        <v>45422</v>
      </c>
      <c r="AO14" s="107" t="s">
        <v>305</v>
      </c>
      <c r="AP14" s="371"/>
      <c r="AQ14" s="107" t="s">
        <v>125</v>
      </c>
      <c r="AR14" s="373">
        <v>45519</v>
      </c>
      <c r="AS14" s="372" t="s">
        <v>314</v>
      </c>
      <c r="AT14" s="372" t="s">
        <v>310</v>
      </c>
      <c r="AU14" s="141" t="s">
        <v>125</v>
      </c>
      <c r="AV14" s="139"/>
      <c r="AW14" s="107"/>
      <c r="AX14" s="141"/>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row>
    <row r="15" spans="1:76" ht="305.45" customHeight="1" x14ac:dyDescent="0.25">
      <c r="A15" s="125">
        <v>4</v>
      </c>
      <c r="B15" s="125" t="s">
        <v>105</v>
      </c>
      <c r="C15" s="125" t="s">
        <v>106</v>
      </c>
      <c r="D15" s="107" t="s">
        <v>107</v>
      </c>
      <c r="E15" s="107" t="s">
        <v>144</v>
      </c>
      <c r="F15" s="107" t="s">
        <v>145</v>
      </c>
      <c r="G15" s="108" t="s">
        <v>290</v>
      </c>
      <c r="H15" s="107" t="s">
        <v>110</v>
      </c>
      <c r="I15" s="107" t="s">
        <v>111</v>
      </c>
      <c r="J15" s="107" t="s">
        <v>112</v>
      </c>
      <c r="K15" s="107">
        <v>365</v>
      </c>
      <c r="L15" s="109" t="str">
        <f t="shared" si="0"/>
        <v>Media</v>
      </c>
      <c r="M15" s="105">
        <f t="shared" si="1"/>
        <v>0.6</v>
      </c>
      <c r="N15" s="110" t="s">
        <v>113</v>
      </c>
      <c r="O15" s="105" t="str">
        <f>IF(NOT(ISERROR(MATCH(N15,_xlfn.ANCHORARRAY(#REF!),0))),#REF!&amp;"Por favor no seleccionar los criterios de impacto",N15)</f>
        <v xml:space="preserve">     El riesgo afecta la imagen de la entidad con algunos usuarios de relevancia frente al logro de los objetivos</v>
      </c>
      <c r="P15" s="109" t="str">
        <f>IF(OR(O15='Tabla Impacto'!$C$11,O15='Tabla Impacto'!$D$11),"Leve",IF(OR(O15='Tabla Impacto'!$C$12,O15='Tabla Impacto'!$D$12),"Menor",IF(OR(O15='Tabla Impacto'!$C$13,O15='Tabla Impacto'!$D$13),"Moderado",IF(OR(O15='Tabla Impacto'!$C$14,O15='Tabla Impacto'!$D$14),"Mayor",IF(OR(O15='Tabla Impacto'!$C$15,O15='Tabla Impacto'!$D$15),"Catastrófico","")))))</f>
        <v>Moderado</v>
      </c>
      <c r="Q15" s="105">
        <f t="shared" si="2"/>
        <v>0.6</v>
      </c>
      <c r="R15" s="109" t="str">
        <f t="shared" si="3"/>
        <v>Moderado</v>
      </c>
      <c r="S15" s="125">
        <v>4</v>
      </c>
      <c r="T15" s="370" t="s">
        <v>291</v>
      </c>
      <c r="U15" s="104" t="s">
        <v>146</v>
      </c>
      <c r="V15" s="126" t="s">
        <v>115</v>
      </c>
      <c r="W15" s="127" t="s">
        <v>116</v>
      </c>
      <c r="X15" s="127" t="s">
        <v>142</v>
      </c>
      <c r="Y15" s="105" t="str">
        <f t="shared" si="4"/>
        <v>40%</v>
      </c>
      <c r="Z15" s="127" t="s">
        <v>118</v>
      </c>
      <c r="AA15" s="127" t="s">
        <v>119</v>
      </c>
      <c r="AB15" s="127" t="s">
        <v>120</v>
      </c>
      <c r="AC15" s="104" t="s">
        <v>284</v>
      </c>
      <c r="AD15" s="128">
        <f t="shared" si="10"/>
        <v>0.36</v>
      </c>
      <c r="AE15" s="106" t="str">
        <f t="shared" si="5"/>
        <v>Baja</v>
      </c>
      <c r="AF15" s="105">
        <f t="shared" si="6"/>
        <v>0.36</v>
      </c>
      <c r="AG15" s="106" t="str">
        <f t="shared" si="7"/>
        <v>Moderado</v>
      </c>
      <c r="AH15" s="105">
        <f t="shared" si="8"/>
        <v>0.6</v>
      </c>
      <c r="AI15" s="106" t="str">
        <f t="shared" si="9"/>
        <v>Moderado</v>
      </c>
      <c r="AJ15" s="127" t="s">
        <v>121</v>
      </c>
      <c r="AK15" s="107" t="s">
        <v>147</v>
      </c>
      <c r="AL15" s="107" t="s">
        <v>123</v>
      </c>
      <c r="AM15" s="129" t="s">
        <v>124</v>
      </c>
      <c r="AN15" s="129">
        <v>45422</v>
      </c>
      <c r="AO15" s="107" t="s">
        <v>306</v>
      </c>
      <c r="AP15" s="371"/>
      <c r="AQ15" s="107"/>
      <c r="AR15" s="373">
        <v>45519</v>
      </c>
      <c r="AS15" s="372" t="s">
        <v>315</v>
      </c>
      <c r="AT15" s="372" t="s">
        <v>318</v>
      </c>
      <c r="AU15" s="141" t="s">
        <v>125</v>
      </c>
      <c r="AV15" s="139"/>
      <c r="AW15" s="107"/>
      <c r="AX15" s="141"/>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row>
    <row r="16" spans="1:76" ht="137.1" customHeight="1" x14ac:dyDescent="0.25">
      <c r="A16" s="125">
        <v>5</v>
      </c>
      <c r="B16" s="125" t="s">
        <v>148</v>
      </c>
      <c r="C16" s="125" t="s">
        <v>149</v>
      </c>
      <c r="D16" s="107" t="s">
        <v>107</v>
      </c>
      <c r="E16" s="107" t="s">
        <v>150</v>
      </c>
      <c r="F16" s="107" t="s">
        <v>151</v>
      </c>
      <c r="G16" s="111" t="s">
        <v>292</v>
      </c>
      <c r="H16" s="107" t="s">
        <v>130</v>
      </c>
      <c r="I16" s="107" t="s">
        <v>152</v>
      </c>
      <c r="J16" s="107" t="s">
        <v>152</v>
      </c>
      <c r="K16" s="107">
        <v>365</v>
      </c>
      <c r="L16" s="109" t="str">
        <f t="shared" si="0"/>
        <v>Media</v>
      </c>
      <c r="M16" s="105">
        <f t="shared" si="1"/>
        <v>0.6</v>
      </c>
      <c r="N16" s="110" t="s">
        <v>113</v>
      </c>
      <c r="O16" s="105" t="str">
        <f>IF(NOT(ISERROR(MATCH(N16,_xlfn.ANCHORARRAY(#REF!),0))),#REF!&amp;"Por favor no seleccionar los criterios de impacto",N16)</f>
        <v xml:space="preserve">     El riesgo afecta la imagen de la entidad con algunos usuarios de relevancia frente al logro de los objetivos</v>
      </c>
      <c r="P16" s="109" t="str">
        <f>IF(OR(O16='Tabla Impacto'!$C$11,O16='Tabla Impacto'!$D$11),"Leve",IF(OR(O16='Tabla Impacto'!$C$12,O16='Tabla Impacto'!$D$12),"Menor",IF(OR(O16='Tabla Impacto'!$C$13,O16='Tabla Impacto'!$D$13),"Moderado",IF(OR(O16='Tabla Impacto'!$C$14,O16='Tabla Impacto'!$D$14),"Mayor",IF(OR(O16='Tabla Impacto'!$C$15,O16='Tabla Impacto'!$D$15),"Catastrófico","")))))</f>
        <v>Moderado</v>
      </c>
      <c r="Q16" s="105">
        <f t="shared" si="2"/>
        <v>0.6</v>
      </c>
      <c r="R16" s="109" t="str">
        <f t="shared" si="3"/>
        <v>Moderado</v>
      </c>
      <c r="S16" s="125">
        <v>5</v>
      </c>
      <c r="T16" s="370" t="s">
        <v>293</v>
      </c>
      <c r="U16" s="104" t="s">
        <v>294</v>
      </c>
      <c r="V16" s="126" t="s">
        <v>115</v>
      </c>
      <c r="W16" s="127" t="s">
        <v>116</v>
      </c>
      <c r="X16" s="127" t="s">
        <v>142</v>
      </c>
      <c r="Y16" s="105" t="str">
        <f t="shared" si="4"/>
        <v>40%</v>
      </c>
      <c r="Z16" s="127" t="s">
        <v>118</v>
      </c>
      <c r="AA16" s="127" t="s">
        <v>119</v>
      </c>
      <c r="AB16" s="127" t="s">
        <v>120</v>
      </c>
      <c r="AC16" s="104" t="s">
        <v>295</v>
      </c>
      <c r="AD16" s="128">
        <f t="shared" si="10"/>
        <v>0.36</v>
      </c>
      <c r="AE16" s="106" t="str">
        <f t="shared" si="5"/>
        <v>Baja</v>
      </c>
      <c r="AF16" s="105">
        <f t="shared" si="6"/>
        <v>0.36</v>
      </c>
      <c r="AG16" s="106" t="str">
        <f t="shared" si="7"/>
        <v>Moderado</v>
      </c>
      <c r="AH16" s="105">
        <f t="shared" si="8"/>
        <v>0.6</v>
      </c>
      <c r="AI16" s="106" t="str">
        <f t="shared" si="9"/>
        <v>Moderado</v>
      </c>
      <c r="AJ16" s="127" t="s">
        <v>121</v>
      </c>
      <c r="AK16" s="107" t="s">
        <v>301</v>
      </c>
      <c r="AL16" s="107" t="s">
        <v>153</v>
      </c>
      <c r="AM16" s="129" t="s">
        <v>124</v>
      </c>
      <c r="AN16" s="129">
        <v>45422</v>
      </c>
      <c r="AO16" s="107" t="s">
        <v>307</v>
      </c>
      <c r="AP16" s="371"/>
      <c r="AQ16" s="107" t="s">
        <v>125</v>
      </c>
      <c r="AR16" s="373">
        <v>45519</v>
      </c>
      <c r="AS16" s="372" t="s">
        <v>317</v>
      </c>
      <c r="AT16" s="371" t="s">
        <v>316</v>
      </c>
      <c r="AU16" s="141" t="s">
        <v>125</v>
      </c>
      <c r="AV16" s="139"/>
      <c r="AW16" s="107"/>
      <c r="AX16" s="141"/>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row>
    <row r="17" spans="1:76" ht="266.25" customHeight="1" x14ac:dyDescent="0.25">
      <c r="A17" s="125">
        <v>6</v>
      </c>
      <c r="B17" s="125" t="s">
        <v>155</v>
      </c>
      <c r="C17" s="125" t="s">
        <v>127</v>
      </c>
      <c r="D17" s="107" t="s">
        <v>136</v>
      </c>
      <c r="E17" s="107" t="s">
        <v>156</v>
      </c>
      <c r="F17" s="107" t="s">
        <v>157</v>
      </c>
      <c r="G17" s="108" t="s">
        <v>296</v>
      </c>
      <c r="H17" s="107" t="s">
        <v>158</v>
      </c>
      <c r="I17" s="107" t="s">
        <v>152</v>
      </c>
      <c r="J17" s="107" t="s">
        <v>152</v>
      </c>
      <c r="K17" s="107">
        <v>365</v>
      </c>
      <c r="L17" s="109" t="str">
        <f t="shared" si="0"/>
        <v>Media</v>
      </c>
      <c r="M17" s="105">
        <f t="shared" si="1"/>
        <v>0.6</v>
      </c>
      <c r="N17" s="110" t="s">
        <v>140</v>
      </c>
      <c r="O17" s="105" t="str">
        <f>IF(NOT(ISERROR(MATCH(N17,_xlfn.ANCHORARRAY(#REF!),0))),#REF!&amp;"Por favor no seleccionar los criterios de impacto",N17)</f>
        <v xml:space="preserve">     El riesgo afecta la imagen de la entidad a nivel nacional, con efecto publicitarios sostenible a nivel país</v>
      </c>
      <c r="P17" s="109" t="str">
        <f>IF(OR(O17='Tabla Impacto'!$C$11,O17='Tabla Impacto'!$D$11),"Leve",IF(OR(O17='Tabla Impacto'!$C$12,O17='Tabla Impacto'!$D$12),"Menor",IF(OR(O17='Tabla Impacto'!$C$13,O17='Tabla Impacto'!$D$13),"Moderado",IF(OR(O17='Tabla Impacto'!$C$14,O17='Tabla Impacto'!$D$14),"Mayor",IF(OR(O17='Tabla Impacto'!$C$15,O17='Tabla Impacto'!$D$15),"Catastrófico","")))))</f>
        <v>Catastrófico</v>
      </c>
      <c r="Q17" s="105">
        <f t="shared" si="2"/>
        <v>1</v>
      </c>
      <c r="R17" s="109" t="str">
        <f t="shared" si="3"/>
        <v>Extremo</v>
      </c>
      <c r="S17" s="125">
        <v>6</v>
      </c>
      <c r="T17" s="370" t="s">
        <v>297</v>
      </c>
      <c r="U17" s="104" t="s">
        <v>298</v>
      </c>
      <c r="V17" s="126" t="s">
        <v>115</v>
      </c>
      <c r="W17" s="127" t="s">
        <v>116</v>
      </c>
      <c r="X17" s="127" t="s">
        <v>142</v>
      </c>
      <c r="Y17" s="105" t="str">
        <f t="shared" si="4"/>
        <v>40%</v>
      </c>
      <c r="Z17" s="127" t="s">
        <v>118</v>
      </c>
      <c r="AA17" s="127" t="s">
        <v>119</v>
      </c>
      <c r="AB17" s="127" t="s">
        <v>120</v>
      </c>
      <c r="AC17" s="104" t="s">
        <v>299</v>
      </c>
      <c r="AD17" s="128">
        <f t="shared" si="10"/>
        <v>0.36</v>
      </c>
      <c r="AE17" s="106" t="str">
        <f t="shared" si="5"/>
        <v>Baja</v>
      </c>
      <c r="AF17" s="105">
        <f t="shared" si="6"/>
        <v>0.36</v>
      </c>
      <c r="AG17" s="106" t="str">
        <f t="shared" si="7"/>
        <v>Catastrófico</v>
      </c>
      <c r="AH17" s="105">
        <f t="shared" si="8"/>
        <v>1</v>
      </c>
      <c r="AI17" s="106" t="str">
        <f t="shared" si="9"/>
        <v>Extremo</v>
      </c>
      <c r="AJ17" s="127" t="s">
        <v>121</v>
      </c>
      <c r="AK17" s="107" t="s">
        <v>159</v>
      </c>
      <c r="AL17" s="107" t="s">
        <v>153</v>
      </c>
      <c r="AM17" s="129" t="s">
        <v>124</v>
      </c>
      <c r="AN17" s="129">
        <v>45422</v>
      </c>
      <c r="AO17" s="107" t="s">
        <v>308</v>
      </c>
      <c r="AP17" s="371"/>
      <c r="AQ17" s="107" t="s">
        <v>125</v>
      </c>
      <c r="AR17" s="373">
        <v>45519</v>
      </c>
      <c r="AS17" s="372" t="s">
        <v>320</v>
      </c>
      <c r="AT17" s="372" t="s">
        <v>319</v>
      </c>
      <c r="AU17" s="141" t="s">
        <v>125</v>
      </c>
      <c r="AV17" s="139"/>
      <c r="AW17" s="107"/>
      <c r="AX17" s="141"/>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row>
    <row r="18" spans="1:76" ht="49.5" customHeight="1" x14ac:dyDescent="0.25">
      <c r="A18" s="130"/>
      <c r="B18" s="116"/>
      <c r="C18" s="116"/>
      <c r="D18" s="211" t="s">
        <v>160</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3"/>
    </row>
    <row r="20" spans="1:76" x14ac:dyDescent="0.25">
      <c r="A20" s="112"/>
      <c r="B20" s="113"/>
      <c r="C20" s="113"/>
      <c r="D20" s="113"/>
      <c r="E20" s="113"/>
      <c r="F20" s="113"/>
      <c r="G20" s="113"/>
      <c r="L20" s="114"/>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376"/>
    </row>
    <row r="21" spans="1:76" ht="18" x14ac:dyDescent="0.25">
      <c r="A21" s="214" t="s">
        <v>161</v>
      </c>
      <c r="B21" s="214"/>
      <c r="C21" s="214"/>
      <c r="D21" s="214"/>
      <c r="E21" s="214"/>
      <c r="F21" s="214"/>
      <c r="G21" s="214"/>
      <c r="K21" s="217" t="s">
        <v>309</v>
      </c>
      <c r="L21" s="218"/>
      <c r="M21" s="218"/>
      <c r="N21" s="219"/>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376"/>
    </row>
    <row r="22" spans="1:76" ht="17.25" thickBot="1" x14ac:dyDescent="0.3">
      <c r="A22" s="111"/>
      <c r="B22" s="111"/>
      <c r="C22" s="111"/>
      <c r="D22" s="111"/>
      <c r="E22" s="111"/>
      <c r="F22" s="111"/>
      <c r="G22" s="111"/>
      <c r="L22" s="111" t="str">
        <f>+IFERROR(VLOOKUP(H22,$H$177:$L$181,3,FALSE)*VLOOKUP(K22,$K$177:$L$181,3,FALSE),"")</f>
        <v/>
      </c>
      <c r="M22" s="111"/>
      <c r="N22" s="111"/>
      <c r="O22" s="111"/>
      <c r="P22" s="111"/>
      <c r="Q22" s="111"/>
      <c r="R22" s="111"/>
      <c r="S22" s="111"/>
      <c r="T22" s="111"/>
      <c r="U22" s="111"/>
      <c r="V22" s="111"/>
      <c r="W22" s="111"/>
      <c r="X22" s="111"/>
      <c r="Y22" s="111"/>
      <c r="Z22" s="111"/>
      <c r="AA22" s="111"/>
      <c r="AB22" s="111"/>
      <c r="AC22" s="111"/>
      <c r="AD22" s="111"/>
      <c r="AE22" s="111"/>
      <c r="AF22" s="131"/>
      <c r="AG22" s="131"/>
      <c r="AH22" s="111"/>
      <c r="AI22" s="111"/>
      <c r="AJ22" s="111"/>
      <c r="AK22" s="111"/>
      <c r="AL22" s="111"/>
      <c r="AM22" s="111"/>
      <c r="AN22" s="111"/>
      <c r="AO22" s="111"/>
      <c r="AP22" s="111"/>
      <c r="AQ22" s="111"/>
      <c r="AR22" s="111"/>
      <c r="AS22" s="111"/>
      <c r="AT22" s="377"/>
    </row>
    <row r="23" spans="1:76" ht="17.45" customHeight="1" thickTop="1" thickBot="1" x14ac:dyDescent="0.3">
      <c r="A23" s="215" t="s">
        <v>162</v>
      </c>
      <c r="B23" s="215"/>
      <c r="C23" s="215"/>
      <c r="D23" s="215"/>
      <c r="E23" s="215"/>
      <c r="F23" s="215"/>
      <c r="G23" s="119" t="s">
        <v>163</v>
      </c>
      <c r="H23" s="215" t="s">
        <v>164</v>
      </c>
      <c r="I23" s="215"/>
      <c r="J23" s="215"/>
      <c r="K23" s="215"/>
      <c r="L23" s="215"/>
      <c r="M23" s="215"/>
      <c r="N23" s="215"/>
      <c r="O23" s="118"/>
      <c r="P23" s="216" t="s">
        <v>165</v>
      </c>
      <c r="Q23" s="216"/>
      <c r="R23" s="216"/>
      <c r="S23" s="215" t="s">
        <v>166</v>
      </c>
      <c r="T23" s="215"/>
      <c r="U23" s="215"/>
      <c r="V23" s="215"/>
      <c r="W23" s="216">
        <v>1</v>
      </c>
      <c r="X23" s="216"/>
      <c r="Y23" s="216"/>
      <c r="Z23" s="216"/>
      <c r="AA23" s="115"/>
      <c r="AB23" s="115"/>
      <c r="AC23" s="115"/>
      <c r="AD23" s="115"/>
      <c r="AE23" s="115"/>
      <c r="AF23" s="115"/>
      <c r="AG23" s="115"/>
      <c r="AH23" s="115"/>
      <c r="AI23" s="115"/>
      <c r="AJ23" s="115"/>
      <c r="AK23" s="115"/>
      <c r="AL23" s="115"/>
      <c r="AM23" s="115"/>
      <c r="AN23" s="115"/>
      <c r="AO23" s="115"/>
      <c r="AP23" s="115"/>
      <c r="AQ23" s="115"/>
      <c r="AR23" s="115"/>
      <c r="AS23" s="115"/>
      <c r="AT23" s="378"/>
    </row>
    <row r="24" spans="1:76" ht="17.25" thickTop="1" x14ac:dyDescent="0.25"/>
  </sheetData>
  <dataConsolidate/>
  <mergeCells count="70">
    <mergeCell ref="C9:C10"/>
    <mergeCell ref="S9:S10"/>
    <mergeCell ref="A9:A10"/>
    <mergeCell ref="AQ9:AQ10"/>
    <mergeCell ref="AO9:AO10"/>
    <mergeCell ref="AN9:AN10"/>
    <mergeCell ref="AM9:AM10"/>
    <mergeCell ref="AL9:AL10"/>
    <mergeCell ref="B9:B10"/>
    <mergeCell ref="V9:V10"/>
    <mergeCell ref="AP9:AP10"/>
    <mergeCell ref="S23:V23"/>
    <mergeCell ref="W23:Z23"/>
    <mergeCell ref="A23:F23"/>
    <mergeCell ref="K21:N21"/>
    <mergeCell ref="H23:N23"/>
    <mergeCell ref="P23:R23"/>
    <mergeCell ref="D18:AQ18"/>
    <mergeCell ref="A21:G21"/>
    <mergeCell ref="G9:G10"/>
    <mergeCell ref="F9:F10"/>
    <mergeCell ref="E9:E10"/>
    <mergeCell ref="D9:D10"/>
    <mergeCell ref="R9:R10"/>
    <mergeCell ref="N9:N10"/>
    <mergeCell ref="M9:M10"/>
    <mergeCell ref="P9:P10"/>
    <mergeCell ref="Q9:Q10"/>
    <mergeCell ref="H9:H10"/>
    <mergeCell ref="W9:AB9"/>
    <mergeCell ref="T9:T10"/>
    <mergeCell ref="O9:O10"/>
    <mergeCell ref="AK9:AK10"/>
    <mergeCell ref="A1:D4"/>
    <mergeCell ref="A5:B5"/>
    <mergeCell ref="A6:B6"/>
    <mergeCell ref="A7:B7"/>
    <mergeCell ref="A8:K8"/>
    <mergeCell ref="C6:AX6"/>
    <mergeCell ref="E1:AV4"/>
    <mergeCell ref="AK8:AX8"/>
    <mergeCell ref="S8:AB8"/>
    <mergeCell ref="AD8:AJ8"/>
    <mergeCell ref="AC8:AC10"/>
    <mergeCell ref="AG9:AG10"/>
    <mergeCell ref="AE9:AE10"/>
    <mergeCell ref="AF9:AF10"/>
    <mergeCell ref="K9:K10"/>
    <mergeCell ref="L9:L10"/>
    <mergeCell ref="AR9:AR10"/>
    <mergeCell ref="AS9:AS10"/>
    <mergeCell ref="AU9:AU10"/>
    <mergeCell ref="AV9:AV10"/>
    <mergeCell ref="AT9:AT10"/>
    <mergeCell ref="AW1:AX1"/>
    <mergeCell ref="AW2:AX2"/>
    <mergeCell ref="AW3:AX3"/>
    <mergeCell ref="AW4:AX4"/>
    <mergeCell ref="AW9:AW10"/>
    <mergeCell ref="C7:AX7"/>
    <mergeCell ref="C5:AX5"/>
    <mergeCell ref="I9:I10"/>
    <mergeCell ref="J9:J10"/>
    <mergeCell ref="AJ9:AJ10"/>
    <mergeCell ref="AI9:AI10"/>
    <mergeCell ref="AH9:AH10"/>
    <mergeCell ref="AD9:AD10"/>
    <mergeCell ref="U9:U10"/>
    <mergeCell ref="AX9:AX10"/>
    <mergeCell ref="L8:R8"/>
  </mergeCells>
  <conditionalFormatting sqref="L12:L17">
    <cfRule type="cellIs" dxfId="34" priority="37" operator="equal">
      <formula>"Muy Alta"</formula>
    </cfRule>
    <cfRule type="cellIs" dxfId="33" priority="38" operator="equal">
      <formula>"Alta"</formula>
    </cfRule>
    <cfRule type="cellIs" dxfId="32" priority="39" operator="equal">
      <formula>"Media"</formula>
    </cfRule>
    <cfRule type="cellIs" dxfId="31" priority="40" operator="equal">
      <formula>"Baja"</formula>
    </cfRule>
    <cfRule type="cellIs" dxfId="30" priority="41" operator="equal">
      <formula>"Muy Baja"</formula>
    </cfRule>
  </conditionalFormatting>
  <conditionalFormatting sqref="O12:O17">
    <cfRule type="containsText" dxfId="29" priority="13" operator="containsText" text="❌">
      <formula>NOT(ISERROR(SEARCH("❌",O12)))</formula>
    </cfRule>
  </conditionalFormatting>
  <conditionalFormatting sqref="P12:P17">
    <cfRule type="cellIs" dxfId="28" priority="32" operator="equal">
      <formula>"Catastrófico"</formula>
    </cfRule>
    <cfRule type="cellIs" dxfId="27" priority="33" operator="equal">
      <formula>"Mayor"</formula>
    </cfRule>
    <cfRule type="cellIs" dxfId="26" priority="34" operator="equal">
      <formula>"Moderado"</formula>
    </cfRule>
    <cfRule type="cellIs" dxfId="25" priority="35" operator="equal">
      <formula>"Menor"</formula>
    </cfRule>
    <cfRule type="cellIs" dxfId="24" priority="36" operator="equal">
      <formula>"Leve"</formula>
    </cfRule>
  </conditionalFormatting>
  <conditionalFormatting sqref="R12:R17">
    <cfRule type="cellIs" dxfId="23" priority="28" operator="equal">
      <formula>"Extremo"</formula>
    </cfRule>
    <cfRule type="cellIs" dxfId="22" priority="29" operator="equal">
      <formula>"Alto"</formula>
    </cfRule>
    <cfRule type="cellIs" dxfId="21" priority="30" operator="equal">
      <formula>"Moderado"</formula>
    </cfRule>
    <cfRule type="cellIs" dxfId="20" priority="31" operator="equal">
      <formula>"Bajo"</formula>
    </cfRule>
  </conditionalFormatting>
  <conditionalFormatting sqref="AE12:AE17">
    <cfRule type="cellIs" dxfId="19" priority="23" operator="equal">
      <formula>"Muy Alta"</formula>
    </cfRule>
    <cfRule type="cellIs" dxfId="18" priority="24" operator="equal">
      <formula>"Alta"</formula>
    </cfRule>
    <cfRule type="cellIs" dxfId="17" priority="25" operator="equal">
      <formula>"Media"</formula>
    </cfRule>
    <cfRule type="cellIs" dxfId="16" priority="26" operator="equal">
      <formula>"Baja"</formula>
    </cfRule>
    <cfRule type="cellIs" dxfId="15" priority="27" operator="equal">
      <formula>"Muy Baja"</formula>
    </cfRule>
  </conditionalFormatting>
  <conditionalFormatting sqref="AF20:AF22">
    <cfRule type="cellIs" dxfId="14" priority="1" stopIfTrue="1" operator="equal">
      <formula>#REF!</formula>
    </cfRule>
    <cfRule type="cellIs" dxfId="13" priority="2" operator="equal">
      <formula>#REF!</formula>
    </cfRule>
    <cfRule type="cellIs" dxfId="12" priority="3" operator="equal">
      <formula>#REF!</formula>
    </cfRule>
  </conditionalFormatting>
  <conditionalFormatting sqref="AG12:AG17">
    <cfRule type="cellIs" dxfId="11" priority="18" operator="equal">
      <formula>"Catastrófico"</formula>
    </cfRule>
    <cfRule type="cellIs" dxfId="10" priority="19" operator="equal">
      <formula>"Mayor"</formula>
    </cfRule>
    <cfRule type="cellIs" dxfId="9" priority="20" operator="equal">
      <formula>"Moderado"</formula>
    </cfRule>
    <cfRule type="cellIs" dxfId="8" priority="21" operator="equal">
      <formula>"Menor"</formula>
    </cfRule>
    <cfRule type="cellIs" dxfId="7" priority="22" operator="equal">
      <formula>"Leve"</formula>
    </cfRule>
  </conditionalFormatting>
  <conditionalFormatting sqref="AG20:AG22">
    <cfRule type="cellIs" dxfId="6" priority="4" stopIfTrue="1" operator="equal">
      <formula>#REF!</formula>
    </cfRule>
    <cfRule type="cellIs" dxfId="5" priority="5" stopIfTrue="1" operator="equal">
      <formula>#REF!</formula>
    </cfRule>
    <cfRule type="cellIs" dxfId="4" priority="6" stopIfTrue="1" operator="equal">
      <formula>#REF!</formula>
    </cfRule>
  </conditionalFormatting>
  <conditionalFormatting sqref="AI12:AI17">
    <cfRule type="cellIs" dxfId="3" priority="14" operator="equal">
      <formula>"Extremo"</formula>
    </cfRule>
    <cfRule type="cellIs" dxfId="2" priority="15" operator="equal">
      <formula>"Alto"</formula>
    </cfRule>
    <cfRule type="cellIs" dxfId="1" priority="16" operator="equal">
      <formula>"Moderado"</formula>
    </cfRule>
    <cfRule type="cellIs" dxfId="0" priority="17" operator="equal">
      <formula>"Bajo"</formula>
    </cfRule>
  </conditionalFormatting>
  <dataValidations count="7">
    <dataValidation type="list" allowBlank="1" showInputMessage="1" showErrorMessage="1" sqref="G20" xr:uid="{00000000-0002-0000-0100-000000000000}">
      <formula1>$G$177:$G$186</formula1>
    </dataValidation>
    <dataValidation type="list" allowBlank="1" showInputMessage="1" showErrorMessage="1" sqref="G22 AF22:AG22" xr:uid="{00000000-0002-0000-0100-000001000000}">
      <formula1>#REF!</formula1>
    </dataValidation>
    <dataValidation type="list" allowBlank="1" showInputMessage="1" showErrorMessage="1" sqref="V22" xr:uid="{00000000-0002-0000-0100-000002000000}">
      <formula1>$N$177:$N$178</formula1>
    </dataValidation>
    <dataValidation type="list" allowBlank="1" showInputMessage="1" showErrorMessage="1" sqref="K22" xr:uid="{00000000-0002-0000-0100-000003000000}">
      <formula1>$K$177:$K$181</formula1>
    </dataValidation>
    <dataValidation type="list" allowBlank="1" showInputMessage="1" showErrorMessage="1" sqref="H22:J22" xr:uid="{00000000-0002-0000-0100-000004000000}">
      <formula1>$H$177:$H$181</formula1>
    </dataValidation>
    <dataValidation type="list" allowBlank="1" showInputMessage="1" showErrorMessage="1" sqref="AR22 Y22:AE22 W22 AM22 AO22:AP22" xr:uid="{00000000-0002-0000-0100-000005000000}">
      <formula1>$AM$177:$AM$184</formula1>
    </dataValidation>
    <dataValidation allowBlank="1" showInputMessage="1" showErrorMessage="1" error="Recuerde que las acciones se generan bajo la medida de mitigar el riesgo" sqref="AP12:AP17 AT12:AT17" xr:uid="{00000000-0002-0000-0100-000006000000}"/>
  </dataValidations>
  <hyperlinks>
    <hyperlink ref="AP12" r:id="rId1" xr:uid="{CC4FE842-8B8B-4F6E-8474-2648EEC11133}"/>
    <hyperlink ref="AT16" r:id="rId2" xr:uid="{3151E00C-62AF-494F-B637-599B9F20BD2B}"/>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7000000}">
          <x14:formula1>
            <xm:f>'Opciones Tratamiento'!$B$9:$B$10</xm:f>
          </x14:formula1>
          <xm:sqref>AQ12:AQ17 AX12:AX17 AU12:AU17</xm:sqref>
        </x14:dataValidation>
        <x14:dataValidation type="list" allowBlank="1" showInputMessage="1" showErrorMessage="1" xr:uid="{00000000-0002-0000-0100-000008000000}">
          <x14:formula1>
            <xm:f>'Tabla Valoración controles'!$D$4:$D$6</xm:f>
          </x14:formula1>
          <xm:sqref>W12:W17</xm:sqref>
        </x14:dataValidation>
        <x14:dataValidation type="list" allowBlank="1" showInputMessage="1" showErrorMessage="1" xr:uid="{00000000-0002-0000-0100-000009000000}">
          <x14:formula1>
            <xm:f>'Tabla Valoración controles'!$D$7:$D$8</xm:f>
          </x14:formula1>
          <xm:sqref>X12:X17</xm:sqref>
        </x14:dataValidation>
        <x14:dataValidation type="list" allowBlank="1" showInputMessage="1" showErrorMessage="1" xr:uid="{00000000-0002-0000-0100-00000A000000}">
          <x14:formula1>
            <xm:f>'Tabla Valoración controles'!$D$9:$D$10</xm:f>
          </x14:formula1>
          <xm:sqref>Z12:Z17</xm:sqref>
        </x14:dataValidation>
        <x14:dataValidation type="list" allowBlank="1" showInputMessage="1" showErrorMessage="1" xr:uid="{00000000-0002-0000-0100-00000B000000}">
          <x14:formula1>
            <xm:f>'Tabla Valoración controles'!$D$11:$D$12</xm:f>
          </x14:formula1>
          <xm:sqref>AA12:AA17</xm:sqref>
        </x14:dataValidation>
        <x14:dataValidation type="list" allowBlank="1" showInputMessage="1" showErrorMessage="1" xr:uid="{00000000-0002-0000-0100-00000C000000}">
          <x14:formula1>
            <xm:f>'Tabla Valoración controles'!$D$13:$D$14</xm:f>
          </x14:formula1>
          <xm:sqref>AB12:AB17</xm:sqref>
        </x14:dataValidation>
        <x14:dataValidation type="list" allowBlank="1" showInputMessage="1" showErrorMessage="1" xr:uid="{00000000-0002-0000-0100-00000D000000}">
          <x14:formula1>
            <xm:f>'Opciones Tratamiento'!$B$13:$B$19</xm:f>
          </x14:formula1>
          <xm:sqref>H12:H17</xm:sqref>
        </x14:dataValidation>
        <x14:dataValidation type="list" allowBlank="1" showInputMessage="1" showErrorMessage="1" xr:uid="{00000000-0002-0000-0100-00000E000000}">
          <x14:formula1>
            <xm:f>'Opciones Tratamiento'!$E$2:$E$4</xm:f>
          </x14:formula1>
          <xm:sqref>D12:D17</xm:sqref>
        </x14:dataValidation>
        <x14:dataValidation type="list" allowBlank="1" showInputMessage="1" showErrorMessage="1" xr:uid="{00000000-0002-0000-0100-00000F000000}">
          <x14:formula1>
            <xm:f>'Opciones Tratamiento'!$B$2:$B$5</xm:f>
          </x14:formula1>
          <xm:sqref>AJ12:AJ17</xm:sqref>
        </x14:dataValidation>
        <x14:dataValidation type="list" allowBlank="1" showInputMessage="1" showErrorMessage="1" xr:uid="{00000000-0002-0000-0100-000010000000}">
          <x14:formula1>
            <xm:f>'Tabla Impacto'!$F$210:$F$221</xm:f>
          </x14:formula1>
          <xm:sqref>N12:N17</xm:sqref>
        </x14:dataValidation>
        <x14:dataValidation type="custom" allowBlank="1" showInputMessage="1" showErrorMessage="1" error="Recuerde que las acciones se generan bajo la medida de mitigar el riesgo" xr:uid="{00000000-0002-0000-0100-000011000000}">
          <x14:formula1>
            <xm:f>IF(OR(AJ13='Opciones Tratamiento'!$B$2,AJ13='Opciones Tratamiento'!$B$3,AJ13='Opciones Tratamiento'!$B$4),ISBLANK(AJ13),ISTEXT(AJ13))</xm:f>
          </x14:formula1>
          <xm:sqref>AK13:AK17</xm:sqref>
        </x14:dataValidation>
        <x14:dataValidation type="custom" allowBlank="1" showInputMessage="1" showErrorMessage="1" error="Recuerde que las acciones se generan bajo la medida de mitigar el riesgo" xr:uid="{00000000-0002-0000-0100-000012000000}">
          <x14:formula1>
            <xm:f>IF(OR(AJ12='Opciones Tratamiento'!$B$2,AJ12='Opciones Tratamiento'!$B$3,AJ12='Opciones Tratamiento'!$B$4),ISBLANK(AJ12),ISTEXT(AJ12))</xm:f>
          </x14:formula1>
          <xm:sqref>AL12:AL17</xm:sqref>
        </x14:dataValidation>
        <x14:dataValidation type="custom" allowBlank="1" showInputMessage="1" showErrorMessage="1" error="Recuerde que las acciones se generan bajo la medida de mitigar el riesgo" xr:uid="{00000000-0002-0000-0100-000013000000}">
          <x14:formula1>
            <xm:f>IF(OR(AJ12='Opciones Tratamiento'!$B$2,AJ12='Opciones Tratamiento'!$B$3,AJ12='Opciones Tratamiento'!$B$4),ISBLANK(AJ12),ISTEXT(AJ12))</xm:f>
          </x14:formula1>
          <xm:sqref>AM12:AM17</xm:sqref>
        </x14:dataValidation>
        <x14:dataValidation type="custom" allowBlank="1" showInputMessage="1" showErrorMessage="1" error="Recuerde que las acciones se generan bajo la medida de mitigar el riesgo" xr:uid="{00000000-0002-0000-0100-000014000000}">
          <x14:formula1>
            <xm:f>IF(OR(AJ12='Opciones Tratamiento'!$B$2,AJ12='Opciones Tratamiento'!$B$3,AJ12='Opciones Tratamiento'!$B$4),ISBLANK(AJ12),ISTEXT(AJ12))</xm:f>
          </x14:formula1>
          <xm:sqref>AN12:AN17</xm:sqref>
        </x14:dataValidation>
        <x14:dataValidation type="custom" allowBlank="1" showInputMessage="1" showErrorMessage="1" error="Recuerde que las acciones se generan bajo la medida de mitigar el riesgo" xr:uid="{00000000-0002-0000-0100-000015000000}">
          <x14:formula1>
            <xm:f>IF(OR(AJ12='Opciones Tratamiento'!$B$2,AJ12='Opciones Tratamiento'!$B$3,AJ12='Opciones Tratamiento'!$B$4),ISBLANK(AJ12),ISTEXT(AJ12))</xm:f>
          </x14:formula1>
          <xm:sqref>AO12:AO17 AV12:AV17 AR12:AR17</xm:sqref>
        </x14:dataValidation>
        <x14:dataValidation type="list" allowBlank="1" showInputMessage="1" showErrorMessage="1" xr:uid="{00000000-0002-0000-0100-000016000000}">
          <x14:formula1>
            <xm:f>Listas!$A$2:$A$9</xm:f>
          </x14:formula1>
          <xm:sqref>B12:B17</xm:sqref>
        </x14:dataValidation>
        <x14:dataValidation type="list" allowBlank="1" showInputMessage="1" showErrorMessage="1" xr:uid="{00000000-0002-0000-0100-000017000000}">
          <x14:formula1>
            <xm:f>Listas!$B$2:$B$7</xm:f>
          </x14:formula1>
          <xm:sqref>C12:C17</xm:sqref>
        </x14:dataValidation>
        <x14:dataValidation type="list" allowBlank="1" showInputMessage="1" showErrorMessage="1" xr:uid="{00000000-0002-0000-0100-000018000000}">
          <x14:formula1>
            <xm:f>Listas!$C$2:$C$6</xm:f>
          </x14:formula1>
          <xm:sqref>I12:I17</xm:sqref>
        </x14:dataValidation>
        <x14:dataValidation type="list" allowBlank="1" showInputMessage="1" showErrorMessage="1" xr:uid="{00000000-0002-0000-0100-000019000000}">
          <x14:formula1>
            <xm:f>Listas!$D$2:$D$5</xm:f>
          </x14:formula1>
          <xm:sqref>J12:J17</xm:sqref>
        </x14:dataValidation>
        <x14:dataValidation type="custom" allowBlank="1" showInputMessage="1" showErrorMessage="1" error="Recuerde que las acciones se generan bajo la medida de mitigar el riesgo" xr:uid="{00000000-0002-0000-0100-00001A000000}">
          <x14:formula1>
            <xm:f>IF(OR(AM12='Opciones Tratamiento'!$B$2,AM12='Opciones Tratamiento'!$B$3,AM12='Opciones Tratamiento'!$B$4),ISBLANK(AM12),ISTEXT(AM12))</xm:f>
          </x14:formula1>
          <xm:sqref>AW12:AW17 AS12:AS17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167</v>
      </c>
      <c r="B1" t="s">
        <v>78</v>
      </c>
      <c r="C1" t="s">
        <v>168</v>
      </c>
      <c r="D1" t="s">
        <v>169</v>
      </c>
    </row>
    <row r="2" spans="1:4" x14ac:dyDescent="0.25">
      <c r="A2" t="s">
        <v>155</v>
      </c>
      <c r="B2" t="s">
        <v>170</v>
      </c>
      <c r="C2" t="s">
        <v>111</v>
      </c>
      <c r="D2" t="s">
        <v>139</v>
      </c>
    </row>
    <row r="3" spans="1:4" x14ac:dyDescent="0.25">
      <c r="A3" t="s">
        <v>171</v>
      </c>
      <c r="B3" t="s">
        <v>172</v>
      </c>
      <c r="C3" t="s">
        <v>173</v>
      </c>
      <c r="D3" t="s">
        <v>112</v>
      </c>
    </row>
    <row r="4" spans="1:4" x14ac:dyDescent="0.25">
      <c r="A4" t="s">
        <v>174</v>
      </c>
      <c r="B4" t="s">
        <v>106</v>
      </c>
      <c r="C4" t="s">
        <v>131</v>
      </c>
      <c r="D4" t="s">
        <v>132</v>
      </c>
    </row>
    <row r="5" spans="1:4" x14ac:dyDescent="0.25">
      <c r="A5" t="s">
        <v>172</v>
      </c>
      <c r="B5" t="s">
        <v>127</v>
      </c>
      <c r="C5" t="s">
        <v>175</v>
      </c>
      <c r="D5" t="s">
        <v>152</v>
      </c>
    </row>
    <row r="6" spans="1:4" x14ac:dyDescent="0.25">
      <c r="A6" t="s">
        <v>176</v>
      </c>
      <c r="B6" t="s">
        <v>149</v>
      </c>
      <c r="C6" t="s">
        <v>152</v>
      </c>
    </row>
    <row r="7" spans="1:4" x14ac:dyDescent="0.25">
      <c r="A7" t="s">
        <v>126</v>
      </c>
      <c r="B7" t="s">
        <v>177</v>
      </c>
    </row>
    <row r="8" spans="1:4" x14ac:dyDescent="0.25">
      <c r="A8" t="s">
        <v>148</v>
      </c>
    </row>
    <row r="9" spans="1:4" x14ac:dyDescent="0.25">
      <c r="A9" t="s">
        <v>105</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W54" sqref="AW54"/>
    </sheetView>
  </sheetViews>
  <sheetFormatPr baseColWidth="10" defaultColWidth="11.42578125" defaultRowHeight="15" x14ac:dyDescent="0.25"/>
  <cols>
    <col min="2" max="26" width="5.5703125" customWidth="1"/>
    <col min="27" max="27" width="11" customWidth="1"/>
    <col min="28" max="39" width="5.5703125" customWidth="1"/>
    <col min="41" max="46" width="5.570312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220" t="s">
        <v>178</v>
      </c>
      <c r="C2" s="220"/>
      <c r="D2" s="220"/>
      <c r="E2" s="220"/>
      <c r="F2" s="220"/>
      <c r="G2" s="220"/>
      <c r="H2" s="220"/>
      <c r="I2" s="220"/>
      <c r="J2" s="257" t="s">
        <v>15</v>
      </c>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220"/>
      <c r="C3" s="220"/>
      <c r="D3" s="220"/>
      <c r="E3" s="220"/>
      <c r="F3" s="220"/>
      <c r="G3" s="220"/>
      <c r="H3" s="220"/>
      <c r="I3" s="220"/>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220"/>
      <c r="C4" s="220"/>
      <c r="D4" s="220"/>
      <c r="E4" s="220"/>
      <c r="F4" s="220"/>
      <c r="G4" s="220"/>
      <c r="H4" s="220"/>
      <c r="I4" s="220"/>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68" t="s">
        <v>179</v>
      </c>
      <c r="C6" s="268"/>
      <c r="D6" s="269"/>
      <c r="E6" s="258" t="s">
        <v>180</v>
      </c>
      <c r="F6" s="259"/>
      <c r="G6" s="259"/>
      <c r="H6" s="259"/>
      <c r="I6" s="259"/>
      <c r="J6" s="254" t="str">
        <f>IF(AND('Mapa final'!$L$12="Muy Alta",'Mapa final'!$P$12="Leve"),CONCATENATE("R",'Mapa final'!$A$12),"")</f>
        <v/>
      </c>
      <c r="K6" s="255"/>
      <c r="L6" s="255" t="str">
        <f>IF(AND('Mapa final'!$L$12="Muy Alta",'Mapa final'!$P$12="Leve"),CONCATENATE("R",'Mapa final'!$A$12),"")</f>
        <v/>
      </c>
      <c r="M6" s="255"/>
      <c r="N6" s="255" t="str">
        <f>IF(AND('Mapa final'!$L$12="Muy Alta",'Mapa final'!$P$12="Leve"),CONCATENATE("R",'Mapa final'!$A$12),"")</f>
        <v/>
      </c>
      <c r="O6" s="256"/>
      <c r="P6" s="254" t="str">
        <f>IF(AND('Mapa final'!$L$12="Muy Alta",'Mapa final'!$P$12="Leve"),CONCATENATE("R",'Mapa final'!$A$12),"")</f>
        <v/>
      </c>
      <c r="Q6" s="255"/>
      <c r="R6" s="255" t="str">
        <f>IF(AND('Mapa final'!$L$12="Muy Alta",'Mapa final'!$P$12="Leve"),CONCATENATE("R",'Mapa final'!$A$12),"")</f>
        <v/>
      </c>
      <c r="S6" s="255"/>
      <c r="T6" s="255" t="str">
        <f>IF(AND('Mapa final'!$L$12="Muy Alta",'Mapa final'!$P$12="Leve"),CONCATENATE("R",'Mapa final'!$A$12),"")</f>
        <v/>
      </c>
      <c r="U6" s="256"/>
      <c r="V6" s="254" t="str">
        <f>IF(AND('Mapa final'!$L$12="Muy Alta",'Mapa final'!$P$12="Leve"),CONCATENATE("R",'Mapa final'!$A$12),"")</f>
        <v/>
      </c>
      <c r="W6" s="255"/>
      <c r="X6" s="255" t="str">
        <f>IF(AND('Mapa final'!$L$12="Muy Alta",'Mapa final'!$P$12="Leve"),CONCATENATE("R",'Mapa final'!$A$12),"")</f>
        <v/>
      </c>
      <c r="Y6" s="255"/>
      <c r="Z6" s="255" t="str">
        <f>IF(AND('Mapa final'!$L$12="Muy Alta",'Mapa final'!$P$12="Leve"),CONCATENATE("R",'Mapa final'!$A$12),"")</f>
        <v/>
      </c>
      <c r="AA6" s="256"/>
      <c r="AB6" s="254" t="str">
        <f>IF(AND('Mapa final'!$L$12="Muy Alta",'Mapa final'!$P$12="Leve"),CONCATENATE("R",'Mapa final'!$A$12),"")</f>
        <v/>
      </c>
      <c r="AC6" s="255"/>
      <c r="AD6" s="255" t="str">
        <f>IF(AND('Mapa final'!$L$12="Muy Alta",'Mapa final'!$P$12="Leve"),CONCATENATE("R",'Mapa final'!$A$12),"")</f>
        <v/>
      </c>
      <c r="AE6" s="255"/>
      <c r="AF6" s="255" t="str">
        <f>IF(AND('Mapa final'!$L$12="Muy Alta",'Mapa final'!$P$12="Leve"),CONCATENATE("R",'Mapa final'!$A$12),"")</f>
        <v/>
      </c>
      <c r="AG6" s="255"/>
      <c r="AH6" s="245" t="str">
        <f>IF(AND('Mapa final'!$L$12="Muy Alta",'Mapa final'!$P$12="Catastrófico"),CONCATENATE("R",'Mapa final'!$A$12),"")</f>
        <v/>
      </c>
      <c r="AI6" s="246"/>
      <c r="AJ6" s="246" t="str">
        <f>IF(AND('Mapa final'!$L$12="Muy Alta",'Mapa final'!$P$12="Catastrófico"),CONCATENATE("R",'Mapa final'!$A$12),"")</f>
        <v/>
      </c>
      <c r="AK6" s="246"/>
      <c r="AL6" s="246" t="str">
        <f>IF(AND('Mapa final'!$L$12="Muy Alta",'Mapa final'!$P$12="Catastrófico"),CONCATENATE("R",'Mapa final'!$A$12),"")</f>
        <v/>
      </c>
      <c r="AM6" s="247"/>
      <c r="AO6" s="270" t="s">
        <v>181</v>
      </c>
      <c r="AP6" s="271"/>
      <c r="AQ6" s="271"/>
      <c r="AR6" s="271"/>
      <c r="AS6" s="271"/>
      <c r="AT6" s="272"/>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68"/>
      <c r="C7" s="268"/>
      <c r="D7" s="269"/>
      <c r="E7" s="260"/>
      <c r="F7" s="261"/>
      <c r="G7" s="261"/>
      <c r="H7" s="261"/>
      <c r="I7" s="261"/>
      <c r="J7" s="248"/>
      <c r="K7" s="249"/>
      <c r="L7" s="249"/>
      <c r="M7" s="249"/>
      <c r="N7" s="249"/>
      <c r="O7" s="250"/>
      <c r="P7" s="248"/>
      <c r="Q7" s="249"/>
      <c r="R7" s="249"/>
      <c r="S7" s="249"/>
      <c r="T7" s="249"/>
      <c r="U7" s="250"/>
      <c r="V7" s="248"/>
      <c r="W7" s="249"/>
      <c r="X7" s="249"/>
      <c r="Y7" s="249"/>
      <c r="Z7" s="249"/>
      <c r="AA7" s="250"/>
      <c r="AB7" s="248"/>
      <c r="AC7" s="249"/>
      <c r="AD7" s="249"/>
      <c r="AE7" s="249"/>
      <c r="AF7" s="249"/>
      <c r="AG7" s="249"/>
      <c r="AH7" s="239"/>
      <c r="AI7" s="240"/>
      <c r="AJ7" s="240"/>
      <c r="AK7" s="240"/>
      <c r="AL7" s="240"/>
      <c r="AM7" s="241"/>
      <c r="AN7" s="64"/>
      <c r="AO7" s="273"/>
      <c r="AP7" s="274"/>
      <c r="AQ7" s="274"/>
      <c r="AR7" s="274"/>
      <c r="AS7" s="274"/>
      <c r="AT7" s="275"/>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68"/>
      <c r="C8" s="268"/>
      <c r="D8" s="269"/>
      <c r="E8" s="260"/>
      <c r="F8" s="261"/>
      <c r="G8" s="261"/>
      <c r="H8" s="261"/>
      <c r="I8" s="261"/>
      <c r="J8" s="248" t="str">
        <f>IF(AND('Mapa final'!$L$12="Muy Alta",'Mapa final'!$P$12="Leve"),CONCATENATE("R",'Mapa final'!$A$12),"")</f>
        <v/>
      </c>
      <c r="K8" s="249"/>
      <c r="L8" s="249" t="str">
        <f>IF(AND('Mapa final'!$L$12="Muy Alta",'Mapa final'!$P$12="Leve"),CONCATENATE("R",'Mapa final'!$A$12),"")</f>
        <v/>
      </c>
      <c r="M8" s="249"/>
      <c r="N8" s="249" t="str">
        <f>IF(AND('Mapa final'!$L$12="Muy Alta",'Mapa final'!$P$12="Leve"),CONCATENATE("R",'Mapa final'!$A$12),"")</f>
        <v/>
      </c>
      <c r="O8" s="250"/>
      <c r="P8" s="248" t="str">
        <f>IF(AND('Mapa final'!$L$12="Muy Alta",'Mapa final'!$P$12="Leve"),CONCATENATE("R",'Mapa final'!$A$12),"")</f>
        <v/>
      </c>
      <c r="Q8" s="249"/>
      <c r="R8" s="249" t="str">
        <f>IF(AND('Mapa final'!$L$12="Muy Alta",'Mapa final'!$P$12="Leve"),CONCATENATE("R",'Mapa final'!$A$12),"")</f>
        <v/>
      </c>
      <c r="S8" s="249"/>
      <c r="T8" s="249" t="str">
        <f>IF(AND('Mapa final'!$L$12="Muy Alta",'Mapa final'!$P$12="Leve"),CONCATENATE("R",'Mapa final'!$A$12),"")</f>
        <v/>
      </c>
      <c r="U8" s="250"/>
      <c r="V8" s="248" t="str">
        <f>IF(AND('Mapa final'!$L$12="Muy Alta",'Mapa final'!$P$12="Leve"),CONCATENATE("R",'Mapa final'!$A$12),"")</f>
        <v/>
      </c>
      <c r="W8" s="249"/>
      <c r="X8" s="249" t="str">
        <f>IF(AND('Mapa final'!$L$12="Muy Alta",'Mapa final'!$P$12="Leve"),CONCATENATE("R",'Mapa final'!$A$12),"")</f>
        <v/>
      </c>
      <c r="Y8" s="249"/>
      <c r="Z8" s="249" t="str">
        <f>IF(AND('Mapa final'!$L$12="Muy Alta",'Mapa final'!$P$12="Leve"),CONCATENATE("R",'Mapa final'!$A$12),"")</f>
        <v/>
      </c>
      <c r="AA8" s="250"/>
      <c r="AB8" s="248" t="str">
        <f>IF(AND('Mapa final'!$L$12="Muy Alta",'Mapa final'!$P$12="Leve"),CONCATENATE("R",'Mapa final'!$A$12),"")</f>
        <v/>
      </c>
      <c r="AC8" s="249"/>
      <c r="AD8" s="249" t="str">
        <f>IF(AND('Mapa final'!$L$12="Muy Alta",'Mapa final'!$P$12="Leve"),CONCATENATE("R",'Mapa final'!$A$12),"")</f>
        <v/>
      </c>
      <c r="AE8" s="249"/>
      <c r="AF8" s="249" t="str">
        <f>IF(AND('Mapa final'!$L$12="Muy Alta",'Mapa final'!$P$12="Leve"),CONCATENATE("R",'Mapa final'!$A$12),"")</f>
        <v/>
      </c>
      <c r="AG8" s="249"/>
      <c r="AH8" s="239" t="str">
        <f>IF(AND('Mapa final'!$L$12="Muy Alta",'Mapa final'!$P$12="Catastrófico"),CONCATENATE("R",'Mapa final'!$A$12),"")</f>
        <v/>
      </c>
      <c r="AI8" s="240"/>
      <c r="AJ8" s="240" t="str">
        <f>IF(AND('Mapa final'!$L$12="Muy Alta",'Mapa final'!$P$12="Catastrófico"),CONCATENATE("R",'Mapa final'!$A$12),"")</f>
        <v/>
      </c>
      <c r="AK8" s="240"/>
      <c r="AL8" s="240" t="str">
        <f>IF(AND('Mapa final'!$L$12="Muy Alta",'Mapa final'!$P$12="Catastrófico"),CONCATENATE("R",'Mapa final'!$A$12),"")</f>
        <v/>
      </c>
      <c r="AM8" s="241"/>
      <c r="AN8" s="64"/>
      <c r="AO8" s="273"/>
      <c r="AP8" s="274"/>
      <c r="AQ8" s="274"/>
      <c r="AR8" s="274"/>
      <c r="AS8" s="274"/>
      <c r="AT8" s="275"/>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68"/>
      <c r="C9" s="268"/>
      <c r="D9" s="269"/>
      <c r="E9" s="260"/>
      <c r="F9" s="261"/>
      <c r="G9" s="261"/>
      <c r="H9" s="261"/>
      <c r="I9" s="261"/>
      <c r="J9" s="248"/>
      <c r="K9" s="249"/>
      <c r="L9" s="249"/>
      <c r="M9" s="249"/>
      <c r="N9" s="249"/>
      <c r="O9" s="250"/>
      <c r="P9" s="248"/>
      <c r="Q9" s="249"/>
      <c r="R9" s="249"/>
      <c r="S9" s="249"/>
      <c r="T9" s="249"/>
      <c r="U9" s="250"/>
      <c r="V9" s="248"/>
      <c r="W9" s="249"/>
      <c r="X9" s="249"/>
      <c r="Y9" s="249"/>
      <c r="Z9" s="249"/>
      <c r="AA9" s="250"/>
      <c r="AB9" s="248"/>
      <c r="AC9" s="249"/>
      <c r="AD9" s="249"/>
      <c r="AE9" s="249"/>
      <c r="AF9" s="249"/>
      <c r="AG9" s="249"/>
      <c r="AH9" s="239"/>
      <c r="AI9" s="240"/>
      <c r="AJ9" s="240"/>
      <c r="AK9" s="240"/>
      <c r="AL9" s="240"/>
      <c r="AM9" s="241"/>
      <c r="AN9" s="64"/>
      <c r="AO9" s="273"/>
      <c r="AP9" s="274"/>
      <c r="AQ9" s="274"/>
      <c r="AR9" s="274"/>
      <c r="AS9" s="274"/>
      <c r="AT9" s="275"/>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68"/>
      <c r="C10" s="268"/>
      <c r="D10" s="269"/>
      <c r="E10" s="260"/>
      <c r="F10" s="261"/>
      <c r="G10" s="261"/>
      <c r="H10" s="261"/>
      <c r="I10" s="261"/>
      <c r="J10" s="248" t="str">
        <f>IF(AND('Mapa final'!$L$12="Muy Alta",'Mapa final'!$P$12="Leve"),CONCATENATE("R",'Mapa final'!$A$12),"")</f>
        <v/>
      </c>
      <c r="K10" s="249"/>
      <c r="L10" s="249" t="str">
        <f>IF(AND('Mapa final'!$L$12="Muy Alta",'Mapa final'!$P$12="Leve"),CONCATENATE("R",'Mapa final'!$A$12),"")</f>
        <v/>
      </c>
      <c r="M10" s="249"/>
      <c r="N10" s="249" t="str">
        <f>IF(AND('Mapa final'!$L$12="Muy Alta",'Mapa final'!$P$12="Leve"),CONCATENATE("R",'Mapa final'!$A$12),"")</f>
        <v/>
      </c>
      <c r="O10" s="250"/>
      <c r="P10" s="248" t="str">
        <f>IF(AND('Mapa final'!$L$12="Muy Alta",'Mapa final'!$P$12="Leve"),CONCATENATE("R",'Mapa final'!$A$12),"")</f>
        <v/>
      </c>
      <c r="Q10" s="249"/>
      <c r="R10" s="249" t="str">
        <f>IF(AND('Mapa final'!$L$12="Muy Alta",'Mapa final'!$P$12="Leve"),CONCATENATE("R",'Mapa final'!$A$12),"")</f>
        <v/>
      </c>
      <c r="S10" s="249"/>
      <c r="T10" s="249" t="str">
        <f>IF(AND('Mapa final'!$L$12="Muy Alta",'Mapa final'!$P$12="Leve"),CONCATENATE("R",'Mapa final'!$A$12),"")</f>
        <v/>
      </c>
      <c r="U10" s="250"/>
      <c r="V10" s="248" t="str">
        <f>IF(AND('Mapa final'!$L$12="Muy Alta",'Mapa final'!$P$12="Leve"),CONCATENATE("R",'Mapa final'!$A$12),"")</f>
        <v/>
      </c>
      <c r="W10" s="249"/>
      <c r="X10" s="249" t="str">
        <f>IF(AND('Mapa final'!$L$12="Muy Alta",'Mapa final'!$P$12="Leve"),CONCATENATE("R",'Mapa final'!$A$12),"")</f>
        <v/>
      </c>
      <c r="Y10" s="249"/>
      <c r="Z10" s="249" t="str">
        <f>IF(AND('Mapa final'!$L$12="Muy Alta",'Mapa final'!$P$12="Leve"),CONCATENATE("R",'Mapa final'!$A$12),"")</f>
        <v/>
      </c>
      <c r="AA10" s="250"/>
      <c r="AB10" s="248" t="str">
        <f>IF(AND('Mapa final'!$L$12="Muy Alta",'Mapa final'!$P$12="Leve"),CONCATENATE("R",'Mapa final'!$A$12),"")</f>
        <v/>
      </c>
      <c r="AC10" s="249"/>
      <c r="AD10" s="249" t="str">
        <f>IF(AND('Mapa final'!$L$12="Muy Alta",'Mapa final'!$P$12="Leve"),CONCATENATE("R",'Mapa final'!$A$12),"")</f>
        <v/>
      </c>
      <c r="AE10" s="249"/>
      <c r="AF10" s="249" t="str">
        <f>IF(AND('Mapa final'!$L$12="Muy Alta",'Mapa final'!$P$12="Leve"),CONCATENATE("R",'Mapa final'!$A$12),"")</f>
        <v/>
      </c>
      <c r="AG10" s="249"/>
      <c r="AH10" s="239" t="str">
        <f>IF(AND('Mapa final'!$L$12="Muy Alta",'Mapa final'!$P$12="Catastrófico"),CONCATENATE("R",'Mapa final'!$A$12),"")</f>
        <v/>
      </c>
      <c r="AI10" s="240"/>
      <c r="AJ10" s="240" t="str">
        <f>IF(AND('Mapa final'!$L$12="Muy Alta",'Mapa final'!$P$12="Catastrófico"),CONCATENATE("R",'Mapa final'!$A$12),"")</f>
        <v/>
      </c>
      <c r="AK10" s="240"/>
      <c r="AL10" s="240" t="str">
        <f>IF(AND('Mapa final'!$L$12="Muy Alta",'Mapa final'!$P$12="Catastrófico"),CONCATENATE("R",'Mapa final'!$A$12),"")</f>
        <v/>
      </c>
      <c r="AM10" s="241"/>
      <c r="AN10" s="64"/>
      <c r="AO10" s="273"/>
      <c r="AP10" s="274"/>
      <c r="AQ10" s="274"/>
      <c r="AR10" s="274"/>
      <c r="AS10" s="274"/>
      <c r="AT10" s="275"/>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68"/>
      <c r="C11" s="268"/>
      <c r="D11" s="269"/>
      <c r="E11" s="260"/>
      <c r="F11" s="261"/>
      <c r="G11" s="261"/>
      <c r="H11" s="261"/>
      <c r="I11" s="261"/>
      <c r="J11" s="248"/>
      <c r="K11" s="249"/>
      <c r="L11" s="249"/>
      <c r="M11" s="249"/>
      <c r="N11" s="249"/>
      <c r="O11" s="250"/>
      <c r="P11" s="248"/>
      <c r="Q11" s="249"/>
      <c r="R11" s="249"/>
      <c r="S11" s="249"/>
      <c r="T11" s="249"/>
      <c r="U11" s="250"/>
      <c r="V11" s="248"/>
      <c r="W11" s="249"/>
      <c r="X11" s="249"/>
      <c r="Y11" s="249"/>
      <c r="Z11" s="249"/>
      <c r="AA11" s="250"/>
      <c r="AB11" s="248"/>
      <c r="AC11" s="249"/>
      <c r="AD11" s="249"/>
      <c r="AE11" s="249"/>
      <c r="AF11" s="249"/>
      <c r="AG11" s="249"/>
      <c r="AH11" s="239"/>
      <c r="AI11" s="240"/>
      <c r="AJ11" s="240"/>
      <c r="AK11" s="240"/>
      <c r="AL11" s="240"/>
      <c r="AM11" s="241"/>
      <c r="AN11" s="64"/>
      <c r="AO11" s="273"/>
      <c r="AP11" s="274"/>
      <c r="AQ11" s="274"/>
      <c r="AR11" s="274"/>
      <c r="AS11" s="274"/>
      <c r="AT11" s="275"/>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68"/>
      <c r="C12" s="268"/>
      <c r="D12" s="269"/>
      <c r="E12" s="260"/>
      <c r="F12" s="261"/>
      <c r="G12" s="261"/>
      <c r="H12" s="261"/>
      <c r="I12" s="261"/>
      <c r="J12" s="248" t="str">
        <f>IF(AND('Mapa final'!$L$12="Muy Alta",'Mapa final'!$P$12="Leve"),CONCATENATE("R",'Mapa final'!$A$12),"")</f>
        <v/>
      </c>
      <c r="K12" s="249"/>
      <c r="L12" s="249" t="str">
        <f>IF(AND('Mapa final'!$L$12="Muy Alta",'Mapa final'!$P$12="Leve"),CONCATENATE("R",'Mapa final'!$A$12),"")</f>
        <v/>
      </c>
      <c r="M12" s="249"/>
      <c r="N12" s="249" t="str">
        <f>IF(AND('Mapa final'!$L$12="Muy Alta",'Mapa final'!$P$12="Leve"),CONCATENATE("R",'Mapa final'!$A$12),"")</f>
        <v/>
      </c>
      <c r="O12" s="250"/>
      <c r="P12" s="248" t="str">
        <f>IF(AND('Mapa final'!$L$12="Muy Alta",'Mapa final'!$P$12="Leve"),CONCATENATE("R",'Mapa final'!$A$12),"")</f>
        <v/>
      </c>
      <c r="Q12" s="249"/>
      <c r="R12" s="249" t="str">
        <f>IF(AND('Mapa final'!$L$12="Muy Alta",'Mapa final'!$P$12="Leve"),CONCATENATE("R",'Mapa final'!$A$12),"")</f>
        <v/>
      </c>
      <c r="S12" s="249"/>
      <c r="T12" s="249" t="str">
        <f>IF(AND('Mapa final'!$L$12="Muy Alta",'Mapa final'!$P$12="Leve"),CONCATENATE("R",'Mapa final'!$A$12),"")</f>
        <v/>
      </c>
      <c r="U12" s="250"/>
      <c r="V12" s="248" t="str">
        <f>IF(AND('Mapa final'!$L$12="Muy Alta",'Mapa final'!$P$12="Leve"),CONCATENATE("R",'Mapa final'!$A$12),"")</f>
        <v/>
      </c>
      <c r="W12" s="249"/>
      <c r="X12" s="249" t="str">
        <f>IF(AND('Mapa final'!$L$12="Muy Alta",'Mapa final'!$P$12="Leve"),CONCATENATE("R",'Mapa final'!$A$12),"")</f>
        <v/>
      </c>
      <c r="Y12" s="249"/>
      <c r="Z12" s="249" t="str">
        <f>IF(AND('Mapa final'!$L$12="Muy Alta",'Mapa final'!$P$12="Leve"),CONCATENATE("R",'Mapa final'!$A$12),"")</f>
        <v/>
      </c>
      <c r="AA12" s="250"/>
      <c r="AB12" s="248" t="str">
        <f>IF(AND('Mapa final'!$L$12="Muy Alta",'Mapa final'!$P$12="Leve"),CONCATENATE("R",'Mapa final'!$A$12),"")</f>
        <v/>
      </c>
      <c r="AC12" s="249"/>
      <c r="AD12" s="249" t="str">
        <f>IF(AND('Mapa final'!$L$12="Muy Alta",'Mapa final'!$P$12="Leve"),CONCATENATE("R",'Mapa final'!$A$12),"")</f>
        <v/>
      </c>
      <c r="AE12" s="249"/>
      <c r="AF12" s="249" t="str">
        <f>IF(AND('Mapa final'!$L$12="Muy Alta",'Mapa final'!$P$12="Leve"),CONCATENATE("R",'Mapa final'!$A$12),"")</f>
        <v/>
      </c>
      <c r="AG12" s="249"/>
      <c r="AH12" s="239" t="str">
        <f>IF(AND('Mapa final'!$L$12="Muy Alta",'Mapa final'!$P$12="Catastrófico"),CONCATENATE("R",'Mapa final'!$A$12),"")</f>
        <v/>
      </c>
      <c r="AI12" s="240"/>
      <c r="AJ12" s="240" t="str">
        <f>IF(AND('Mapa final'!$L$12="Muy Alta",'Mapa final'!$P$12="Catastrófico"),CONCATENATE("R",'Mapa final'!$A$12),"")</f>
        <v/>
      </c>
      <c r="AK12" s="240"/>
      <c r="AL12" s="240" t="str">
        <f>IF(AND('Mapa final'!$L$12="Muy Alta",'Mapa final'!$P$12="Catastrófico"),CONCATENATE("R",'Mapa final'!$A$12),"")</f>
        <v/>
      </c>
      <c r="AM12" s="241"/>
      <c r="AN12" s="64"/>
      <c r="AO12" s="273"/>
      <c r="AP12" s="274"/>
      <c r="AQ12" s="274"/>
      <c r="AR12" s="274"/>
      <c r="AS12" s="274"/>
      <c r="AT12" s="275"/>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68"/>
      <c r="C13" s="268"/>
      <c r="D13" s="269"/>
      <c r="E13" s="262"/>
      <c r="F13" s="263"/>
      <c r="G13" s="263"/>
      <c r="H13" s="263"/>
      <c r="I13" s="263"/>
      <c r="J13" s="251"/>
      <c r="K13" s="252"/>
      <c r="L13" s="252"/>
      <c r="M13" s="252"/>
      <c r="N13" s="252"/>
      <c r="O13" s="253"/>
      <c r="P13" s="251"/>
      <c r="Q13" s="252"/>
      <c r="R13" s="252"/>
      <c r="S13" s="252"/>
      <c r="T13" s="252"/>
      <c r="U13" s="253"/>
      <c r="V13" s="251"/>
      <c r="W13" s="252"/>
      <c r="X13" s="252"/>
      <c r="Y13" s="252"/>
      <c r="Z13" s="252"/>
      <c r="AA13" s="253"/>
      <c r="AB13" s="251"/>
      <c r="AC13" s="252"/>
      <c r="AD13" s="252"/>
      <c r="AE13" s="252"/>
      <c r="AF13" s="252"/>
      <c r="AG13" s="252"/>
      <c r="AH13" s="242"/>
      <c r="AI13" s="243"/>
      <c r="AJ13" s="243"/>
      <c r="AK13" s="243"/>
      <c r="AL13" s="243"/>
      <c r="AM13" s="244"/>
      <c r="AN13" s="64"/>
      <c r="AO13" s="276"/>
      <c r="AP13" s="277"/>
      <c r="AQ13" s="277"/>
      <c r="AR13" s="277"/>
      <c r="AS13" s="277"/>
      <c r="AT13" s="278"/>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68"/>
      <c r="C14" s="268"/>
      <c r="D14" s="269"/>
      <c r="E14" s="258" t="s">
        <v>182</v>
      </c>
      <c r="F14" s="259"/>
      <c r="G14" s="259"/>
      <c r="H14" s="259"/>
      <c r="I14" s="259"/>
      <c r="J14" s="236" t="str">
        <f>IF(AND('Mapa final'!$L$12="Alta",'Mapa final'!$P$12="Leve"),CONCATENATE("R",'Mapa final'!$A$12),"")</f>
        <v/>
      </c>
      <c r="K14" s="237"/>
      <c r="L14" s="237" t="str">
        <f>IF(AND('Mapa final'!$L$12="Alta",'Mapa final'!$P$12="Leve"),CONCATENATE("R",'Mapa final'!$A$12),"")</f>
        <v/>
      </c>
      <c r="M14" s="237"/>
      <c r="N14" s="237" t="str">
        <f>IF(AND('Mapa final'!$L$12="Alta",'Mapa final'!$P$12="Leve"),CONCATENATE("R",'Mapa final'!$A$12),"")</f>
        <v/>
      </c>
      <c r="O14" s="238"/>
      <c r="P14" s="236" t="str">
        <f>IF(AND('Mapa final'!$L$12="Alta",'Mapa final'!$P$12="Leve"),CONCATENATE("R",'Mapa final'!$A$12),"")</f>
        <v/>
      </c>
      <c r="Q14" s="237"/>
      <c r="R14" s="237" t="str">
        <f>IF(AND('Mapa final'!$L$12="Alta",'Mapa final'!$P$12="Leve"),CONCATENATE("R",'Mapa final'!$A$12),"")</f>
        <v/>
      </c>
      <c r="S14" s="237"/>
      <c r="T14" s="237" t="str">
        <f>IF(AND('Mapa final'!$L$12="Alta",'Mapa final'!$P$12="Leve"),CONCATENATE("R",'Mapa final'!$A$12),"")</f>
        <v/>
      </c>
      <c r="U14" s="238"/>
      <c r="V14" s="254" t="str">
        <f>IF(AND('Mapa final'!$L$12="Alta",'Mapa final'!$P$12="moderado"),CONCATENATE("R",'Mapa final'!$A$12),"")</f>
        <v>R1</v>
      </c>
      <c r="W14" s="255"/>
      <c r="X14" s="255" t="str">
        <f>IF(AND('Mapa final'!$L$12="Muy Alta",'Mapa final'!$P$12="Leve"),CONCATENATE("R",'Mapa final'!$A$12),"")</f>
        <v/>
      </c>
      <c r="Y14" s="255"/>
      <c r="Z14" s="255" t="str">
        <f>IF(AND('Mapa final'!$L$12="Muy Alta",'Mapa final'!$P$12="Leve"),CONCATENATE("R",'Mapa final'!$A$12),"")</f>
        <v/>
      </c>
      <c r="AA14" s="256"/>
      <c r="AB14" s="254" t="str">
        <f>IF(AND('Mapa final'!$L$12="Muy Alta",'Mapa final'!$P$12="Leve"),CONCATENATE("R",'Mapa final'!$A$12),"")</f>
        <v/>
      </c>
      <c r="AC14" s="255"/>
      <c r="AD14" s="255" t="str">
        <f>IF(AND('Mapa final'!$L$12="Muy Alta",'Mapa final'!$P$12="Leve"),CONCATENATE("R",'Mapa final'!$A$12),"")</f>
        <v/>
      </c>
      <c r="AE14" s="255"/>
      <c r="AF14" s="255" t="str">
        <f>IF(AND('Mapa final'!$L$12="Muy Alta",'Mapa final'!$P$12="Leve"),CONCATENATE("R",'Mapa final'!$A$12),"")</f>
        <v/>
      </c>
      <c r="AG14" s="256"/>
      <c r="AH14" s="245" t="str">
        <f>IF(AND('Mapa final'!$L$12="Muy Alta",'Mapa final'!$P$12="Catastrófico"),CONCATENATE("R",'Mapa final'!$A$12),"")</f>
        <v/>
      </c>
      <c r="AI14" s="246"/>
      <c r="AJ14" s="246" t="str">
        <f>IF(AND('Mapa final'!$L$12="Muy Alta",'Mapa final'!$P$12="Catastrófico"),CONCATENATE("R",'Mapa final'!$A$12),"")</f>
        <v/>
      </c>
      <c r="AK14" s="246"/>
      <c r="AL14" s="246" t="str">
        <f>IF(AND('Mapa final'!$L$12="Muy Alta",'Mapa final'!$P$12="Catastrófico"),CONCATENATE("R",'Mapa final'!$A$12),"")</f>
        <v/>
      </c>
      <c r="AM14" s="247"/>
      <c r="AN14" s="64"/>
      <c r="AO14" s="279" t="s">
        <v>183</v>
      </c>
      <c r="AP14" s="280"/>
      <c r="AQ14" s="280"/>
      <c r="AR14" s="280"/>
      <c r="AS14" s="280"/>
      <c r="AT14" s="281"/>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68"/>
      <c r="C15" s="268"/>
      <c r="D15" s="269"/>
      <c r="E15" s="260"/>
      <c r="F15" s="261"/>
      <c r="G15" s="261"/>
      <c r="H15" s="261"/>
      <c r="I15" s="261"/>
      <c r="J15" s="230"/>
      <c r="K15" s="231"/>
      <c r="L15" s="231"/>
      <c r="M15" s="231"/>
      <c r="N15" s="231"/>
      <c r="O15" s="232"/>
      <c r="P15" s="230"/>
      <c r="Q15" s="231"/>
      <c r="R15" s="231"/>
      <c r="S15" s="231"/>
      <c r="T15" s="231"/>
      <c r="U15" s="232"/>
      <c r="V15" s="248"/>
      <c r="W15" s="249"/>
      <c r="X15" s="249"/>
      <c r="Y15" s="249"/>
      <c r="Z15" s="249"/>
      <c r="AA15" s="250"/>
      <c r="AB15" s="248"/>
      <c r="AC15" s="249"/>
      <c r="AD15" s="249"/>
      <c r="AE15" s="249"/>
      <c r="AF15" s="249"/>
      <c r="AG15" s="250"/>
      <c r="AH15" s="239"/>
      <c r="AI15" s="240"/>
      <c r="AJ15" s="240"/>
      <c r="AK15" s="240"/>
      <c r="AL15" s="240"/>
      <c r="AM15" s="241"/>
      <c r="AN15" s="64"/>
      <c r="AO15" s="282"/>
      <c r="AP15" s="283"/>
      <c r="AQ15" s="283"/>
      <c r="AR15" s="283"/>
      <c r="AS15" s="283"/>
      <c r="AT15" s="28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68"/>
      <c r="C16" s="268"/>
      <c r="D16" s="269"/>
      <c r="E16" s="260"/>
      <c r="F16" s="261"/>
      <c r="G16" s="261"/>
      <c r="H16" s="261"/>
      <c r="I16" s="261"/>
      <c r="J16" s="230" t="str">
        <f>IF(AND('Mapa final'!$L$12="Alta",'Mapa final'!$P$12="Leve"),CONCATENATE("R",'Mapa final'!$A$12),"")</f>
        <v/>
      </c>
      <c r="K16" s="231"/>
      <c r="L16" s="231" t="str">
        <f>IF(AND('Mapa final'!$L$12="Alta",'Mapa final'!$P$12="Leve"),CONCATENATE("R",'Mapa final'!$A$12),"")</f>
        <v/>
      </c>
      <c r="M16" s="231"/>
      <c r="N16" s="231" t="str">
        <f>IF(AND('Mapa final'!$L$12="Alta",'Mapa final'!$P$12="Leve"),CONCATENATE("R",'Mapa final'!$A$12),"")</f>
        <v/>
      </c>
      <c r="O16" s="232"/>
      <c r="P16" s="230" t="str">
        <f>IF(AND('Mapa final'!$L$12="Alta",'Mapa final'!$P$12="Leve"),CONCATENATE("R",'Mapa final'!$A$12),"")</f>
        <v/>
      </c>
      <c r="Q16" s="231"/>
      <c r="R16" s="231" t="str">
        <f>IF(AND('Mapa final'!$L$12="Alta",'Mapa final'!$P$12="Leve"),CONCATENATE("R",'Mapa final'!$A$12),"")</f>
        <v/>
      </c>
      <c r="S16" s="231"/>
      <c r="T16" s="231" t="str">
        <f>IF(AND('Mapa final'!$L$12="Alta",'Mapa final'!$P$12="Leve"),CONCATENATE("R",'Mapa final'!$A$12),"")</f>
        <v/>
      </c>
      <c r="U16" s="232"/>
      <c r="V16" s="248" t="str">
        <f>IF(AND('Mapa final'!$L$12="Muy Alta",'Mapa final'!$P$12="Leve"),CONCATENATE("R",'Mapa final'!$A$12),"")</f>
        <v/>
      </c>
      <c r="W16" s="249"/>
      <c r="X16" s="249" t="str">
        <f>IF(AND('Mapa final'!$L$12="Muy Alta",'Mapa final'!$P$12="Leve"),CONCATENATE("R",'Mapa final'!$A$12),"")</f>
        <v/>
      </c>
      <c r="Y16" s="249"/>
      <c r="Z16" s="249" t="str">
        <f>IF(AND('Mapa final'!$L$12="Muy Alta",'Mapa final'!$P$12="Leve"),CONCATENATE("R",'Mapa final'!$A$12),"")</f>
        <v/>
      </c>
      <c r="AA16" s="250"/>
      <c r="AB16" s="248" t="str">
        <f>IF(AND('Mapa final'!$L$12="Muy Alta",'Mapa final'!$P$12="Leve"),CONCATENATE("R",'Mapa final'!$A$12),"")</f>
        <v/>
      </c>
      <c r="AC16" s="249"/>
      <c r="AD16" s="249" t="str">
        <f>IF(AND('Mapa final'!$L$12="Muy Alta",'Mapa final'!$P$12="Leve"),CONCATENATE("R",'Mapa final'!$A$12),"")</f>
        <v/>
      </c>
      <c r="AE16" s="249"/>
      <c r="AF16" s="249" t="str">
        <f>IF(AND('Mapa final'!$L$12="Muy Alta",'Mapa final'!$P$12="Leve"),CONCATENATE("R",'Mapa final'!$A$12),"")</f>
        <v/>
      </c>
      <c r="AG16" s="250"/>
      <c r="AH16" s="239" t="str">
        <f>IF(AND('Mapa final'!$L$12="Muy Alta",'Mapa final'!$P$12="Catastrófico"),CONCATENATE("R",'Mapa final'!$A$12),"")</f>
        <v/>
      </c>
      <c r="AI16" s="240"/>
      <c r="AJ16" s="240" t="str">
        <f>IF(AND('Mapa final'!$L$12="Muy Alta",'Mapa final'!$P$12="Catastrófico"),CONCATENATE("R",'Mapa final'!$A$12),"")</f>
        <v/>
      </c>
      <c r="AK16" s="240"/>
      <c r="AL16" s="240" t="str">
        <f>IF(AND('Mapa final'!$L$12="Muy Alta",'Mapa final'!$P$12="Catastrófico"),CONCATENATE("R",'Mapa final'!$A$12),"")</f>
        <v/>
      </c>
      <c r="AM16" s="241"/>
      <c r="AN16" s="64"/>
      <c r="AO16" s="282"/>
      <c r="AP16" s="283"/>
      <c r="AQ16" s="283"/>
      <c r="AR16" s="283"/>
      <c r="AS16" s="283"/>
      <c r="AT16" s="28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68"/>
      <c r="C17" s="268"/>
      <c r="D17" s="269"/>
      <c r="E17" s="260"/>
      <c r="F17" s="261"/>
      <c r="G17" s="261"/>
      <c r="H17" s="261"/>
      <c r="I17" s="261"/>
      <c r="J17" s="230"/>
      <c r="K17" s="231"/>
      <c r="L17" s="231"/>
      <c r="M17" s="231"/>
      <c r="N17" s="231"/>
      <c r="O17" s="232"/>
      <c r="P17" s="230"/>
      <c r="Q17" s="231"/>
      <c r="R17" s="231"/>
      <c r="S17" s="231"/>
      <c r="T17" s="231"/>
      <c r="U17" s="232"/>
      <c r="V17" s="248"/>
      <c r="W17" s="249"/>
      <c r="X17" s="249"/>
      <c r="Y17" s="249"/>
      <c r="Z17" s="249"/>
      <c r="AA17" s="250"/>
      <c r="AB17" s="248"/>
      <c r="AC17" s="249"/>
      <c r="AD17" s="249"/>
      <c r="AE17" s="249"/>
      <c r="AF17" s="249"/>
      <c r="AG17" s="250"/>
      <c r="AH17" s="239"/>
      <c r="AI17" s="240"/>
      <c r="AJ17" s="240"/>
      <c r="AK17" s="240"/>
      <c r="AL17" s="240"/>
      <c r="AM17" s="241"/>
      <c r="AN17" s="64"/>
      <c r="AO17" s="282"/>
      <c r="AP17" s="283"/>
      <c r="AQ17" s="283"/>
      <c r="AR17" s="283"/>
      <c r="AS17" s="283"/>
      <c r="AT17" s="28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68"/>
      <c r="C18" s="268"/>
      <c r="D18" s="269"/>
      <c r="E18" s="260"/>
      <c r="F18" s="261"/>
      <c r="G18" s="261"/>
      <c r="H18" s="261"/>
      <c r="I18" s="261"/>
      <c r="J18" s="230" t="str">
        <f>IF(AND('Mapa final'!$L$12="Alta",'Mapa final'!$P$12="Leve"),CONCATENATE("R",'Mapa final'!$A$12),"")</f>
        <v/>
      </c>
      <c r="K18" s="231"/>
      <c r="L18" s="231" t="str">
        <f>IF(AND('Mapa final'!$L$12="Alta",'Mapa final'!$P$12="Leve"),CONCATENATE("R",'Mapa final'!$A$12),"")</f>
        <v/>
      </c>
      <c r="M18" s="231"/>
      <c r="N18" s="231" t="str">
        <f>IF(AND('Mapa final'!$L$12="Alta",'Mapa final'!$P$12="Leve"),CONCATENATE("R",'Mapa final'!$A$12),"")</f>
        <v/>
      </c>
      <c r="O18" s="232"/>
      <c r="P18" s="230" t="str">
        <f>IF(AND('Mapa final'!$L$12="Alta",'Mapa final'!$P$12="Leve"),CONCATENATE("R",'Mapa final'!$A$12),"")</f>
        <v/>
      </c>
      <c r="Q18" s="231"/>
      <c r="R18" s="231" t="str">
        <f>IF(AND('Mapa final'!$L$12="Alta",'Mapa final'!$P$12="Leve"),CONCATENATE("R",'Mapa final'!$A$12),"")</f>
        <v/>
      </c>
      <c r="S18" s="231"/>
      <c r="T18" s="231" t="str">
        <f>IF(AND('Mapa final'!$L$12="Alta",'Mapa final'!$P$12="Leve"),CONCATENATE("R",'Mapa final'!$A$12),"")</f>
        <v/>
      </c>
      <c r="U18" s="232"/>
      <c r="V18" s="248" t="str">
        <f>IF(AND('Mapa final'!$L$12="Muy Alta",'Mapa final'!$P$12="Leve"),CONCATENATE("R",'Mapa final'!$A$12),"")</f>
        <v/>
      </c>
      <c r="W18" s="249"/>
      <c r="X18" s="249" t="str">
        <f>IF(AND('Mapa final'!$L$12="Muy Alta",'Mapa final'!$P$12="Leve"),CONCATENATE("R",'Mapa final'!$A$12),"")</f>
        <v/>
      </c>
      <c r="Y18" s="249"/>
      <c r="Z18" s="249" t="str">
        <f>IF(AND('Mapa final'!$L$12="Muy Alta",'Mapa final'!$P$12="Leve"),CONCATENATE("R",'Mapa final'!$A$12),"")</f>
        <v/>
      </c>
      <c r="AA18" s="250"/>
      <c r="AB18" s="248" t="str">
        <f>IF(AND('Mapa final'!$L$12="Muy Alta",'Mapa final'!$P$12="Leve"),CONCATENATE("R",'Mapa final'!$A$12),"")</f>
        <v/>
      </c>
      <c r="AC18" s="249"/>
      <c r="AD18" s="249" t="str">
        <f>IF(AND('Mapa final'!$L$12="Muy Alta",'Mapa final'!$P$12="Leve"),CONCATENATE("R",'Mapa final'!$A$12),"")</f>
        <v/>
      </c>
      <c r="AE18" s="249"/>
      <c r="AF18" s="249" t="str">
        <f>IF(AND('Mapa final'!$L$12="Muy Alta",'Mapa final'!$P$12="Leve"),CONCATENATE("R",'Mapa final'!$A$12),"")</f>
        <v/>
      </c>
      <c r="AG18" s="250"/>
      <c r="AH18" s="239" t="str">
        <f>IF(AND('Mapa final'!$L$12="Muy Alta",'Mapa final'!$P$12="Catastrófico"),CONCATENATE("R",'Mapa final'!$A$12),"")</f>
        <v/>
      </c>
      <c r="AI18" s="240"/>
      <c r="AJ18" s="240" t="str">
        <f>IF(AND('Mapa final'!$L$12="Muy Alta",'Mapa final'!$P$12="Catastrófico"),CONCATENATE("R",'Mapa final'!$A$12),"")</f>
        <v/>
      </c>
      <c r="AK18" s="240"/>
      <c r="AL18" s="240" t="str">
        <f>IF(AND('Mapa final'!$L$12="Muy Alta",'Mapa final'!$P$12="Catastrófico"),CONCATENATE("R",'Mapa final'!$A$12),"")</f>
        <v/>
      </c>
      <c r="AM18" s="241"/>
      <c r="AN18" s="64"/>
      <c r="AO18" s="282"/>
      <c r="AP18" s="283"/>
      <c r="AQ18" s="283"/>
      <c r="AR18" s="283"/>
      <c r="AS18" s="283"/>
      <c r="AT18" s="28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68"/>
      <c r="C19" s="268"/>
      <c r="D19" s="269"/>
      <c r="E19" s="260"/>
      <c r="F19" s="261"/>
      <c r="G19" s="261"/>
      <c r="H19" s="261"/>
      <c r="I19" s="261"/>
      <c r="J19" s="230"/>
      <c r="K19" s="231"/>
      <c r="L19" s="231"/>
      <c r="M19" s="231"/>
      <c r="N19" s="231"/>
      <c r="O19" s="232"/>
      <c r="P19" s="230"/>
      <c r="Q19" s="231"/>
      <c r="R19" s="231"/>
      <c r="S19" s="231"/>
      <c r="T19" s="231"/>
      <c r="U19" s="232"/>
      <c r="V19" s="248"/>
      <c r="W19" s="249"/>
      <c r="X19" s="249"/>
      <c r="Y19" s="249"/>
      <c r="Z19" s="249"/>
      <c r="AA19" s="250"/>
      <c r="AB19" s="248"/>
      <c r="AC19" s="249"/>
      <c r="AD19" s="249"/>
      <c r="AE19" s="249"/>
      <c r="AF19" s="249"/>
      <c r="AG19" s="250"/>
      <c r="AH19" s="239"/>
      <c r="AI19" s="240"/>
      <c r="AJ19" s="240"/>
      <c r="AK19" s="240"/>
      <c r="AL19" s="240"/>
      <c r="AM19" s="241"/>
      <c r="AN19" s="64"/>
      <c r="AO19" s="282"/>
      <c r="AP19" s="283"/>
      <c r="AQ19" s="283"/>
      <c r="AR19" s="283"/>
      <c r="AS19" s="283"/>
      <c r="AT19" s="28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68"/>
      <c r="C20" s="268"/>
      <c r="D20" s="269"/>
      <c r="E20" s="260"/>
      <c r="F20" s="261"/>
      <c r="G20" s="261"/>
      <c r="H20" s="261"/>
      <c r="I20" s="261"/>
      <c r="J20" s="230" t="str">
        <f>IF(AND('Mapa final'!$L$12="Alta",'Mapa final'!$P$12="Leve"),CONCATENATE("R",'Mapa final'!$A$12),"")</f>
        <v/>
      </c>
      <c r="K20" s="231"/>
      <c r="L20" s="231" t="str">
        <f>IF(AND('Mapa final'!$L$12="Alta",'Mapa final'!$P$12="Leve"),CONCATENATE("R",'Mapa final'!$A$12),"")</f>
        <v/>
      </c>
      <c r="M20" s="231"/>
      <c r="N20" s="231" t="str">
        <f>IF(AND('Mapa final'!$L$12="Alta",'Mapa final'!$P$12="Leve"),CONCATENATE("R",'Mapa final'!$A$12),"")</f>
        <v/>
      </c>
      <c r="O20" s="232"/>
      <c r="P20" s="230" t="str">
        <f>IF(AND('Mapa final'!$L$12="Alta",'Mapa final'!$P$12="Leve"),CONCATENATE("R",'Mapa final'!$A$12),"")</f>
        <v/>
      </c>
      <c r="Q20" s="231"/>
      <c r="R20" s="231" t="str">
        <f>IF(AND('Mapa final'!$L$12="Alta",'Mapa final'!$P$12="Leve"),CONCATENATE("R",'Mapa final'!$A$12),"")</f>
        <v/>
      </c>
      <c r="S20" s="231"/>
      <c r="T20" s="231" t="str">
        <f>IF(AND('Mapa final'!$L$12="Alta",'Mapa final'!$P$12="Leve"),CONCATENATE("R",'Mapa final'!$A$12),"")</f>
        <v/>
      </c>
      <c r="U20" s="232"/>
      <c r="V20" s="248" t="str">
        <f>IF(AND('Mapa final'!$L$12="Muy Alta",'Mapa final'!$P$12="Leve"),CONCATENATE("R",'Mapa final'!$A$12),"")</f>
        <v/>
      </c>
      <c r="W20" s="249"/>
      <c r="X20" s="249" t="str">
        <f>IF(AND('Mapa final'!$L$12="Muy Alta",'Mapa final'!$P$12="Leve"),CONCATENATE("R",'Mapa final'!$A$12),"")</f>
        <v/>
      </c>
      <c r="Y20" s="249"/>
      <c r="Z20" s="249" t="str">
        <f>IF(AND('Mapa final'!$L$12="Muy Alta",'Mapa final'!$P$12="Leve"),CONCATENATE("R",'Mapa final'!$A$12),"")</f>
        <v/>
      </c>
      <c r="AA20" s="250"/>
      <c r="AB20" s="248" t="str">
        <f>IF(AND('Mapa final'!$L$12="Muy Alta",'Mapa final'!$P$12="Leve"),CONCATENATE("R",'Mapa final'!$A$12),"")</f>
        <v/>
      </c>
      <c r="AC20" s="249"/>
      <c r="AD20" s="249" t="str">
        <f>IF(AND('Mapa final'!$L$12="Muy Alta",'Mapa final'!$P$12="Leve"),CONCATENATE("R",'Mapa final'!$A$12),"")</f>
        <v/>
      </c>
      <c r="AE20" s="249"/>
      <c r="AF20" s="249" t="str">
        <f>IF(AND('Mapa final'!$L$12="Muy Alta",'Mapa final'!$P$12="Leve"),CONCATENATE("R",'Mapa final'!$A$12),"")</f>
        <v/>
      </c>
      <c r="AG20" s="250"/>
      <c r="AH20" s="239" t="str">
        <f>IF(AND('Mapa final'!$L$12="Muy Alta",'Mapa final'!$P$12="Catastrófico"),CONCATENATE("R",'Mapa final'!$A$12),"")</f>
        <v/>
      </c>
      <c r="AI20" s="240"/>
      <c r="AJ20" s="240" t="str">
        <f>IF(AND('Mapa final'!$L$12="Muy Alta",'Mapa final'!$P$12="Catastrófico"),CONCATENATE("R",'Mapa final'!$A$12),"")</f>
        <v/>
      </c>
      <c r="AK20" s="240"/>
      <c r="AL20" s="240" t="str">
        <f>IF(AND('Mapa final'!$L$12="Muy Alta",'Mapa final'!$P$12="Catastrófico"),CONCATENATE("R",'Mapa final'!$A$12),"")</f>
        <v/>
      </c>
      <c r="AM20" s="241"/>
      <c r="AN20" s="64"/>
      <c r="AO20" s="282"/>
      <c r="AP20" s="283"/>
      <c r="AQ20" s="283"/>
      <c r="AR20" s="283"/>
      <c r="AS20" s="283"/>
      <c r="AT20" s="28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68"/>
      <c r="C21" s="268"/>
      <c r="D21" s="269"/>
      <c r="E21" s="262"/>
      <c r="F21" s="263"/>
      <c r="G21" s="263"/>
      <c r="H21" s="263"/>
      <c r="I21" s="263"/>
      <c r="J21" s="233"/>
      <c r="K21" s="234"/>
      <c r="L21" s="234"/>
      <c r="M21" s="234"/>
      <c r="N21" s="234"/>
      <c r="O21" s="235"/>
      <c r="P21" s="233"/>
      <c r="Q21" s="234"/>
      <c r="R21" s="234"/>
      <c r="S21" s="234"/>
      <c r="T21" s="234"/>
      <c r="U21" s="235"/>
      <c r="V21" s="251"/>
      <c r="W21" s="252"/>
      <c r="X21" s="252"/>
      <c r="Y21" s="252"/>
      <c r="Z21" s="252"/>
      <c r="AA21" s="253"/>
      <c r="AB21" s="251"/>
      <c r="AC21" s="252"/>
      <c r="AD21" s="252"/>
      <c r="AE21" s="252"/>
      <c r="AF21" s="252"/>
      <c r="AG21" s="253"/>
      <c r="AH21" s="242"/>
      <c r="AI21" s="243"/>
      <c r="AJ21" s="243"/>
      <c r="AK21" s="243"/>
      <c r="AL21" s="243"/>
      <c r="AM21" s="244"/>
      <c r="AN21" s="64"/>
      <c r="AO21" s="285"/>
      <c r="AP21" s="286"/>
      <c r="AQ21" s="286"/>
      <c r="AR21" s="286"/>
      <c r="AS21" s="286"/>
      <c r="AT21" s="287"/>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68"/>
      <c r="C22" s="268"/>
      <c r="D22" s="269"/>
      <c r="E22" s="258" t="s">
        <v>184</v>
      </c>
      <c r="F22" s="259"/>
      <c r="G22" s="259"/>
      <c r="H22" s="259"/>
      <c r="I22" s="265"/>
      <c r="J22" s="236" t="str">
        <f>IF(AND('Mapa final'!$L$12="Alta",'Mapa final'!$P$12="Leve"),CONCATENATE("R",'Mapa final'!$A$12),"")</f>
        <v/>
      </c>
      <c r="K22" s="237"/>
      <c r="L22" s="237" t="str">
        <f>IF(AND('Mapa final'!$L$12="Alta",'Mapa final'!$P$12="Leve"),CONCATENATE("R",'Mapa final'!$A$12),"")</f>
        <v/>
      </c>
      <c r="M22" s="237"/>
      <c r="N22" s="237" t="str">
        <f>IF(AND('Mapa final'!$L$12="Alta",'Mapa final'!$P$12="Leve"),CONCATENATE("R",'Mapa final'!$A$12),"")</f>
        <v/>
      </c>
      <c r="O22" s="238"/>
      <c r="P22" s="236" t="str">
        <f>IF(AND('Mapa final'!$L$12="Alta",'Mapa final'!$P$12="Leve"),CONCATENATE("R",'Mapa final'!$A$12),"")</f>
        <v/>
      </c>
      <c r="Q22" s="237"/>
      <c r="R22" s="237" t="str">
        <f>IF(AND('Mapa final'!$L$12="Alta",'Mapa final'!$P$12="Leve"),CONCATENATE("R",'Mapa final'!$A$12),"")</f>
        <v/>
      </c>
      <c r="S22" s="237"/>
      <c r="T22" s="237" t="str">
        <f>IF(AND('Mapa final'!$L$12="Alta",'Mapa final'!$P$12="Leve"),CONCATENATE("R",'Mapa final'!$A$12),"")</f>
        <v/>
      </c>
      <c r="U22" s="238"/>
      <c r="V22" s="236" t="str">
        <f>IF(AND('Mapa final'!$L$12="Alta",'Mapa final'!$P$12="Leve"),CONCATENATE("R",'Mapa final'!$A$12),"")</f>
        <v/>
      </c>
      <c r="W22" s="237"/>
      <c r="X22" s="237" t="str">
        <f>IF(AND('Mapa final'!$L$12="Alta",'Mapa final'!$P$12="Leve"),CONCATENATE("R",'Mapa final'!$A$12),"")</f>
        <v/>
      </c>
      <c r="Y22" s="237"/>
      <c r="Z22" s="237" t="str">
        <f>IF(AND('Mapa final'!$L$12="Alta",'Mapa final'!$P$12="Leve"),CONCATENATE("R",'Mapa final'!$A$12),"")</f>
        <v/>
      </c>
      <c r="AA22" s="238"/>
      <c r="AB22" s="254" t="str">
        <f>IF(AND('Mapa final'!$L$12="Muy Alta",'Mapa final'!$P$12="Leve"),CONCATENATE("R",'Mapa final'!$A$12),"")</f>
        <v/>
      </c>
      <c r="AC22" s="255"/>
      <c r="AD22" s="255" t="str">
        <f>IF(AND('Mapa final'!$L$12="Muy Alta",'Mapa final'!$P$12="Leve"),CONCATENATE("R",'Mapa final'!$A$12),"")</f>
        <v/>
      </c>
      <c r="AE22" s="255"/>
      <c r="AF22" s="255" t="str">
        <f>IF(AND('Mapa final'!$L$12="Muy Alta",'Mapa final'!$P$12="Leve"),CONCATENATE("R",'Mapa final'!$A$12),"")</f>
        <v/>
      </c>
      <c r="AG22" s="256"/>
      <c r="AH22" s="245" t="str">
        <f>IF(AND('Mapa final'!$L$14="media",'Mapa final'!$P$14="Catastrófico"),CONCATENATE("R",'Mapa final'!$A$14),"")</f>
        <v>R3</v>
      </c>
      <c r="AI22" s="246"/>
      <c r="AJ22" s="246" t="str">
        <f>IF(AND('Mapa final'!$L$12="Muy Alta",'Mapa final'!$P$12="Catastrófico"),CONCATENATE("R",'Mapa final'!$A$12),"")</f>
        <v/>
      </c>
      <c r="AK22" s="246"/>
      <c r="AL22" s="246" t="str">
        <f>IF(AND('Mapa final'!$L$12="Muy Alta",'Mapa final'!$P$12="Catastrófico"),CONCATENATE("R",'Mapa final'!$A$12),"")</f>
        <v/>
      </c>
      <c r="AM22" s="247"/>
      <c r="AN22" s="64"/>
      <c r="AO22" s="288" t="s">
        <v>185</v>
      </c>
      <c r="AP22" s="289"/>
      <c r="AQ22" s="289"/>
      <c r="AR22" s="289"/>
      <c r="AS22" s="289"/>
      <c r="AT22" s="290"/>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68"/>
      <c r="C23" s="268"/>
      <c r="D23" s="269"/>
      <c r="E23" s="260"/>
      <c r="F23" s="261"/>
      <c r="G23" s="261"/>
      <c r="H23" s="261"/>
      <c r="I23" s="266"/>
      <c r="J23" s="230"/>
      <c r="K23" s="231"/>
      <c r="L23" s="231"/>
      <c r="M23" s="231"/>
      <c r="N23" s="231"/>
      <c r="O23" s="232"/>
      <c r="P23" s="230"/>
      <c r="Q23" s="231"/>
      <c r="R23" s="231"/>
      <c r="S23" s="231"/>
      <c r="T23" s="231"/>
      <c r="U23" s="232"/>
      <c r="V23" s="230"/>
      <c r="W23" s="231"/>
      <c r="X23" s="231"/>
      <c r="Y23" s="231"/>
      <c r="Z23" s="231"/>
      <c r="AA23" s="232"/>
      <c r="AB23" s="248"/>
      <c r="AC23" s="249"/>
      <c r="AD23" s="249"/>
      <c r="AE23" s="249"/>
      <c r="AF23" s="249"/>
      <c r="AG23" s="250"/>
      <c r="AH23" s="239"/>
      <c r="AI23" s="240"/>
      <c r="AJ23" s="240"/>
      <c r="AK23" s="240"/>
      <c r="AL23" s="240"/>
      <c r="AM23" s="241"/>
      <c r="AN23" s="64"/>
      <c r="AO23" s="291"/>
      <c r="AP23" s="292"/>
      <c r="AQ23" s="292"/>
      <c r="AR23" s="292"/>
      <c r="AS23" s="292"/>
      <c r="AT23" s="293"/>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68"/>
      <c r="C24" s="268"/>
      <c r="D24" s="269"/>
      <c r="E24" s="260"/>
      <c r="F24" s="261"/>
      <c r="G24" s="261"/>
      <c r="H24" s="261"/>
      <c r="I24" s="266"/>
      <c r="J24" s="230" t="str">
        <f>IF(AND('Mapa final'!$L$12="Alta",'Mapa final'!$P$12="Leve"),CONCATENATE("R",'Mapa final'!$A$12),"")</f>
        <v/>
      </c>
      <c r="K24" s="231"/>
      <c r="L24" s="231" t="str">
        <f>IF(AND('Mapa final'!$L$12="Alta",'Mapa final'!$P$12="Leve"),CONCATENATE("R",'Mapa final'!$A$12),"")</f>
        <v/>
      </c>
      <c r="M24" s="231"/>
      <c r="N24" s="231" t="str">
        <f>IF(AND('Mapa final'!$L$12="Alta",'Mapa final'!$P$12="Leve"),CONCATENATE("R",'Mapa final'!$A$12),"")</f>
        <v/>
      </c>
      <c r="O24" s="232"/>
      <c r="P24" s="230" t="str">
        <f>IF(AND('Mapa final'!$L$12="Alta",'Mapa final'!$P$12="Leve"),CONCATENATE("R",'Mapa final'!$A$12),"")</f>
        <v/>
      </c>
      <c r="Q24" s="231"/>
      <c r="R24" s="231" t="str">
        <f>IF(AND('Mapa final'!$L$12="Alta",'Mapa final'!$P$12="Leve"),CONCATENATE("R",'Mapa final'!$A$12),"")</f>
        <v/>
      </c>
      <c r="S24" s="231"/>
      <c r="T24" s="231" t="str">
        <f>IF(AND('Mapa final'!$L$12="Alta",'Mapa final'!$P$12="Leve"),CONCATENATE("R",'Mapa final'!$A$12),"")</f>
        <v/>
      </c>
      <c r="U24" s="232"/>
      <c r="V24" s="230" t="str">
        <f>IF(AND('Mapa final'!$L$12="Alta",'Mapa final'!$P$12="Leve"),CONCATENATE("R",'Mapa final'!$A$12),"")</f>
        <v/>
      </c>
      <c r="W24" s="231"/>
      <c r="X24" s="231" t="str">
        <f>IF(AND('Mapa final'!$L$15="media",'Mapa final'!$P$15="moderado"),CONCATENATE("R",'Mapa final'!$A$15),"")</f>
        <v>R4</v>
      </c>
      <c r="Y24" s="231"/>
      <c r="Z24" s="231" t="str">
        <f>IF(AND('Mapa final'!$L$12="Alta",'Mapa final'!$P$12="Leve"),CONCATENATE("R",'Mapa final'!$A$12),"")</f>
        <v/>
      </c>
      <c r="AA24" s="232"/>
      <c r="AB24" s="248" t="str">
        <f>IF(AND('Mapa final'!$L$13="Media",'Mapa final'!$P$13="mayor"),CONCATENATE("R",'Mapa final'!$A$13),"")</f>
        <v>R2</v>
      </c>
      <c r="AC24" s="249"/>
      <c r="AD24" s="249" t="str">
        <f>IF(AND('Mapa final'!$L$12="Muy Alta",'Mapa final'!$P$12="Leve"),CONCATENATE("R",'Mapa final'!$A$12),"")</f>
        <v/>
      </c>
      <c r="AE24" s="249"/>
      <c r="AF24" s="249" t="str">
        <f>IF(AND('Mapa final'!$L$12="Muy Alta",'Mapa final'!$P$12="Leve"),CONCATENATE("R",'Mapa final'!$A$12),"")</f>
        <v/>
      </c>
      <c r="AG24" s="250"/>
      <c r="AH24" s="239" t="str">
        <f>IF(AND('Mapa final'!$L$12="Muy Alta",'Mapa final'!$P$12="Catastrófico"),CONCATENATE("R",'Mapa final'!$A$12),"")</f>
        <v/>
      </c>
      <c r="AI24" s="240"/>
      <c r="AJ24" s="240" t="str">
        <f>IF(AND('Mapa final'!$L$12="Muy Alta",'Mapa final'!$P$12="Catastrófico"),CONCATENATE("R",'Mapa final'!$A$12),"")</f>
        <v/>
      </c>
      <c r="AK24" s="240"/>
      <c r="AL24" s="240" t="str">
        <f>IF(AND('Mapa final'!$L$12="Muy Alta",'Mapa final'!$P$12="Catastrófico"),CONCATENATE("R",'Mapa final'!$A$12),"")</f>
        <v/>
      </c>
      <c r="AM24" s="241"/>
      <c r="AN24" s="64"/>
      <c r="AO24" s="291"/>
      <c r="AP24" s="292"/>
      <c r="AQ24" s="292"/>
      <c r="AR24" s="292"/>
      <c r="AS24" s="292"/>
      <c r="AT24" s="293"/>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68"/>
      <c r="C25" s="268"/>
      <c r="D25" s="269"/>
      <c r="E25" s="260"/>
      <c r="F25" s="261"/>
      <c r="G25" s="261"/>
      <c r="H25" s="261"/>
      <c r="I25" s="266"/>
      <c r="J25" s="230"/>
      <c r="K25" s="231"/>
      <c r="L25" s="231"/>
      <c r="M25" s="231"/>
      <c r="N25" s="231"/>
      <c r="O25" s="232"/>
      <c r="P25" s="230"/>
      <c r="Q25" s="231"/>
      <c r="R25" s="231"/>
      <c r="S25" s="231"/>
      <c r="T25" s="231"/>
      <c r="U25" s="232"/>
      <c r="V25" s="230"/>
      <c r="W25" s="231"/>
      <c r="X25" s="231"/>
      <c r="Y25" s="231"/>
      <c r="Z25" s="231"/>
      <c r="AA25" s="232"/>
      <c r="AB25" s="248"/>
      <c r="AC25" s="249"/>
      <c r="AD25" s="249"/>
      <c r="AE25" s="249"/>
      <c r="AF25" s="249"/>
      <c r="AG25" s="250"/>
      <c r="AH25" s="239"/>
      <c r="AI25" s="240"/>
      <c r="AJ25" s="240"/>
      <c r="AK25" s="240"/>
      <c r="AL25" s="240"/>
      <c r="AM25" s="241"/>
      <c r="AN25" s="64"/>
      <c r="AO25" s="291"/>
      <c r="AP25" s="292"/>
      <c r="AQ25" s="292"/>
      <c r="AR25" s="292"/>
      <c r="AS25" s="292"/>
      <c r="AT25" s="293"/>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68"/>
      <c r="C26" s="268"/>
      <c r="D26" s="269"/>
      <c r="E26" s="260"/>
      <c r="F26" s="261"/>
      <c r="G26" s="261"/>
      <c r="H26" s="261"/>
      <c r="I26" s="266"/>
      <c r="J26" s="230" t="str">
        <f>IF(AND('Mapa final'!$L$12="Alta",'Mapa final'!$P$12="Leve"),CONCATENATE("R",'Mapa final'!$A$12),"")</f>
        <v/>
      </c>
      <c r="K26" s="231"/>
      <c r="L26" s="231" t="str">
        <f>IF(AND('Mapa final'!$L$12="Alta",'Mapa final'!$P$12="Leve"),CONCATENATE("R",'Mapa final'!$A$12),"")</f>
        <v/>
      </c>
      <c r="M26" s="231"/>
      <c r="N26" s="231" t="str">
        <f>IF(AND('Mapa final'!$L$12="Alta",'Mapa final'!$P$12="Leve"),CONCATENATE("R",'Mapa final'!$A$12),"")</f>
        <v/>
      </c>
      <c r="O26" s="232"/>
      <c r="P26" s="230" t="str">
        <f>IF(AND('Mapa final'!$L$12="Alta",'Mapa final'!$P$12="Leve"),CONCATENATE("R",'Mapa final'!$A$12),"")</f>
        <v/>
      </c>
      <c r="Q26" s="231"/>
      <c r="R26" s="231" t="str">
        <f>IF(AND('Mapa final'!$L$12="Alta",'Mapa final'!$P$12="Leve"),CONCATENATE("R",'Mapa final'!$A$12),"")</f>
        <v/>
      </c>
      <c r="S26" s="231"/>
      <c r="T26" s="231" t="str">
        <f>IF(AND('Mapa final'!$L$12="Alta",'Mapa final'!$P$12="Leve"),CONCATENATE("R",'Mapa final'!$A$12),"")</f>
        <v/>
      </c>
      <c r="U26" s="232"/>
      <c r="V26" s="230" t="str">
        <f>IF(AND('Mapa final'!$L$12="Alta",'Mapa final'!$P$12="Leve"),CONCATENATE("R",'Mapa final'!$A$12),"")</f>
        <v/>
      </c>
      <c r="W26" s="231"/>
      <c r="X26" s="231" t="str">
        <f>IF(AND('Mapa final'!$L$12="Alta",'Mapa final'!$P$12="Leve"),CONCATENATE("R",'Mapa final'!$A$12),"")</f>
        <v/>
      </c>
      <c r="Y26" s="231"/>
      <c r="Z26" s="231" t="str">
        <f>IF(AND('Mapa final'!$L$12="Alta",'Mapa final'!$P$12="Leve"),CONCATENATE("R",'Mapa final'!$A$12),"")</f>
        <v/>
      </c>
      <c r="AA26" s="232"/>
      <c r="AB26" s="248" t="str">
        <f>IF(AND('Mapa final'!$L$12="Muy Alta",'Mapa final'!$P$12="Leve"),CONCATENATE("R",'Mapa final'!$A$12),"")</f>
        <v/>
      </c>
      <c r="AC26" s="249"/>
      <c r="AD26" s="249" t="str">
        <f>IF(AND('Mapa final'!$L$12="Muy Alta",'Mapa final'!$P$12="Leve"),CONCATENATE("R",'Mapa final'!$A$12),"")</f>
        <v/>
      </c>
      <c r="AE26" s="249"/>
      <c r="AF26" s="249" t="str">
        <f>IF(AND('Mapa final'!$L$12="Muy Alta",'Mapa final'!$P$12="Leve"),CONCATENATE("R",'Mapa final'!$A$12),"")</f>
        <v/>
      </c>
      <c r="AG26" s="250"/>
      <c r="AH26" s="239" t="str">
        <f>IF(AND('Mapa final'!$L$12="Muy Alta",'Mapa final'!$P$12="Catastrófico"),CONCATENATE("R",'Mapa final'!$A$12),"")</f>
        <v/>
      </c>
      <c r="AI26" s="240"/>
      <c r="AJ26" s="240" t="str">
        <f>IF(AND('Mapa final'!$L$12="Muy Alta",'Mapa final'!$P$12="Catastrófico"),CONCATENATE("R",'Mapa final'!$A$12),"")</f>
        <v/>
      </c>
      <c r="AK26" s="240"/>
      <c r="AL26" s="240" t="str">
        <f>IF(AND('Mapa final'!$L$12="Muy Alta",'Mapa final'!$P$12="Catastrófico"),CONCATENATE("R",'Mapa final'!$A$12),"")</f>
        <v/>
      </c>
      <c r="AM26" s="241"/>
      <c r="AN26" s="64"/>
      <c r="AO26" s="291"/>
      <c r="AP26" s="292"/>
      <c r="AQ26" s="292"/>
      <c r="AR26" s="292"/>
      <c r="AS26" s="292"/>
      <c r="AT26" s="293"/>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68"/>
      <c r="C27" s="268"/>
      <c r="D27" s="269"/>
      <c r="E27" s="260"/>
      <c r="F27" s="261"/>
      <c r="G27" s="261"/>
      <c r="H27" s="261"/>
      <c r="I27" s="266"/>
      <c r="J27" s="230"/>
      <c r="K27" s="231"/>
      <c r="L27" s="231"/>
      <c r="M27" s="231"/>
      <c r="N27" s="231"/>
      <c r="O27" s="232"/>
      <c r="P27" s="230"/>
      <c r="Q27" s="231"/>
      <c r="R27" s="231"/>
      <c r="S27" s="231"/>
      <c r="T27" s="231"/>
      <c r="U27" s="232"/>
      <c r="V27" s="230"/>
      <c r="W27" s="231"/>
      <c r="X27" s="231"/>
      <c r="Y27" s="231"/>
      <c r="Z27" s="231"/>
      <c r="AA27" s="232"/>
      <c r="AB27" s="248"/>
      <c r="AC27" s="249"/>
      <c r="AD27" s="249"/>
      <c r="AE27" s="249"/>
      <c r="AF27" s="249"/>
      <c r="AG27" s="250"/>
      <c r="AH27" s="239"/>
      <c r="AI27" s="240"/>
      <c r="AJ27" s="240"/>
      <c r="AK27" s="240"/>
      <c r="AL27" s="240"/>
      <c r="AM27" s="241"/>
      <c r="AN27" s="64"/>
      <c r="AO27" s="291"/>
      <c r="AP27" s="292"/>
      <c r="AQ27" s="292"/>
      <c r="AR27" s="292"/>
      <c r="AS27" s="292"/>
      <c r="AT27" s="293"/>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68"/>
      <c r="C28" s="268"/>
      <c r="D28" s="269"/>
      <c r="E28" s="260"/>
      <c r="F28" s="261"/>
      <c r="G28" s="261"/>
      <c r="H28" s="261"/>
      <c r="I28" s="266"/>
      <c r="J28" s="230" t="str">
        <f>IF(AND('Mapa final'!$L$12="Alta",'Mapa final'!$P$12="Leve"),CONCATENATE("R",'Mapa final'!$A$12),"")</f>
        <v/>
      </c>
      <c r="K28" s="231"/>
      <c r="L28" s="231" t="str">
        <f>IF(AND('Mapa final'!$L$12="Alta",'Mapa final'!$P$12="Leve"),CONCATENATE("R",'Mapa final'!$A$12),"")</f>
        <v/>
      </c>
      <c r="M28" s="231"/>
      <c r="N28" s="231" t="str">
        <f>IF(AND('Mapa final'!$L$12="Alta",'Mapa final'!$P$12="Leve"),CONCATENATE("R",'Mapa final'!$A$12),"")</f>
        <v/>
      </c>
      <c r="O28" s="232"/>
      <c r="P28" s="230" t="str">
        <f>IF(AND('Mapa final'!$L$12="Alta",'Mapa final'!$P$12="Leve"),CONCATENATE("R",'Mapa final'!$A$12),"")</f>
        <v/>
      </c>
      <c r="Q28" s="231"/>
      <c r="R28" s="231" t="str">
        <f>IF(AND('Mapa final'!$L$12="Alta",'Mapa final'!$P$12="Leve"),CONCATENATE("R",'Mapa final'!$A$12),"")</f>
        <v/>
      </c>
      <c r="S28" s="231"/>
      <c r="T28" s="231" t="str">
        <f>IF(AND('Mapa final'!$L$12="Alta",'Mapa final'!$P$12="Leve"),CONCATENATE("R",'Mapa final'!$A$12),"")</f>
        <v/>
      </c>
      <c r="U28" s="232"/>
      <c r="V28" s="231" t="str">
        <f>IF(AND('Mapa final'!$L$16="media",'Mapa final'!$P$16="moderado"),CONCATENATE("R",'Mapa final'!$A$16),"")</f>
        <v>R5</v>
      </c>
      <c r="W28" s="231"/>
      <c r="X28" s="231" t="str">
        <f>IF(AND('Mapa final'!$L$12="Alta",'Mapa final'!$P$12="Leve"),CONCATENATE("R",'Mapa final'!$A$12),"")</f>
        <v/>
      </c>
      <c r="Y28" s="231"/>
      <c r="Z28" s="231" t="str">
        <f>IF(AND('Mapa final'!$L$12="Alta",'Mapa final'!$P$12="Leve"),CONCATENATE("R",'Mapa final'!$A$12),"")</f>
        <v/>
      </c>
      <c r="AA28" s="232"/>
      <c r="AB28" s="248" t="str">
        <f>IF(AND('Mapa final'!$L$12="Muy Alta",'Mapa final'!$P$12="Leve"),CONCATENATE("R",'Mapa final'!$A$12),"")</f>
        <v/>
      </c>
      <c r="AC28" s="249"/>
      <c r="AD28" s="249" t="str">
        <f>IF(AND('Mapa final'!$L$12="Muy Alta",'Mapa final'!$P$12="Leve"),CONCATENATE("R",'Mapa final'!$A$12),"")</f>
        <v/>
      </c>
      <c r="AE28" s="249"/>
      <c r="AF28" s="249" t="str">
        <f>IF(AND('Mapa final'!$L$12="Muy Alta",'Mapa final'!$P$12="Leve"),CONCATENATE("R",'Mapa final'!$A$12),"")</f>
        <v/>
      </c>
      <c r="AG28" s="250"/>
      <c r="AH28" s="239" t="str">
        <f>IF(AND('Mapa final'!$L$12="Muy Alta",'Mapa final'!$P$12="Catastrófico"),CONCATENATE("R",'Mapa final'!$A$12),"")</f>
        <v/>
      </c>
      <c r="AI28" s="240"/>
      <c r="AJ28" s="240" t="str">
        <f>IF(AND('Mapa final'!$L$17="media",'Mapa final'!$P$17="Catastrófico"),CONCATENATE("R",'Mapa final'!$A$17),"")</f>
        <v>R6</v>
      </c>
      <c r="AK28" s="240"/>
      <c r="AL28" s="240" t="str">
        <f>IF(AND('Mapa final'!$L$12="Muy Alta",'Mapa final'!$P$12="Catastrófico"),CONCATENATE("R",'Mapa final'!$A$12),"")</f>
        <v/>
      </c>
      <c r="AM28" s="241"/>
      <c r="AN28" s="64"/>
      <c r="AO28" s="291"/>
      <c r="AP28" s="292"/>
      <c r="AQ28" s="292"/>
      <c r="AR28" s="292"/>
      <c r="AS28" s="292"/>
      <c r="AT28" s="293"/>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68"/>
      <c r="C29" s="268"/>
      <c r="D29" s="269"/>
      <c r="E29" s="262"/>
      <c r="F29" s="263"/>
      <c r="G29" s="263"/>
      <c r="H29" s="263"/>
      <c r="I29" s="267"/>
      <c r="J29" s="230"/>
      <c r="K29" s="231"/>
      <c r="L29" s="231"/>
      <c r="M29" s="231"/>
      <c r="N29" s="231"/>
      <c r="O29" s="232"/>
      <c r="P29" s="233"/>
      <c r="Q29" s="234"/>
      <c r="R29" s="234"/>
      <c r="S29" s="234"/>
      <c r="T29" s="234"/>
      <c r="U29" s="235"/>
      <c r="V29" s="231"/>
      <c r="W29" s="231"/>
      <c r="X29" s="234"/>
      <c r="Y29" s="234"/>
      <c r="Z29" s="234"/>
      <c r="AA29" s="235"/>
      <c r="AB29" s="251"/>
      <c r="AC29" s="252"/>
      <c r="AD29" s="252"/>
      <c r="AE29" s="252"/>
      <c r="AF29" s="252"/>
      <c r="AG29" s="253"/>
      <c r="AH29" s="242"/>
      <c r="AI29" s="243"/>
      <c r="AJ29" s="243"/>
      <c r="AK29" s="243"/>
      <c r="AL29" s="243"/>
      <c r="AM29" s="244"/>
      <c r="AN29" s="64"/>
      <c r="AO29" s="294"/>
      <c r="AP29" s="295"/>
      <c r="AQ29" s="295"/>
      <c r="AR29" s="295"/>
      <c r="AS29" s="295"/>
      <c r="AT29" s="296"/>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68"/>
      <c r="C30" s="268"/>
      <c r="D30" s="269"/>
      <c r="E30" s="258" t="s">
        <v>186</v>
      </c>
      <c r="F30" s="259"/>
      <c r="G30" s="259"/>
      <c r="H30" s="259"/>
      <c r="I30" s="259"/>
      <c r="J30" s="227" t="str">
        <f>IF(AND('Mapa final'!$L$12="Baja",'Mapa final'!$P$12="Leve"),CONCATENATE("R",'Mapa final'!$A$12),"")</f>
        <v/>
      </c>
      <c r="K30" s="228"/>
      <c r="L30" s="228" t="str">
        <f>IF(AND('Mapa final'!$L$12="Baja",'Mapa final'!$P$12="Leve"),CONCATENATE("R",'Mapa final'!$A$12),"")</f>
        <v/>
      </c>
      <c r="M30" s="228"/>
      <c r="N30" s="228" t="str">
        <f>IF(AND('Mapa final'!$L$12="Baja",'Mapa final'!$P$12="Leve"),CONCATENATE("R",'Mapa final'!$A$12),"")</f>
        <v/>
      </c>
      <c r="O30" s="229"/>
      <c r="P30" s="237" t="str">
        <f>IF(AND('Mapa final'!$L$12="Alta",'Mapa final'!$P$12="Leve"),CONCATENATE("R",'Mapa final'!$A$12),"")</f>
        <v/>
      </c>
      <c r="Q30" s="237"/>
      <c r="R30" s="237" t="str">
        <f>IF(AND('Mapa final'!$L$12="Alta",'Mapa final'!$P$12="Leve"),CONCATENATE("R",'Mapa final'!$A$12),"")</f>
        <v/>
      </c>
      <c r="S30" s="237"/>
      <c r="T30" s="237" t="str">
        <f>IF(AND('Mapa final'!$L$12="Alta",'Mapa final'!$P$12="Leve"),CONCATENATE("R",'Mapa final'!$A$12),"")</f>
        <v/>
      </c>
      <c r="U30" s="238"/>
      <c r="V30" s="236" t="str">
        <f>IF(AND('Mapa final'!$L$12="Alta",'Mapa final'!$P$12="Leve"),CONCATENATE("R",'Mapa final'!$A$12),"")</f>
        <v/>
      </c>
      <c r="W30" s="237"/>
      <c r="X30" s="237" t="str">
        <f>IF(AND('Mapa final'!$L$12="Alta",'Mapa final'!$P$12="Leve"),CONCATENATE("R",'Mapa final'!$A$12),"")</f>
        <v/>
      </c>
      <c r="Y30" s="237"/>
      <c r="Z30" s="237" t="str">
        <f>IF(AND('Mapa final'!$L$12="Alta",'Mapa final'!$P$12="Leve"),CONCATENATE("R",'Mapa final'!$A$12),"")</f>
        <v/>
      </c>
      <c r="AA30" s="238"/>
      <c r="AB30" s="254" t="str">
        <f>IF(AND('Mapa final'!$L$12="Muy Alta",'Mapa final'!$P$12="Leve"),CONCATENATE("R",'Mapa final'!$A$12),"")</f>
        <v/>
      </c>
      <c r="AC30" s="255"/>
      <c r="AD30" s="255" t="str">
        <f>IF(AND('Mapa final'!$L$12="Muy Alta",'Mapa final'!$P$12="Leve"),CONCATENATE("R",'Mapa final'!$A$12),"")</f>
        <v/>
      </c>
      <c r="AE30" s="255"/>
      <c r="AF30" s="255" t="str">
        <f>IF(AND('Mapa final'!$L$12="Muy Alta",'Mapa final'!$P$12="Leve"),CONCATENATE("R",'Mapa final'!$A$12),"")</f>
        <v/>
      </c>
      <c r="AG30" s="256"/>
      <c r="AH30" s="239" t="str">
        <f>IF(AND('Mapa final'!$L$12="Muy Alta",'Mapa final'!$P$12="Catastrófico"),CONCATENATE("R",'Mapa final'!$A$12),"")</f>
        <v/>
      </c>
      <c r="AI30" s="240"/>
      <c r="AJ30" s="240" t="str">
        <f>IF(AND('Mapa final'!$L$12="Muy Alta",'Mapa final'!$P$12="Catastrófico"),CONCATENATE("R",'Mapa final'!$A$12),"")</f>
        <v/>
      </c>
      <c r="AK30" s="240"/>
      <c r="AL30" s="240" t="str">
        <f>IF(AND('Mapa final'!$L$12="Muy Alta",'Mapa final'!$P$12="Catastrófico"),CONCATENATE("R",'Mapa final'!$A$12),"")</f>
        <v/>
      </c>
      <c r="AM30" s="241"/>
      <c r="AN30" s="64"/>
      <c r="AO30" s="297" t="s">
        <v>187</v>
      </c>
      <c r="AP30" s="298"/>
      <c r="AQ30" s="298"/>
      <c r="AR30" s="298"/>
      <c r="AS30" s="298"/>
      <c r="AT30" s="299"/>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68"/>
      <c r="C31" s="268"/>
      <c r="D31" s="269"/>
      <c r="E31" s="260"/>
      <c r="F31" s="261"/>
      <c r="G31" s="261"/>
      <c r="H31" s="261"/>
      <c r="I31" s="261"/>
      <c r="J31" s="221"/>
      <c r="K31" s="222"/>
      <c r="L31" s="222"/>
      <c r="M31" s="222"/>
      <c r="N31" s="222"/>
      <c r="O31" s="223"/>
      <c r="P31" s="231"/>
      <c r="Q31" s="231"/>
      <c r="R31" s="231"/>
      <c r="S31" s="231"/>
      <c r="T31" s="231"/>
      <c r="U31" s="232"/>
      <c r="V31" s="230"/>
      <c r="W31" s="231"/>
      <c r="X31" s="231"/>
      <c r="Y31" s="231"/>
      <c r="Z31" s="231"/>
      <c r="AA31" s="232"/>
      <c r="AB31" s="248"/>
      <c r="AC31" s="249"/>
      <c r="AD31" s="249"/>
      <c r="AE31" s="249"/>
      <c r="AF31" s="249"/>
      <c r="AG31" s="250"/>
      <c r="AH31" s="239"/>
      <c r="AI31" s="240"/>
      <c r="AJ31" s="240"/>
      <c r="AK31" s="240"/>
      <c r="AL31" s="240"/>
      <c r="AM31" s="241"/>
      <c r="AN31" s="64"/>
      <c r="AO31" s="300"/>
      <c r="AP31" s="301"/>
      <c r="AQ31" s="301"/>
      <c r="AR31" s="301"/>
      <c r="AS31" s="301"/>
      <c r="AT31" s="302"/>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68"/>
      <c r="C32" s="268"/>
      <c r="D32" s="269"/>
      <c r="E32" s="260"/>
      <c r="F32" s="261"/>
      <c r="G32" s="261"/>
      <c r="H32" s="261"/>
      <c r="I32" s="261"/>
      <c r="J32" s="221" t="str">
        <f>IF(AND('Mapa final'!$L$12="Baja",'Mapa final'!$P$12="Leve"),CONCATENATE("R",'Mapa final'!$A$12),"")</f>
        <v/>
      </c>
      <c r="K32" s="222"/>
      <c r="L32" s="222" t="str">
        <f>IF(AND('Mapa final'!$L$12="Baja",'Mapa final'!$P$12="Leve"),CONCATENATE("R",'Mapa final'!$A$12),"")</f>
        <v/>
      </c>
      <c r="M32" s="222"/>
      <c r="N32" s="222" t="str">
        <f>IF(AND('Mapa final'!$L$12="Baja",'Mapa final'!$P$12="Leve"),CONCATENATE("R",'Mapa final'!$A$12),"")</f>
        <v/>
      </c>
      <c r="O32" s="223"/>
      <c r="P32" s="231" t="str">
        <f>IF(AND('Mapa final'!$L$12="Alta",'Mapa final'!$P$12="Leve"),CONCATENATE("R",'Mapa final'!$A$12),"")</f>
        <v/>
      </c>
      <c r="Q32" s="231"/>
      <c r="R32" s="231" t="str">
        <f>IF(AND('Mapa final'!$L$12="Alta",'Mapa final'!$P$12="Leve"),CONCATENATE("R",'Mapa final'!$A$12),"")</f>
        <v/>
      </c>
      <c r="S32" s="231"/>
      <c r="T32" s="231" t="str">
        <f>IF(AND('Mapa final'!$L$12="Alta",'Mapa final'!$P$12="Leve"),CONCATENATE("R",'Mapa final'!$A$12),"")</f>
        <v/>
      </c>
      <c r="U32" s="232"/>
      <c r="V32" s="230" t="str">
        <f>IF(AND('Mapa final'!$L$12="Alta",'Mapa final'!$P$12="Leve"),CONCATENATE("R",'Mapa final'!$A$12),"")</f>
        <v/>
      </c>
      <c r="W32" s="231"/>
      <c r="X32" s="231" t="str">
        <f>IF(AND('Mapa final'!$L$12="Alta",'Mapa final'!$P$12="Leve"),CONCATENATE("R",'Mapa final'!$A$12),"")</f>
        <v/>
      </c>
      <c r="Y32" s="231"/>
      <c r="Z32" s="231" t="str">
        <f>IF(AND('Mapa final'!$L$12="Alta",'Mapa final'!$P$12="Leve"),CONCATENATE("R",'Mapa final'!$A$12),"")</f>
        <v/>
      </c>
      <c r="AA32" s="232"/>
      <c r="AB32" s="248" t="str">
        <f>IF(AND('Mapa final'!$L$12="Muy Alta",'Mapa final'!$P$12="Leve"),CONCATENATE("R",'Mapa final'!$A$12),"")</f>
        <v/>
      </c>
      <c r="AC32" s="249"/>
      <c r="AD32" s="249" t="str">
        <f>IF(AND('Mapa final'!$L$12="Muy Alta",'Mapa final'!$P$12="Leve"),CONCATENATE("R",'Mapa final'!$A$12),"")</f>
        <v/>
      </c>
      <c r="AE32" s="249"/>
      <c r="AF32" s="249" t="str">
        <f>IF(AND('Mapa final'!$L$12="Muy Alta",'Mapa final'!$P$12="Leve"),CONCATENATE("R",'Mapa final'!$A$12),"")</f>
        <v/>
      </c>
      <c r="AG32" s="250"/>
      <c r="AH32" s="239" t="str">
        <f>IF(AND('Mapa final'!$L$12="Muy Alta",'Mapa final'!$P$12="Catastrófico"),CONCATENATE("R",'Mapa final'!$A$12),"")</f>
        <v/>
      </c>
      <c r="AI32" s="240"/>
      <c r="AJ32" s="240" t="str">
        <f>IF(AND('Mapa final'!$L$12="Muy Alta",'Mapa final'!$P$12="Catastrófico"),CONCATENATE("R",'Mapa final'!$A$12),"")</f>
        <v/>
      </c>
      <c r="AK32" s="240"/>
      <c r="AL32" s="240" t="str">
        <f>IF(AND('Mapa final'!$L$12="Muy Alta",'Mapa final'!$P$12="Catastrófico"),CONCATENATE("R",'Mapa final'!$A$12),"")</f>
        <v/>
      </c>
      <c r="AM32" s="241"/>
      <c r="AN32" s="64"/>
      <c r="AO32" s="300"/>
      <c r="AP32" s="301"/>
      <c r="AQ32" s="301"/>
      <c r="AR32" s="301"/>
      <c r="AS32" s="301"/>
      <c r="AT32" s="302"/>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68"/>
      <c r="C33" s="268"/>
      <c r="D33" s="269"/>
      <c r="E33" s="260"/>
      <c r="F33" s="261"/>
      <c r="G33" s="261"/>
      <c r="H33" s="261"/>
      <c r="I33" s="261"/>
      <c r="J33" s="221"/>
      <c r="K33" s="222"/>
      <c r="L33" s="222"/>
      <c r="M33" s="222"/>
      <c r="N33" s="222"/>
      <c r="O33" s="223"/>
      <c r="P33" s="231"/>
      <c r="Q33" s="231"/>
      <c r="R33" s="231"/>
      <c r="S33" s="231"/>
      <c r="T33" s="231"/>
      <c r="U33" s="232"/>
      <c r="V33" s="230"/>
      <c r="W33" s="231"/>
      <c r="X33" s="231"/>
      <c r="Y33" s="231"/>
      <c r="Z33" s="231"/>
      <c r="AA33" s="232"/>
      <c r="AB33" s="248"/>
      <c r="AC33" s="249"/>
      <c r="AD33" s="249"/>
      <c r="AE33" s="249"/>
      <c r="AF33" s="249"/>
      <c r="AG33" s="250"/>
      <c r="AH33" s="239"/>
      <c r="AI33" s="240"/>
      <c r="AJ33" s="240"/>
      <c r="AK33" s="240"/>
      <c r="AL33" s="240"/>
      <c r="AM33" s="241"/>
      <c r="AN33" s="64"/>
      <c r="AO33" s="300"/>
      <c r="AP33" s="301"/>
      <c r="AQ33" s="301"/>
      <c r="AR33" s="301"/>
      <c r="AS33" s="301"/>
      <c r="AT33" s="302"/>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68"/>
      <c r="C34" s="268"/>
      <c r="D34" s="269"/>
      <c r="E34" s="260"/>
      <c r="F34" s="261"/>
      <c r="G34" s="261"/>
      <c r="H34" s="261"/>
      <c r="I34" s="261"/>
      <c r="J34" s="221" t="str">
        <f>IF(AND('Mapa final'!$L$12="Baja",'Mapa final'!$P$12="Leve"),CONCATENATE("R",'Mapa final'!$A$12),"")</f>
        <v/>
      </c>
      <c r="K34" s="222"/>
      <c r="L34" s="222" t="str">
        <f>IF(AND('Mapa final'!$L$12="Baja",'Mapa final'!$P$12="Leve"),CONCATENATE("R",'Mapa final'!$A$12),"")</f>
        <v/>
      </c>
      <c r="M34" s="222"/>
      <c r="N34" s="222" t="str">
        <f>IF(AND('Mapa final'!$L$12="Baja",'Mapa final'!$P$12="Leve"),CONCATENATE("R",'Mapa final'!$A$12),"")</f>
        <v/>
      </c>
      <c r="O34" s="223"/>
      <c r="P34" s="231" t="str">
        <f>IF(AND('Mapa final'!$L$12="Alta",'Mapa final'!$P$12="Leve"),CONCATENATE("R",'Mapa final'!$A$12),"")</f>
        <v/>
      </c>
      <c r="Q34" s="231"/>
      <c r="R34" s="231" t="str">
        <f>IF(AND('Mapa final'!$L$12="Alta",'Mapa final'!$P$12="Leve"),CONCATENATE("R",'Mapa final'!$A$12),"")</f>
        <v/>
      </c>
      <c r="S34" s="231"/>
      <c r="T34" s="231" t="str">
        <f>IF(AND('Mapa final'!$L$12="Alta",'Mapa final'!$P$12="Leve"),CONCATENATE("R",'Mapa final'!$A$12),"")</f>
        <v/>
      </c>
      <c r="U34" s="232"/>
      <c r="V34" s="230" t="str">
        <f>IF(AND('Mapa final'!$L$12="Alta",'Mapa final'!$P$12="Leve"),CONCATENATE("R",'Mapa final'!$A$12),"")</f>
        <v/>
      </c>
      <c r="W34" s="231"/>
      <c r="X34" s="231" t="str">
        <f>IF(AND('Mapa final'!$L$12="Alta",'Mapa final'!$P$12="Leve"),CONCATENATE("R",'Mapa final'!$A$12),"")</f>
        <v/>
      </c>
      <c r="Y34" s="231"/>
      <c r="Z34" s="231" t="str">
        <f>IF(AND('Mapa final'!$L$12="Alta",'Mapa final'!$P$12="Leve"),CONCATENATE("R",'Mapa final'!$A$12),"")</f>
        <v/>
      </c>
      <c r="AA34" s="232"/>
      <c r="AB34" s="248" t="str">
        <f>IF(AND('Mapa final'!$L$12="Muy Alta",'Mapa final'!$P$12="Leve"),CONCATENATE("R",'Mapa final'!$A$12),"")</f>
        <v/>
      </c>
      <c r="AC34" s="249"/>
      <c r="AD34" s="249" t="str">
        <f>IF(AND('Mapa final'!$L$12="Muy Alta",'Mapa final'!$P$12="Leve"),CONCATENATE("R",'Mapa final'!$A$12),"")</f>
        <v/>
      </c>
      <c r="AE34" s="249"/>
      <c r="AF34" s="249" t="str">
        <f>IF(AND('Mapa final'!$L$12="Muy Alta",'Mapa final'!$P$12="Leve"),CONCATENATE("R",'Mapa final'!$A$12),"")</f>
        <v/>
      </c>
      <c r="AG34" s="250"/>
      <c r="AH34" s="239" t="str">
        <f>IF(AND('Mapa final'!$L$12="Muy Alta",'Mapa final'!$P$12="Catastrófico"),CONCATENATE("R",'Mapa final'!$A$12),"")</f>
        <v/>
      </c>
      <c r="AI34" s="240"/>
      <c r="AJ34" s="240" t="str">
        <f>IF(AND('Mapa final'!$L$12="Muy Alta",'Mapa final'!$P$12="Catastrófico"),CONCATENATE("R",'Mapa final'!$A$12),"")</f>
        <v/>
      </c>
      <c r="AK34" s="240"/>
      <c r="AL34" s="240" t="str">
        <f>IF(AND('Mapa final'!$L$12="Muy Alta",'Mapa final'!$P$12="Catastrófico"),CONCATENATE("R",'Mapa final'!$A$12),"")</f>
        <v/>
      </c>
      <c r="AM34" s="241"/>
      <c r="AN34" s="64"/>
      <c r="AO34" s="300"/>
      <c r="AP34" s="301"/>
      <c r="AQ34" s="301"/>
      <c r="AR34" s="301"/>
      <c r="AS34" s="301"/>
      <c r="AT34" s="302"/>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68"/>
      <c r="C35" s="268"/>
      <c r="D35" s="269"/>
      <c r="E35" s="260"/>
      <c r="F35" s="261"/>
      <c r="G35" s="261"/>
      <c r="H35" s="261"/>
      <c r="I35" s="261"/>
      <c r="J35" s="221"/>
      <c r="K35" s="222"/>
      <c r="L35" s="222"/>
      <c r="M35" s="222"/>
      <c r="N35" s="222"/>
      <c r="O35" s="223"/>
      <c r="P35" s="231"/>
      <c r="Q35" s="231"/>
      <c r="R35" s="231"/>
      <c r="S35" s="231"/>
      <c r="T35" s="231"/>
      <c r="U35" s="232"/>
      <c r="V35" s="230"/>
      <c r="W35" s="231"/>
      <c r="X35" s="231"/>
      <c r="Y35" s="231"/>
      <c r="Z35" s="231"/>
      <c r="AA35" s="232"/>
      <c r="AB35" s="248"/>
      <c r="AC35" s="249"/>
      <c r="AD35" s="249"/>
      <c r="AE35" s="249"/>
      <c r="AF35" s="249"/>
      <c r="AG35" s="250"/>
      <c r="AH35" s="239"/>
      <c r="AI35" s="240"/>
      <c r="AJ35" s="240"/>
      <c r="AK35" s="240"/>
      <c r="AL35" s="240"/>
      <c r="AM35" s="241"/>
      <c r="AN35" s="64"/>
      <c r="AO35" s="300"/>
      <c r="AP35" s="301"/>
      <c r="AQ35" s="301"/>
      <c r="AR35" s="301"/>
      <c r="AS35" s="301"/>
      <c r="AT35" s="302"/>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68"/>
      <c r="C36" s="268"/>
      <c r="D36" s="269"/>
      <c r="E36" s="260"/>
      <c r="F36" s="261"/>
      <c r="G36" s="261"/>
      <c r="H36" s="261"/>
      <c r="I36" s="261"/>
      <c r="J36" s="221" t="str">
        <f>IF(AND('Mapa final'!$L$12="Baja",'Mapa final'!$P$12="Leve"),CONCATENATE("R",'Mapa final'!$A$12),"")</f>
        <v/>
      </c>
      <c r="K36" s="222"/>
      <c r="L36" s="222" t="str">
        <f>IF(AND('Mapa final'!$L$12="Baja",'Mapa final'!$P$12="Leve"),CONCATENATE("R",'Mapa final'!$A$12),"")</f>
        <v/>
      </c>
      <c r="M36" s="222"/>
      <c r="N36" s="222" t="str">
        <f>IF(AND('Mapa final'!$L$12="Baja",'Mapa final'!$P$12="Leve"),CONCATENATE("R",'Mapa final'!$A$12),"")</f>
        <v/>
      </c>
      <c r="O36" s="223"/>
      <c r="P36" s="231" t="str">
        <f>IF(AND('Mapa final'!$L$12="Alta",'Mapa final'!$P$12="Leve"),CONCATENATE("R",'Mapa final'!$A$12),"")</f>
        <v/>
      </c>
      <c r="Q36" s="231"/>
      <c r="R36" s="231" t="str">
        <f>IF(AND('Mapa final'!$L$12="Alta",'Mapa final'!$P$12="Leve"),CONCATENATE("R",'Mapa final'!$A$12),"")</f>
        <v/>
      </c>
      <c r="S36" s="231"/>
      <c r="T36" s="231" t="str">
        <f>IF(AND('Mapa final'!$L$12="Alta",'Mapa final'!$P$12="Leve"),CONCATENATE("R",'Mapa final'!$A$12),"")</f>
        <v/>
      </c>
      <c r="U36" s="232"/>
      <c r="V36" s="230" t="str">
        <f>IF(AND('Mapa final'!$L$12="Alta",'Mapa final'!$P$12="Leve"),CONCATENATE("R",'Mapa final'!$A$12),"")</f>
        <v/>
      </c>
      <c r="W36" s="231"/>
      <c r="X36" s="231" t="str">
        <f>IF(AND('Mapa final'!$L$12="Alta",'Mapa final'!$P$12="Leve"),CONCATENATE("R",'Mapa final'!$A$12),"")</f>
        <v/>
      </c>
      <c r="Y36" s="231"/>
      <c r="Z36" s="231" t="str">
        <f>IF(AND('Mapa final'!$L$12="Alta",'Mapa final'!$P$12="Leve"),CONCATENATE("R",'Mapa final'!$A$12),"")</f>
        <v/>
      </c>
      <c r="AA36" s="232"/>
      <c r="AB36" s="248" t="str">
        <f>IF(AND('Mapa final'!$L$12="Muy Alta",'Mapa final'!$P$12="Leve"),CONCATENATE("R",'Mapa final'!$A$12),"")</f>
        <v/>
      </c>
      <c r="AC36" s="249"/>
      <c r="AD36" s="249" t="str">
        <f>IF(AND('Mapa final'!$L$12="Muy Alta",'Mapa final'!$P$12="Leve"),CONCATENATE("R",'Mapa final'!$A$12),"")</f>
        <v/>
      </c>
      <c r="AE36" s="249"/>
      <c r="AF36" s="249" t="str">
        <f>IF(AND('Mapa final'!$L$12="Muy Alta",'Mapa final'!$P$12="Leve"),CONCATENATE("R",'Mapa final'!$A$12),"")</f>
        <v/>
      </c>
      <c r="AG36" s="250"/>
      <c r="AH36" s="239" t="str">
        <f>IF(AND('Mapa final'!$L$12="Muy Alta",'Mapa final'!$P$12="Catastrófico"),CONCATENATE("R",'Mapa final'!$A$12),"")</f>
        <v/>
      </c>
      <c r="AI36" s="240"/>
      <c r="AJ36" s="240" t="str">
        <f>IF(AND('Mapa final'!$L$12="Muy Alta",'Mapa final'!$P$12="Catastrófico"),CONCATENATE("R",'Mapa final'!$A$12),"")</f>
        <v/>
      </c>
      <c r="AK36" s="240"/>
      <c r="AL36" s="240" t="str">
        <f>IF(AND('Mapa final'!$L$12="Muy Alta",'Mapa final'!$P$12="Catastrófico"),CONCATENATE("R",'Mapa final'!$A$12),"")</f>
        <v/>
      </c>
      <c r="AM36" s="241"/>
      <c r="AN36" s="64"/>
      <c r="AO36" s="300"/>
      <c r="AP36" s="301"/>
      <c r="AQ36" s="301"/>
      <c r="AR36" s="301"/>
      <c r="AS36" s="301"/>
      <c r="AT36" s="302"/>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68"/>
      <c r="C37" s="268"/>
      <c r="D37" s="269"/>
      <c r="E37" s="262"/>
      <c r="F37" s="263"/>
      <c r="G37" s="263"/>
      <c r="H37" s="263"/>
      <c r="I37" s="263"/>
      <c r="J37" s="224"/>
      <c r="K37" s="225"/>
      <c r="L37" s="225"/>
      <c r="M37" s="225"/>
      <c r="N37" s="225"/>
      <c r="O37" s="226"/>
      <c r="P37" s="234"/>
      <c r="Q37" s="234"/>
      <c r="R37" s="234"/>
      <c r="S37" s="234"/>
      <c r="T37" s="234"/>
      <c r="U37" s="235"/>
      <c r="V37" s="233"/>
      <c r="W37" s="234"/>
      <c r="X37" s="234"/>
      <c r="Y37" s="234"/>
      <c r="Z37" s="234"/>
      <c r="AA37" s="235"/>
      <c r="AB37" s="251"/>
      <c r="AC37" s="252"/>
      <c r="AD37" s="252"/>
      <c r="AE37" s="252"/>
      <c r="AF37" s="252"/>
      <c r="AG37" s="253"/>
      <c r="AH37" s="242"/>
      <c r="AI37" s="243"/>
      <c r="AJ37" s="243"/>
      <c r="AK37" s="243"/>
      <c r="AL37" s="243"/>
      <c r="AM37" s="244"/>
      <c r="AN37" s="64"/>
      <c r="AO37" s="303"/>
      <c r="AP37" s="304"/>
      <c r="AQ37" s="304"/>
      <c r="AR37" s="304"/>
      <c r="AS37" s="304"/>
      <c r="AT37" s="305"/>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68"/>
      <c r="C38" s="268"/>
      <c r="D38" s="269"/>
      <c r="E38" s="258" t="s">
        <v>188</v>
      </c>
      <c r="F38" s="259"/>
      <c r="G38" s="259"/>
      <c r="H38" s="259"/>
      <c r="I38" s="259"/>
      <c r="J38" s="227" t="str">
        <f>IF(AND('Mapa final'!$L$12="Baja",'Mapa final'!$P$12="Leve"),CONCATENATE("R",'Mapa final'!$A$12),"")</f>
        <v/>
      </c>
      <c r="K38" s="228"/>
      <c r="L38" s="228" t="str">
        <f>IF(AND('Mapa final'!$L$12="Baja",'Mapa final'!$P$12="Leve"),CONCATENATE("R",'Mapa final'!$A$12),"")</f>
        <v/>
      </c>
      <c r="M38" s="228"/>
      <c r="N38" s="228" t="str">
        <f>IF(AND('Mapa final'!$L$12="Baja",'Mapa final'!$P$12="Leve"),CONCATENATE("R",'Mapa final'!$A$12),"")</f>
        <v/>
      </c>
      <c r="O38" s="229"/>
      <c r="P38" s="227" t="str">
        <f>IF(AND('Mapa final'!$L$12="Baja",'Mapa final'!$P$12="Leve"),CONCATENATE("R",'Mapa final'!$A$12),"")</f>
        <v/>
      </c>
      <c r="Q38" s="228"/>
      <c r="R38" s="228" t="str">
        <f>IF(AND('Mapa final'!$L$12="Baja",'Mapa final'!$P$12="Leve"),CONCATENATE("R",'Mapa final'!$A$12),"")</f>
        <v/>
      </c>
      <c r="S38" s="228"/>
      <c r="T38" s="228" t="str">
        <f>IF(AND('Mapa final'!$L$12="Baja",'Mapa final'!$P$12="Leve"),CONCATENATE("R",'Mapa final'!$A$12),"")</f>
        <v/>
      </c>
      <c r="U38" s="229"/>
      <c r="V38" s="236" t="str">
        <f>IF(AND('Mapa final'!$L$12="Alta",'Mapa final'!$P$12="Leve"),CONCATENATE("R",'Mapa final'!$A$12),"")</f>
        <v/>
      </c>
      <c r="W38" s="237"/>
      <c r="X38" s="237" t="str">
        <f>IF(AND('Mapa final'!$L$12="Alta",'Mapa final'!$P$12="Leve"),CONCATENATE("R",'Mapa final'!$A$12),"")</f>
        <v/>
      </c>
      <c r="Y38" s="237"/>
      <c r="Z38" s="237" t="str">
        <f>IF(AND('Mapa final'!$L$12="Alta",'Mapa final'!$P$12="Leve"),CONCATENATE("R",'Mapa final'!$A$12),"")</f>
        <v/>
      </c>
      <c r="AA38" s="238"/>
      <c r="AB38" s="254" t="str">
        <f>IF(AND('Mapa final'!$L$12="Muy Alta",'Mapa final'!$P$12="Leve"),CONCATENATE("R",'Mapa final'!$A$12),"")</f>
        <v/>
      </c>
      <c r="AC38" s="255"/>
      <c r="AD38" s="255" t="str">
        <f>IF(AND('Mapa final'!$L$12="Muy Alta",'Mapa final'!$P$12="Leve"),CONCATENATE("R",'Mapa final'!$A$12),"")</f>
        <v/>
      </c>
      <c r="AE38" s="255"/>
      <c r="AF38" s="255" t="str">
        <f>IF(AND('Mapa final'!$L$12="Muy Alta",'Mapa final'!$P$12="Leve"),CONCATENATE("R",'Mapa final'!$A$12),"")</f>
        <v/>
      </c>
      <c r="AG38" s="256"/>
      <c r="AH38" s="245" t="str">
        <f>IF(AND('Mapa final'!$L$12="Muy Alta",'Mapa final'!$P$12="Catastrófico"),CONCATENATE("R",'Mapa final'!$A$12),"")</f>
        <v/>
      </c>
      <c r="AI38" s="246"/>
      <c r="AJ38" s="246" t="str">
        <f>IF(AND('Mapa final'!$L$12="Muy Alta",'Mapa final'!$P$12="Catastrófico"),CONCATENATE("R",'Mapa final'!$A$12),"")</f>
        <v/>
      </c>
      <c r="AK38" s="246"/>
      <c r="AL38" s="246" t="str">
        <f>IF(AND('Mapa final'!$L$12="Muy Alta",'Mapa final'!$P$12="Catastrófico"),CONCATENATE("R",'Mapa final'!$A$12),"")</f>
        <v/>
      </c>
      <c r="AM38" s="247"/>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68"/>
      <c r="C39" s="268"/>
      <c r="D39" s="269"/>
      <c r="E39" s="260"/>
      <c r="F39" s="261"/>
      <c r="G39" s="261"/>
      <c r="H39" s="261"/>
      <c r="I39" s="261"/>
      <c r="J39" s="221"/>
      <c r="K39" s="222"/>
      <c r="L39" s="222"/>
      <c r="M39" s="222"/>
      <c r="N39" s="222"/>
      <c r="O39" s="223"/>
      <c r="P39" s="221"/>
      <c r="Q39" s="222"/>
      <c r="R39" s="222"/>
      <c r="S39" s="222"/>
      <c r="T39" s="222"/>
      <c r="U39" s="223"/>
      <c r="V39" s="230"/>
      <c r="W39" s="231"/>
      <c r="X39" s="231"/>
      <c r="Y39" s="231"/>
      <c r="Z39" s="231"/>
      <c r="AA39" s="232"/>
      <c r="AB39" s="248"/>
      <c r="AC39" s="249"/>
      <c r="AD39" s="249"/>
      <c r="AE39" s="249"/>
      <c r="AF39" s="249"/>
      <c r="AG39" s="250"/>
      <c r="AH39" s="239"/>
      <c r="AI39" s="240"/>
      <c r="AJ39" s="240"/>
      <c r="AK39" s="240"/>
      <c r="AL39" s="240"/>
      <c r="AM39" s="241"/>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68"/>
      <c r="C40" s="268"/>
      <c r="D40" s="269"/>
      <c r="E40" s="260"/>
      <c r="F40" s="261"/>
      <c r="G40" s="261"/>
      <c r="H40" s="261"/>
      <c r="I40" s="261"/>
      <c r="J40" s="221" t="str">
        <f>IF(AND('Mapa final'!$L$12="Baja",'Mapa final'!$P$12="Leve"),CONCATENATE("R",'Mapa final'!$A$12),"")</f>
        <v/>
      </c>
      <c r="K40" s="222"/>
      <c r="L40" s="222" t="str">
        <f>IF(AND('Mapa final'!$L$12="Baja",'Mapa final'!$P$12="Leve"),CONCATENATE("R",'Mapa final'!$A$12),"")</f>
        <v/>
      </c>
      <c r="M40" s="222"/>
      <c r="N40" s="222" t="str">
        <f>IF(AND('Mapa final'!$L$12="Baja",'Mapa final'!$P$12="Leve"),CONCATENATE("R",'Mapa final'!$A$12),"")</f>
        <v/>
      </c>
      <c r="O40" s="223"/>
      <c r="P40" s="221" t="str">
        <f>IF(AND('Mapa final'!$L$12="Baja",'Mapa final'!$P$12="Leve"),CONCATENATE("R",'Mapa final'!$A$12),"")</f>
        <v/>
      </c>
      <c r="Q40" s="222"/>
      <c r="R40" s="222" t="str">
        <f>IF(AND('Mapa final'!$L$12="Baja",'Mapa final'!$P$12="Leve"),CONCATENATE("R",'Mapa final'!$A$12),"")</f>
        <v/>
      </c>
      <c r="S40" s="222"/>
      <c r="T40" s="222" t="str">
        <f>IF(AND('Mapa final'!$L$12="Baja",'Mapa final'!$P$12="Leve"),CONCATENATE("R",'Mapa final'!$A$12),"")</f>
        <v/>
      </c>
      <c r="U40" s="223"/>
      <c r="V40" s="230" t="str">
        <f>IF(AND('Mapa final'!$L$12="Alta",'Mapa final'!$P$12="Leve"),CONCATENATE("R",'Mapa final'!$A$12),"")</f>
        <v/>
      </c>
      <c r="W40" s="231"/>
      <c r="X40" s="231" t="str">
        <f>IF(AND('Mapa final'!$L$12="Alta",'Mapa final'!$P$12="Leve"),CONCATENATE("R",'Mapa final'!$A$12),"")</f>
        <v/>
      </c>
      <c r="Y40" s="231"/>
      <c r="Z40" s="231" t="str">
        <f>IF(AND('Mapa final'!$L$12="Alta",'Mapa final'!$P$12="Leve"),CONCATENATE("R",'Mapa final'!$A$12),"")</f>
        <v/>
      </c>
      <c r="AA40" s="232"/>
      <c r="AB40" s="248" t="str">
        <f>IF(AND('Mapa final'!$L$12="Muy Alta",'Mapa final'!$P$12="Leve"),CONCATENATE("R",'Mapa final'!$A$12),"")</f>
        <v/>
      </c>
      <c r="AC40" s="249"/>
      <c r="AD40" s="249" t="str">
        <f>IF(AND('Mapa final'!$L$12="Muy Alta",'Mapa final'!$P$12="Leve"),CONCATENATE("R",'Mapa final'!$A$12),"")</f>
        <v/>
      </c>
      <c r="AE40" s="249"/>
      <c r="AF40" s="249" t="str">
        <f>IF(AND('Mapa final'!$L$12="Muy Alta",'Mapa final'!$P$12="Leve"),CONCATENATE("R",'Mapa final'!$A$12),"")</f>
        <v/>
      </c>
      <c r="AG40" s="250"/>
      <c r="AH40" s="239" t="str">
        <f>IF(AND('Mapa final'!$L$12="Muy Alta",'Mapa final'!$P$12="Catastrófico"),CONCATENATE("R",'Mapa final'!$A$12),"")</f>
        <v/>
      </c>
      <c r="AI40" s="240"/>
      <c r="AJ40" s="240" t="str">
        <f>IF(AND('Mapa final'!$L$12="Muy Alta",'Mapa final'!$P$12="Catastrófico"),CONCATENATE("R",'Mapa final'!$A$12),"")</f>
        <v/>
      </c>
      <c r="AK40" s="240"/>
      <c r="AL40" s="240" t="str">
        <f>IF(AND('Mapa final'!$L$12="Muy Alta",'Mapa final'!$P$12="Catastrófico"),CONCATENATE("R",'Mapa final'!$A$12),"")</f>
        <v/>
      </c>
      <c r="AM40" s="241"/>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68"/>
      <c r="C41" s="268"/>
      <c r="D41" s="269"/>
      <c r="E41" s="260"/>
      <c r="F41" s="261"/>
      <c r="G41" s="261"/>
      <c r="H41" s="261"/>
      <c r="I41" s="261"/>
      <c r="J41" s="221"/>
      <c r="K41" s="222"/>
      <c r="L41" s="222"/>
      <c r="M41" s="222"/>
      <c r="N41" s="222"/>
      <c r="O41" s="223"/>
      <c r="P41" s="221"/>
      <c r="Q41" s="222"/>
      <c r="R41" s="222"/>
      <c r="S41" s="222"/>
      <c r="T41" s="222"/>
      <c r="U41" s="223"/>
      <c r="V41" s="230"/>
      <c r="W41" s="231"/>
      <c r="X41" s="231"/>
      <c r="Y41" s="231"/>
      <c r="Z41" s="231"/>
      <c r="AA41" s="232"/>
      <c r="AB41" s="248"/>
      <c r="AC41" s="249"/>
      <c r="AD41" s="249"/>
      <c r="AE41" s="249"/>
      <c r="AF41" s="249"/>
      <c r="AG41" s="250"/>
      <c r="AH41" s="239"/>
      <c r="AI41" s="240"/>
      <c r="AJ41" s="240"/>
      <c r="AK41" s="240"/>
      <c r="AL41" s="240"/>
      <c r="AM41" s="241"/>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68"/>
      <c r="C42" s="268"/>
      <c r="D42" s="269"/>
      <c r="E42" s="260"/>
      <c r="F42" s="261"/>
      <c r="G42" s="261"/>
      <c r="H42" s="261"/>
      <c r="I42" s="261"/>
      <c r="J42" s="221" t="str">
        <f>IF(AND('Mapa final'!$L$12="Baja",'Mapa final'!$P$12="Leve"),CONCATENATE("R",'Mapa final'!$A$12),"")</f>
        <v/>
      </c>
      <c r="K42" s="222"/>
      <c r="L42" s="222" t="str">
        <f>IF(AND('Mapa final'!$L$12="Baja",'Mapa final'!$P$12="Leve"),CONCATENATE("R",'Mapa final'!$A$12),"")</f>
        <v/>
      </c>
      <c r="M42" s="222"/>
      <c r="N42" s="222" t="str">
        <f>IF(AND('Mapa final'!$L$12="Baja",'Mapa final'!$P$12="Leve"),CONCATENATE("R",'Mapa final'!$A$12),"")</f>
        <v/>
      </c>
      <c r="O42" s="223"/>
      <c r="P42" s="221" t="str">
        <f>IF(AND('Mapa final'!$L$12="Baja",'Mapa final'!$P$12="Leve"),CONCATENATE("R",'Mapa final'!$A$12),"")</f>
        <v/>
      </c>
      <c r="Q42" s="222"/>
      <c r="R42" s="222" t="str">
        <f>IF(AND('Mapa final'!$L$12="Baja",'Mapa final'!$P$12="Leve"),CONCATENATE("R",'Mapa final'!$A$12),"")</f>
        <v/>
      </c>
      <c r="S42" s="222"/>
      <c r="T42" s="222" t="str">
        <f>IF(AND('Mapa final'!$L$12="Baja",'Mapa final'!$P$12="Leve"),CONCATENATE("R",'Mapa final'!$A$12),"")</f>
        <v/>
      </c>
      <c r="U42" s="223"/>
      <c r="V42" s="230" t="str">
        <f>IF(AND('Mapa final'!$L$12="Alta",'Mapa final'!$P$12="Leve"),CONCATENATE("R",'Mapa final'!$A$12),"")</f>
        <v/>
      </c>
      <c r="W42" s="231"/>
      <c r="X42" s="231" t="str">
        <f>IF(AND('Mapa final'!$L$12="Alta",'Mapa final'!$P$12="Leve"),CONCATENATE("R",'Mapa final'!$A$12),"")</f>
        <v/>
      </c>
      <c r="Y42" s="231"/>
      <c r="Z42" s="231" t="str">
        <f>IF(AND('Mapa final'!$L$12="Alta",'Mapa final'!$P$12="Leve"),CONCATENATE("R",'Mapa final'!$A$12),"")</f>
        <v/>
      </c>
      <c r="AA42" s="232"/>
      <c r="AB42" s="248" t="str">
        <f>IF(AND('Mapa final'!$L$12="Muy Alta",'Mapa final'!$P$12="Leve"),CONCATENATE("R",'Mapa final'!$A$12),"")</f>
        <v/>
      </c>
      <c r="AC42" s="249"/>
      <c r="AD42" s="249" t="str">
        <f>IF(AND('Mapa final'!$L$12="Muy Alta",'Mapa final'!$P$12="Leve"),CONCATENATE("R",'Mapa final'!$A$12),"")</f>
        <v/>
      </c>
      <c r="AE42" s="249"/>
      <c r="AF42" s="249" t="str">
        <f>IF(AND('Mapa final'!$L$12="Muy Alta",'Mapa final'!$P$12="Leve"),CONCATENATE("R",'Mapa final'!$A$12),"")</f>
        <v/>
      </c>
      <c r="AG42" s="250"/>
      <c r="AH42" s="239" t="str">
        <f>IF(AND('Mapa final'!$L$12="Muy Alta",'Mapa final'!$P$12="Catastrófico"),CONCATENATE("R",'Mapa final'!$A$12),"")</f>
        <v/>
      </c>
      <c r="AI42" s="240"/>
      <c r="AJ42" s="240" t="str">
        <f>IF(AND('Mapa final'!$L$12="Muy Alta",'Mapa final'!$P$12="Catastrófico"),CONCATENATE("R",'Mapa final'!$A$12),"")</f>
        <v/>
      </c>
      <c r="AK42" s="240"/>
      <c r="AL42" s="240" t="str">
        <f>IF(AND('Mapa final'!$L$12="Muy Alta",'Mapa final'!$P$12="Catastrófico"),CONCATENATE("R",'Mapa final'!$A$12),"")</f>
        <v/>
      </c>
      <c r="AM42" s="241"/>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68"/>
      <c r="C43" s="268"/>
      <c r="D43" s="269"/>
      <c r="E43" s="260"/>
      <c r="F43" s="261"/>
      <c r="G43" s="261"/>
      <c r="H43" s="261"/>
      <c r="I43" s="261"/>
      <c r="J43" s="221"/>
      <c r="K43" s="222"/>
      <c r="L43" s="222"/>
      <c r="M43" s="222"/>
      <c r="N43" s="222"/>
      <c r="O43" s="223"/>
      <c r="P43" s="221"/>
      <c r="Q43" s="222"/>
      <c r="R43" s="222"/>
      <c r="S43" s="222"/>
      <c r="T43" s="222"/>
      <c r="U43" s="223"/>
      <c r="V43" s="230"/>
      <c r="W43" s="231"/>
      <c r="X43" s="231"/>
      <c r="Y43" s="231"/>
      <c r="Z43" s="231"/>
      <c r="AA43" s="232"/>
      <c r="AB43" s="248"/>
      <c r="AC43" s="249"/>
      <c r="AD43" s="249"/>
      <c r="AE43" s="249"/>
      <c r="AF43" s="249"/>
      <c r="AG43" s="250"/>
      <c r="AH43" s="239"/>
      <c r="AI43" s="240"/>
      <c r="AJ43" s="240"/>
      <c r="AK43" s="240"/>
      <c r="AL43" s="240"/>
      <c r="AM43" s="241"/>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68"/>
      <c r="C44" s="268"/>
      <c r="D44" s="269"/>
      <c r="E44" s="260"/>
      <c r="F44" s="261"/>
      <c r="G44" s="261"/>
      <c r="H44" s="261"/>
      <c r="I44" s="261"/>
      <c r="J44" s="221" t="str">
        <f>IF(AND('Mapa final'!$L$12="Baja",'Mapa final'!$P$12="Leve"),CONCATENATE("R",'Mapa final'!$A$12),"")</f>
        <v/>
      </c>
      <c r="K44" s="222"/>
      <c r="L44" s="222" t="str">
        <f>IF(AND('Mapa final'!$L$12="Baja",'Mapa final'!$P$12="Leve"),CONCATENATE("R",'Mapa final'!$A$12),"")</f>
        <v/>
      </c>
      <c r="M44" s="222"/>
      <c r="N44" s="222" t="str">
        <f>IF(AND('Mapa final'!$L$12="Baja",'Mapa final'!$P$12="Leve"),CONCATENATE("R",'Mapa final'!$A$12),"")</f>
        <v/>
      </c>
      <c r="O44" s="223"/>
      <c r="P44" s="221" t="str">
        <f>IF(AND('Mapa final'!$L$12="Baja",'Mapa final'!$P$12="Leve"),CONCATENATE("R",'Mapa final'!$A$12),"")</f>
        <v/>
      </c>
      <c r="Q44" s="222"/>
      <c r="R44" s="222" t="str">
        <f>IF(AND('Mapa final'!$L$12="Baja",'Mapa final'!$P$12="Leve"),CONCATENATE("R",'Mapa final'!$A$12),"")</f>
        <v/>
      </c>
      <c r="S44" s="222"/>
      <c r="T44" s="222" t="str">
        <f>IF(AND('Mapa final'!$L$12="Baja",'Mapa final'!$P$12="Leve"),CONCATENATE("R",'Mapa final'!$A$12),"")</f>
        <v/>
      </c>
      <c r="U44" s="223"/>
      <c r="V44" s="230" t="str">
        <f>IF(AND('Mapa final'!$L$12="Alta",'Mapa final'!$P$12="Leve"),CONCATENATE("R",'Mapa final'!$A$12),"")</f>
        <v/>
      </c>
      <c r="W44" s="231"/>
      <c r="X44" s="231" t="str">
        <f>IF(AND('Mapa final'!$L$12="Alta",'Mapa final'!$P$12="Leve"),CONCATENATE("R",'Mapa final'!$A$12),"")</f>
        <v/>
      </c>
      <c r="Y44" s="231"/>
      <c r="Z44" s="231" t="str">
        <f>IF(AND('Mapa final'!$L$12="Alta",'Mapa final'!$P$12="Leve"),CONCATENATE("R",'Mapa final'!$A$12),"")</f>
        <v/>
      </c>
      <c r="AA44" s="232"/>
      <c r="AB44" s="248" t="str">
        <f>IF(AND('Mapa final'!$L$12="Muy Alta",'Mapa final'!$P$12="Leve"),CONCATENATE("R",'Mapa final'!$A$12),"")</f>
        <v/>
      </c>
      <c r="AC44" s="249"/>
      <c r="AD44" s="249" t="str">
        <f>IF(AND('Mapa final'!$L$12="Muy Alta",'Mapa final'!$P$12="Leve"),CONCATENATE("R",'Mapa final'!$A$12),"")</f>
        <v/>
      </c>
      <c r="AE44" s="249"/>
      <c r="AF44" s="249" t="str">
        <f>IF(AND('Mapa final'!$L$12="Muy Alta",'Mapa final'!$P$12="Leve"),CONCATENATE("R",'Mapa final'!$A$12),"")</f>
        <v/>
      </c>
      <c r="AG44" s="250"/>
      <c r="AH44" s="239" t="str">
        <f>IF(AND('Mapa final'!$L$12="Muy Alta",'Mapa final'!$P$12="Catastrófico"),CONCATENATE("R",'Mapa final'!$A$12),"")</f>
        <v/>
      </c>
      <c r="AI44" s="240"/>
      <c r="AJ44" s="240" t="str">
        <f>IF(AND('Mapa final'!$L$12="Muy Alta",'Mapa final'!$P$12="Catastrófico"),CONCATENATE("R",'Mapa final'!$A$12),"")</f>
        <v/>
      </c>
      <c r="AK44" s="240"/>
      <c r="AL44" s="240" t="str">
        <f>IF(AND('Mapa final'!$L$12="Muy Alta",'Mapa final'!$P$12="Catastrófico"),CONCATENATE("R",'Mapa final'!$A$12),"")</f>
        <v/>
      </c>
      <c r="AM44" s="241"/>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68"/>
      <c r="C45" s="268"/>
      <c r="D45" s="269"/>
      <c r="E45" s="262"/>
      <c r="F45" s="263"/>
      <c r="G45" s="263"/>
      <c r="H45" s="263"/>
      <c r="I45" s="263"/>
      <c r="J45" s="224"/>
      <c r="K45" s="225"/>
      <c r="L45" s="225"/>
      <c r="M45" s="225"/>
      <c r="N45" s="225"/>
      <c r="O45" s="226"/>
      <c r="P45" s="224"/>
      <c r="Q45" s="225"/>
      <c r="R45" s="225"/>
      <c r="S45" s="225"/>
      <c r="T45" s="225"/>
      <c r="U45" s="226"/>
      <c r="V45" s="233"/>
      <c r="W45" s="234"/>
      <c r="X45" s="234"/>
      <c r="Y45" s="234"/>
      <c r="Z45" s="234"/>
      <c r="AA45" s="235"/>
      <c r="AB45" s="251"/>
      <c r="AC45" s="252"/>
      <c r="AD45" s="252"/>
      <c r="AE45" s="252"/>
      <c r="AF45" s="252"/>
      <c r="AG45" s="253"/>
      <c r="AH45" s="242"/>
      <c r="AI45" s="243"/>
      <c r="AJ45" s="243"/>
      <c r="AK45" s="243"/>
      <c r="AL45" s="243"/>
      <c r="AM45" s="24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306" t="s">
        <v>189</v>
      </c>
      <c r="K46" s="261"/>
      <c r="L46" s="261"/>
      <c r="M46" s="261"/>
      <c r="N46" s="261"/>
      <c r="O46" s="266"/>
      <c r="P46" s="258" t="s">
        <v>190</v>
      </c>
      <c r="Q46" s="259"/>
      <c r="R46" s="259"/>
      <c r="S46" s="259"/>
      <c r="T46" s="259"/>
      <c r="U46" s="265"/>
      <c r="V46" s="258" t="s">
        <v>191</v>
      </c>
      <c r="W46" s="259"/>
      <c r="X46" s="259"/>
      <c r="Y46" s="259"/>
      <c r="Z46" s="259"/>
      <c r="AA46" s="265"/>
      <c r="AB46" s="258" t="s">
        <v>192</v>
      </c>
      <c r="AC46" s="264"/>
      <c r="AD46" s="259"/>
      <c r="AE46" s="259"/>
      <c r="AF46" s="259"/>
      <c r="AG46" s="265"/>
      <c r="AH46" s="258" t="s">
        <v>193</v>
      </c>
      <c r="AI46" s="259"/>
      <c r="AJ46" s="259"/>
      <c r="AK46" s="259"/>
      <c r="AL46" s="259"/>
      <c r="AM46" s="265"/>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260"/>
      <c r="K47" s="261"/>
      <c r="L47" s="261"/>
      <c r="M47" s="261"/>
      <c r="N47" s="261"/>
      <c r="O47" s="266"/>
      <c r="P47" s="260"/>
      <c r="Q47" s="261"/>
      <c r="R47" s="261"/>
      <c r="S47" s="261"/>
      <c r="T47" s="261"/>
      <c r="U47" s="266"/>
      <c r="V47" s="260"/>
      <c r="W47" s="261"/>
      <c r="X47" s="261"/>
      <c r="Y47" s="261"/>
      <c r="Z47" s="261"/>
      <c r="AA47" s="266"/>
      <c r="AB47" s="260"/>
      <c r="AC47" s="261"/>
      <c r="AD47" s="261"/>
      <c r="AE47" s="261"/>
      <c r="AF47" s="261"/>
      <c r="AG47" s="266"/>
      <c r="AH47" s="260"/>
      <c r="AI47" s="261"/>
      <c r="AJ47" s="261"/>
      <c r="AK47" s="261"/>
      <c r="AL47" s="261"/>
      <c r="AM47" s="266"/>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260"/>
      <c r="K48" s="261"/>
      <c r="L48" s="261"/>
      <c r="M48" s="261"/>
      <c r="N48" s="261"/>
      <c r="O48" s="266"/>
      <c r="P48" s="260"/>
      <c r="Q48" s="261"/>
      <c r="R48" s="261"/>
      <c r="S48" s="261"/>
      <c r="T48" s="261"/>
      <c r="U48" s="266"/>
      <c r="V48" s="260"/>
      <c r="W48" s="261"/>
      <c r="X48" s="261"/>
      <c r="Y48" s="261"/>
      <c r="Z48" s="261"/>
      <c r="AA48" s="266"/>
      <c r="AB48" s="260"/>
      <c r="AC48" s="261"/>
      <c r="AD48" s="261"/>
      <c r="AE48" s="261"/>
      <c r="AF48" s="261"/>
      <c r="AG48" s="266"/>
      <c r="AH48" s="260"/>
      <c r="AI48" s="261"/>
      <c r="AJ48" s="261"/>
      <c r="AK48" s="261"/>
      <c r="AL48" s="261"/>
      <c r="AM48" s="266"/>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260"/>
      <c r="K49" s="261"/>
      <c r="L49" s="261"/>
      <c r="M49" s="261"/>
      <c r="N49" s="261"/>
      <c r="O49" s="266"/>
      <c r="P49" s="260"/>
      <c r="Q49" s="261"/>
      <c r="R49" s="261"/>
      <c r="S49" s="261"/>
      <c r="T49" s="261"/>
      <c r="U49" s="266"/>
      <c r="V49" s="260"/>
      <c r="W49" s="261"/>
      <c r="X49" s="261"/>
      <c r="Y49" s="261"/>
      <c r="Z49" s="261"/>
      <c r="AA49" s="266"/>
      <c r="AB49" s="260"/>
      <c r="AC49" s="261"/>
      <c r="AD49" s="261"/>
      <c r="AE49" s="261"/>
      <c r="AF49" s="261"/>
      <c r="AG49" s="266"/>
      <c r="AH49" s="260"/>
      <c r="AI49" s="261"/>
      <c r="AJ49" s="261"/>
      <c r="AK49" s="261"/>
      <c r="AL49" s="261"/>
      <c r="AM49" s="266"/>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260"/>
      <c r="K50" s="261"/>
      <c r="L50" s="261"/>
      <c r="M50" s="261"/>
      <c r="N50" s="261"/>
      <c r="O50" s="266"/>
      <c r="P50" s="260"/>
      <c r="Q50" s="261"/>
      <c r="R50" s="261"/>
      <c r="S50" s="261"/>
      <c r="T50" s="261"/>
      <c r="U50" s="266"/>
      <c r="V50" s="260"/>
      <c r="W50" s="261"/>
      <c r="X50" s="261"/>
      <c r="Y50" s="261"/>
      <c r="Z50" s="261"/>
      <c r="AA50" s="266"/>
      <c r="AB50" s="260"/>
      <c r="AC50" s="261"/>
      <c r="AD50" s="261"/>
      <c r="AE50" s="261"/>
      <c r="AF50" s="261"/>
      <c r="AG50" s="266"/>
      <c r="AH50" s="260"/>
      <c r="AI50" s="261"/>
      <c r="AJ50" s="261"/>
      <c r="AK50" s="261"/>
      <c r="AL50" s="261"/>
      <c r="AM50" s="266"/>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262"/>
      <c r="K51" s="263"/>
      <c r="L51" s="263"/>
      <c r="M51" s="263"/>
      <c r="N51" s="263"/>
      <c r="O51" s="267"/>
      <c r="P51" s="262"/>
      <c r="Q51" s="263"/>
      <c r="R51" s="263"/>
      <c r="S51" s="263"/>
      <c r="T51" s="263"/>
      <c r="U51" s="267"/>
      <c r="V51" s="262"/>
      <c r="W51" s="263"/>
      <c r="X51" s="263"/>
      <c r="Y51" s="263"/>
      <c r="Z51" s="263"/>
      <c r="AA51" s="267"/>
      <c r="AB51" s="262"/>
      <c r="AC51" s="263"/>
      <c r="AD51" s="263"/>
      <c r="AE51" s="263"/>
      <c r="AF51" s="263"/>
      <c r="AG51" s="267"/>
      <c r="AH51" s="262"/>
      <c r="AI51" s="263"/>
      <c r="AJ51" s="263"/>
      <c r="AK51" s="263"/>
      <c r="AL51" s="263"/>
      <c r="AM51" s="267"/>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50" zoomScaleNormal="50" workbookViewId="0">
      <selection activeCell="AZ52" sqref="AZ52"/>
    </sheetView>
  </sheetViews>
  <sheetFormatPr baseColWidth="10" defaultColWidth="11.42578125" defaultRowHeight="15" x14ac:dyDescent="0.25"/>
  <cols>
    <col min="2" max="18" width="5.5703125" customWidth="1"/>
    <col min="19" max="19" width="8.42578125" customWidth="1"/>
    <col min="20" max="21" width="5.5703125" customWidth="1"/>
    <col min="22" max="22" width="7.85546875" customWidth="1"/>
    <col min="23" max="23" width="5.5703125" customWidth="1"/>
    <col min="24" max="24" width="8.42578125" customWidth="1"/>
    <col min="25" max="25" width="10.42578125" customWidth="1"/>
    <col min="26" max="26" width="5.5703125" customWidth="1"/>
    <col min="27" max="27" width="10.5703125" customWidth="1"/>
    <col min="28" max="28" width="5.5703125" customWidth="1"/>
    <col min="29" max="29" width="10.5703125" customWidth="1"/>
    <col min="30" max="33" width="5.5703125" customWidth="1"/>
    <col min="34" max="34" width="9.5703125" customWidth="1"/>
    <col min="35" max="35" width="5.5703125" customWidth="1"/>
    <col min="36" max="36" width="9.85546875" customWidth="1"/>
    <col min="37" max="39" width="5.5703125" customWidth="1"/>
    <col min="41" max="46" width="5.570312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36" t="s">
        <v>194</v>
      </c>
      <c r="C2" s="337"/>
      <c r="D2" s="337"/>
      <c r="E2" s="337"/>
      <c r="F2" s="337"/>
      <c r="G2" s="337"/>
      <c r="H2" s="337"/>
      <c r="I2" s="337"/>
      <c r="J2" s="257" t="s">
        <v>15</v>
      </c>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337"/>
      <c r="C3" s="337"/>
      <c r="D3" s="337"/>
      <c r="E3" s="337"/>
      <c r="F3" s="337"/>
      <c r="G3" s="337"/>
      <c r="H3" s="337"/>
      <c r="I3" s="33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337"/>
      <c r="C4" s="337"/>
      <c r="D4" s="337"/>
      <c r="E4" s="337"/>
      <c r="F4" s="337"/>
      <c r="G4" s="337"/>
      <c r="H4" s="337"/>
      <c r="I4" s="33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68" t="s">
        <v>179</v>
      </c>
      <c r="C6" s="268"/>
      <c r="D6" s="269"/>
      <c r="E6" s="307" t="s">
        <v>180</v>
      </c>
      <c r="F6" s="308"/>
      <c r="G6" s="308"/>
      <c r="H6" s="308"/>
      <c r="I6" s="308"/>
      <c r="J6" s="32" t="str">
        <f>IF(AND('Mapa final'!$AE$12="Muy Alta",'Mapa final'!$AG$12="Leve"),CONCATENATE("R2C",'Mapa final'!$S$12),"")</f>
        <v/>
      </c>
      <c r="K6" s="33" t="str">
        <f>IF(AND('Mapa final'!$AE$13="Muy Alta",'Mapa final'!$AG$13="Leve"),CONCATENATE("R2C",'Mapa final'!$S$13),"")</f>
        <v/>
      </c>
      <c r="L6" s="33" t="str">
        <f>IF(AND('Mapa final'!$AE$12="Muy Alta",'Mapa final'!$AG$12="Leve"),CONCATENATE("R2C",'Mapa final'!$S$12),"")</f>
        <v/>
      </c>
      <c r="M6" s="33" t="str">
        <f>IF(AND('Mapa final'!$AE$13="Muy Alta",'Mapa final'!$AG$13="Leve"),CONCATENATE("R2C",'Mapa final'!$S$13),"")</f>
        <v/>
      </c>
      <c r="N6" s="33" t="str">
        <f>IF(AND('Mapa final'!$AE$12="Muy Alta",'Mapa final'!$AG$12="Leve"),CONCATENATE("R2C",'Mapa final'!$S$12),"")</f>
        <v/>
      </c>
      <c r="O6" s="34" t="str">
        <f>IF(AND('Mapa final'!$AE$13="Muy Alta",'Mapa final'!$AG$13="Leve"),CONCATENATE("R2C",'Mapa final'!$S$13),"")</f>
        <v/>
      </c>
      <c r="P6" s="32" t="str">
        <f>IF(AND('Mapa final'!$AE$12="Muy Alta",'Mapa final'!$AG$12="Leve"),CONCATENATE("R2C",'Mapa final'!$S$12),"")</f>
        <v/>
      </c>
      <c r="Q6" s="33" t="str">
        <f>IF(AND('Mapa final'!$AE$13="Muy Alta",'Mapa final'!$AG$13="Leve"),CONCATENATE("R2C",'Mapa final'!$S$13),"")</f>
        <v/>
      </c>
      <c r="R6" s="33" t="str">
        <f>IF(AND('Mapa final'!$AE$12="Muy Alta",'Mapa final'!$AG$12="Leve"),CONCATENATE("R2C",'Mapa final'!$S$12),"")</f>
        <v/>
      </c>
      <c r="S6" s="33" t="str">
        <f>IF(AND('Mapa final'!$AE$13="Muy Alta",'Mapa final'!$AG$13="Leve"),CONCATENATE("R2C",'Mapa final'!$S$13),"")</f>
        <v/>
      </c>
      <c r="T6" s="33" t="str">
        <f>IF(AND('Mapa final'!$AE$12="Muy Alta",'Mapa final'!$AG$12="Leve"),CONCATENATE("R2C",'Mapa final'!$S$12),"")</f>
        <v/>
      </c>
      <c r="U6" s="34" t="str">
        <f>IF(AND('Mapa final'!$AE$13="Muy Alta",'Mapa final'!$AG$13="Leve"),CONCATENATE("R2C",'Mapa final'!$S$13),"")</f>
        <v/>
      </c>
      <c r="V6" s="32" t="str">
        <f>IF(AND('Mapa final'!$AE$12="Muy Alta",'Mapa final'!$AG$12="Leve"),CONCATENATE("R2C",'Mapa final'!$S$12),"")</f>
        <v/>
      </c>
      <c r="W6" s="33" t="str">
        <f>IF(AND('Mapa final'!$AE$13="Muy Alta",'Mapa final'!$AG$13="Leve"),CONCATENATE("R2C",'Mapa final'!$S$13),"")</f>
        <v/>
      </c>
      <c r="X6" s="33" t="str">
        <f>IF(AND('Mapa final'!$AE$12="Muy Alta",'Mapa final'!$AG$12="Leve"),CONCATENATE("R2C",'Mapa final'!$S$12),"")</f>
        <v/>
      </c>
      <c r="Y6" s="33" t="str">
        <f>IF(AND('Mapa final'!$AE$13="Muy Alta",'Mapa final'!$AG$13="Leve"),CONCATENATE("R2C",'Mapa final'!$S$13),"")</f>
        <v/>
      </c>
      <c r="Z6" s="33" t="str">
        <f>IF(AND('Mapa final'!$AE$12="Muy Alta",'Mapa final'!$AG$12="Leve"),CONCATENATE("R2C",'Mapa final'!$S$12),"")</f>
        <v/>
      </c>
      <c r="AA6" s="34" t="str">
        <f>IF(AND('Mapa final'!$AE$13="Muy Alta",'Mapa final'!$AG$13="Leve"),CONCATENATE("R2C",'Mapa final'!$S$13),"")</f>
        <v/>
      </c>
      <c r="AB6" s="32" t="str">
        <f>IF(AND('Mapa final'!$AE$12="Muy Alta",'Mapa final'!$AG$12="Leve"),CONCATENATE("R2C",'Mapa final'!$S$12),"")</f>
        <v/>
      </c>
      <c r="AC6" s="33" t="str">
        <f>IF(AND('Mapa final'!$AE$13="Muy Alta",'Mapa final'!$AG$13="Leve"),CONCATENATE("R2C",'Mapa final'!$S$13),"")</f>
        <v/>
      </c>
      <c r="AD6" s="33" t="str">
        <f>IF(AND('Mapa final'!$AE$12="Muy Alta",'Mapa final'!$AG$12="Leve"),CONCATENATE("R2C",'Mapa final'!$S$12),"")</f>
        <v/>
      </c>
      <c r="AE6" s="33" t="str">
        <f>IF(AND('Mapa final'!$AE$13="Muy Alta",'Mapa final'!$AG$13="Leve"),CONCATENATE("R2C",'Mapa final'!$S$13),"")</f>
        <v/>
      </c>
      <c r="AF6" s="33" t="str">
        <f>IF(AND('Mapa final'!$AE$12="Muy Alta",'Mapa final'!$AG$12="Leve"),CONCATENATE("R2C",'Mapa final'!$S$12),"")</f>
        <v/>
      </c>
      <c r="AG6" s="33" t="str">
        <f>IF(AND('Mapa final'!$AE$13="Muy Alta",'Mapa final'!$AG$13="Leve"),CONCATENATE("R2C",'Mapa final'!$S$13),"")</f>
        <v/>
      </c>
      <c r="AH6" s="35" t="str">
        <f>IF(AND('Mapa final'!$AE$12="Muy Alta",'Mapa final'!$AG$12="Catastrófico"),CONCATENATE("R2C",'Mapa final'!$S$12),"")</f>
        <v/>
      </c>
      <c r="AI6" s="36" t="str">
        <f>IF(AND('Mapa final'!$AE$13="Muy Alta",'Mapa final'!$AG$13="Catastrófico"),CONCATENATE("R2C",'Mapa final'!$S$13),"")</f>
        <v/>
      </c>
      <c r="AJ6" s="36" t="str">
        <f>IF(AND('Mapa final'!$AE$12="Muy Alta",'Mapa final'!$AG$12="Catastrófico"),CONCATENATE("R2C",'Mapa final'!$S$12),"")</f>
        <v/>
      </c>
      <c r="AK6" s="36" t="str">
        <f>IF(AND('Mapa final'!$AE$13="Muy Alta",'Mapa final'!$AG$13="Catastrófico"),CONCATENATE("R2C",'Mapa final'!$S$13),"")</f>
        <v/>
      </c>
      <c r="AL6" s="36" t="str">
        <f>IF(AND('Mapa final'!$AE$12="Muy Alta",'Mapa final'!$AG$12="Catastrófico"),CONCATENATE("R2C",'Mapa final'!$S$12),"")</f>
        <v/>
      </c>
      <c r="AM6" s="37" t="str">
        <f>IF(AND('Mapa final'!$AE$13="Muy Alta",'Mapa final'!$AG$13="Catastrófico"),CONCATENATE("R2C",'Mapa final'!$S$13),"")</f>
        <v/>
      </c>
      <c r="AN6" s="64"/>
      <c r="AO6" s="327" t="s">
        <v>181</v>
      </c>
      <c r="AP6" s="328"/>
      <c r="AQ6" s="328"/>
      <c r="AR6" s="328"/>
      <c r="AS6" s="328"/>
      <c r="AT6" s="329"/>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68"/>
      <c r="C7" s="268"/>
      <c r="D7" s="269"/>
      <c r="E7" s="310"/>
      <c r="F7" s="311"/>
      <c r="G7" s="311"/>
      <c r="H7" s="311"/>
      <c r="I7" s="311"/>
      <c r="J7" s="38" t="str">
        <f>IF(AND('Mapa final'!$AE$12="Muy Alta",'Mapa final'!$AG$12="Leve"),CONCATENATE("R2C",'Mapa final'!$S$12),"")</f>
        <v/>
      </c>
      <c r="K7" s="133" t="str">
        <f>IF(AND('Mapa final'!$AE$13="Muy Alta",'Mapa final'!$AG$13="Leve"),CONCATENATE("R2C",'Mapa final'!$S$13),"")</f>
        <v/>
      </c>
      <c r="L7" s="133" t="str">
        <f>IF(AND('Mapa final'!$AE$12="Muy Alta",'Mapa final'!$AG$12="Leve"),CONCATENATE("R2C",'Mapa final'!$S$12),"")</f>
        <v/>
      </c>
      <c r="M7" s="133" t="str">
        <f>IF(AND('Mapa final'!$AE$13="Muy Alta",'Mapa final'!$AG$13="Leve"),CONCATENATE("R2C",'Mapa final'!$S$13),"")</f>
        <v/>
      </c>
      <c r="N7" s="133" t="str">
        <f>IF(AND('Mapa final'!$AE$12="Muy Alta",'Mapa final'!$AG$12="Leve"),CONCATENATE("R2C",'Mapa final'!$S$12),"")</f>
        <v/>
      </c>
      <c r="O7" s="39" t="str">
        <f>IF(AND('Mapa final'!$AE$13="Muy Alta",'Mapa final'!$AG$13="Leve"),CONCATENATE("R2C",'Mapa final'!$S$13),"")</f>
        <v/>
      </c>
      <c r="P7" s="38" t="str">
        <f>IF(AND('Mapa final'!$AE$12="Muy Alta",'Mapa final'!$AG$12="Leve"),CONCATENATE("R2C",'Mapa final'!$S$12),"")</f>
        <v/>
      </c>
      <c r="Q7" s="133" t="str">
        <f>IF(AND('Mapa final'!$AE$13="Muy Alta",'Mapa final'!$AG$13="Leve"),CONCATENATE("R2C",'Mapa final'!$S$13),"")</f>
        <v/>
      </c>
      <c r="R7" s="133" t="str">
        <f>IF(AND('Mapa final'!$AE$12="Muy Alta",'Mapa final'!$AG$12="Leve"),CONCATENATE("R2C",'Mapa final'!$S$12),"")</f>
        <v/>
      </c>
      <c r="S7" s="133" t="str">
        <f>IF(AND('Mapa final'!$AE$13="Muy Alta",'Mapa final'!$AG$13="Leve"),CONCATENATE("R2C",'Mapa final'!$S$13),"")</f>
        <v/>
      </c>
      <c r="T7" s="133" t="str">
        <f>IF(AND('Mapa final'!$AE$12="Muy Alta",'Mapa final'!$AG$12="Leve"),CONCATENATE("R2C",'Mapa final'!$S$12),"")</f>
        <v/>
      </c>
      <c r="U7" s="39" t="str">
        <f>IF(AND('Mapa final'!$AE$13="Muy Alta",'Mapa final'!$AG$13="Leve"),CONCATENATE("R2C",'Mapa final'!$S$13),"")</f>
        <v/>
      </c>
      <c r="V7" s="38" t="str">
        <f>IF(AND('Mapa final'!$AE$12="Muy Alta",'Mapa final'!$AG$12="Leve"),CONCATENATE("R2C",'Mapa final'!$S$12),"")</f>
        <v/>
      </c>
      <c r="W7" s="133" t="str">
        <f>IF(AND('Mapa final'!$AE$13="Muy Alta",'Mapa final'!$AG$13="Leve"),CONCATENATE("R2C",'Mapa final'!$S$13),"")</f>
        <v/>
      </c>
      <c r="X7" s="133" t="str">
        <f>IF(AND('Mapa final'!$AE$12="Muy Alta",'Mapa final'!$AG$12="Leve"),CONCATENATE("R2C",'Mapa final'!$S$12),"")</f>
        <v/>
      </c>
      <c r="Y7" s="133" t="str">
        <f>IF(AND('Mapa final'!$AE$13="Muy Alta",'Mapa final'!$AG$13="Leve"),CONCATENATE("R2C",'Mapa final'!$S$13),"")</f>
        <v/>
      </c>
      <c r="Z7" s="133" t="str">
        <f>IF(AND('Mapa final'!$AE$12="Muy Alta",'Mapa final'!$AG$12="Leve"),CONCATENATE("R2C",'Mapa final'!$S$12),"")</f>
        <v/>
      </c>
      <c r="AA7" s="39" t="str">
        <f>IF(AND('Mapa final'!$AE$13="Muy Alta",'Mapa final'!$AG$13="Leve"),CONCATENATE("R2C",'Mapa final'!$S$13),"")</f>
        <v/>
      </c>
      <c r="AB7" s="38" t="str">
        <f>IF(AND('Mapa final'!$AE$12="Muy Alta",'Mapa final'!$AG$12="Leve"),CONCATENATE("R2C",'Mapa final'!$S$12),"")</f>
        <v/>
      </c>
      <c r="AC7" s="133" t="str">
        <f>IF(AND('Mapa final'!$AE$13="Muy Alta",'Mapa final'!$AG$13="Leve"),CONCATENATE("R2C",'Mapa final'!$S$13),"")</f>
        <v/>
      </c>
      <c r="AD7" s="133" t="str">
        <f>IF(AND('Mapa final'!$AE$12="Muy Alta",'Mapa final'!$AG$12="Leve"),CONCATENATE("R2C",'Mapa final'!$S$12),"")</f>
        <v/>
      </c>
      <c r="AE7" s="133" t="str">
        <f>IF(AND('Mapa final'!$AE$13="Muy Alta",'Mapa final'!$AG$13="Leve"),CONCATENATE("R2C",'Mapa final'!$S$13),"")</f>
        <v/>
      </c>
      <c r="AF7" s="133" t="str">
        <f>IF(AND('Mapa final'!$AE$12="Muy Alta",'Mapa final'!$AG$12="Leve"),CONCATENATE("R2C",'Mapa final'!$S$12),"")</f>
        <v/>
      </c>
      <c r="AG7" s="133" t="str">
        <f>IF(AND('Mapa final'!$AE$13="Muy Alta",'Mapa final'!$AG$13="Leve"),CONCATENATE("R2C",'Mapa final'!$S$13),"")</f>
        <v/>
      </c>
      <c r="AH7" s="40" t="str">
        <f>IF(AND('Mapa final'!$AE$12="Muy Alta",'Mapa final'!$AG$12="Catastrófico"),CONCATENATE("R2C",'Mapa final'!$S$12),"")</f>
        <v/>
      </c>
      <c r="AI7" s="135" t="str">
        <f>IF(AND('Mapa final'!$AE$13="Muy Alta",'Mapa final'!$AG$13="Catastrófico"),CONCATENATE("R2C",'Mapa final'!$S$13),"")</f>
        <v/>
      </c>
      <c r="AJ7" s="135" t="str">
        <f>IF(AND('Mapa final'!$AE$12="Muy Alta",'Mapa final'!$AG$12="Catastrófico"),CONCATENATE("R2C",'Mapa final'!$S$12),"")</f>
        <v/>
      </c>
      <c r="AK7" s="135" t="str">
        <f>IF(AND('Mapa final'!$AE$13="Muy Alta",'Mapa final'!$AG$13="Catastrófico"),CONCATENATE("R2C",'Mapa final'!$S$13),"")</f>
        <v/>
      </c>
      <c r="AL7" s="135" t="str">
        <f>IF(AND('Mapa final'!$AE$12="Muy Alta",'Mapa final'!$AG$12="Catastrófico"),CONCATENATE("R2C",'Mapa final'!$S$12),"")</f>
        <v/>
      </c>
      <c r="AM7" s="41" t="str">
        <f>IF(AND('Mapa final'!$AE$13="Muy Alta",'Mapa final'!$AG$13="Catastrófico"),CONCATENATE("R2C",'Mapa final'!$S$13),"")</f>
        <v/>
      </c>
      <c r="AN7" s="64"/>
      <c r="AO7" s="330"/>
      <c r="AP7" s="331"/>
      <c r="AQ7" s="331"/>
      <c r="AR7" s="331"/>
      <c r="AS7" s="331"/>
      <c r="AT7" s="332"/>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68"/>
      <c r="C8" s="268"/>
      <c r="D8" s="269"/>
      <c r="E8" s="310"/>
      <c r="F8" s="311"/>
      <c r="G8" s="311"/>
      <c r="H8" s="311"/>
      <c r="I8" s="311"/>
      <c r="J8" s="38" t="str">
        <f>IF(AND('Mapa final'!$AE$12="Muy Alta",'Mapa final'!$AG$12="Leve"),CONCATENATE("R2C",'Mapa final'!$S$12),"")</f>
        <v/>
      </c>
      <c r="K8" s="133" t="str">
        <f>IF(AND('Mapa final'!$AE$13="Muy Alta",'Mapa final'!$AG$13="Leve"),CONCATENATE("R2C",'Mapa final'!$S$13),"")</f>
        <v/>
      </c>
      <c r="L8" s="133" t="str">
        <f>IF(AND('Mapa final'!$AE$12="Muy Alta",'Mapa final'!$AG$12="Leve"),CONCATENATE("R2C",'Mapa final'!$S$12),"")</f>
        <v/>
      </c>
      <c r="M8" s="133" t="str">
        <f>IF(AND('Mapa final'!$AE$13="Muy Alta",'Mapa final'!$AG$13="Leve"),CONCATENATE("R2C",'Mapa final'!$S$13),"")</f>
        <v/>
      </c>
      <c r="N8" s="133" t="str">
        <f>IF(AND('Mapa final'!$AE$12="Muy Alta",'Mapa final'!$AG$12="Leve"),CONCATENATE("R2C",'Mapa final'!$S$12),"")</f>
        <v/>
      </c>
      <c r="O8" s="39" t="str">
        <f>IF(AND('Mapa final'!$AE$13="Muy Alta",'Mapa final'!$AG$13="Leve"),CONCATENATE("R2C",'Mapa final'!$S$13),"")</f>
        <v/>
      </c>
      <c r="P8" s="38" t="str">
        <f>IF(AND('Mapa final'!$AE$12="Muy Alta",'Mapa final'!$AG$12="Leve"),CONCATENATE("R2C",'Mapa final'!$S$12),"")</f>
        <v/>
      </c>
      <c r="Q8" s="133" t="str">
        <f>IF(AND('Mapa final'!$AE$13="Muy Alta",'Mapa final'!$AG$13="Leve"),CONCATENATE("R2C",'Mapa final'!$S$13),"")</f>
        <v/>
      </c>
      <c r="R8" s="133" t="str">
        <f>IF(AND('Mapa final'!$AE$12="Muy Alta",'Mapa final'!$AG$12="Leve"),CONCATENATE("R2C",'Mapa final'!$S$12),"")</f>
        <v/>
      </c>
      <c r="S8" s="133" t="str">
        <f>IF(AND('Mapa final'!$AE$13="Muy Alta",'Mapa final'!$AG$13="Leve"),CONCATENATE("R2C",'Mapa final'!$S$13),"")</f>
        <v/>
      </c>
      <c r="T8" s="133" t="str">
        <f>IF(AND('Mapa final'!$AE$12="Muy Alta",'Mapa final'!$AG$12="Leve"),CONCATENATE("R2C",'Mapa final'!$S$12),"")</f>
        <v/>
      </c>
      <c r="U8" s="39" t="str">
        <f>IF(AND('Mapa final'!$AE$13="Muy Alta",'Mapa final'!$AG$13="Leve"),CONCATENATE("R2C",'Mapa final'!$S$13),"")</f>
        <v/>
      </c>
      <c r="V8" s="38" t="str">
        <f>IF(AND('Mapa final'!$AE$12="Muy Alta",'Mapa final'!$AG$12="Leve"),CONCATENATE("R2C",'Mapa final'!$S$12),"")</f>
        <v/>
      </c>
      <c r="W8" s="133" t="str">
        <f>IF(AND('Mapa final'!$AE$13="Muy Alta",'Mapa final'!$AG$13="Leve"),CONCATENATE("R2C",'Mapa final'!$S$13),"")</f>
        <v/>
      </c>
      <c r="X8" s="133" t="str">
        <f>IF(AND('Mapa final'!$AE$12="Muy Alta",'Mapa final'!$AG$12="Leve"),CONCATENATE("R2C",'Mapa final'!$S$12),"")</f>
        <v/>
      </c>
      <c r="Y8" s="133" t="str">
        <f>IF(AND('Mapa final'!$AE$13="Muy Alta",'Mapa final'!$AG$13="Leve"),CONCATENATE("R2C",'Mapa final'!$S$13),"")</f>
        <v/>
      </c>
      <c r="Z8" s="133" t="str">
        <f>IF(AND('Mapa final'!$AE$12="Muy Alta",'Mapa final'!$AG$12="Leve"),CONCATENATE("R2C",'Mapa final'!$S$12),"")</f>
        <v/>
      </c>
      <c r="AA8" s="39" t="str">
        <f>IF(AND('Mapa final'!$AE$13="Muy Alta",'Mapa final'!$AG$13="Leve"),CONCATENATE("R2C",'Mapa final'!$S$13),"")</f>
        <v/>
      </c>
      <c r="AB8" s="38" t="str">
        <f>IF(AND('Mapa final'!$AE$12="Muy Alta",'Mapa final'!$AG$12="Leve"),CONCATENATE("R2C",'Mapa final'!$S$12),"")</f>
        <v/>
      </c>
      <c r="AC8" s="133" t="str">
        <f>IF(AND('Mapa final'!$AE$13="Muy Alta",'Mapa final'!$AG$13="Leve"),CONCATENATE("R2C",'Mapa final'!$S$13),"")</f>
        <v/>
      </c>
      <c r="AD8" s="133" t="str">
        <f>IF(AND('Mapa final'!$AE$12="Muy Alta",'Mapa final'!$AG$12="Leve"),CONCATENATE("R2C",'Mapa final'!$S$12),"")</f>
        <v/>
      </c>
      <c r="AE8" s="133" t="str">
        <f>IF(AND('Mapa final'!$AE$13="Muy Alta",'Mapa final'!$AG$13="Leve"),CONCATENATE("R2C",'Mapa final'!$S$13),"")</f>
        <v/>
      </c>
      <c r="AF8" s="133" t="str">
        <f>IF(AND('Mapa final'!$AE$12="Muy Alta",'Mapa final'!$AG$12="Leve"),CONCATENATE("R2C",'Mapa final'!$S$12),"")</f>
        <v/>
      </c>
      <c r="AG8" s="133" t="str">
        <f>IF(AND('Mapa final'!$AE$13="Muy Alta",'Mapa final'!$AG$13="Leve"),CONCATENATE("R2C",'Mapa final'!$S$13),"")</f>
        <v/>
      </c>
      <c r="AH8" s="40" t="str">
        <f>IF(AND('Mapa final'!$AE$12="Muy Alta",'Mapa final'!$AG$12="Catastrófico"),CONCATENATE("R2C",'Mapa final'!$S$12),"")</f>
        <v/>
      </c>
      <c r="AI8" s="135" t="str">
        <f>IF(AND('Mapa final'!$AE$13="Muy Alta",'Mapa final'!$AG$13="Catastrófico"),CONCATENATE("R2C",'Mapa final'!$S$13),"")</f>
        <v/>
      </c>
      <c r="AJ8" s="135" t="str">
        <f>IF(AND('Mapa final'!$AE$12="Muy Alta",'Mapa final'!$AG$12="Catastrófico"),CONCATENATE("R2C",'Mapa final'!$S$12),"")</f>
        <v/>
      </c>
      <c r="AK8" s="135" t="str">
        <f>IF(AND('Mapa final'!$AE$13="Muy Alta",'Mapa final'!$AG$13="Catastrófico"),CONCATENATE("R2C",'Mapa final'!$S$13),"")</f>
        <v/>
      </c>
      <c r="AL8" s="135" t="str">
        <f>IF(AND('Mapa final'!$AE$12="Muy Alta",'Mapa final'!$AG$12="Catastrófico"),CONCATENATE("R2C",'Mapa final'!$S$12),"")</f>
        <v/>
      </c>
      <c r="AM8" s="41" t="str">
        <f>IF(AND('Mapa final'!$AE$13="Muy Alta",'Mapa final'!$AG$13="Catastrófico"),CONCATENATE("R2C",'Mapa final'!$S$13),"")</f>
        <v/>
      </c>
      <c r="AN8" s="64"/>
      <c r="AO8" s="330"/>
      <c r="AP8" s="331"/>
      <c r="AQ8" s="331"/>
      <c r="AR8" s="331"/>
      <c r="AS8" s="331"/>
      <c r="AT8" s="332"/>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68"/>
      <c r="C9" s="268"/>
      <c r="D9" s="269"/>
      <c r="E9" s="310"/>
      <c r="F9" s="311"/>
      <c r="G9" s="311"/>
      <c r="H9" s="311"/>
      <c r="I9" s="311"/>
      <c r="J9" s="38" t="str">
        <f>IF(AND('Mapa final'!$AE$12="Muy Alta",'Mapa final'!$AG$12="Leve"),CONCATENATE("R2C",'Mapa final'!$S$12),"")</f>
        <v/>
      </c>
      <c r="K9" s="133" t="str">
        <f>IF(AND('Mapa final'!$AE$13="Muy Alta",'Mapa final'!$AG$13="Leve"),CONCATENATE("R2C",'Mapa final'!$S$13),"")</f>
        <v/>
      </c>
      <c r="L9" s="133" t="str">
        <f>IF(AND('Mapa final'!$AE$12="Muy Alta",'Mapa final'!$AG$12="Leve"),CONCATENATE("R2C",'Mapa final'!$S$12),"")</f>
        <v/>
      </c>
      <c r="M9" s="133" t="str">
        <f>IF(AND('Mapa final'!$AE$13="Muy Alta",'Mapa final'!$AG$13="Leve"),CONCATENATE("R2C",'Mapa final'!$S$13),"")</f>
        <v/>
      </c>
      <c r="N9" s="133" t="str">
        <f>IF(AND('Mapa final'!$AE$12="Muy Alta",'Mapa final'!$AG$12="Leve"),CONCATENATE("R2C",'Mapa final'!$S$12),"")</f>
        <v/>
      </c>
      <c r="O9" s="39" t="str">
        <f>IF(AND('Mapa final'!$AE$13="Muy Alta",'Mapa final'!$AG$13="Leve"),CONCATENATE("R2C",'Mapa final'!$S$13),"")</f>
        <v/>
      </c>
      <c r="P9" s="38" t="str">
        <f>IF(AND('Mapa final'!$AE$12="Muy Alta",'Mapa final'!$AG$12="Leve"),CONCATENATE("R2C",'Mapa final'!$S$12),"")</f>
        <v/>
      </c>
      <c r="Q9" s="133" t="str">
        <f>IF(AND('Mapa final'!$AE$13="Muy Alta",'Mapa final'!$AG$13="Leve"),CONCATENATE("R2C",'Mapa final'!$S$13),"")</f>
        <v/>
      </c>
      <c r="R9" s="133" t="str">
        <f>IF(AND('Mapa final'!$AE$12="Muy Alta",'Mapa final'!$AG$12="Leve"),CONCATENATE("R2C",'Mapa final'!$S$12),"")</f>
        <v/>
      </c>
      <c r="S9" s="133" t="str">
        <f>IF(AND('Mapa final'!$AE$13="Muy Alta",'Mapa final'!$AG$13="Leve"),CONCATENATE("R2C",'Mapa final'!$S$13),"")</f>
        <v/>
      </c>
      <c r="T9" s="133" t="str">
        <f>IF(AND('Mapa final'!$AE$12="Muy Alta",'Mapa final'!$AG$12="Leve"),CONCATENATE("R2C",'Mapa final'!$S$12),"")</f>
        <v/>
      </c>
      <c r="U9" s="39" t="str">
        <f>IF(AND('Mapa final'!$AE$13="Muy Alta",'Mapa final'!$AG$13="Leve"),CONCATENATE("R2C",'Mapa final'!$S$13),"")</f>
        <v/>
      </c>
      <c r="V9" s="38" t="str">
        <f>IF(AND('Mapa final'!$AE$12="Muy Alta",'Mapa final'!$AG$12="Leve"),CONCATENATE("R2C",'Mapa final'!$S$12),"")</f>
        <v/>
      </c>
      <c r="W9" s="133" t="str">
        <f>IF(AND('Mapa final'!$AE$13="Muy Alta",'Mapa final'!$AG$13="Leve"),CONCATENATE("R2C",'Mapa final'!$S$13),"")</f>
        <v/>
      </c>
      <c r="X9" s="133" t="str">
        <f>IF(AND('Mapa final'!$AE$12="Muy Alta",'Mapa final'!$AG$12="Leve"),CONCATENATE("R2C",'Mapa final'!$S$12),"")</f>
        <v/>
      </c>
      <c r="Y9" s="133" t="str">
        <f>IF(AND('Mapa final'!$AE$13="Muy Alta",'Mapa final'!$AG$13="Leve"),CONCATENATE("R2C",'Mapa final'!$S$13),"")</f>
        <v/>
      </c>
      <c r="Z9" s="133" t="str">
        <f>IF(AND('Mapa final'!$AE$12="Muy Alta",'Mapa final'!$AG$12="Leve"),CONCATENATE("R2C",'Mapa final'!$S$12),"")</f>
        <v/>
      </c>
      <c r="AA9" s="39" t="str">
        <f>IF(AND('Mapa final'!$AE$13="Muy Alta",'Mapa final'!$AG$13="Leve"),CONCATENATE("R2C",'Mapa final'!$S$13),"")</f>
        <v/>
      </c>
      <c r="AB9" s="38" t="str">
        <f>IF(AND('Mapa final'!$AE$12="Muy Alta",'Mapa final'!$AG$12="Leve"),CONCATENATE("R2C",'Mapa final'!$S$12),"")</f>
        <v/>
      </c>
      <c r="AC9" s="133" t="str">
        <f>IF(AND('Mapa final'!$AE$13="Muy Alta",'Mapa final'!$AG$13="Leve"),CONCATENATE("R2C",'Mapa final'!$S$13),"")</f>
        <v/>
      </c>
      <c r="AD9" s="133" t="str">
        <f>IF(AND('Mapa final'!$AE$12="Muy Alta",'Mapa final'!$AG$12="Leve"),CONCATENATE("R2C",'Mapa final'!$S$12),"")</f>
        <v/>
      </c>
      <c r="AE9" s="133" t="str">
        <f>IF(AND('Mapa final'!$AE$13="Muy Alta",'Mapa final'!$AG$13="Leve"),CONCATENATE("R2C",'Mapa final'!$S$13),"")</f>
        <v/>
      </c>
      <c r="AF9" s="133" t="str">
        <f>IF(AND('Mapa final'!$AE$12="Muy Alta",'Mapa final'!$AG$12="Leve"),CONCATENATE("R2C",'Mapa final'!$S$12),"")</f>
        <v/>
      </c>
      <c r="AG9" s="133" t="str">
        <f>IF(AND('Mapa final'!$AE$13="Muy Alta",'Mapa final'!$AG$13="Leve"),CONCATENATE("R2C",'Mapa final'!$S$13),"")</f>
        <v/>
      </c>
      <c r="AH9" s="40" t="str">
        <f>IF(AND('Mapa final'!$AE$12="Muy Alta",'Mapa final'!$AG$12="Catastrófico"),CONCATENATE("R2C",'Mapa final'!$S$12),"")</f>
        <v/>
      </c>
      <c r="AI9" s="135" t="str">
        <f>IF(AND('Mapa final'!$AE$13="Muy Alta",'Mapa final'!$AG$13="Catastrófico"),CONCATENATE("R2C",'Mapa final'!$S$13),"")</f>
        <v/>
      </c>
      <c r="AJ9" s="135" t="str">
        <f>IF(AND('Mapa final'!$AE$12="Muy Alta",'Mapa final'!$AG$12="Catastrófico"),CONCATENATE("R2C",'Mapa final'!$S$12),"")</f>
        <v/>
      </c>
      <c r="AK9" s="135" t="str">
        <f>IF(AND('Mapa final'!$AE$13="Muy Alta",'Mapa final'!$AG$13="Catastrófico"),CONCATENATE("R2C",'Mapa final'!$S$13),"")</f>
        <v/>
      </c>
      <c r="AL9" s="135" t="str">
        <f>IF(AND('Mapa final'!$AE$12="Muy Alta",'Mapa final'!$AG$12="Catastrófico"),CONCATENATE("R2C",'Mapa final'!$S$12),"")</f>
        <v/>
      </c>
      <c r="AM9" s="41" t="str">
        <f>IF(AND('Mapa final'!$AE$13="Muy Alta",'Mapa final'!$AG$13="Catastrófico"),CONCATENATE("R2C",'Mapa final'!$S$13),"")</f>
        <v/>
      </c>
      <c r="AN9" s="64"/>
      <c r="AO9" s="330"/>
      <c r="AP9" s="331"/>
      <c r="AQ9" s="331"/>
      <c r="AR9" s="331"/>
      <c r="AS9" s="331"/>
      <c r="AT9" s="332"/>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68"/>
      <c r="C10" s="268"/>
      <c r="D10" s="269"/>
      <c r="E10" s="310"/>
      <c r="F10" s="311"/>
      <c r="G10" s="311"/>
      <c r="H10" s="311"/>
      <c r="I10" s="311"/>
      <c r="J10" s="38" t="str">
        <f>IF(AND('Mapa final'!$AE$12="Muy Alta",'Mapa final'!$AG$12="Leve"),CONCATENATE("R2C",'Mapa final'!$S$12),"")</f>
        <v/>
      </c>
      <c r="K10" s="133" t="str">
        <f>IF(AND('Mapa final'!$AE$13="Muy Alta",'Mapa final'!$AG$13="Leve"),CONCATENATE("R2C",'Mapa final'!$S$13),"")</f>
        <v/>
      </c>
      <c r="L10" s="133" t="str">
        <f>IF(AND('Mapa final'!$AE$12="Muy Alta",'Mapa final'!$AG$12="Leve"),CONCATENATE("R2C",'Mapa final'!$S$12),"")</f>
        <v/>
      </c>
      <c r="M10" s="133" t="str">
        <f>IF(AND('Mapa final'!$AE$13="Muy Alta",'Mapa final'!$AG$13="Leve"),CONCATENATE("R2C",'Mapa final'!$S$13),"")</f>
        <v/>
      </c>
      <c r="N10" s="133" t="str">
        <f>IF(AND('Mapa final'!$AE$12="Muy Alta",'Mapa final'!$AG$12="Leve"),CONCATENATE("R2C",'Mapa final'!$S$12),"")</f>
        <v/>
      </c>
      <c r="O10" s="39" t="str">
        <f>IF(AND('Mapa final'!$AE$13="Muy Alta",'Mapa final'!$AG$13="Leve"),CONCATENATE("R2C",'Mapa final'!$S$13),"")</f>
        <v/>
      </c>
      <c r="P10" s="38" t="str">
        <f>IF(AND('Mapa final'!$AE$12="Muy Alta",'Mapa final'!$AG$12="Leve"),CONCATENATE("R2C",'Mapa final'!$S$12),"")</f>
        <v/>
      </c>
      <c r="Q10" s="133" t="str">
        <f>IF(AND('Mapa final'!$AE$13="Muy Alta",'Mapa final'!$AG$13="Leve"),CONCATENATE("R2C",'Mapa final'!$S$13),"")</f>
        <v/>
      </c>
      <c r="R10" s="133" t="str">
        <f>IF(AND('Mapa final'!$AE$12="Muy Alta",'Mapa final'!$AG$12="Leve"),CONCATENATE("R2C",'Mapa final'!$S$12),"")</f>
        <v/>
      </c>
      <c r="S10" s="133" t="str">
        <f>IF(AND('Mapa final'!$AE$13="Muy Alta",'Mapa final'!$AG$13="Leve"),CONCATENATE("R2C",'Mapa final'!$S$13),"")</f>
        <v/>
      </c>
      <c r="T10" s="133" t="str">
        <f>IF(AND('Mapa final'!$AE$12="Muy Alta",'Mapa final'!$AG$12="Leve"),CONCATENATE("R2C",'Mapa final'!$S$12),"")</f>
        <v/>
      </c>
      <c r="U10" s="39" t="str">
        <f>IF(AND('Mapa final'!$AE$13="Muy Alta",'Mapa final'!$AG$13="Leve"),CONCATENATE("R2C",'Mapa final'!$S$13),"")</f>
        <v/>
      </c>
      <c r="V10" s="38" t="str">
        <f>IF(AND('Mapa final'!$AE$12="Muy Alta",'Mapa final'!$AG$12="Leve"),CONCATENATE("R2C",'Mapa final'!$S$12),"")</f>
        <v/>
      </c>
      <c r="W10" s="133" t="str">
        <f>IF(AND('Mapa final'!$AE$13="Muy Alta",'Mapa final'!$AG$13="Leve"),CONCATENATE("R2C",'Mapa final'!$S$13),"")</f>
        <v/>
      </c>
      <c r="X10" s="133" t="str">
        <f>IF(AND('Mapa final'!$AE$12="Muy Alta",'Mapa final'!$AG$12="Leve"),CONCATENATE("R2C",'Mapa final'!$S$12),"")</f>
        <v/>
      </c>
      <c r="Y10" s="133" t="str">
        <f>IF(AND('Mapa final'!$AE$13="Muy Alta",'Mapa final'!$AG$13="Leve"),CONCATENATE("R2C",'Mapa final'!$S$13),"")</f>
        <v/>
      </c>
      <c r="Z10" s="133" t="str">
        <f>IF(AND('Mapa final'!$AE$12="Muy Alta",'Mapa final'!$AG$12="Leve"),CONCATENATE("R2C",'Mapa final'!$S$12),"")</f>
        <v/>
      </c>
      <c r="AA10" s="39" t="str">
        <f>IF(AND('Mapa final'!$AE$13="Muy Alta",'Mapa final'!$AG$13="Leve"),CONCATENATE("R2C",'Mapa final'!$S$13),"")</f>
        <v/>
      </c>
      <c r="AB10" s="38" t="str">
        <f>IF(AND('Mapa final'!$AE$12="Muy Alta",'Mapa final'!$AG$12="Leve"),CONCATENATE("R2C",'Mapa final'!$S$12),"")</f>
        <v/>
      </c>
      <c r="AC10" s="133" t="str">
        <f>IF(AND('Mapa final'!$AE$13="Muy Alta",'Mapa final'!$AG$13="Leve"),CONCATENATE("R2C",'Mapa final'!$S$13),"")</f>
        <v/>
      </c>
      <c r="AD10" s="133" t="str">
        <f>IF(AND('Mapa final'!$AE$12="Muy Alta",'Mapa final'!$AG$12="Leve"),CONCATENATE("R2C",'Mapa final'!$S$12),"")</f>
        <v/>
      </c>
      <c r="AE10" s="133" t="str">
        <f>IF(AND('Mapa final'!$AE$13="Muy Alta",'Mapa final'!$AG$13="Leve"),CONCATENATE("R2C",'Mapa final'!$S$13),"")</f>
        <v/>
      </c>
      <c r="AF10" s="133" t="str">
        <f>IF(AND('Mapa final'!$AE$12="Muy Alta",'Mapa final'!$AG$12="Leve"),CONCATENATE("R2C",'Mapa final'!$S$12),"")</f>
        <v/>
      </c>
      <c r="AG10" s="133" t="str">
        <f>IF(AND('Mapa final'!$AE$13="Muy Alta",'Mapa final'!$AG$13="Leve"),CONCATENATE("R2C",'Mapa final'!$S$13),"")</f>
        <v/>
      </c>
      <c r="AH10" s="40" t="str">
        <f>IF(AND('Mapa final'!$AE$12="Muy Alta",'Mapa final'!$AG$12="Catastrófico"),CONCATENATE("R2C",'Mapa final'!$S$12),"")</f>
        <v/>
      </c>
      <c r="AI10" s="135" t="str">
        <f>IF(AND('Mapa final'!$AE$13="Muy Alta",'Mapa final'!$AG$13="Catastrófico"),CONCATENATE("R2C",'Mapa final'!$S$13),"")</f>
        <v/>
      </c>
      <c r="AJ10" s="135" t="str">
        <f>IF(AND('Mapa final'!$AE$12="Muy Alta",'Mapa final'!$AG$12="Catastrófico"),CONCATENATE("R2C",'Mapa final'!$S$12),"")</f>
        <v/>
      </c>
      <c r="AK10" s="135" t="str">
        <f>IF(AND('Mapa final'!$AE$13="Muy Alta",'Mapa final'!$AG$13="Catastrófico"),CONCATENATE("R2C",'Mapa final'!$S$13),"")</f>
        <v/>
      </c>
      <c r="AL10" s="135" t="str">
        <f>IF(AND('Mapa final'!$AE$12="Muy Alta",'Mapa final'!$AG$12="Catastrófico"),CONCATENATE("R2C",'Mapa final'!$S$12),"")</f>
        <v/>
      </c>
      <c r="AM10" s="41" t="str">
        <f>IF(AND('Mapa final'!$AE$13="Muy Alta",'Mapa final'!$AG$13="Catastrófico"),CONCATENATE("R2C",'Mapa final'!$S$13),"")</f>
        <v/>
      </c>
      <c r="AN10" s="64"/>
      <c r="AO10" s="330"/>
      <c r="AP10" s="331"/>
      <c r="AQ10" s="331"/>
      <c r="AR10" s="331"/>
      <c r="AS10" s="331"/>
      <c r="AT10" s="332"/>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68"/>
      <c r="C11" s="268"/>
      <c r="D11" s="269"/>
      <c r="E11" s="310"/>
      <c r="F11" s="311"/>
      <c r="G11" s="311"/>
      <c r="H11" s="311"/>
      <c r="I11" s="311"/>
      <c r="J11" s="38" t="str">
        <f>IF(AND('Mapa final'!$AE$12="Muy Alta",'Mapa final'!$AG$12="Leve"),CONCATENATE("R2C",'Mapa final'!$S$12),"")</f>
        <v/>
      </c>
      <c r="K11" s="133" t="str">
        <f>IF(AND('Mapa final'!$AE$13="Muy Alta",'Mapa final'!$AG$13="Leve"),CONCATENATE("R2C",'Mapa final'!$S$13),"")</f>
        <v/>
      </c>
      <c r="L11" s="133" t="str">
        <f>IF(AND('Mapa final'!$AE$12="Muy Alta",'Mapa final'!$AG$12="Leve"),CONCATENATE("R2C",'Mapa final'!$S$12),"")</f>
        <v/>
      </c>
      <c r="M11" s="133" t="str">
        <f>IF(AND('Mapa final'!$AE$13="Muy Alta",'Mapa final'!$AG$13="Leve"),CONCATENATE("R2C",'Mapa final'!$S$13),"")</f>
        <v/>
      </c>
      <c r="N11" s="133" t="str">
        <f>IF(AND('Mapa final'!$AE$12="Muy Alta",'Mapa final'!$AG$12="Leve"),CONCATENATE("R2C",'Mapa final'!$S$12),"")</f>
        <v/>
      </c>
      <c r="O11" s="39" t="str">
        <f>IF(AND('Mapa final'!$AE$13="Muy Alta",'Mapa final'!$AG$13="Leve"),CONCATENATE("R2C",'Mapa final'!$S$13),"")</f>
        <v/>
      </c>
      <c r="P11" s="38" t="str">
        <f>IF(AND('Mapa final'!$AE$12="Muy Alta",'Mapa final'!$AG$12="Leve"),CONCATENATE("R2C",'Mapa final'!$S$12),"")</f>
        <v/>
      </c>
      <c r="Q11" s="133" t="str">
        <f>IF(AND('Mapa final'!$AE$13="Muy Alta",'Mapa final'!$AG$13="Leve"),CONCATENATE("R2C",'Mapa final'!$S$13),"")</f>
        <v/>
      </c>
      <c r="R11" s="133" t="str">
        <f>IF(AND('Mapa final'!$AE$12="Muy Alta",'Mapa final'!$AG$12="Leve"),CONCATENATE("R2C",'Mapa final'!$S$12),"")</f>
        <v/>
      </c>
      <c r="S11" s="133" t="str">
        <f>IF(AND('Mapa final'!$AE$13="Muy Alta",'Mapa final'!$AG$13="Leve"),CONCATENATE("R2C",'Mapa final'!$S$13),"")</f>
        <v/>
      </c>
      <c r="T11" s="133" t="str">
        <f>IF(AND('Mapa final'!$AE$12="Muy Alta",'Mapa final'!$AG$12="Leve"),CONCATENATE("R2C",'Mapa final'!$S$12),"")</f>
        <v/>
      </c>
      <c r="U11" s="39" t="str">
        <f>IF(AND('Mapa final'!$AE$13="Muy Alta",'Mapa final'!$AG$13="Leve"),CONCATENATE("R2C",'Mapa final'!$S$13),"")</f>
        <v/>
      </c>
      <c r="V11" s="38" t="str">
        <f>IF(AND('Mapa final'!$AE$12="Muy Alta",'Mapa final'!$AG$12="Leve"),CONCATENATE("R2C",'Mapa final'!$S$12),"")</f>
        <v/>
      </c>
      <c r="W11" s="133" t="str">
        <f>IF(AND('Mapa final'!$AE$13="Muy Alta",'Mapa final'!$AG$13="Leve"),CONCATENATE("R2C",'Mapa final'!$S$13),"")</f>
        <v/>
      </c>
      <c r="X11" s="133" t="str">
        <f>IF(AND('Mapa final'!$AE$12="Muy Alta",'Mapa final'!$AG$12="Leve"),CONCATENATE("R2C",'Mapa final'!$S$12),"")</f>
        <v/>
      </c>
      <c r="Y11" s="133" t="str">
        <f>IF(AND('Mapa final'!$AE$13="Muy Alta",'Mapa final'!$AG$13="Leve"),CONCATENATE("R2C",'Mapa final'!$S$13),"")</f>
        <v/>
      </c>
      <c r="Z11" s="133" t="str">
        <f>IF(AND('Mapa final'!$AE$12="Muy Alta",'Mapa final'!$AG$12="Leve"),CONCATENATE("R2C",'Mapa final'!$S$12),"")</f>
        <v/>
      </c>
      <c r="AA11" s="39" t="str">
        <f>IF(AND('Mapa final'!$AE$13="Muy Alta",'Mapa final'!$AG$13="Leve"),CONCATENATE("R2C",'Mapa final'!$S$13),"")</f>
        <v/>
      </c>
      <c r="AB11" s="38" t="str">
        <f>IF(AND('Mapa final'!$AE$12="Muy Alta",'Mapa final'!$AG$12="Leve"),CONCATENATE("R2C",'Mapa final'!$S$12),"")</f>
        <v/>
      </c>
      <c r="AC11" s="133" t="str">
        <f>IF(AND('Mapa final'!$AE$13="Muy Alta",'Mapa final'!$AG$13="Leve"),CONCATENATE("R2C",'Mapa final'!$S$13),"")</f>
        <v/>
      </c>
      <c r="AD11" s="133" t="str">
        <f>IF(AND('Mapa final'!$AE$12="Muy Alta",'Mapa final'!$AG$12="Leve"),CONCATENATE("R2C",'Mapa final'!$S$12),"")</f>
        <v/>
      </c>
      <c r="AE11" s="133" t="str">
        <f>IF(AND('Mapa final'!$AE$13="Muy Alta",'Mapa final'!$AG$13="Leve"),CONCATENATE("R2C",'Mapa final'!$S$13),"")</f>
        <v/>
      </c>
      <c r="AF11" s="133" t="str">
        <f>IF(AND('Mapa final'!$AE$12="Muy Alta",'Mapa final'!$AG$12="Leve"),CONCATENATE("R2C",'Mapa final'!$S$12),"")</f>
        <v/>
      </c>
      <c r="AG11" s="133" t="str">
        <f>IF(AND('Mapa final'!$AE$13="Muy Alta",'Mapa final'!$AG$13="Leve"),CONCATENATE("R2C",'Mapa final'!$S$13),"")</f>
        <v/>
      </c>
      <c r="AH11" s="40" t="str">
        <f>IF(AND('Mapa final'!$AE$12="Muy Alta",'Mapa final'!$AG$12="Catastrófico"),CONCATENATE("R2C",'Mapa final'!$S$12),"")</f>
        <v/>
      </c>
      <c r="AI11" s="135" t="str">
        <f>IF(AND('Mapa final'!$AE$13="Muy Alta",'Mapa final'!$AG$13="Catastrófico"),CONCATENATE("R2C",'Mapa final'!$S$13),"")</f>
        <v/>
      </c>
      <c r="AJ11" s="135" t="str">
        <f>IF(AND('Mapa final'!$AE$12="Muy Alta",'Mapa final'!$AG$12="Catastrófico"),CONCATENATE("R2C",'Mapa final'!$S$12),"")</f>
        <v/>
      </c>
      <c r="AK11" s="135" t="str">
        <f>IF(AND('Mapa final'!$AE$13="Muy Alta",'Mapa final'!$AG$13="Catastrófico"),CONCATENATE("R2C",'Mapa final'!$S$13),"")</f>
        <v/>
      </c>
      <c r="AL11" s="135" t="str">
        <f>IF(AND('Mapa final'!$AE$12="Muy Alta",'Mapa final'!$AG$12="Catastrófico"),CONCATENATE("R2C",'Mapa final'!$S$12),"")</f>
        <v/>
      </c>
      <c r="AM11" s="41" t="str">
        <f>IF(AND('Mapa final'!$AE$13="Muy Alta",'Mapa final'!$AG$13="Catastrófico"),CONCATENATE("R2C",'Mapa final'!$S$13),"")</f>
        <v/>
      </c>
      <c r="AN11" s="64"/>
      <c r="AO11" s="330"/>
      <c r="AP11" s="331"/>
      <c r="AQ11" s="331"/>
      <c r="AR11" s="331"/>
      <c r="AS11" s="331"/>
      <c r="AT11" s="332"/>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68"/>
      <c r="C12" s="268"/>
      <c r="D12" s="269"/>
      <c r="E12" s="310"/>
      <c r="F12" s="311"/>
      <c r="G12" s="311"/>
      <c r="H12" s="311"/>
      <c r="I12" s="311"/>
      <c r="J12" s="38" t="str">
        <f>IF(AND('Mapa final'!$AE$12="Muy Alta",'Mapa final'!$AG$12="Leve"),CONCATENATE("R2C",'Mapa final'!$S$12),"")</f>
        <v/>
      </c>
      <c r="K12" s="133" t="str">
        <f>IF(AND('Mapa final'!$AE$13="Muy Alta",'Mapa final'!$AG$13="Leve"),CONCATENATE("R2C",'Mapa final'!$S$13),"")</f>
        <v/>
      </c>
      <c r="L12" s="133" t="str">
        <f>IF(AND('Mapa final'!$AE$12="Muy Alta",'Mapa final'!$AG$12="Leve"),CONCATENATE("R2C",'Mapa final'!$S$12),"")</f>
        <v/>
      </c>
      <c r="M12" s="133" t="str">
        <f>IF(AND('Mapa final'!$AE$13="Muy Alta",'Mapa final'!$AG$13="Leve"),CONCATENATE("R2C",'Mapa final'!$S$13),"")</f>
        <v/>
      </c>
      <c r="N12" s="133" t="str">
        <f>IF(AND('Mapa final'!$AE$12="Muy Alta",'Mapa final'!$AG$12="Leve"),CONCATENATE("R2C",'Mapa final'!$S$12),"")</f>
        <v/>
      </c>
      <c r="O12" s="39" t="str">
        <f>IF(AND('Mapa final'!$AE$13="Muy Alta",'Mapa final'!$AG$13="Leve"),CONCATENATE("R2C",'Mapa final'!$S$13),"")</f>
        <v/>
      </c>
      <c r="P12" s="38" t="str">
        <f>IF(AND('Mapa final'!$AE$12="Muy Alta",'Mapa final'!$AG$12="Leve"),CONCATENATE("R2C",'Mapa final'!$S$12),"")</f>
        <v/>
      </c>
      <c r="Q12" s="133" t="str">
        <f>IF(AND('Mapa final'!$AE$13="Muy Alta",'Mapa final'!$AG$13="Leve"),CONCATENATE("R2C",'Mapa final'!$S$13),"")</f>
        <v/>
      </c>
      <c r="R12" s="133" t="str">
        <f>IF(AND('Mapa final'!$AE$12="Muy Alta",'Mapa final'!$AG$12="Leve"),CONCATENATE("R2C",'Mapa final'!$S$12),"")</f>
        <v/>
      </c>
      <c r="S12" s="133" t="str">
        <f>IF(AND('Mapa final'!$AE$13="Muy Alta",'Mapa final'!$AG$13="Leve"),CONCATENATE("R2C",'Mapa final'!$S$13),"")</f>
        <v/>
      </c>
      <c r="T12" s="133" t="str">
        <f>IF(AND('Mapa final'!$AE$12="Muy Alta",'Mapa final'!$AG$12="Leve"),CONCATENATE("R2C",'Mapa final'!$S$12),"")</f>
        <v/>
      </c>
      <c r="U12" s="39" t="str">
        <f>IF(AND('Mapa final'!$AE$13="Muy Alta",'Mapa final'!$AG$13="Leve"),CONCATENATE("R2C",'Mapa final'!$S$13),"")</f>
        <v/>
      </c>
      <c r="V12" s="38" t="str">
        <f>IF(AND('Mapa final'!$AE$12="Muy Alta",'Mapa final'!$AG$12="Leve"),CONCATENATE("R2C",'Mapa final'!$S$12),"")</f>
        <v/>
      </c>
      <c r="W12" s="133" t="str">
        <f>IF(AND('Mapa final'!$AE$13="Muy Alta",'Mapa final'!$AG$13="Leve"),CONCATENATE("R2C",'Mapa final'!$S$13),"")</f>
        <v/>
      </c>
      <c r="X12" s="133" t="str">
        <f>IF(AND('Mapa final'!$AE$12="Muy Alta",'Mapa final'!$AG$12="Leve"),CONCATENATE("R2C",'Mapa final'!$S$12),"")</f>
        <v/>
      </c>
      <c r="Y12" s="133" t="str">
        <f>IF(AND('Mapa final'!$AE$13="Muy Alta",'Mapa final'!$AG$13="Leve"),CONCATENATE("R2C",'Mapa final'!$S$13),"")</f>
        <v/>
      </c>
      <c r="Z12" s="133" t="str">
        <f>IF(AND('Mapa final'!$AE$12="Muy Alta",'Mapa final'!$AG$12="Leve"),CONCATENATE("R2C",'Mapa final'!$S$12),"")</f>
        <v/>
      </c>
      <c r="AA12" s="39" t="str">
        <f>IF(AND('Mapa final'!$AE$13="Muy Alta",'Mapa final'!$AG$13="Leve"),CONCATENATE("R2C",'Mapa final'!$S$13),"")</f>
        <v/>
      </c>
      <c r="AB12" s="38" t="str">
        <f>IF(AND('Mapa final'!$AE$12="Muy Alta",'Mapa final'!$AG$12="Leve"),CONCATENATE("R2C",'Mapa final'!$S$12),"")</f>
        <v/>
      </c>
      <c r="AC12" s="133" t="str">
        <f>IF(AND('Mapa final'!$AE$13="Muy Alta",'Mapa final'!$AG$13="Leve"),CONCATENATE("R2C",'Mapa final'!$S$13),"")</f>
        <v/>
      </c>
      <c r="AD12" s="133" t="str">
        <f>IF(AND('Mapa final'!$AE$12="Muy Alta",'Mapa final'!$AG$12="Leve"),CONCATENATE("R2C",'Mapa final'!$S$12),"")</f>
        <v/>
      </c>
      <c r="AE12" s="133" t="str">
        <f>IF(AND('Mapa final'!$AE$13="Muy Alta",'Mapa final'!$AG$13="Leve"),CONCATENATE("R2C",'Mapa final'!$S$13),"")</f>
        <v/>
      </c>
      <c r="AF12" s="133" t="str">
        <f>IF(AND('Mapa final'!$AE$12="Muy Alta",'Mapa final'!$AG$12="Leve"),CONCATENATE("R2C",'Mapa final'!$S$12),"")</f>
        <v/>
      </c>
      <c r="AG12" s="133" t="str">
        <f>IF(AND('Mapa final'!$AE$13="Muy Alta",'Mapa final'!$AG$13="Leve"),CONCATENATE("R2C",'Mapa final'!$S$13),"")</f>
        <v/>
      </c>
      <c r="AH12" s="40" t="str">
        <f>IF(AND('Mapa final'!$AE$12="Muy Alta",'Mapa final'!$AG$12="Catastrófico"),CONCATENATE("R2C",'Mapa final'!$S$12),"")</f>
        <v/>
      </c>
      <c r="AI12" s="135" t="str">
        <f>IF(AND('Mapa final'!$AE$13="Muy Alta",'Mapa final'!$AG$13="Catastrófico"),CONCATENATE("R2C",'Mapa final'!$S$13),"")</f>
        <v/>
      </c>
      <c r="AJ12" s="135" t="str">
        <f>IF(AND('Mapa final'!$AE$12="Muy Alta",'Mapa final'!$AG$12="Catastrófico"),CONCATENATE("R2C",'Mapa final'!$S$12),"")</f>
        <v/>
      </c>
      <c r="AK12" s="135" t="str">
        <f>IF(AND('Mapa final'!$AE$13="Muy Alta",'Mapa final'!$AG$13="Catastrófico"),CONCATENATE("R2C",'Mapa final'!$S$13),"")</f>
        <v/>
      </c>
      <c r="AL12" s="135" t="str">
        <f>IF(AND('Mapa final'!$AE$12="Muy Alta",'Mapa final'!$AG$12="Catastrófico"),CONCATENATE("R2C",'Mapa final'!$S$12),"")</f>
        <v/>
      </c>
      <c r="AM12" s="41" t="str">
        <f>IF(AND('Mapa final'!$AE$13="Muy Alta",'Mapa final'!$AG$13="Catastrófico"),CONCATENATE("R2C",'Mapa final'!$S$13),"")</f>
        <v/>
      </c>
      <c r="AN12" s="64"/>
      <c r="AO12" s="330"/>
      <c r="AP12" s="331"/>
      <c r="AQ12" s="331"/>
      <c r="AR12" s="331"/>
      <c r="AS12" s="331"/>
      <c r="AT12" s="332"/>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68"/>
      <c r="C13" s="268"/>
      <c r="D13" s="269"/>
      <c r="E13" s="310"/>
      <c r="F13" s="311"/>
      <c r="G13" s="311"/>
      <c r="H13" s="311"/>
      <c r="I13" s="311"/>
      <c r="J13" s="38" t="str">
        <f>IF(AND('Mapa final'!$AE$12="Muy Alta",'Mapa final'!$AG$12="Leve"),CONCATENATE("R2C",'Mapa final'!$S$12),"")</f>
        <v/>
      </c>
      <c r="K13" s="133" t="str">
        <f>IF(AND('Mapa final'!$AE$13="Muy Alta",'Mapa final'!$AG$13="Leve"),CONCATENATE("R2C",'Mapa final'!$S$13),"")</f>
        <v/>
      </c>
      <c r="L13" s="133" t="str">
        <f>IF(AND('Mapa final'!$AE$12="Muy Alta",'Mapa final'!$AG$12="Leve"),CONCATENATE("R2C",'Mapa final'!$S$12),"")</f>
        <v/>
      </c>
      <c r="M13" s="133" t="str">
        <f>IF(AND('Mapa final'!$AE$13="Muy Alta",'Mapa final'!$AG$13="Leve"),CONCATENATE("R2C",'Mapa final'!$S$13),"")</f>
        <v/>
      </c>
      <c r="N13" s="133" t="str">
        <f>IF(AND('Mapa final'!$AE$12="Muy Alta",'Mapa final'!$AG$12="Leve"),CONCATENATE("R2C",'Mapa final'!$S$12),"")</f>
        <v/>
      </c>
      <c r="O13" s="39" t="str">
        <f>IF(AND('Mapa final'!$AE$13="Muy Alta",'Mapa final'!$AG$13="Leve"),CONCATENATE("R2C",'Mapa final'!$S$13),"")</f>
        <v/>
      </c>
      <c r="P13" s="38" t="str">
        <f>IF(AND('Mapa final'!$AE$12="Muy Alta",'Mapa final'!$AG$12="Leve"),CONCATENATE("R2C",'Mapa final'!$S$12),"")</f>
        <v/>
      </c>
      <c r="Q13" s="133" t="str">
        <f>IF(AND('Mapa final'!$AE$13="Muy Alta",'Mapa final'!$AG$13="Leve"),CONCATENATE("R2C",'Mapa final'!$S$13),"")</f>
        <v/>
      </c>
      <c r="R13" s="133" t="str">
        <f>IF(AND('Mapa final'!$AE$12="Muy Alta",'Mapa final'!$AG$12="Leve"),CONCATENATE("R2C",'Mapa final'!$S$12),"")</f>
        <v/>
      </c>
      <c r="S13" s="133" t="str">
        <f>IF(AND('Mapa final'!$AE$13="Muy Alta",'Mapa final'!$AG$13="Leve"),CONCATENATE("R2C",'Mapa final'!$S$13),"")</f>
        <v/>
      </c>
      <c r="T13" s="133" t="str">
        <f>IF(AND('Mapa final'!$AE$12="Muy Alta",'Mapa final'!$AG$12="Leve"),CONCATENATE("R2C",'Mapa final'!$S$12),"")</f>
        <v/>
      </c>
      <c r="U13" s="39" t="str">
        <f>IF(AND('Mapa final'!$AE$13="Muy Alta",'Mapa final'!$AG$13="Leve"),CONCATENATE("R2C",'Mapa final'!$S$13),"")</f>
        <v/>
      </c>
      <c r="V13" s="38" t="str">
        <f>IF(AND('Mapa final'!$AE$12="Muy Alta",'Mapa final'!$AG$12="Leve"),CONCATENATE("R2C",'Mapa final'!$S$12),"")</f>
        <v/>
      </c>
      <c r="W13" s="133" t="str">
        <f>IF(AND('Mapa final'!$AE$13="Muy Alta",'Mapa final'!$AG$13="Leve"),CONCATENATE("R2C",'Mapa final'!$S$13),"")</f>
        <v/>
      </c>
      <c r="X13" s="133" t="str">
        <f>IF(AND('Mapa final'!$AE$12="Muy Alta",'Mapa final'!$AG$12="Leve"),CONCATENATE("R2C",'Mapa final'!$S$12),"")</f>
        <v/>
      </c>
      <c r="Y13" s="133" t="str">
        <f>IF(AND('Mapa final'!$AE$13="Muy Alta",'Mapa final'!$AG$13="Leve"),CONCATENATE("R2C",'Mapa final'!$S$13),"")</f>
        <v/>
      </c>
      <c r="Z13" s="133" t="str">
        <f>IF(AND('Mapa final'!$AE$12="Muy Alta",'Mapa final'!$AG$12="Leve"),CONCATENATE("R2C",'Mapa final'!$S$12),"")</f>
        <v/>
      </c>
      <c r="AA13" s="39" t="str">
        <f>IF(AND('Mapa final'!$AE$13="Muy Alta",'Mapa final'!$AG$13="Leve"),CONCATENATE("R2C",'Mapa final'!$S$13),"")</f>
        <v/>
      </c>
      <c r="AB13" s="38" t="str">
        <f>IF(AND('Mapa final'!$AE$12="Muy Alta",'Mapa final'!$AG$12="Leve"),CONCATENATE("R2C",'Mapa final'!$S$12),"")</f>
        <v/>
      </c>
      <c r="AC13" s="133" t="str">
        <f>IF(AND('Mapa final'!$AE$13="Muy Alta",'Mapa final'!$AG$13="Leve"),CONCATENATE("R2C",'Mapa final'!$S$13),"")</f>
        <v/>
      </c>
      <c r="AD13" s="133" t="str">
        <f>IF(AND('Mapa final'!$AE$12="Muy Alta",'Mapa final'!$AG$12="Leve"),CONCATENATE("R2C",'Mapa final'!$S$12),"")</f>
        <v/>
      </c>
      <c r="AE13" s="133" t="str">
        <f>IF(AND('Mapa final'!$AE$13="Muy Alta",'Mapa final'!$AG$13="Leve"),CONCATENATE("R2C",'Mapa final'!$S$13),"")</f>
        <v/>
      </c>
      <c r="AF13" s="133" t="str">
        <f>IF(AND('Mapa final'!$AE$12="Muy Alta",'Mapa final'!$AG$12="Leve"),CONCATENATE("R2C",'Mapa final'!$S$12),"")</f>
        <v/>
      </c>
      <c r="AG13" s="133" t="str">
        <f>IF(AND('Mapa final'!$AE$13="Muy Alta",'Mapa final'!$AG$13="Leve"),CONCATENATE("R2C",'Mapa final'!$S$13),"")</f>
        <v/>
      </c>
      <c r="AH13" s="40" t="str">
        <f>IF(AND('Mapa final'!$AE$12="Muy Alta",'Mapa final'!$AG$12="Catastrófico"),CONCATENATE("R2C",'Mapa final'!$S$12),"")</f>
        <v/>
      </c>
      <c r="AI13" s="135" t="str">
        <f>IF(AND('Mapa final'!$AE$13="Muy Alta",'Mapa final'!$AG$13="Catastrófico"),CONCATENATE("R2C",'Mapa final'!$S$13),"")</f>
        <v/>
      </c>
      <c r="AJ13" s="135" t="str">
        <f>IF(AND('Mapa final'!$AE$12="Muy Alta",'Mapa final'!$AG$12="Catastrófico"),CONCATENATE("R2C",'Mapa final'!$S$12),"")</f>
        <v/>
      </c>
      <c r="AK13" s="135" t="str">
        <f>IF(AND('Mapa final'!$AE$13="Muy Alta",'Mapa final'!$AG$13="Catastrófico"),CONCATENATE("R2C",'Mapa final'!$S$13),"")</f>
        <v/>
      </c>
      <c r="AL13" s="135" t="str">
        <f>IF(AND('Mapa final'!$AE$12="Muy Alta",'Mapa final'!$AG$12="Catastrófico"),CONCATENATE("R2C",'Mapa final'!$S$12),"")</f>
        <v/>
      </c>
      <c r="AM13" s="41" t="str">
        <f>IF(AND('Mapa final'!$AE$13="Muy Alta",'Mapa final'!$AG$13="Catastrófico"),CONCATENATE("R2C",'Mapa final'!$S$13),"")</f>
        <v/>
      </c>
      <c r="AN13" s="64"/>
      <c r="AO13" s="330"/>
      <c r="AP13" s="331"/>
      <c r="AQ13" s="331"/>
      <c r="AR13" s="331"/>
      <c r="AS13" s="331"/>
      <c r="AT13" s="332"/>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68"/>
      <c r="C14" s="268"/>
      <c r="D14" s="269"/>
      <c r="E14" s="310"/>
      <c r="F14" s="311"/>
      <c r="G14" s="311"/>
      <c r="H14" s="311"/>
      <c r="I14" s="311"/>
      <c r="J14" s="38" t="str">
        <f>IF(AND('Mapa final'!$AE$12="Muy Alta",'Mapa final'!$AG$12="Leve"),CONCATENATE("R2C",'Mapa final'!$S$12),"")</f>
        <v/>
      </c>
      <c r="K14" s="133" t="str">
        <f>IF(AND('Mapa final'!$AE$13="Muy Alta",'Mapa final'!$AG$13="Leve"),CONCATENATE("R2C",'Mapa final'!$S$13),"")</f>
        <v/>
      </c>
      <c r="L14" s="133" t="str">
        <f>IF(AND('Mapa final'!$AE$12="Muy Alta",'Mapa final'!$AG$12="Leve"),CONCATENATE("R2C",'Mapa final'!$S$12),"")</f>
        <v/>
      </c>
      <c r="M14" s="133" t="str">
        <f>IF(AND('Mapa final'!$AE$13="Muy Alta",'Mapa final'!$AG$13="Leve"),CONCATENATE("R2C",'Mapa final'!$S$13),"")</f>
        <v/>
      </c>
      <c r="N14" s="133" t="str">
        <f>IF(AND('Mapa final'!$AE$12="Muy Alta",'Mapa final'!$AG$12="Leve"),CONCATENATE("R2C",'Mapa final'!$S$12),"")</f>
        <v/>
      </c>
      <c r="O14" s="39" t="str">
        <f>IF(AND('Mapa final'!$AE$13="Muy Alta",'Mapa final'!$AG$13="Leve"),CONCATENATE("R2C",'Mapa final'!$S$13),"")</f>
        <v/>
      </c>
      <c r="P14" s="38" t="str">
        <f>IF(AND('Mapa final'!$AE$12="Muy Alta",'Mapa final'!$AG$12="Leve"),CONCATENATE("R2C",'Mapa final'!$S$12),"")</f>
        <v/>
      </c>
      <c r="Q14" s="133" t="str">
        <f>IF(AND('Mapa final'!$AE$13="Muy Alta",'Mapa final'!$AG$13="Leve"),CONCATENATE("R2C",'Mapa final'!$S$13),"")</f>
        <v/>
      </c>
      <c r="R14" s="133" t="str">
        <f>IF(AND('Mapa final'!$AE$12="Muy Alta",'Mapa final'!$AG$12="Leve"),CONCATENATE("R2C",'Mapa final'!$S$12),"")</f>
        <v/>
      </c>
      <c r="S14" s="133" t="str">
        <f>IF(AND('Mapa final'!$AE$13="Muy Alta",'Mapa final'!$AG$13="Leve"),CONCATENATE("R2C",'Mapa final'!$S$13),"")</f>
        <v/>
      </c>
      <c r="T14" s="133" t="str">
        <f>IF(AND('Mapa final'!$AE$12="Muy Alta",'Mapa final'!$AG$12="Leve"),CONCATENATE("R2C",'Mapa final'!$S$12),"")</f>
        <v/>
      </c>
      <c r="U14" s="39" t="str">
        <f>IF(AND('Mapa final'!$AE$13="Muy Alta",'Mapa final'!$AG$13="Leve"),CONCATENATE("R2C",'Mapa final'!$S$13),"")</f>
        <v/>
      </c>
      <c r="V14" s="38" t="str">
        <f>IF(AND('Mapa final'!$AE$12="Muy Alta",'Mapa final'!$AG$12="Leve"),CONCATENATE("R2C",'Mapa final'!$S$12),"")</f>
        <v/>
      </c>
      <c r="W14" s="133" t="str">
        <f>IF(AND('Mapa final'!$AE$13="Muy Alta",'Mapa final'!$AG$13="Leve"),CONCATENATE("R2C",'Mapa final'!$S$13),"")</f>
        <v/>
      </c>
      <c r="X14" s="133" t="str">
        <f>IF(AND('Mapa final'!$AE$12="Muy Alta",'Mapa final'!$AG$12="Leve"),CONCATENATE("R2C",'Mapa final'!$S$12),"")</f>
        <v/>
      </c>
      <c r="Y14" s="133" t="str">
        <f>IF(AND('Mapa final'!$AE$13="Muy Alta",'Mapa final'!$AG$13="Leve"),CONCATENATE("R2C",'Mapa final'!$S$13),"")</f>
        <v/>
      </c>
      <c r="Z14" s="133" t="str">
        <f>IF(AND('Mapa final'!$AE$12="Muy Alta",'Mapa final'!$AG$12="Leve"),CONCATENATE("R2C",'Mapa final'!$S$12),"")</f>
        <v/>
      </c>
      <c r="AA14" s="39" t="str">
        <f>IF(AND('Mapa final'!$AE$13="Muy Alta",'Mapa final'!$AG$13="Leve"),CONCATENATE("R2C",'Mapa final'!$S$13),"")</f>
        <v/>
      </c>
      <c r="AB14" s="38" t="str">
        <f>IF(AND('Mapa final'!$AE$12="Muy Alta",'Mapa final'!$AG$12="Leve"),CONCATENATE("R2C",'Mapa final'!$S$12),"")</f>
        <v/>
      </c>
      <c r="AC14" s="133" t="str">
        <f>IF(AND('Mapa final'!$AE$13="Muy Alta",'Mapa final'!$AG$13="Leve"),CONCATENATE("R2C",'Mapa final'!$S$13),"")</f>
        <v/>
      </c>
      <c r="AD14" s="133" t="str">
        <f>IF(AND('Mapa final'!$AE$12="Muy Alta",'Mapa final'!$AG$12="Leve"),CONCATENATE("R2C",'Mapa final'!$S$12),"")</f>
        <v/>
      </c>
      <c r="AE14" s="133" t="str">
        <f>IF(AND('Mapa final'!$AE$13="Muy Alta",'Mapa final'!$AG$13="Leve"),CONCATENATE("R2C",'Mapa final'!$S$13),"")</f>
        <v/>
      </c>
      <c r="AF14" s="133" t="str">
        <f>IF(AND('Mapa final'!$AE$12="Muy Alta",'Mapa final'!$AG$12="Leve"),CONCATENATE("R2C",'Mapa final'!$S$12),"")</f>
        <v/>
      </c>
      <c r="AG14" s="133" t="str">
        <f>IF(AND('Mapa final'!$AE$13="Muy Alta",'Mapa final'!$AG$13="Leve"),CONCATENATE("R2C",'Mapa final'!$S$13),"")</f>
        <v/>
      </c>
      <c r="AH14" s="40" t="str">
        <f>IF(AND('Mapa final'!$AE$12="Muy Alta",'Mapa final'!$AG$12="Catastrófico"),CONCATENATE("R2C",'Mapa final'!$S$12),"")</f>
        <v/>
      </c>
      <c r="AI14" s="135" t="str">
        <f>IF(AND('Mapa final'!$AE$13="Muy Alta",'Mapa final'!$AG$13="Catastrófico"),CONCATENATE("R2C",'Mapa final'!$S$13),"")</f>
        <v/>
      </c>
      <c r="AJ14" s="135" t="str">
        <f>IF(AND('Mapa final'!$AE$12="Muy Alta",'Mapa final'!$AG$12="Catastrófico"),CONCATENATE("R2C",'Mapa final'!$S$12),"")</f>
        <v/>
      </c>
      <c r="AK14" s="135" t="str">
        <f>IF(AND('Mapa final'!$AE$13="Muy Alta",'Mapa final'!$AG$13="Catastrófico"),CONCATENATE("R2C",'Mapa final'!$S$13),"")</f>
        <v/>
      </c>
      <c r="AL14" s="135" t="str">
        <f>IF(AND('Mapa final'!$AE$12="Muy Alta",'Mapa final'!$AG$12="Catastrófico"),CONCATENATE("R2C",'Mapa final'!$S$12),"")</f>
        <v/>
      </c>
      <c r="AM14" s="41" t="str">
        <f>IF(AND('Mapa final'!$AE$13="Muy Alta",'Mapa final'!$AG$13="Catastrófico"),CONCATENATE("R2C",'Mapa final'!$S$13),"")</f>
        <v/>
      </c>
      <c r="AN14" s="64"/>
      <c r="AO14" s="330"/>
      <c r="AP14" s="331"/>
      <c r="AQ14" s="331"/>
      <c r="AR14" s="331"/>
      <c r="AS14" s="331"/>
      <c r="AT14" s="332"/>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68"/>
      <c r="C15" s="268"/>
      <c r="D15" s="269"/>
      <c r="E15" s="313"/>
      <c r="F15" s="314"/>
      <c r="G15" s="314"/>
      <c r="H15" s="314"/>
      <c r="I15" s="314"/>
      <c r="J15" s="38" t="str">
        <f>IF(AND('Mapa final'!$AE$12="Muy Alta",'Mapa final'!$AG$12="Leve"),CONCATENATE("R2C",'Mapa final'!$S$12),"")</f>
        <v/>
      </c>
      <c r="K15" s="133" t="str">
        <f>IF(AND('Mapa final'!$AE$13="Muy Alta",'Mapa final'!$AG$13="Leve"),CONCATENATE("R2C",'Mapa final'!$S$13),"")</f>
        <v/>
      </c>
      <c r="L15" s="133" t="str">
        <f>IF(AND('Mapa final'!$AE$12="Muy Alta",'Mapa final'!$AG$12="Leve"),CONCATENATE("R2C",'Mapa final'!$S$12),"")</f>
        <v/>
      </c>
      <c r="M15" s="133" t="str">
        <f>IF(AND('Mapa final'!$AE$13="Muy Alta",'Mapa final'!$AG$13="Leve"),CONCATENATE("R2C",'Mapa final'!$S$13),"")</f>
        <v/>
      </c>
      <c r="N15" s="133" t="str">
        <f>IF(AND('Mapa final'!$AE$12="Muy Alta",'Mapa final'!$AG$12="Leve"),CONCATENATE("R2C",'Mapa final'!$S$12),"")</f>
        <v/>
      </c>
      <c r="O15" s="39" t="str">
        <f>IF(AND('Mapa final'!$AE$13="Muy Alta",'Mapa final'!$AG$13="Leve"),CONCATENATE("R2C",'Mapa final'!$S$13),"")</f>
        <v/>
      </c>
      <c r="P15" s="42" t="str">
        <f>IF(AND('Mapa final'!$AE$12="Muy Alta",'Mapa final'!$AG$12="Leve"),CONCATENATE("R2C",'Mapa final'!$S$12),"")</f>
        <v/>
      </c>
      <c r="Q15" s="43" t="str">
        <f>IF(AND('Mapa final'!$AE$13="Muy Alta",'Mapa final'!$AG$13="Leve"),CONCATENATE("R2C",'Mapa final'!$S$13),"")</f>
        <v/>
      </c>
      <c r="R15" s="43" t="str">
        <f>IF(AND('Mapa final'!$AE$12="Muy Alta",'Mapa final'!$AG$12="Leve"),CONCATENATE("R2C",'Mapa final'!$S$12),"")</f>
        <v/>
      </c>
      <c r="S15" s="43" t="str">
        <f>IF(AND('Mapa final'!$AE$13="Muy Alta",'Mapa final'!$AG$13="Leve"),CONCATENATE("R2C",'Mapa final'!$S$13),"")</f>
        <v/>
      </c>
      <c r="T15" s="43" t="str">
        <f>IF(AND('Mapa final'!$AE$12="Muy Alta",'Mapa final'!$AG$12="Leve"),CONCATENATE("R2C",'Mapa final'!$S$12),"")</f>
        <v/>
      </c>
      <c r="U15" s="44" t="str">
        <f>IF(AND('Mapa final'!$AE$13="Muy Alta",'Mapa final'!$AG$13="Leve"),CONCATENATE("R2C",'Mapa final'!$S$13),"")</f>
        <v/>
      </c>
      <c r="V15" s="42" t="str">
        <f>IF(AND('Mapa final'!$AE$12="Muy Alta",'Mapa final'!$AG$12="Leve"),CONCATENATE("R2C",'Mapa final'!$S$12),"")</f>
        <v/>
      </c>
      <c r="W15" s="43" t="str">
        <f>IF(AND('Mapa final'!$AE$13="Muy Alta",'Mapa final'!$AG$13="Leve"),CONCATENATE("R2C",'Mapa final'!$S$13),"")</f>
        <v/>
      </c>
      <c r="X15" s="43" t="str">
        <f>IF(AND('Mapa final'!$AE$12="Muy Alta",'Mapa final'!$AG$12="Leve"),CONCATENATE("R2C",'Mapa final'!$S$12),"")</f>
        <v/>
      </c>
      <c r="Y15" s="43" t="str">
        <f>IF(AND('Mapa final'!$AE$13="Muy Alta",'Mapa final'!$AG$13="Leve"),CONCATENATE("R2C",'Mapa final'!$S$13),"")</f>
        <v/>
      </c>
      <c r="Z15" s="43" t="str">
        <f>IF(AND('Mapa final'!$AE$12="Muy Alta",'Mapa final'!$AG$12="Leve"),CONCATENATE("R2C",'Mapa final'!$S$12),"")</f>
        <v/>
      </c>
      <c r="AA15" s="44" t="str">
        <f>IF(AND('Mapa final'!$AE$13="Muy Alta",'Mapa final'!$AG$13="Leve"),CONCATENATE("R2C",'Mapa final'!$S$13),"")</f>
        <v/>
      </c>
      <c r="AB15" s="42" t="str">
        <f>IF(AND('Mapa final'!$AE$12="Muy Alta",'Mapa final'!$AG$12="Leve"),CONCATENATE("R2C",'Mapa final'!$S$12),"")</f>
        <v/>
      </c>
      <c r="AC15" s="43" t="str">
        <f>IF(AND('Mapa final'!$AE$13="Muy Alta",'Mapa final'!$AG$13="Leve"),CONCATENATE("R2C",'Mapa final'!$S$13),"")</f>
        <v/>
      </c>
      <c r="AD15" s="43" t="str">
        <f>IF(AND('Mapa final'!$AE$12="Muy Alta",'Mapa final'!$AG$12="Leve"),CONCATENATE("R2C",'Mapa final'!$S$12),"")</f>
        <v/>
      </c>
      <c r="AE15" s="43" t="str">
        <f>IF(AND('Mapa final'!$AE$13="Muy Alta",'Mapa final'!$AG$13="Leve"),CONCATENATE("R2C",'Mapa final'!$S$13),"")</f>
        <v/>
      </c>
      <c r="AF15" s="43" t="str">
        <f>IF(AND('Mapa final'!$AE$12="Muy Alta",'Mapa final'!$AG$12="Leve"),CONCATENATE("R2C",'Mapa final'!$S$12),"")</f>
        <v/>
      </c>
      <c r="AG15" s="43" t="str">
        <f>IF(AND('Mapa final'!$AE$13="Muy Alta",'Mapa final'!$AG$13="Leve"),CONCATENATE("R2C",'Mapa final'!$S$13),"")</f>
        <v/>
      </c>
      <c r="AH15" s="45" t="str">
        <f>IF(AND('Mapa final'!$AE$12="Muy Alta",'Mapa final'!$AG$12="Catastrófico"),CONCATENATE("R2C",'Mapa final'!$S$12),"")</f>
        <v/>
      </c>
      <c r="AI15" s="46" t="str">
        <f>IF(AND('Mapa final'!$AE$13="Muy Alta",'Mapa final'!$AG$13="Catastrófico"),CONCATENATE("R2C",'Mapa final'!$S$13),"")</f>
        <v/>
      </c>
      <c r="AJ15" s="46" t="str">
        <f>IF(AND('Mapa final'!$AE$12="Muy Alta",'Mapa final'!$AG$12="Catastrófico"),CONCATENATE("R2C",'Mapa final'!$S$12),"")</f>
        <v/>
      </c>
      <c r="AK15" s="46" t="str">
        <f>IF(AND('Mapa final'!$AE$13="Muy Alta",'Mapa final'!$AG$13="Catastrófico"),CONCATENATE("R2C",'Mapa final'!$S$13),"")</f>
        <v/>
      </c>
      <c r="AL15" s="46" t="str">
        <f>IF(AND('Mapa final'!$AE$12="Muy Alta",'Mapa final'!$AG$12="Catastrófico"),CONCATENATE("R2C",'Mapa final'!$S$12),"")</f>
        <v/>
      </c>
      <c r="AM15" s="47" t="str">
        <f>IF(AND('Mapa final'!$AE$13="Muy Alta",'Mapa final'!$AG$13="Catastrófico"),CONCATENATE("R2C",'Mapa final'!$S$13),"")</f>
        <v/>
      </c>
      <c r="AN15" s="64"/>
      <c r="AO15" s="333"/>
      <c r="AP15" s="334"/>
      <c r="AQ15" s="334"/>
      <c r="AR15" s="334"/>
      <c r="AS15" s="334"/>
      <c r="AT15" s="335"/>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68"/>
      <c r="C16" s="268"/>
      <c r="D16" s="269"/>
      <c r="E16" s="307" t="s">
        <v>182</v>
      </c>
      <c r="F16" s="308"/>
      <c r="G16" s="308"/>
      <c r="H16" s="308"/>
      <c r="I16" s="308"/>
      <c r="J16" s="48" t="str">
        <f>IF(AND('Mapa final'!$AE$12="Alta",'Mapa final'!$AG$12="Leve"),CONCATENATE("R2C",'Mapa final'!$S$12),"")</f>
        <v/>
      </c>
      <c r="K16" s="49" t="str">
        <f>IF(AND('Mapa final'!$AE$13="Alta",'Mapa final'!$AG$13="Leve"),CONCATENATE("R2C",'Mapa final'!$S$13),"")</f>
        <v/>
      </c>
      <c r="L16" s="49" t="str">
        <f>IF(AND('Mapa final'!$AE$12="Alta",'Mapa final'!$AG$12="Leve"),CONCATENATE("R2C",'Mapa final'!$S$12),"")</f>
        <v/>
      </c>
      <c r="M16" s="49" t="str">
        <f>IF(AND('Mapa final'!$AE$13="Alta",'Mapa final'!$AG$13="Leve"),CONCATENATE("R2C",'Mapa final'!$S$13),"")</f>
        <v/>
      </c>
      <c r="N16" s="49" t="str">
        <f>IF(AND('Mapa final'!$AE$12="Alta",'Mapa final'!$AG$12="Leve"),CONCATENATE("R2C",'Mapa final'!$S$12),"")</f>
        <v/>
      </c>
      <c r="O16" s="50" t="str">
        <f>IF(AND('Mapa final'!$AE$13="Alta",'Mapa final'!$AG$13="Leve"),CONCATENATE("R2C",'Mapa final'!$S$13),"")</f>
        <v/>
      </c>
      <c r="P16" s="48" t="str">
        <f>IF(AND('Mapa final'!$AE$12="Alta",'Mapa final'!$AG$12="Leve"),CONCATENATE("R2C",'Mapa final'!$S$12),"")</f>
        <v/>
      </c>
      <c r="Q16" s="49" t="str">
        <f>IF(AND('Mapa final'!$AE$13="Alta",'Mapa final'!$AG$13="Leve"),CONCATENATE("R2C",'Mapa final'!$S$13),"")</f>
        <v/>
      </c>
      <c r="R16" s="49" t="str">
        <f>IF(AND('Mapa final'!$AE$12="Alta",'Mapa final'!$AG$12="Leve"),CONCATENATE("R2C",'Mapa final'!$S$12),"")</f>
        <v/>
      </c>
      <c r="S16" s="49" t="str">
        <f>IF(AND('Mapa final'!$AE$13="Alta",'Mapa final'!$AG$13="Leve"),CONCATENATE("R2C",'Mapa final'!$S$13),"")</f>
        <v/>
      </c>
      <c r="T16" s="49" t="str">
        <f>IF(AND('Mapa final'!$AE$12="Alta",'Mapa final'!$AG$12="Leve"),CONCATENATE("R2C",'Mapa final'!$S$12),"")</f>
        <v/>
      </c>
      <c r="U16" s="50" t="str">
        <f>IF(AND('Mapa final'!$AE$13="Alta",'Mapa final'!$AG$13="Leve"),CONCATENATE("R2C",'Mapa final'!$S$13),"")</f>
        <v/>
      </c>
      <c r="V16" s="32" t="str">
        <f>IF(AND('Mapa final'!$AE$12="Muy Alta",'Mapa final'!$AG$12="Leve"),CONCATENATE("R2C",'Mapa final'!$S$12),"")</f>
        <v/>
      </c>
      <c r="W16" s="33" t="str">
        <f>IF(AND('Mapa final'!$AE$13="Muy Alta",'Mapa final'!$AG$13="Leve"),CONCATENATE("R2C",'Mapa final'!$S$13),"")</f>
        <v/>
      </c>
      <c r="X16" s="33" t="str">
        <f>IF(AND('Mapa final'!$AE$12="Muy Alta",'Mapa final'!$AG$12="Leve"),CONCATENATE("R2C",'Mapa final'!$S$12),"")</f>
        <v/>
      </c>
      <c r="Y16" s="33" t="str">
        <f>IF(AND('Mapa final'!$AE$13="Muy Alta",'Mapa final'!$AG$13="Leve"),CONCATENATE("R2C",'Mapa final'!$S$13),"")</f>
        <v/>
      </c>
      <c r="Z16" s="33" t="str">
        <f>IF(AND('Mapa final'!$AE$12="Muy Alta",'Mapa final'!$AG$12="Leve"),CONCATENATE("R2C",'Mapa final'!$S$12),"")</f>
        <v/>
      </c>
      <c r="AA16" s="34" t="str">
        <f>IF(AND('Mapa final'!$AE$13="Muy Alta",'Mapa final'!$AG$13="Leve"),CONCATENATE("R2C",'Mapa final'!$S$13),"")</f>
        <v/>
      </c>
      <c r="AB16" s="32" t="str">
        <f>IF(AND('Mapa final'!$AE$12="Muy Alta",'Mapa final'!$AG$12="Leve"),CONCATENATE("R2C",'Mapa final'!$S$12),"")</f>
        <v/>
      </c>
      <c r="AC16" s="33" t="str">
        <f>IF(AND('Mapa final'!$AE$13="Muy Alta",'Mapa final'!$AG$13="Leve"),CONCATENATE("R2C",'Mapa final'!$S$13),"")</f>
        <v/>
      </c>
      <c r="AD16" s="33" t="str">
        <f>IF(AND('Mapa final'!$AE$12="Muy Alta",'Mapa final'!$AG$12="Leve"),CONCATENATE("R2C",'Mapa final'!$S$12),"")</f>
        <v/>
      </c>
      <c r="AE16" s="33" t="str">
        <f>IF(AND('Mapa final'!$AE$13="Muy Alta",'Mapa final'!$AG$13="Leve"),CONCATENATE("R2C",'Mapa final'!$S$13),"")</f>
        <v/>
      </c>
      <c r="AF16" s="33" t="str">
        <f>IF(AND('Mapa final'!$AE$12="Muy Alta",'Mapa final'!$AG$12="Leve"),CONCATENATE("R2C",'Mapa final'!$S$12),"")</f>
        <v/>
      </c>
      <c r="AG16" s="34" t="str">
        <f>IF(AND('Mapa final'!$AE$13="Muy Alta",'Mapa final'!$AG$13="Leve"),CONCATENATE("R2C",'Mapa final'!$S$13),"")</f>
        <v/>
      </c>
      <c r="AH16" s="35" t="str">
        <f>IF(AND('Mapa final'!$AE$12="Muy Alta",'Mapa final'!$AG$12="Catastrófico"),CONCATENATE("R2C",'Mapa final'!$S$12),"")</f>
        <v/>
      </c>
      <c r="AI16" s="36" t="str">
        <f>IF(AND('Mapa final'!$AE$13="Muy Alta",'Mapa final'!$AG$13="Catastrófico"),CONCATENATE("R2C",'Mapa final'!$S$13),"")</f>
        <v/>
      </c>
      <c r="AJ16" s="36" t="str">
        <f>IF(AND('Mapa final'!$AE$12="Muy Alta",'Mapa final'!$AG$12="Catastrófico"),CONCATENATE("R2C",'Mapa final'!$S$12),"")</f>
        <v/>
      </c>
      <c r="AK16" s="36" t="str">
        <f>IF(AND('Mapa final'!$AE$13="Muy Alta",'Mapa final'!$AG$13="Catastrófico"),CONCATENATE("R2C",'Mapa final'!$S$13),"")</f>
        <v/>
      </c>
      <c r="AL16" s="36" t="str">
        <f>IF(AND('Mapa final'!$AE$12="Muy Alta",'Mapa final'!$AG$12="Catastrófico"),CONCATENATE("R2C",'Mapa final'!$S$12),"")</f>
        <v/>
      </c>
      <c r="AM16" s="37" t="str">
        <f>IF(AND('Mapa final'!$AE$13="Muy Alta",'Mapa final'!$AG$13="Catastrófico"),CONCATENATE("R2C",'Mapa final'!$S$13),"")</f>
        <v/>
      </c>
      <c r="AN16" s="64"/>
      <c r="AO16" s="317" t="s">
        <v>183</v>
      </c>
      <c r="AP16" s="318"/>
      <c r="AQ16" s="318"/>
      <c r="AR16" s="318"/>
      <c r="AS16" s="318"/>
      <c r="AT16" s="319"/>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68"/>
      <c r="C17" s="268"/>
      <c r="D17" s="269"/>
      <c r="E17" s="326"/>
      <c r="F17" s="311"/>
      <c r="G17" s="311"/>
      <c r="H17" s="311"/>
      <c r="I17" s="311"/>
      <c r="J17" s="51" t="str">
        <f>IF(AND('Mapa final'!$AE$12="Alta",'Mapa final'!$AG$12="Leve"),CONCATENATE("R2C",'Mapa final'!$S$12),"")</f>
        <v/>
      </c>
      <c r="K17" s="134" t="str">
        <f>IF(AND('Mapa final'!$AE$13="Alta",'Mapa final'!$AG$13="Leve"),CONCATENATE("R2C",'Mapa final'!$S$13),"")</f>
        <v/>
      </c>
      <c r="L17" s="134" t="str">
        <f>IF(AND('Mapa final'!$AE$12="Alta",'Mapa final'!$AG$12="Leve"),CONCATENATE("R2C",'Mapa final'!$S$12),"")</f>
        <v/>
      </c>
      <c r="M17" s="134" t="str">
        <f>IF(AND('Mapa final'!$AE$13="Alta",'Mapa final'!$AG$13="Leve"),CONCATENATE("R2C",'Mapa final'!$S$13),"")</f>
        <v/>
      </c>
      <c r="N17" s="134" t="str">
        <f>IF(AND('Mapa final'!$AE$12="Alta",'Mapa final'!$AG$12="Leve"),CONCATENATE("R2C",'Mapa final'!$S$12),"")</f>
        <v/>
      </c>
      <c r="O17" s="52" t="str">
        <f>IF(AND('Mapa final'!$AE$13="Alta",'Mapa final'!$AG$13="Leve"),CONCATENATE("R2C",'Mapa final'!$S$13),"")</f>
        <v/>
      </c>
      <c r="P17" s="51" t="str">
        <f>IF(AND('Mapa final'!$AE$12="Alta",'Mapa final'!$AG$12="Leve"),CONCATENATE("R2C",'Mapa final'!$S$12),"")</f>
        <v/>
      </c>
      <c r="Q17" s="134" t="str">
        <f>IF(AND('Mapa final'!$AE$13="Alta",'Mapa final'!$AG$13="Leve"),CONCATENATE("R2C",'Mapa final'!$S$13),"")</f>
        <v/>
      </c>
      <c r="R17" s="134" t="str">
        <f>IF(AND('Mapa final'!$AE$12="Alta",'Mapa final'!$AG$12="Leve"),CONCATENATE("R2C",'Mapa final'!$S$12),"")</f>
        <v/>
      </c>
      <c r="S17" s="134" t="str">
        <f>IF(AND('Mapa final'!$AE$13="Alta",'Mapa final'!$AG$13="Leve"),CONCATENATE("R2C",'Mapa final'!$S$13),"")</f>
        <v/>
      </c>
      <c r="T17" s="134" t="str">
        <f>IF(AND('Mapa final'!$AE$12="Alta",'Mapa final'!$AG$12="Leve"),CONCATENATE("R2C",'Mapa final'!$S$12),"")</f>
        <v/>
      </c>
      <c r="U17" s="52" t="str">
        <f>IF(AND('Mapa final'!$AE$13="Alta",'Mapa final'!$AG$13="Leve"),CONCATENATE("R2C",'Mapa final'!$S$13),"")</f>
        <v/>
      </c>
      <c r="V17" s="38" t="str">
        <f>IF(AND('Mapa final'!$AE$12="Muy Alta",'Mapa final'!$AG$12="Leve"),CONCATENATE("R2C",'Mapa final'!$S$12),"")</f>
        <v/>
      </c>
      <c r="W17" s="133" t="str">
        <f>IF(AND('Mapa final'!$AE$13="Muy Alta",'Mapa final'!$AG$13="Leve"),CONCATENATE("R2C",'Mapa final'!$S$13),"")</f>
        <v/>
      </c>
      <c r="X17" s="133" t="str">
        <f>IF(AND('Mapa final'!$AE$12="Muy Alta",'Mapa final'!$AG$12="Leve"),CONCATENATE("R2C",'Mapa final'!$S$12),"")</f>
        <v/>
      </c>
      <c r="Y17" s="133" t="str">
        <f>IF(AND('Mapa final'!$AE$13="Muy Alta",'Mapa final'!$AG$13="Leve"),CONCATENATE("R2C",'Mapa final'!$S$13),"")</f>
        <v/>
      </c>
      <c r="Z17" s="133" t="str">
        <f>IF(AND('Mapa final'!$AE$12="Muy Alta",'Mapa final'!$AG$12="Leve"),CONCATENATE("R2C",'Mapa final'!$S$12),"")</f>
        <v/>
      </c>
      <c r="AA17" s="39" t="str">
        <f>IF(AND('Mapa final'!$AE$13="Muy Alta",'Mapa final'!$AG$13="Leve"),CONCATENATE("R2C",'Mapa final'!$S$13),"")</f>
        <v/>
      </c>
      <c r="AB17" s="38" t="str">
        <f>IF(AND('Mapa final'!$AE$12="Muy Alta",'Mapa final'!$AG$12="Leve"),CONCATENATE("R2C",'Mapa final'!$S$12),"")</f>
        <v/>
      </c>
      <c r="AC17" s="133" t="str">
        <f>IF(AND('Mapa final'!$AE$13="Muy Alta",'Mapa final'!$AG$13="Leve"),CONCATENATE("R2C",'Mapa final'!$S$13),"")</f>
        <v/>
      </c>
      <c r="AD17" s="133" t="str">
        <f>IF(AND('Mapa final'!$AE$12="Muy Alta",'Mapa final'!$AG$12="Leve"),CONCATENATE("R2C",'Mapa final'!$S$12),"")</f>
        <v/>
      </c>
      <c r="AE17" s="133" t="str">
        <f>IF(AND('Mapa final'!$AE$13="Muy Alta",'Mapa final'!$AG$13="Leve"),CONCATENATE("R2C",'Mapa final'!$S$13),"")</f>
        <v/>
      </c>
      <c r="AF17" s="133" t="str">
        <f>IF(AND('Mapa final'!$AE$12="Muy Alta",'Mapa final'!$AG$12="Leve"),CONCATENATE("R2C",'Mapa final'!$S$12),"")</f>
        <v/>
      </c>
      <c r="AG17" s="39" t="str">
        <f>IF(AND('Mapa final'!$AE$13="Muy Alta",'Mapa final'!$AG$13="Leve"),CONCATENATE("R2C",'Mapa final'!$S$13),"")</f>
        <v/>
      </c>
      <c r="AH17" s="40" t="str">
        <f>IF(AND('Mapa final'!$AE$12="Muy Alta",'Mapa final'!$AG$12="Catastrófico"),CONCATENATE("R2C",'Mapa final'!$S$12),"")</f>
        <v/>
      </c>
      <c r="AI17" s="135" t="str">
        <f>IF(AND('Mapa final'!$AE$13="Muy Alta",'Mapa final'!$AG$13="Catastrófico"),CONCATENATE("R2C",'Mapa final'!$S$13),"")</f>
        <v/>
      </c>
      <c r="AJ17" s="135" t="str">
        <f>IF(AND('Mapa final'!$AE$12="Muy Alta",'Mapa final'!$AG$12="Catastrófico"),CONCATENATE("R2C",'Mapa final'!$S$12),"")</f>
        <v/>
      </c>
      <c r="AK17" s="135" t="str">
        <f>IF(AND('Mapa final'!$AE$13="Muy Alta",'Mapa final'!$AG$13="Catastrófico"),CONCATENATE("R2C",'Mapa final'!$S$13),"")</f>
        <v/>
      </c>
      <c r="AL17" s="135" t="str">
        <f>IF(AND('Mapa final'!$AE$12="Muy Alta",'Mapa final'!$AG$12="Catastrófico"),CONCATENATE("R2C",'Mapa final'!$S$12),"")</f>
        <v/>
      </c>
      <c r="AM17" s="41" t="str">
        <f>IF(AND('Mapa final'!$AE$13="Muy Alta",'Mapa final'!$AG$13="Catastrófico"),CONCATENATE("R2C",'Mapa final'!$S$13),"")</f>
        <v/>
      </c>
      <c r="AN17" s="64"/>
      <c r="AO17" s="320"/>
      <c r="AP17" s="321"/>
      <c r="AQ17" s="321"/>
      <c r="AR17" s="321"/>
      <c r="AS17" s="321"/>
      <c r="AT17" s="322"/>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68"/>
      <c r="C18" s="268"/>
      <c r="D18" s="269"/>
      <c r="E18" s="310"/>
      <c r="F18" s="311"/>
      <c r="G18" s="311"/>
      <c r="H18" s="311"/>
      <c r="I18" s="311"/>
      <c r="J18" s="51" t="str">
        <f>IF(AND('Mapa final'!$AE$12="Alta",'Mapa final'!$AG$12="Leve"),CONCATENATE("R2C",'Mapa final'!$S$12),"")</f>
        <v/>
      </c>
      <c r="K18" s="134" t="str">
        <f>IF(AND('Mapa final'!$AE$13="Alta",'Mapa final'!$AG$13="Leve"),CONCATENATE("R2C",'Mapa final'!$S$13),"")</f>
        <v/>
      </c>
      <c r="L18" s="134" t="str">
        <f>IF(AND('Mapa final'!$AE$12="Alta",'Mapa final'!$AG$12="Leve"),CONCATENATE("R2C",'Mapa final'!$S$12),"")</f>
        <v/>
      </c>
      <c r="M18" s="134" t="str">
        <f>IF(AND('Mapa final'!$AE$13="Alta",'Mapa final'!$AG$13="Leve"),CONCATENATE("R2C",'Mapa final'!$S$13),"")</f>
        <v/>
      </c>
      <c r="N18" s="134" t="str">
        <f>IF(AND('Mapa final'!$AE$12="Alta",'Mapa final'!$AG$12="Leve"),CONCATENATE("R2C",'Mapa final'!$S$12),"")</f>
        <v/>
      </c>
      <c r="O18" s="52" t="str">
        <f>IF(AND('Mapa final'!$AE$13="Alta",'Mapa final'!$AG$13="Leve"),CONCATENATE("R2C",'Mapa final'!$S$13),"")</f>
        <v/>
      </c>
      <c r="P18" s="51" t="str">
        <f>IF(AND('Mapa final'!$AE$12="Alta",'Mapa final'!$AG$12="Leve"),CONCATENATE("R2C",'Mapa final'!$S$12),"")</f>
        <v/>
      </c>
      <c r="Q18" s="134" t="str">
        <f>IF(AND('Mapa final'!$AE$13="Alta",'Mapa final'!$AG$13="Leve"),CONCATENATE("R2C",'Mapa final'!$S$13),"")</f>
        <v/>
      </c>
      <c r="R18" s="134" t="str">
        <f>IF(AND('Mapa final'!$AE$12="Alta",'Mapa final'!$AG$12="Leve"),CONCATENATE("R2C",'Mapa final'!$S$12),"")</f>
        <v/>
      </c>
      <c r="S18" s="134" t="str">
        <f>IF(AND('Mapa final'!$AE$13="Alta",'Mapa final'!$AG$13="Leve"),CONCATENATE("R2C",'Mapa final'!$S$13),"")</f>
        <v/>
      </c>
      <c r="T18" s="134" t="str">
        <f>IF(AND('Mapa final'!$AE$12="Alta",'Mapa final'!$AG$12="Leve"),CONCATENATE("R2C",'Mapa final'!$S$12),"")</f>
        <v/>
      </c>
      <c r="U18" s="52" t="str">
        <f>IF(AND('Mapa final'!$AE$13="Alta",'Mapa final'!$AG$13="Leve"),CONCATENATE("R2C",'Mapa final'!$S$13),"")</f>
        <v/>
      </c>
      <c r="V18" s="38" t="str">
        <f>IF(AND('Mapa final'!$AE$12="Muy Alta",'Mapa final'!$AG$12="Leve"),CONCATENATE("R2C",'Mapa final'!$S$12),"")</f>
        <v/>
      </c>
      <c r="W18" s="133" t="str">
        <f>IF(AND('Mapa final'!$AE$13="Muy Alta",'Mapa final'!$AG$13="Leve"),CONCATENATE("R2C",'Mapa final'!$S$13),"")</f>
        <v/>
      </c>
      <c r="X18" s="133" t="str">
        <f>IF(AND('Mapa final'!$AE$12="Muy Alta",'Mapa final'!$AG$12="Leve"),CONCATENATE("R2C",'Mapa final'!$S$12),"")</f>
        <v/>
      </c>
      <c r="Y18" s="133" t="str">
        <f>IF(AND('Mapa final'!$AE$13="Muy Alta",'Mapa final'!$AG$13="Leve"),CONCATENATE("R2C",'Mapa final'!$S$13),"")</f>
        <v/>
      </c>
      <c r="Z18" s="133" t="str">
        <f>IF(AND('Mapa final'!$AE$12="Muy Alta",'Mapa final'!$AG$12="Leve"),CONCATENATE("R2C",'Mapa final'!$S$12),"")</f>
        <v/>
      </c>
      <c r="AA18" s="39" t="str">
        <f>IF(AND('Mapa final'!$AE$13="Muy Alta",'Mapa final'!$AG$13="Leve"),CONCATENATE("R2C",'Mapa final'!$S$13),"")</f>
        <v/>
      </c>
      <c r="AB18" s="38" t="str">
        <f>IF(AND('Mapa final'!$AE$12="Muy Alta",'Mapa final'!$AG$12="Leve"),CONCATENATE("R2C",'Mapa final'!$S$12),"")</f>
        <v/>
      </c>
      <c r="AC18" s="133" t="str">
        <f>IF(AND('Mapa final'!$AE$13="Muy Alta",'Mapa final'!$AG$13="Leve"),CONCATENATE("R2C",'Mapa final'!$S$13),"")</f>
        <v/>
      </c>
      <c r="AD18" s="133" t="str">
        <f>IF(AND('Mapa final'!$AE$12="Muy Alta",'Mapa final'!$AG$12="Leve"),CONCATENATE("R2C",'Mapa final'!$S$12),"")</f>
        <v/>
      </c>
      <c r="AE18" s="133" t="str">
        <f>IF(AND('Mapa final'!$AE$13="Muy Alta",'Mapa final'!$AG$13="Leve"),CONCATENATE("R2C",'Mapa final'!$S$13),"")</f>
        <v/>
      </c>
      <c r="AF18" s="133" t="str">
        <f>IF(AND('Mapa final'!$AE$12="Muy Alta",'Mapa final'!$AG$12="Leve"),CONCATENATE("R2C",'Mapa final'!$S$12),"")</f>
        <v/>
      </c>
      <c r="AG18" s="39" t="str">
        <f>IF(AND('Mapa final'!$AE$13="Muy Alta",'Mapa final'!$AG$13="Leve"),CONCATENATE("R2C",'Mapa final'!$S$13),"")</f>
        <v/>
      </c>
      <c r="AH18" s="40" t="str">
        <f>IF(AND('Mapa final'!$AE$12="Muy Alta",'Mapa final'!$AG$12="Catastrófico"),CONCATENATE("R2C",'Mapa final'!$S$12),"")</f>
        <v/>
      </c>
      <c r="AI18" s="135" t="str">
        <f>IF(AND('Mapa final'!$AE$13="Muy Alta",'Mapa final'!$AG$13="Catastrófico"),CONCATENATE("R2C",'Mapa final'!$S$13),"")</f>
        <v/>
      </c>
      <c r="AJ18" s="135" t="str">
        <f>IF(AND('Mapa final'!$AE$12="Muy Alta",'Mapa final'!$AG$12="Catastrófico"),CONCATENATE("R2C",'Mapa final'!$S$12),"")</f>
        <v/>
      </c>
      <c r="AK18" s="135" t="str">
        <f>IF(AND('Mapa final'!$AE$13="Muy Alta",'Mapa final'!$AG$13="Catastrófico"),CONCATENATE("R2C",'Mapa final'!$S$13),"")</f>
        <v/>
      </c>
      <c r="AL18" s="135" t="str">
        <f>IF(AND('Mapa final'!$AE$12="Muy Alta",'Mapa final'!$AG$12="Catastrófico"),CONCATENATE("R2C",'Mapa final'!$S$12),"")</f>
        <v/>
      </c>
      <c r="AM18" s="41" t="str">
        <f>IF(AND('Mapa final'!$AE$13="Muy Alta",'Mapa final'!$AG$13="Catastrófico"),CONCATENATE("R2C",'Mapa final'!$S$13),"")</f>
        <v/>
      </c>
      <c r="AN18" s="64"/>
      <c r="AO18" s="320"/>
      <c r="AP18" s="321"/>
      <c r="AQ18" s="321"/>
      <c r="AR18" s="321"/>
      <c r="AS18" s="321"/>
      <c r="AT18" s="322"/>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68"/>
      <c r="C19" s="268"/>
      <c r="D19" s="269"/>
      <c r="E19" s="310"/>
      <c r="F19" s="311"/>
      <c r="G19" s="311"/>
      <c r="H19" s="311"/>
      <c r="I19" s="311"/>
      <c r="J19" s="51" t="str">
        <f>IF(AND('Mapa final'!$AE$12="Alta",'Mapa final'!$AG$12="Leve"),CONCATENATE("R2C",'Mapa final'!$S$12),"")</f>
        <v/>
      </c>
      <c r="K19" s="134" t="str">
        <f>IF(AND('Mapa final'!$AE$13="Alta",'Mapa final'!$AG$13="Leve"),CONCATENATE("R2C",'Mapa final'!$S$13),"")</f>
        <v/>
      </c>
      <c r="L19" s="134" t="str">
        <f>IF(AND('Mapa final'!$AE$12="Alta",'Mapa final'!$AG$12="Leve"),CONCATENATE("R2C",'Mapa final'!$S$12),"")</f>
        <v/>
      </c>
      <c r="M19" s="134" t="str">
        <f>IF(AND('Mapa final'!$AE$13="Alta",'Mapa final'!$AG$13="Leve"),CONCATENATE("R2C",'Mapa final'!$S$13),"")</f>
        <v/>
      </c>
      <c r="N19" s="134" t="str">
        <f>IF(AND('Mapa final'!$AE$12="Alta",'Mapa final'!$AG$12="Leve"),CONCATENATE("R2C",'Mapa final'!$S$12),"")</f>
        <v/>
      </c>
      <c r="O19" s="52" t="str">
        <f>IF(AND('Mapa final'!$AE$13="Alta",'Mapa final'!$AG$13="Leve"),CONCATENATE("R2C",'Mapa final'!$S$13),"")</f>
        <v/>
      </c>
      <c r="P19" s="51" t="str">
        <f>IF(AND('Mapa final'!$AE$12="Alta",'Mapa final'!$AG$12="Leve"),CONCATENATE("R2C",'Mapa final'!$S$12),"")</f>
        <v/>
      </c>
      <c r="Q19" s="134" t="str">
        <f>IF(AND('Mapa final'!$AE$13="Alta",'Mapa final'!$AG$13="Leve"),CONCATENATE("R2C",'Mapa final'!$S$13),"")</f>
        <v/>
      </c>
      <c r="R19" s="134" t="str">
        <f>IF(AND('Mapa final'!$AE$12="Alta",'Mapa final'!$AG$12="Leve"),CONCATENATE("R2C",'Mapa final'!$S$12),"")</f>
        <v/>
      </c>
      <c r="S19" s="134" t="str">
        <f>IF(AND('Mapa final'!$AE$13="Alta",'Mapa final'!$AG$13="Leve"),CONCATENATE("R2C",'Mapa final'!$S$13),"")</f>
        <v/>
      </c>
      <c r="T19" s="134" t="str">
        <f>IF(AND('Mapa final'!$AE$12="Alta",'Mapa final'!$AG$12="Leve"),CONCATENATE("R2C",'Mapa final'!$S$12),"")</f>
        <v/>
      </c>
      <c r="U19" s="52" t="str">
        <f>IF(AND('Mapa final'!$AE$13="Alta",'Mapa final'!$AG$13="Leve"),CONCATENATE("R2C",'Mapa final'!$S$13),"")</f>
        <v/>
      </c>
      <c r="V19" s="38" t="str">
        <f>IF(AND('Mapa final'!$AE$12="Muy Alta",'Mapa final'!$AG$12="Leve"),CONCATENATE("R2C",'Mapa final'!$S$12),"")</f>
        <v/>
      </c>
      <c r="W19" s="133" t="str">
        <f>IF(AND('Mapa final'!$AE$13="Muy Alta",'Mapa final'!$AG$13="Leve"),CONCATENATE("R2C",'Mapa final'!$S$13),"")</f>
        <v/>
      </c>
      <c r="X19" s="133" t="str">
        <f>IF(AND('Mapa final'!$AE$12="Muy Alta",'Mapa final'!$AG$12="Leve"),CONCATENATE("R2C",'Mapa final'!$S$12),"")</f>
        <v/>
      </c>
      <c r="Y19" s="133" t="str">
        <f>IF(AND('Mapa final'!$AE$13="Muy Alta",'Mapa final'!$AG$13="Leve"),CONCATENATE("R2C",'Mapa final'!$S$13),"")</f>
        <v/>
      </c>
      <c r="Z19" s="133" t="str">
        <f>IF(AND('Mapa final'!$AE$12="Muy Alta",'Mapa final'!$AG$12="Leve"),CONCATENATE("R2C",'Mapa final'!$S$12),"")</f>
        <v/>
      </c>
      <c r="AA19" s="39" t="str">
        <f>IF(AND('Mapa final'!$AE$13="Muy Alta",'Mapa final'!$AG$13="Leve"),CONCATENATE("R2C",'Mapa final'!$S$13),"")</f>
        <v/>
      </c>
      <c r="AB19" s="38" t="str">
        <f>IF(AND('Mapa final'!$AE$12="Muy Alta",'Mapa final'!$AG$12="Leve"),CONCATENATE("R2C",'Mapa final'!$S$12),"")</f>
        <v/>
      </c>
      <c r="AC19" s="133" t="str">
        <f>IF(AND('Mapa final'!$AE$13="Muy Alta",'Mapa final'!$AG$13="Leve"),CONCATENATE("R2C",'Mapa final'!$S$13),"")</f>
        <v/>
      </c>
      <c r="AD19" s="133" t="str">
        <f>IF(AND('Mapa final'!$AE$12="Muy Alta",'Mapa final'!$AG$12="Leve"),CONCATENATE("R2C",'Mapa final'!$S$12),"")</f>
        <v/>
      </c>
      <c r="AE19" s="133" t="str">
        <f>IF(AND('Mapa final'!$AE$13="Muy Alta",'Mapa final'!$AG$13="Leve"),CONCATENATE("R2C",'Mapa final'!$S$13),"")</f>
        <v/>
      </c>
      <c r="AF19" s="133" t="str">
        <f>IF(AND('Mapa final'!$AE$12="Muy Alta",'Mapa final'!$AG$12="Leve"),CONCATENATE("R2C",'Mapa final'!$S$12),"")</f>
        <v/>
      </c>
      <c r="AG19" s="39" t="str">
        <f>IF(AND('Mapa final'!$AE$13="Muy Alta",'Mapa final'!$AG$13="Leve"),CONCATENATE("R2C",'Mapa final'!$S$13),"")</f>
        <v/>
      </c>
      <c r="AH19" s="40" t="str">
        <f>IF(AND('Mapa final'!$AE$12="Muy Alta",'Mapa final'!$AG$12="Catastrófico"),CONCATENATE("R2C",'Mapa final'!$S$12),"")</f>
        <v/>
      </c>
      <c r="AI19" s="135" t="str">
        <f>IF(AND('Mapa final'!$AE$13="Muy Alta",'Mapa final'!$AG$13="Catastrófico"),CONCATENATE("R2C",'Mapa final'!$S$13),"")</f>
        <v/>
      </c>
      <c r="AJ19" s="135" t="str">
        <f>IF(AND('Mapa final'!$AE$12="Muy Alta",'Mapa final'!$AG$12="Catastrófico"),CONCATENATE("R2C",'Mapa final'!$S$12),"")</f>
        <v/>
      </c>
      <c r="AK19" s="135" t="str">
        <f>IF(AND('Mapa final'!$AE$13="Muy Alta",'Mapa final'!$AG$13="Catastrófico"),CONCATENATE("R2C",'Mapa final'!$S$13),"")</f>
        <v/>
      </c>
      <c r="AL19" s="135" t="str">
        <f>IF(AND('Mapa final'!$AE$12="Muy Alta",'Mapa final'!$AG$12="Catastrófico"),CONCATENATE("R2C",'Mapa final'!$S$12),"")</f>
        <v/>
      </c>
      <c r="AM19" s="41" t="str">
        <f>IF(AND('Mapa final'!$AE$13="Muy Alta",'Mapa final'!$AG$13="Catastrófico"),CONCATENATE("R2C",'Mapa final'!$S$13),"")</f>
        <v/>
      </c>
      <c r="AN19" s="64"/>
      <c r="AO19" s="320"/>
      <c r="AP19" s="321"/>
      <c r="AQ19" s="321"/>
      <c r="AR19" s="321"/>
      <c r="AS19" s="321"/>
      <c r="AT19" s="322"/>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68"/>
      <c r="C20" s="268"/>
      <c r="D20" s="269"/>
      <c r="E20" s="310"/>
      <c r="F20" s="311"/>
      <c r="G20" s="311"/>
      <c r="H20" s="311"/>
      <c r="I20" s="311"/>
      <c r="J20" s="51" t="str">
        <f>IF(AND('Mapa final'!$AE$12="Alta",'Mapa final'!$AG$12="Leve"),CONCATENATE("R2C",'Mapa final'!$S$12),"")</f>
        <v/>
      </c>
      <c r="K20" s="134" t="str">
        <f>IF(AND('Mapa final'!$AE$13="Alta",'Mapa final'!$AG$13="Leve"),CONCATENATE("R2C",'Mapa final'!$S$13),"")</f>
        <v/>
      </c>
      <c r="L20" s="134" t="str">
        <f>IF(AND('Mapa final'!$AE$12="Alta",'Mapa final'!$AG$12="Leve"),CONCATENATE("R2C",'Mapa final'!$S$12),"")</f>
        <v/>
      </c>
      <c r="M20" s="134" t="str">
        <f>IF(AND('Mapa final'!$AE$13="Alta",'Mapa final'!$AG$13="Leve"),CONCATENATE("R2C",'Mapa final'!$S$13),"")</f>
        <v/>
      </c>
      <c r="N20" s="134" t="str">
        <f>IF(AND('Mapa final'!$AE$12="Alta",'Mapa final'!$AG$12="Leve"),CONCATENATE("R2C",'Mapa final'!$S$12),"")</f>
        <v/>
      </c>
      <c r="O20" s="52" t="str">
        <f>IF(AND('Mapa final'!$AE$13="Alta",'Mapa final'!$AG$13="Leve"),CONCATENATE("R2C",'Mapa final'!$S$13),"")</f>
        <v/>
      </c>
      <c r="P20" s="51" t="str">
        <f>IF(AND('Mapa final'!$AE$12="Alta",'Mapa final'!$AG$12="Leve"),CONCATENATE("R2C",'Mapa final'!$S$12),"")</f>
        <v/>
      </c>
      <c r="Q20" s="134" t="str">
        <f>IF(AND('Mapa final'!$AE$13="Alta",'Mapa final'!$AG$13="Leve"),CONCATENATE("R2C",'Mapa final'!$S$13),"")</f>
        <v/>
      </c>
      <c r="R20" s="134" t="str">
        <f>IF(AND('Mapa final'!$AE$12="Alta",'Mapa final'!$AG$12="Leve"),CONCATENATE("R2C",'Mapa final'!$S$12),"")</f>
        <v/>
      </c>
      <c r="S20" s="134" t="str">
        <f>IF(AND('Mapa final'!$AE$13="Alta",'Mapa final'!$AG$13="Leve"),CONCATENATE("R2C",'Mapa final'!$S$13),"")</f>
        <v/>
      </c>
      <c r="T20" s="134" t="str">
        <f>IF(AND('Mapa final'!$AE$12="Alta",'Mapa final'!$AG$12="Leve"),CONCATENATE("R2C",'Mapa final'!$S$12),"")</f>
        <v/>
      </c>
      <c r="U20" s="52" t="str">
        <f>IF(AND('Mapa final'!$AE$13="Alta",'Mapa final'!$AG$13="Leve"),CONCATENATE("R2C",'Mapa final'!$S$13),"")</f>
        <v/>
      </c>
      <c r="V20" s="38" t="str">
        <f>IF(AND('Mapa final'!$AE$12="Muy Alta",'Mapa final'!$AG$12="Leve"),CONCATENATE("R2C",'Mapa final'!$S$12),"")</f>
        <v/>
      </c>
      <c r="W20" s="133" t="str">
        <f>IF(AND('Mapa final'!$AE$13="Muy Alta",'Mapa final'!$AG$13="Leve"),CONCATENATE("R2C",'Mapa final'!$S$13),"")</f>
        <v/>
      </c>
      <c r="X20" s="133" t="str">
        <f>IF(AND('Mapa final'!$AE$12="Muy Alta",'Mapa final'!$AG$12="Leve"),CONCATENATE("R2C",'Mapa final'!$S$12),"")</f>
        <v/>
      </c>
      <c r="Y20" s="133" t="str">
        <f>IF(AND('Mapa final'!$AE$13="Muy Alta",'Mapa final'!$AG$13="Leve"),CONCATENATE("R2C",'Mapa final'!$S$13),"")</f>
        <v/>
      </c>
      <c r="Z20" s="133" t="str">
        <f>IF(AND('Mapa final'!$AE$12="Muy Alta",'Mapa final'!$AG$12="Leve"),CONCATENATE("R2C",'Mapa final'!$S$12),"")</f>
        <v/>
      </c>
      <c r="AA20" s="39" t="str">
        <f>IF(AND('Mapa final'!$AE$13="Muy Alta",'Mapa final'!$AG$13="Leve"),CONCATENATE("R2C",'Mapa final'!$S$13),"")</f>
        <v/>
      </c>
      <c r="AB20" s="38" t="str">
        <f>IF(AND('Mapa final'!$AE$12="Muy Alta",'Mapa final'!$AG$12="Leve"),CONCATENATE("R2C",'Mapa final'!$S$12),"")</f>
        <v/>
      </c>
      <c r="AC20" s="133" t="str">
        <f>IF(AND('Mapa final'!$AE$13="Muy Alta",'Mapa final'!$AG$13="Leve"),CONCATENATE("R2C",'Mapa final'!$S$13),"")</f>
        <v/>
      </c>
      <c r="AD20" s="133" t="str">
        <f>IF(AND('Mapa final'!$AE$12="Muy Alta",'Mapa final'!$AG$12="Leve"),CONCATENATE("R2C",'Mapa final'!$S$12),"")</f>
        <v/>
      </c>
      <c r="AE20" s="133" t="str">
        <f>IF(AND('Mapa final'!$AE$13="Muy Alta",'Mapa final'!$AG$13="Leve"),CONCATENATE("R2C",'Mapa final'!$S$13),"")</f>
        <v/>
      </c>
      <c r="AF20" s="133" t="str">
        <f>IF(AND('Mapa final'!$AE$12="Muy Alta",'Mapa final'!$AG$12="Leve"),CONCATENATE("R2C",'Mapa final'!$S$12),"")</f>
        <v/>
      </c>
      <c r="AG20" s="39" t="str">
        <f>IF(AND('Mapa final'!$AE$13="Muy Alta",'Mapa final'!$AG$13="Leve"),CONCATENATE("R2C",'Mapa final'!$S$13),"")</f>
        <v/>
      </c>
      <c r="AH20" s="40" t="str">
        <f>IF(AND('Mapa final'!$AE$12="Muy Alta",'Mapa final'!$AG$12="Catastrófico"),CONCATENATE("R2C",'Mapa final'!$S$12),"")</f>
        <v/>
      </c>
      <c r="AI20" s="135" t="str">
        <f>IF(AND('Mapa final'!$AE$13="Muy Alta",'Mapa final'!$AG$13="Catastrófico"),CONCATENATE("R2C",'Mapa final'!$S$13),"")</f>
        <v/>
      </c>
      <c r="AJ20" s="135" t="str">
        <f>IF(AND('Mapa final'!$AE$12="Muy Alta",'Mapa final'!$AG$12="Catastrófico"),CONCATENATE("R2C",'Mapa final'!$S$12),"")</f>
        <v/>
      </c>
      <c r="AK20" s="135" t="str">
        <f>IF(AND('Mapa final'!$AE$13="Muy Alta",'Mapa final'!$AG$13="Catastrófico"),CONCATENATE("R2C",'Mapa final'!$S$13),"")</f>
        <v/>
      </c>
      <c r="AL20" s="135" t="str">
        <f>IF(AND('Mapa final'!$AE$12="Muy Alta",'Mapa final'!$AG$12="Catastrófico"),CONCATENATE("R2C",'Mapa final'!$S$12),"")</f>
        <v/>
      </c>
      <c r="AM20" s="41" t="str">
        <f>IF(AND('Mapa final'!$AE$13="Muy Alta",'Mapa final'!$AG$13="Catastrófico"),CONCATENATE("R2C",'Mapa final'!$S$13),"")</f>
        <v/>
      </c>
      <c r="AN20" s="64"/>
      <c r="AO20" s="320"/>
      <c r="AP20" s="321"/>
      <c r="AQ20" s="321"/>
      <c r="AR20" s="321"/>
      <c r="AS20" s="321"/>
      <c r="AT20" s="322"/>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68"/>
      <c r="C21" s="268"/>
      <c r="D21" s="269"/>
      <c r="E21" s="310"/>
      <c r="F21" s="311"/>
      <c r="G21" s="311"/>
      <c r="H21" s="311"/>
      <c r="I21" s="311"/>
      <c r="J21" s="51" t="str">
        <f>IF(AND('Mapa final'!$AE$12="Alta",'Mapa final'!$AG$12="Leve"),CONCATENATE("R2C",'Mapa final'!$S$12),"")</f>
        <v/>
      </c>
      <c r="K21" s="134" t="str">
        <f>IF(AND('Mapa final'!$AE$13="Alta",'Mapa final'!$AG$13="Leve"),CONCATENATE("R2C",'Mapa final'!$S$13),"")</f>
        <v/>
      </c>
      <c r="L21" s="134" t="str">
        <f>IF(AND('Mapa final'!$AE$12="Alta",'Mapa final'!$AG$12="Leve"),CONCATENATE("R2C",'Mapa final'!$S$12),"")</f>
        <v/>
      </c>
      <c r="M21" s="134" t="str">
        <f>IF(AND('Mapa final'!$AE$13="Alta",'Mapa final'!$AG$13="Leve"),CONCATENATE("R2C",'Mapa final'!$S$13),"")</f>
        <v/>
      </c>
      <c r="N21" s="134" t="str">
        <f>IF(AND('Mapa final'!$AE$12="Alta",'Mapa final'!$AG$12="Leve"),CONCATENATE("R2C",'Mapa final'!$S$12),"")</f>
        <v/>
      </c>
      <c r="O21" s="52" t="str">
        <f>IF(AND('Mapa final'!$AE$13="Alta",'Mapa final'!$AG$13="Leve"),CONCATENATE("R2C",'Mapa final'!$S$13),"")</f>
        <v/>
      </c>
      <c r="P21" s="51" t="str">
        <f>IF(AND('Mapa final'!$AE$12="Alta",'Mapa final'!$AG$12="Leve"),CONCATENATE("R2C",'Mapa final'!$S$12),"")</f>
        <v/>
      </c>
      <c r="Q21" s="134" t="str">
        <f>IF(AND('Mapa final'!$AE$13="Alta",'Mapa final'!$AG$13="Leve"),CONCATENATE("R2C",'Mapa final'!$S$13),"")</f>
        <v/>
      </c>
      <c r="R21" s="134" t="str">
        <f>IF(AND('Mapa final'!$AE$12="Alta",'Mapa final'!$AG$12="Leve"),CONCATENATE("R2C",'Mapa final'!$S$12),"")</f>
        <v/>
      </c>
      <c r="S21" s="134" t="str">
        <f>IF(AND('Mapa final'!$AE$13="Alta",'Mapa final'!$AG$13="Leve"),CONCATENATE("R2C",'Mapa final'!$S$13),"")</f>
        <v/>
      </c>
      <c r="T21" s="134" t="str">
        <f>IF(AND('Mapa final'!$AE$12="Alta",'Mapa final'!$AG$12="Leve"),CONCATENATE("R2C",'Mapa final'!$S$12),"")</f>
        <v/>
      </c>
      <c r="U21" s="52" t="str">
        <f>IF(AND('Mapa final'!$AE$13="Alta",'Mapa final'!$AG$13="Leve"),CONCATENATE("R2C",'Mapa final'!$S$13),"")</f>
        <v/>
      </c>
      <c r="V21" s="38" t="str">
        <f>IF(AND('Mapa final'!$AE$12="Muy Alta",'Mapa final'!$AG$12="Leve"),CONCATENATE("R2C",'Mapa final'!$S$12),"")</f>
        <v/>
      </c>
      <c r="W21" s="133" t="str">
        <f>IF(AND('Mapa final'!$AE$13="Muy Alta",'Mapa final'!$AG$13="Leve"),CONCATENATE("R2C",'Mapa final'!$S$13),"")</f>
        <v/>
      </c>
      <c r="X21" s="133" t="str">
        <f>IF(AND('Mapa final'!$AE$12="Muy Alta",'Mapa final'!$AG$12="Leve"),CONCATENATE("R2C",'Mapa final'!$S$12),"")</f>
        <v/>
      </c>
      <c r="Y21" s="133" t="str">
        <f>IF(AND('Mapa final'!$AE$13="Muy Alta",'Mapa final'!$AG$13="Leve"),CONCATENATE("R2C",'Mapa final'!$S$13),"")</f>
        <v/>
      </c>
      <c r="Z21" s="133" t="str">
        <f>IF(AND('Mapa final'!$AE$12="Muy Alta",'Mapa final'!$AG$12="Leve"),CONCATENATE("R2C",'Mapa final'!$S$12),"")</f>
        <v/>
      </c>
      <c r="AA21" s="39" t="str">
        <f>IF(AND('Mapa final'!$AE$13="Muy Alta",'Mapa final'!$AG$13="Leve"),CONCATENATE("R2C",'Mapa final'!$S$13),"")</f>
        <v/>
      </c>
      <c r="AB21" s="38" t="str">
        <f>IF(AND('Mapa final'!$AE$12="Muy Alta",'Mapa final'!$AG$12="Leve"),CONCATENATE("R2C",'Mapa final'!$S$12),"")</f>
        <v/>
      </c>
      <c r="AC21" s="133" t="str">
        <f>IF(AND('Mapa final'!$AE$13="Muy Alta",'Mapa final'!$AG$13="Leve"),CONCATENATE("R2C",'Mapa final'!$S$13),"")</f>
        <v/>
      </c>
      <c r="AD21" s="133" t="str">
        <f>IF(AND('Mapa final'!$AE$12="Muy Alta",'Mapa final'!$AG$12="Leve"),CONCATENATE("R2C",'Mapa final'!$S$12),"")</f>
        <v/>
      </c>
      <c r="AE21" s="133" t="str">
        <f>IF(AND('Mapa final'!$AE$13="Muy Alta",'Mapa final'!$AG$13="Leve"),CONCATENATE("R2C",'Mapa final'!$S$13),"")</f>
        <v/>
      </c>
      <c r="AF21" s="133" t="str">
        <f>IF(AND('Mapa final'!$AE$12="Muy Alta",'Mapa final'!$AG$12="Leve"),CONCATENATE("R2C",'Mapa final'!$S$12),"")</f>
        <v/>
      </c>
      <c r="AG21" s="39" t="str">
        <f>IF(AND('Mapa final'!$AE$13="Muy Alta",'Mapa final'!$AG$13="Leve"),CONCATENATE("R2C",'Mapa final'!$S$13),"")</f>
        <v/>
      </c>
      <c r="AH21" s="40" t="str">
        <f>IF(AND('Mapa final'!$AE$12="Muy Alta",'Mapa final'!$AG$12="Catastrófico"),CONCATENATE("R2C",'Mapa final'!$S$12),"")</f>
        <v/>
      </c>
      <c r="AI21" s="135" t="str">
        <f>IF(AND('Mapa final'!$AE$13="Muy Alta",'Mapa final'!$AG$13="Catastrófico"),CONCATENATE("R2C",'Mapa final'!$S$13),"")</f>
        <v/>
      </c>
      <c r="AJ21" s="135" t="str">
        <f>IF(AND('Mapa final'!$AE$12="Muy Alta",'Mapa final'!$AG$12="Catastrófico"),CONCATENATE("R2C",'Mapa final'!$S$12),"")</f>
        <v/>
      </c>
      <c r="AK21" s="135" t="str">
        <f>IF(AND('Mapa final'!$AE$13="Muy Alta",'Mapa final'!$AG$13="Catastrófico"),CONCATENATE("R2C",'Mapa final'!$S$13),"")</f>
        <v/>
      </c>
      <c r="AL21" s="135" t="str">
        <f>IF(AND('Mapa final'!$AE$12="Muy Alta",'Mapa final'!$AG$12="Catastrófico"),CONCATENATE("R2C",'Mapa final'!$S$12),"")</f>
        <v/>
      </c>
      <c r="AM21" s="41" t="str">
        <f>IF(AND('Mapa final'!$AE$13="Muy Alta",'Mapa final'!$AG$13="Catastrófico"),CONCATENATE("R2C",'Mapa final'!$S$13),"")</f>
        <v/>
      </c>
      <c r="AN21" s="64"/>
      <c r="AO21" s="320"/>
      <c r="AP21" s="321"/>
      <c r="AQ21" s="321"/>
      <c r="AR21" s="321"/>
      <c r="AS21" s="321"/>
      <c r="AT21" s="322"/>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68"/>
      <c r="C22" s="268"/>
      <c r="D22" s="269"/>
      <c r="E22" s="310"/>
      <c r="F22" s="311"/>
      <c r="G22" s="311"/>
      <c r="H22" s="311"/>
      <c r="I22" s="311"/>
      <c r="J22" s="51" t="str">
        <f>IF(AND('Mapa final'!$AE$12="Alta",'Mapa final'!$AG$12="Leve"),CONCATENATE("R2C",'Mapa final'!$S$12),"")</f>
        <v/>
      </c>
      <c r="K22" s="134" t="str">
        <f>IF(AND('Mapa final'!$AE$13="Alta",'Mapa final'!$AG$13="Leve"),CONCATENATE("R2C",'Mapa final'!$S$13),"")</f>
        <v/>
      </c>
      <c r="L22" s="134" t="str">
        <f>IF(AND('Mapa final'!$AE$12="Alta",'Mapa final'!$AG$12="Leve"),CONCATENATE("R2C",'Mapa final'!$S$12),"")</f>
        <v/>
      </c>
      <c r="M22" s="134" t="str">
        <f>IF(AND('Mapa final'!$AE$13="Alta",'Mapa final'!$AG$13="Leve"),CONCATENATE("R2C",'Mapa final'!$S$13),"")</f>
        <v/>
      </c>
      <c r="N22" s="134" t="str">
        <f>IF(AND('Mapa final'!$AE$12="Alta",'Mapa final'!$AG$12="Leve"),CONCATENATE("R2C",'Mapa final'!$S$12),"")</f>
        <v/>
      </c>
      <c r="O22" s="52" t="str">
        <f>IF(AND('Mapa final'!$AE$13="Alta",'Mapa final'!$AG$13="Leve"),CONCATENATE("R2C",'Mapa final'!$S$13),"")</f>
        <v/>
      </c>
      <c r="P22" s="51" t="str">
        <f>IF(AND('Mapa final'!$AE$12="Alta",'Mapa final'!$AG$12="Leve"),CONCATENATE("R2C",'Mapa final'!$S$12),"")</f>
        <v/>
      </c>
      <c r="Q22" s="134" t="str">
        <f>IF(AND('Mapa final'!$AE$13="Alta",'Mapa final'!$AG$13="Leve"),CONCATENATE("R2C",'Mapa final'!$S$13),"")</f>
        <v/>
      </c>
      <c r="R22" s="134" t="str">
        <f>IF(AND('Mapa final'!$AE$12="Alta",'Mapa final'!$AG$12="Leve"),CONCATENATE("R2C",'Mapa final'!$S$12),"")</f>
        <v/>
      </c>
      <c r="S22" s="134" t="str">
        <f>IF(AND('Mapa final'!$AE$13="Alta",'Mapa final'!$AG$13="Leve"),CONCATENATE("R2C",'Mapa final'!$S$13),"")</f>
        <v/>
      </c>
      <c r="T22" s="134" t="str">
        <f>IF(AND('Mapa final'!$AE$12="Alta",'Mapa final'!$AG$12="Leve"),CONCATENATE("R2C",'Mapa final'!$S$12),"")</f>
        <v/>
      </c>
      <c r="U22" s="52" t="str">
        <f>IF(AND('Mapa final'!$AE$13="Alta",'Mapa final'!$AG$13="Leve"),CONCATENATE("R2C",'Mapa final'!$S$13),"")</f>
        <v/>
      </c>
      <c r="V22" s="38" t="str">
        <f>IF(AND('Mapa final'!$AE$12="Muy Alta",'Mapa final'!$AG$12="Leve"),CONCATENATE("R2C",'Mapa final'!$S$12),"")</f>
        <v/>
      </c>
      <c r="W22" s="133" t="str">
        <f>IF(AND('Mapa final'!$AE$13="Muy Alta",'Mapa final'!$AG$13="Leve"),CONCATENATE("R2C",'Mapa final'!$S$13),"")</f>
        <v/>
      </c>
      <c r="X22" s="133" t="str">
        <f>IF(AND('Mapa final'!$AE$12="Muy Alta",'Mapa final'!$AG$12="Leve"),CONCATENATE("R2C",'Mapa final'!$S$12),"")</f>
        <v/>
      </c>
      <c r="Y22" s="133" t="str">
        <f>IF(AND('Mapa final'!$AE$13="Muy Alta",'Mapa final'!$AG$13="Leve"),CONCATENATE("R2C",'Mapa final'!$S$13),"")</f>
        <v/>
      </c>
      <c r="Z22" s="133" t="str">
        <f>IF(AND('Mapa final'!$AE$12="Muy Alta",'Mapa final'!$AG$12="Leve"),CONCATENATE("R2C",'Mapa final'!$S$12),"")</f>
        <v/>
      </c>
      <c r="AA22" s="39" t="str">
        <f>IF(AND('Mapa final'!$AE$13="Muy Alta",'Mapa final'!$AG$13="Leve"),CONCATENATE("R2C",'Mapa final'!$S$13),"")</f>
        <v/>
      </c>
      <c r="AB22" s="38" t="str">
        <f>IF(AND('Mapa final'!$AE$12="Muy Alta",'Mapa final'!$AG$12="Leve"),CONCATENATE("R2C",'Mapa final'!$S$12),"")</f>
        <v/>
      </c>
      <c r="AC22" s="133" t="str">
        <f>IF(AND('Mapa final'!$AE$13="Muy Alta",'Mapa final'!$AG$13="Leve"),CONCATENATE("R2C",'Mapa final'!$S$13),"")</f>
        <v/>
      </c>
      <c r="AD22" s="133" t="str">
        <f>IF(AND('Mapa final'!$AE$12="Muy Alta",'Mapa final'!$AG$12="Leve"),CONCATENATE("R2C",'Mapa final'!$S$12),"")</f>
        <v/>
      </c>
      <c r="AE22" s="133" t="str">
        <f>IF(AND('Mapa final'!$AE$13="Muy Alta",'Mapa final'!$AG$13="Leve"),CONCATENATE("R2C",'Mapa final'!$S$13),"")</f>
        <v/>
      </c>
      <c r="AF22" s="133" t="str">
        <f>IF(AND('Mapa final'!$AE$12="Muy Alta",'Mapa final'!$AG$12="Leve"),CONCATENATE("R2C",'Mapa final'!$S$12),"")</f>
        <v/>
      </c>
      <c r="AG22" s="39" t="str">
        <f>IF(AND('Mapa final'!$AE$13="Muy Alta",'Mapa final'!$AG$13="Leve"),CONCATENATE("R2C",'Mapa final'!$S$13),"")</f>
        <v/>
      </c>
      <c r="AH22" s="40" t="str">
        <f>IF(AND('Mapa final'!$AE$12="Muy Alta",'Mapa final'!$AG$12="Catastrófico"),CONCATENATE("R2C",'Mapa final'!$S$12),"")</f>
        <v/>
      </c>
      <c r="AI22" s="135" t="str">
        <f>IF(AND('Mapa final'!$AE$13="Muy Alta",'Mapa final'!$AG$13="Catastrófico"),CONCATENATE("R2C",'Mapa final'!$S$13),"")</f>
        <v/>
      </c>
      <c r="AJ22" s="135" t="str">
        <f>IF(AND('Mapa final'!$AE$12="Muy Alta",'Mapa final'!$AG$12="Catastrófico"),CONCATENATE("R2C",'Mapa final'!$S$12),"")</f>
        <v/>
      </c>
      <c r="AK22" s="135" t="str">
        <f>IF(AND('Mapa final'!$AE$13="Muy Alta",'Mapa final'!$AG$13="Catastrófico"),CONCATENATE("R2C",'Mapa final'!$S$13),"")</f>
        <v/>
      </c>
      <c r="AL22" s="135" t="str">
        <f>IF(AND('Mapa final'!$AE$12="Muy Alta",'Mapa final'!$AG$12="Catastrófico"),CONCATENATE("R2C",'Mapa final'!$S$12),"")</f>
        <v/>
      </c>
      <c r="AM22" s="41" t="str">
        <f>IF(AND('Mapa final'!$AE$13="Muy Alta",'Mapa final'!$AG$13="Catastrófico"),CONCATENATE("R2C",'Mapa final'!$S$13),"")</f>
        <v/>
      </c>
      <c r="AN22" s="64"/>
      <c r="AO22" s="320"/>
      <c r="AP22" s="321"/>
      <c r="AQ22" s="321"/>
      <c r="AR22" s="321"/>
      <c r="AS22" s="321"/>
      <c r="AT22" s="322"/>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68"/>
      <c r="C23" s="268"/>
      <c r="D23" s="269"/>
      <c r="E23" s="310"/>
      <c r="F23" s="311"/>
      <c r="G23" s="311"/>
      <c r="H23" s="311"/>
      <c r="I23" s="311"/>
      <c r="J23" s="51" t="str">
        <f>IF(AND('Mapa final'!$AE$12="Alta",'Mapa final'!$AG$12="Leve"),CONCATENATE("R2C",'Mapa final'!$S$12),"")</f>
        <v/>
      </c>
      <c r="K23" s="134" t="str">
        <f>IF(AND('Mapa final'!$AE$13="Alta",'Mapa final'!$AG$13="Leve"),CONCATENATE("R2C",'Mapa final'!$S$13),"")</f>
        <v/>
      </c>
      <c r="L23" s="134" t="str">
        <f>IF(AND('Mapa final'!$AE$12="Alta",'Mapa final'!$AG$12="Leve"),CONCATENATE("R2C",'Mapa final'!$S$12),"")</f>
        <v/>
      </c>
      <c r="M23" s="134" t="str">
        <f>IF(AND('Mapa final'!$AE$13="Alta",'Mapa final'!$AG$13="Leve"),CONCATENATE("R2C",'Mapa final'!$S$13),"")</f>
        <v/>
      </c>
      <c r="N23" s="134" t="str">
        <f>IF(AND('Mapa final'!$AE$12="Alta",'Mapa final'!$AG$12="Leve"),CONCATENATE("R2C",'Mapa final'!$S$12),"")</f>
        <v/>
      </c>
      <c r="O23" s="52" t="str">
        <f>IF(AND('Mapa final'!$AE$13="Alta",'Mapa final'!$AG$13="Leve"),CONCATENATE("R2C",'Mapa final'!$S$13),"")</f>
        <v/>
      </c>
      <c r="P23" s="51" t="str">
        <f>IF(AND('Mapa final'!$AE$12="Alta",'Mapa final'!$AG$12="Leve"),CONCATENATE("R2C",'Mapa final'!$S$12),"")</f>
        <v/>
      </c>
      <c r="Q23" s="134" t="str">
        <f>IF(AND('Mapa final'!$AE$13="Alta",'Mapa final'!$AG$13="Leve"),CONCATENATE("R2C",'Mapa final'!$S$13),"")</f>
        <v/>
      </c>
      <c r="R23" s="134" t="str">
        <f>IF(AND('Mapa final'!$AE$12="Alta",'Mapa final'!$AG$12="Leve"),CONCATENATE("R2C",'Mapa final'!$S$12),"")</f>
        <v/>
      </c>
      <c r="S23" s="134" t="str">
        <f>IF(AND('Mapa final'!$AE$13="Alta",'Mapa final'!$AG$13="Leve"),CONCATENATE("R2C",'Mapa final'!$S$13),"")</f>
        <v/>
      </c>
      <c r="T23" s="134" t="str">
        <f>IF(AND('Mapa final'!$AE$12="Alta",'Mapa final'!$AG$12="Leve"),CONCATENATE("R2C",'Mapa final'!$S$12),"")</f>
        <v/>
      </c>
      <c r="U23" s="52" t="str">
        <f>IF(AND('Mapa final'!$AE$13="Alta",'Mapa final'!$AG$13="Leve"),CONCATENATE("R2C",'Mapa final'!$S$13),"")</f>
        <v/>
      </c>
      <c r="V23" s="38" t="str">
        <f>IF(AND('Mapa final'!$AE$12="Muy Alta",'Mapa final'!$AG$12="Leve"),CONCATENATE("R2C",'Mapa final'!$S$12),"")</f>
        <v/>
      </c>
      <c r="W23" s="133" t="str">
        <f>IF(AND('Mapa final'!$AE$13="Muy Alta",'Mapa final'!$AG$13="Leve"),CONCATENATE("R2C",'Mapa final'!$S$13),"")</f>
        <v/>
      </c>
      <c r="X23" s="133" t="str">
        <f>IF(AND('Mapa final'!$AE$12="Muy Alta",'Mapa final'!$AG$12="Leve"),CONCATENATE("R2C",'Mapa final'!$S$12),"")</f>
        <v/>
      </c>
      <c r="Y23" s="133" t="str">
        <f>IF(AND('Mapa final'!$AE$13="Muy Alta",'Mapa final'!$AG$13="Leve"),CONCATENATE("R2C",'Mapa final'!$S$13),"")</f>
        <v/>
      </c>
      <c r="Z23" s="133" t="str">
        <f>IF(AND('Mapa final'!$AE$12="Muy Alta",'Mapa final'!$AG$12="Leve"),CONCATENATE("R2C",'Mapa final'!$S$12),"")</f>
        <v/>
      </c>
      <c r="AA23" s="39" t="str">
        <f>IF(AND('Mapa final'!$AE$13="Muy Alta",'Mapa final'!$AG$13="Leve"),CONCATENATE("R2C",'Mapa final'!$S$13),"")</f>
        <v/>
      </c>
      <c r="AB23" s="38" t="str">
        <f>IF(AND('Mapa final'!$AE$12="Muy Alta",'Mapa final'!$AG$12="Leve"),CONCATENATE("R2C",'Mapa final'!$S$12),"")</f>
        <v/>
      </c>
      <c r="AC23" s="133" t="str">
        <f>IF(AND('Mapa final'!$AE$13="Muy Alta",'Mapa final'!$AG$13="Leve"),CONCATENATE("R2C",'Mapa final'!$S$13),"")</f>
        <v/>
      </c>
      <c r="AD23" s="133" t="str">
        <f>IF(AND('Mapa final'!$AE$12="Muy Alta",'Mapa final'!$AG$12="Leve"),CONCATENATE("R2C",'Mapa final'!$S$12),"")</f>
        <v/>
      </c>
      <c r="AE23" s="133" t="str">
        <f>IF(AND('Mapa final'!$AE$13="Muy Alta",'Mapa final'!$AG$13="Leve"),CONCATENATE("R2C",'Mapa final'!$S$13),"")</f>
        <v/>
      </c>
      <c r="AF23" s="133" t="str">
        <f>IF(AND('Mapa final'!$AE$12="Muy Alta",'Mapa final'!$AG$12="Leve"),CONCATENATE("R2C",'Mapa final'!$S$12),"")</f>
        <v/>
      </c>
      <c r="AG23" s="39" t="str">
        <f>IF(AND('Mapa final'!$AE$13="Muy Alta",'Mapa final'!$AG$13="Leve"),CONCATENATE("R2C",'Mapa final'!$S$13),"")</f>
        <v/>
      </c>
      <c r="AH23" s="40" t="str">
        <f>IF(AND('Mapa final'!$AE$12="Muy Alta",'Mapa final'!$AG$12="Catastrófico"),CONCATENATE("R2C",'Mapa final'!$S$12),"")</f>
        <v/>
      </c>
      <c r="AI23" s="135" t="str">
        <f>IF(AND('Mapa final'!$AE$13="Muy Alta",'Mapa final'!$AG$13="Catastrófico"),CONCATENATE("R2C",'Mapa final'!$S$13),"")</f>
        <v/>
      </c>
      <c r="AJ23" s="135" t="str">
        <f>IF(AND('Mapa final'!$AE$12="Muy Alta",'Mapa final'!$AG$12="Catastrófico"),CONCATENATE("R2C",'Mapa final'!$S$12),"")</f>
        <v/>
      </c>
      <c r="AK23" s="135" t="str">
        <f>IF(AND('Mapa final'!$AE$13="Muy Alta",'Mapa final'!$AG$13="Catastrófico"),CONCATENATE("R2C",'Mapa final'!$S$13),"")</f>
        <v/>
      </c>
      <c r="AL23" s="135" t="str">
        <f>IF(AND('Mapa final'!$AE$12="Muy Alta",'Mapa final'!$AG$12="Catastrófico"),CONCATENATE("R2C",'Mapa final'!$S$12),"")</f>
        <v/>
      </c>
      <c r="AM23" s="41" t="str">
        <f>IF(AND('Mapa final'!$AE$13="Muy Alta",'Mapa final'!$AG$13="Catastrófico"),CONCATENATE("R2C",'Mapa final'!$S$13),"")</f>
        <v/>
      </c>
      <c r="AN23" s="64"/>
      <c r="AO23" s="320"/>
      <c r="AP23" s="321"/>
      <c r="AQ23" s="321"/>
      <c r="AR23" s="321"/>
      <c r="AS23" s="321"/>
      <c r="AT23" s="322"/>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68"/>
      <c r="C24" s="268"/>
      <c r="D24" s="269"/>
      <c r="E24" s="310"/>
      <c r="F24" s="311"/>
      <c r="G24" s="311"/>
      <c r="H24" s="311"/>
      <c r="I24" s="311"/>
      <c r="J24" s="51" t="str">
        <f>IF(AND('Mapa final'!$AE$12="Alta",'Mapa final'!$AG$12="Leve"),CONCATENATE("R2C",'Mapa final'!$S$12),"")</f>
        <v/>
      </c>
      <c r="K24" s="134" t="str">
        <f>IF(AND('Mapa final'!$AE$13="Alta",'Mapa final'!$AG$13="Leve"),CONCATENATE("R2C",'Mapa final'!$S$13),"")</f>
        <v/>
      </c>
      <c r="L24" s="134" t="str">
        <f>IF(AND('Mapa final'!$AE$12="Alta",'Mapa final'!$AG$12="Leve"),CONCATENATE("R2C",'Mapa final'!$S$12),"")</f>
        <v/>
      </c>
      <c r="M24" s="134" t="str">
        <f>IF(AND('Mapa final'!$AE$13="Alta",'Mapa final'!$AG$13="Leve"),CONCATENATE("R2C",'Mapa final'!$S$13),"")</f>
        <v/>
      </c>
      <c r="N24" s="134" t="str">
        <f>IF(AND('Mapa final'!$AE$12="Alta",'Mapa final'!$AG$12="Leve"),CONCATENATE("R2C",'Mapa final'!$S$12),"")</f>
        <v/>
      </c>
      <c r="O24" s="52" t="str">
        <f>IF(AND('Mapa final'!$AE$13="Alta",'Mapa final'!$AG$13="Leve"),CONCATENATE("R2C",'Mapa final'!$S$13),"")</f>
        <v/>
      </c>
      <c r="P24" s="51" t="str">
        <f>IF(AND('Mapa final'!$AE$12="Alta",'Mapa final'!$AG$12="Leve"),CONCATENATE("R2C",'Mapa final'!$S$12),"")</f>
        <v/>
      </c>
      <c r="Q24" s="134" t="str">
        <f>IF(AND('Mapa final'!$AE$13="Alta",'Mapa final'!$AG$13="Leve"),CONCATENATE("R2C",'Mapa final'!$S$13),"")</f>
        <v/>
      </c>
      <c r="R24" s="134" t="str">
        <f>IF(AND('Mapa final'!$AE$12="Alta",'Mapa final'!$AG$12="Leve"),CONCATENATE("R2C",'Mapa final'!$S$12),"")</f>
        <v/>
      </c>
      <c r="S24" s="134" t="str">
        <f>IF(AND('Mapa final'!$AE$13="Alta",'Mapa final'!$AG$13="Leve"),CONCATENATE("R2C",'Mapa final'!$S$13),"")</f>
        <v/>
      </c>
      <c r="T24" s="134" t="str">
        <f>IF(AND('Mapa final'!$AE$12="Alta",'Mapa final'!$AG$12="Leve"),CONCATENATE("R2C",'Mapa final'!$S$12),"")</f>
        <v/>
      </c>
      <c r="U24" s="52" t="str">
        <f>IF(AND('Mapa final'!$AE$13="Alta",'Mapa final'!$AG$13="Leve"),CONCATENATE("R2C",'Mapa final'!$S$13),"")</f>
        <v/>
      </c>
      <c r="V24" s="38" t="str">
        <f>IF(AND('Mapa final'!$AE$12="Muy Alta",'Mapa final'!$AG$12="Leve"),CONCATENATE("R2C",'Mapa final'!$S$12),"")</f>
        <v/>
      </c>
      <c r="W24" s="133" t="str">
        <f>IF(AND('Mapa final'!$AE$13="Muy Alta",'Mapa final'!$AG$13="Leve"),CONCATENATE("R2C",'Mapa final'!$S$13),"")</f>
        <v/>
      </c>
      <c r="X24" s="133" t="str">
        <f>IF(AND('Mapa final'!$AE$12="Muy Alta",'Mapa final'!$AG$12="Leve"),CONCATENATE("R2C",'Mapa final'!$S$12),"")</f>
        <v/>
      </c>
      <c r="Y24" s="133" t="str">
        <f>IF(AND('Mapa final'!$AE$13="Muy Alta",'Mapa final'!$AG$13="Leve"),CONCATENATE("R2C",'Mapa final'!$S$13),"")</f>
        <v/>
      </c>
      <c r="Z24" s="133" t="str">
        <f>IF(AND('Mapa final'!$AE$12="Muy Alta",'Mapa final'!$AG$12="Leve"),CONCATENATE("R2C",'Mapa final'!$S$12),"")</f>
        <v/>
      </c>
      <c r="AA24" s="39" t="str">
        <f>IF(AND('Mapa final'!$AE$13="Muy Alta",'Mapa final'!$AG$13="Leve"),CONCATENATE("R2C",'Mapa final'!$S$13),"")</f>
        <v/>
      </c>
      <c r="AB24" s="38" t="str">
        <f>IF(AND('Mapa final'!$AE$12="Muy Alta",'Mapa final'!$AG$12="Leve"),CONCATENATE("R2C",'Mapa final'!$S$12),"")</f>
        <v/>
      </c>
      <c r="AC24" s="133" t="str">
        <f>IF(AND('Mapa final'!$AE$13="Muy Alta",'Mapa final'!$AG$13="Leve"),CONCATENATE("R2C",'Mapa final'!$S$13),"")</f>
        <v/>
      </c>
      <c r="AD24" s="133" t="str">
        <f>IF(AND('Mapa final'!$AE$12="Muy Alta",'Mapa final'!$AG$12="Leve"),CONCATENATE("R2C",'Mapa final'!$S$12),"")</f>
        <v/>
      </c>
      <c r="AE24" s="133" t="str">
        <f>IF(AND('Mapa final'!$AE$13="Muy Alta",'Mapa final'!$AG$13="Leve"),CONCATENATE("R2C",'Mapa final'!$S$13),"")</f>
        <v/>
      </c>
      <c r="AF24" s="133" t="str">
        <f>IF(AND('Mapa final'!$AE$12="Muy Alta",'Mapa final'!$AG$12="Leve"),CONCATENATE("R2C",'Mapa final'!$S$12),"")</f>
        <v/>
      </c>
      <c r="AG24" s="39" t="str">
        <f>IF(AND('Mapa final'!$AE$13="Muy Alta",'Mapa final'!$AG$13="Leve"),CONCATENATE("R2C",'Mapa final'!$S$13),"")</f>
        <v/>
      </c>
      <c r="AH24" s="40" t="str">
        <f>IF(AND('Mapa final'!$AE$12="Muy Alta",'Mapa final'!$AG$12="Catastrófico"),CONCATENATE("R2C",'Mapa final'!$S$12),"")</f>
        <v/>
      </c>
      <c r="AI24" s="135" t="str">
        <f>IF(AND('Mapa final'!$AE$13="Muy Alta",'Mapa final'!$AG$13="Catastrófico"),CONCATENATE("R2C",'Mapa final'!$S$13),"")</f>
        <v/>
      </c>
      <c r="AJ24" s="135" t="str">
        <f>IF(AND('Mapa final'!$AE$12="Muy Alta",'Mapa final'!$AG$12="Catastrófico"),CONCATENATE("R2C",'Mapa final'!$S$12),"")</f>
        <v/>
      </c>
      <c r="AK24" s="135" t="str">
        <f>IF(AND('Mapa final'!$AE$13="Muy Alta",'Mapa final'!$AG$13="Catastrófico"),CONCATENATE("R2C",'Mapa final'!$S$13),"")</f>
        <v/>
      </c>
      <c r="AL24" s="135" t="str">
        <f>IF(AND('Mapa final'!$AE$12="Muy Alta",'Mapa final'!$AG$12="Catastrófico"),CONCATENATE("R2C",'Mapa final'!$S$12),"")</f>
        <v/>
      </c>
      <c r="AM24" s="41" t="str">
        <f>IF(AND('Mapa final'!$AE$13="Muy Alta",'Mapa final'!$AG$13="Catastrófico"),CONCATENATE("R2C",'Mapa final'!$S$13),"")</f>
        <v/>
      </c>
      <c r="AN24" s="64"/>
      <c r="AO24" s="320"/>
      <c r="AP24" s="321"/>
      <c r="AQ24" s="321"/>
      <c r="AR24" s="321"/>
      <c r="AS24" s="321"/>
      <c r="AT24" s="322"/>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68"/>
      <c r="C25" s="268"/>
      <c r="D25" s="269"/>
      <c r="E25" s="313"/>
      <c r="F25" s="314"/>
      <c r="G25" s="314"/>
      <c r="H25" s="314"/>
      <c r="I25" s="314"/>
      <c r="J25" s="53" t="str">
        <f>IF(AND('Mapa final'!$AE$12="Alta",'Mapa final'!$AG$12="Leve"),CONCATENATE("R2C",'Mapa final'!$S$12),"")</f>
        <v/>
      </c>
      <c r="K25" s="54" t="str">
        <f>IF(AND('Mapa final'!$AE$13="Alta",'Mapa final'!$AG$13="Leve"),CONCATENATE("R2C",'Mapa final'!$S$13),"")</f>
        <v/>
      </c>
      <c r="L25" s="54" t="str">
        <f>IF(AND('Mapa final'!$AE$12="Alta",'Mapa final'!$AG$12="Leve"),CONCATENATE("R2C",'Mapa final'!$S$12),"")</f>
        <v/>
      </c>
      <c r="M25" s="54" t="str">
        <f>IF(AND('Mapa final'!$AE$13="Alta",'Mapa final'!$AG$13="Leve"),CONCATENATE("R2C",'Mapa final'!$S$13),"")</f>
        <v/>
      </c>
      <c r="N25" s="54" t="str">
        <f>IF(AND('Mapa final'!$AE$12="Alta",'Mapa final'!$AG$12="Leve"),CONCATENATE("R2C",'Mapa final'!$S$12),"")</f>
        <v/>
      </c>
      <c r="O25" s="55" t="str">
        <f>IF(AND('Mapa final'!$AE$13="Alta",'Mapa final'!$AG$13="Leve"),CONCATENATE("R2C",'Mapa final'!$S$13),"")</f>
        <v/>
      </c>
      <c r="P25" s="53" t="str">
        <f>IF(AND('Mapa final'!$AE$12="Alta",'Mapa final'!$AG$12="Leve"),CONCATENATE("R2C",'Mapa final'!$S$12),"")</f>
        <v/>
      </c>
      <c r="Q25" s="54" t="str">
        <f>IF(AND('Mapa final'!$AE$13="Alta",'Mapa final'!$AG$13="Leve"),CONCATENATE("R2C",'Mapa final'!$S$13),"")</f>
        <v/>
      </c>
      <c r="R25" s="54" t="str">
        <f>IF(AND('Mapa final'!$AE$12="Alta",'Mapa final'!$AG$12="Leve"),CONCATENATE("R2C",'Mapa final'!$S$12),"")</f>
        <v/>
      </c>
      <c r="S25" s="54" t="str">
        <f>IF(AND('Mapa final'!$AE$13="Alta",'Mapa final'!$AG$13="Leve"),CONCATENATE("R2C",'Mapa final'!$S$13),"")</f>
        <v/>
      </c>
      <c r="T25" s="54" t="str">
        <f>IF(AND('Mapa final'!$AE$12="Alta",'Mapa final'!$AG$12="Leve"),CONCATENATE("R2C",'Mapa final'!$S$12),"")</f>
        <v/>
      </c>
      <c r="U25" s="55" t="str">
        <f>IF(AND('Mapa final'!$AE$13="Alta",'Mapa final'!$AG$13="Leve"),CONCATENATE("R2C",'Mapa final'!$S$13),"")</f>
        <v/>
      </c>
      <c r="V25" s="42" t="str">
        <f>IF(AND('Mapa final'!$AE$12="Muy Alta",'Mapa final'!$AG$12="Leve"),CONCATENATE("R2C",'Mapa final'!$S$12),"")</f>
        <v/>
      </c>
      <c r="W25" s="43" t="str">
        <f>IF(AND('Mapa final'!$AE$13="Muy Alta",'Mapa final'!$AG$13="Leve"),CONCATENATE("R2C",'Mapa final'!$S$13),"")</f>
        <v/>
      </c>
      <c r="X25" s="43" t="str">
        <f>IF(AND('Mapa final'!$AE$12="Muy Alta",'Mapa final'!$AG$12="Leve"),CONCATENATE("R2C",'Mapa final'!$S$12),"")</f>
        <v/>
      </c>
      <c r="Y25" s="43" t="str">
        <f>IF(AND('Mapa final'!$AE$13="Muy Alta",'Mapa final'!$AG$13="Leve"),CONCATENATE("R2C",'Mapa final'!$S$13),"")</f>
        <v/>
      </c>
      <c r="Z25" s="43" t="str">
        <f>IF(AND('Mapa final'!$AE$12="Muy Alta",'Mapa final'!$AG$12="Leve"),CONCATENATE("R2C",'Mapa final'!$S$12),"")</f>
        <v/>
      </c>
      <c r="AA25" s="44" t="str">
        <f>IF(AND('Mapa final'!$AE$13="Muy Alta",'Mapa final'!$AG$13="Leve"),CONCATENATE("R2C",'Mapa final'!$S$13),"")</f>
        <v/>
      </c>
      <c r="AB25" s="42" t="str">
        <f>IF(AND('Mapa final'!$AE$12="Muy Alta",'Mapa final'!$AG$12="Leve"),CONCATENATE("R2C",'Mapa final'!$S$12),"")</f>
        <v/>
      </c>
      <c r="AC25" s="43" t="str">
        <f>IF(AND('Mapa final'!$AE$13="Muy Alta",'Mapa final'!$AG$13="Leve"),CONCATENATE("R2C",'Mapa final'!$S$13),"")</f>
        <v/>
      </c>
      <c r="AD25" s="43" t="str">
        <f>IF(AND('Mapa final'!$AE$12="Muy Alta",'Mapa final'!$AG$12="Leve"),CONCATENATE("R2C",'Mapa final'!$S$12),"")</f>
        <v/>
      </c>
      <c r="AE25" s="43" t="str">
        <f>IF(AND('Mapa final'!$AE$13="Muy Alta",'Mapa final'!$AG$13="Leve"),CONCATENATE("R2C",'Mapa final'!$S$13),"")</f>
        <v/>
      </c>
      <c r="AF25" s="43" t="str">
        <f>IF(AND('Mapa final'!$AE$12="Muy Alta",'Mapa final'!$AG$12="Leve"),CONCATENATE("R2C",'Mapa final'!$S$12),"")</f>
        <v/>
      </c>
      <c r="AG25" s="44" t="str">
        <f>IF(AND('Mapa final'!$AE$13="Muy Alta",'Mapa final'!$AG$13="Leve"),CONCATENATE("R2C",'Mapa final'!$S$13),"")</f>
        <v/>
      </c>
      <c r="AH25" s="45" t="str">
        <f>IF(AND('Mapa final'!$AE$12="Muy Alta",'Mapa final'!$AG$12="Catastrófico"),CONCATENATE("R2C",'Mapa final'!$S$12),"")</f>
        <v/>
      </c>
      <c r="AI25" s="46" t="str">
        <f>IF(AND('Mapa final'!$AE$13="Muy Alta",'Mapa final'!$AG$13="Catastrófico"),CONCATENATE("R2C",'Mapa final'!$S$13),"")</f>
        <v/>
      </c>
      <c r="AJ25" s="46" t="str">
        <f>IF(AND('Mapa final'!$AE$12="Muy Alta",'Mapa final'!$AG$12="Catastrófico"),CONCATENATE("R2C",'Mapa final'!$S$12),"")</f>
        <v/>
      </c>
      <c r="AK25" s="46" t="str">
        <f>IF(AND('Mapa final'!$AE$13="Muy Alta",'Mapa final'!$AG$13="Catastrófico"),CONCATENATE("R2C",'Mapa final'!$S$13),"")</f>
        <v/>
      </c>
      <c r="AL25" s="46" t="str">
        <f>IF(AND('Mapa final'!$AE$12="Muy Alta",'Mapa final'!$AG$12="Catastrófico"),CONCATENATE("R2C",'Mapa final'!$S$12),"")</f>
        <v/>
      </c>
      <c r="AM25" s="47" t="str">
        <f>IF(AND('Mapa final'!$AE$13="Muy Alta",'Mapa final'!$AG$13="Catastrófico"),CONCATENATE("R2C",'Mapa final'!$S$13),"")</f>
        <v/>
      </c>
      <c r="AN25" s="64"/>
      <c r="AO25" s="323"/>
      <c r="AP25" s="324"/>
      <c r="AQ25" s="324"/>
      <c r="AR25" s="324"/>
      <c r="AS25" s="324"/>
      <c r="AT25" s="325"/>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68"/>
      <c r="C26" s="268"/>
      <c r="D26" s="269"/>
      <c r="E26" s="307" t="s">
        <v>184</v>
      </c>
      <c r="F26" s="308"/>
      <c r="G26" s="308"/>
      <c r="H26" s="308"/>
      <c r="I26" s="309"/>
      <c r="J26" s="48" t="str">
        <f>IF(AND('Mapa final'!$AE$12="Alta",'Mapa final'!$AG$12="Leve"),CONCATENATE("R2C",'Mapa final'!$S$12),"")</f>
        <v/>
      </c>
      <c r="K26" s="49" t="str">
        <f>IF(AND('Mapa final'!$AE$13="Alta",'Mapa final'!$AG$13="Leve"),CONCATENATE("R2C",'Mapa final'!$S$13),"")</f>
        <v/>
      </c>
      <c r="L26" s="49" t="str">
        <f>IF(AND('Mapa final'!$AE$12="Alta",'Mapa final'!$AG$12="Leve"),CONCATENATE("R2C",'Mapa final'!$S$12),"")</f>
        <v/>
      </c>
      <c r="M26" s="49" t="str">
        <f>IF(AND('Mapa final'!$AE$13="Alta",'Mapa final'!$AG$13="Leve"),CONCATENATE("R2C",'Mapa final'!$S$13),"")</f>
        <v/>
      </c>
      <c r="N26" s="49" t="str">
        <f>IF(AND('Mapa final'!$AE$12="Alta",'Mapa final'!$AG$12="Leve"),CONCATENATE("R2C",'Mapa final'!$S$12),"")</f>
        <v/>
      </c>
      <c r="O26" s="50" t="str">
        <f>IF(AND('Mapa final'!$AE$13="Alta",'Mapa final'!$AG$13="Leve"),CONCATENATE("R2C",'Mapa final'!$S$13),"")</f>
        <v/>
      </c>
      <c r="P26" s="48" t="str">
        <f>IF(AND('Mapa final'!$AE$12="Alta",'Mapa final'!$AG$12="Leve"),CONCATENATE("R2C",'Mapa final'!$S$12),"")</f>
        <v/>
      </c>
      <c r="Q26" s="49" t="str">
        <f>IF(AND('Mapa final'!$AE$13="Alta",'Mapa final'!$AG$13="Leve"),CONCATENATE("R2C",'Mapa final'!$S$13),"")</f>
        <v/>
      </c>
      <c r="R26" s="49" t="str">
        <f>IF(AND('Mapa final'!$AE$12="Alta",'Mapa final'!$AG$12="Leve"),CONCATENATE("R2C",'Mapa final'!$S$12),"")</f>
        <v/>
      </c>
      <c r="S26" s="49" t="str">
        <f>IF(AND('Mapa final'!$AE$13="Alta",'Mapa final'!$AG$13="Leve"),CONCATENATE("R2C",'Mapa final'!$S$13),"")</f>
        <v/>
      </c>
      <c r="T26" s="49" t="str">
        <f>IF(AND('Mapa final'!$AE$12="Alta",'Mapa final'!$AG$12="Leve"),CONCATENATE("R2C",'Mapa final'!$S$12),"")</f>
        <v/>
      </c>
      <c r="U26" s="50" t="str">
        <f>IF(AND('Mapa final'!$AE$13="Alta",'Mapa final'!$AG$13="Leve"),CONCATENATE("R2C",'Mapa final'!$S$13),"")</f>
        <v/>
      </c>
      <c r="V26" s="48" t="str">
        <f>IF(AND('Mapa final'!$AE$12="Alta",'Mapa final'!$AG$12="Leve"),CONCATENATE("R2C",'Mapa final'!$S$12),"")</f>
        <v/>
      </c>
      <c r="W26" s="49" t="str">
        <f>IF(AND('Mapa final'!$AE$13="Alta",'Mapa final'!$AG$13="Leve"),CONCATENATE("R2C",'Mapa final'!$S$13),"")</f>
        <v/>
      </c>
      <c r="X26" s="49" t="str">
        <f>IF(AND('Mapa final'!$AE$12="Alta",'Mapa final'!$AG$12="Leve"),CONCATENATE("R2C",'Mapa final'!$S$12),"")</f>
        <v/>
      </c>
      <c r="Y26" s="49" t="str">
        <f>IF(AND('Mapa final'!$AE$13="Alta",'Mapa final'!$AG$13="Leve"),CONCATENATE("R2C",'Mapa final'!$S$13),"")</f>
        <v/>
      </c>
      <c r="Z26" s="49" t="str">
        <f>IF(AND('Mapa final'!$AE$12="Alta",'Mapa final'!$AG$12="Leve"),CONCATENATE("R2C",'Mapa final'!$S$12),"")</f>
        <v/>
      </c>
      <c r="AA26" s="50" t="str">
        <f>IF(AND('Mapa final'!$AE$13="Alta",'Mapa final'!$AG$13="Leve"),CONCATENATE("R2C",'Mapa final'!$S$13),"")</f>
        <v/>
      </c>
      <c r="AB26" s="32" t="str">
        <f>IF(AND('Mapa final'!$AE$12="Muy Alta",'Mapa final'!$AG$12="Leve"),CONCATENATE("R2C",'Mapa final'!$S$12),"")</f>
        <v/>
      </c>
      <c r="AC26" s="33" t="str">
        <f>IF(AND('Mapa final'!$AE$13="Muy Alta",'Mapa final'!$AG$13="Leve"),CONCATENATE("R2C",'Mapa final'!$S$13),"")</f>
        <v/>
      </c>
      <c r="AD26" s="33" t="str">
        <f>IF(AND('Mapa final'!$AE$12="Muy Alta",'Mapa final'!$AG$12="Leve"),CONCATENATE("R2C",'Mapa final'!$S$12),"")</f>
        <v/>
      </c>
      <c r="AE26" s="33" t="str">
        <f>IF(AND('Mapa final'!$AE$13="Muy Alta",'Mapa final'!$AG$13="Leve"),CONCATENATE("R2C",'Mapa final'!$S$13),"")</f>
        <v/>
      </c>
      <c r="AF26" s="33" t="str">
        <f>IF(AND('Mapa final'!$AE$12="Muy Alta",'Mapa final'!$AG$12="Leve"),CONCATENATE("R2C",'Mapa final'!$S$12),"")</f>
        <v/>
      </c>
      <c r="AG26" s="34" t="str">
        <f>IF(AND('Mapa final'!$AE$13="Muy Alta",'Mapa final'!$AG$13="Leve"),CONCATENATE("R2C",'Mapa final'!$S$13),"")</f>
        <v/>
      </c>
      <c r="AH26" s="35" t="str">
        <f>IF(AND('Mapa final'!$AE$12="Muy Alta",'Mapa final'!$AG$12="Catastrófico"),CONCATENATE("R2C",'Mapa final'!$S$12),"")</f>
        <v/>
      </c>
      <c r="AI26" s="36" t="str">
        <f>IF(AND('Mapa final'!$AE$13="Muy Alta",'Mapa final'!$AG$13="Catastrófico"),CONCATENATE("R2C",'Mapa final'!$S$13),"")</f>
        <v/>
      </c>
      <c r="AJ26" s="36" t="str">
        <f>IF(AND('Mapa final'!$AE$12="Muy Alta",'Mapa final'!$AG$12="Catastrófico"),CONCATENATE("R2C",'Mapa final'!$S$12),"")</f>
        <v/>
      </c>
      <c r="AK26" s="36" t="str">
        <f>IF(AND('Mapa final'!$AE$13="Muy Alta",'Mapa final'!$AG$13="Catastrófico"),CONCATENATE("R2C",'Mapa final'!$S$13),"")</f>
        <v/>
      </c>
      <c r="AL26" s="36" t="str">
        <f>IF(AND('Mapa final'!$AE$12="Muy Alta",'Mapa final'!$AG$12="Catastrófico"),CONCATENATE("R2C",'Mapa final'!$S$12),"")</f>
        <v/>
      </c>
      <c r="AM26" s="37" t="str">
        <f>IF(AND('Mapa final'!$AE$13="Muy Alta",'Mapa final'!$AG$13="Catastrófico"),CONCATENATE("R2C",'Mapa final'!$S$13),"")</f>
        <v/>
      </c>
      <c r="AN26" s="64"/>
      <c r="AO26" s="347" t="s">
        <v>185</v>
      </c>
      <c r="AP26" s="348"/>
      <c r="AQ26" s="348"/>
      <c r="AR26" s="348"/>
      <c r="AS26" s="348"/>
      <c r="AT26" s="349"/>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68"/>
      <c r="C27" s="268"/>
      <c r="D27" s="269"/>
      <c r="E27" s="326"/>
      <c r="F27" s="311"/>
      <c r="G27" s="311"/>
      <c r="H27" s="311"/>
      <c r="I27" s="312"/>
      <c r="J27" s="51" t="str">
        <f>IF(AND('Mapa final'!$AE$12="Alta",'Mapa final'!$AG$12="Leve"),CONCATENATE("R2C",'Mapa final'!$S$12),"")</f>
        <v/>
      </c>
      <c r="K27" s="134" t="str">
        <f>IF(AND('Mapa final'!$AE$13="Alta",'Mapa final'!$AG$13="Leve"),CONCATENATE("R2C",'Mapa final'!$S$13),"")</f>
        <v/>
      </c>
      <c r="L27" s="134" t="str">
        <f>IF(AND('Mapa final'!$AE$12="Alta",'Mapa final'!$AG$12="Leve"),CONCATENATE("R2C",'Mapa final'!$S$12),"")</f>
        <v/>
      </c>
      <c r="M27" s="134" t="str">
        <f>IF(AND('Mapa final'!$AE$13="Alta",'Mapa final'!$AG$13="Leve"),CONCATENATE("R2C",'Mapa final'!$S$13),"")</f>
        <v/>
      </c>
      <c r="N27" s="134" t="str">
        <f>IF(AND('Mapa final'!$AE$12="Alta",'Mapa final'!$AG$12="Leve"),CONCATENATE("R2C",'Mapa final'!$S$12),"")</f>
        <v/>
      </c>
      <c r="O27" s="52" t="str">
        <f>IF(AND('Mapa final'!$AE$13="Alta",'Mapa final'!$AG$13="Leve"),CONCATENATE("R2C",'Mapa final'!$S$13),"")</f>
        <v/>
      </c>
      <c r="P27" s="51" t="str">
        <f>IF(AND('Mapa final'!$AE$12="Alta",'Mapa final'!$AG$12="Leve"),CONCATENATE("R2C",'Mapa final'!$S$12),"")</f>
        <v/>
      </c>
      <c r="Q27" s="134" t="str">
        <f>IF(AND('Mapa final'!$AE$13="Alta",'Mapa final'!$AG$13="Leve"),CONCATENATE("R2C",'Mapa final'!$S$13),"")</f>
        <v/>
      </c>
      <c r="R27" s="134" t="str">
        <f>IF(AND('Mapa final'!$AE$12="Alta",'Mapa final'!$AG$12="Leve"),CONCATENATE("R2C",'Mapa final'!$S$12),"")</f>
        <v/>
      </c>
      <c r="S27" s="134" t="str">
        <f>IF(AND('Mapa final'!$AE$13="Alta",'Mapa final'!$AG$13="Leve"),CONCATENATE("R2C",'Mapa final'!$S$13),"")</f>
        <v/>
      </c>
      <c r="T27" s="134" t="str">
        <f>IF(AND('Mapa final'!$AE$12="Alta",'Mapa final'!$AG$12="Leve"),CONCATENATE("R2C",'Mapa final'!$S$12),"")</f>
        <v/>
      </c>
      <c r="U27" s="52" t="str">
        <f>IF(AND('Mapa final'!$AE$13="Alta",'Mapa final'!$AG$13="Leve"),CONCATENATE("R2C",'Mapa final'!$S$13),"")</f>
        <v/>
      </c>
      <c r="V27" s="51" t="str">
        <f>IF(AND('Mapa final'!$AE$12="Alta",'Mapa final'!$AG$12="Leve"),CONCATENATE("R2C",'Mapa final'!$S$12),"")</f>
        <v/>
      </c>
      <c r="W27" s="134" t="str">
        <f>IF(AND('Mapa final'!$AE$13="Alta",'Mapa final'!$AG$13="Leve"),CONCATENATE("R2C",'Mapa final'!$S$13),"")</f>
        <v/>
      </c>
      <c r="X27" s="134" t="str">
        <f>IF(AND('Mapa final'!$AE$12="Alta",'Mapa final'!$AG$12="Leve"),CONCATENATE("R2C",'Mapa final'!$S$12),"")</f>
        <v/>
      </c>
      <c r="Y27" s="134" t="str">
        <f>IF(AND('Mapa final'!$AE$13="Alta",'Mapa final'!$AG$13="Leve"),CONCATENATE("R2C",'Mapa final'!$S$13),"")</f>
        <v/>
      </c>
      <c r="Z27" s="134" t="str">
        <f>IF(AND('Mapa final'!$AE$12="Alta",'Mapa final'!$AG$12="Leve"),CONCATENATE("R2C",'Mapa final'!$S$12),"")</f>
        <v/>
      </c>
      <c r="AA27" s="52" t="str">
        <f>IF(AND('Mapa final'!$AE$13="Alta",'Mapa final'!$AG$13="Leve"),CONCATENATE("R2C",'Mapa final'!$S$13),"")</f>
        <v/>
      </c>
      <c r="AB27" s="38" t="str">
        <f>IF(AND('Mapa final'!$AE$12="Muy Alta",'Mapa final'!$AG$12="Leve"),CONCATENATE("R2C",'Mapa final'!$S$12),"")</f>
        <v/>
      </c>
      <c r="AC27" s="133" t="str">
        <f>IF(AND('Mapa final'!$AE$13="Muy Alta",'Mapa final'!$AG$13="Leve"),CONCATENATE("R2C",'Mapa final'!$S$13),"")</f>
        <v/>
      </c>
      <c r="AD27" s="133" t="str">
        <f>IF(AND('Mapa final'!$AE$12="Muy Alta",'Mapa final'!$AG$12="Leve"),CONCATENATE("R2C",'Mapa final'!$S$12),"")</f>
        <v/>
      </c>
      <c r="AE27" s="133" t="str">
        <f>IF(AND('Mapa final'!$AE$13="Muy Alta",'Mapa final'!$AG$13="Leve"),CONCATENATE("R2C",'Mapa final'!$S$13),"")</f>
        <v/>
      </c>
      <c r="AF27" s="133" t="str">
        <f>IF(AND('Mapa final'!$AE$12="Muy Alta",'Mapa final'!$AG$12="Leve"),CONCATENATE("R2C",'Mapa final'!$S$12),"")</f>
        <v/>
      </c>
      <c r="AG27" s="39" t="str">
        <f>IF(AND('Mapa final'!$AE$13="Muy Alta",'Mapa final'!$AG$13="Leve"),CONCATENATE("R2C",'Mapa final'!$S$13),"")</f>
        <v/>
      </c>
      <c r="AH27" s="40" t="str">
        <f>IF(AND('Mapa final'!$AE$12="Muy Alta",'Mapa final'!$AG$12="Catastrófico"),CONCATENATE("R2C",'Mapa final'!$S$12),"")</f>
        <v/>
      </c>
      <c r="AI27" s="135" t="str">
        <f>IF(AND('Mapa final'!$AE$13="Muy Alta",'Mapa final'!$AG$13="Catastrófico"),CONCATENATE("R2C",'Mapa final'!$S$13),"")</f>
        <v/>
      </c>
      <c r="AJ27" s="135" t="str">
        <f>IF(AND('Mapa final'!$AE$12="Muy Alta",'Mapa final'!$AG$12="Catastrófico"),CONCATENATE("R2C",'Mapa final'!$S$12),"")</f>
        <v/>
      </c>
      <c r="AK27" s="135" t="str">
        <f>IF(AND('Mapa final'!$AE$13="Muy Alta",'Mapa final'!$AG$13="Catastrófico"),CONCATENATE("R2C",'Mapa final'!$S$13),"")</f>
        <v/>
      </c>
      <c r="AL27" s="135" t="str">
        <f>IF(AND('Mapa final'!$AE$12="Muy Alta",'Mapa final'!$AG$12="Catastrófico"),CONCATENATE("R2C",'Mapa final'!$S$12),"")</f>
        <v/>
      </c>
      <c r="AM27" s="41" t="str">
        <f>IF(AND('Mapa final'!$AE$13="Muy Alta",'Mapa final'!$AG$13="Catastrófico"),CONCATENATE("R2C",'Mapa final'!$S$13),"")</f>
        <v/>
      </c>
      <c r="AN27" s="64"/>
      <c r="AO27" s="350"/>
      <c r="AP27" s="351"/>
      <c r="AQ27" s="351"/>
      <c r="AR27" s="351"/>
      <c r="AS27" s="351"/>
      <c r="AT27" s="352"/>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68"/>
      <c r="C28" s="268"/>
      <c r="D28" s="269"/>
      <c r="E28" s="310"/>
      <c r="F28" s="311"/>
      <c r="G28" s="311"/>
      <c r="H28" s="311"/>
      <c r="I28" s="312"/>
      <c r="J28" s="51" t="str">
        <f>IF(AND('Mapa final'!$AE$12="Alta",'Mapa final'!$AG$12="Leve"),CONCATENATE("R2C",'Mapa final'!$S$12),"")</f>
        <v/>
      </c>
      <c r="K28" s="134" t="str">
        <f>IF(AND('Mapa final'!$AE$13="Alta",'Mapa final'!$AG$13="Leve"),CONCATENATE("R2C",'Mapa final'!$S$13),"")</f>
        <v/>
      </c>
      <c r="L28" s="134" t="str">
        <f>IF(AND('Mapa final'!$AE$12="Alta",'Mapa final'!$AG$12="Leve"),CONCATENATE("R2C",'Mapa final'!$S$12),"")</f>
        <v/>
      </c>
      <c r="M28" s="134" t="str">
        <f>IF(AND('Mapa final'!$AE$13="Alta",'Mapa final'!$AG$13="Leve"),CONCATENATE("R2C",'Mapa final'!$S$13),"")</f>
        <v/>
      </c>
      <c r="N28" s="134" t="str">
        <f>IF(AND('Mapa final'!$AE$12="Alta",'Mapa final'!$AG$12="Leve"),CONCATENATE("R2C",'Mapa final'!$S$12),"")</f>
        <v/>
      </c>
      <c r="O28" s="52" t="str">
        <f>IF(AND('Mapa final'!$AE$13="Alta",'Mapa final'!$AG$13="Leve"),CONCATENATE("R2C",'Mapa final'!$S$13),"")</f>
        <v/>
      </c>
      <c r="P28" s="51" t="str">
        <f>IF(AND('Mapa final'!$AE$12="Alta",'Mapa final'!$AG$12="Leve"),CONCATENATE("R2C",'Mapa final'!$S$12),"")</f>
        <v/>
      </c>
      <c r="Q28" s="134" t="str">
        <f>IF(AND('Mapa final'!$AE$13="Alta",'Mapa final'!$AG$13="Leve"),CONCATENATE("R2C",'Mapa final'!$S$13),"")</f>
        <v/>
      </c>
      <c r="R28" s="134" t="str">
        <f>IF(AND('Mapa final'!$AE$12="Alta",'Mapa final'!$AG$12="Leve"),CONCATENATE("R2C",'Mapa final'!$S$12),"")</f>
        <v/>
      </c>
      <c r="S28" s="134" t="str">
        <f>IF(AND('Mapa final'!$AE$13="Alta",'Mapa final'!$AG$13="Leve"),CONCATENATE("R2C",'Mapa final'!$S$13),"")</f>
        <v/>
      </c>
      <c r="T28" s="134" t="str">
        <f>IF(AND('Mapa final'!$AE$12="Alta",'Mapa final'!$AG$12="Leve"),CONCATENATE("R2C",'Mapa final'!$S$12),"")</f>
        <v/>
      </c>
      <c r="U28" s="52" t="str">
        <f>IF(AND('Mapa final'!$AE$13="Alta",'Mapa final'!$AG$13="Leve"),CONCATENATE("R2C",'Mapa final'!$S$13),"")</f>
        <v/>
      </c>
      <c r="V28" s="51" t="str">
        <f>IF(AND('Mapa final'!$AE$12="Alta",'Mapa final'!$AG$12="Leve"),CONCATENATE("R2C",'Mapa final'!$S$12),"")</f>
        <v/>
      </c>
      <c r="W28" s="134" t="str">
        <f>IF(AND('Mapa final'!$AE$13="Alta",'Mapa final'!$AG$13="Leve"),CONCATENATE("R2C",'Mapa final'!$S$13),"")</f>
        <v/>
      </c>
      <c r="X28" s="134" t="str">
        <f>IF(AND('Mapa final'!$AE$12="Alta",'Mapa final'!$AG$12="Leve"),CONCATENATE("R2C",'Mapa final'!$S$12),"")</f>
        <v/>
      </c>
      <c r="Y28" s="134" t="str">
        <f>IF(AND('Mapa final'!$AE$13="Alta",'Mapa final'!$AG$13="Leve"),CONCATENATE("R2C",'Mapa final'!$S$13),"")</f>
        <v/>
      </c>
      <c r="Z28" s="134" t="str">
        <f>IF(AND('Mapa final'!$AE$12="Alta",'Mapa final'!$AG$12="Leve"),CONCATENATE("R2C",'Mapa final'!$S$12),"")</f>
        <v/>
      </c>
      <c r="AA28" s="52" t="str">
        <f>IF(AND('Mapa final'!$AE$13="Alta",'Mapa final'!$AG$13="Leve"),CONCATENATE("R2C",'Mapa final'!$S$13),"")</f>
        <v/>
      </c>
      <c r="AB28" s="38" t="str">
        <f>IF(AND('Mapa final'!$AE$12="Muy Alta",'Mapa final'!$AG$12="Leve"),CONCATENATE("R2C",'Mapa final'!$S$12),"")</f>
        <v/>
      </c>
      <c r="AC28" s="133" t="str">
        <f>IF(AND('Mapa final'!$AE$13="Muy Alta",'Mapa final'!$AG$13="Leve"),CONCATENATE("R2C",'Mapa final'!$S$13),"")</f>
        <v/>
      </c>
      <c r="AD28" s="133" t="str">
        <f>IF(AND('Mapa final'!$AE$12="Muy Alta",'Mapa final'!$AG$12="Leve"),CONCATENATE("R2C",'Mapa final'!$S$12),"")</f>
        <v/>
      </c>
      <c r="AE28" s="133" t="str">
        <f>IF(AND('Mapa final'!$AE$13="Muy Alta",'Mapa final'!$AG$13="Leve"),CONCATENATE("R2C",'Mapa final'!$S$13),"")</f>
        <v/>
      </c>
      <c r="AF28" s="133" t="str">
        <f>IF(AND('Mapa final'!$AE$12="Muy Alta",'Mapa final'!$AG$12="Leve"),CONCATENATE("R2C",'Mapa final'!$S$12),"")</f>
        <v/>
      </c>
      <c r="AG28" s="39" t="str">
        <f>IF(AND('Mapa final'!$AE$13="Muy Alta",'Mapa final'!$AG$13="Leve"),CONCATENATE("R2C",'Mapa final'!$S$13),"")</f>
        <v/>
      </c>
      <c r="AH28" s="40" t="str">
        <f>IF(AND('Mapa final'!$AE$12="Muy Alta",'Mapa final'!$AG$12="Catastrófico"),CONCATENATE("R2C",'Mapa final'!$S$12),"")</f>
        <v/>
      </c>
      <c r="AI28" s="135" t="str">
        <f>IF(AND('Mapa final'!$AE$13="Muy Alta",'Mapa final'!$AG$13="Catastrófico"),CONCATENATE("R2C",'Mapa final'!$S$13),"")</f>
        <v/>
      </c>
      <c r="AJ28" s="135" t="str">
        <f>IF(AND('Mapa final'!$AE$12="Muy Alta",'Mapa final'!$AG$12="Catastrófico"),CONCATENATE("R2C",'Mapa final'!$S$12),"")</f>
        <v/>
      </c>
      <c r="AK28" s="135" t="str">
        <f>IF(AND('Mapa final'!$AE$13="Muy Alta",'Mapa final'!$AG$13="Catastrófico"),CONCATENATE("R2C",'Mapa final'!$S$13),"")</f>
        <v/>
      </c>
      <c r="AL28" s="135" t="str">
        <f>IF(AND('Mapa final'!$AE$12="Muy Alta",'Mapa final'!$AG$12="Catastrófico"),CONCATENATE("R2C",'Mapa final'!$S$12),"")</f>
        <v/>
      </c>
      <c r="AM28" s="41" t="str">
        <f>IF(AND('Mapa final'!$AE$13="Muy Alta",'Mapa final'!$AG$13="Catastrófico"),CONCATENATE("R2C",'Mapa final'!$S$13),"")</f>
        <v/>
      </c>
      <c r="AN28" s="64"/>
      <c r="AO28" s="350"/>
      <c r="AP28" s="351"/>
      <c r="AQ28" s="351"/>
      <c r="AR28" s="351"/>
      <c r="AS28" s="351"/>
      <c r="AT28" s="352"/>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68"/>
      <c r="C29" s="268"/>
      <c r="D29" s="269"/>
      <c r="E29" s="310"/>
      <c r="F29" s="311"/>
      <c r="G29" s="311"/>
      <c r="H29" s="311"/>
      <c r="I29" s="312"/>
      <c r="J29" s="51" t="str">
        <f>IF(AND('Mapa final'!$AE$12="Alta",'Mapa final'!$AG$12="Leve"),CONCATENATE("R2C",'Mapa final'!$S$12),"")</f>
        <v/>
      </c>
      <c r="K29" s="134" t="str">
        <f>IF(AND('Mapa final'!$AE$13="Alta",'Mapa final'!$AG$13="Leve"),CONCATENATE("R2C",'Mapa final'!$S$13),"")</f>
        <v/>
      </c>
      <c r="L29" s="134" t="str">
        <f>IF(AND('Mapa final'!$AE$12="Alta",'Mapa final'!$AG$12="Leve"),CONCATENATE("R2C",'Mapa final'!$S$12),"")</f>
        <v/>
      </c>
      <c r="M29" s="134" t="str">
        <f>IF(AND('Mapa final'!$AE$13="Alta",'Mapa final'!$AG$13="Leve"),CONCATENATE("R2C",'Mapa final'!$S$13),"")</f>
        <v/>
      </c>
      <c r="N29" s="134" t="str">
        <f>IF(AND('Mapa final'!$AE$12="Alta",'Mapa final'!$AG$12="Leve"),CONCATENATE("R2C",'Mapa final'!$S$12),"")</f>
        <v/>
      </c>
      <c r="O29" s="52" t="str">
        <f>IF(AND('Mapa final'!$AE$13="Alta",'Mapa final'!$AG$13="Leve"),CONCATENATE("R2C",'Mapa final'!$S$13),"")</f>
        <v/>
      </c>
      <c r="P29" s="51" t="str">
        <f>IF(AND('Mapa final'!$AE$12="Alta",'Mapa final'!$AG$12="Leve"),CONCATENATE("R2C",'Mapa final'!$S$12),"")</f>
        <v/>
      </c>
      <c r="Q29" s="134" t="str">
        <f>IF(AND('Mapa final'!$AE$13="Alta",'Mapa final'!$AG$13="Leve"),CONCATENATE("R2C",'Mapa final'!$S$13),"")</f>
        <v/>
      </c>
      <c r="R29" s="134" t="str">
        <f>IF(AND('Mapa final'!$AE$12="Alta",'Mapa final'!$AG$12="Leve"),CONCATENATE("R2C",'Mapa final'!$S$12),"")</f>
        <v/>
      </c>
      <c r="S29" s="134" t="str">
        <f>IF(AND('Mapa final'!$AE$13="Alta",'Mapa final'!$AG$13="Leve"),CONCATENATE("R2C",'Mapa final'!$S$13),"")</f>
        <v/>
      </c>
      <c r="T29" s="134" t="str">
        <f>IF(AND('Mapa final'!$AE$12="Alta",'Mapa final'!$AG$12="Leve"),CONCATENATE("R2C",'Mapa final'!$S$12),"")</f>
        <v/>
      </c>
      <c r="U29" s="52" t="str">
        <f>IF(AND('Mapa final'!$AE$13="Alta",'Mapa final'!$AG$13="Leve"),CONCATENATE("R2C",'Mapa final'!$S$13),"")</f>
        <v/>
      </c>
      <c r="V29" s="51" t="str">
        <f>IF(AND('Mapa final'!$AE$12="Alta",'Mapa final'!$AG$12="Leve"),CONCATENATE("R2C",'Mapa final'!$S$12),"")</f>
        <v/>
      </c>
      <c r="W29" s="134" t="str">
        <f>IF(AND('Mapa final'!$AE$13="Alta",'Mapa final'!$AG$13="Leve"),CONCATENATE("R2C",'Mapa final'!$S$13),"")</f>
        <v/>
      </c>
      <c r="X29" s="134" t="str">
        <f>IF(AND('Mapa final'!$AE$12="Alta",'Mapa final'!$AG$12="Leve"),CONCATENATE("R2C",'Mapa final'!$S$12),"")</f>
        <v/>
      </c>
      <c r="Y29" s="134" t="str">
        <f>IF(AND('Mapa final'!$AE$13="Alta",'Mapa final'!$AG$13="Leve"),CONCATENATE("R2C",'Mapa final'!$S$13),"")</f>
        <v/>
      </c>
      <c r="Z29" s="134" t="str">
        <f>IF(AND('Mapa final'!$AE$12="Alta",'Mapa final'!$AG$12="Leve"),CONCATENATE("R2C",'Mapa final'!$S$12),"")</f>
        <v/>
      </c>
      <c r="AA29" s="52" t="str">
        <f>IF(AND('Mapa final'!$AE$13="Alta",'Mapa final'!$AG$13="Leve"),CONCATENATE("R2C",'Mapa final'!$S$13),"")</f>
        <v/>
      </c>
      <c r="AB29" s="38" t="str">
        <f>IF(AND('Mapa final'!$AE$12="Muy Alta",'Mapa final'!$AG$12="Leve"),CONCATENATE("R2C",'Mapa final'!$S$12),"")</f>
        <v/>
      </c>
      <c r="AC29" s="133" t="str">
        <f>IF(AND('Mapa final'!$AE$13="Muy Alta",'Mapa final'!$AG$13="Leve"),CONCATENATE("R2C",'Mapa final'!$S$13),"")</f>
        <v/>
      </c>
      <c r="AD29" s="133" t="str">
        <f>IF(AND('Mapa final'!$AE$12="Muy Alta",'Mapa final'!$AG$12="Leve"),CONCATENATE("R2C",'Mapa final'!$S$12),"")</f>
        <v/>
      </c>
      <c r="AE29" s="133" t="str">
        <f>IF(AND('Mapa final'!$AE$13="Muy Alta",'Mapa final'!$AG$13="Leve"),CONCATENATE("R2C",'Mapa final'!$S$13),"")</f>
        <v/>
      </c>
      <c r="AF29" s="133" t="str">
        <f>IF(AND('Mapa final'!$AE$12="Muy Alta",'Mapa final'!$AG$12="Leve"),CONCATENATE("R2C",'Mapa final'!$S$12),"")</f>
        <v/>
      </c>
      <c r="AG29" s="39" t="str">
        <f>IF(AND('Mapa final'!$AE$13="Muy Alta",'Mapa final'!$AG$13="Leve"),CONCATENATE("R2C",'Mapa final'!$S$13),"")</f>
        <v/>
      </c>
      <c r="AH29" s="40" t="str">
        <f>IF(AND('Mapa final'!$AE$12="Muy Alta",'Mapa final'!$AG$12="Catastrófico"),CONCATENATE("R2C",'Mapa final'!$S$12),"")</f>
        <v/>
      </c>
      <c r="AI29" s="135" t="str">
        <f>IF(AND('Mapa final'!$AE$13="Muy Alta",'Mapa final'!$AG$13="Catastrófico"),CONCATENATE("R2C",'Mapa final'!$S$13),"")</f>
        <v/>
      </c>
      <c r="AJ29" s="135" t="str">
        <f>IF(AND('Mapa final'!$AE$12="Muy Alta",'Mapa final'!$AG$12="Catastrófico"),CONCATENATE("R2C",'Mapa final'!$S$12),"")</f>
        <v/>
      </c>
      <c r="AK29" s="135" t="str">
        <f>IF(AND('Mapa final'!$AE$13="Muy Alta",'Mapa final'!$AG$13="Catastrófico"),CONCATENATE("R2C",'Mapa final'!$S$13),"")</f>
        <v/>
      </c>
      <c r="AL29" s="135" t="str">
        <f>IF(AND('Mapa final'!$AE$12="Muy Alta",'Mapa final'!$AG$12="Catastrófico"),CONCATENATE("R2C",'Mapa final'!$S$12),"")</f>
        <v/>
      </c>
      <c r="AM29" s="41" t="str">
        <f>IF(AND('Mapa final'!$AE$13="Muy Alta",'Mapa final'!$AG$13="Catastrófico"),CONCATENATE("R2C",'Mapa final'!$S$13),"")</f>
        <v/>
      </c>
      <c r="AN29" s="64"/>
      <c r="AO29" s="350"/>
      <c r="AP29" s="351"/>
      <c r="AQ29" s="351"/>
      <c r="AR29" s="351"/>
      <c r="AS29" s="351"/>
      <c r="AT29" s="352"/>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68"/>
      <c r="C30" s="268"/>
      <c r="D30" s="269"/>
      <c r="E30" s="310"/>
      <c r="F30" s="311"/>
      <c r="G30" s="311"/>
      <c r="H30" s="311"/>
      <c r="I30" s="312"/>
      <c r="J30" s="51" t="str">
        <f>IF(AND('Mapa final'!$AE$12="Alta",'Mapa final'!$AG$12="Leve"),CONCATENATE("R2C",'Mapa final'!$S$12),"")</f>
        <v/>
      </c>
      <c r="K30" s="134" t="str">
        <f>IF(AND('Mapa final'!$AE$13="Alta",'Mapa final'!$AG$13="Leve"),CONCATENATE("R2C",'Mapa final'!$S$13),"")</f>
        <v/>
      </c>
      <c r="L30" s="134" t="str">
        <f>IF(AND('Mapa final'!$AE$12="Alta",'Mapa final'!$AG$12="Leve"),CONCATENATE("R2C",'Mapa final'!$S$12),"")</f>
        <v/>
      </c>
      <c r="M30" s="134" t="str">
        <f>IF(AND('Mapa final'!$AE$13="Alta",'Mapa final'!$AG$13="Leve"),CONCATENATE("R2C",'Mapa final'!$S$13),"")</f>
        <v/>
      </c>
      <c r="N30" s="134" t="str">
        <f>IF(AND('Mapa final'!$AE$12="Alta",'Mapa final'!$AG$12="Leve"),CONCATENATE("R2C",'Mapa final'!$S$12),"")</f>
        <v/>
      </c>
      <c r="O30" s="52" t="str">
        <f>IF(AND('Mapa final'!$AE$13="Alta",'Mapa final'!$AG$13="Leve"),CONCATENATE("R2C",'Mapa final'!$S$13),"")</f>
        <v/>
      </c>
      <c r="P30" s="51" t="str">
        <f>IF(AND('Mapa final'!$AE$12="Alta",'Mapa final'!$AG$12="Leve"),CONCATENATE("R2C",'Mapa final'!$S$12),"")</f>
        <v/>
      </c>
      <c r="Q30" s="134" t="str">
        <f>IF(AND('Mapa final'!$AE$13="Alta",'Mapa final'!$AG$13="Leve"),CONCATENATE("R2C",'Mapa final'!$S$13),"")</f>
        <v/>
      </c>
      <c r="R30" s="134" t="str">
        <f>IF(AND('Mapa final'!$AE$12="Alta",'Mapa final'!$AG$12="Leve"),CONCATENATE("R2C",'Mapa final'!$S$12),"")</f>
        <v/>
      </c>
      <c r="S30" s="134" t="str">
        <f>IF(AND('Mapa final'!$AE$13="Alta",'Mapa final'!$AG$13="Leve"),CONCATENATE("R2C",'Mapa final'!$S$13),"")</f>
        <v/>
      </c>
      <c r="T30" s="134" t="str">
        <f>IF(AND('Mapa final'!$AE$12="Alta",'Mapa final'!$AG$12="Leve"),CONCATENATE("R2C",'Mapa final'!$S$12),"")</f>
        <v/>
      </c>
      <c r="U30" s="52" t="str">
        <f>IF(AND('Mapa final'!$AE$13="Alta",'Mapa final'!$AG$13="Leve"),CONCATENATE("R2C",'Mapa final'!$S$13),"")</f>
        <v/>
      </c>
      <c r="V30" s="51" t="str">
        <f>IF(AND('Mapa final'!$AE$12="Alta",'Mapa final'!$AG$12="Leve"),CONCATENATE("R2C",'Mapa final'!$S$12),"")</f>
        <v/>
      </c>
      <c r="W30" s="134" t="str">
        <f>IF(AND('Mapa final'!$AE$13="Alta",'Mapa final'!$AG$13="Leve"),CONCATENATE("R2C",'Mapa final'!$S$13),"")</f>
        <v/>
      </c>
      <c r="X30" s="134" t="str">
        <f>IF(AND('Mapa final'!$AE$12="Alta",'Mapa final'!$AG$12="Leve"),CONCATENATE("R2C",'Mapa final'!$S$12),"")</f>
        <v/>
      </c>
      <c r="Y30" s="134" t="str">
        <f>IF(AND('Mapa final'!$AE$13="Alta",'Mapa final'!$AG$13="Leve"),CONCATENATE("R2C",'Mapa final'!$S$13),"")</f>
        <v/>
      </c>
      <c r="Z30" s="134" t="str">
        <f>IF(AND('Mapa final'!$AE$12="Alta",'Mapa final'!$AG$12="Leve"),CONCATENATE("R2C",'Mapa final'!$S$12),"")</f>
        <v/>
      </c>
      <c r="AA30" s="52" t="str">
        <f>IF(AND('Mapa final'!$AE$13="Alta",'Mapa final'!$AG$13="Leve"),CONCATENATE("R2C",'Mapa final'!$S$13),"")</f>
        <v/>
      </c>
      <c r="AB30" s="38" t="str">
        <f>IF(AND('Mapa final'!$AE$12="Muy Alta",'Mapa final'!$AG$12="Leve"),CONCATENATE("R2C",'Mapa final'!$S$12),"")</f>
        <v/>
      </c>
      <c r="AC30" s="133" t="str">
        <f>IF(AND('Mapa final'!$AE$13="Muy Alta",'Mapa final'!$AG$13="Leve"),CONCATENATE("R2C",'Mapa final'!$S$13),"")</f>
        <v/>
      </c>
      <c r="AD30" s="133" t="str">
        <f>IF(AND('Mapa final'!$AE$12="Muy Alta",'Mapa final'!$AG$12="Leve"),CONCATENATE("R2C",'Mapa final'!$S$12),"")</f>
        <v/>
      </c>
      <c r="AE30" s="133" t="str">
        <f>IF(AND('Mapa final'!$AE$13="Muy Alta",'Mapa final'!$AG$13="Leve"),CONCATENATE("R2C",'Mapa final'!$S$13),"")</f>
        <v/>
      </c>
      <c r="AF30" s="133" t="str">
        <f>IF(AND('Mapa final'!$AE$12="Muy Alta",'Mapa final'!$AG$12="Leve"),CONCATENATE("R2C",'Mapa final'!$S$12),"")</f>
        <v/>
      </c>
      <c r="AG30" s="39" t="str">
        <f>IF(AND('Mapa final'!$AE$13="Muy Alta",'Mapa final'!$AG$13="Leve"),CONCATENATE("R2C",'Mapa final'!$S$13),"")</f>
        <v/>
      </c>
      <c r="AH30" s="40" t="str">
        <f>IF(AND('Mapa final'!$AE$12="Muy Alta",'Mapa final'!$AG$12="Catastrófico"),CONCATENATE("R2C",'Mapa final'!$S$12),"")</f>
        <v/>
      </c>
      <c r="AI30" s="135" t="str">
        <f>IF(AND('Mapa final'!$AE$13="Muy Alta",'Mapa final'!$AG$13="Catastrófico"),CONCATENATE("R2C",'Mapa final'!$S$13),"")</f>
        <v/>
      </c>
      <c r="AJ30" s="135" t="str">
        <f>IF(AND('Mapa final'!$AE$12="Muy Alta",'Mapa final'!$AG$12="Catastrófico"),CONCATENATE("R2C",'Mapa final'!$S$12),"")</f>
        <v/>
      </c>
      <c r="AK30" s="135" t="str">
        <f>IF(AND('Mapa final'!$AE$13="Muy Alta",'Mapa final'!$AG$13="Catastrófico"),CONCATENATE("R2C",'Mapa final'!$S$13),"")</f>
        <v/>
      </c>
      <c r="AL30" s="135" t="str">
        <f>IF(AND('Mapa final'!$AE$12="Muy Alta",'Mapa final'!$AG$12="Catastrófico"),CONCATENATE("R2C",'Mapa final'!$S$12),"")</f>
        <v/>
      </c>
      <c r="AM30" s="41" t="str">
        <f>IF(AND('Mapa final'!$AE$13="Muy Alta",'Mapa final'!$AG$13="Catastrófico"),CONCATENATE("R2C",'Mapa final'!$S$13),"")</f>
        <v/>
      </c>
      <c r="AN30" s="64"/>
      <c r="AO30" s="350"/>
      <c r="AP30" s="351"/>
      <c r="AQ30" s="351"/>
      <c r="AR30" s="351"/>
      <c r="AS30" s="351"/>
      <c r="AT30" s="352"/>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68"/>
      <c r="C31" s="268"/>
      <c r="D31" s="269"/>
      <c r="E31" s="310"/>
      <c r="F31" s="311"/>
      <c r="G31" s="311"/>
      <c r="H31" s="311"/>
      <c r="I31" s="312"/>
      <c r="J31" s="51" t="str">
        <f>IF(AND('Mapa final'!$AE$12="Alta",'Mapa final'!$AG$12="Leve"),CONCATENATE("R2C",'Mapa final'!$S$12),"")</f>
        <v/>
      </c>
      <c r="K31" s="134" t="str">
        <f>IF(AND('Mapa final'!$AE$13="Alta",'Mapa final'!$AG$13="Leve"),CONCATENATE("R2C",'Mapa final'!$S$13),"")</f>
        <v/>
      </c>
      <c r="L31" s="134" t="str">
        <f>IF(AND('Mapa final'!$AE$12="Alta",'Mapa final'!$AG$12="Leve"),CONCATENATE("R2C",'Mapa final'!$S$12),"")</f>
        <v/>
      </c>
      <c r="M31" s="134" t="str">
        <f>IF(AND('Mapa final'!$AE$13="Alta",'Mapa final'!$AG$13="Leve"),CONCATENATE("R2C",'Mapa final'!$S$13),"")</f>
        <v/>
      </c>
      <c r="N31" s="134" t="str">
        <f>IF(AND('Mapa final'!$AE$12="Alta",'Mapa final'!$AG$12="Leve"),CONCATENATE("R2C",'Mapa final'!$S$12),"")</f>
        <v/>
      </c>
      <c r="O31" s="52" t="str">
        <f>IF(AND('Mapa final'!$AE$13="Alta",'Mapa final'!$AG$13="Leve"),CONCATENATE("R2C",'Mapa final'!$S$13),"")</f>
        <v/>
      </c>
      <c r="P31" s="51" t="str">
        <f>IF(AND('Mapa final'!$AE$12="Alta",'Mapa final'!$AG$12="Leve"),CONCATENATE("R2C",'Mapa final'!$S$12),"")</f>
        <v/>
      </c>
      <c r="Q31" s="134" t="str">
        <f>IF(AND('Mapa final'!$AE$13="Alta",'Mapa final'!$AG$13="Leve"),CONCATENATE("R2C",'Mapa final'!$S$13),"")</f>
        <v/>
      </c>
      <c r="R31" s="134" t="str">
        <f>IF(AND('Mapa final'!$AE$12="Alta",'Mapa final'!$AG$12="Leve"),CONCATENATE("R2C",'Mapa final'!$S$12),"")</f>
        <v/>
      </c>
      <c r="S31" s="134" t="str">
        <f>IF(AND('Mapa final'!$AE$13="Alta",'Mapa final'!$AG$13="Leve"),CONCATENATE("R2C",'Mapa final'!$S$13),"")</f>
        <v/>
      </c>
      <c r="T31" s="134" t="str">
        <f>IF(AND('Mapa final'!$AE$12="Alta",'Mapa final'!$AG$12="Leve"),CONCATENATE("R2C",'Mapa final'!$S$12),"")</f>
        <v/>
      </c>
      <c r="U31" s="52" t="str">
        <f>IF(AND('Mapa final'!$AE$13="Alta",'Mapa final'!$AG$13="Leve"),CONCATENATE("R2C",'Mapa final'!$S$13),"")</f>
        <v/>
      </c>
      <c r="V31" s="51" t="str">
        <f>IF(AND('Mapa final'!$AE$12="Alta",'Mapa final'!$AG$12="Leve"),CONCATENATE("R2C",'Mapa final'!$S$12),"")</f>
        <v/>
      </c>
      <c r="W31" s="134" t="str">
        <f>IF(AND('Mapa final'!$AE$13="Alta",'Mapa final'!$AG$13="Leve"),CONCATENATE("R2C",'Mapa final'!$S$13),"")</f>
        <v/>
      </c>
      <c r="X31" s="134" t="str">
        <f>IF(AND('Mapa final'!$AE$12="Alta",'Mapa final'!$AG$12="Leve"),CONCATENATE("R2C",'Mapa final'!$S$12),"")</f>
        <v/>
      </c>
      <c r="Y31" s="134" t="str">
        <f>IF(AND('Mapa final'!$AE$13="Alta",'Mapa final'!$AG$13="Leve"),CONCATENATE("R2C",'Mapa final'!$S$13),"")</f>
        <v/>
      </c>
      <c r="Z31" s="134" t="str">
        <f>IF(AND('Mapa final'!$AE$12="Alta",'Mapa final'!$AG$12="Leve"),CONCATENATE("R2C",'Mapa final'!$S$12),"")</f>
        <v/>
      </c>
      <c r="AA31" s="52" t="str">
        <f>IF(AND('Mapa final'!$AE$13="Alta",'Mapa final'!$AG$13="Leve"),CONCATENATE("R2C",'Mapa final'!$S$13),"")</f>
        <v/>
      </c>
      <c r="AB31" s="38" t="str">
        <f>IF(AND('Mapa final'!$AE$12="Muy Alta",'Mapa final'!$AG$12="Leve"),CONCATENATE("R2C",'Mapa final'!$S$12),"")</f>
        <v/>
      </c>
      <c r="AC31" s="133" t="str">
        <f>IF(AND('Mapa final'!$AE$13="Muy Alta",'Mapa final'!$AG$13="Leve"),CONCATENATE("R2C",'Mapa final'!$S$13),"")</f>
        <v/>
      </c>
      <c r="AD31" s="133" t="str">
        <f>IF(AND('Mapa final'!$AE$12="Muy Alta",'Mapa final'!$AG$12="Leve"),CONCATENATE("R2C",'Mapa final'!$S$12),"")</f>
        <v/>
      </c>
      <c r="AE31" s="133" t="str">
        <f>IF(AND('Mapa final'!$AE$13="Muy Alta",'Mapa final'!$AG$13="Leve"),CONCATENATE("R2C",'Mapa final'!$S$13),"")</f>
        <v/>
      </c>
      <c r="AF31" s="133" t="str">
        <f>IF(AND('Mapa final'!$AE$12="Muy Alta",'Mapa final'!$AG$12="Leve"),CONCATENATE("R2C",'Mapa final'!$S$12),"")</f>
        <v/>
      </c>
      <c r="AG31" s="39" t="str">
        <f>IF(AND('Mapa final'!$AE$13="Muy Alta",'Mapa final'!$AG$13="Leve"),CONCATENATE("R2C",'Mapa final'!$S$13),"")</f>
        <v/>
      </c>
      <c r="AH31" s="40" t="str">
        <f>IF(AND('Mapa final'!$AE$12="Muy Alta",'Mapa final'!$AG$12="Catastrófico"),CONCATENATE("R2C",'Mapa final'!$S$12),"")</f>
        <v/>
      </c>
      <c r="AI31" s="135" t="str">
        <f>IF(AND('Mapa final'!$AE$13="Muy Alta",'Mapa final'!$AG$13="Catastrófico"),CONCATENATE("R2C",'Mapa final'!$S$13),"")</f>
        <v/>
      </c>
      <c r="AJ31" s="135" t="str">
        <f>IF(AND('Mapa final'!$AE$12="Muy Alta",'Mapa final'!$AG$12="Catastrófico"),CONCATENATE("R2C",'Mapa final'!$S$12),"")</f>
        <v/>
      </c>
      <c r="AK31" s="135" t="str">
        <f>IF(AND('Mapa final'!$AE$13="Muy Alta",'Mapa final'!$AG$13="Catastrófico"),CONCATENATE("R2C",'Mapa final'!$S$13),"")</f>
        <v/>
      </c>
      <c r="AL31" s="135" t="str">
        <f>IF(AND('Mapa final'!$AE$12="Muy Alta",'Mapa final'!$AG$12="Catastrófico"),CONCATENATE("R2C",'Mapa final'!$S$12),"")</f>
        <v/>
      </c>
      <c r="AM31" s="41" t="str">
        <f>IF(AND('Mapa final'!$AE$13="Muy Alta",'Mapa final'!$AG$13="Catastrófico"),CONCATENATE("R2C",'Mapa final'!$S$13),"")</f>
        <v/>
      </c>
      <c r="AN31" s="64"/>
      <c r="AO31" s="350"/>
      <c r="AP31" s="351"/>
      <c r="AQ31" s="351"/>
      <c r="AR31" s="351"/>
      <c r="AS31" s="351"/>
      <c r="AT31" s="352"/>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68"/>
      <c r="C32" s="268"/>
      <c r="D32" s="269"/>
      <c r="E32" s="310"/>
      <c r="F32" s="311"/>
      <c r="G32" s="311"/>
      <c r="H32" s="311"/>
      <c r="I32" s="312"/>
      <c r="J32" s="51" t="str">
        <f>IF(AND('Mapa final'!$AE$12="Alta",'Mapa final'!$AG$12="Leve"),CONCATENATE("R2C",'Mapa final'!$S$12),"")</f>
        <v/>
      </c>
      <c r="K32" s="134" t="str">
        <f>IF(AND('Mapa final'!$AE$13="Alta",'Mapa final'!$AG$13="Leve"),CONCATENATE("R2C",'Mapa final'!$S$13),"")</f>
        <v/>
      </c>
      <c r="L32" s="134" t="str">
        <f>IF(AND('Mapa final'!$AE$12="Alta",'Mapa final'!$AG$12="Leve"),CONCATENATE("R2C",'Mapa final'!$S$12),"")</f>
        <v/>
      </c>
      <c r="M32" s="134" t="str">
        <f>IF(AND('Mapa final'!$AE$13="Alta",'Mapa final'!$AG$13="Leve"),CONCATENATE("R2C",'Mapa final'!$S$13),"")</f>
        <v/>
      </c>
      <c r="N32" s="134" t="str">
        <f>IF(AND('Mapa final'!$AE$12="Alta",'Mapa final'!$AG$12="Leve"),CONCATENATE("R2C",'Mapa final'!$S$12),"")</f>
        <v/>
      </c>
      <c r="O32" s="52" t="str">
        <f>IF(AND('Mapa final'!$AE$13="Alta",'Mapa final'!$AG$13="Leve"),CONCATENATE("R2C",'Mapa final'!$S$13),"")</f>
        <v/>
      </c>
      <c r="P32" s="51" t="str">
        <f>IF(AND('Mapa final'!$AE$12="Alta",'Mapa final'!$AG$12="Leve"),CONCATENATE("R2C",'Mapa final'!$S$12),"")</f>
        <v/>
      </c>
      <c r="Q32" s="134" t="str">
        <f>IF(AND('Mapa final'!$AE$13="Alta",'Mapa final'!$AG$13="Leve"),CONCATENATE("R2C",'Mapa final'!$S$13),"")</f>
        <v/>
      </c>
      <c r="R32" s="134" t="str">
        <f>IF(AND('Mapa final'!$AE$12="Alta",'Mapa final'!$AG$12="Leve"),CONCATENATE("R2C",'Mapa final'!$S$12),"")</f>
        <v/>
      </c>
      <c r="S32" s="134" t="str">
        <f>IF(AND('Mapa final'!$AE$13="Alta",'Mapa final'!$AG$13="Leve"),CONCATENATE("R2C",'Mapa final'!$S$13),"")</f>
        <v/>
      </c>
      <c r="T32" s="134" t="str">
        <f>IF(AND('Mapa final'!$AE$12="Alta",'Mapa final'!$AG$12="Leve"),CONCATENATE("R2C",'Mapa final'!$S$12),"")</f>
        <v/>
      </c>
      <c r="U32" s="52" t="str">
        <f>IF(AND('Mapa final'!$AE$13="Alta",'Mapa final'!$AG$13="Leve"),CONCATENATE("R2C",'Mapa final'!$S$13),"")</f>
        <v/>
      </c>
      <c r="V32" s="51" t="str">
        <f>IF(AND('Mapa final'!$AE$12="Alta",'Mapa final'!$AG$12="Leve"),CONCATENATE("R2C",'Mapa final'!$S$12),"")</f>
        <v/>
      </c>
      <c r="W32" s="134" t="str">
        <f>IF(AND('Mapa final'!$AE$13="Alta",'Mapa final'!$AG$13="Leve"),CONCATENATE("R2C",'Mapa final'!$S$13),"")</f>
        <v/>
      </c>
      <c r="X32" s="134" t="str">
        <f>IF(AND('Mapa final'!$AE$12="Alta",'Mapa final'!$AG$12="Leve"),CONCATENATE("R2C",'Mapa final'!$S$12),"")</f>
        <v/>
      </c>
      <c r="Y32" s="134" t="str">
        <f>IF(AND('Mapa final'!$AE$13="Alta",'Mapa final'!$AG$13="Leve"),CONCATENATE("R2C",'Mapa final'!$S$13),"")</f>
        <v/>
      </c>
      <c r="Z32" s="134" t="str">
        <f>IF(AND('Mapa final'!$AE$12="Alta",'Mapa final'!$AG$12="Leve"),CONCATENATE("R2C",'Mapa final'!$S$12),"")</f>
        <v/>
      </c>
      <c r="AA32" s="52" t="str">
        <f>IF(AND('Mapa final'!$AE$13="Alta",'Mapa final'!$AG$13="Leve"),CONCATENATE("R2C",'Mapa final'!$S$13),"")</f>
        <v/>
      </c>
      <c r="AB32" s="38" t="str">
        <f>IF(AND('Mapa final'!$AE$12="Muy Alta",'Mapa final'!$AG$12="Leve"),CONCATENATE("R2C",'Mapa final'!$S$12),"")</f>
        <v/>
      </c>
      <c r="AC32" s="133" t="str">
        <f>IF(AND('Mapa final'!$AE$13="Muy Alta",'Mapa final'!$AG$13="Leve"),CONCATENATE("R2C",'Mapa final'!$S$13),"")</f>
        <v/>
      </c>
      <c r="AD32" s="133" t="str">
        <f>IF(AND('Mapa final'!$AE$12="Muy Alta",'Mapa final'!$AG$12="Leve"),CONCATENATE("R2C",'Mapa final'!$S$12),"")</f>
        <v/>
      </c>
      <c r="AE32" s="133" t="str">
        <f>IF(AND('Mapa final'!$AE$13="Muy Alta",'Mapa final'!$AG$13="Leve"),CONCATENATE("R2C",'Mapa final'!$S$13),"")</f>
        <v/>
      </c>
      <c r="AF32" s="133" t="str">
        <f>IF(AND('Mapa final'!$AE$12="Muy Alta",'Mapa final'!$AG$12="Leve"),CONCATENATE("R2C",'Mapa final'!$S$12),"")</f>
        <v/>
      </c>
      <c r="AG32" s="39" t="str">
        <f>IF(AND('Mapa final'!$AE$13="Muy Alta",'Mapa final'!$AG$13="Leve"),CONCATENATE("R2C",'Mapa final'!$S$13),"")</f>
        <v/>
      </c>
      <c r="AH32" s="40" t="str">
        <f>IF(AND('Mapa final'!$AE$12="Muy Alta",'Mapa final'!$AG$12="Catastrófico"),CONCATENATE("R2C",'Mapa final'!$S$12),"")</f>
        <v/>
      </c>
      <c r="AI32" s="135" t="str">
        <f>IF(AND('Mapa final'!$AE$13="Muy Alta",'Mapa final'!$AG$13="Catastrófico"),CONCATENATE("R2C",'Mapa final'!$S$13),"")</f>
        <v/>
      </c>
      <c r="AJ32" s="135" t="str">
        <f>IF(AND('Mapa final'!$AE$12="Muy Alta",'Mapa final'!$AG$12="Catastrófico"),CONCATENATE("R2C",'Mapa final'!$S$12),"")</f>
        <v/>
      </c>
      <c r="AK32" s="135" t="str">
        <f>IF(AND('Mapa final'!$AE$13="Muy Alta",'Mapa final'!$AG$13="Catastrófico"),CONCATENATE("R2C",'Mapa final'!$S$13),"")</f>
        <v/>
      </c>
      <c r="AL32" s="135" t="str">
        <f>IF(AND('Mapa final'!$AE$12="Muy Alta",'Mapa final'!$AG$12="Catastrófico"),CONCATENATE("R2C",'Mapa final'!$S$12),"")</f>
        <v/>
      </c>
      <c r="AM32" s="41" t="str">
        <f>IF(AND('Mapa final'!$AE$13="Muy Alta",'Mapa final'!$AG$13="Catastrófico"),CONCATENATE("R2C",'Mapa final'!$S$13),"")</f>
        <v/>
      </c>
      <c r="AN32" s="64"/>
      <c r="AO32" s="350"/>
      <c r="AP32" s="351"/>
      <c r="AQ32" s="351"/>
      <c r="AR32" s="351"/>
      <c r="AS32" s="351"/>
      <c r="AT32" s="352"/>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68"/>
      <c r="C33" s="268"/>
      <c r="D33" s="269"/>
      <c r="E33" s="310"/>
      <c r="F33" s="311"/>
      <c r="G33" s="311"/>
      <c r="H33" s="311"/>
      <c r="I33" s="312"/>
      <c r="J33" s="51" t="str">
        <f>IF(AND('Mapa final'!$AE$12="Alta",'Mapa final'!$AG$12="Leve"),CONCATENATE("R2C",'Mapa final'!$S$12),"")</f>
        <v/>
      </c>
      <c r="K33" s="134" t="str">
        <f>IF(AND('Mapa final'!$AE$13="Alta",'Mapa final'!$AG$13="Leve"),CONCATENATE("R2C",'Mapa final'!$S$13),"")</f>
        <v/>
      </c>
      <c r="L33" s="134" t="str">
        <f>IF(AND('Mapa final'!$AE$12="Alta",'Mapa final'!$AG$12="Leve"),CONCATENATE("R2C",'Mapa final'!$S$12),"")</f>
        <v/>
      </c>
      <c r="M33" s="134" t="str">
        <f>IF(AND('Mapa final'!$AE$13="Alta",'Mapa final'!$AG$13="Leve"),CONCATENATE("R2C",'Mapa final'!$S$13),"")</f>
        <v/>
      </c>
      <c r="N33" s="134" t="str">
        <f>IF(AND('Mapa final'!$AE$12="Alta",'Mapa final'!$AG$12="Leve"),CONCATENATE("R2C",'Mapa final'!$S$12),"")</f>
        <v/>
      </c>
      <c r="O33" s="52" t="str">
        <f>IF(AND('Mapa final'!$AE$13="Alta",'Mapa final'!$AG$13="Leve"),CONCATENATE("R2C",'Mapa final'!$S$13),"")</f>
        <v/>
      </c>
      <c r="P33" s="51" t="str">
        <f>IF(AND('Mapa final'!$AE$12="Alta",'Mapa final'!$AG$12="Leve"),CONCATENATE("R2C",'Mapa final'!$S$12),"")</f>
        <v/>
      </c>
      <c r="Q33" s="134" t="str">
        <f>IF(AND('Mapa final'!$AE$13="Alta",'Mapa final'!$AG$13="Leve"),CONCATENATE("R2C",'Mapa final'!$S$13),"")</f>
        <v/>
      </c>
      <c r="R33" s="134" t="str">
        <f>IF(AND('Mapa final'!$AE$12="Alta",'Mapa final'!$AG$12="Leve"),CONCATENATE("R2C",'Mapa final'!$S$12),"")</f>
        <v/>
      </c>
      <c r="S33" s="134" t="str">
        <f>IF(AND('Mapa final'!$AE$13="Alta",'Mapa final'!$AG$13="Leve"),CONCATENATE("R2C",'Mapa final'!$S$13),"")</f>
        <v/>
      </c>
      <c r="T33" s="134" t="str">
        <f>IF(AND('Mapa final'!$AE$12="Alta",'Mapa final'!$AG$12="Leve"),CONCATENATE("R2C",'Mapa final'!$S$12),"")</f>
        <v/>
      </c>
      <c r="U33" s="52" t="str">
        <f>IF(AND('Mapa final'!$AE$13="Alta",'Mapa final'!$AG$13="Leve"),CONCATENATE("R2C",'Mapa final'!$S$13),"")</f>
        <v/>
      </c>
      <c r="V33" s="51" t="str">
        <f>IF(AND('Mapa final'!$AE$12="Alta",'Mapa final'!$AG$12="Leve"),CONCATENATE("R2C",'Mapa final'!$S$12),"")</f>
        <v/>
      </c>
      <c r="W33" s="134" t="str">
        <f>IF(AND('Mapa final'!$AE$13="Alta",'Mapa final'!$AG$13="Leve"),CONCATENATE("R2C",'Mapa final'!$S$13),"")</f>
        <v/>
      </c>
      <c r="X33" s="134" t="str">
        <f>IF(AND('Mapa final'!$AE$12="Alta",'Mapa final'!$AG$12="Leve"),CONCATENATE("R2C",'Mapa final'!$S$12),"")</f>
        <v/>
      </c>
      <c r="Y33" s="134" t="str">
        <f>IF(AND('Mapa final'!$AE$13="Alta",'Mapa final'!$AG$13="Leve"),CONCATENATE("R2C",'Mapa final'!$S$13),"")</f>
        <v/>
      </c>
      <c r="Z33" s="134" t="str">
        <f>IF(AND('Mapa final'!$AE$12="Alta",'Mapa final'!$AG$12="Leve"),CONCATENATE("R2C",'Mapa final'!$S$12),"")</f>
        <v/>
      </c>
      <c r="AA33" s="52" t="str">
        <f>IF(AND('Mapa final'!$AE$13="Alta",'Mapa final'!$AG$13="Leve"),CONCATENATE("R2C",'Mapa final'!$S$13),"")</f>
        <v/>
      </c>
      <c r="AB33" s="38" t="str">
        <f>IF(AND('Mapa final'!$AE$12="Muy Alta",'Mapa final'!$AG$12="Leve"),CONCATENATE("R2C",'Mapa final'!$S$12),"")</f>
        <v/>
      </c>
      <c r="AC33" s="133" t="str">
        <f>IF(AND('Mapa final'!$AE$13="Muy Alta",'Mapa final'!$AG$13="Leve"),CONCATENATE("R2C",'Mapa final'!$S$13),"")</f>
        <v/>
      </c>
      <c r="AD33" s="133" t="str">
        <f>IF(AND('Mapa final'!$AE$12="Muy Alta",'Mapa final'!$AG$12="Leve"),CONCATENATE("R2C",'Mapa final'!$S$12),"")</f>
        <v/>
      </c>
      <c r="AE33" s="133" t="str">
        <f>IF(AND('Mapa final'!$AE$13="Muy Alta",'Mapa final'!$AG$13="Leve"),CONCATENATE("R2C",'Mapa final'!$S$13),"")</f>
        <v/>
      </c>
      <c r="AF33" s="133" t="str">
        <f>IF(AND('Mapa final'!$AE$12="Muy Alta",'Mapa final'!$AG$12="Leve"),CONCATENATE("R2C",'Mapa final'!$S$12),"")</f>
        <v/>
      </c>
      <c r="AG33" s="39" t="str">
        <f>IF(AND('Mapa final'!$AE$13="Muy Alta",'Mapa final'!$AG$13="Leve"),CONCATENATE("R2C",'Mapa final'!$S$13),"")</f>
        <v/>
      </c>
      <c r="AH33" s="40" t="str">
        <f>IF(AND('Mapa final'!$AE$12="Muy Alta",'Mapa final'!$AG$12="Catastrófico"),CONCATENATE("R2C",'Mapa final'!$S$12),"")</f>
        <v/>
      </c>
      <c r="AI33" s="135" t="str">
        <f>IF(AND('Mapa final'!$AE$13="Muy Alta",'Mapa final'!$AG$13="Catastrófico"),CONCATENATE("R2C",'Mapa final'!$S$13),"")</f>
        <v/>
      </c>
      <c r="AJ33" s="135" t="str">
        <f>IF(AND('Mapa final'!$AE$12="Muy Alta",'Mapa final'!$AG$12="Catastrófico"),CONCATENATE("R2C",'Mapa final'!$S$12),"")</f>
        <v/>
      </c>
      <c r="AK33" s="135" t="str">
        <f>IF(AND('Mapa final'!$AE$13="Muy Alta",'Mapa final'!$AG$13="Catastrófico"),CONCATENATE("R2C",'Mapa final'!$S$13),"")</f>
        <v/>
      </c>
      <c r="AL33" s="135" t="str">
        <f>IF(AND('Mapa final'!$AE$12="Muy Alta",'Mapa final'!$AG$12="Catastrófico"),CONCATENATE("R2C",'Mapa final'!$S$12),"")</f>
        <v/>
      </c>
      <c r="AM33" s="41" t="str">
        <f>IF(AND('Mapa final'!$AE$13="Muy Alta",'Mapa final'!$AG$13="Catastrófico"),CONCATENATE("R2C",'Mapa final'!$S$13),"")</f>
        <v/>
      </c>
      <c r="AN33" s="64"/>
      <c r="AO33" s="350"/>
      <c r="AP33" s="351"/>
      <c r="AQ33" s="351"/>
      <c r="AR33" s="351"/>
      <c r="AS33" s="351"/>
      <c r="AT33" s="352"/>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68"/>
      <c r="C34" s="268"/>
      <c r="D34" s="269"/>
      <c r="E34" s="310"/>
      <c r="F34" s="311"/>
      <c r="G34" s="311"/>
      <c r="H34" s="311"/>
      <c r="I34" s="312"/>
      <c r="J34" s="51" t="str">
        <f>IF(AND('Mapa final'!$AE$12="Alta",'Mapa final'!$AG$12="Leve"),CONCATENATE("R2C",'Mapa final'!$S$12),"")</f>
        <v/>
      </c>
      <c r="K34" s="134" t="str">
        <f>IF(AND('Mapa final'!$AE$13="Alta",'Mapa final'!$AG$13="Leve"),CONCATENATE("R2C",'Mapa final'!$S$13),"")</f>
        <v/>
      </c>
      <c r="L34" s="134" t="str">
        <f>IF(AND('Mapa final'!$AE$12="Alta",'Mapa final'!$AG$12="Leve"),CONCATENATE("R2C",'Mapa final'!$S$12),"")</f>
        <v/>
      </c>
      <c r="M34" s="134" t="str">
        <f>IF(AND('Mapa final'!$AE$13="Alta",'Mapa final'!$AG$13="Leve"),CONCATENATE("R2C",'Mapa final'!$S$13),"")</f>
        <v/>
      </c>
      <c r="N34" s="134" t="str">
        <f>IF(AND('Mapa final'!$AE$12="Alta",'Mapa final'!$AG$12="Leve"),CONCATENATE("R2C",'Mapa final'!$S$12),"")</f>
        <v/>
      </c>
      <c r="O34" s="52" t="str">
        <f>IF(AND('Mapa final'!$AE$13="Alta",'Mapa final'!$AG$13="Leve"),CONCATENATE("R2C",'Mapa final'!$S$13),"")</f>
        <v/>
      </c>
      <c r="P34" s="51" t="str">
        <f>IF(AND('Mapa final'!$AE$12="Alta",'Mapa final'!$AG$12="Leve"),CONCATENATE("R2C",'Mapa final'!$S$12),"")</f>
        <v/>
      </c>
      <c r="Q34" s="134" t="str">
        <f>IF(AND('Mapa final'!$AE$13="Alta",'Mapa final'!$AG$13="Leve"),CONCATENATE("R2C",'Mapa final'!$S$13),"")</f>
        <v/>
      </c>
      <c r="R34" s="134" t="str">
        <f>IF(AND('Mapa final'!$AE$12="Alta",'Mapa final'!$AG$12="Leve"),CONCATENATE("R2C",'Mapa final'!$S$12),"")</f>
        <v/>
      </c>
      <c r="S34" s="134" t="str">
        <f>IF(AND('Mapa final'!$AE$13="Alta",'Mapa final'!$AG$13="Leve"),CONCATENATE("R2C",'Mapa final'!$S$13),"")</f>
        <v/>
      </c>
      <c r="T34" s="134" t="str">
        <f>IF(AND('Mapa final'!$AE$12="Alta",'Mapa final'!$AG$12="Leve"),CONCATENATE("R2C",'Mapa final'!$S$12),"")</f>
        <v/>
      </c>
      <c r="U34" s="52" t="str">
        <f>IF(AND('Mapa final'!$AE$13="Alta",'Mapa final'!$AG$13="Leve"),CONCATENATE("R2C",'Mapa final'!$S$13),"")</f>
        <v/>
      </c>
      <c r="V34" s="51" t="str">
        <f>IF(AND('Mapa final'!$AE$12="Alta",'Mapa final'!$AG$12="Leve"),CONCATENATE("R2C",'Mapa final'!$S$12),"")</f>
        <v/>
      </c>
      <c r="W34" s="134" t="str">
        <f>IF(AND('Mapa final'!$AE$13="Alta",'Mapa final'!$AG$13="Leve"),CONCATENATE("R2C",'Mapa final'!$S$13),"")</f>
        <v/>
      </c>
      <c r="X34" s="134" t="str">
        <f>IF(AND('Mapa final'!$AE$12="Alta",'Mapa final'!$AG$12="Leve"),CONCATENATE("R2C",'Mapa final'!$S$12),"")</f>
        <v/>
      </c>
      <c r="Y34" s="134" t="str">
        <f>IF(AND('Mapa final'!$AE$13="Alta",'Mapa final'!$AG$13="Leve"),CONCATENATE("R2C",'Mapa final'!$S$13),"")</f>
        <v/>
      </c>
      <c r="Z34" s="134" t="str">
        <f>IF(AND('Mapa final'!$AE$12="Alta",'Mapa final'!$AG$12="Leve"),CONCATENATE("R2C",'Mapa final'!$S$12),"")</f>
        <v/>
      </c>
      <c r="AA34" s="52" t="str">
        <f>IF(AND('Mapa final'!$AE$13="Alta",'Mapa final'!$AG$13="Leve"),CONCATENATE("R2C",'Mapa final'!$S$13),"")</f>
        <v/>
      </c>
      <c r="AB34" s="38" t="str">
        <f>IF(AND('Mapa final'!$AE$12="Muy Alta",'Mapa final'!$AG$12="Leve"),CONCATENATE("R2C",'Mapa final'!$S$12),"")</f>
        <v/>
      </c>
      <c r="AC34" s="133" t="str">
        <f>IF(AND('Mapa final'!$AE$13="Muy Alta",'Mapa final'!$AG$13="Leve"),CONCATENATE("R2C",'Mapa final'!$S$13),"")</f>
        <v/>
      </c>
      <c r="AD34" s="133" t="str">
        <f>IF(AND('Mapa final'!$AE$12="Muy Alta",'Mapa final'!$AG$12="Leve"),CONCATENATE("R2C",'Mapa final'!$S$12),"")</f>
        <v/>
      </c>
      <c r="AE34" s="133" t="str">
        <f>IF(AND('Mapa final'!$AE$13="Muy Alta",'Mapa final'!$AG$13="Leve"),CONCATENATE("R2C",'Mapa final'!$S$13),"")</f>
        <v/>
      </c>
      <c r="AF34" s="133" t="str">
        <f>IF(AND('Mapa final'!$AE$12="Muy Alta",'Mapa final'!$AG$12="Leve"),CONCATENATE("R2C",'Mapa final'!$S$12),"")</f>
        <v/>
      </c>
      <c r="AG34" s="39" t="str">
        <f>IF(AND('Mapa final'!$AE$13="Muy Alta",'Mapa final'!$AG$13="Leve"),CONCATENATE("R2C",'Mapa final'!$S$13),"")</f>
        <v/>
      </c>
      <c r="AH34" s="40" t="str">
        <f>IF(AND('Mapa final'!$AE$12="Muy Alta",'Mapa final'!$AG$12="Catastrófico"),CONCATENATE("R2C",'Mapa final'!$S$12),"")</f>
        <v/>
      </c>
      <c r="AI34" s="135" t="str">
        <f>IF(AND('Mapa final'!$AE$13="Muy Alta",'Mapa final'!$AG$13="Catastrófico"),CONCATENATE("R2C",'Mapa final'!$S$13),"")</f>
        <v/>
      </c>
      <c r="AJ34" s="135" t="str">
        <f>IF(AND('Mapa final'!$AE$12="Muy Alta",'Mapa final'!$AG$12="Catastrófico"),CONCATENATE("R2C",'Mapa final'!$S$12),"")</f>
        <v/>
      </c>
      <c r="AK34" s="135" t="str">
        <f>IF(AND('Mapa final'!$AE$13="Muy Alta",'Mapa final'!$AG$13="Catastrófico"),CONCATENATE("R2C",'Mapa final'!$S$13),"")</f>
        <v/>
      </c>
      <c r="AL34" s="135" t="str">
        <f>IF(AND('Mapa final'!$AE$12="Muy Alta",'Mapa final'!$AG$12="Catastrófico"),CONCATENATE("R2C",'Mapa final'!$S$12),"")</f>
        <v/>
      </c>
      <c r="AM34" s="41" t="str">
        <f>IF(AND('Mapa final'!$AE$13="Muy Alta",'Mapa final'!$AG$13="Catastrófico"),CONCATENATE("R2C",'Mapa final'!$S$13),"")</f>
        <v/>
      </c>
      <c r="AN34" s="64"/>
      <c r="AO34" s="350"/>
      <c r="AP34" s="351"/>
      <c r="AQ34" s="351"/>
      <c r="AR34" s="351"/>
      <c r="AS34" s="351"/>
      <c r="AT34" s="352"/>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68"/>
      <c r="C35" s="268"/>
      <c r="D35" s="269"/>
      <c r="E35" s="313"/>
      <c r="F35" s="314"/>
      <c r="G35" s="314"/>
      <c r="H35" s="314"/>
      <c r="I35" s="315"/>
      <c r="J35" s="51" t="str">
        <f>IF(AND('Mapa final'!$AE$12="Alta",'Mapa final'!$AG$12="Leve"),CONCATENATE("R2C",'Mapa final'!$S$12),"")</f>
        <v/>
      </c>
      <c r="K35" s="134" t="str">
        <f>IF(AND('Mapa final'!$AE$13="Alta",'Mapa final'!$AG$13="Leve"),CONCATENATE("R2C",'Mapa final'!$S$13),"")</f>
        <v/>
      </c>
      <c r="L35" s="134" t="str">
        <f>IF(AND('Mapa final'!$AE$12="Alta",'Mapa final'!$AG$12="Leve"),CONCATENATE("R2C",'Mapa final'!$S$12),"")</f>
        <v/>
      </c>
      <c r="M35" s="134" t="str">
        <f>IF(AND('Mapa final'!$AE$13="Alta",'Mapa final'!$AG$13="Leve"),CONCATENATE("R2C",'Mapa final'!$S$13),"")</f>
        <v/>
      </c>
      <c r="N35" s="134" t="str">
        <f>IF(AND('Mapa final'!$AE$12="Alta",'Mapa final'!$AG$12="Leve"),CONCATENATE("R2C",'Mapa final'!$S$12),"")</f>
        <v/>
      </c>
      <c r="O35" s="52" t="str">
        <f>IF(AND('Mapa final'!$AE$13="Alta",'Mapa final'!$AG$13="Leve"),CONCATENATE("R2C",'Mapa final'!$S$13),"")</f>
        <v/>
      </c>
      <c r="P35" s="53" t="str">
        <f>IF(AND('Mapa final'!$AE$12="Alta",'Mapa final'!$AG$12="Leve"),CONCATENATE("R2C",'Mapa final'!$S$12),"")</f>
        <v/>
      </c>
      <c r="Q35" s="54" t="str">
        <f>IF(AND('Mapa final'!$AE$13="Alta",'Mapa final'!$AG$13="Leve"),CONCATENATE("R2C",'Mapa final'!$S$13),"")</f>
        <v/>
      </c>
      <c r="R35" s="54" t="str">
        <f>IF(AND('Mapa final'!$AE$12="Alta",'Mapa final'!$AG$12="Leve"),CONCATENATE("R2C",'Mapa final'!$S$12),"")</f>
        <v/>
      </c>
      <c r="S35" s="54" t="str">
        <f>IF(AND('Mapa final'!$AE$13="Alta",'Mapa final'!$AG$13="Leve"),CONCATENATE("R2C",'Mapa final'!$S$13),"")</f>
        <v/>
      </c>
      <c r="T35" s="54" t="str">
        <f>IF(AND('Mapa final'!$AE$12="Alta",'Mapa final'!$AG$12="Leve"),CONCATENATE("R2C",'Mapa final'!$S$12),"")</f>
        <v/>
      </c>
      <c r="U35" s="55" t="str">
        <f>IF(AND('Mapa final'!$AE$13="Alta",'Mapa final'!$AG$13="Leve"),CONCATENATE("R2C",'Mapa final'!$S$13),"")</f>
        <v/>
      </c>
      <c r="V35" s="53" t="str">
        <f>IF(AND('Mapa final'!$AE$12="Alta",'Mapa final'!$AG$12="Leve"),CONCATENATE("R2C",'Mapa final'!$S$12),"")</f>
        <v/>
      </c>
      <c r="W35" s="54" t="str">
        <f>IF(AND('Mapa final'!$AE$13="Alta",'Mapa final'!$AG$13="Leve"),CONCATENATE("R2C",'Mapa final'!$S$13),"")</f>
        <v/>
      </c>
      <c r="X35" s="54" t="str">
        <f>IF(AND('Mapa final'!$AE$12="Alta",'Mapa final'!$AG$12="Leve"),CONCATENATE("R2C",'Mapa final'!$S$12),"")</f>
        <v/>
      </c>
      <c r="Y35" s="54" t="str">
        <f>IF(AND('Mapa final'!$AE$13="Alta",'Mapa final'!$AG$13="Leve"),CONCATENATE("R2C",'Mapa final'!$S$13),"")</f>
        <v/>
      </c>
      <c r="Z35" s="54" t="str">
        <f>IF(AND('Mapa final'!$AE$12="Alta",'Mapa final'!$AG$12="Leve"),CONCATENATE("R2C",'Mapa final'!$S$12),"")</f>
        <v/>
      </c>
      <c r="AA35" s="55" t="str">
        <f>IF(AND('Mapa final'!$AE$13="Alta",'Mapa final'!$AG$13="Leve"),CONCATENATE("R2C",'Mapa final'!$S$13),"")</f>
        <v/>
      </c>
      <c r="AB35" s="42" t="str">
        <f>IF(AND('Mapa final'!$AE$12="Muy Alta",'Mapa final'!$AG$12="Leve"),CONCATENATE("R2C",'Mapa final'!$S$12),"")</f>
        <v/>
      </c>
      <c r="AC35" s="43" t="str">
        <f>IF(AND('Mapa final'!$AE$13="Muy Alta",'Mapa final'!$AG$13="Leve"),CONCATENATE("R2C",'Mapa final'!$S$13),"")</f>
        <v/>
      </c>
      <c r="AD35" s="43" t="str">
        <f>IF(AND('Mapa final'!$AE$12="Muy Alta",'Mapa final'!$AG$12="Leve"),CONCATENATE("R2C",'Mapa final'!$S$12),"")</f>
        <v/>
      </c>
      <c r="AE35" s="43" t="str">
        <f>IF(AND('Mapa final'!$AE$13="Muy Alta",'Mapa final'!$AG$13="Leve"),CONCATENATE("R2C",'Mapa final'!$S$13),"")</f>
        <v/>
      </c>
      <c r="AF35" s="43" t="str">
        <f>IF(AND('Mapa final'!$AE$12="Muy Alta",'Mapa final'!$AG$12="Leve"),CONCATENATE("R2C",'Mapa final'!$S$12),"")</f>
        <v/>
      </c>
      <c r="AG35" s="44" t="str">
        <f>IF(AND('Mapa final'!$AE$13="Muy Alta",'Mapa final'!$AG$13="Leve"),CONCATENATE("R2C",'Mapa final'!$S$13),"")</f>
        <v/>
      </c>
      <c r="AH35" s="45" t="str">
        <f>IF(AND('Mapa final'!$AE$12="Muy Alta",'Mapa final'!$AG$12="Catastrófico"),CONCATENATE("R2C",'Mapa final'!$S$12),"")</f>
        <v/>
      </c>
      <c r="AI35" s="46" t="str">
        <f>IF(AND('Mapa final'!$AE$13="Muy Alta",'Mapa final'!$AG$13="Catastrófico"),CONCATENATE("R2C",'Mapa final'!$S$13),"")</f>
        <v/>
      </c>
      <c r="AJ35" s="46" t="str">
        <f>IF(AND('Mapa final'!$AE$12="Muy Alta",'Mapa final'!$AG$12="Catastrófico"),CONCATENATE("R2C",'Mapa final'!$S$12),"")</f>
        <v/>
      </c>
      <c r="AK35" s="46" t="str">
        <f>IF(AND('Mapa final'!$AE$13="Muy Alta",'Mapa final'!$AG$13="Catastrófico"),CONCATENATE("R2C",'Mapa final'!$S$13),"")</f>
        <v/>
      </c>
      <c r="AL35" s="46" t="str">
        <f>IF(AND('Mapa final'!$AE$12="Muy Alta",'Mapa final'!$AG$12="Catastrófico"),CONCATENATE("R2C",'Mapa final'!$S$12),"")</f>
        <v/>
      </c>
      <c r="AM35" s="47" t="str">
        <f>IF(AND('Mapa final'!$AE$13="Muy Alta",'Mapa final'!$AG$13="Catastrófico"),CONCATENATE("R2C",'Mapa final'!$S$13),"")</f>
        <v/>
      </c>
      <c r="AN35" s="64"/>
      <c r="AO35" s="353"/>
      <c r="AP35" s="354"/>
      <c r="AQ35" s="354"/>
      <c r="AR35" s="354"/>
      <c r="AS35" s="354"/>
      <c r="AT35" s="355"/>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68"/>
      <c r="C36" s="268"/>
      <c r="D36" s="269"/>
      <c r="E36" s="307" t="s">
        <v>186</v>
      </c>
      <c r="F36" s="308"/>
      <c r="G36" s="308"/>
      <c r="H36" s="308"/>
      <c r="I36" s="308"/>
      <c r="J36" s="56" t="str">
        <f>IF(AND('Mapa final'!$AE$12="Baja",'Mapa final'!$AG$12="Leve"),CONCATENATE("R2C",'Mapa final'!$S$12),"")</f>
        <v/>
      </c>
      <c r="K36" s="57" t="str">
        <f>IF(AND('Mapa final'!$AE$13="Baja",'Mapa final'!$AG$13="Leve"),CONCATENATE("R2C",'Mapa final'!$S$13),"")</f>
        <v/>
      </c>
      <c r="L36" s="57" t="str">
        <f>IF(AND('Mapa final'!$AE$12="Baja",'Mapa final'!$AG$12="Leve"),CONCATENATE("R2C",'Mapa final'!$S$12),"")</f>
        <v/>
      </c>
      <c r="M36" s="57" t="str">
        <f>IF(AND('Mapa final'!$AE$13="Baja",'Mapa final'!$AG$13="Leve"),CONCATENATE("R2C",'Mapa final'!$S$13),"")</f>
        <v/>
      </c>
      <c r="N36" s="57" t="str">
        <f>IF(AND('Mapa final'!$AE$12="Baja",'Mapa final'!$AG$12="Leve"),CONCATENATE("R2C",'Mapa final'!$S$12),"")</f>
        <v/>
      </c>
      <c r="O36" s="58" t="str">
        <f>IF(AND('Mapa final'!$AE$13="Baja",'Mapa final'!$AG$13="Leve"),CONCATENATE("R2C",'Mapa final'!$S$13),"")</f>
        <v/>
      </c>
      <c r="P36" s="49" t="str">
        <f>IF(AND('Mapa final'!$AE$12="Alta",'Mapa final'!$AG$12="Leve"),CONCATENATE("R2C",'Mapa final'!$S$12),"")</f>
        <v/>
      </c>
      <c r="Q36" s="49" t="str">
        <f>IF(AND('Mapa final'!$AE$13="Alta",'Mapa final'!$AG$13="Leve"),CONCATENATE("R2C",'Mapa final'!$S$13),"")</f>
        <v/>
      </c>
      <c r="R36" s="49" t="str">
        <f>IF(AND('Mapa final'!$AE$12="Alta",'Mapa final'!$AG$12="Leve"),CONCATENATE("R2C",'Mapa final'!$S$12),"")</f>
        <v/>
      </c>
      <c r="S36" s="49" t="str">
        <f>IF(AND('Mapa final'!$AE$13="Alta",'Mapa final'!$AG$13="Leve"),CONCATENATE("R2C",'Mapa final'!$S$13),"")</f>
        <v/>
      </c>
      <c r="T36" s="49" t="str">
        <f>IF(AND('Mapa final'!$AE$12="Alta",'Mapa final'!$AG$12="Leve"),CONCATENATE("R2C",'Mapa final'!$S$12),"")</f>
        <v/>
      </c>
      <c r="U36" s="50" t="str">
        <f>IF(AND('Mapa final'!$AE$13="Alta",'Mapa final'!$AG$13="Leve"),CONCATENATE("R2C",'Mapa final'!$S$13),"")</f>
        <v/>
      </c>
      <c r="V36" s="48" t="str">
        <f>IF(AND('Mapa final'!$AE$12="baja",'Mapa final'!$AG$12="moderado"),CONCATENATE("R1C",'Mapa final'!$S$12),"")</f>
        <v>R1C1</v>
      </c>
      <c r="W36" s="49" t="str">
        <f>IF(AND('Mapa final'!$AE$13="Alta",'Mapa final'!$AG$13="Leve"),CONCATENATE("R2C",'Mapa final'!$S$13),"")</f>
        <v/>
      </c>
      <c r="X36" s="49" t="str">
        <f>IF(AND('Mapa final'!$AE$12="Alta",'Mapa final'!$AG$12="Leve"),CONCATENATE("R2C",'Mapa final'!$S$12),"")</f>
        <v/>
      </c>
      <c r="Y36" s="49" t="str">
        <f>IF(AND('Mapa final'!$AE$13="Alta",'Mapa final'!$AG$13="Leve"),CONCATENATE("R2C",'Mapa final'!$S$13),"")</f>
        <v/>
      </c>
      <c r="Z36" s="49" t="str">
        <f>IF(AND('Mapa final'!$AE$12="Alta",'Mapa final'!$AG$12="Leve"),CONCATENATE("R2C",'Mapa final'!$S$12),"")</f>
        <v/>
      </c>
      <c r="AA36" s="50" t="str">
        <f>IF(AND('Mapa final'!$AE$13="Alta",'Mapa final'!$AG$13="Leve"),CONCATENATE("R2C",'Mapa final'!$S$13),"")</f>
        <v/>
      </c>
      <c r="AB36" s="32" t="str">
        <f>IF(AND('Mapa final'!$AE$12="Muy Alta",'Mapa final'!$AG$12="Leve"),CONCATENATE("R2C",'Mapa final'!$S$12),"")</f>
        <v/>
      </c>
      <c r="AC36" s="33" t="str">
        <f>IF(AND('Mapa final'!$AE$13="Muy Alta",'Mapa final'!$AG$13="Leve"),CONCATENATE("R2C",'Mapa final'!$S$13),"")</f>
        <v/>
      </c>
      <c r="AD36" s="33" t="str">
        <f>IF(AND('Mapa final'!$AE$12="Muy Alta",'Mapa final'!$AG$12="Leve"),CONCATENATE("R2C",'Mapa final'!$S$12),"")</f>
        <v/>
      </c>
      <c r="AE36" s="33" t="str">
        <f>IF(AND('Mapa final'!$AE$13="Muy Alta",'Mapa final'!$AG$13="Leve"),CONCATENATE("R2C",'Mapa final'!$S$13),"")</f>
        <v/>
      </c>
      <c r="AF36" s="33" t="str">
        <f>IF(AND('Mapa final'!$AE$12="Muy Alta",'Mapa final'!$AG$12="Leve"),CONCATENATE("R2C",'Mapa final'!$S$12),"")</f>
        <v/>
      </c>
      <c r="AG36" s="34" t="str">
        <f>IF(AND('Mapa final'!$AE$13="Muy Alta",'Mapa final'!$AG$13="Leve"),CONCATENATE("R2C",'Mapa final'!$S$13),"")</f>
        <v/>
      </c>
      <c r="AH36" s="35" t="str">
        <f>IF(AND('Mapa final'!$AE$14="baja",'Mapa final'!$AG$14="Catastrófico"),CONCATENATE("R3C",'Mapa final'!$S$14),"")</f>
        <v>R3C3</v>
      </c>
      <c r="AI36" s="36" t="str">
        <f>IF(AND('Mapa final'!$AE$13="Muy Alta",'Mapa final'!$AG$13="Catastrófico"),CONCATENATE("R2C",'Mapa final'!$S$13),"")</f>
        <v/>
      </c>
      <c r="AJ36" s="36" t="str">
        <f>IF(AND('Mapa final'!$AE$12="Muy Alta",'Mapa final'!$AG$12="Catastrófico"),CONCATENATE("R2C",'Mapa final'!$S$12),"")</f>
        <v/>
      </c>
      <c r="AK36" s="36" t="str">
        <f>IF(AND('Mapa final'!$AE$13="Muy Alta",'Mapa final'!$AG$13="Catastrófico"),CONCATENATE("R2C",'Mapa final'!$S$13),"")</f>
        <v/>
      </c>
      <c r="AL36" s="36" t="str">
        <f>IF(AND('Mapa final'!$AE$12="Muy Alta",'Mapa final'!$AG$12="Catastrófico"),CONCATENATE("R2C",'Mapa final'!$S$12),"")</f>
        <v/>
      </c>
      <c r="AM36" s="37" t="str">
        <f>IF(AND('Mapa final'!$AE$13="Muy Alta",'Mapa final'!$AG$13="Catastrófico"),CONCATENATE("R2C",'Mapa final'!$S$13),"")</f>
        <v/>
      </c>
      <c r="AN36" s="64"/>
      <c r="AO36" s="338" t="s">
        <v>187</v>
      </c>
      <c r="AP36" s="339"/>
      <c r="AQ36" s="339"/>
      <c r="AR36" s="339"/>
      <c r="AS36" s="339"/>
      <c r="AT36" s="340"/>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68"/>
      <c r="C37" s="268"/>
      <c r="D37" s="269"/>
      <c r="E37" s="326"/>
      <c r="F37" s="311"/>
      <c r="G37" s="311"/>
      <c r="H37" s="311"/>
      <c r="I37" s="311"/>
      <c r="J37" s="59" t="str">
        <f>IF(AND('Mapa final'!$AE$12="Baja",'Mapa final'!$AG$12="Leve"),CONCATENATE("R2C",'Mapa final'!$S$12),"")</f>
        <v/>
      </c>
      <c r="K37" s="136" t="str">
        <f>IF(AND('Mapa final'!$AE$13="Baja",'Mapa final'!$AG$13="Leve"),CONCATENATE("R2C",'Mapa final'!$S$13),"")</f>
        <v/>
      </c>
      <c r="L37" s="136" t="str">
        <f>IF(AND('Mapa final'!$AE$12="Baja",'Mapa final'!$AG$12="Leve"),CONCATENATE("R2C",'Mapa final'!$S$12),"")</f>
        <v/>
      </c>
      <c r="M37" s="136" t="str">
        <f>IF(AND('Mapa final'!$AE$13="Baja",'Mapa final'!$AG$13="Leve"),CONCATENATE("R2C",'Mapa final'!$S$13),"")</f>
        <v/>
      </c>
      <c r="N37" s="136" t="str">
        <f>IF(AND('Mapa final'!$AE$12="Baja",'Mapa final'!$AG$12="Leve"),CONCATENATE("R2C",'Mapa final'!$S$12),"")</f>
        <v/>
      </c>
      <c r="O37" s="60" t="str">
        <f>IF(AND('Mapa final'!$AE$13="Baja",'Mapa final'!$AG$13="Leve"),CONCATENATE("R2C",'Mapa final'!$S$13),"")</f>
        <v/>
      </c>
      <c r="P37" s="134" t="str">
        <f>IF(AND('Mapa final'!$AE$12="Alta",'Mapa final'!$AG$12="Leve"),CONCATENATE("R2C",'Mapa final'!$S$12),"")</f>
        <v/>
      </c>
      <c r="Q37" s="134" t="str">
        <f>IF(AND('Mapa final'!$AE$13="Alta",'Mapa final'!$AG$13="Leve"),CONCATENATE("R2C",'Mapa final'!$S$13),"")</f>
        <v/>
      </c>
      <c r="R37" s="134" t="str">
        <f>IF(AND('Mapa final'!$AE$12="Alta",'Mapa final'!$AG$12="Leve"),CONCATENATE("R2C",'Mapa final'!$S$12),"")</f>
        <v/>
      </c>
      <c r="S37" s="134" t="str">
        <f>IF(AND('Mapa final'!$AE$13="Alta",'Mapa final'!$AG$13="Leve"),CONCATENATE("R2C",'Mapa final'!$S$13),"")</f>
        <v/>
      </c>
      <c r="T37" s="134" t="str">
        <f>IF(AND('Mapa final'!$AE$12="Alta",'Mapa final'!$AG$12="Leve"),CONCATENATE("R2C",'Mapa final'!$S$12),"")</f>
        <v/>
      </c>
      <c r="U37" s="52" t="str">
        <f>IF(AND('Mapa final'!$AE$13="Alta",'Mapa final'!$AG$13="Leve"),CONCATENATE("R2C",'Mapa final'!$S$13),"")</f>
        <v/>
      </c>
      <c r="V37" s="51" t="str">
        <f>IF(AND('Mapa final'!$AE$12="Alta",'Mapa final'!$AG$12="Leve"),CONCATENATE("R2C",'Mapa final'!$S$12),"")</f>
        <v/>
      </c>
      <c r="W37" s="134" t="str">
        <f>IF(AND('Mapa final'!$AE$13="Alta",'Mapa final'!$AG$13="Leve"),CONCATENATE("R2C",'Mapa final'!$S$13),"")</f>
        <v/>
      </c>
      <c r="X37" s="134" t="str">
        <f>IF(AND('Mapa final'!$AE$12="Alta",'Mapa final'!$AG$12="Leve"),CONCATENATE("R2C",'Mapa final'!$S$12),"")</f>
        <v/>
      </c>
      <c r="Y37" s="134" t="str">
        <f>IF(AND('Mapa final'!$AE$13="Alta",'Mapa final'!$AG$13="Leve"),CONCATENATE("R2C",'Mapa final'!$S$13),"")</f>
        <v/>
      </c>
      <c r="Z37" s="134" t="str">
        <f>IF(AND('Mapa final'!$AE$12="Alta",'Mapa final'!$AG$12="Leve"),CONCATENATE("R2C",'Mapa final'!$S$12),"")</f>
        <v/>
      </c>
      <c r="AA37" s="52" t="str">
        <f>IF(AND('Mapa final'!$AE$13="Alta",'Mapa final'!$AG$13="Leve"),CONCATENATE("R2C",'Mapa final'!$S$13),"")</f>
        <v/>
      </c>
      <c r="AB37" s="38" t="str">
        <f>IF(AND('Mapa final'!$AE$12="Muy Alta",'Mapa final'!$AG$12="Leve"),CONCATENATE("R2C",'Mapa final'!$S$12),"")</f>
        <v/>
      </c>
      <c r="AC37" s="133" t="str">
        <f>IF(AND('Mapa final'!$AE$13="baja",'Mapa final'!$AG$13="mayor"),CONCATENATE("R2C",'Mapa final'!$S$13),"")</f>
        <v>R2C2</v>
      </c>
      <c r="AD37" s="133" t="str">
        <f>IF(AND('Mapa final'!$AE$12="Muy Alta",'Mapa final'!$AG$12="Leve"),CONCATENATE("R2C",'Mapa final'!$S$12),"")</f>
        <v/>
      </c>
      <c r="AE37" s="133" t="str">
        <f>IF(AND('Mapa final'!$AE$13="Muy Alta",'Mapa final'!$AG$13="Leve"),CONCATENATE("R2C",'Mapa final'!$S$13),"")</f>
        <v/>
      </c>
      <c r="AF37" s="133" t="str">
        <f>IF(AND('Mapa final'!$AE$12="Muy Alta",'Mapa final'!$AG$12="Leve"),CONCATENATE("R2C",'Mapa final'!$S$12),"")</f>
        <v/>
      </c>
      <c r="AG37" s="39" t="str">
        <f>IF(AND('Mapa final'!$AE$13="Muy Alta",'Mapa final'!$AG$13="Leve"),CONCATENATE("R2C",'Mapa final'!$S$13),"")</f>
        <v/>
      </c>
      <c r="AH37" s="40" t="str">
        <f>IF(AND('Mapa final'!$AE$12="Muy Alta",'Mapa final'!$AG$12="Catastrófico"),CONCATENATE("R2C",'Mapa final'!$S$12),"")</f>
        <v/>
      </c>
      <c r="AI37" s="135" t="str">
        <f>IF(AND('Mapa final'!$AE$13="Muy Alta",'Mapa final'!$AG$13="Catastrófico"),CONCATENATE("R2C",'Mapa final'!$S$13),"")</f>
        <v/>
      </c>
      <c r="AJ37" s="135" t="str">
        <f>IF(AND('Mapa final'!$AE$12="Muy Alta",'Mapa final'!$AG$12="Catastrófico"),CONCATENATE("R2C",'Mapa final'!$S$12),"")</f>
        <v/>
      </c>
      <c r="AK37" s="135" t="str">
        <f>IF(AND('Mapa final'!$AE$13="Muy Alta",'Mapa final'!$AG$13="Catastrófico"),CONCATENATE("R2C",'Mapa final'!$S$13),"")</f>
        <v/>
      </c>
      <c r="AL37" s="135" t="str">
        <f>IF(AND('Mapa final'!$AE$12="Muy Alta",'Mapa final'!$AG$12="Catastrófico"),CONCATENATE("R2C",'Mapa final'!$S$12),"")</f>
        <v/>
      </c>
      <c r="AM37" s="41" t="str">
        <f>IF(AND('Mapa final'!$AE$13="Muy Alta",'Mapa final'!$AG$13="Catastrófico"),CONCATENATE("R2C",'Mapa final'!$S$13),"")</f>
        <v/>
      </c>
      <c r="AN37" s="64"/>
      <c r="AO37" s="341"/>
      <c r="AP37" s="342"/>
      <c r="AQ37" s="342"/>
      <c r="AR37" s="342"/>
      <c r="AS37" s="342"/>
      <c r="AT37" s="343"/>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68"/>
      <c r="C38" s="268"/>
      <c r="D38" s="269"/>
      <c r="E38" s="310"/>
      <c r="F38" s="311"/>
      <c r="G38" s="311"/>
      <c r="H38" s="311"/>
      <c r="I38" s="311"/>
      <c r="J38" s="59" t="str">
        <f>IF(AND('Mapa final'!$AE$12="Baja",'Mapa final'!$AG$12="Leve"),CONCATENATE("R2C",'Mapa final'!$S$12),"")</f>
        <v/>
      </c>
      <c r="K38" s="136" t="str">
        <f>IF(AND('Mapa final'!$AE$13="Baja",'Mapa final'!$AG$13="Leve"),CONCATENATE("R2C",'Mapa final'!$S$13),"")</f>
        <v/>
      </c>
      <c r="L38" s="136" t="str">
        <f>IF(AND('Mapa final'!$AE$12="Baja",'Mapa final'!$AG$12="Leve"),CONCATENATE("R2C",'Mapa final'!$S$12),"")</f>
        <v/>
      </c>
      <c r="M38" s="136" t="str">
        <f>IF(AND('Mapa final'!$AE$13="Baja",'Mapa final'!$AG$13="Leve"),CONCATENATE("R2C",'Mapa final'!$S$13),"")</f>
        <v/>
      </c>
      <c r="N38" s="136" t="str">
        <f>IF(AND('Mapa final'!$AE$12="Baja",'Mapa final'!$AG$12="Leve"),CONCATENATE("R2C",'Mapa final'!$S$12),"")</f>
        <v/>
      </c>
      <c r="O38" s="60" t="str">
        <f>IF(AND('Mapa final'!$AE$13="Baja",'Mapa final'!$AG$13="Leve"),CONCATENATE("R2C",'Mapa final'!$S$13),"")</f>
        <v/>
      </c>
      <c r="P38" s="134" t="str">
        <f>IF(AND('Mapa final'!$AE$12="Alta",'Mapa final'!$AG$12="Leve"),CONCATENATE("R2C",'Mapa final'!$S$12),"")</f>
        <v/>
      </c>
      <c r="Q38" s="134" t="str">
        <f>IF(AND('Mapa final'!$AE$13="Alta",'Mapa final'!$AG$13="Leve"),CONCATENATE("R2C",'Mapa final'!$S$13),"")</f>
        <v/>
      </c>
      <c r="R38" s="134" t="str">
        <f>IF(AND('Mapa final'!$AE$12="Alta",'Mapa final'!$AG$12="Leve"),CONCATENATE("R2C",'Mapa final'!$S$12),"")</f>
        <v/>
      </c>
      <c r="S38" s="134" t="str">
        <f>IF(AND('Mapa final'!$AE$13="Alta",'Mapa final'!$AG$13="Leve"),CONCATENATE("R2C",'Mapa final'!$S$13),"")</f>
        <v/>
      </c>
      <c r="T38" s="134" t="str">
        <f>IF(AND('Mapa final'!$AE$12="Alta",'Mapa final'!$AG$12="Leve"),CONCATENATE("R2C",'Mapa final'!$S$12),"")</f>
        <v/>
      </c>
      <c r="U38" s="52" t="str">
        <f>IF(AND('Mapa final'!$AE$13="Alta",'Mapa final'!$AG$13="Leve"),CONCATENATE("R2C",'Mapa final'!$S$13),"")</f>
        <v/>
      </c>
      <c r="V38" s="51" t="str">
        <f>IF(AND('Mapa final'!$AE$12="Alta",'Mapa final'!$AG$12="Leve"),CONCATENATE("R2C",'Mapa final'!$S$12),"")</f>
        <v/>
      </c>
      <c r="W38" s="134" t="str">
        <f>IF(AND('Mapa final'!$AE$13="Alta",'Mapa final'!$AG$13="Leve"),CONCATENATE("R2C",'Mapa final'!$S$13),"")</f>
        <v/>
      </c>
      <c r="X38" s="137" t="str">
        <f>IF(AND('Mapa final'!$AE$15="baja",'Mapa final'!$AG$15="moderado"),CONCATENATE("R4C",'Mapa final'!$S$15),"")</f>
        <v>R4C4</v>
      </c>
      <c r="Y38" s="134" t="str">
        <f>IF(AND('Mapa final'!$AE$13="Alta",'Mapa final'!$AG$13="Leve"),CONCATENATE("R2C",'Mapa final'!$S$13),"")</f>
        <v/>
      </c>
      <c r="Z38" s="134" t="str">
        <f>IF(AND('Mapa final'!$AE$12="Alta",'Mapa final'!$AG$12="Leve"),CONCATENATE("R2C",'Mapa final'!$S$12),"")</f>
        <v/>
      </c>
      <c r="AA38" s="52" t="str">
        <f>IF(AND('Mapa final'!$AE$13="Alta",'Mapa final'!$AG$13="Leve"),CONCATENATE("R2C",'Mapa final'!$S$13),"")</f>
        <v/>
      </c>
      <c r="AB38" s="38" t="str">
        <f>IF(AND('Mapa final'!$AE$12="Muy Alta",'Mapa final'!$AG$12="Leve"),CONCATENATE("R2C",'Mapa final'!$S$12),"")</f>
        <v/>
      </c>
      <c r="AC38" s="133" t="str">
        <f>IF(AND('Mapa final'!$AE$13="Muy Alta",'Mapa final'!$AG$13="Leve"),CONCATENATE("R2C",'Mapa final'!$S$13),"")</f>
        <v/>
      </c>
      <c r="AD38" s="133" t="str">
        <f>IF(AND('Mapa final'!$AE$12="Muy Alta",'Mapa final'!$AG$12="Leve"),CONCATENATE("R2C",'Mapa final'!$S$12),"")</f>
        <v/>
      </c>
      <c r="AE38" s="133" t="str">
        <f>IF(AND('Mapa final'!$AE$13="Muy Alta",'Mapa final'!$AG$13="Leve"),CONCATENATE("R2C",'Mapa final'!$S$13),"")</f>
        <v/>
      </c>
      <c r="AF38" s="133" t="str">
        <f>IF(AND('Mapa final'!$AE$12="Muy Alta",'Mapa final'!$AG$12="Leve"),CONCATENATE("R2C",'Mapa final'!$S$12),"")</f>
        <v/>
      </c>
      <c r="AG38" s="39" t="str">
        <f>IF(AND('Mapa final'!$AE$13="Muy Alta",'Mapa final'!$AG$13="Leve"),CONCATENATE("R2C",'Mapa final'!$S$13),"")</f>
        <v/>
      </c>
      <c r="AH38" s="40" t="str">
        <f>IF(AND('Mapa final'!$AE$12="Muy Alta",'Mapa final'!$AG$12="Catastrófico"),CONCATENATE("R2C",'Mapa final'!$S$12),"")</f>
        <v/>
      </c>
      <c r="AI38" s="135" t="str">
        <f>IF(AND('Mapa final'!$AE$13="Muy Alta",'Mapa final'!$AG$13="Catastrófico"),CONCATENATE("R2C",'Mapa final'!$S$13),"")</f>
        <v/>
      </c>
      <c r="AJ38" s="135" t="str">
        <f>IF(AND('Mapa final'!$AE$12="Muy Alta",'Mapa final'!$AG$12="Catastrófico"),CONCATENATE("R2C",'Mapa final'!$S$12),"")</f>
        <v/>
      </c>
      <c r="AK38" s="135" t="str">
        <f>IF(AND('Mapa final'!$AE$13="Muy Alta",'Mapa final'!$AG$13="Catastrófico"),CONCATENATE("R2C",'Mapa final'!$S$13),"")</f>
        <v/>
      </c>
      <c r="AL38" s="135" t="str">
        <f>IF(AND('Mapa final'!$AE$12="Muy Alta",'Mapa final'!$AG$12="Catastrófico"),CONCATENATE("R2C",'Mapa final'!$S$12),"")</f>
        <v/>
      </c>
      <c r="AM38" s="41" t="str">
        <f>IF(AND('Mapa final'!$AE$13="Muy Alta",'Mapa final'!$AG$13="Catastrófico"),CONCATENATE("R2C",'Mapa final'!$S$13),"")</f>
        <v/>
      </c>
      <c r="AN38" s="64"/>
      <c r="AO38" s="341"/>
      <c r="AP38" s="342"/>
      <c r="AQ38" s="342"/>
      <c r="AR38" s="342"/>
      <c r="AS38" s="342"/>
      <c r="AT38" s="343"/>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68"/>
      <c r="C39" s="268"/>
      <c r="D39" s="269"/>
      <c r="E39" s="310"/>
      <c r="F39" s="311"/>
      <c r="G39" s="311"/>
      <c r="H39" s="311"/>
      <c r="I39" s="311"/>
      <c r="J39" s="59" t="str">
        <f>IF(AND('Mapa final'!$AE$12="Baja",'Mapa final'!$AG$12="Leve"),CONCATENATE("R2C",'Mapa final'!$S$12),"")</f>
        <v/>
      </c>
      <c r="K39" s="136" t="str">
        <f>IF(AND('Mapa final'!$AE$13="Baja",'Mapa final'!$AG$13="Leve"),CONCATENATE("R2C",'Mapa final'!$S$13),"")</f>
        <v/>
      </c>
      <c r="L39" s="136" t="str">
        <f>IF(AND('Mapa final'!$AE$12="Baja",'Mapa final'!$AG$12="Leve"),CONCATENATE("R2C",'Mapa final'!$S$12),"")</f>
        <v/>
      </c>
      <c r="M39" s="136" t="str">
        <f>IF(AND('Mapa final'!$AE$13="Baja",'Mapa final'!$AG$13="Leve"),CONCATENATE("R2C",'Mapa final'!$S$13),"")</f>
        <v/>
      </c>
      <c r="N39" s="136" t="str">
        <f>IF(AND('Mapa final'!$AE$12="Baja",'Mapa final'!$AG$12="Leve"),CONCATENATE("R2C",'Mapa final'!$S$12),"")</f>
        <v/>
      </c>
      <c r="O39" s="60" t="str">
        <f>IF(AND('Mapa final'!$AE$13="Baja",'Mapa final'!$AG$13="Leve"),CONCATENATE("R2C",'Mapa final'!$S$13),"")</f>
        <v/>
      </c>
      <c r="P39" s="134" t="str">
        <f>IF(AND('Mapa final'!$AE$12="Alta",'Mapa final'!$AG$12="Leve"),CONCATENATE("R2C",'Mapa final'!$S$12),"")</f>
        <v/>
      </c>
      <c r="Q39" s="134" t="str">
        <f>IF(AND('Mapa final'!$AE$13="Alta",'Mapa final'!$AG$13="Leve"),CONCATENATE("R2C",'Mapa final'!$S$13),"")</f>
        <v/>
      </c>
      <c r="R39" s="134" t="str">
        <f>IF(AND('Mapa final'!$AE$12="Alta",'Mapa final'!$AG$12="Leve"),CONCATENATE("R2C",'Mapa final'!$S$12),"")</f>
        <v/>
      </c>
      <c r="S39" s="134" t="str">
        <f>IF(AND('Mapa final'!$AE$13="Alta",'Mapa final'!$AG$13="Leve"),CONCATENATE("R2C",'Mapa final'!$S$13),"")</f>
        <v/>
      </c>
      <c r="T39" s="134" t="str">
        <f>IF(AND('Mapa final'!$AE$12="Alta",'Mapa final'!$AG$12="Leve"),CONCATENATE("R2C",'Mapa final'!$S$12),"")</f>
        <v/>
      </c>
      <c r="U39" s="52" t="str">
        <f>IF(AND('Mapa final'!$AE$13="Alta",'Mapa final'!$AG$13="Leve"),CONCATENATE("R2C",'Mapa final'!$S$13),"")</f>
        <v/>
      </c>
      <c r="V39" s="51" t="str">
        <f>IF(AND('Mapa final'!$AE$12="Alta",'Mapa final'!$AG$12="Leve"),CONCATENATE("R2C",'Mapa final'!$S$12),"")</f>
        <v/>
      </c>
      <c r="W39" s="134" t="str">
        <f>IF(AND('Mapa final'!$AE$13="Alta",'Mapa final'!$AG$13="Leve"),CONCATENATE("R2C",'Mapa final'!$S$13),"")</f>
        <v/>
      </c>
      <c r="X39" s="134" t="str">
        <f>IF(AND('Mapa final'!$AE$12="Alta",'Mapa final'!$AG$12="Leve"),CONCATENATE("R2C",'Mapa final'!$S$12),"")</f>
        <v/>
      </c>
      <c r="Y39" s="134" t="str">
        <f>IF(AND('Mapa final'!$AE$13="Alta",'Mapa final'!$AG$13="Leve"),CONCATENATE("R2C",'Mapa final'!$S$13),"")</f>
        <v/>
      </c>
      <c r="Z39" s="134" t="str">
        <f>IF(AND('Mapa final'!$AE$12="Alta",'Mapa final'!$AG$12="Leve"),CONCATENATE("R2C",'Mapa final'!$S$12),"")</f>
        <v/>
      </c>
      <c r="AA39" s="52" t="str">
        <f>IF(AND('Mapa final'!$AE$13="Alta",'Mapa final'!$AG$13="Leve"),CONCATENATE("R2C",'Mapa final'!$S$13),"")</f>
        <v/>
      </c>
      <c r="AB39" s="38" t="str">
        <f>IF(AND('Mapa final'!$AE$12="Muy Alta",'Mapa final'!$AG$12="Leve"),CONCATENATE("R2C",'Mapa final'!$S$12),"")</f>
        <v/>
      </c>
      <c r="AC39" s="133" t="str">
        <f>IF(AND('Mapa final'!$AE$13="Muy Alta",'Mapa final'!$AG$13="Leve"),CONCATENATE("R2C",'Mapa final'!$S$13),"")</f>
        <v/>
      </c>
      <c r="AD39" s="133" t="str">
        <f>IF(AND('Mapa final'!$AE$12="Muy Alta",'Mapa final'!$AG$12="Leve"),CONCATENATE("R2C",'Mapa final'!$S$12),"")</f>
        <v/>
      </c>
      <c r="AE39" s="133" t="str">
        <f>IF(AND('Mapa final'!$AE$13="Muy Alta",'Mapa final'!$AG$13="Leve"),CONCATENATE("R2C",'Mapa final'!$S$13),"")</f>
        <v/>
      </c>
      <c r="AF39" s="133" t="str">
        <f>IF(AND('Mapa final'!$AE$12="Muy Alta",'Mapa final'!$AG$12="Leve"),CONCATENATE("R2C",'Mapa final'!$S$12),"")</f>
        <v/>
      </c>
      <c r="AG39" s="39" t="str">
        <f>IF(AND('Mapa final'!$AE$13="Muy Alta",'Mapa final'!$AG$13="Leve"),CONCATENATE("R2C",'Mapa final'!$S$13),"")</f>
        <v/>
      </c>
      <c r="AH39" s="40" t="str">
        <f>IF(AND('Mapa final'!$AE$12="Muy Alta",'Mapa final'!$AG$12="Catastrófico"),CONCATENATE("R2C",'Mapa final'!$S$12),"")</f>
        <v/>
      </c>
      <c r="AI39" s="135" t="str">
        <f>IF(AND('Mapa final'!$AE$13="Muy Alta",'Mapa final'!$AG$13="Catastrófico"),CONCATENATE("R2C",'Mapa final'!$S$13),"")</f>
        <v/>
      </c>
      <c r="AJ39" s="135" t="str">
        <f>IF(AND('Mapa final'!$AE$12="Muy Alta",'Mapa final'!$AG$12="Catastrófico"),CONCATENATE("R2C",'Mapa final'!$S$12),"")</f>
        <v/>
      </c>
      <c r="AK39" s="135" t="str">
        <f>IF(AND('Mapa final'!$AE$13="Muy Alta",'Mapa final'!$AG$13="Catastrófico"),CONCATENATE("R2C",'Mapa final'!$S$13),"")</f>
        <v/>
      </c>
      <c r="AL39" s="135" t="str">
        <f>IF(AND('Mapa final'!$AE$12="Muy Alta",'Mapa final'!$AG$12="Catastrófico"),CONCATENATE("R2C",'Mapa final'!$S$12),"")</f>
        <v/>
      </c>
      <c r="AM39" s="41" t="str">
        <f>IF(AND('Mapa final'!$AE$13="Muy Alta",'Mapa final'!$AG$13="Catastrófico"),CONCATENATE("R2C",'Mapa final'!$S$13),"")</f>
        <v/>
      </c>
      <c r="AN39" s="64"/>
      <c r="AO39" s="341"/>
      <c r="AP39" s="342"/>
      <c r="AQ39" s="342"/>
      <c r="AR39" s="342"/>
      <c r="AS39" s="342"/>
      <c r="AT39" s="343"/>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68"/>
      <c r="C40" s="268"/>
      <c r="D40" s="269"/>
      <c r="E40" s="310"/>
      <c r="F40" s="311"/>
      <c r="G40" s="311"/>
      <c r="H40" s="311"/>
      <c r="I40" s="311"/>
      <c r="J40" s="59" t="str">
        <f>IF(AND('Mapa final'!$AE$12="Baja",'Mapa final'!$AG$12="Leve"),CONCATENATE("R2C",'Mapa final'!$S$12),"")</f>
        <v/>
      </c>
      <c r="K40" s="136" t="str">
        <f>IF(AND('Mapa final'!$AE$13="Baja",'Mapa final'!$AG$13="Leve"),CONCATENATE("R2C",'Mapa final'!$S$13),"")</f>
        <v/>
      </c>
      <c r="L40" s="136" t="str">
        <f>IF(AND('Mapa final'!$AE$12="Baja",'Mapa final'!$AG$12="Leve"),CONCATENATE("R2C",'Mapa final'!$S$12),"")</f>
        <v/>
      </c>
      <c r="M40" s="136" t="str">
        <f>IF(AND('Mapa final'!$AE$13="Baja",'Mapa final'!$AG$13="Leve"),CONCATENATE("R2C",'Mapa final'!$S$13),"")</f>
        <v/>
      </c>
      <c r="N40" s="136" t="str">
        <f>IF(AND('Mapa final'!$AE$12="Baja",'Mapa final'!$AG$12="Leve"),CONCATENATE("R2C",'Mapa final'!$S$12),"")</f>
        <v/>
      </c>
      <c r="O40" s="60" t="str">
        <f>IF(AND('Mapa final'!$AE$13="Baja",'Mapa final'!$AG$13="Leve"),CONCATENATE("R2C",'Mapa final'!$S$13),"")</f>
        <v/>
      </c>
      <c r="P40" s="134" t="str">
        <f>IF(AND('Mapa final'!$AE$12="Alta",'Mapa final'!$AG$12="Leve"),CONCATENATE("R2C",'Mapa final'!$S$12),"")</f>
        <v/>
      </c>
      <c r="Q40" s="134" t="str">
        <f>IF(AND('Mapa final'!$AE$13="Alta",'Mapa final'!$AG$13="Leve"),CONCATENATE("R2C",'Mapa final'!$S$13),"")</f>
        <v/>
      </c>
      <c r="R40" s="134" t="str">
        <f>IF(AND('Mapa final'!$AE$12="Alta",'Mapa final'!$AG$12="Leve"),CONCATENATE("R2C",'Mapa final'!$S$12),"")</f>
        <v/>
      </c>
      <c r="S40" s="134" t="str">
        <f>IF(AND('Mapa final'!$AE$13="Alta",'Mapa final'!$AG$13="Leve"),CONCATENATE("R2C",'Mapa final'!$S$13),"")</f>
        <v/>
      </c>
      <c r="T40" s="134" t="str">
        <f>IF(AND('Mapa final'!$AE$12="Alta",'Mapa final'!$AG$12="Leve"),CONCATENATE("R2C",'Mapa final'!$S$12),"")</f>
        <v/>
      </c>
      <c r="U40" s="52" t="str">
        <f>IF(AND('Mapa final'!$AE$13="Alta",'Mapa final'!$AG$13="Leve"),CONCATENATE("R2C",'Mapa final'!$S$13),"")</f>
        <v/>
      </c>
      <c r="V40" s="51" t="str">
        <f>IF(AND('Mapa final'!$AE$12="Alta",'Mapa final'!$AG$12="Leve"),CONCATENATE("R2C",'Mapa final'!$S$12),"")</f>
        <v/>
      </c>
      <c r="W40" s="134" t="str">
        <f>IF(AND('Mapa final'!$AE$13="Alta",'Mapa final'!$AG$13="Leve"),CONCATENATE("R2C",'Mapa final'!$S$13),"")</f>
        <v/>
      </c>
      <c r="X40" s="134" t="str">
        <f>IF(AND('Mapa final'!$AE$12="Alta",'Mapa final'!$AG$12="Leve"),CONCATENATE("R2C",'Mapa final'!$S$12),"")</f>
        <v/>
      </c>
      <c r="Y40" s="134" t="str">
        <f>IF(AND('Mapa final'!$AE$13="Alta",'Mapa final'!$AG$13="Leve"),CONCATENATE("R2C",'Mapa final'!$S$13),"")</f>
        <v/>
      </c>
      <c r="Z40" s="134" t="str">
        <f>IF(AND('Mapa final'!$AE$12="Alta",'Mapa final'!$AG$12="Leve"),CONCATENATE("R2C",'Mapa final'!$S$12),"")</f>
        <v/>
      </c>
      <c r="AA40" s="52" t="str">
        <f>IF(AND('Mapa final'!$AE$13="Alta",'Mapa final'!$AG$13="Leve"),CONCATENATE("R2C",'Mapa final'!$S$13),"")</f>
        <v/>
      </c>
      <c r="AB40" s="38" t="str">
        <f>IF(AND('Mapa final'!$AE$12="Muy Alta",'Mapa final'!$AG$12="Leve"),CONCATENATE("R2C",'Mapa final'!$S$12),"")</f>
        <v/>
      </c>
      <c r="AC40" s="133" t="str">
        <f>IF(AND('Mapa final'!$AE$13="Muy Alta",'Mapa final'!$AG$13="Leve"),CONCATENATE("R2C",'Mapa final'!$S$13),"")</f>
        <v/>
      </c>
      <c r="AD40" s="133" t="str">
        <f>IF(AND('Mapa final'!$AE$12="Muy Alta",'Mapa final'!$AG$12="Leve"),CONCATENATE("R2C",'Mapa final'!$S$12),"")</f>
        <v/>
      </c>
      <c r="AE40" s="133" t="str">
        <f>IF(AND('Mapa final'!$AE$13="Muy Alta",'Mapa final'!$AG$13="Leve"),CONCATENATE("R2C",'Mapa final'!$S$13),"")</f>
        <v/>
      </c>
      <c r="AF40" s="133" t="str">
        <f>IF(AND('Mapa final'!$AE$12="Muy Alta",'Mapa final'!$AG$12="Leve"),CONCATENATE("R2C",'Mapa final'!$S$12),"")</f>
        <v/>
      </c>
      <c r="AG40" s="39" t="str">
        <f>IF(AND('Mapa final'!$AE$13="Muy Alta",'Mapa final'!$AG$13="Leve"),CONCATENATE("R2C",'Mapa final'!$S$13),"")</f>
        <v/>
      </c>
      <c r="AH40" s="40" t="str">
        <f>IF(AND('Mapa final'!$AE$12="Muy Alta",'Mapa final'!$AG$12="Catastrófico"),CONCATENATE("R2C",'Mapa final'!$S$12),"")</f>
        <v/>
      </c>
      <c r="AI40" s="135" t="str">
        <f>IF(AND('Mapa final'!$AE$13="Muy Alta",'Mapa final'!$AG$13="Catastrófico"),CONCATENATE("R2C",'Mapa final'!$S$13),"")</f>
        <v/>
      </c>
      <c r="AJ40" s="135" t="str">
        <f>IF(AND('Mapa final'!$AE$12="Muy Alta",'Mapa final'!$AG$12="Catastrófico"),CONCATENATE("R2C",'Mapa final'!$S$12),"")</f>
        <v/>
      </c>
      <c r="AK40" s="135" t="str">
        <f>IF(AND('Mapa final'!$AE$13="Muy Alta",'Mapa final'!$AG$13="Catastrófico"),CONCATENATE("R2C",'Mapa final'!$S$13),"")</f>
        <v/>
      </c>
      <c r="AL40" s="135" t="str">
        <f>IF(AND('Mapa final'!$AE$12="Muy Alta",'Mapa final'!$AG$12="Catastrófico"),CONCATENATE("R2C",'Mapa final'!$S$12),"")</f>
        <v/>
      </c>
      <c r="AM40" s="41" t="str">
        <f>IF(AND('Mapa final'!$AE$13="Muy Alta",'Mapa final'!$AG$13="Catastrófico"),CONCATENATE("R2C",'Mapa final'!$S$13),"")</f>
        <v/>
      </c>
      <c r="AN40" s="64"/>
      <c r="AO40" s="341"/>
      <c r="AP40" s="342"/>
      <c r="AQ40" s="342"/>
      <c r="AR40" s="342"/>
      <c r="AS40" s="342"/>
      <c r="AT40" s="343"/>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68"/>
      <c r="C41" s="268"/>
      <c r="D41" s="269"/>
      <c r="E41" s="310"/>
      <c r="F41" s="311"/>
      <c r="G41" s="311"/>
      <c r="H41" s="311"/>
      <c r="I41" s="311"/>
      <c r="J41" s="59" t="str">
        <f>IF(AND('Mapa final'!$AE$12="Baja",'Mapa final'!$AG$12="Leve"),CONCATENATE("R2C",'Mapa final'!$S$12),"")</f>
        <v/>
      </c>
      <c r="K41" s="136" t="str">
        <f>IF(AND('Mapa final'!$AE$13="Baja",'Mapa final'!$AG$13="Leve"),CONCATENATE("R2C",'Mapa final'!$S$13),"")</f>
        <v/>
      </c>
      <c r="L41" s="136" t="str">
        <f>IF(AND('Mapa final'!$AE$12="Baja",'Mapa final'!$AG$12="Leve"),CONCATENATE("R2C",'Mapa final'!$S$12),"")</f>
        <v/>
      </c>
      <c r="M41" s="136" t="str">
        <f>IF(AND('Mapa final'!$AE$13="Baja",'Mapa final'!$AG$13="Leve"),CONCATENATE("R2C",'Mapa final'!$S$13),"")</f>
        <v/>
      </c>
      <c r="N41" s="136" t="str">
        <f>IF(AND('Mapa final'!$AE$12="Baja",'Mapa final'!$AG$12="Leve"),CONCATENATE("R2C",'Mapa final'!$S$12),"")</f>
        <v/>
      </c>
      <c r="O41" s="60" t="str">
        <f>IF(AND('Mapa final'!$AE$13="Baja",'Mapa final'!$AG$13="Leve"),CONCATENATE("R2C",'Mapa final'!$S$13),"")</f>
        <v/>
      </c>
      <c r="P41" s="134" t="str">
        <f>IF(AND('Mapa final'!$AE$12="Alta",'Mapa final'!$AG$12="Leve"),CONCATENATE("R2C",'Mapa final'!$S$12),"")</f>
        <v/>
      </c>
      <c r="Q41" s="134" t="str">
        <f>IF(AND('Mapa final'!$AE$13="Alta",'Mapa final'!$AG$13="Leve"),CONCATENATE("R2C",'Mapa final'!$S$13),"")</f>
        <v/>
      </c>
      <c r="R41" s="134" t="str">
        <f>IF(AND('Mapa final'!$AE$12="Alta",'Mapa final'!$AG$12="Leve"),CONCATENATE("R2C",'Mapa final'!$S$12),"")</f>
        <v/>
      </c>
      <c r="S41" s="134" t="str">
        <f>IF(AND('Mapa final'!$AE$13="Alta",'Mapa final'!$AG$13="Leve"),CONCATENATE("R2C",'Mapa final'!$S$13),"")</f>
        <v/>
      </c>
      <c r="T41" s="134" t="str">
        <f>IF(AND('Mapa final'!$AE$12="Alta",'Mapa final'!$AG$12="Leve"),CONCATENATE("R2C",'Mapa final'!$S$12),"")</f>
        <v/>
      </c>
      <c r="U41" s="52" t="str">
        <f>IF(AND('Mapa final'!$AE$13="Alta",'Mapa final'!$AG$13="Leve"),CONCATENATE("R2C",'Mapa final'!$S$13),"")</f>
        <v/>
      </c>
      <c r="V41" s="51" t="str">
        <f>IF(AND('Mapa final'!$AE$12="Alta",'Mapa final'!$AG$12="Leve"),CONCATENATE("R2C",'Mapa final'!$S$12),"")</f>
        <v/>
      </c>
      <c r="W41" s="134" t="str">
        <f>IF(AND('Mapa final'!$AE$13="Alta",'Mapa final'!$AG$13="Leve"),CONCATENATE("R2C",'Mapa final'!$S$13),"")</f>
        <v/>
      </c>
      <c r="X41" s="134" t="str">
        <f>IF(AND('Mapa final'!$AE$12="Alta",'Mapa final'!$AG$12="Leve"),CONCATENATE("R2C",'Mapa final'!$S$12),"")</f>
        <v/>
      </c>
      <c r="Y41" s="134" t="str">
        <f>IF(AND('Mapa final'!$AE$13="Alta",'Mapa final'!$AG$13="Leve"),CONCATENATE("R2C",'Mapa final'!$S$13),"")</f>
        <v/>
      </c>
      <c r="Z41" s="134" t="str">
        <f>IF(AND('Mapa final'!$AE$12="Alta",'Mapa final'!$AG$12="Leve"),CONCATENATE("R2C",'Mapa final'!$S$12),"")</f>
        <v/>
      </c>
      <c r="AA41" s="52" t="str">
        <f>IF(AND('Mapa final'!$AE$13="Alta",'Mapa final'!$AG$13="Leve"),CONCATENATE("R2C",'Mapa final'!$S$13),"")</f>
        <v/>
      </c>
      <c r="AB41" s="38" t="str">
        <f>IF(AND('Mapa final'!$AE$12="Muy Alta",'Mapa final'!$AG$12="Leve"),CONCATENATE("R2C",'Mapa final'!$S$12),"")</f>
        <v/>
      </c>
      <c r="AC41" s="133" t="str">
        <f>IF(AND('Mapa final'!$AE$13="Muy Alta",'Mapa final'!$AG$13="Leve"),CONCATENATE("R2C",'Mapa final'!$S$13),"")</f>
        <v/>
      </c>
      <c r="AD41" s="133" t="str">
        <f>IF(AND('Mapa final'!$AE$12="Muy Alta",'Mapa final'!$AG$12="Leve"),CONCATENATE("R2C",'Mapa final'!$S$12),"")</f>
        <v/>
      </c>
      <c r="AE41" s="133" t="str">
        <f>IF(AND('Mapa final'!$AE$13="Muy Alta",'Mapa final'!$AG$13="Leve"),CONCATENATE("R2C",'Mapa final'!$S$13),"")</f>
        <v/>
      </c>
      <c r="AF41" s="133" t="str">
        <f>IF(AND('Mapa final'!$AE$12="Muy Alta",'Mapa final'!$AG$12="Leve"),CONCATENATE("R2C",'Mapa final'!$S$12),"")</f>
        <v/>
      </c>
      <c r="AG41" s="39" t="str">
        <f>IF(AND('Mapa final'!$AE$13="Muy Alta",'Mapa final'!$AG$13="Leve"),CONCATENATE("R2C",'Mapa final'!$S$13),"")</f>
        <v/>
      </c>
      <c r="AH41" s="40" t="str">
        <f>IF(AND('Mapa final'!$AE$12="Muy Alta",'Mapa final'!$AG$12="Catastrófico"),CONCATENATE("R2C",'Mapa final'!$S$12),"")</f>
        <v/>
      </c>
      <c r="AI41" s="135" t="str">
        <f>IF(AND('Mapa final'!$AE$13="Muy Alta",'Mapa final'!$AG$13="Catastrófico"),CONCATENATE("R2C",'Mapa final'!$S$13),"")</f>
        <v/>
      </c>
      <c r="AJ41" s="135" t="str">
        <f>IF(AND('Mapa final'!$AE$12="Muy Alta",'Mapa final'!$AG$12="Catastrófico"),CONCATENATE("R2C",'Mapa final'!$S$12),"")</f>
        <v/>
      </c>
      <c r="AK41" s="135" t="str">
        <f>IF(AND('Mapa final'!$AE$13="Muy Alta",'Mapa final'!$AG$13="Catastrófico"),CONCATENATE("R2C",'Mapa final'!$S$13),"")</f>
        <v/>
      </c>
      <c r="AL41" s="135" t="str">
        <f>IF(AND('Mapa final'!$AE$12="Muy Alta",'Mapa final'!$AG$12="Catastrófico"),CONCATENATE("R2C",'Mapa final'!$S$12),"")</f>
        <v/>
      </c>
      <c r="AM41" s="41" t="str">
        <f>IF(AND('Mapa final'!$AE$13="Muy Alta",'Mapa final'!$AG$13="Catastrófico"),CONCATENATE("R2C",'Mapa final'!$S$13),"")</f>
        <v/>
      </c>
      <c r="AN41" s="64"/>
      <c r="AO41" s="341"/>
      <c r="AP41" s="342"/>
      <c r="AQ41" s="342"/>
      <c r="AR41" s="342"/>
      <c r="AS41" s="342"/>
      <c r="AT41" s="343"/>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68"/>
      <c r="C42" s="268"/>
      <c r="D42" s="269"/>
      <c r="E42" s="310"/>
      <c r="F42" s="311"/>
      <c r="G42" s="311"/>
      <c r="H42" s="311"/>
      <c r="I42" s="311"/>
      <c r="J42" s="59" t="str">
        <f>IF(AND('Mapa final'!$AE$12="Baja",'Mapa final'!$AG$12="Leve"),CONCATENATE("R2C",'Mapa final'!$S$12),"")</f>
        <v/>
      </c>
      <c r="K42" s="136" t="str">
        <f>IF(AND('Mapa final'!$AE$13="Baja",'Mapa final'!$AG$13="Leve"),CONCATENATE("R2C",'Mapa final'!$S$13),"")</f>
        <v/>
      </c>
      <c r="L42" s="136" t="str">
        <f>IF(AND('Mapa final'!$AE$12="Baja",'Mapa final'!$AG$12="Leve"),CONCATENATE("R2C",'Mapa final'!$S$12),"")</f>
        <v/>
      </c>
      <c r="M42" s="136" t="str">
        <f>IF(AND('Mapa final'!$AE$13="Baja",'Mapa final'!$AG$13="Leve"),CONCATENATE("R2C",'Mapa final'!$S$13),"")</f>
        <v/>
      </c>
      <c r="N42" s="136" t="str">
        <f>IF(AND('Mapa final'!$AE$12="Baja",'Mapa final'!$AG$12="Leve"),CONCATENATE("R2C",'Mapa final'!$S$12),"")</f>
        <v/>
      </c>
      <c r="O42" s="60" t="str">
        <f>IF(AND('Mapa final'!$AE$13="Baja",'Mapa final'!$AG$13="Leve"),CONCATENATE("R2C",'Mapa final'!$S$13),"")</f>
        <v/>
      </c>
      <c r="P42" s="134" t="str">
        <f>IF(AND('Mapa final'!$AE$12="Alta",'Mapa final'!$AG$12="Leve"),CONCATENATE("R2C",'Mapa final'!$S$12),"")</f>
        <v/>
      </c>
      <c r="Q42" s="134" t="str">
        <f>IF(AND('Mapa final'!$AE$13="Alta",'Mapa final'!$AG$13="Leve"),CONCATENATE("R2C",'Mapa final'!$S$13),"")</f>
        <v/>
      </c>
      <c r="R42" s="134" t="str">
        <f>IF(AND('Mapa final'!$AE$12="Alta",'Mapa final'!$AG$12="Leve"),CONCATENATE("R2C",'Mapa final'!$S$12),"")</f>
        <v/>
      </c>
      <c r="S42" s="134" t="str">
        <f>IF(AND('Mapa final'!$AE$13="Alta",'Mapa final'!$AG$13="Leve"),CONCATENATE("R2C",'Mapa final'!$S$13),"")</f>
        <v/>
      </c>
      <c r="T42" s="134" t="str">
        <f>IF(AND('Mapa final'!$AE$12="Alta",'Mapa final'!$AG$12="Leve"),CONCATENATE("R2C",'Mapa final'!$S$12),"")</f>
        <v/>
      </c>
      <c r="U42" s="52" t="str">
        <f>IF(AND('Mapa final'!$AE$13="Alta",'Mapa final'!$AG$13="Leve"),CONCATENATE("R2C",'Mapa final'!$S$13),"")</f>
        <v/>
      </c>
      <c r="V42" s="51" t="str">
        <f>IF(AND('Mapa final'!$AE$12="Alta",'Mapa final'!$AG$12="Leve"),CONCATENATE("R2C",'Mapa final'!$S$12),"")</f>
        <v/>
      </c>
      <c r="W42" s="134" t="str">
        <f>IF(AND('Mapa final'!$AE$13="Alta",'Mapa final'!$AG$13="Leve"),CONCATENATE("R2C",'Mapa final'!$S$13),"")</f>
        <v/>
      </c>
      <c r="X42" s="134" t="str">
        <f>IF(AND('Mapa final'!$AE$12="Alta",'Mapa final'!$AG$12="Leve"),CONCATENATE("R2C",'Mapa final'!$S$12),"")</f>
        <v/>
      </c>
      <c r="Y42" s="137" t="str">
        <f>IF(AND('Mapa final'!$AE$16="baja",'Mapa final'!$AG$16="moderado"),CONCATENATE("R5C",'Mapa final'!$S$65),"")</f>
        <v>R5C</v>
      </c>
      <c r="Z42" s="134" t="str">
        <f>IF(AND('Mapa final'!$AE$12="Alta",'Mapa final'!$AG$12="Leve"),CONCATENATE("R2C",'Mapa final'!$S$12),"")</f>
        <v/>
      </c>
      <c r="AA42" s="52" t="str">
        <f>IF(AND('Mapa final'!$AE$13="Alta",'Mapa final'!$AG$13="Leve"),CONCATENATE("R2C",'Mapa final'!$S$13),"")</f>
        <v/>
      </c>
      <c r="AB42" s="38" t="str">
        <f>IF(AND('Mapa final'!$AE$12="Muy Alta",'Mapa final'!$AG$12="Leve"),CONCATENATE("R2C",'Mapa final'!$S$12),"")</f>
        <v/>
      </c>
      <c r="AC42" s="133" t="str">
        <f>IF(AND('Mapa final'!$AE$13="Muy Alta",'Mapa final'!$AG$13="Leve"),CONCATENATE("R2C",'Mapa final'!$S$13),"")</f>
        <v/>
      </c>
      <c r="AD42" s="133" t="str">
        <f>IF(AND('Mapa final'!$AE$12="Muy Alta",'Mapa final'!$AG$12="Leve"),CONCATENATE("R2C",'Mapa final'!$S$12),"")</f>
        <v/>
      </c>
      <c r="AE42" s="133" t="str">
        <f>IF(AND('Mapa final'!$AE$13="Muy Alta",'Mapa final'!$AG$13="Leve"),CONCATENATE("R2C",'Mapa final'!$S$13),"")</f>
        <v/>
      </c>
      <c r="AF42" s="133" t="str">
        <f>IF(AND('Mapa final'!$AE$12="Muy Alta",'Mapa final'!$AG$12="Leve"),CONCATENATE("R2C",'Mapa final'!$S$12),"")</f>
        <v/>
      </c>
      <c r="AG42" s="39" t="str">
        <f>IF(AND('Mapa final'!$AE$13="Muy Alta",'Mapa final'!$AG$13="Leve"),CONCATENATE("R2C",'Mapa final'!$S$13),"")</f>
        <v/>
      </c>
      <c r="AH42" s="40" t="str">
        <f>IF(AND('Mapa final'!$AE$12="Muy Alta",'Mapa final'!$AG$12="Catastrófico"),CONCATENATE("R2C",'Mapa final'!$S$12),"")</f>
        <v/>
      </c>
      <c r="AI42" s="135" t="str">
        <f>IF(AND('Mapa final'!$AE$13="Muy Alta",'Mapa final'!$AG$13="Catastrófico"),CONCATENATE("R2C",'Mapa final'!$S$13),"")</f>
        <v/>
      </c>
      <c r="AJ42" s="135" t="str">
        <f>IF(AND('Mapa final'!$AE$17="baja",'Mapa final'!$AG$17="Catastrófico"),CONCATENATE("R6C",'Mapa final'!$S$17),"")</f>
        <v>R6C6</v>
      </c>
      <c r="AK42" s="135" t="str">
        <f>IF(AND('Mapa final'!$AE$13="Muy Alta",'Mapa final'!$AG$13="Catastrófico"),CONCATENATE("R2C",'Mapa final'!$S$13),"")</f>
        <v/>
      </c>
      <c r="AL42" s="135" t="str">
        <f>IF(AND('Mapa final'!$AE$12="Muy Alta",'Mapa final'!$AG$12="Catastrófico"),CONCATENATE("R2C",'Mapa final'!$S$12),"")</f>
        <v/>
      </c>
      <c r="AM42" s="41" t="str">
        <f>IF(AND('Mapa final'!$AE$13="Muy Alta",'Mapa final'!$AG$13="Catastrófico"),CONCATENATE("R2C",'Mapa final'!$S$13),"")</f>
        <v/>
      </c>
      <c r="AN42" s="64"/>
      <c r="AO42" s="341"/>
      <c r="AP42" s="342"/>
      <c r="AQ42" s="342"/>
      <c r="AR42" s="342"/>
      <c r="AS42" s="342"/>
      <c r="AT42" s="343"/>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68"/>
      <c r="C43" s="268"/>
      <c r="D43" s="269"/>
      <c r="E43" s="310"/>
      <c r="F43" s="311"/>
      <c r="G43" s="311"/>
      <c r="H43" s="311"/>
      <c r="I43" s="311"/>
      <c r="J43" s="59" t="str">
        <f>IF(AND('Mapa final'!$AE$12="Baja",'Mapa final'!$AG$12="Leve"),CONCATENATE("R2C",'Mapa final'!$S$12),"")</f>
        <v/>
      </c>
      <c r="K43" s="136" t="str">
        <f>IF(AND('Mapa final'!$AE$13="Baja",'Mapa final'!$AG$13="Leve"),CONCATENATE("R2C",'Mapa final'!$S$13),"")</f>
        <v/>
      </c>
      <c r="L43" s="136" t="str">
        <f>IF(AND('Mapa final'!$AE$12="Baja",'Mapa final'!$AG$12="Leve"),CONCATENATE("R2C",'Mapa final'!$S$12),"")</f>
        <v/>
      </c>
      <c r="M43" s="136" t="str">
        <f>IF(AND('Mapa final'!$AE$13="Baja",'Mapa final'!$AG$13="Leve"),CONCATENATE("R2C",'Mapa final'!$S$13),"")</f>
        <v/>
      </c>
      <c r="N43" s="136" t="str">
        <f>IF(AND('Mapa final'!$AE$12="Baja",'Mapa final'!$AG$12="Leve"),CONCATENATE("R2C",'Mapa final'!$S$12),"")</f>
        <v/>
      </c>
      <c r="O43" s="60" t="str">
        <f>IF(AND('Mapa final'!$AE$13="Baja",'Mapa final'!$AG$13="Leve"),CONCATENATE("R2C",'Mapa final'!$S$13),"")</f>
        <v/>
      </c>
      <c r="P43" s="134" t="str">
        <f>IF(AND('Mapa final'!$AE$12="Alta",'Mapa final'!$AG$12="Leve"),CONCATENATE("R2C",'Mapa final'!$S$12),"")</f>
        <v/>
      </c>
      <c r="Q43" s="134" t="str">
        <f>IF(AND('Mapa final'!$AE$13="Alta",'Mapa final'!$AG$13="Leve"),CONCATENATE("R2C",'Mapa final'!$S$13),"")</f>
        <v/>
      </c>
      <c r="R43" s="134" t="str">
        <f>IF(AND('Mapa final'!$AE$12="Alta",'Mapa final'!$AG$12="Leve"),CONCATENATE("R2C",'Mapa final'!$S$12),"")</f>
        <v/>
      </c>
      <c r="S43" s="134" t="str">
        <f>IF(AND('Mapa final'!$AE$13="Alta",'Mapa final'!$AG$13="Leve"),CONCATENATE("R2C",'Mapa final'!$S$13),"")</f>
        <v/>
      </c>
      <c r="T43" s="134" t="str">
        <f>IF(AND('Mapa final'!$AE$12="Alta",'Mapa final'!$AG$12="Leve"),CONCATENATE("R2C",'Mapa final'!$S$12),"")</f>
        <v/>
      </c>
      <c r="U43" s="52" t="str">
        <f>IF(AND('Mapa final'!$AE$13="Alta",'Mapa final'!$AG$13="Leve"),CONCATENATE("R2C",'Mapa final'!$S$13),"")</f>
        <v/>
      </c>
      <c r="V43" s="51" t="str">
        <f>IF(AND('Mapa final'!$AE$12="Alta",'Mapa final'!$AG$12="Leve"),CONCATENATE("R2C",'Mapa final'!$S$12),"")</f>
        <v/>
      </c>
      <c r="W43" s="134" t="str">
        <f>IF(AND('Mapa final'!$AE$13="Alta",'Mapa final'!$AG$13="Leve"),CONCATENATE("R2C",'Mapa final'!$S$13),"")</f>
        <v/>
      </c>
      <c r="X43" s="134" t="str">
        <f>IF(AND('Mapa final'!$AE$12="Alta",'Mapa final'!$AG$12="Leve"),CONCATENATE("R2C",'Mapa final'!$S$12),"")</f>
        <v/>
      </c>
      <c r="Y43" s="134" t="str">
        <f>IF(AND('Mapa final'!$AE$13="Alta",'Mapa final'!$AG$13="Leve"),CONCATENATE("R2C",'Mapa final'!$S$13),"")</f>
        <v/>
      </c>
      <c r="Z43" s="134" t="str">
        <f>IF(AND('Mapa final'!$AE$12="Alta",'Mapa final'!$AG$12="Leve"),CONCATENATE("R2C",'Mapa final'!$S$12),"")</f>
        <v/>
      </c>
      <c r="AA43" s="52" t="str">
        <f>IF(AND('Mapa final'!$AE$13="Alta",'Mapa final'!$AG$13="Leve"),CONCATENATE("R2C",'Mapa final'!$S$13),"")</f>
        <v/>
      </c>
      <c r="AB43" s="38" t="str">
        <f>IF(AND('Mapa final'!$AE$12="Muy Alta",'Mapa final'!$AG$12="Leve"),CONCATENATE("R2C",'Mapa final'!$S$12),"")</f>
        <v/>
      </c>
      <c r="AC43" s="133" t="str">
        <f>IF(AND('Mapa final'!$AE$13="Muy Alta",'Mapa final'!$AG$13="Leve"),CONCATENATE("R2C",'Mapa final'!$S$13),"")</f>
        <v/>
      </c>
      <c r="AD43" s="133" t="str">
        <f>IF(AND('Mapa final'!$AE$12="Muy Alta",'Mapa final'!$AG$12="Leve"),CONCATENATE("R2C",'Mapa final'!$S$12),"")</f>
        <v/>
      </c>
      <c r="AE43" s="133" t="str">
        <f>IF(AND('Mapa final'!$AE$13="Muy Alta",'Mapa final'!$AG$13="Leve"),CONCATENATE("R2C",'Mapa final'!$S$13),"")</f>
        <v/>
      </c>
      <c r="AF43" s="133" t="str">
        <f>IF(AND('Mapa final'!$AE$12="Muy Alta",'Mapa final'!$AG$12="Leve"),CONCATENATE("R2C",'Mapa final'!$S$12),"")</f>
        <v/>
      </c>
      <c r="AG43" s="39" t="str">
        <f>IF(AND('Mapa final'!$AE$13="Muy Alta",'Mapa final'!$AG$13="Leve"),CONCATENATE("R2C",'Mapa final'!$S$13),"")</f>
        <v/>
      </c>
      <c r="AH43" s="40" t="str">
        <f>IF(AND('Mapa final'!$AE$12="Muy Alta",'Mapa final'!$AG$12="Catastrófico"),CONCATENATE("R2C",'Mapa final'!$S$12),"")</f>
        <v/>
      </c>
      <c r="AI43" s="135" t="str">
        <f>IF(AND('Mapa final'!$AE$13="Muy Alta",'Mapa final'!$AG$13="Catastrófico"),CONCATENATE("R2C",'Mapa final'!$S$13),"")</f>
        <v/>
      </c>
      <c r="AJ43" s="135" t="str">
        <f>IF(AND('Mapa final'!$AE$12="Muy Alta",'Mapa final'!$AG$12="Catastrófico"),CONCATENATE("R2C",'Mapa final'!$S$12),"")</f>
        <v/>
      </c>
      <c r="AK43" s="135" t="str">
        <f>IF(AND('Mapa final'!$AE$13="Muy Alta",'Mapa final'!$AG$13="Catastrófico"),CONCATENATE("R2C",'Mapa final'!$S$13),"")</f>
        <v/>
      </c>
      <c r="AL43" s="135" t="str">
        <f>IF(AND('Mapa final'!$AE$12="Muy Alta",'Mapa final'!$AG$12="Catastrófico"),CONCATENATE("R2C",'Mapa final'!$S$12),"")</f>
        <v/>
      </c>
      <c r="AM43" s="41" t="str">
        <f>IF(AND('Mapa final'!$AE$13="Muy Alta",'Mapa final'!$AG$13="Catastrófico"),CONCATENATE("R2C",'Mapa final'!$S$13),"")</f>
        <v/>
      </c>
      <c r="AN43" s="64"/>
      <c r="AO43" s="341"/>
      <c r="AP43" s="342"/>
      <c r="AQ43" s="342"/>
      <c r="AR43" s="342"/>
      <c r="AS43" s="342"/>
      <c r="AT43" s="343"/>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68"/>
      <c r="C44" s="268"/>
      <c r="D44" s="269"/>
      <c r="E44" s="310"/>
      <c r="F44" s="311"/>
      <c r="G44" s="311"/>
      <c r="H44" s="311"/>
      <c r="I44" s="311"/>
      <c r="J44" s="59" t="str">
        <f>IF(AND('Mapa final'!$AE$12="Baja",'Mapa final'!$AG$12="Leve"),CONCATENATE("R2C",'Mapa final'!$S$12),"")</f>
        <v/>
      </c>
      <c r="K44" s="136" t="str">
        <f>IF(AND('Mapa final'!$AE$13="Baja",'Mapa final'!$AG$13="Leve"),CONCATENATE("R2C",'Mapa final'!$S$13),"")</f>
        <v/>
      </c>
      <c r="L44" s="136" t="str">
        <f>IF(AND('Mapa final'!$AE$12="Baja",'Mapa final'!$AG$12="Leve"),CONCATENATE("R2C",'Mapa final'!$S$12),"")</f>
        <v/>
      </c>
      <c r="M44" s="136" t="str">
        <f>IF(AND('Mapa final'!$AE$13="Baja",'Mapa final'!$AG$13="Leve"),CONCATENATE("R2C",'Mapa final'!$S$13),"")</f>
        <v/>
      </c>
      <c r="N44" s="136" t="str">
        <f>IF(AND('Mapa final'!$AE$12="Baja",'Mapa final'!$AG$12="Leve"),CONCATENATE("R2C",'Mapa final'!$S$12),"")</f>
        <v/>
      </c>
      <c r="O44" s="60" t="str">
        <f>IF(AND('Mapa final'!$AE$13="Baja",'Mapa final'!$AG$13="Leve"),CONCATENATE("R2C",'Mapa final'!$S$13),"")</f>
        <v/>
      </c>
      <c r="P44" s="134" t="str">
        <f>IF(AND('Mapa final'!$AE$12="Alta",'Mapa final'!$AG$12="Leve"),CONCATENATE("R2C",'Mapa final'!$S$12),"")</f>
        <v/>
      </c>
      <c r="Q44" s="134" t="str">
        <f>IF(AND('Mapa final'!$AE$13="Alta",'Mapa final'!$AG$13="Leve"),CONCATENATE("R2C",'Mapa final'!$S$13),"")</f>
        <v/>
      </c>
      <c r="R44" s="134" t="str">
        <f>IF(AND('Mapa final'!$AE$12="Alta",'Mapa final'!$AG$12="Leve"),CONCATENATE("R2C",'Mapa final'!$S$12),"")</f>
        <v/>
      </c>
      <c r="S44" s="134" t="str">
        <f>IF(AND('Mapa final'!$AE$13="Alta",'Mapa final'!$AG$13="Leve"),CONCATENATE("R2C",'Mapa final'!$S$13),"")</f>
        <v/>
      </c>
      <c r="T44" s="134" t="str">
        <f>IF(AND('Mapa final'!$AE$12="Alta",'Mapa final'!$AG$12="Leve"),CONCATENATE("R2C",'Mapa final'!$S$12),"")</f>
        <v/>
      </c>
      <c r="U44" s="52" t="str">
        <f>IF(AND('Mapa final'!$AE$13="Alta",'Mapa final'!$AG$13="Leve"),CONCATENATE("R2C",'Mapa final'!$S$13),"")</f>
        <v/>
      </c>
      <c r="V44" s="51" t="str">
        <f>IF(AND('Mapa final'!$AE$12="Alta",'Mapa final'!$AG$12="Leve"),CONCATENATE("R2C",'Mapa final'!$S$12),"")</f>
        <v/>
      </c>
      <c r="W44" s="134" t="str">
        <f>IF(AND('Mapa final'!$AE$13="Alta",'Mapa final'!$AG$13="Leve"),CONCATENATE("R2C",'Mapa final'!$S$13),"")</f>
        <v/>
      </c>
      <c r="X44" s="134" t="str">
        <f>IF(AND('Mapa final'!$AE$12="Alta",'Mapa final'!$AG$12="Leve"),CONCATENATE("R2C",'Mapa final'!$S$12),"")</f>
        <v/>
      </c>
      <c r="Y44" s="134" t="str">
        <f>IF(AND('Mapa final'!$AE$13="Alta",'Mapa final'!$AG$13="Leve"),CONCATENATE("R2C",'Mapa final'!$S$13),"")</f>
        <v/>
      </c>
      <c r="Z44" s="134" t="str">
        <f>IF(AND('Mapa final'!$AE$12="Alta",'Mapa final'!$AG$12="Leve"),CONCATENATE("R2C",'Mapa final'!$S$12),"")</f>
        <v/>
      </c>
      <c r="AA44" s="52" t="str">
        <f>IF(AND('Mapa final'!$AE$13="Alta",'Mapa final'!$AG$13="Leve"),CONCATENATE("R2C",'Mapa final'!$S$13),"")</f>
        <v/>
      </c>
      <c r="AB44" s="38" t="str">
        <f>IF(AND('Mapa final'!$AE$12="Muy Alta",'Mapa final'!$AG$12="Leve"),CONCATENATE("R2C",'Mapa final'!$S$12),"")</f>
        <v/>
      </c>
      <c r="AC44" s="133" t="str">
        <f>IF(AND('Mapa final'!$AE$13="Muy Alta",'Mapa final'!$AG$13="Leve"),CONCATENATE("R2C",'Mapa final'!$S$13),"")</f>
        <v/>
      </c>
      <c r="AD44" s="133" t="str">
        <f>IF(AND('Mapa final'!$AE$12="Muy Alta",'Mapa final'!$AG$12="Leve"),CONCATENATE("R2C",'Mapa final'!$S$12),"")</f>
        <v/>
      </c>
      <c r="AE44" s="133" t="str">
        <f>IF(AND('Mapa final'!$AE$13="Muy Alta",'Mapa final'!$AG$13="Leve"),CONCATENATE("R2C",'Mapa final'!$S$13),"")</f>
        <v/>
      </c>
      <c r="AF44" s="133" t="str">
        <f>IF(AND('Mapa final'!$AE$12="Muy Alta",'Mapa final'!$AG$12="Leve"),CONCATENATE("R2C",'Mapa final'!$S$12),"")</f>
        <v/>
      </c>
      <c r="AG44" s="39" t="str">
        <f>IF(AND('Mapa final'!$AE$13="Muy Alta",'Mapa final'!$AG$13="Leve"),CONCATENATE("R2C",'Mapa final'!$S$13),"")</f>
        <v/>
      </c>
      <c r="AH44" s="40" t="str">
        <f>IF(AND('Mapa final'!$AE$12="Muy Alta",'Mapa final'!$AG$12="Catastrófico"),CONCATENATE("R2C",'Mapa final'!$S$12),"")</f>
        <v/>
      </c>
      <c r="AI44" s="135" t="str">
        <f>IF(AND('Mapa final'!$AE$13="Muy Alta",'Mapa final'!$AG$13="Catastrófico"),CONCATENATE("R2C",'Mapa final'!$S$13),"")</f>
        <v/>
      </c>
      <c r="AJ44" s="135" t="str">
        <f>IF(AND('Mapa final'!$AE$12="Muy Alta",'Mapa final'!$AG$12="Catastrófico"),CONCATENATE("R2C",'Mapa final'!$S$12),"")</f>
        <v/>
      </c>
      <c r="AK44" s="135" t="str">
        <f>IF(AND('Mapa final'!$AE$13="Muy Alta",'Mapa final'!$AG$13="Catastrófico"),CONCATENATE("R2C",'Mapa final'!$S$13),"")</f>
        <v/>
      </c>
      <c r="AL44" s="135" t="str">
        <f>IF(AND('Mapa final'!$AE$12="Muy Alta",'Mapa final'!$AG$12="Catastrófico"),CONCATENATE("R2C",'Mapa final'!$S$12),"")</f>
        <v/>
      </c>
      <c r="AM44" s="41" t="str">
        <f>IF(AND('Mapa final'!$AE$13="Muy Alta",'Mapa final'!$AG$13="Catastrófico"),CONCATENATE("R2C",'Mapa final'!$S$13),"")</f>
        <v/>
      </c>
      <c r="AN44" s="64"/>
      <c r="AO44" s="341"/>
      <c r="AP44" s="342"/>
      <c r="AQ44" s="342"/>
      <c r="AR44" s="342"/>
      <c r="AS44" s="342"/>
      <c r="AT44" s="343"/>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68"/>
      <c r="C45" s="268"/>
      <c r="D45" s="269"/>
      <c r="E45" s="313"/>
      <c r="F45" s="314"/>
      <c r="G45" s="314"/>
      <c r="H45" s="314"/>
      <c r="I45" s="314"/>
      <c r="J45" s="61" t="str">
        <f>IF(AND('Mapa final'!$AE$12="Baja",'Mapa final'!$AG$12="Leve"),CONCATENATE("R2C",'Mapa final'!$S$12),"")</f>
        <v/>
      </c>
      <c r="K45" s="62" t="str">
        <f>IF(AND('Mapa final'!$AE$13="Baja",'Mapa final'!$AG$13="Leve"),CONCATENATE("R2C",'Mapa final'!$S$13),"")</f>
        <v/>
      </c>
      <c r="L45" s="62" t="str">
        <f>IF(AND('Mapa final'!$AE$12="Baja",'Mapa final'!$AG$12="Leve"),CONCATENATE("R2C",'Mapa final'!$S$12),"")</f>
        <v/>
      </c>
      <c r="M45" s="62" t="str">
        <f>IF(AND('Mapa final'!$AE$13="Baja",'Mapa final'!$AG$13="Leve"),CONCATENATE("R2C",'Mapa final'!$S$13),"")</f>
        <v/>
      </c>
      <c r="N45" s="62" t="str">
        <f>IF(AND('Mapa final'!$AE$12="Baja",'Mapa final'!$AG$12="Leve"),CONCATENATE("R2C",'Mapa final'!$S$12),"")</f>
        <v/>
      </c>
      <c r="O45" s="63" t="str">
        <f>IF(AND('Mapa final'!$AE$13="Baja",'Mapa final'!$AG$13="Leve"),CONCATENATE("R2C",'Mapa final'!$S$13),"")</f>
        <v/>
      </c>
      <c r="P45" s="54" t="str">
        <f>IF(AND('Mapa final'!$AE$12="Alta",'Mapa final'!$AG$12="Leve"),CONCATENATE("R2C",'Mapa final'!$S$12),"")</f>
        <v/>
      </c>
      <c r="Q45" s="54" t="str">
        <f>IF(AND('Mapa final'!$AE$13="Alta",'Mapa final'!$AG$13="Leve"),CONCATENATE("R2C",'Mapa final'!$S$13),"")</f>
        <v/>
      </c>
      <c r="R45" s="54" t="str">
        <f>IF(AND('Mapa final'!$AE$12="Alta",'Mapa final'!$AG$12="Leve"),CONCATENATE("R2C",'Mapa final'!$S$12),"")</f>
        <v/>
      </c>
      <c r="S45" s="54" t="str">
        <f>IF(AND('Mapa final'!$AE$13="Alta",'Mapa final'!$AG$13="Leve"),CONCATENATE("R2C",'Mapa final'!$S$13),"")</f>
        <v/>
      </c>
      <c r="T45" s="54" t="str">
        <f>IF(AND('Mapa final'!$AE$12="Alta",'Mapa final'!$AG$12="Leve"),CONCATENATE("R2C",'Mapa final'!$S$12),"")</f>
        <v/>
      </c>
      <c r="U45" s="55" t="str">
        <f>IF(AND('Mapa final'!$AE$13="Alta",'Mapa final'!$AG$13="Leve"),CONCATENATE("R2C",'Mapa final'!$S$13),"")</f>
        <v/>
      </c>
      <c r="V45" s="53" t="str">
        <f>IF(AND('Mapa final'!$AE$12="Alta",'Mapa final'!$AG$12="Leve"),CONCATENATE("R2C",'Mapa final'!$S$12),"")</f>
        <v/>
      </c>
      <c r="W45" s="54" t="str">
        <f>IF(AND('Mapa final'!$AE$13="Alta",'Mapa final'!$AG$13="Leve"),CONCATENATE("R2C",'Mapa final'!$S$13),"")</f>
        <v/>
      </c>
      <c r="X45" s="54" t="str">
        <f>IF(AND('Mapa final'!$AE$12="Alta",'Mapa final'!$AG$12="Leve"),CONCATENATE("R2C",'Mapa final'!$S$12),"")</f>
        <v/>
      </c>
      <c r="Y45" s="54" t="str">
        <f>IF(AND('Mapa final'!$AE$13="Alta",'Mapa final'!$AG$13="Leve"),CONCATENATE("R2C",'Mapa final'!$S$13),"")</f>
        <v/>
      </c>
      <c r="Z45" s="54" t="str">
        <f>IF(AND('Mapa final'!$AE$12="Alta",'Mapa final'!$AG$12="Leve"),CONCATENATE("R2C",'Mapa final'!$S$12),"")</f>
        <v/>
      </c>
      <c r="AA45" s="55" t="str">
        <f>IF(AND('Mapa final'!$AE$13="Alta",'Mapa final'!$AG$13="Leve"),CONCATENATE("R2C",'Mapa final'!$S$13),"")</f>
        <v/>
      </c>
      <c r="AB45" s="42" t="str">
        <f>IF(AND('Mapa final'!$AE$12="Muy Alta",'Mapa final'!$AG$12="Leve"),CONCATENATE("R2C",'Mapa final'!$S$12),"")</f>
        <v/>
      </c>
      <c r="AC45" s="43" t="str">
        <f>IF(AND('Mapa final'!$AE$13="Muy Alta",'Mapa final'!$AG$13="Leve"),CONCATENATE("R2C",'Mapa final'!$S$13),"")</f>
        <v/>
      </c>
      <c r="AD45" s="43" t="str">
        <f>IF(AND('Mapa final'!$AE$12="Muy Alta",'Mapa final'!$AG$12="Leve"),CONCATENATE("R2C",'Mapa final'!$S$12),"")</f>
        <v/>
      </c>
      <c r="AE45" s="43" t="str">
        <f>IF(AND('Mapa final'!$AE$13="Muy Alta",'Mapa final'!$AG$13="Leve"),CONCATENATE("R2C",'Mapa final'!$S$13),"")</f>
        <v/>
      </c>
      <c r="AF45" s="43" t="str">
        <f>IF(AND('Mapa final'!$AE$12="Muy Alta",'Mapa final'!$AG$12="Leve"),CONCATENATE("R2C",'Mapa final'!$S$12),"")</f>
        <v/>
      </c>
      <c r="AG45" s="44" t="str">
        <f>IF(AND('Mapa final'!$AE$13="Muy Alta",'Mapa final'!$AG$13="Leve"),CONCATENATE("R2C",'Mapa final'!$S$13),"")</f>
        <v/>
      </c>
      <c r="AH45" s="45" t="str">
        <f>IF(AND('Mapa final'!$AE$12="Muy Alta",'Mapa final'!$AG$12="Catastrófico"),CONCATENATE("R2C",'Mapa final'!$S$12),"")</f>
        <v/>
      </c>
      <c r="AI45" s="46" t="str">
        <f>IF(AND('Mapa final'!$AE$13="Muy Alta",'Mapa final'!$AG$13="Catastrófico"),CONCATENATE("R2C",'Mapa final'!$S$13),"")</f>
        <v/>
      </c>
      <c r="AJ45" s="46" t="str">
        <f>IF(AND('Mapa final'!$AE$12="Muy Alta",'Mapa final'!$AG$12="Catastrófico"),CONCATENATE("R2C",'Mapa final'!$S$12),"")</f>
        <v/>
      </c>
      <c r="AK45" s="46" t="str">
        <f>IF(AND('Mapa final'!$AE$13="Muy Alta",'Mapa final'!$AG$13="Catastrófico"),CONCATENATE("R2C",'Mapa final'!$S$13),"")</f>
        <v/>
      </c>
      <c r="AL45" s="46" t="str">
        <f>IF(AND('Mapa final'!$AE$12="Muy Alta",'Mapa final'!$AG$12="Catastrófico"),CONCATENATE("R2C",'Mapa final'!$S$12),"")</f>
        <v/>
      </c>
      <c r="AM45" s="47" t="str">
        <f>IF(AND('Mapa final'!$AE$13="Muy Alta",'Mapa final'!$AG$13="Catastrófico"),CONCATENATE("R2C",'Mapa final'!$S$13),"")</f>
        <v/>
      </c>
      <c r="AN45" s="64"/>
      <c r="AO45" s="344"/>
      <c r="AP45" s="345"/>
      <c r="AQ45" s="345"/>
      <c r="AR45" s="345"/>
      <c r="AS45" s="345"/>
      <c r="AT45" s="346"/>
    </row>
    <row r="46" spans="1:80" ht="19.5" customHeight="1" x14ac:dyDescent="0.25">
      <c r="A46" s="64"/>
      <c r="B46" s="268"/>
      <c r="C46" s="268"/>
      <c r="D46" s="269"/>
      <c r="E46" s="307" t="s">
        <v>188</v>
      </c>
      <c r="F46" s="308"/>
      <c r="G46" s="308"/>
      <c r="H46" s="308"/>
      <c r="I46" s="309"/>
      <c r="J46" s="56" t="str">
        <f>IF(AND('Mapa final'!$AE$12="Baja",'Mapa final'!$AG$12="Leve"),CONCATENATE("R2C",'Mapa final'!$S$12),"")</f>
        <v/>
      </c>
      <c r="K46" s="57" t="str">
        <f>IF(AND('Mapa final'!$AE$13="Baja",'Mapa final'!$AG$13="Leve"),CONCATENATE("R2C",'Mapa final'!$S$13),"")</f>
        <v/>
      </c>
      <c r="L46" s="57" t="str">
        <f>IF(AND('Mapa final'!$AE$12="Baja",'Mapa final'!$AG$12="Leve"),CONCATENATE("R2C",'Mapa final'!$S$12),"")</f>
        <v/>
      </c>
      <c r="M46" s="57" t="str">
        <f>IF(AND('Mapa final'!$AE$13="Baja",'Mapa final'!$AG$13="Leve"),CONCATENATE("R2C",'Mapa final'!$S$13),"")</f>
        <v/>
      </c>
      <c r="N46" s="57" t="str">
        <f>IF(AND('Mapa final'!$AE$12="Baja",'Mapa final'!$AG$12="Leve"),CONCATENATE("R2C",'Mapa final'!$S$12),"")</f>
        <v/>
      </c>
      <c r="O46" s="58" t="str">
        <f>IF(AND('Mapa final'!$AE$13="Baja",'Mapa final'!$AG$13="Leve"),CONCATENATE("R2C",'Mapa final'!$S$13),"")</f>
        <v/>
      </c>
      <c r="P46" s="56" t="str">
        <f>IF(AND('Mapa final'!$AE$12="Baja",'Mapa final'!$AG$12="Leve"),CONCATENATE("R2C",'Mapa final'!$S$12),"")</f>
        <v/>
      </c>
      <c r="Q46" s="57" t="str">
        <f>IF(AND('Mapa final'!$AE$13="Baja",'Mapa final'!$AG$13="Leve"),CONCATENATE("R2C",'Mapa final'!$S$13),"")</f>
        <v/>
      </c>
      <c r="R46" s="57" t="str">
        <f>IF(AND('Mapa final'!$AE$12="Baja",'Mapa final'!$AG$12="Leve"),CONCATENATE("R2C",'Mapa final'!$S$12),"")</f>
        <v/>
      </c>
      <c r="S46" s="57" t="str">
        <f>IF(AND('Mapa final'!$AE$13="Baja",'Mapa final'!$AG$13="Leve"),CONCATENATE("R2C",'Mapa final'!$S$13),"")</f>
        <v/>
      </c>
      <c r="T46" s="57" t="str">
        <f>IF(AND('Mapa final'!$AE$12="Baja",'Mapa final'!$AG$12="Leve"),CONCATENATE("R2C",'Mapa final'!$S$12),"")</f>
        <v/>
      </c>
      <c r="U46" s="58" t="str">
        <f>IF(AND('Mapa final'!$AE$13="Baja",'Mapa final'!$AG$13="Leve"),CONCATENATE("R2C",'Mapa final'!$S$13),"")</f>
        <v/>
      </c>
      <c r="V46" s="48" t="str">
        <f>IF(AND('Mapa final'!$AE$12="Alta",'Mapa final'!$AG$12="Leve"),CONCATENATE("R2C",'Mapa final'!$S$12),"")</f>
        <v/>
      </c>
      <c r="W46" s="49" t="str">
        <f>IF(AND('Mapa final'!$AE$13="Alta",'Mapa final'!$AG$13="Leve"),CONCATENATE("R2C",'Mapa final'!$S$13),"")</f>
        <v/>
      </c>
      <c r="X46" s="49" t="str">
        <f>IF(AND('Mapa final'!$AE$12="Alta",'Mapa final'!$AG$12="Leve"),CONCATENATE("R2C",'Mapa final'!$S$12),"")</f>
        <v/>
      </c>
      <c r="Y46" s="49" t="str">
        <f>IF(AND('Mapa final'!$AE$13="Alta",'Mapa final'!$AG$13="Leve"),CONCATENATE("R2C",'Mapa final'!$S$13),"")</f>
        <v/>
      </c>
      <c r="Z46" s="49" t="str">
        <f>IF(AND('Mapa final'!$AE$12="Alta",'Mapa final'!$AG$12="Leve"),CONCATENATE("R2C",'Mapa final'!$S$12),"")</f>
        <v/>
      </c>
      <c r="AA46" s="50" t="str">
        <f>IF(AND('Mapa final'!$AE$13="Alta",'Mapa final'!$AG$13="Leve"),CONCATENATE("R2C",'Mapa final'!$S$13),"")</f>
        <v/>
      </c>
      <c r="AB46" s="32" t="str">
        <f>IF(AND('Mapa final'!$AE$12="Muy Alta",'Mapa final'!$AG$12="Leve"),CONCATENATE("R2C",'Mapa final'!$S$12),"")</f>
        <v/>
      </c>
      <c r="AC46" s="33" t="str">
        <f>IF(AND('Mapa final'!$AE$13="Muy Alta",'Mapa final'!$AG$13="Leve"),CONCATENATE("R2C",'Mapa final'!$S$13),"")</f>
        <v/>
      </c>
      <c r="AD46" s="33" t="str">
        <f>IF(AND('Mapa final'!$AE$12="Muy Alta",'Mapa final'!$AG$12="Leve"),CONCATENATE("R2C",'Mapa final'!$S$12),"")</f>
        <v/>
      </c>
      <c r="AE46" s="33" t="str">
        <f>IF(AND('Mapa final'!$AE$13="Muy Alta",'Mapa final'!$AG$13="Leve"),CONCATENATE("R2C",'Mapa final'!$S$13),"")</f>
        <v/>
      </c>
      <c r="AF46" s="33" t="str">
        <f>IF(AND('Mapa final'!$AE$12="Muy Alta",'Mapa final'!$AG$12="Leve"),CONCATENATE("R2C",'Mapa final'!$S$12),"")</f>
        <v/>
      </c>
      <c r="AG46" s="34" t="str">
        <f>IF(AND('Mapa final'!$AE$13="Muy Alta",'Mapa final'!$AG$13="Leve"),CONCATENATE("R2C",'Mapa final'!$S$13),"")</f>
        <v/>
      </c>
      <c r="AH46" s="35" t="str">
        <f>IF(AND('Mapa final'!$AE$12="Muy Alta",'Mapa final'!$AG$12="Catastrófico"),CONCATENATE("R2C",'Mapa final'!$S$12),"")</f>
        <v/>
      </c>
      <c r="AI46" s="36" t="str">
        <f>IF(AND('Mapa final'!$AE$13="Muy Alta",'Mapa final'!$AG$13="Catastrófico"),CONCATENATE("R2C",'Mapa final'!$S$13),"")</f>
        <v/>
      </c>
      <c r="AJ46" s="36" t="str">
        <f>IF(AND('Mapa final'!$AE$12="Muy Alta",'Mapa final'!$AG$12="Catastrófico"),CONCATENATE("R2C",'Mapa final'!$S$12),"")</f>
        <v/>
      </c>
      <c r="AK46" s="36" t="str">
        <f>IF(AND('Mapa final'!$AE$13="Muy Alta",'Mapa final'!$AG$13="Catastrófico"),CONCATENATE("R2C",'Mapa final'!$S$13),"")</f>
        <v/>
      </c>
      <c r="AL46" s="36" t="str">
        <f>IF(AND('Mapa final'!$AE$12="Muy Alta",'Mapa final'!$AG$12="Catastrófico"),CONCATENATE("R2C",'Mapa final'!$S$12),"")</f>
        <v/>
      </c>
      <c r="AM46" s="37" t="str">
        <f>IF(AND('Mapa final'!$AE$13="Muy Alta",'Mapa final'!$AG$13="Catastrófico"),CONCATENATE("R2C",'Mapa final'!$S$13),"")</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19.5" customHeight="1" x14ac:dyDescent="0.25">
      <c r="A47" s="64"/>
      <c r="B47" s="268"/>
      <c r="C47" s="268"/>
      <c r="D47" s="269"/>
      <c r="E47" s="326"/>
      <c r="F47" s="311"/>
      <c r="G47" s="311"/>
      <c r="H47" s="311"/>
      <c r="I47" s="312"/>
      <c r="J47" s="59" t="str">
        <f>IF(AND('Mapa final'!$AE$12="Baja",'Mapa final'!$AG$12="Leve"),CONCATENATE("R2C",'Mapa final'!$S$12),"")</f>
        <v/>
      </c>
      <c r="K47" s="136" t="str">
        <f>IF(AND('Mapa final'!$AE$13="Baja",'Mapa final'!$AG$13="Leve"),CONCATENATE("R2C",'Mapa final'!$S$13),"")</f>
        <v/>
      </c>
      <c r="L47" s="136" t="str">
        <f>IF(AND('Mapa final'!$AE$12="Baja",'Mapa final'!$AG$12="Leve"),CONCATENATE("R2C",'Mapa final'!$S$12),"")</f>
        <v/>
      </c>
      <c r="M47" s="136" t="str">
        <f>IF(AND('Mapa final'!$AE$13="Baja",'Mapa final'!$AG$13="Leve"),CONCATENATE("R2C",'Mapa final'!$S$13),"")</f>
        <v/>
      </c>
      <c r="N47" s="136" t="str">
        <f>IF(AND('Mapa final'!$AE$12="Baja",'Mapa final'!$AG$12="Leve"),CONCATENATE("R2C",'Mapa final'!$S$12),"")</f>
        <v/>
      </c>
      <c r="O47" s="60" t="str">
        <f>IF(AND('Mapa final'!$AE$13="Baja",'Mapa final'!$AG$13="Leve"),CONCATENATE("R2C",'Mapa final'!$S$13),"")</f>
        <v/>
      </c>
      <c r="P47" s="59" t="str">
        <f>IF(AND('Mapa final'!$AE$12="Baja",'Mapa final'!$AG$12="Leve"),CONCATENATE("R2C",'Mapa final'!$S$12),"")</f>
        <v/>
      </c>
      <c r="Q47" s="136" t="str">
        <f>IF(AND('Mapa final'!$AE$13="Baja",'Mapa final'!$AG$13="Leve"),CONCATENATE("R2C",'Mapa final'!$S$13),"")</f>
        <v/>
      </c>
      <c r="R47" s="136" t="str">
        <f>IF(AND('Mapa final'!$AE$12="Baja",'Mapa final'!$AG$12="Leve"),CONCATENATE("R2C",'Mapa final'!$S$12),"")</f>
        <v/>
      </c>
      <c r="S47" s="136" t="str">
        <f>IF(AND('Mapa final'!$AE$13="Baja",'Mapa final'!$AG$13="Leve"),CONCATENATE("R2C",'Mapa final'!$S$13),"")</f>
        <v/>
      </c>
      <c r="T47" s="136" t="str">
        <f>IF(AND('Mapa final'!$AE$12="Baja",'Mapa final'!$AG$12="Leve"),CONCATENATE("R2C",'Mapa final'!$S$12),"")</f>
        <v/>
      </c>
      <c r="U47" s="60" t="str">
        <f>IF(AND('Mapa final'!$AE$13="Baja",'Mapa final'!$AG$13="Leve"),CONCATENATE("R2C",'Mapa final'!$S$13),"")</f>
        <v/>
      </c>
      <c r="V47" s="51" t="str">
        <f>IF(AND('Mapa final'!$AE$12="Alta",'Mapa final'!$AG$12="Leve"),CONCATENATE("R2C",'Mapa final'!$S$12),"")</f>
        <v/>
      </c>
      <c r="W47" s="134" t="str">
        <f>IF(AND('Mapa final'!$AE$13="Alta",'Mapa final'!$AG$13="Leve"),CONCATENATE("R2C",'Mapa final'!$S$13),"")</f>
        <v/>
      </c>
      <c r="X47" s="134" t="str">
        <f>IF(AND('Mapa final'!$AE$12="Alta",'Mapa final'!$AG$12="Leve"),CONCATENATE("R2C",'Mapa final'!$S$12),"")</f>
        <v/>
      </c>
      <c r="Y47" s="134" t="str">
        <f>IF(AND('Mapa final'!$AE$13="Alta",'Mapa final'!$AG$13="Leve"),CONCATENATE("R2C",'Mapa final'!$S$13),"")</f>
        <v/>
      </c>
      <c r="Z47" s="134" t="str">
        <f>IF(AND('Mapa final'!$AE$12="Alta",'Mapa final'!$AG$12="Leve"),CONCATENATE("R2C",'Mapa final'!$S$12),"")</f>
        <v/>
      </c>
      <c r="AA47" s="52" t="str">
        <f>IF(AND('Mapa final'!$AE$13="Alta",'Mapa final'!$AG$13="Leve"),CONCATENATE("R2C",'Mapa final'!$S$13),"")</f>
        <v/>
      </c>
      <c r="AB47" s="38" t="str">
        <f>IF(AND('Mapa final'!$AE$12="Muy Alta",'Mapa final'!$AG$12="Leve"),CONCATENATE("R2C",'Mapa final'!$S$12),"")</f>
        <v/>
      </c>
      <c r="AC47" s="133" t="str">
        <f>IF(AND('Mapa final'!$AE$13="Muy Alta",'Mapa final'!$AG$13="Leve"),CONCATENATE("R2C",'Mapa final'!$S$13),"")</f>
        <v/>
      </c>
      <c r="AD47" s="133" t="str">
        <f>IF(AND('Mapa final'!$AE$12="Muy Alta",'Mapa final'!$AG$12="Leve"),CONCATENATE("R2C",'Mapa final'!$S$12),"")</f>
        <v/>
      </c>
      <c r="AE47" s="133" t="str">
        <f>IF(AND('Mapa final'!$AE$13="Muy Alta",'Mapa final'!$AG$13="Leve"),CONCATENATE("R2C",'Mapa final'!$S$13),"")</f>
        <v/>
      </c>
      <c r="AF47" s="133" t="str">
        <f>IF(AND('Mapa final'!$AE$12="Muy Alta",'Mapa final'!$AG$12="Leve"),CONCATENATE("R2C",'Mapa final'!$S$12),"")</f>
        <v/>
      </c>
      <c r="AG47" s="39" t="str">
        <f>IF(AND('Mapa final'!$AE$13="Muy Alta",'Mapa final'!$AG$13="Leve"),CONCATENATE("R2C",'Mapa final'!$S$13),"")</f>
        <v/>
      </c>
      <c r="AH47" s="40" t="str">
        <f>IF(AND('Mapa final'!$AE$12="Muy Alta",'Mapa final'!$AG$12="Catastrófico"),CONCATENATE("R2C",'Mapa final'!$S$12),"")</f>
        <v/>
      </c>
      <c r="AI47" s="135" t="str">
        <f>IF(AND('Mapa final'!$AE$13="Muy Alta",'Mapa final'!$AG$13="Catastrófico"),CONCATENATE("R2C",'Mapa final'!$S$13),"")</f>
        <v/>
      </c>
      <c r="AJ47" s="135" t="str">
        <f>IF(AND('Mapa final'!$AE$12="Muy Alta",'Mapa final'!$AG$12="Catastrófico"),CONCATENATE("R2C",'Mapa final'!$S$12),"")</f>
        <v/>
      </c>
      <c r="AK47" s="135" t="str">
        <f>IF(AND('Mapa final'!$AE$13="Muy Alta",'Mapa final'!$AG$13="Catastrófico"),CONCATENATE("R2C",'Mapa final'!$S$13),"")</f>
        <v/>
      </c>
      <c r="AL47" s="135" t="str">
        <f>IF(AND('Mapa final'!$AE$12="Muy Alta",'Mapa final'!$AG$12="Catastrófico"),CONCATENATE("R2C",'Mapa final'!$S$12),"")</f>
        <v/>
      </c>
      <c r="AM47" s="41" t="str">
        <f>IF(AND('Mapa final'!$AE$13="Muy Alta",'Mapa final'!$AG$13="Catastrófico"),CONCATENATE("R2C",'Mapa final'!$S$13),"")</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68"/>
      <c r="C48" s="268"/>
      <c r="D48" s="269"/>
      <c r="E48" s="326"/>
      <c r="F48" s="311"/>
      <c r="G48" s="311"/>
      <c r="H48" s="311"/>
      <c r="I48" s="312"/>
      <c r="J48" s="59" t="str">
        <f>IF(AND('Mapa final'!$AE$12="Baja",'Mapa final'!$AG$12="Leve"),CONCATENATE("R2C",'Mapa final'!$S$12),"")</f>
        <v/>
      </c>
      <c r="K48" s="136" t="str">
        <f>IF(AND('Mapa final'!$AE$13="Baja",'Mapa final'!$AG$13="Leve"),CONCATENATE("R2C",'Mapa final'!$S$13),"")</f>
        <v/>
      </c>
      <c r="L48" s="136" t="str">
        <f>IF(AND('Mapa final'!$AE$12="Baja",'Mapa final'!$AG$12="Leve"),CONCATENATE("R2C",'Mapa final'!$S$12),"")</f>
        <v/>
      </c>
      <c r="M48" s="136" t="str">
        <f>IF(AND('Mapa final'!$AE$13="Baja",'Mapa final'!$AG$13="Leve"),CONCATENATE("R2C",'Mapa final'!$S$13),"")</f>
        <v/>
      </c>
      <c r="N48" s="136" t="str">
        <f>IF(AND('Mapa final'!$AE$12="Baja",'Mapa final'!$AG$12="Leve"),CONCATENATE("R2C",'Mapa final'!$S$12),"")</f>
        <v/>
      </c>
      <c r="O48" s="60" t="str">
        <f>IF(AND('Mapa final'!$AE$13="Baja",'Mapa final'!$AG$13="Leve"),CONCATENATE("R2C",'Mapa final'!$S$13),"")</f>
        <v/>
      </c>
      <c r="P48" s="59" t="str">
        <f>IF(AND('Mapa final'!$AE$12="Baja",'Mapa final'!$AG$12="Leve"),CONCATENATE("R2C",'Mapa final'!$S$12),"")</f>
        <v/>
      </c>
      <c r="Q48" s="136" t="str">
        <f>IF(AND('Mapa final'!$AE$13="Baja",'Mapa final'!$AG$13="Leve"),CONCATENATE("R2C",'Mapa final'!$S$13),"")</f>
        <v/>
      </c>
      <c r="R48" s="136" t="str">
        <f>IF(AND('Mapa final'!$AE$12="Baja",'Mapa final'!$AG$12="Leve"),CONCATENATE("R2C",'Mapa final'!$S$12),"")</f>
        <v/>
      </c>
      <c r="S48" s="136" t="str">
        <f>IF(AND('Mapa final'!$AE$13="Baja",'Mapa final'!$AG$13="Leve"),CONCATENATE("R2C",'Mapa final'!$S$13),"")</f>
        <v/>
      </c>
      <c r="T48" s="136" t="str">
        <f>IF(AND('Mapa final'!$AE$12="Baja",'Mapa final'!$AG$12="Leve"),CONCATENATE("R2C",'Mapa final'!$S$12),"")</f>
        <v/>
      </c>
      <c r="U48" s="60" t="str">
        <f>IF(AND('Mapa final'!$AE$13="Baja",'Mapa final'!$AG$13="Leve"),CONCATENATE("R2C",'Mapa final'!$S$13),"")</f>
        <v/>
      </c>
      <c r="V48" s="51" t="str">
        <f>IF(AND('Mapa final'!$AE$12="Alta",'Mapa final'!$AG$12="Leve"),CONCATENATE("R2C",'Mapa final'!$S$12),"")</f>
        <v/>
      </c>
      <c r="W48" s="134" t="str">
        <f>IF(AND('Mapa final'!$AE$13="Alta",'Mapa final'!$AG$13="Leve"),CONCATENATE("R2C",'Mapa final'!$S$13),"")</f>
        <v/>
      </c>
      <c r="X48" s="134" t="str">
        <f>IF(AND('Mapa final'!$AE$12="Alta",'Mapa final'!$AG$12="Leve"),CONCATENATE("R2C",'Mapa final'!$S$12),"")</f>
        <v/>
      </c>
      <c r="Y48" s="134" t="str">
        <f>IF(AND('Mapa final'!$AE$13="Alta",'Mapa final'!$AG$13="Leve"),CONCATENATE("R2C",'Mapa final'!$S$13),"")</f>
        <v/>
      </c>
      <c r="Z48" s="134" t="str">
        <f>IF(AND('Mapa final'!$AE$12="Alta",'Mapa final'!$AG$12="Leve"),CONCATENATE("R2C",'Mapa final'!$S$12),"")</f>
        <v/>
      </c>
      <c r="AA48" s="52" t="str">
        <f>IF(AND('Mapa final'!$AE$13="Alta",'Mapa final'!$AG$13="Leve"),CONCATENATE("R2C",'Mapa final'!$S$13),"")</f>
        <v/>
      </c>
      <c r="AB48" s="38" t="str">
        <f>IF(AND('Mapa final'!$AE$12="Muy Alta",'Mapa final'!$AG$12="Leve"),CONCATENATE("R2C",'Mapa final'!$S$12),"")</f>
        <v/>
      </c>
      <c r="AC48" s="133" t="str">
        <f>IF(AND('Mapa final'!$AE$13="Muy Alta",'Mapa final'!$AG$13="Leve"),CONCATENATE("R2C",'Mapa final'!$S$13),"")</f>
        <v/>
      </c>
      <c r="AD48" s="133" t="str">
        <f>IF(AND('Mapa final'!$AE$12="Muy Alta",'Mapa final'!$AG$12="Leve"),CONCATENATE("R2C",'Mapa final'!$S$12),"")</f>
        <v/>
      </c>
      <c r="AE48" s="133" t="str">
        <f>IF(AND('Mapa final'!$AE$13="Muy Alta",'Mapa final'!$AG$13="Leve"),CONCATENATE("R2C",'Mapa final'!$S$13),"")</f>
        <v/>
      </c>
      <c r="AF48" s="133" t="str">
        <f>IF(AND('Mapa final'!$AE$12="Muy Alta",'Mapa final'!$AG$12="Leve"),CONCATENATE("R2C",'Mapa final'!$S$12),"")</f>
        <v/>
      </c>
      <c r="AG48" s="39" t="str">
        <f>IF(AND('Mapa final'!$AE$13="Muy Alta",'Mapa final'!$AG$13="Leve"),CONCATENATE("R2C",'Mapa final'!$S$13),"")</f>
        <v/>
      </c>
      <c r="AH48" s="40" t="str">
        <f>IF(AND('Mapa final'!$AE$12="Muy Alta",'Mapa final'!$AG$12="Catastrófico"),CONCATENATE("R2C",'Mapa final'!$S$12),"")</f>
        <v/>
      </c>
      <c r="AI48" s="135" t="str">
        <f>IF(AND('Mapa final'!$AE$13="Muy Alta",'Mapa final'!$AG$13="Catastrófico"),CONCATENATE("R2C",'Mapa final'!$S$13),"")</f>
        <v/>
      </c>
      <c r="AJ48" s="135" t="str">
        <f>IF(AND('Mapa final'!$AE$12="Muy Alta",'Mapa final'!$AG$12="Catastrófico"),CONCATENATE("R2C",'Mapa final'!$S$12),"")</f>
        <v/>
      </c>
      <c r="AK48" s="135" t="str">
        <f>IF(AND('Mapa final'!$AE$13="Muy Alta",'Mapa final'!$AG$13="Catastrófico"),CONCATENATE("R2C",'Mapa final'!$S$13),"")</f>
        <v/>
      </c>
      <c r="AL48" s="135" t="str">
        <f>IF(AND('Mapa final'!$AE$12="Muy Alta",'Mapa final'!$AG$12="Catastrófico"),CONCATENATE("R2C",'Mapa final'!$S$12),"")</f>
        <v/>
      </c>
      <c r="AM48" s="41" t="str">
        <f>IF(AND('Mapa final'!$AE$13="Muy Alta",'Mapa final'!$AG$13="Catastrófico"),CONCATENATE("R2C",'Mapa final'!$S$13),"")</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68"/>
      <c r="C49" s="268"/>
      <c r="D49" s="269"/>
      <c r="E49" s="310"/>
      <c r="F49" s="311"/>
      <c r="G49" s="311"/>
      <c r="H49" s="311"/>
      <c r="I49" s="312"/>
      <c r="J49" s="59" t="str">
        <f>IF(AND('Mapa final'!$AE$12="Baja",'Mapa final'!$AG$12="Leve"),CONCATENATE("R2C",'Mapa final'!$S$12),"")</f>
        <v/>
      </c>
      <c r="K49" s="136" t="str">
        <f>IF(AND('Mapa final'!$AE$13="Baja",'Mapa final'!$AG$13="Leve"),CONCATENATE("R2C",'Mapa final'!$S$13),"")</f>
        <v/>
      </c>
      <c r="L49" s="136" t="str">
        <f>IF(AND('Mapa final'!$AE$12="Baja",'Mapa final'!$AG$12="Leve"),CONCATENATE("R2C",'Mapa final'!$S$12),"")</f>
        <v/>
      </c>
      <c r="M49" s="136" t="str">
        <f>IF(AND('Mapa final'!$AE$13="Baja",'Mapa final'!$AG$13="Leve"),CONCATENATE("R2C",'Mapa final'!$S$13),"")</f>
        <v/>
      </c>
      <c r="N49" s="136" t="str">
        <f>IF(AND('Mapa final'!$AE$12="Baja",'Mapa final'!$AG$12="Leve"),CONCATENATE("R2C",'Mapa final'!$S$12),"")</f>
        <v/>
      </c>
      <c r="O49" s="60" t="str">
        <f>IF(AND('Mapa final'!$AE$13="Baja",'Mapa final'!$AG$13="Leve"),CONCATENATE("R2C",'Mapa final'!$S$13),"")</f>
        <v/>
      </c>
      <c r="P49" s="59" t="str">
        <f>IF(AND('Mapa final'!$AE$12="Baja",'Mapa final'!$AG$12="Leve"),CONCATENATE("R2C",'Mapa final'!$S$12),"")</f>
        <v/>
      </c>
      <c r="Q49" s="136" t="str">
        <f>IF(AND('Mapa final'!$AE$13="Baja",'Mapa final'!$AG$13="Leve"),CONCATENATE("R2C",'Mapa final'!$S$13),"")</f>
        <v/>
      </c>
      <c r="R49" s="136" t="str">
        <f>IF(AND('Mapa final'!$AE$12="Baja",'Mapa final'!$AG$12="Leve"),CONCATENATE("R2C",'Mapa final'!$S$12),"")</f>
        <v/>
      </c>
      <c r="S49" s="136" t="str">
        <f>IF(AND('Mapa final'!$AE$13="Baja",'Mapa final'!$AG$13="Leve"),CONCATENATE("R2C",'Mapa final'!$S$13),"")</f>
        <v/>
      </c>
      <c r="T49" s="136" t="str">
        <f>IF(AND('Mapa final'!$AE$12="Baja",'Mapa final'!$AG$12="Leve"),CONCATENATE("R2C",'Mapa final'!$S$12),"")</f>
        <v/>
      </c>
      <c r="U49" s="60" t="str">
        <f>IF(AND('Mapa final'!$AE$13="Baja",'Mapa final'!$AG$13="Leve"),CONCATENATE("R2C",'Mapa final'!$S$13),"")</f>
        <v/>
      </c>
      <c r="V49" s="51" t="str">
        <f>IF(AND('Mapa final'!$AE$12="Alta",'Mapa final'!$AG$12="Leve"),CONCATENATE("R2C",'Mapa final'!$S$12),"")</f>
        <v/>
      </c>
      <c r="W49" s="134" t="str">
        <f>IF(AND('Mapa final'!$AE$13="Alta",'Mapa final'!$AG$13="Leve"),CONCATENATE("R2C",'Mapa final'!$S$13),"")</f>
        <v/>
      </c>
      <c r="X49" s="134" t="str">
        <f>IF(AND('Mapa final'!$AE$12="Alta",'Mapa final'!$AG$12="Leve"),CONCATENATE("R2C",'Mapa final'!$S$12),"")</f>
        <v/>
      </c>
      <c r="Y49" s="134" t="str">
        <f>IF(AND('Mapa final'!$AE$13="Alta",'Mapa final'!$AG$13="Leve"),CONCATENATE("R2C",'Mapa final'!$S$13),"")</f>
        <v/>
      </c>
      <c r="Z49" s="134" t="str">
        <f>IF(AND('Mapa final'!$AE$12="Alta",'Mapa final'!$AG$12="Leve"),CONCATENATE("R2C",'Mapa final'!$S$12),"")</f>
        <v/>
      </c>
      <c r="AA49" s="52" t="str">
        <f>IF(AND('Mapa final'!$AE$13="Alta",'Mapa final'!$AG$13="Leve"),CONCATENATE("R2C",'Mapa final'!$S$13),"")</f>
        <v/>
      </c>
      <c r="AB49" s="38" t="str">
        <f>IF(AND('Mapa final'!$AE$12="Muy Alta",'Mapa final'!$AG$12="Leve"),CONCATENATE("R2C",'Mapa final'!$S$12),"")</f>
        <v/>
      </c>
      <c r="AC49" s="133" t="str">
        <f>IF(AND('Mapa final'!$AE$13="Muy Alta",'Mapa final'!$AG$13="Leve"),CONCATENATE("R2C",'Mapa final'!$S$13),"")</f>
        <v/>
      </c>
      <c r="AD49" s="133" t="str">
        <f>IF(AND('Mapa final'!$AE$12="Muy Alta",'Mapa final'!$AG$12="Leve"),CONCATENATE("R2C",'Mapa final'!$S$12),"")</f>
        <v/>
      </c>
      <c r="AE49" s="133" t="str">
        <f>IF(AND('Mapa final'!$AE$13="Muy Alta",'Mapa final'!$AG$13="Leve"),CONCATENATE("R2C",'Mapa final'!$S$13),"")</f>
        <v/>
      </c>
      <c r="AF49" s="133" t="str">
        <f>IF(AND('Mapa final'!$AE$12="Muy Alta",'Mapa final'!$AG$12="Leve"),CONCATENATE("R2C",'Mapa final'!$S$12),"")</f>
        <v/>
      </c>
      <c r="AG49" s="39" t="str">
        <f>IF(AND('Mapa final'!$AE$13="Muy Alta",'Mapa final'!$AG$13="Leve"),CONCATENATE("R2C",'Mapa final'!$S$13),"")</f>
        <v/>
      </c>
      <c r="AH49" s="40" t="str">
        <f>IF(AND('Mapa final'!$AE$12="Muy Alta",'Mapa final'!$AG$12="Catastrófico"),CONCATENATE("R2C",'Mapa final'!$S$12),"")</f>
        <v/>
      </c>
      <c r="AI49" s="135" t="str">
        <f>IF(AND('Mapa final'!$AE$13="Muy Alta",'Mapa final'!$AG$13="Catastrófico"),CONCATENATE("R2C",'Mapa final'!$S$13),"")</f>
        <v/>
      </c>
      <c r="AJ49" s="135" t="str">
        <f>IF(AND('Mapa final'!$AE$12="Muy Alta",'Mapa final'!$AG$12="Catastrófico"),CONCATENATE("R2C",'Mapa final'!$S$12),"")</f>
        <v/>
      </c>
      <c r="AK49" s="135" t="str">
        <f>IF(AND('Mapa final'!$AE$13="Muy Alta",'Mapa final'!$AG$13="Catastrófico"),CONCATENATE("R2C",'Mapa final'!$S$13),"")</f>
        <v/>
      </c>
      <c r="AL49" s="135" t="str">
        <f>IF(AND('Mapa final'!$AE$12="Muy Alta",'Mapa final'!$AG$12="Catastrófico"),CONCATENATE("R2C",'Mapa final'!$S$12),"")</f>
        <v/>
      </c>
      <c r="AM49" s="41" t="str">
        <f>IF(AND('Mapa final'!$AE$13="Muy Alta",'Mapa final'!$AG$13="Catastrófico"),CONCATENATE("R2C",'Mapa final'!$S$13),"")</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68"/>
      <c r="C50" s="268"/>
      <c r="D50" s="269"/>
      <c r="E50" s="310"/>
      <c r="F50" s="311"/>
      <c r="G50" s="311"/>
      <c r="H50" s="311"/>
      <c r="I50" s="312"/>
      <c r="J50" s="59" t="str">
        <f>IF(AND('Mapa final'!$AE$12="Baja",'Mapa final'!$AG$12="Leve"),CONCATENATE("R2C",'Mapa final'!$S$12),"")</f>
        <v/>
      </c>
      <c r="K50" s="136" t="str">
        <f>IF(AND('Mapa final'!$AE$13="Baja",'Mapa final'!$AG$13="Leve"),CONCATENATE("R2C",'Mapa final'!$S$13),"")</f>
        <v/>
      </c>
      <c r="L50" s="136" t="str">
        <f>IF(AND('Mapa final'!$AE$12="Baja",'Mapa final'!$AG$12="Leve"),CONCATENATE("R2C",'Mapa final'!$S$12),"")</f>
        <v/>
      </c>
      <c r="M50" s="136" t="str">
        <f>IF(AND('Mapa final'!$AE$13="Baja",'Mapa final'!$AG$13="Leve"),CONCATENATE("R2C",'Mapa final'!$S$13),"")</f>
        <v/>
      </c>
      <c r="N50" s="136" t="str">
        <f>IF(AND('Mapa final'!$AE$12="Baja",'Mapa final'!$AG$12="Leve"),CONCATENATE("R2C",'Mapa final'!$S$12),"")</f>
        <v/>
      </c>
      <c r="O50" s="60" t="str">
        <f>IF(AND('Mapa final'!$AE$13="Baja",'Mapa final'!$AG$13="Leve"),CONCATENATE("R2C",'Mapa final'!$S$13),"")</f>
        <v/>
      </c>
      <c r="P50" s="59" t="str">
        <f>IF(AND('Mapa final'!$AE$12="Baja",'Mapa final'!$AG$12="Leve"),CONCATENATE("R2C",'Mapa final'!$S$12),"")</f>
        <v/>
      </c>
      <c r="Q50" s="136" t="str">
        <f>IF(AND('Mapa final'!$AE$13="Baja",'Mapa final'!$AG$13="Leve"),CONCATENATE("R2C",'Mapa final'!$S$13),"")</f>
        <v/>
      </c>
      <c r="R50" s="136" t="str">
        <f>IF(AND('Mapa final'!$AE$12="Baja",'Mapa final'!$AG$12="Leve"),CONCATENATE("R2C",'Mapa final'!$S$12),"")</f>
        <v/>
      </c>
      <c r="S50" s="136" t="str">
        <f>IF(AND('Mapa final'!$AE$13="Baja",'Mapa final'!$AG$13="Leve"),CONCATENATE("R2C",'Mapa final'!$S$13),"")</f>
        <v/>
      </c>
      <c r="T50" s="136" t="str">
        <f>IF(AND('Mapa final'!$AE$12="Baja",'Mapa final'!$AG$12="Leve"),CONCATENATE("R2C",'Mapa final'!$S$12),"")</f>
        <v/>
      </c>
      <c r="U50" s="60" t="str">
        <f>IF(AND('Mapa final'!$AE$13="Baja",'Mapa final'!$AG$13="Leve"),CONCATENATE("R2C",'Mapa final'!$S$13),"")</f>
        <v/>
      </c>
      <c r="V50" s="51" t="str">
        <f>IF(AND('Mapa final'!$AE$12="Alta",'Mapa final'!$AG$12="Leve"),CONCATENATE("R2C",'Mapa final'!$S$12),"")</f>
        <v/>
      </c>
      <c r="W50" s="134" t="str">
        <f>IF(AND('Mapa final'!$AE$13="Alta",'Mapa final'!$AG$13="Leve"),CONCATENATE("R2C",'Mapa final'!$S$13),"")</f>
        <v/>
      </c>
      <c r="X50" s="134" t="str">
        <f>IF(AND('Mapa final'!$AE$12="Alta",'Mapa final'!$AG$12="Leve"),CONCATENATE("R2C",'Mapa final'!$S$12),"")</f>
        <v/>
      </c>
      <c r="Y50" s="134" t="str">
        <f>IF(AND('Mapa final'!$AE$13="Alta",'Mapa final'!$AG$13="Leve"),CONCATENATE("R2C",'Mapa final'!$S$13),"")</f>
        <v/>
      </c>
      <c r="Z50" s="134" t="str">
        <f>IF(AND('Mapa final'!$AE$12="Alta",'Mapa final'!$AG$12="Leve"),CONCATENATE("R2C",'Mapa final'!$S$12),"")</f>
        <v/>
      </c>
      <c r="AA50" s="52" t="str">
        <f>IF(AND('Mapa final'!$AE$13="Alta",'Mapa final'!$AG$13="Leve"),CONCATENATE("R2C",'Mapa final'!$S$13),"")</f>
        <v/>
      </c>
      <c r="AB50" s="38" t="str">
        <f>IF(AND('Mapa final'!$AE$12="Muy Alta",'Mapa final'!$AG$12="Leve"),CONCATENATE("R2C",'Mapa final'!$S$12),"")</f>
        <v/>
      </c>
      <c r="AC50" s="133" t="str">
        <f>IF(AND('Mapa final'!$AE$13="Muy Alta",'Mapa final'!$AG$13="Leve"),CONCATENATE("R2C",'Mapa final'!$S$13),"")</f>
        <v/>
      </c>
      <c r="AD50" s="133" t="str">
        <f>IF(AND('Mapa final'!$AE$12="Muy Alta",'Mapa final'!$AG$12="Leve"),CONCATENATE("R2C",'Mapa final'!$S$12),"")</f>
        <v/>
      </c>
      <c r="AE50" s="133" t="str">
        <f>IF(AND('Mapa final'!$AE$13="Muy Alta",'Mapa final'!$AG$13="Leve"),CONCATENATE("R2C",'Mapa final'!$S$13),"")</f>
        <v/>
      </c>
      <c r="AF50" s="133" t="str">
        <f>IF(AND('Mapa final'!$AE$12="Muy Alta",'Mapa final'!$AG$12="Leve"),CONCATENATE("R2C",'Mapa final'!$S$12),"")</f>
        <v/>
      </c>
      <c r="AG50" s="39" t="str">
        <f>IF(AND('Mapa final'!$AE$13="Muy Alta",'Mapa final'!$AG$13="Leve"),CONCATENATE("R2C",'Mapa final'!$S$13),"")</f>
        <v/>
      </c>
      <c r="AH50" s="40" t="str">
        <f>IF(AND('Mapa final'!$AE$12="Muy Alta",'Mapa final'!$AG$12="Catastrófico"),CONCATENATE("R2C",'Mapa final'!$S$12),"")</f>
        <v/>
      </c>
      <c r="AI50" s="135" t="str">
        <f>IF(AND('Mapa final'!$AE$13="Muy Alta",'Mapa final'!$AG$13="Catastrófico"),CONCATENATE("R2C",'Mapa final'!$S$13),"")</f>
        <v/>
      </c>
      <c r="AJ50" s="135" t="str">
        <f>IF(AND('Mapa final'!$AE$12="Muy Alta",'Mapa final'!$AG$12="Catastrófico"),CONCATENATE("R2C",'Mapa final'!$S$12),"")</f>
        <v/>
      </c>
      <c r="AK50" s="135" t="str">
        <f>IF(AND('Mapa final'!$AE$13="Muy Alta",'Mapa final'!$AG$13="Catastrófico"),CONCATENATE("R2C",'Mapa final'!$S$13),"")</f>
        <v/>
      </c>
      <c r="AL50" s="135" t="str">
        <f>IF(AND('Mapa final'!$AE$12="Muy Alta",'Mapa final'!$AG$12="Catastrófico"),CONCATENATE("R2C",'Mapa final'!$S$12),"")</f>
        <v/>
      </c>
      <c r="AM50" s="41" t="str">
        <f>IF(AND('Mapa final'!$AE$13="Muy Alta",'Mapa final'!$AG$13="Catastrófico"),CONCATENATE("R2C",'Mapa final'!$S$13),"")</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68"/>
      <c r="C51" s="268"/>
      <c r="D51" s="269"/>
      <c r="E51" s="310"/>
      <c r="F51" s="311"/>
      <c r="G51" s="311"/>
      <c r="H51" s="311"/>
      <c r="I51" s="312"/>
      <c r="J51" s="59" t="str">
        <f>IF(AND('Mapa final'!$AE$12="Baja",'Mapa final'!$AG$12="Leve"),CONCATENATE("R2C",'Mapa final'!$S$12),"")</f>
        <v/>
      </c>
      <c r="K51" s="136" t="str">
        <f>IF(AND('Mapa final'!$AE$13="Baja",'Mapa final'!$AG$13="Leve"),CONCATENATE("R2C",'Mapa final'!$S$13),"")</f>
        <v/>
      </c>
      <c r="L51" s="136" t="str">
        <f>IF(AND('Mapa final'!$AE$12="Baja",'Mapa final'!$AG$12="Leve"),CONCATENATE("R2C",'Mapa final'!$S$12),"")</f>
        <v/>
      </c>
      <c r="M51" s="136" t="str">
        <f>IF(AND('Mapa final'!$AE$13="Baja",'Mapa final'!$AG$13="Leve"),CONCATENATE("R2C",'Mapa final'!$S$13),"")</f>
        <v/>
      </c>
      <c r="N51" s="136" t="str">
        <f>IF(AND('Mapa final'!$AE$12="Baja",'Mapa final'!$AG$12="Leve"),CONCATENATE("R2C",'Mapa final'!$S$12),"")</f>
        <v/>
      </c>
      <c r="O51" s="60" t="str">
        <f>IF(AND('Mapa final'!$AE$13="Baja",'Mapa final'!$AG$13="Leve"),CONCATENATE("R2C",'Mapa final'!$S$13),"")</f>
        <v/>
      </c>
      <c r="P51" s="59" t="str">
        <f>IF(AND('Mapa final'!$AE$12="Baja",'Mapa final'!$AG$12="Leve"),CONCATENATE("R2C",'Mapa final'!$S$12),"")</f>
        <v/>
      </c>
      <c r="Q51" s="136" t="str">
        <f>IF(AND('Mapa final'!$AE$13="Baja",'Mapa final'!$AG$13="Leve"),CONCATENATE("R2C",'Mapa final'!$S$13),"")</f>
        <v/>
      </c>
      <c r="R51" s="136" t="str">
        <f>IF(AND('Mapa final'!$AE$12="Baja",'Mapa final'!$AG$12="Leve"),CONCATENATE("R2C",'Mapa final'!$S$12),"")</f>
        <v/>
      </c>
      <c r="S51" s="136" t="str">
        <f>IF(AND('Mapa final'!$AE$13="Baja",'Mapa final'!$AG$13="Leve"),CONCATENATE("R2C",'Mapa final'!$S$13),"")</f>
        <v/>
      </c>
      <c r="T51" s="136" t="str">
        <f>IF(AND('Mapa final'!$AE$12="Baja",'Mapa final'!$AG$12="Leve"),CONCATENATE("R2C",'Mapa final'!$S$12),"")</f>
        <v/>
      </c>
      <c r="U51" s="60" t="str">
        <f>IF(AND('Mapa final'!$AE$13="Baja",'Mapa final'!$AG$13="Leve"),CONCATENATE("R2C",'Mapa final'!$S$13),"")</f>
        <v/>
      </c>
      <c r="V51" s="51" t="str">
        <f>IF(AND('Mapa final'!$AE$12="Alta",'Mapa final'!$AG$12="Leve"),CONCATENATE("R2C",'Mapa final'!$S$12),"")</f>
        <v/>
      </c>
      <c r="W51" s="134" t="str">
        <f>IF(AND('Mapa final'!$AE$13="Alta",'Mapa final'!$AG$13="Leve"),CONCATENATE("R2C",'Mapa final'!$S$13),"")</f>
        <v/>
      </c>
      <c r="X51" s="134" t="str">
        <f>IF(AND('Mapa final'!$AE$12="Alta",'Mapa final'!$AG$12="Leve"),CONCATENATE("R2C",'Mapa final'!$S$12),"")</f>
        <v/>
      </c>
      <c r="Y51" s="134" t="str">
        <f>IF(AND('Mapa final'!$AE$13="Alta",'Mapa final'!$AG$13="Leve"),CONCATENATE("R2C",'Mapa final'!$S$13),"")</f>
        <v/>
      </c>
      <c r="Z51" s="134" t="str">
        <f>IF(AND('Mapa final'!$AE$12="Alta",'Mapa final'!$AG$12="Leve"),CONCATENATE("R2C",'Mapa final'!$S$12),"")</f>
        <v/>
      </c>
      <c r="AA51" s="52" t="str">
        <f>IF(AND('Mapa final'!$AE$13="Alta",'Mapa final'!$AG$13="Leve"),CONCATENATE("R2C",'Mapa final'!$S$13),"")</f>
        <v/>
      </c>
      <c r="AB51" s="38" t="str">
        <f>IF(AND('Mapa final'!$AE$12="Muy Alta",'Mapa final'!$AG$12="Leve"),CONCATENATE("R2C",'Mapa final'!$S$12),"")</f>
        <v/>
      </c>
      <c r="AC51" s="133" t="str">
        <f>IF(AND('Mapa final'!$AE$13="Muy Alta",'Mapa final'!$AG$13="Leve"),CONCATENATE("R2C",'Mapa final'!$S$13),"")</f>
        <v/>
      </c>
      <c r="AD51" s="133" t="str">
        <f>IF(AND('Mapa final'!$AE$12="Muy Alta",'Mapa final'!$AG$12="Leve"),CONCATENATE("R2C",'Mapa final'!$S$12),"")</f>
        <v/>
      </c>
      <c r="AE51" s="133" t="str">
        <f>IF(AND('Mapa final'!$AE$13="Muy Alta",'Mapa final'!$AG$13="Leve"),CONCATENATE("R2C",'Mapa final'!$S$13),"")</f>
        <v/>
      </c>
      <c r="AF51" s="133" t="str">
        <f>IF(AND('Mapa final'!$AE$12="Muy Alta",'Mapa final'!$AG$12="Leve"),CONCATENATE("R2C",'Mapa final'!$S$12),"")</f>
        <v/>
      </c>
      <c r="AG51" s="39" t="str">
        <f>IF(AND('Mapa final'!$AE$13="Muy Alta",'Mapa final'!$AG$13="Leve"),CONCATENATE("R2C",'Mapa final'!$S$13),"")</f>
        <v/>
      </c>
      <c r="AH51" s="40" t="str">
        <f>IF(AND('Mapa final'!$AE$12="Muy Alta",'Mapa final'!$AG$12="Catastrófico"),CONCATENATE("R2C",'Mapa final'!$S$12),"")</f>
        <v/>
      </c>
      <c r="AI51" s="135" t="str">
        <f>IF(AND('Mapa final'!$AE$13="Muy Alta",'Mapa final'!$AG$13="Catastrófico"),CONCATENATE("R2C",'Mapa final'!$S$13),"")</f>
        <v/>
      </c>
      <c r="AJ51" s="135" t="str">
        <f>IF(AND('Mapa final'!$AE$12="Muy Alta",'Mapa final'!$AG$12="Catastrófico"),CONCATENATE("R2C",'Mapa final'!$S$12),"")</f>
        <v/>
      </c>
      <c r="AK51" s="135" t="str">
        <f>IF(AND('Mapa final'!$AE$13="Muy Alta",'Mapa final'!$AG$13="Catastrófico"),CONCATENATE("R2C",'Mapa final'!$S$13),"")</f>
        <v/>
      </c>
      <c r="AL51" s="135" t="str">
        <f>IF(AND('Mapa final'!$AE$12="Muy Alta",'Mapa final'!$AG$12="Catastrófico"),CONCATENATE("R2C",'Mapa final'!$S$12),"")</f>
        <v/>
      </c>
      <c r="AM51" s="41" t="str">
        <f>IF(AND('Mapa final'!$AE$13="Muy Alta",'Mapa final'!$AG$13="Catastrófico"),CONCATENATE("R2C",'Mapa final'!$S$13),"")</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68"/>
      <c r="C52" s="268"/>
      <c r="D52" s="269"/>
      <c r="E52" s="310"/>
      <c r="F52" s="311"/>
      <c r="G52" s="311"/>
      <c r="H52" s="311"/>
      <c r="I52" s="312"/>
      <c r="J52" s="59" t="str">
        <f>IF(AND('Mapa final'!$AE$12="Baja",'Mapa final'!$AG$12="Leve"),CONCATENATE("R2C",'Mapa final'!$S$12),"")</f>
        <v/>
      </c>
      <c r="K52" s="136" t="str">
        <f>IF(AND('Mapa final'!$AE$13="Baja",'Mapa final'!$AG$13="Leve"),CONCATENATE("R2C",'Mapa final'!$S$13),"")</f>
        <v/>
      </c>
      <c r="L52" s="136" t="str">
        <f>IF(AND('Mapa final'!$AE$12="Baja",'Mapa final'!$AG$12="Leve"),CONCATENATE("R2C",'Mapa final'!$S$12),"")</f>
        <v/>
      </c>
      <c r="M52" s="136" t="str">
        <f>IF(AND('Mapa final'!$AE$13="Baja",'Mapa final'!$AG$13="Leve"),CONCATENATE("R2C",'Mapa final'!$S$13),"")</f>
        <v/>
      </c>
      <c r="N52" s="136" t="str">
        <f>IF(AND('Mapa final'!$AE$12="Baja",'Mapa final'!$AG$12="Leve"),CONCATENATE("R2C",'Mapa final'!$S$12),"")</f>
        <v/>
      </c>
      <c r="O52" s="60" t="str">
        <f>IF(AND('Mapa final'!$AE$13="Baja",'Mapa final'!$AG$13="Leve"),CONCATENATE("R2C",'Mapa final'!$S$13),"")</f>
        <v/>
      </c>
      <c r="P52" s="59" t="str">
        <f>IF(AND('Mapa final'!$AE$12="Baja",'Mapa final'!$AG$12="Leve"),CONCATENATE("R2C",'Mapa final'!$S$12),"")</f>
        <v/>
      </c>
      <c r="Q52" s="136" t="str">
        <f>IF(AND('Mapa final'!$AE$13="Baja",'Mapa final'!$AG$13="Leve"),CONCATENATE("R2C",'Mapa final'!$S$13),"")</f>
        <v/>
      </c>
      <c r="R52" s="136" t="str">
        <f>IF(AND('Mapa final'!$AE$12="Baja",'Mapa final'!$AG$12="Leve"),CONCATENATE("R2C",'Mapa final'!$S$12),"")</f>
        <v/>
      </c>
      <c r="S52" s="136" t="str">
        <f>IF(AND('Mapa final'!$AE$13="Baja",'Mapa final'!$AG$13="Leve"),CONCATENATE("R2C",'Mapa final'!$S$13),"")</f>
        <v/>
      </c>
      <c r="T52" s="136" t="str">
        <f>IF(AND('Mapa final'!$AE$12="Baja",'Mapa final'!$AG$12="Leve"),CONCATENATE("R2C",'Mapa final'!$S$12),"")</f>
        <v/>
      </c>
      <c r="U52" s="60" t="str">
        <f>IF(AND('Mapa final'!$AE$13="Baja",'Mapa final'!$AG$13="Leve"),CONCATENATE("R2C",'Mapa final'!$S$13),"")</f>
        <v/>
      </c>
      <c r="V52" s="51" t="str">
        <f>IF(AND('Mapa final'!$AE$12="Alta",'Mapa final'!$AG$12="Leve"),CONCATENATE("R2C",'Mapa final'!$S$12),"")</f>
        <v/>
      </c>
      <c r="W52" s="134" t="str">
        <f>IF(AND('Mapa final'!$AE$13="Alta",'Mapa final'!$AG$13="Leve"),CONCATENATE("R2C",'Mapa final'!$S$13),"")</f>
        <v/>
      </c>
      <c r="X52" s="134" t="str">
        <f>IF(AND('Mapa final'!$AE$12="Alta",'Mapa final'!$AG$12="Leve"),CONCATENATE("R2C",'Mapa final'!$S$12),"")</f>
        <v/>
      </c>
      <c r="Y52" s="134" t="str">
        <f>IF(AND('Mapa final'!$AE$13="Alta",'Mapa final'!$AG$13="Leve"),CONCATENATE("R2C",'Mapa final'!$S$13),"")</f>
        <v/>
      </c>
      <c r="Z52" s="134" t="str">
        <f>IF(AND('Mapa final'!$AE$12="Alta",'Mapa final'!$AG$12="Leve"),CONCATENATE("R2C",'Mapa final'!$S$12),"")</f>
        <v/>
      </c>
      <c r="AA52" s="52" t="str">
        <f>IF(AND('Mapa final'!$AE$13="Alta",'Mapa final'!$AG$13="Leve"),CONCATENATE("R2C",'Mapa final'!$S$13),"")</f>
        <v/>
      </c>
      <c r="AB52" s="38" t="str">
        <f>IF(AND('Mapa final'!$AE$12="Muy Alta",'Mapa final'!$AG$12="Leve"),CONCATENATE("R2C",'Mapa final'!$S$12),"")</f>
        <v/>
      </c>
      <c r="AC52" s="133" t="str">
        <f>IF(AND('Mapa final'!$AE$13="Muy Alta",'Mapa final'!$AG$13="Leve"),CONCATENATE("R2C",'Mapa final'!$S$13),"")</f>
        <v/>
      </c>
      <c r="AD52" s="133" t="str">
        <f>IF(AND('Mapa final'!$AE$12="Muy Alta",'Mapa final'!$AG$12="Leve"),CONCATENATE("R2C",'Mapa final'!$S$12),"")</f>
        <v/>
      </c>
      <c r="AE52" s="133" t="str">
        <f>IF(AND('Mapa final'!$AE$13="Muy Alta",'Mapa final'!$AG$13="Leve"),CONCATENATE("R2C",'Mapa final'!$S$13),"")</f>
        <v/>
      </c>
      <c r="AF52" s="133" t="str">
        <f>IF(AND('Mapa final'!$AE$12="Muy Alta",'Mapa final'!$AG$12="Leve"),CONCATENATE("R2C",'Mapa final'!$S$12),"")</f>
        <v/>
      </c>
      <c r="AG52" s="39" t="str">
        <f>IF(AND('Mapa final'!$AE$13="Muy Alta",'Mapa final'!$AG$13="Leve"),CONCATENATE("R2C",'Mapa final'!$S$13),"")</f>
        <v/>
      </c>
      <c r="AH52" s="40" t="str">
        <f>IF(AND('Mapa final'!$AE$12="Muy Alta",'Mapa final'!$AG$12="Catastrófico"),CONCATENATE("R2C",'Mapa final'!$S$12),"")</f>
        <v/>
      </c>
      <c r="AI52" s="135" t="str">
        <f>IF(AND('Mapa final'!$AE$13="Muy Alta",'Mapa final'!$AG$13="Catastrófico"),CONCATENATE("R2C",'Mapa final'!$S$13),"")</f>
        <v/>
      </c>
      <c r="AJ52" s="135" t="str">
        <f>IF(AND('Mapa final'!$AE$12="Muy Alta",'Mapa final'!$AG$12="Catastrófico"),CONCATENATE("R2C",'Mapa final'!$S$12),"")</f>
        <v/>
      </c>
      <c r="AK52" s="135" t="str">
        <f>IF(AND('Mapa final'!$AE$13="Muy Alta",'Mapa final'!$AG$13="Catastrófico"),CONCATENATE("R2C",'Mapa final'!$S$13),"")</f>
        <v/>
      </c>
      <c r="AL52" s="135" t="str">
        <f>IF(AND('Mapa final'!$AE$12="Muy Alta",'Mapa final'!$AG$12="Catastrófico"),CONCATENATE("R2C",'Mapa final'!$S$12),"")</f>
        <v/>
      </c>
      <c r="AM52" s="41" t="str">
        <f>IF(AND('Mapa final'!$AE$13="Muy Alta",'Mapa final'!$AG$13="Catastrófico"),CONCATENATE("R2C",'Mapa final'!$S$13),"")</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68"/>
      <c r="C53" s="268"/>
      <c r="D53" s="269"/>
      <c r="E53" s="310"/>
      <c r="F53" s="311"/>
      <c r="G53" s="311"/>
      <c r="H53" s="311"/>
      <c r="I53" s="312"/>
      <c r="J53" s="59" t="str">
        <f>IF(AND('Mapa final'!$AE$12="Baja",'Mapa final'!$AG$12="Leve"),CONCATENATE("R2C",'Mapa final'!$S$12),"")</f>
        <v/>
      </c>
      <c r="K53" s="136" t="str">
        <f>IF(AND('Mapa final'!$AE$13="Baja",'Mapa final'!$AG$13="Leve"),CONCATENATE("R2C",'Mapa final'!$S$13),"")</f>
        <v/>
      </c>
      <c r="L53" s="136" t="str">
        <f>IF(AND('Mapa final'!$AE$12="Baja",'Mapa final'!$AG$12="Leve"),CONCATENATE("R2C",'Mapa final'!$S$12),"")</f>
        <v/>
      </c>
      <c r="M53" s="136" t="str">
        <f>IF(AND('Mapa final'!$AE$13="Baja",'Mapa final'!$AG$13="Leve"),CONCATENATE("R2C",'Mapa final'!$S$13),"")</f>
        <v/>
      </c>
      <c r="N53" s="136" t="str">
        <f>IF(AND('Mapa final'!$AE$12="Baja",'Mapa final'!$AG$12="Leve"),CONCATENATE("R2C",'Mapa final'!$S$12),"")</f>
        <v/>
      </c>
      <c r="O53" s="60" t="str">
        <f>IF(AND('Mapa final'!$AE$13="Baja",'Mapa final'!$AG$13="Leve"),CONCATENATE("R2C",'Mapa final'!$S$13),"")</f>
        <v/>
      </c>
      <c r="P53" s="59" t="str">
        <f>IF(AND('Mapa final'!$AE$12="Baja",'Mapa final'!$AG$12="Leve"),CONCATENATE("R2C",'Mapa final'!$S$12),"")</f>
        <v/>
      </c>
      <c r="Q53" s="136" t="str">
        <f>IF(AND('Mapa final'!$AE$13="Baja",'Mapa final'!$AG$13="Leve"),CONCATENATE("R2C",'Mapa final'!$S$13),"")</f>
        <v/>
      </c>
      <c r="R53" s="136" t="str">
        <f>IF(AND('Mapa final'!$AE$12="Baja",'Mapa final'!$AG$12="Leve"),CONCATENATE("R2C",'Mapa final'!$S$12),"")</f>
        <v/>
      </c>
      <c r="S53" s="136" t="str">
        <f>IF(AND('Mapa final'!$AE$13="Baja",'Mapa final'!$AG$13="Leve"),CONCATENATE("R2C",'Mapa final'!$S$13),"")</f>
        <v/>
      </c>
      <c r="T53" s="136" t="str">
        <f>IF(AND('Mapa final'!$AE$12="Baja",'Mapa final'!$AG$12="Leve"),CONCATENATE("R2C",'Mapa final'!$S$12),"")</f>
        <v/>
      </c>
      <c r="U53" s="60" t="str">
        <f>IF(AND('Mapa final'!$AE$13="Baja",'Mapa final'!$AG$13="Leve"),CONCATENATE("R2C",'Mapa final'!$S$13),"")</f>
        <v/>
      </c>
      <c r="V53" s="51" t="str">
        <f>IF(AND('Mapa final'!$AE$12="Alta",'Mapa final'!$AG$12="Leve"),CONCATENATE("R2C",'Mapa final'!$S$12),"")</f>
        <v/>
      </c>
      <c r="W53" s="134" t="str">
        <f>IF(AND('Mapa final'!$AE$13="Alta",'Mapa final'!$AG$13="Leve"),CONCATENATE("R2C",'Mapa final'!$S$13),"")</f>
        <v/>
      </c>
      <c r="X53" s="134" t="str">
        <f>IF(AND('Mapa final'!$AE$12="Alta",'Mapa final'!$AG$12="Leve"),CONCATENATE("R2C",'Mapa final'!$S$12),"")</f>
        <v/>
      </c>
      <c r="Y53" s="134" t="str">
        <f>IF(AND('Mapa final'!$AE$13="Alta",'Mapa final'!$AG$13="Leve"),CONCATENATE("R2C",'Mapa final'!$S$13),"")</f>
        <v/>
      </c>
      <c r="Z53" s="134" t="str">
        <f>IF(AND('Mapa final'!$AE$12="Alta",'Mapa final'!$AG$12="Leve"),CONCATENATE("R2C",'Mapa final'!$S$12),"")</f>
        <v/>
      </c>
      <c r="AA53" s="52" t="str">
        <f>IF(AND('Mapa final'!$AE$13="Alta",'Mapa final'!$AG$13="Leve"),CONCATENATE("R2C",'Mapa final'!$S$13),"")</f>
        <v/>
      </c>
      <c r="AB53" s="38" t="str">
        <f>IF(AND('Mapa final'!$AE$12="Muy Alta",'Mapa final'!$AG$12="Leve"),CONCATENATE("R2C",'Mapa final'!$S$12),"")</f>
        <v/>
      </c>
      <c r="AC53" s="133" t="str">
        <f>IF(AND('Mapa final'!$AE$13="Muy Alta",'Mapa final'!$AG$13="Leve"),CONCATENATE("R2C",'Mapa final'!$S$13),"")</f>
        <v/>
      </c>
      <c r="AD53" s="133" t="str">
        <f>IF(AND('Mapa final'!$AE$12="Muy Alta",'Mapa final'!$AG$12="Leve"),CONCATENATE("R2C",'Mapa final'!$S$12),"")</f>
        <v/>
      </c>
      <c r="AE53" s="133" t="str">
        <f>IF(AND('Mapa final'!$AE$13="Muy Alta",'Mapa final'!$AG$13="Leve"),CONCATENATE("R2C",'Mapa final'!$S$13),"")</f>
        <v/>
      </c>
      <c r="AF53" s="133" t="str">
        <f>IF(AND('Mapa final'!$AE$12="Muy Alta",'Mapa final'!$AG$12="Leve"),CONCATENATE("R2C",'Mapa final'!$S$12),"")</f>
        <v/>
      </c>
      <c r="AG53" s="39" t="str">
        <f>IF(AND('Mapa final'!$AE$13="Muy Alta",'Mapa final'!$AG$13="Leve"),CONCATENATE("R2C",'Mapa final'!$S$13),"")</f>
        <v/>
      </c>
      <c r="AH53" s="40" t="str">
        <f>IF(AND('Mapa final'!$AE$12="Muy Alta",'Mapa final'!$AG$12="Catastrófico"),CONCATENATE("R2C",'Mapa final'!$S$12),"")</f>
        <v/>
      </c>
      <c r="AI53" s="135" t="str">
        <f>IF(AND('Mapa final'!$AE$13="Muy Alta",'Mapa final'!$AG$13="Catastrófico"),CONCATENATE("R2C",'Mapa final'!$S$13),"")</f>
        <v/>
      </c>
      <c r="AJ53" s="135" t="str">
        <f>IF(AND('Mapa final'!$AE$12="Muy Alta",'Mapa final'!$AG$12="Catastrófico"),CONCATENATE("R2C",'Mapa final'!$S$12),"")</f>
        <v/>
      </c>
      <c r="AK53" s="135" t="str">
        <f>IF(AND('Mapa final'!$AE$13="Muy Alta",'Mapa final'!$AG$13="Catastrófico"),CONCATENATE("R2C",'Mapa final'!$S$13),"")</f>
        <v/>
      </c>
      <c r="AL53" s="135" t="str">
        <f>IF(AND('Mapa final'!$AE$12="Muy Alta",'Mapa final'!$AG$12="Catastrófico"),CONCATENATE("R2C",'Mapa final'!$S$12),"")</f>
        <v/>
      </c>
      <c r="AM53" s="41" t="str">
        <f>IF(AND('Mapa final'!$AE$13="Muy Alta",'Mapa final'!$AG$13="Catastrófico"),CONCATENATE("R2C",'Mapa final'!$S$13),"")</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68"/>
      <c r="C54" s="268"/>
      <c r="D54" s="269"/>
      <c r="E54" s="310"/>
      <c r="F54" s="311"/>
      <c r="G54" s="311"/>
      <c r="H54" s="311"/>
      <c r="I54" s="312"/>
      <c r="J54" s="59" t="str">
        <f>IF(AND('Mapa final'!$AE$12="Baja",'Mapa final'!$AG$12="Leve"),CONCATENATE("R2C",'Mapa final'!$S$12),"")</f>
        <v/>
      </c>
      <c r="K54" s="136" t="str">
        <f>IF(AND('Mapa final'!$AE$13="Baja",'Mapa final'!$AG$13="Leve"),CONCATENATE("R2C",'Mapa final'!$S$13),"")</f>
        <v/>
      </c>
      <c r="L54" s="136" t="str">
        <f>IF(AND('Mapa final'!$AE$12="Baja",'Mapa final'!$AG$12="Leve"),CONCATENATE("R2C",'Mapa final'!$S$12),"")</f>
        <v/>
      </c>
      <c r="M54" s="136" t="str">
        <f>IF(AND('Mapa final'!$AE$13="Baja",'Mapa final'!$AG$13="Leve"),CONCATENATE("R2C",'Mapa final'!$S$13),"")</f>
        <v/>
      </c>
      <c r="N54" s="136" t="str">
        <f>IF(AND('Mapa final'!$AE$12="Baja",'Mapa final'!$AG$12="Leve"),CONCATENATE("R2C",'Mapa final'!$S$12),"")</f>
        <v/>
      </c>
      <c r="O54" s="60" t="str">
        <f>IF(AND('Mapa final'!$AE$13="Baja",'Mapa final'!$AG$13="Leve"),CONCATENATE("R2C",'Mapa final'!$S$13),"")</f>
        <v/>
      </c>
      <c r="P54" s="59" t="str">
        <f>IF(AND('Mapa final'!$AE$12="Baja",'Mapa final'!$AG$12="Leve"),CONCATENATE("R2C",'Mapa final'!$S$12),"")</f>
        <v/>
      </c>
      <c r="Q54" s="136" t="str">
        <f>IF(AND('Mapa final'!$AE$13="Baja",'Mapa final'!$AG$13="Leve"),CONCATENATE("R2C",'Mapa final'!$S$13),"")</f>
        <v/>
      </c>
      <c r="R54" s="136" t="str">
        <f>IF(AND('Mapa final'!$AE$12="Baja",'Mapa final'!$AG$12="Leve"),CONCATENATE("R2C",'Mapa final'!$S$12),"")</f>
        <v/>
      </c>
      <c r="S54" s="136" t="str">
        <f>IF(AND('Mapa final'!$AE$13="Baja",'Mapa final'!$AG$13="Leve"),CONCATENATE("R2C",'Mapa final'!$S$13),"")</f>
        <v/>
      </c>
      <c r="T54" s="136" t="str">
        <f>IF(AND('Mapa final'!$AE$12="Baja",'Mapa final'!$AG$12="Leve"),CONCATENATE("R2C",'Mapa final'!$S$12),"")</f>
        <v/>
      </c>
      <c r="U54" s="60" t="str">
        <f>IF(AND('Mapa final'!$AE$13="Baja",'Mapa final'!$AG$13="Leve"),CONCATENATE("R2C",'Mapa final'!$S$13),"")</f>
        <v/>
      </c>
      <c r="V54" s="51" t="str">
        <f>IF(AND('Mapa final'!$AE$12="Alta",'Mapa final'!$AG$12="Leve"),CONCATENATE("R2C",'Mapa final'!$S$12),"")</f>
        <v/>
      </c>
      <c r="W54" s="134" t="str">
        <f>IF(AND('Mapa final'!$AE$13="Alta",'Mapa final'!$AG$13="Leve"),CONCATENATE("R2C",'Mapa final'!$S$13),"")</f>
        <v/>
      </c>
      <c r="X54" s="134" t="str">
        <f>IF(AND('Mapa final'!$AE$12="Alta",'Mapa final'!$AG$12="Leve"),CONCATENATE("R2C",'Mapa final'!$S$12),"")</f>
        <v/>
      </c>
      <c r="Y54" s="134" t="str">
        <f>IF(AND('Mapa final'!$AE$13="Alta",'Mapa final'!$AG$13="Leve"),CONCATENATE("R2C",'Mapa final'!$S$13),"")</f>
        <v/>
      </c>
      <c r="Z54" s="134" t="str">
        <f>IF(AND('Mapa final'!$AE$12="Alta",'Mapa final'!$AG$12="Leve"),CONCATENATE("R2C",'Mapa final'!$S$12),"")</f>
        <v/>
      </c>
      <c r="AA54" s="52" t="str">
        <f>IF(AND('Mapa final'!$AE$13="Alta",'Mapa final'!$AG$13="Leve"),CONCATENATE("R2C",'Mapa final'!$S$13),"")</f>
        <v/>
      </c>
      <c r="AB54" s="38" t="str">
        <f>IF(AND('Mapa final'!$AE$12="Muy Alta",'Mapa final'!$AG$12="Leve"),CONCATENATE("R2C",'Mapa final'!$S$12),"")</f>
        <v/>
      </c>
      <c r="AC54" s="133" t="str">
        <f>IF(AND('Mapa final'!$AE$13="Muy Alta",'Mapa final'!$AG$13="Leve"),CONCATENATE("R2C",'Mapa final'!$S$13),"")</f>
        <v/>
      </c>
      <c r="AD54" s="133" t="str">
        <f>IF(AND('Mapa final'!$AE$12="Muy Alta",'Mapa final'!$AG$12="Leve"),CONCATENATE("R2C",'Mapa final'!$S$12),"")</f>
        <v/>
      </c>
      <c r="AE54" s="133" t="str">
        <f>IF(AND('Mapa final'!$AE$13="Muy Alta",'Mapa final'!$AG$13="Leve"),CONCATENATE("R2C",'Mapa final'!$S$13),"")</f>
        <v/>
      </c>
      <c r="AF54" s="133" t="str">
        <f>IF(AND('Mapa final'!$AE$12="Muy Alta",'Mapa final'!$AG$12="Leve"),CONCATENATE("R2C",'Mapa final'!$S$12),"")</f>
        <v/>
      </c>
      <c r="AG54" s="39" t="str">
        <f>IF(AND('Mapa final'!$AE$13="Muy Alta",'Mapa final'!$AG$13="Leve"),CONCATENATE("R2C",'Mapa final'!$S$13),"")</f>
        <v/>
      </c>
      <c r="AH54" s="40" t="str">
        <f>IF(AND('Mapa final'!$AE$12="Muy Alta",'Mapa final'!$AG$12="Catastrófico"),CONCATENATE("R2C",'Mapa final'!$S$12),"")</f>
        <v/>
      </c>
      <c r="AI54" s="135" t="str">
        <f>IF(AND('Mapa final'!$AE$13="Muy Alta",'Mapa final'!$AG$13="Catastrófico"),CONCATENATE("R2C",'Mapa final'!$S$13),"")</f>
        <v/>
      </c>
      <c r="AJ54" s="135" t="str">
        <f>IF(AND('Mapa final'!$AE$12="Muy Alta",'Mapa final'!$AG$12="Catastrófico"),CONCATENATE("R2C",'Mapa final'!$S$12),"")</f>
        <v/>
      </c>
      <c r="AK54" s="135" t="str">
        <f>IF(AND('Mapa final'!$AE$13="Muy Alta",'Mapa final'!$AG$13="Catastrófico"),CONCATENATE("R2C",'Mapa final'!$S$13),"")</f>
        <v/>
      </c>
      <c r="AL54" s="135" t="str">
        <f>IF(AND('Mapa final'!$AE$12="Muy Alta",'Mapa final'!$AG$12="Catastrófico"),CONCATENATE("R2C",'Mapa final'!$S$12),"")</f>
        <v/>
      </c>
      <c r="AM54" s="41" t="str">
        <f>IF(AND('Mapa final'!$AE$13="Muy Alta",'Mapa final'!$AG$13="Catastrófico"),CONCATENATE("R2C",'Mapa final'!$S$13),"")</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68"/>
      <c r="C55" s="268"/>
      <c r="D55" s="269"/>
      <c r="E55" s="313"/>
      <c r="F55" s="314"/>
      <c r="G55" s="314"/>
      <c r="H55" s="314"/>
      <c r="I55" s="315"/>
      <c r="J55" s="61" t="str">
        <f>IF(AND('Mapa final'!$AE$12="Baja",'Mapa final'!$AG$12="Leve"),CONCATENATE("R2C",'Mapa final'!$S$12),"")</f>
        <v/>
      </c>
      <c r="K55" s="62" t="str">
        <f>IF(AND('Mapa final'!$AE$13="Baja",'Mapa final'!$AG$13="Leve"),CONCATENATE("R2C",'Mapa final'!$S$13),"")</f>
        <v/>
      </c>
      <c r="L55" s="62" t="str">
        <f>IF(AND('Mapa final'!$AE$12="Baja",'Mapa final'!$AG$12="Leve"),CONCATENATE("R2C",'Mapa final'!$S$12),"")</f>
        <v/>
      </c>
      <c r="M55" s="62" t="str">
        <f>IF(AND('Mapa final'!$AE$13="Baja",'Mapa final'!$AG$13="Leve"),CONCATENATE("R2C",'Mapa final'!$S$13),"")</f>
        <v/>
      </c>
      <c r="N55" s="62" t="str">
        <f>IF(AND('Mapa final'!$AE$12="Baja",'Mapa final'!$AG$12="Leve"),CONCATENATE("R2C",'Mapa final'!$S$12),"")</f>
        <v/>
      </c>
      <c r="O55" s="63" t="str">
        <f>IF(AND('Mapa final'!$AE$13="Baja",'Mapa final'!$AG$13="Leve"),CONCATENATE("R2C",'Mapa final'!$S$13),"")</f>
        <v/>
      </c>
      <c r="P55" s="61" t="str">
        <f>IF(AND('Mapa final'!$AE$12="Baja",'Mapa final'!$AG$12="Leve"),CONCATENATE("R2C",'Mapa final'!$S$12),"")</f>
        <v/>
      </c>
      <c r="Q55" s="62" t="str">
        <f>IF(AND('Mapa final'!$AE$13="Baja",'Mapa final'!$AG$13="Leve"),CONCATENATE("R2C",'Mapa final'!$S$13),"")</f>
        <v/>
      </c>
      <c r="R55" s="62" t="str">
        <f>IF(AND('Mapa final'!$AE$12="Baja",'Mapa final'!$AG$12="Leve"),CONCATENATE("R2C",'Mapa final'!$S$12),"")</f>
        <v/>
      </c>
      <c r="S55" s="62" t="str">
        <f>IF(AND('Mapa final'!$AE$13="Baja",'Mapa final'!$AG$13="Leve"),CONCATENATE("R2C",'Mapa final'!$S$13),"")</f>
        <v/>
      </c>
      <c r="T55" s="62" t="str">
        <f>IF(AND('Mapa final'!$AE$12="Baja",'Mapa final'!$AG$12="Leve"),CONCATENATE("R2C",'Mapa final'!$S$12),"")</f>
        <v/>
      </c>
      <c r="U55" s="63" t="str">
        <f>IF(AND('Mapa final'!$AE$13="Baja",'Mapa final'!$AG$13="Leve"),CONCATENATE("R2C",'Mapa final'!$S$13),"")</f>
        <v/>
      </c>
      <c r="V55" s="53" t="str">
        <f>IF(AND('Mapa final'!$AE$12="Alta",'Mapa final'!$AG$12="Leve"),CONCATENATE("R2C",'Mapa final'!$S$12),"")</f>
        <v/>
      </c>
      <c r="W55" s="54" t="str">
        <f>IF(AND('Mapa final'!$AE$13="Alta",'Mapa final'!$AG$13="Leve"),CONCATENATE("R2C",'Mapa final'!$S$13),"")</f>
        <v/>
      </c>
      <c r="X55" s="54" t="str">
        <f>IF(AND('Mapa final'!$AE$12="Alta",'Mapa final'!$AG$12="Leve"),CONCATENATE("R2C",'Mapa final'!$S$12),"")</f>
        <v/>
      </c>
      <c r="Y55" s="54" t="str">
        <f>IF(AND('Mapa final'!$AE$13="Alta",'Mapa final'!$AG$13="Leve"),CONCATENATE("R2C",'Mapa final'!$S$13),"")</f>
        <v/>
      </c>
      <c r="Z55" s="54" t="str">
        <f>IF(AND('Mapa final'!$AE$12="Alta",'Mapa final'!$AG$12="Leve"),CONCATENATE("R2C",'Mapa final'!$S$12),"")</f>
        <v/>
      </c>
      <c r="AA55" s="55" t="str">
        <f>IF(AND('Mapa final'!$AE$13="Alta",'Mapa final'!$AG$13="Leve"),CONCATENATE("R2C",'Mapa final'!$S$13),"")</f>
        <v/>
      </c>
      <c r="AB55" s="42" t="str">
        <f>IF(AND('Mapa final'!$AE$12="Muy Alta",'Mapa final'!$AG$12="Leve"),CONCATENATE("R2C",'Mapa final'!$S$12),"")</f>
        <v/>
      </c>
      <c r="AC55" s="43" t="str">
        <f>IF(AND('Mapa final'!$AE$13="Muy Alta",'Mapa final'!$AG$13="Leve"),CONCATENATE("R2C",'Mapa final'!$S$13),"")</f>
        <v/>
      </c>
      <c r="AD55" s="43" t="str">
        <f>IF(AND('Mapa final'!$AE$12="Muy Alta",'Mapa final'!$AG$12="Leve"),CONCATENATE("R2C",'Mapa final'!$S$12),"")</f>
        <v/>
      </c>
      <c r="AE55" s="43" t="str">
        <f>IF(AND('Mapa final'!$AE$13="Muy Alta",'Mapa final'!$AG$13="Leve"),CONCATENATE("R2C",'Mapa final'!$S$13),"")</f>
        <v/>
      </c>
      <c r="AF55" s="43" t="str">
        <f>IF(AND('Mapa final'!$AE$12="Muy Alta",'Mapa final'!$AG$12="Leve"),CONCATENATE("R2C",'Mapa final'!$S$12),"")</f>
        <v/>
      </c>
      <c r="AG55" s="44" t="str">
        <f>IF(AND('Mapa final'!$AE$13="Muy Alta",'Mapa final'!$AG$13="Leve"),CONCATENATE("R2C",'Mapa final'!$S$13),"")</f>
        <v/>
      </c>
      <c r="AH55" s="45" t="str">
        <f>IF(AND('Mapa final'!$AE$12="Muy Alta",'Mapa final'!$AG$12="Catastrófico"),CONCATENATE("R2C",'Mapa final'!$S$12),"")</f>
        <v/>
      </c>
      <c r="AI55" s="46" t="str">
        <f>IF(AND('Mapa final'!$AE$13="Muy Alta",'Mapa final'!$AG$13="Catastrófico"),CONCATENATE("R2C",'Mapa final'!$S$13),"")</f>
        <v/>
      </c>
      <c r="AJ55" s="46" t="str">
        <f>IF(AND('Mapa final'!$AE$12="Muy Alta",'Mapa final'!$AG$12="Catastrófico"),CONCATENATE("R2C",'Mapa final'!$S$12),"")</f>
        <v/>
      </c>
      <c r="AK55" s="46" t="str">
        <f>IF(AND('Mapa final'!$AE$13="Muy Alta",'Mapa final'!$AG$13="Catastrófico"),CONCATENATE("R2C",'Mapa final'!$S$13),"")</f>
        <v/>
      </c>
      <c r="AL55" s="46" t="str">
        <f>IF(AND('Mapa final'!$AE$12="Muy Alta",'Mapa final'!$AG$12="Catastrófico"),CONCATENATE("R2C",'Mapa final'!$S$12),"")</f>
        <v/>
      </c>
      <c r="AM55" s="47" t="str">
        <f>IF(AND('Mapa final'!$AE$13="Muy Alta",'Mapa final'!$AG$13="Catastrófico"),CONCATENATE("R2C",'Mapa final'!$S$13),"")</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07" t="s">
        <v>189</v>
      </c>
      <c r="K56" s="308"/>
      <c r="L56" s="308"/>
      <c r="M56" s="308"/>
      <c r="N56" s="308"/>
      <c r="O56" s="309"/>
      <c r="P56" s="307" t="s">
        <v>190</v>
      </c>
      <c r="Q56" s="308"/>
      <c r="R56" s="308"/>
      <c r="S56" s="308"/>
      <c r="T56" s="308"/>
      <c r="U56" s="309"/>
      <c r="V56" s="307" t="s">
        <v>191</v>
      </c>
      <c r="W56" s="308"/>
      <c r="X56" s="308"/>
      <c r="Y56" s="308"/>
      <c r="Z56" s="308"/>
      <c r="AA56" s="309"/>
      <c r="AB56" s="307" t="s">
        <v>192</v>
      </c>
      <c r="AC56" s="316"/>
      <c r="AD56" s="308"/>
      <c r="AE56" s="308"/>
      <c r="AF56" s="308"/>
      <c r="AG56" s="309"/>
      <c r="AH56" s="307" t="s">
        <v>193</v>
      </c>
      <c r="AI56" s="308"/>
      <c r="AJ56" s="308"/>
      <c r="AK56" s="308"/>
      <c r="AL56" s="308"/>
      <c r="AM56" s="309"/>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10"/>
      <c r="K57" s="311"/>
      <c r="L57" s="311"/>
      <c r="M57" s="311"/>
      <c r="N57" s="311"/>
      <c r="O57" s="312"/>
      <c r="P57" s="310"/>
      <c r="Q57" s="311"/>
      <c r="R57" s="311"/>
      <c r="S57" s="311"/>
      <c r="T57" s="311"/>
      <c r="U57" s="312"/>
      <c r="V57" s="310"/>
      <c r="W57" s="311"/>
      <c r="X57" s="311"/>
      <c r="Y57" s="311"/>
      <c r="Z57" s="311"/>
      <c r="AA57" s="312"/>
      <c r="AB57" s="310"/>
      <c r="AC57" s="311"/>
      <c r="AD57" s="311"/>
      <c r="AE57" s="311"/>
      <c r="AF57" s="311"/>
      <c r="AG57" s="312"/>
      <c r="AH57" s="310"/>
      <c r="AI57" s="311"/>
      <c r="AJ57" s="311"/>
      <c r="AK57" s="311"/>
      <c r="AL57" s="311"/>
      <c r="AM57" s="312"/>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10"/>
      <c r="K58" s="311"/>
      <c r="L58" s="311"/>
      <c r="M58" s="311"/>
      <c r="N58" s="311"/>
      <c r="O58" s="312"/>
      <c r="P58" s="310"/>
      <c r="Q58" s="311"/>
      <c r="R58" s="311"/>
      <c r="S58" s="311"/>
      <c r="T58" s="311"/>
      <c r="U58" s="312"/>
      <c r="V58" s="310"/>
      <c r="W58" s="311"/>
      <c r="X58" s="311"/>
      <c r="Y58" s="311"/>
      <c r="Z58" s="311"/>
      <c r="AA58" s="312"/>
      <c r="AB58" s="310"/>
      <c r="AC58" s="311"/>
      <c r="AD58" s="311"/>
      <c r="AE58" s="311"/>
      <c r="AF58" s="311"/>
      <c r="AG58" s="312"/>
      <c r="AH58" s="310"/>
      <c r="AI58" s="311"/>
      <c r="AJ58" s="311"/>
      <c r="AK58" s="311"/>
      <c r="AL58" s="311"/>
      <c r="AM58" s="312"/>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10"/>
      <c r="K59" s="311"/>
      <c r="L59" s="311"/>
      <c r="M59" s="311"/>
      <c r="N59" s="311"/>
      <c r="O59" s="312"/>
      <c r="P59" s="310"/>
      <c r="Q59" s="311"/>
      <c r="R59" s="311"/>
      <c r="S59" s="311"/>
      <c r="T59" s="311"/>
      <c r="U59" s="312"/>
      <c r="V59" s="310"/>
      <c r="W59" s="311"/>
      <c r="X59" s="311"/>
      <c r="Y59" s="311"/>
      <c r="Z59" s="311"/>
      <c r="AA59" s="312"/>
      <c r="AB59" s="310"/>
      <c r="AC59" s="311"/>
      <c r="AD59" s="311"/>
      <c r="AE59" s="311"/>
      <c r="AF59" s="311"/>
      <c r="AG59" s="312"/>
      <c r="AH59" s="310"/>
      <c r="AI59" s="311"/>
      <c r="AJ59" s="311"/>
      <c r="AK59" s="311"/>
      <c r="AL59" s="311"/>
      <c r="AM59" s="312"/>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10"/>
      <c r="K60" s="311"/>
      <c r="L60" s="311"/>
      <c r="M60" s="311"/>
      <c r="N60" s="311"/>
      <c r="O60" s="312"/>
      <c r="P60" s="310"/>
      <c r="Q60" s="311"/>
      <c r="R60" s="311"/>
      <c r="S60" s="311"/>
      <c r="T60" s="311"/>
      <c r="U60" s="312"/>
      <c r="V60" s="310"/>
      <c r="W60" s="311"/>
      <c r="X60" s="311"/>
      <c r="Y60" s="311"/>
      <c r="Z60" s="311"/>
      <c r="AA60" s="312"/>
      <c r="AB60" s="310"/>
      <c r="AC60" s="311"/>
      <c r="AD60" s="311"/>
      <c r="AE60" s="311"/>
      <c r="AF60" s="311"/>
      <c r="AG60" s="312"/>
      <c r="AH60" s="310"/>
      <c r="AI60" s="311"/>
      <c r="AJ60" s="311"/>
      <c r="AK60" s="311"/>
      <c r="AL60" s="311"/>
      <c r="AM60" s="312"/>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13"/>
      <c r="K61" s="314"/>
      <c r="L61" s="314"/>
      <c r="M61" s="314"/>
      <c r="N61" s="314"/>
      <c r="O61" s="315"/>
      <c r="P61" s="313"/>
      <c r="Q61" s="314"/>
      <c r="R61" s="314"/>
      <c r="S61" s="314"/>
      <c r="T61" s="314"/>
      <c r="U61" s="315"/>
      <c r="V61" s="313"/>
      <c r="W61" s="314"/>
      <c r="X61" s="314"/>
      <c r="Y61" s="314"/>
      <c r="Z61" s="314"/>
      <c r="AA61" s="315"/>
      <c r="AB61" s="313"/>
      <c r="AC61" s="314"/>
      <c r="AD61" s="314"/>
      <c r="AE61" s="314"/>
      <c r="AF61" s="314"/>
      <c r="AG61" s="315"/>
      <c r="AH61" s="313"/>
      <c r="AI61" s="314"/>
      <c r="AJ61" s="314"/>
      <c r="AK61" s="314"/>
      <c r="AL61" s="314"/>
      <c r="AM61" s="315"/>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17" sqref="C1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64"/>
      <c r="B1" s="356" t="s">
        <v>195</v>
      </c>
      <c r="C1" s="356"/>
      <c r="D1" s="356"/>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196</v>
      </c>
      <c r="D3" s="4" t="s">
        <v>179</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197</v>
      </c>
      <c r="C4" s="6" t="s">
        <v>198</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199</v>
      </c>
      <c r="C5" s="9" t="s">
        <v>200</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201</v>
      </c>
      <c r="C6" s="9" t="s">
        <v>202</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203</v>
      </c>
      <c r="C7" s="9" t="s">
        <v>204</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205</v>
      </c>
      <c r="C8" s="9" t="s">
        <v>206</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64"/>
      <c r="B1" s="357" t="s">
        <v>207</v>
      </c>
      <c r="C1" s="357"/>
      <c r="D1" s="357"/>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60" x14ac:dyDescent="0.25">
      <c r="A3" s="64"/>
      <c r="B3" s="85"/>
      <c r="C3" s="22" t="s">
        <v>208</v>
      </c>
      <c r="D3" s="22" t="s">
        <v>209</v>
      </c>
      <c r="E3" s="64"/>
      <c r="F3" s="64"/>
      <c r="G3" s="64"/>
      <c r="H3" s="64"/>
      <c r="I3" s="64"/>
      <c r="J3" s="64"/>
      <c r="K3" s="64"/>
      <c r="L3" s="64"/>
      <c r="M3" s="64"/>
      <c r="N3" s="64"/>
      <c r="O3" s="64"/>
      <c r="P3" s="64"/>
      <c r="Q3" s="64"/>
      <c r="R3" s="64"/>
      <c r="S3" s="64"/>
      <c r="T3" s="64"/>
      <c r="U3" s="64"/>
    </row>
    <row r="4" spans="1:21" ht="33.75" x14ac:dyDescent="0.25">
      <c r="A4" s="84" t="s">
        <v>210</v>
      </c>
      <c r="B4" s="25" t="s">
        <v>211</v>
      </c>
      <c r="C4" s="30" t="s">
        <v>212</v>
      </c>
      <c r="D4" s="23" t="s">
        <v>213</v>
      </c>
      <c r="E4" s="64"/>
      <c r="F4" s="64"/>
      <c r="G4" s="64"/>
      <c r="H4" s="64"/>
      <c r="I4" s="64"/>
      <c r="J4" s="64"/>
      <c r="K4" s="64"/>
      <c r="L4" s="64"/>
      <c r="M4" s="64"/>
      <c r="N4" s="64"/>
      <c r="O4" s="64"/>
      <c r="P4" s="64"/>
      <c r="Q4" s="64"/>
      <c r="R4" s="64"/>
      <c r="S4" s="64"/>
      <c r="T4" s="64"/>
      <c r="U4" s="64"/>
    </row>
    <row r="5" spans="1:21" ht="101.25" x14ac:dyDescent="0.25">
      <c r="A5" s="84" t="s">
        <v>214</v>
      </c>
      <c r="B5" s="26" t="s">
        <v>215</v>
      </c>
      <c r="C5" s="31" t="s">
        <v>216</v>
      </c>
      <c r="D5" s="24" t="s">
        <v>217</v>
      </c>
      <c r="E5" s="64"/>
      <c r="F5" s="64"/>
      <c r="G5" s="64"/>
      <c r="H5" s="64"/>
      <c r="I5" s="64"/>
      <c r="J5" s="64"/>
      <c r="K5" s="64"/>
      <c r="L5" s="64"/>
      <c r="M5" s="64"/>
      <c r="N5" s="64"/>
      <c r="O5" s="64"/>
      <c r="P5" s="64"/>
      <c r="Q5" s="64"/>
      <c r="R5" s="64"/>
      <c r="S5" s="64"/>
      <c r="T5" s="64"/>
      <c r="U5" s="64"/>
    </row>
    <row r="6" spans="1:21" ht="67.5" x14ac:dyDescent="0.25">
      <c r="A6" s="84" t="s">
        <v>185</v>
      </c>
      <c r="B6" s="27" t="s">
        <v>218</v>
      </c>
      <c r="C6" s="31" t="s">
        <v>219</v>
      </c>
      <c r="D6" s="24" t="s">
        <v>220</v>
      </c>
      <c r="E6" s="64"/>
      <c r="F6" s="64"/>
      <c r="G6" s="64"/>
      <c r="H6" s="64"/>
      <c r="I6" s="64"/>
      <c r="J6" s="64"/>
      <c r="K6" s="64"/>
      <c r="L6" s="64"/>
      <c r="M6" s="64"/>
      <c r="N6" s="64"/>
      <c r="O6" s="64"/>
      <c r="P6" s="64"/>
      <c r="Q6" s="64"/>
      <c r="R6" s="64"/>
      <c r="S6" s="64"/>
      <c r="T6" s="64"/>
      <c r="U6" s="64"/>
    </row>
    <row r="7" spans="1:21" ht="101.25" x14ac:dyDescent="0.25">
      <c r="A7" s="84" t="s">
        <v>221</v>
      </c>
      <c r="B7" s="28" t="s">
        <v>222</v>
      </c>
      <c r="C7" s="31" t="s">
        <v>223</v>
      </c>
      <c r="D7" s="24" t="s">
        <v>224</v>
      </c>
      <c r="E7" s="64"/>
      <c r="F7" s="64"/>
      <c r="G7" s="64"/>
      <c r="H7" s="64"/>
      <c r="I7" s="64"/>
      <c r="J7" s="64"/>
      <c r="K7" s="64"/>
      <c r="L7" s="64"/>
      <c r="M7" s="64"/>
      <c r="N7" s="64"/>
      <c r="O7" s="64"/>
      <c r="P7" s="64"/>
      <c r="Q7" s="64"/>
      <c r="R7" s="64"/>
      <c r="S7" s="64"/>
      <c r="T7" s="64"/>
      <c r="U7" s="64"/>
    </row>
    <row r="8" spans="1:21" ht="67.5" x14ac:dyDescent="0.25">
      <c r="A8" s="84" t="s">
        <v>225</v>
      </c>
      <c r="B8" s="29" t="s">
        <v>226</v>
      </c>
      <c r="C8" s="31" t="s">
        <v>227</v>
      </c>
      <c r="D8" s="24" t="s">
        <v>228</v>
      </c>
      <c r="E8" s="64"/>
      <c r="F8" s="64"/>
      <c r="G8" s="64"/>
      <c r="H8" s="64"/>
      <c r="I8" s="64"/>
      <c r="J8" s="64"/>
      <c r="K8" s="64"/>
      <c r="L8" s="64"/>
      <c r="M8" s="64"/>
      <c r="N8" s="64"/>
      <c r="O8" s="64"/>
      <c r="P8" s="64"/>
      <c r="Q8" s="64"/>
      <c r="R8" s="64"/>
      <c r="S8" s="64"/>
      <c r="T8" s="64"/>
      <c r="U8" s="64"/>
    </row>
    <row r="9" spans="1:21" ht="20.25" x14ac:dyDescent="0.25">
      <c r="A9" s="84"/>
      <c r="B9" s="84"/>
      <c r="C9" s="86"/>
      <c r="D9" s="86"/>
      <c r="E9" s="64"/>
      <c r="F9" s="64"/>
      <c r="G9" s="64"/>
      <c r="H9" s="64"/>
      <c r="I9" s="64"/>
      <c r="J9" s="64"/>
      <c r="K9" s="64"/>
      <c r="L9" s="64"/>
      <c r="M9" s="64"/>
      <c r="N9" s="64"/>
      <c r="O9" s="64"/>
      <c r="P9" s="64"/>
      <c r="Q9" s="64"/>
      <c r="R9" s="64"/>
      <c r="S9" s="64"/>
      <c r="T9" s="64"/>
      <c r="U9" s="64"/>
    </row>
    <row r="10" spans="1:21" ht="16.5" x14ac:dyDescent="0.25">
      <c r="A10" s="84"/>
      <c r="B10" s="87"/>
      <c r="C10" s="87"/>
      <c r="D10" s="87"/>
      <c r="E10" s="64"/>
      <c r="F10" s="64"/>
      <c r="G10" s="64"/>
      <c r="H10" s="64"/>
      <c r="I10" s="64"/>
      <c r="J10" s="64"/>
      <c r="K10" s="64"/>
      <c r="L10" s="64"/>
      <c r="M10" s="64"/>
      <c r="N10" s="64"/>
      <c r="O10" s="64"/>
      <c r="P10" s="64"/>
      <c r="Q10" s="64"/>
      <c r="R10" s="64"/>
      <c r="S10" s="64"/>
      <c r="T10" s="64"/>
      <c r="U10" s="64"/>
    </row>
    <row r="11" spans="1:21" x14ac:dyDescent="0.25">
      <c r="A11" s="84"/>
      <c r="B11" s="84" t="s">
        <v>229</v>
      </c>
      <c r="C11" s="84" t="s">
        <v>230</v>
      </c>
      <c r="D11" s="84" t="s">
        <v>231</v>
      </c>
      <c r="E11" s="64"/>
      <c r="F11" s="64"/>
      <c r="G11" s="64"/>
      <c r="H11" s="64"/>
      <c r="I11" s="64"/>
      <c r="J11" s="64"/>
      <c r="K11" s="64"/>
      <c r="L11" s="64"/>
      <c r="M11" s="64"/>
      <c r="N11" s="64"/>
      <c r="O11" s="64"/>
      <c r="P11" s="64"/>
      <c r="Q11" s="64"/>
      <c r="R11" s="64"/>
      <c r="S11" s="64"/>
      <c r="T11" s="64"/>
      <c r="U11" s="64"/>
    </row>
    <row r="12" spans="1:21" x14ac:dyDescent="0.25">
      <c r="A12" s="84"/>
      <c r="B12" s="84" t="s">
        <v>232</v>
      </c>
      <c r="C12" s="84" t="s">
        <v>233</v>
      </c>
      <c r="D12" s="84" t="s">
        <v>234</v>
      </c>
      <c r="E12" s="64"/>
      <c r="F12" s="64"/>
      <c r="G12" s="64"/>
      <c r="H12" s="64"/>
      <c r="I12" s="64"/>
      <c r="J12" s="64"/>
      <c r="K12" s="64"/>
      <c r="L12" s="64"/>
      <c r="M12" s="64"/>
      <c r="N12" s="64"/>
      <c r="O12" s="64"/>
      <c r="P12" s="64"/>
      <c r="Q12" s="64"/>
      <c r="R12" s="64"/>
      <c r="S12" s="64"/>
      <c r="T12" s="64"/>
      <c r="U12" s="64"/>
    </row>
    <row r="13" spans="1:21" x14ac:dyDescent="0.25">
      <c r="A13" s="84"/>
      <c r="B13" s="84"/>
      <c r="C13" s="84" t="s">
        <v>235</v>
      </c>
      <c r="D13" s="84" t="s">
        <v>113</v>
      </c>
      <c r="E13" s="64"/>
      <c r="F13" s="64"/>
      <c r="G13" s="64"/>
      <c r="H13" s="64"/>
      <c r="I13" s="64"/>
      <c r="J13" s="64"/>
      <c r="K13" s="64"/>
      <c r="L13" s="64"/>
      <c r="M13" s="64"/>
      <c r="N13" s="64"/>
      <c r="O13" s="64"/>
      <c r="P13" s="64"/>
      <c r="Q13" s="64"/>
      <c r="R13" s="64"/>
      <c r="S13" s="64"/>
      <c r="T13" s="64"/>
      <c r="U13" s="64"/>
    </row>
    <row r="14" spans="1:21" x14ac:dyDescent="0.25">
      <c r="A14" s="84"/>
      <c r="B14" s="84"/>
      <c r="C14" s="84" t="s">
        <v>236</v>
      </c>
      <c r="D14" s="84" t="s">
        <v>133</v>
      </c>
      <c r="E14" s="64"/>
      <c r="F14" s="64"/>
      <c r="G14" s="64"/>
      <c r="H14" s="64"/>
      <c r="I14" s="64"/>
      <c r="J14" s="64"/>
      <c r="K14" s="64"/>
      <c r="L14" s="64"/>
      <c r="M14" s="64"/>
      <c r="N14" s="64"/>
      <c r="O14" s="64"/>
      <c r="P14" s="64"/>
      <c r="Q14" s="64"/>
      <c r="R14" s="64"/>
      <c r="S14" s="64"/>
      <c r="T14" s="64"/>
      <c r="U14" s="64"/>
    </row>
    <row r="15" spans="1:21" x14ac:dyDescent="0.25">
      <c r="A15" s="84"/>
      <c r="B15" s="84"/>
      <c r="C15" s="84" t="s">
        <v>237</v>
      </c>
      <c r="D15" s="84" t="s">
        <v>140</v>
      </c>
      <c r="E15" s="64"/>
      <c r="F15" s="64"/>
      <c r="G15" s="64"/>
      <c r="H15" s="64"/>
      <c r="I15" s="64"/>
      <c r="J15" s="64"/>
      <c r="K15" s="64"/>
      <c r="L15" s="64"/>
      <c r="M15" s="64"/>
      <c r="N15" s="64"/>
      <c r="O15" s="64"/>
      <c r="P15" s="64"/>
      <c r="Q15" s="64"/>
      <c r="R15" s="64"/>
      <c r="S15" s="64"/>
      <c r="T15" s="64"/>
      <c r="U15" s="64"/>
    </row>
    <row r="16" spans="1:21" x14ac:dyDescent="0.25">
      <c r="A16" s="84"/>
      <c r="B16" s="84"/>
      <c r="C16" s="84"/>
      <c r="D16" s="84"/>
      <c r="E16" s="64"/>
      <c r="F16" s="64"/>
      <c r="G16" s="64"/>
      <c r="H16" s="64"/>
      <c r="I16" s="64"/>
      <c r="J16" s="64"/>
      <c r="K16" s="64"/>
      <c r="L16" s="64"/>
      <c r="M16" s="64"/>
      <c r="N16" s="64"/>
      <c r="O16" s="64"/>
    </row>
    <row r="17" spans="1:15" x14ac:dyDescent="0.25">
      <c r="A17" s="84"/>
      <c r="B17" s="84"/>
      <c r="C17" s="84"/>
      <c r="D17" s="84"/>
      <c r="E17" s="64"/>
      <c r="F17" s="64"/>
      <c r="G17" s="64"/>
      <c r="H17" s="64"/>
      <c r="I17" s="64"/>
      <c r="J17" s="64"/>
      <c r="K17" s="64"/>
      <c r="L17" s="64"/>
      <c r="M17" s="64"/>
      <c r="N17" s="64"/>
      <c r="O17" s="64"/>
    </row>
    <row r="18" spans="1:15" x14ac:dyDescent="0.25">
      <c r="A18" s="84"/>
      <c r="B18" s="88"/>
      <c r="C18" s="88"/>
      <c r="D18" s="88"/>
      <c r="E18" s="64"/>
      <c r="F18" s="64"/>
      <c r="G18" s="64"/>
      <c r="H18" s="64"/>
      <c r="I18" s="64"/>
      <c r="J18" s="64"/>
      <c r="K18" s="64"/>
      <c r="L18" s="64"/>
      <c r="M18" s="64"/>
      <c r="N18" s="64"/>
      <c r="O18" s="64"/>
    </row>
    <row r="19" spans="1:15" x14ac:dyDescent="0.25">
      <c r="A19" s="84"/>
      <c r="B19" s="88"/>
      <c r="C19" s="88"/>
      <c r="D19" s="88"/>
      <c r="E19" s="64"/>
      <c r="F19" s="64"/>
      <c r="G19" s="64"/>
      <c r="H19" s="64"/>
      <c r="I19" s="64"/>
      <c r="J19" s="64"/>
      <c r="K19" s="64"/>
      <c r="L19" s="64"/>
      <c r="M19" s="64"/>
      <c r="N19" s="64"/>
      <c r="O19" s="64"/>
    </row>
    <row r="20" spans="1:15" x14ac:dyDescent="0.25">
      <c r="A20" s="84"/>
      <c r="B20" s="88"/>
      <c r="C20" s="88"/>
      <c r="D20" s="88"/>
      <c r="E20" s="64"/>
      <c r="F20" s="64"/>
      <c r="G20" s="64"/>
      <c r="H20" s="64"/>
      <c r="I20" s="64"/>
      <c r="J20" s="64"/>
      <c r="K20" s="64"/>
      <c r="L20" s="64"/>
      <c r="M20" s="64"/>
      <c r="N20" s="64"/>
      <c r="O20" s="64"/>
    </row>
    <row r="21" spans="1:15" x14ac:dyDescent="0.25">
      <c r="A21" s="84"/>
      <c r="B21" s="88"/>
      <c r="C21" s="88"/>
      <c r="D21" s="88"/>
      <c r="E21" s="64"/>
      <c r="F21" s="64"/>
      <c r="G21" s="64"/>
      <c r="H21" s="64"/>
      <c r="I21" s="64"/>
      <c r="J21" s="64"/>
      <c r="K21" s="64"/>
      <c r="L21" s="64"/>
      <c r="M21" s="64"/>
      <c r="N21" s="64"/>
      <c r="O21" s="64"/>
    </row>
    <row r="22" spans="1:15" ht="20.25" x14ac:dyDescent="0.25">
      <c r="A22" s="84"/>
      <c r="B22" s="84"/>
      <c r="C22" s="86"/>
      <c r="D22" s="86"/>
      <c r="E22" s="64"/>
      <c r="F22" s="64"/>
      <c r="G22" s="64"/>
      <c r="H22" s="64"/>
      <c r="I22" s="64"/>
      <c r="J22" s="64"/>
      <c r="K22" s="64"/>
      <c r="L22" s="64"/>
      <c r="M22" s="64"/>
      <c r="N22" s="64"/>
      <c r="O22" s="64"/>
    </row>
    <row r="23" spans="1:15" ht="20.25" x14ac:dyDescent="0.25">
      <c r="A23" s="84"/>
      <c r="B23" s="84"/>
      <c r="C23" s="86"/>
      <c r="D23" s="86"/>
      <c r="E23" s="64"/>
      <c r="F23" s="64"/>
      <c r="G23" s="64"/>
      <c r="H23" s="64"/>
      <c r="I23" s="64"/>
      <c r="J23" s="64"/>
      <c r="K23" s="64"/>
      <c r="L23" s="64"/>
      <c r="M23" s="64"/>
      <c r="N23" s="64"/>
      <c r="O23" s="64"/>
    </row>
    <row r="24" spans="1:15" ht="20.25" x14ac:dyDescent="0.25">
      <c r="A24" s="84"/>
      <c r="B24" s="84"/>
      <c r="C24" s="86"/>
      <c r="D24" s="86"/>
      <c r="E24" s="64"/>
      <c r="F24" s="64"/>
      <c r="G24" s="64"/>
      <c r="H24" s="64"/>
      <c r="I24" s="64"/>
      <c r="J24" s="64"/>
      <c r="K24" s="64"/>
      <c r="L24" s="64"/>
      <c r="M24" s="64"/>
      <c r="N24" s="64"/>
      <c r="O24" s="64"/>
    </row>
    <row r="25" spans="1:15" ht="20.25" x14ac:dyDescent="0.25">
      <c r="A25" s="84"/>
      <c r="B25" s="84"/>
      <c r="C25" s="86"/>
      <c r="D25" s="86"/>
      <c r="E25" s="64"/>
      <c r="F25" s="64"/>
      <c r="G25" s="64"/>
      <c r="H25" s="64"/>
      <c r="I25" s="64"/>
      <c r="J25" s="64"/>
      <c r="K25" s="64"/>
      <c r="L25" s="64"/>
      <c r="M25" s="64"/>
      <c r="N25" s="64"/>
      <c r="O25" s="64"/>
    </row>
    <row r="26" spans="1:15" ht="20.25" x14ac:dyDescent="0.25">
      <c r="A26" s="84"/>
      <c r="B26" s="84"/>
      <c r="C26" s="86"/>
      <c r="D26" s="86"/>
      <c r="E26" s="64"/>
      <c r="F26" s="64"/>
      <c r="G26" s="64"/>
      <c r="H26" s="64"/>
      <c r="I26" s="64"/>
      <c r="J26" s="64"/>
      <c r="K26" s="64"/>
      <c r="L26" s="64"/>
      <c r="M26" s="64"/>
      <c r="N26" s="64"/>
      <c r="O26" s="64"/>
    </row>
    <row r="27" spans="1:15" ht="20.25" x14ac:dyDescent="0.25">
      <c r="A27" s="84"/>
      <c r="B27" s="84"/>
      <c r="C27" s="86"/>
      <c r="D27" s="86"/>
      <c r="E27" s="64"/>
      <c r="F27" s="64"/>
      <c r="G27" s="64"/>
      <c r="H27" s="64"/>
      <c r="I27" s="64"/>
      <c r="J27" s="64"/>
      <c r="K27" s="64"/>
      <c r="L27" s="64"/>
      <c r="M27" s="64"/>
      <c r="N27" s="64"/>
      <c r="O27" s="64"/>
    </row>
    <row r="28" spans="1:15" ht="20.25" x14ac:dyDescent="0.25">
      <c r="A28" s="84"/>
      <c r="B28" s="84"/>
      <c r="C28" s="86"/>
      <c r="D28" s="86"/>
      <c r="E28" s="64"/>
      <c r="F28" s="64"/>
      <c r="G28" s="64"/>
      <c r="H28" s="64"/>
      <c r="I28" s="64"/>
      <c r="J28" s="64"/>
      <c r="K28" s="64"/>
      <c r="L28" s="64"/>
      <c r="M28" s="64"/>
      <c r="N28" s="64"/>
      <c r="O28" s="64"/>
    </row>
    <row r="29" spans="1:15" ht="20.25" x14ac:dyDescent="0.25">
      <c r="A29" s="84"/>
      <c r="B29" s="84"/>
      <c r="C29" s="86"/>
      <c r="D29" s="86"/>
      <c r="E29" s="64"/>
      <c r="F29" s="64"/>
      <c r="G29" s="64"/>
      <c r="H29" s="64"/>
      <c r="I29" s="64"/>
      <c r="J29" s="64"/>
      <c r="K29" s="64"/>
      <c r="L29" s="64"/>
      <c r="M29" s="64"/>
      <c r="N29" s="64"/>
      <c r="O29" s="64"/>
    </row>
    <row r="30" spans="1:15" ht="20.25" x14ac:dyDescent="0.25">
      <c r="A30" s="84"/>
      <c r="B30" s="84"/>
      <c r="C30" s="86"/>
      <c r="D30" s="86"/>
      <c r="E30" s="64"/>
      <c r="F30" s="64"/>
      <c r="G30" s="64"/>
      <c r="H30" s="64"/>
      <c r="I30" s="64"/>
      <c r="J30" s="64"/>
      <c r="K30" s="64"/>
      <c r="L30" s="64"/>
      <c r="M30" s="64"/>
      <c r="N30" s="64"/>
      <c r="O30" s="64"/>
    </row>
    <row r="31" spans="1:15" ht="20.25" x14ac:dyDescent="0.25">
      <c r="A31" s="84"/>
      <c r="B31" s="84"/>
      <c r="C31" s="86"/>
      <c r="D31" s="86"/>
      <c r="E31" s="64"/>
      <c r="F31" s="64"/>
      <c r="G31" s="64"/>
      <c r="H31" s="64"/>
      <c r="I31" s="64"/>
      <c r="J31" s="64"/>
      <c r="K31" s="64"/>
      <c r="L31" s="64"/>
      <c r="M31" s="64"/>
      <c r="N31" s="64"/>
      <c r="O31" s="64"/>
    </row>
    <row r="32" spans="1:15" ht="20.25" x14ac:dyDescent="0.25">
      <c r="A32" s="84"/>
      <c r="B32" s="84"/>
      <c r="C32" s="86"/>
      <c r="D32" s="86"/>
      <c r="E32" s="64"/>
      <c r="F32" s="64"/>
      <c r="G32" s="64"/>
      <c r="H32" s="64"/>
      <c r="I32" s="64"/>
      <c r="J32" s="64"/>
      <c r="K32" s="64"/>
      <c r="L32" s="64"/>
      <c r="M32" s="64"/>
      <c r="N32" s="64"/>
      <c r="O32" s="64"/>
    </row>
    <row r="33" spans="1:15" ht="20.25" x14ac:dyDescent="0.25">
      <c r="A33" s="84"/>
      <c r="B33" s="84"/>
      <c r="C33" s="86"/>
      <c r="D33" s="86"/>
      <c r="E33" s="64"/>
      <c r="F33" s="64"/>
      <c r="G33" s="64"/>
      <c r="H33" s="64"/>
      <c r="I33" s="64"/>
      <c r="J33" s="64"/>
      <c r="K33" s="64"/>
      <c r="L33" s="64"/>
      <c r="M33" s="64"/>
      <c r="N33" s="64"/>
      <c r="O33" s="64"/>
    </row>
    <row r="34" spans="1:15" ht="20.25" x14ac:dyDescent="0.25">
      <c r="A34" s="84"/>
      <c r="B34" s="84"/>
      <c r="C34" s="86"/>
      <c r="D34" s="86"/>
      <c r="E34" s="64"/>
      <c r="F34" s="64"/>
      <c r="G34" s="64"/>
      <c r="H34" s="64"/>
      <c r="I34" s="64"/>
      <c r="J34" s="64"/>
      <c r="K34" s="64"/>
      <c r="L34" s="64"/>
      <c r="M34" s="64"/>
      <c r="N34" s="64"/>
      <c r="O34" s="64"/>
    </row>
    <row r="35" spans="1:15" ht="20.25" x14ac:dyDescent="0.25">
      <c r="A35" s="84"/>
      <c r="B35" s="84"/>
      <c r="C35" s="86"/>
      <c r="D35" s="86"/>
      <c r="E35" s="64"/>
      <c r="F35" s="64"/>
      <c r="G35" s="64"/>
      <c r="H35" s="64"/>
      <c r="I35" s="64"/>
      <c r="J35" s="64"/>
      <c r="K35" s="64"/>
      <c r="L35" s="64"/>
      <c r="M35" s="64"/>
      <c r="N35" s="64"/>
      <c r="O35" s="64"/>
    </row>
    <row r="36" spans="1:15" ht="20.25" x14ac:dyDescent="0.25">
      <c r="A36" s="84"/>
      <c r="B36" s="84"/>
      <c r="C36" s="86"/>
      <c r="D36" s="86"/>
      <c r="E36" s="64"/>
      <c r="F36" s="64"/>
      <c r="G36" s="64"/>
      <c r="H36" s="64"/>
      <c r="I36" s="64"/>
      <c r="J36" s="64"/>
      <c r="K36" s="64"/>
      <c r="L36" s="64"/>
      <c r="M36" s="64"/>
      <c r="N36" s="64"/>
      <c r="O36" s="64"/>
    </row>
    <row r="37" spans="1:15" ht="20.25" x14ac:dyDescent="0.25">
      <c r="A37" s="84"/>
      <c r="B37" s="84"/>
      <c r="C37" s="86"/>
      <c r="D37" s="86"/>
      <c r="E37" s="64"/>
      <c r="F37" s="64"/>
      <c r="G37" s="64"/>
      <c r="H37" s="64"/>
      <c r="I37" s="64"/>
      <c r="J37" s="64"/>
      <c r="K37" s="64"/>
      <c r="L37" s="64"/>
      <c r="M37" s="64"/>
      <c r="N37" s="64"/>
      <c r="O37" s="64"/>
    </row>
    <row r="38" spans="1:15" ht="20.25" x14ac:dyDescent="0.25">
      <c r="A38" s="84"/>
      <c r="B38" s="84"/>
      <c r="C38" s="86"/>
      <c r="D38" s="86"/>
      <c r="E38" s="64"/>
      <c r="F38" s="64"/>
      <c r="G38" s="64"/>
      <c r="H38" s="64"/>
      <c r="I38" s="64"/>
      <c r="J38" s="64"/>
      <c r="K38" s="64"/>
      <c r="L38" s="64"/>
      <c r="M38" s="64"/>
      <c r="N38" s="64"/>
      <c r="O38" s="64"/>
    </row>
    <row r="39" spans="1:15" ht="20.25" x14ac:dyDescent="0.25">
      <c r="A39" s="84"/>
      <c r="B39" s="84"/>
      <c r="C39" s="86"/>
      <c r="D39" s="86"/>
      <c r="E39" s="64"/>
      <c r="F39" s="64"/>
      <c r="G39" s="64"/>
      <c r="H39" s="64"/>
      <c r="I39" s="64"/>
      <c r="J39" s="64"/>
      <c r="K39" s="64"/>
      <c r="L39" s="64"/>
      <c r="M39" s="64"/>
      <c r="N39" s="64"/>
      <c r="O39" s="64"/>
    </row>
    <row r="40" spans="1:15" ht="20.25" x14ac:dyDescent="0.25">
      <c r="A40" s="84"/>
      <c r="B40" s="84"/>
      <c r="C40" s="86"/>
      <c r="D40" s="86"/>
      <c r="E40" s="64"/>
      <c r="F40" s="64"/>
      <c r="G40" s="64"/>
      <c r="H40" s="64"/>
      <c r="I40" s="64"/>
      <c r="J40" s="64"/>
      <c r="K40" s="64"/>
      <c r="L40" s="64"/>
      <c r="M40" s="64"/>
      <c r="N40" s="64"/>
      <c r="O40" s="64"/>
    </row>
    <row r="41" spans="1:15" ht="20.25" x14ac:dyDescent="0.25">
      <c r="A41" s="84"/>
      <c r="B41" s="84"/>
      <c r="C41" s="86"/>
      <c r="D41" s="86"/>
      <c r="E41" s="64"/>
      <c r="F41" s="64"/>
      <c r="G41" s="64"/>
      <c r="H41" s="64"/>
      <c r="I41" s="64"/>
      <c r="J41" s="64"/>
      <c r="K41" s="64"/>
      <c r="L41" s="64"/>
      <c r="M41" s="64"/>
      <c r="N41" s="64"/>
      <c r="O41" s="64"/>
    </row>
    <row r="42" spans="1:15" ht="20.25" x14ac:dyDescent="0.25">
      <c r="A42" s="84"/>
      <c r="B42" s="84"/>
      <c r="C42" s="86"/>
      <c r="D42" s="86"/>
      <c r="E42" s="64"/>
      <c r="F42" s="64"/>
      <c r="G42" s="64"/>
      <c r="H42" s="64"/>
      <c r="I42" s="64"/>
      <c r="J42" s="64"/>
      <c r="K42" s="64"/>
      <c r="L42" s="64"/>
      <c r="M42" s="64"/>
      <c r="N42" s="64"/>
      <c r="O42" s="64"/>
    </row>
    <row r="43" spans="1:15" ht="20.25" x14ac:dyDescent="0.25">
      <c r="A43" s="84"/>
      <c r="B43" s="84"/>
      <c r="C43" s="86"/>
      <c r="D43" s="86"/>
      <c r="E43" s="64"/>
      <c r="F43" s="64"/>
      <c r="G43" s="64"/>
      <c r="H43" s="64"/>
      <c r="I43" s="64"/>
      <c r="J43" s="64"/>
      <c r="K43" s="64"/>
      <c r="L43" s="64"/>
      <c r="M43" s="64"/>
      <c r="N43" s="64"/>
      <c r="O43" s="64"/>
    </row>
    <row r="44" spans="1:15" ht="20.25" x14ac:dyDescent="0.25">
      <c r="A44" s="84"/>
      <c r="B44" s="84"/>
      <c r="C44" s="86"/>
      <c r="D44" s="86"/>
      <c r="E44" s="64"/>
      <c r="F44" s="64"/>
      <c r="G44" s="64"/>
      <c r="H44" s="64"/>
      <c r="I44" s="64"/>
      <c r="J44" s="64"/>
      <c r="K44" s="64"/>
      <c r="L44" s="64"/>
      <c r="M44" s="64"/>
      <c r="N44" s="64"/>
      <c r="O44" s="64"/>
    </row>
    <row r="45" spans="1:15" ht="20.25" x14ac:dyDescent="0.25">
      <c r="A45" s="84"/>
      <c r="B45" s="84"/>
      <c r="C45" s="86"/>
      <c r="D45" s="86"/>
      <c r="E45" s="64"/>
      <c r="F45" s="64"/>
      <c r="G45" s="64"/>
      <c r="H45" s="64"/>
      <c r="I45" s="64"/>
      <c r="J45" s="64"/>
      <c r="K45" s="64"/>
      <c r="L45" s="64"/>
      <c r="M45" s="64"/>
      <c r="N45" s="64"/>
      <c r="O45" s="64"/>
    </row>
    <row r="46" spans="1:15" ht="20.25" x14ac:dyDescent="0.25">
      <c r="A46" s="84"/>
      <c r="B46" s="84"/>
      <c r="C46" s="86"/>
      <c r="D46" s="86"/>
      <c r="E46" s="64"/>
      <c r="F46" s="64"/>
      <c r="G46" s="64"/>
      <c r="H46" s="64"/>
      <c r="I46" s="64"/>
      <c r="J46" s="64"/>
      <c r="K46" s="64"/>
      <c r="L46" s="64"/>
      <c r="M46" s="64"/>
      <c r="N46" s="64"/>
      <c r="O46" s="64"/>
    </row>
    <row r="47" spans="1:15" ht="20.25" x14ac:dyDescent="0.25">
      <c r="A47" s="84"/>
      <c r="B47" s="84"/>
      <c r="C47" s="86"/>
      <c r="D47" s="86"/>
      <c r="E47" s="64"/>
      <c r="F47" s="64"/>
      <c r="G47" s="64"/>
      <c r="H47" s="64"/>
      <c r="I47" s="64"/>
      <c r="J47" s="64"/>
      <c r="K47" s="64"/>
      <c r="L47" s="64"/>
      <c r="M47" s="64"/>
      <c r="N47" s="64"/>
      <c r="O47" s="64"/>
    </row>
    <row r="48" spans="1:15" ht="20.25" x14ac:dyDescent="0.25">
      <c r="A48" s="84"/>
      <c r="B48" s="84"/>
      <c r="C48" s="86"/>
      <c r="D48" s="86"/>
      <c r="E48" s="64"/>
      <c r="F48" s="64"/>
      <c r="G48" s="64"/>
      <c r="H48" s="64"/>
      <c r="I48" s="64"/>
      <c r="J48" s="64"/>
      <c r="K48" s="64"/>
      <c r="L48" s="64"/>
      <c r="M48" s="64"/>
      <c r="N48" s="64"/>
      <c r="O48" s="64"/>
    </row>
    <row r="49" spans="1:15" ht="20.25" x14ac:dyDescent="0.25">
      <c r="A49" s="84"/>
      <c r="B49" s="84"/>
      <c r="C49" s="86"/>
      <c r="D49" s="86"/>
      <c r="E49" s="64"/>
      <c r="F49" s="64"/>
      <c r="G49" s="64"/>
      <c r="H49" s="64"/>
      <c r="I49" s="64"/>
      <c r="J49" s="64"/>
      <c r="K49" s="64"/>
      <c r="L49" s="64"/>
      <c r="M49" s="64"/>
      <c r="N49" s="64"/>
      <c r="O49" s="64"/>
    </row>
    <row r="50" spans="1:15" ht="20.25" x14ac:dyDescent="0.25">
      <c r="A50" s="84"/>
      <c r="B50" s="84"/>
      <c r="C50" s="86"/>
      <c r="D50" s="86"/>
      <c r="E50" s="64"/>
      <c r="F50" s="64"/>
      <c r="G50" s="64"/>
      <c r="H50" s="64"/>
      <c r="I50" s="64"/>
      <c r="J50" s="64"/>
      <c r="K50" s="64"/>
      <c r="L50" s="64"/>
      <c r="M50" s="64"/>
      <c r="N50" s="64"/>
      <c r="O50" s="64"/>
    </row>
    <row r="51" spans="1:15" ht="20.25" x14ac:dyDescent="0.25">
      <c r="A51" s="84"/>
      <c r="B51" s="84"/>
      <c r="C51" s="86"/>
      <c r="D51" s="86"/>
      <c r="E51" s="64"/>
      <c r="F51" s="64"/>
      <c r="G51" s="64"/>
      <c r="H51" s="64"/>
      <c r="I51" s="64"/>
      <c r="J51" s="64"/>
      <c r="K51" s="64"/>
      <c r="L51" s="64"/>
      <c r="M51" s="64"/>
      <c r="N51" s="64"/>
      <c r="O51" s="64"/>
    </row>
    <row r="52" spans="1:15" ht="20.25" x14ac:dyDescent="0.25">
      <c r="A52" s="84"/>
      <c r="B52" s="15"/>
      <c r="C52" s="20"/>
      <c r="D52" s="20"/>
    </row>
    <row r="53" spans="1:15" ht="20.25" x14ac:dyDescent="0.25">
      <c r="A53" s="84"/>
      <c r="B53" s="15"/>
      <c r="C53" s="20"/>
      <c r="D53" s="20"/>
    </row>
    <row r="54" spans="1:15" ht="20.25" x14ac:dyDescent="0.25">
      <c r="A54" s="84"/>
      <c r="B54" s="15"/>
      <c r="C54" s="20"/>
      <c r="D54" s="20"/>
    </row>
    <row r="55" spans="1:15" ht="20.25" x14ac:dyDescent="0.25">
      <c r="A55" s="84"/>
      <c r="B55" s="15"/>
      <c r="C55" s="20"/>
      <c r="D55" s="20"/>
    </row>
    <row r="56" spans="1:15" ht="20.25" x14ac:dyDescent="0.25">
      <c r="A56" s="84"/>
      <c r="B56" s="15"/>
      <c r="C56" s="20"/>
      <c r="D56" s="20"/>
    </row>
    <row r="57" spans="1:15" ht="20.25" x14ac:dyDescent="0.25">
      <c r="A57" s="84"/>
      <c r="B57" s="15"/>
      <c r="C57" s="20"/>
      <c r="D57" s="20"/>
    </row>
    <row r="58" spans="1:15" ht="20.25" x14ac:dyDescent="0.25">
      <c r="A58" s="84"/>
      <c r="B58" s="15"/>
      <c r="C58" s="20"/>
      <c r="D58" s="20"/>
    </row>
    <row r="59" spans="1:15" ht="20.25" x14ac:dyDescent="0.25">
      <c r="A59" s="84"/>
      <c r="B59" s="15"/>
      <c r="C59" s="20"/>
      <c r="D59" s="20"/>
    </row>
    <row r="60" spans="1:15" ht="20.25" x14ac:dyDescent="0.25">
      <c r="A60" s="84"/>
      <c r="B60" s="15"/>
      <c r="C60" s="20"/>
      <c r="D60" s="20"/>
    </row>
    <row r="61" spans="1:15" ht="20.25" x14ac:dyDescent="0.25">
      <c r="A61" s="84"/>
      <c r="B61" s="15"/>
      <c r="C61" s="20"/>
      <c r="D61" s="20"/>
    </row>
    <row r="62" spans="1:15" ht="20.25" x14ac:dyDescent="0.25">
      <c r="A62" s="84"/>
      <c r="B62" s="15"/>
      <c r="C62" s="20"/>
      <c r="D62" s="20"/>
    </row>
    <row r="63" spans="1:15" ht="20.25" x14ac:dyDescent="0.25">
      <c r="A63" s="84"/>
      <c r="B63" s="15"/>
      <c r="C63" s="20"/>
      <c r="D63" s="20"/>
    </row>
    <row r="64" spans="1:15" ht="20.25" x14ac:dyDescent="0.25">
      <c r="A64" s="84"/>
      <c r="B64" s="15"/>
      <c r="C64" s="20"/>
      <c r="D64" s="20"/>
    </row>
    <row r="65" spans="1:4" ht="20.25" x14ac:dyDescent="0.25">
      <c r="A65" s="84"/>
      <c r="B65" s="15"/>
      <c r="C65" s="20"/>
      <c r="D65" s="20"/>
    </row>
    <row r="66" spans="1:4" ht="20.25" x14ac:dyDescent="0.25">
      <c r="A66" s="84"/>
      <c r="B66" s="15"/>
      <c r="C66" s="20"/>
      <c r="D66" s="20"/>
    </row>
    <row r="67" spans="1:4" ht="20.25" x14ac:dyDescent="0.25">
      <c r="A67" s="84"/>
      <c r="B67" s="15"/>
      <c r="C67" s="20"/>
      <c r="D67" s="20"/>
    </row>
    <row r="68" spans="1:4" ht="20.25" x14ac:dyDescent="0.25">
      <c r="A68" s="84"/>
      <c r="B68" s="15"/>
      <c r="C68" s="20"/>
      <c r="D68" s="20"/>
    </row>
    <row r="69" spans="1:4" ht="20.25" x14ac:dyDescent="0.25">
      <c r="A69" s="84"/>
      <c r="B69" s="15"/>
      <c r="C69" s="20"/>
      <c r="D69" s="20"/>
    </row>
    <row r="70" spans="1:4" ht="20.25" x14ac:dyDescent="0.25">
      <c r="A70" s="84"/>
      <c r="B70" s="15"/>
      <c r="C70" s="20"/>
      <c r="D70" s="20"/>
    </row>
    <row r="71" spans="1:4" ht="20.25" x14ac:dyDescent="0.25">
      <c r="A71" s="84"/>
      <c r="B71" s="15"/>
      <c r="C71" s="20"/>
      <c r="D71" s="20"/>
    </row>
    <row r="72" spans="1:4" ht="20.25" x14ac:dyDescent="0.25">
      <c r="A72" s="84"/>
      <c r="B72" s="15"/>
      <c r="C72" s="20"/>
      <c r="D72" s="20"/>
    </row>
    <row r="73" spans="1:4" ht="20.25" x14ac:dyDescent="0.25">
      <c r="A73" s="84"/>
      <c r="B73" s="15"/>
      <c r="C73" s="20"/>
      <c r="D73" s="20"/>
    </row>
    <row r="74" spans="1:4" ht="20.25" x14ac:dyDescent="0.25">
      <c r="A74" s="84"/>
      <c r="B74" s="15"/>
      <c r="C74" s="20"/>
      <c r="D74" s="20"/>
    </row>
    <row r="75" spans="1:4" ht="20.25" x14ac:dyDescent="0.25">
      <c r="A75" s="84"/>
      <c r="B75" s="15"/>
      <c r="C75" s="20"/>
      <c r="D75" s="20"/>
    </row>
    <row r="76" spans="1:4" ht="20.25" x14ac:dyDescent="0.25">
      <c r="A76" s="84"/>
      <c r="B76" s="15"/>
      <c r="C76" s="20"/>
      <c r="D76" s="20"/>
    </row>
    <row r="77" spans="1:4" ht="20.25" x14ac:dyDescent="0.25">
      <c r="A77" s="84"/>
      <c r="B77" s="15"/>
      <c r="C77" s="20"/>
      <c r="D77" s="20"/>
    </row>
    <row r="78" spans="1:4" ht="20.25" x14ac:dyDescent="0.25">
      <c r="A78" s="84"/>
      <c r="B78" s="15"/>
      <c r="C78" s="20"/>
      <c r="D78" s="20"/>
    </row>
    <row r="79" spans="1:4" ht="20.25" x14ac:dyDescent="0.25">
      <c r="A79" s="84"/>
      <c r="B79" s="15"/>
      <c r="C79" s="20"/>
      <c r="D79" s="20"/>
    </row>
    <row r="80" spans="1:4" ht="20.25" x14ac:dyDescent="0.25">
      <c r="A80" s="84"/>
      <c r="B80" s="15"/>
      <c r="C80" s="20"/>
      <c r="D80" s="20"/>
    </row>
    <row r="81" spans="1:4" ht="20.25" x14ac:dyDescent="0.25">
      <c r="A81" s="84"/>
      <c r="B81" s="15"/>
      <c r="C81" s="20"/>
      <c r="D81" s="20"/>
    </row>
    <row r="82" spans="1:4" ht="20.25" x14ac:dyDescent="0.25">
      <c r="A82" s="84"/>
      <c r="B82" s="15"/>
      <c r="C82" s="20"/>
      <c r="D82" s="20"/>
    </row>
    <row r="83" spans="1:4" ht="20.25" x14ac:dyDescent="0.25">
      <c r="A83" s="84"/>
      <c r="B83" s="15"/>
      <c r="C83" s="20"/>
      <c r="D83" s="20"/>
    </row>
    <row r="84" spans="1:4" ht="20.25" x14ac:dyDescent="0.25">
      <c r="A84" s="84"/>
      <c r="B84" s="15"/>
      <c r="C84" s="20"/>
      <c r="D84" s="20"/>
    </row>
    <row r="85" spans="1:4" ht="20.25" x14ac:dyDescent="0.25">
      <c r="A85" s="84"/>
      <c r="B85" s="15"/>
      <c r="C85" s="20"/>
      <c r="D85" s="20"/>
    </row>
    <row r="86" spans="1:4" ht="20.25" x14ac:dyDescent="0.25">
      <c r="A86" s="84"/>
      <c r="B86" s="15"/>
      <c r="C86" s="20"/>
      <c r="D86" s="20"/>
    </row>
    <row r="87" spans="1:4" ht="20.25" x14ac:dyDescent="0.25">
      <c r="A87" s="84"/>
      <c r="B87" s="15"/>
      <c r="C87" s="20"/>
      <c r="D87" s="20"/>
    </row>
    <row r="88" spans="1:4" ht="20.25" x14ac:dyDescent="0.25">
      <c r="A88" s="84"/>
      <c r="B88" s="15"/>
      <c r="C88" s="20"/>
      <c r="D88" s="20"/>
    </row>
    <row r="89" spans="1:4" ht="20.25" x14ac:dyDescent="0.25">
      <c r="A89" s="84"/>
      <c r="B89" s="15"/>
      <c r="C89" s="20"/>
      <c r="D89" s="20"/>
    </row>
    <row r="90" spans="1:4" ht="20.25" x14ac:dyDescent="0.25">
      <c r="A90" s="84"/>
      <c r="B90" s="15"/>
      <c r="C90" s="20"/>
      <c r="D90" s="20"/>
    </row>
    <row r="91" spans="1:4" ht="20.25" x14ac:dyDescent="0.25">
      <c r="A91" s="84"/>
      <c r="B91" s="15"/>
      <c r="C91" s="20"/>
      <c r="D91" s="20"/>
    </row>
    <row r="92" spans="1:4" ht="20.25" x14ac:dyDescent="0.25">
      <c r="A92" s="84"/>
      <c r="B92" s="15"/>
      <c r="C92" s="20"/>
      <c r="D92" s="20"/>
    </row>
    <row r="93" spans="1:4" ht="20.25" x14ac:dyDescent="0.25">
      <c r="A93" s="84"/>
      <c r="B93" s="15"/>
      <c r="C93" s="20"/>
      <c r="D93" s="20"/>
    </row>
    <row r="94" spans="1:4" ht="20.25" x14ac:dyDescent="0.25">
      <c r="A94" s="84"/>
      <c r="B94" s="15"/>
      <c r="C94" s="20"/>
      <c r="D94" s="20"/>
    </row>
    <row r="95" spans="1:4" ht="20.25" x14ac:dyDescent="0.25">
      <c r="A95" s="84"/>
      <c r="B95" s="15"/>
      <c r="C95" s="20"/>
      <c r="D95" s="20"/>
    </row>
    <row r="96" spans="1:4" ht="20.25" x14ac:dyDescent="0.25">
      <c r="A96" s="84"/>
      <c r="B96" s="15"/>
      <c r="C96" s="20"/>
      <c r="D96" s="20"/>
    </row>
    <row r="97" spans="1:4" ht="20.25" x14ac:dyDescent="0.25">
      <c r="A97" s="84"/>
      <c r="B97" s="15"/>
      <c r="C97" s="20"/>
      <c r="D97" s="20"/>
    </row>
    <row r="98" spans="1:4" ht="20.25" x14ac:dyDescent="0.25">
      <c r="A98" s="84"/>
      <c r="B98" s="15"/>
      <c r="C98" s="20"/>
      <c r="D98" s="20"/>
    </row>
    <row r="99" spans="1:4" ht="20.25" x14ac:dyDescent="0.25">
      <c r="A99" s="84"/>
      <c r="B99" s="15"/>
      <c r="C99" s="20"/>
      <c r="D99" s="20"/>
    </row>
    <row r="100" spans="1:4" ht="20.25" x14ac:dyDescent="0.25">
      <c r="A100" s="84"/>
      <c r="B100" s="15"/>
      <c r="C100" s="20"/>
      <c r="D100" s="20"/>
    </row>
    <row r="101" spans="1:4" ht="20.25" x14ac:dyDescent="0.25">
      <c r="A101" s="84"/>
      <c r="B101" s="15"/>
      <c r="C101" s="20"/>
      <c r="D101" s="20"/>
    </row>
    <row r="102" spans="1:4" ht="20.25" x14ac:dyDescent="0.25">
      <c r="A102" s="84"/>
      <c r="B102" s="15"/>
      <c r="C102" s="20"/>
      <c r="D102" s="20"/>
    </row>
    <row r="103" spans="1:4" ht="20.25" x14ac:dyDescent="0.25">
      <c r="A103" s="84"/>
      <c r="B103" s="15"/>
      <c r="C103" s="20"/>
      <c r="D103" s="20"/>
    </row>
    <row r="104" spans="1:4" ht="20.25" x14ac:dyDescent="0.25">
      <c r="A104" s="84"/>
      <c r="B104" s="15"/>
      <c r="C104" s="20"/>
      <c r="D104" s="20"/>
    </row>
    <row r="105" spans="1:4" ht="20.25" x14ac:dyDescent="0.25">
      <c r="A105" s="84"/>
      <c r="B105" s="15"/>
      <c r="C105" s="20"/>
      <c r="D105" s="20"/>
    </row>
    <row r="106" spans="1:4" ht="20.25" x14ac:dyDescent="0.25">
      <c r="A106" s="84"/>
      <c r="B106" s="15"/>
      <c r="C106" s="20"/>
      <c r="D106" s="20"/>
    </row>
    <row r="107" spans="1:4" ht="20.25" x14ac:dyDescent="0.25">
      <c r="A107" s="84"/>
      <c r="B107" s="15"/>
      <c r="C107" s="20"/>
      <c r="D107" s="20"/>
    </row>
    <row r="108" spans="1:4" ht="20.25" x14ac:dyDescent="0.25">
      <c r="A108" s="84"/>
      <c r="B108" s="15"/>
      <c r="C108" s="20"/>
      <c r="D108" s="20"/>
    </row>
    <row r="109" spans="1:4" ht="20.25" x14ac:dyDescent="0.25">
      <c r="A109" s="84"/>
      <c r="B109" s="15"/>
      <c r="C109" s="20"/>
      <c r="D109" s="20"/>
    </row>
    <row r="110" spans="1:4" ht="20.25" x14ac:dyDescent="0.25">
      <c r="A110" s="84"/>
      <c r="B110" s="15"/>
      <c r="C110" s="20"/>
      <c r="D110" s="20"/>
    </row>
    <row r="111" spans="1:4" ht="20.25" x14ac:dyDescent="0.25">
      <c r="A111" s="84"/>
      <c r="B111" s="15"/>
      <c r="C111" s="20"/>
      <c r="D111" s="20"/>
    </row>
    <row r="112" spans="1:4" ht="20.25" x14ac:dyDescent="0.25">
      <c r="A112" s="84"/>
      <c r="B112" s="15"/>
      <c r="C112" s="20"/>
      <c r="D112" s="20"/>
    </row>
    <row r="113" spans="1:4" ht="20.25" x14ac:dyDescent="0.25">
      <c r="A113" s="84"/>
      <c r="B113" s="15"/>
      <c r="C113" s="20"/>
      <c r="D113" s="20"/>
    </row>
    <row r="114" spans="1:4" ht="20.25" x14ac:dyDescent="0.25">
      <c r="A114" s="84"/>
      <c r="B114" s="15"/>
      <c r="C114" s="20"/>
      <c r="D114" s="20"/>
    </row>
    <row r="115" spans="1:4" ht="20.25" x14ac:dyDescent="0.25">
      <c r="A115" s="84"/>
      <c r="B115" s="15"/>
      <c r="C115" s="20"/>
      <c r="D115" s="20"/>
    </row>
    <row r="116" spans="1:4" ht="20.25" x14ac:dyDescent="0.25">
      <c r="A116" s="84"/>
      <c r="B116" s="15"/>
      <c r="C116" s="20"/>
      <c r="D116" s="20"/>
    </row>
    <row r="117" spans="1:4" ht="20.25" x14ac:dyDescent="0.25">
      <c r="A117" s="84"/>
      <c r="B117" s="15"/>
      <c r="C117" s="20"/>
      <c r="D117" s="20"/>
    </row>
    <row r="118" spans="1:4" ht="20.25" x14ac:dyDescent="0.25">
      <c r="A118" s="84"/>
      <c r="B118" s="15"/>
      <c r="C118" s="20"/>
      <c r="D118" s="20"/>
    </row>
    <row r="119" spans="1:4" ht="20.25" x14ac:dyDescent="0.25">
      <c r="A119" s="84"/>
      <c r="B119" s="15"/>
      <c r="C119" s="20"/>
      <c r="D119" s="20"/>
    </row>
    <row r="120" spans="1:4" ht="20.25" x14ac:dyDescent="0.25">
      <c r="A120" s="84"/>
      <c r="B120" s="15"/>
      <c r="C120" s="20"/>
      <c r="D120" s="20"/>
    </row>
    <row r="121" spans="1:4" ht="20.25" x14ac:dyDescent="0.25">
      <c r="A121" s="84"/>
      <c r="B121" s="15"/>
      <c r="C121" s="20"/>
      <c r="D121" s="20"/>
    </row>
    <row r="122" spans="1:4" ht="20.25" x14ac:dyDescent="0.25">
      <c r="A122" s="84"/>
      <c r="B122" s="15"/>
      <c r="C122" s="20"/>
      <c r="D122" s="20"/>
    </row>
    <row r="123" spans="1:4" ht="20.25" x14ac:dyDescent="0.25">
      <c r="A123" s="84"/>
      <c r="B123" s="15"/>
      <c r="C123" s="20"/>
      <c r="D123" s="20"/>
    </row>
    <row r="124" spans="1:4" ht="20.25" x14ac:dyDescent="0.25">
      <c r="A124" s="84"/>
      <c r="B124" s="15"/>
      <c r="C124" s="20"/>
      <c r="D124" s="20"/>
    </row>
    <row r="125" spans="1:4" ht="20.25" x14ac:dyDescent="0.25">
      <c r="A125" s="84"/>
      <c r="B125" s="15"/>
      <c r="C125" s="20"/>
      <c r="D125" s="20"/>
    </row>
    <row r="126" spans="1:4" ht="20.25" x14ac:dyDescent="0.25">
      <c r="A126" s="84"/>
      <c r="B126" s="15"/>
      <c r="C126" s="20"/>
      <c r="D126" s="20"/>
    </row>
    <row r="127" spans="1:4" ht="20.25" x14ac:dyDescent="0.25">
      <c r="A127" s="84"/>
      <c r="B127" s="15"/>
      <c r="C127" s="20"/>
      <c r="D127" s="20"/>
    </row>
    <row r="128" spans="1:4" ht="20.25" x14ac:dyDescent="0.25">
      <c r="A128" s="84"/>
      <c r="B128" s="15"/>
      <c r="C128" s="20"/>
      <c r="D128" s="20"/>
    </row>
    <row r="129" spans="1:4" ht="20.25" x14ac:dyDescent="0.25">
      <c r="A129" s="84"/>
      <c r="B129" s="15"/>
      <c r="C129" s="20"/>
      <c r="D129" s="20"/>
    </row>
    <row r="130" spans="1:4" ht="20.25" x14ac:dyDescent="0.25">
      <c r="A130" s="84"/>
      <c r="B130" s="15"/>
      <c r="C130" s="20"/>
      <c r="D130" s="20"/>
    </row>
    <row r="131" spans="1:4" ht="20.25" x14ac:dyDescent="0.25">
      <c r="A131" s="84"/>
      <c r="B131" s="15"/>
      <c r="C131" s="20"/>
      <c r="D131" s="20"/>
    </row>
    <row r="132" spans="1:4" ht="20.25" x14ac:dyDescent="0.25">
      <c r="A132" s="84"/>
      <c r="B132" s="15"/>
      <c r="C132" s="20"/>
      <c r="D132" s="20"/>
    </row>
    <row r="133" spans="1:4" ht="20.25" x14ac:dyDescent="0.25">
      <c r="A133" s="84"/>
      <c r="B133" s="15"/>
      <c r="C133" s="20"/>
      <c r="D133" s="20"/>
    </row>
    <row r="134" spans="1:4" ht="20.25" x14ac:dyDescent="0.25">
      <c r="A134" s="84"/>
      <c r="B134" s="15"/>
      <c r="C134" s="20"/>
      <c r="D134" s="20"/>
    </row>
    <row r="135" spans="1:4" ht="20.25" x14ac:dyDescent="0.25">
      <c r="A135" s="84"/>
      <c r="B135" s="15"/>
      <c r="C135" s="20"/>
      <c r="D135" s="20"/>
    </row>
    <row r="136" spans="1:4" ht="20.25" x14ac:dyDescent="0.25">
      <c r="A136" s="84"/>
      <c r="B136" s="15"/>
      <c r="C136" s="20"/>
      <c r="D136" s="20"/>
    </row>
    <row r="137" spans="1:4" ht="20.25" x14ac:dyDescent="0.25">
      <c r="A137" s="84"/>
      <c r="B137" s="15"/>
      <c r="C137" s="20"/>
      <c r="D137" s="20"/>
    </row>
    <row r="138" spans="1:4" ht="20.25" x14ac:dyDescent="0.25">
      <c r="A138" s="84"/>
      <c r="B138" s="15"/>
      <c r="C138" s="20"/>
      <c r="D138" s="20"/>
    </row>
    <row r="139" spans="1:4" ht="20.25" x14ac:dyDescent="0.25">
      <c r="A139" s="84"/>
      <c r="B139" s="15"/>
      <c r="C139" s="20"/>
      <c r="D139" s="20"/>
    </row>
    <row r="140" spans="1:4" ht="20.25" x14ac:dyDescent="0.25">
      <c r="A140" s="84"/>
      <c r="B140" s="15"/>
      <c r="C140" s="20"/>
      <c r="D140" s="20"/>
    </row>
    <row r="141" spans="1:4" ht="20.25" x14ac:dyDescent="0.25">
      <c r="A141" s="84"/>
      <c r="B141" s="15"/>
      <c r="C141" s="20"/>
      <c r="D141" s="20"/>
    </row>
    <row r="142" spans="1:4" ht="20.25" x14ac:dyDescent="0.25">
      <c r="A142" s="84"/>
      <c r="B142" s="15"/>
      <c r="C142" s="20"/>
      <c r="D142" s="20"/>
    </row>
    <row r="143" spans="1:4" ht="20.25" x14ac:dyDescent="0.25">
      <c r="A143" s="84"/>
      <c r="B143" s="15"/>
      <c r="C143" s="20"/>
      <c r="D143" s="20"/>
    </row>
    <row r="144" spans="1:4" ht="20.25" x14ac:dyDescent="0.25">
      <c r="A144" s="84"/>
      <c r="B144" s="15"/>
      <c r="C144" s="20"/>
      <c r="D144" s="20"/>
    </row>
    <row r="145" spans="1:4" ht="20.25" x14ac:dyDescent="0.25">
      <c r="A145" s="84"/>
      <c r="B145" s="15"/>
      <c r="C145" s="20"/>
      <c r="D145" s="20"/>
    </row>
    <row r="146" spans="1:4" ht="20.25" x14ac:dyDescent="0.25">
      <c r="A146" s="84"/>
      <c r="B146" s="15"/>
      <c r="C146" s="20"/>
      <c r="D146" s="20"/>
    </row>
    <row r="147" spans="1:4" ht="20.25" x14ac:dyDescent="0.25">
      <c r="A147" s="84"/>
      <c r="B147" s="15"/>
      <c r="C147" s="20"/>
      <c r="D147" s="20"/>
    </row>
    <row r="148" spans="1:4" ht="20.25" x14ac:dyDescent="0.25">
      <c r="A148" s="84"/>
      <c r="B148" s="15"/>
      <c r="C148" s="20"/>
      <c r="D148" s="20"/>
    </row>
    <row r="149" spans="1:4" ht="20.25" x14ac:dyDescent="0.25">
      <c r="A149" s="84"/>
      <c r="B149" s="15"/>
      <c r="C149" s="20"/>
      <c r="D149" s="20"/>
    </row>
    <row r="150" spans="1:4" ht="20.25" x14ac:dyDescent="0.25">
      <c r="A150" s="84"/>
      <c r="B150" s="15"/>
      <c r="C150" s="20"/>
      <c r="D150" s="20"/>
    </row>
    <row r="151" spans="1:4" ht="20.25" x14ac:dyDescent="0.25">
      <c r="A151" s="84"/>
      <c r="B151" s="15"/>
      <c r="C151" s="20"/>
      <c r="D151" s="20"/>
    </row>
    <row r="152" spans="1:4" ht="20.25" x14ac:dyDescent="0.25">
      <c r="A152" s="84"/>
      <c r="B152" s="15"/>
      <c r="C152" s="20"/>
      <c r="D152" s="20"/>
    </row>
    <row r="153" spans="1:4" ht="20.25" x14ac:dyDescent="0.25">
      <c r="A153" s="84"/>
      <c r="B153" s="15"/>
      <c r="C153" s="20"/>
      <c r="D153" s="20"/>
    </row>
    <row r="154" spans="1:4" ht="20.25" x14ac:dyDescent="0.25">
      <c r="A154" s="84"/>
      <c r="B154" s="15"/>
      <c r="C154" s="20"/>
      <c r="D154" s="20"/>
    </row>
    <row r="155" spans="1:4" ht="20.25" x14ac:dyDescent="0.25">
      <c r="A155" s="84"/>
      <c r="B155" s="15"/>
      <c r="C155" s="20"/>
      <c r="D155" s="20"/>
    </row>
    <row r="156" spans="1:4" ht="20.25" x14ac:dyDescent="0.25">
      <c r="A156" s="84"/>
      <c r="B156" s="15"/>
      <c r="C156" s="20"/>
      <c r="D156" s="20"/>
    </row>
    <row r="157" spans="1:4" ht="20.25" x14ac:dyDescent="0.25">
      <c r="A157" s="84"/>
      <c r="B157" s="15"/>
      <c r="C157" s="20"/>
      <c r="D157" s="20"/>
    </row>
    <row r="158" spans="1:4" ht="20.25" x14ac:dyDescent="0.25">
      <c r="A158" s="84"/>
      <c r="B158" s="15"/>
      <c r="C158" s="20"/>
      <c r="D158" s="20"/>
    </row>
    <row r="159" spans="1:4" ht="20.25" x14ac:dyDescent="0.25">
      <c r="A159" s="84"/>
      <c r="B159" s="15"/>
      <c r="C159" s="20"/>
      <c r="D159" s="20"/>
    </row>
    <row r="160" spans="1:4" ht="20.25" x14ac:dyDescent="0.25">
      <c r="A160" s="84"/>
      <c r="B160" s="15"/>
      <c r="C160" s="20"/>
      <c r="D160" s="20"/>
    </row>
    <row r="161" spans="1:4" ht="20.25" x14ac:dyDescent="0.25">
      <c r="A161" s="84"/>
      <c r="B161" s="15"/>
      <c r="C161" s="20"/>
      <c r="D161" s="20"/>
    </row>
    <row r="162" spans="1:4" ht="20.25" x14ac:dyDescent="0.25">
      <c r="A162" s="84"/>
      <c r="B162" s="15"/>
      <c r="C162" s="20"/>
      <c r="D162" s="20"/>
    </row>
    <row r="163" spans="1:4" ht="20.25" x14ac:dyDescent="0.25">
      <c r="A163" s="84"/>
      <c r="B163" s="15"/>
      <c r="C163" s="20"/>
      <c r="D163" s="20"/>
    </row>
    <row r="164" spans="1:4" ht="20.25" x14ac:dyDescent="0.25">
      <c r="A164" s="84"/>
      <c r="B164" s="15"/>
      <c r="C164" s="20"/>
      <c r="D164" s="20"/>
    </row>
    <row r="165" spans="1:4" ht="20.25" x14ac:dyDescent="0.25">
      <c r="A165" s="84"/>
      <c r="B165" s="15"/>
      <c r="C165" s="20"/>
      <c r="D165" s="20"/>
    </row>
    <row r="166" spans="1:4" ht="20.25" x14ac:dyDescent="0.25">
      <c r="A166" s="84"/>
      <c r="B166" s="15"/>
      <c r="C166" s="20"/>
      <c r="D166" s="20"/>
    </row>
    <row r="167" spans="1:4" ht="20.25" x14ac:dyDescent="0.25">
      <c r="A167" s="84"/>
      <c r="B167" s="15"/>
      <c r="C167" s="20"/>
      <c r="D167" s="20"/>
    </row>
    <row r="168" spans="1:4" ht="20.25" x14ac:dyDescent="0.25">
      <c r="A168" s="84"/>
      <c r="B168" s="15"/>
      <c r="C168" s="20"/>
      <c r="D168" s="20"/>
    </row>
    <row r="169" spans="1:4" ht="20.25" x14ac:dyDescent="0.25">
      <c r="A169" s="84"/>
      <c r="B169" s="15"/>
      <c r="C169" s="20"/>
      <c r="D169" s="20"/>
    </row>
    <row r="170" spans="1:4" ht="20.25" x14ac:dyDescent="0.25">
      <c r="A170" s="84"/>
      <c r="B170" s="15"/>
      <c r="C170" s="20"/>
      <c r="D170" s="20"/>
    </row>
    <row r="171" spans="1:4" ht="20.25" x14ac:dyDescent="0.25">
      <c r="A171" s="84"/>
      <c r="B171" s="15"/>
      <c r="C171" s="20"/>
      <c r="D171" s="20"/>
    </row>
    <row r="172" spans="1:4" ht="20.25" x14ac:dyDescent="0.25">
      <c r="A172" s="84"/>
      <c r="B172" s="15"/>
      <c r="C172" s="20"/>
      <c r="D172" s="20"/>
    </row>
    <row r="173" spans="1:4" ht="20.25" x14ac:dyDescent="0.25">
      <c r="A173" s="84"/>
      <c r="B173" s="15"/>
      <c r="C173" s="20"/>
      <c r="D173" s="20"/>
    </row>
    <row r="174" spans="1:4" ht="20.25" x14ac:dyDescent="0.25">
      <c r="A174" s="84"/>
      <c r="B174" s="15"/>
      <c r="C174" s="20"/>
      <c r="D174" s="20"/>
    </row>
    <row r="175" spans="1:4" ht="20.25" x14ac:dyDescent="0.25">
      <c r="A175" s="84"/>
      <c r="B175" s="15"/>
      <c r="C175" s="20"/>
      <c r="D175" s="20"/>
    </row>
    <row r="176" spans="1:4" ht="20.25" x14ac:dyDescent="0.25">
      <c r="A176" s="84"/>
      <c r="B176" s="15"/>
      <c r="C176" s="20"/>
      <c r="D176" s="20"/>
    </row>
    <row r="177" spans="1:4" ht="20.25" x14ac:dyDescent="0.25">
      <c r="A177" s="84"/>
      <c r="B177" s="15"/>
      <c r="C177" s="20"/>
      <c r="D177" s="20"/>
    </row>
    <row r="178" spans="1:4" ht="20.25" x14ac:dyDescent="0.25">
      <c r="A178" s="84"/>
      <c r="B178" s="15"/>
      <c r="C178" s="20"/>
      <c r="D178" s="20"/>
    </row>
    <row r="179" spans="1:4" ht="20.25" x14ac:dyDescent="0.25">
      <c r="A179" s="84"/>
      <c r="B179" s="15"/>
      <c r="C179" s="20"/>
      <c r="D179" s="20"/>
    </row>
    <row r="180" spans="1:4" ht="20.25" x14ac:dyDescent="0.25">
      <c r="A180" s="84"/>
      <c r="B180" s="15"/>
      <c r="C180" s="20"/>
      <c r="D180" s="20"/>
    </row>
    <row r="181" spans="1:4" ht="20.25" x14ac:dyDescent="0.25">
      <c r="A181" s="84"/>
      <c r="B181" s="15"/>
      <c r="C181" s="20"/>
      <c r="D181" s="20"/>
    </row>
    <row r="182" spans="1:4" ht="20.25" x14ac:dyDescent="0.25">
      <c r="A182" s="84"/>
      <c r="B182" s="15"/>
      <c r="C182" s="20"/>
      <c r="D182" s="20"/>
    </row>
    <row r="183" spans="1:4" ht="20.25" x14ac:dyDescent="0.25">
      <c r="A183" s="84"/>
      <c r="B183" s="15"/>
      <c r="C183" s="20"/>
      <c r="D183" s="20"/>
    </row>
    <row r="184" spans="1:4" ht="20.25" x14ac:dyDescent="0.25">
      <c r="A184" s="84"/>
      <c r="B184" s="15"/>
      <c r="C184" s="20"/>
      <c r="D184" s="20"/>
    </row>
    <row r="185" spans="1:4" ht="20.25" x14ac:dyDescent="0.25">
      <c r="A185" s="84"/>
      <c r="B185" s="15"/>
      <c r="C185" s="20"/>
      <c r="D185" s="20"/>
    </row>
    <row r="186" spans="1:4" ht="20.25" x14ac:dyDescent="0.25">
      <c r="A186" s="84"/>
      <c r="B186" s="15"/>
      <c r="C186" s="20"/>
      <c r="D186" s="20"/>
    </row>
    <row r="187" spans="1:4" ht="20.25" x14ac:dyDescent="0.25">
      <c r="A187" s="84"/>
      <c r="B187" s="15"/>
      <c r="C187" s="20"/>
      <c r="D187" s="20"/>
    </row>
    <row r="188" spans="1:4" ht="20.25" x14ac:dyDescent="0.25">
      <c r="A188" s="84"/>
      <c r="B188" s="15"/>
      <c r="C188" s="20"/>
      <c r="D188" s="20"/>
    </row>
    <row r="189" spans="1:4" ht="20.25" x14ac:dyDescent="0.25">
      <c r="A189" s="84"/>
      <c r="B189" s="15"/>
      <c r="C189" s="20"/>
      <c r="D189" s="20"/>
    </row>
    <row r="190" spans="1:4" ht="20.25" x14ac:dyDescent="0.25">
      <c r="A190" s="84"/>
      <c r="B190" s="15"/>
      <c r="C190" s="20"/>
      <c r="D190" s="20"/>
    </row>
    <row r="191" spans="1:4" ht="20.25" x14ac:dyDescent="0.25">
      <c r="A191" s="84"/>
      <c r="B191" s="15"/>
      <c r="C191" s="20"/>
      <c r="D191" s="20"/>
    </row>
    <row r="192" spans="1:4" ht="20.25" x14ac:dyDescent="0.25">
      <c r="A192" s="84"/>
      <c r="B192" s="15"/>
      <c r="C192" s="20"/>
      <c r="D192" s="20"/>
    </row>
    <row r="193" spans="1:4" ht="20.25" x14ac:dyDescent="0.25">
      <c r="A193" s="84"/>
      <c r="B193" s="15"/>
      <c r="C193" s="20"/>
      <c r="D193" s="20"/>
    </row>
    <row r="194" spans="1:4" ht="20.25" x14ac:dyDescent="0.25">
      <c r="A194" s="84"/>
      <c r="B194" s="15"/>
      <c r="C194" s="20"/>
      <c r="D194" s="20"/>
    </row>
    <row r="195" spans="1:4" ht="20.25" x14ac:dyDescent="0.25">
      <c r="A195" s="84"/>
      <c r="B195" s="15"/>
      <c r="C195" s="20"/>
      <c r="D195" s="20"/>
    </row>
    <row r="196" spans="1:4" ht="20.25" x14ac:dyDescent="0.25">
      <c r="A196" s="84"/>
      <c r="B196" s="15"/>
      <c r="C196" s="20"/>
      <c r="D196" s="20"/>
    </row>
    <row r="197" spans="1:4" ht="20.25" x14ac:dyDescent="0.25">
      <c r="A197" s="84"/>
      <c r="B197" s="15"/>
      <c r="C197" s="20"/>
      <c r="D197" s="20"/>
    </row>
    <row r="198" spans="1:4" ht="20.25" x14ac:dyDescent="0.25">
      <c r="A198" s="84"/>
      <c r="B198" s="15"/>
      <c r="C198" s="20"/>
      <c r="D198" s="20"/>
    </row>
    <row r="199" spans="1:4" ht="20.25" x14ac:dyDescent="0.25">
      <c r="A199" s="84"/>
      <c r="B199" s="15"/>
      <c r="C199" s="20"/>
      <c r="D199" s="20"/>
    </row>
    <row r="200" spans="1:4" ht="20.25" x14ac:dyDescent="0.25">
      <c r="A200" s="84"/>
      <c r="B200" s="15"/>
      <c r="C200" s="20"/>
      <c r="D200" s="20"/>
    </row>
    <row r="201" spans="1:4" ht="20.25" x14ac:dyDescent="0.25">
      <c r="A201" s="84"/>
      <c r="B201" s="15"/>
      <c r="C201" s="20"/>
      <c r="D201" s="20"/>
    </row>
    <row r="202" spans="1:4" ht="20.25" x14ac:dyDescent="0.25">
      <c r="A202" s="84"/>
      <c r="B202" s="15"/>
      <c r="C202" s="20"/>
      <c r="D202" s="20"/>
    </row>
    <row r="203" spans="1:4" ht="20.25" x14ac:dyDescent="0.25">
      <c r="A203" s="84"/>
      <c r="B203" s="15"/>
      <c r="C203" s="20"/>
      <c r="D203" s="20"/>
    </row>
    <row r="204" spans="1:4" ht="20.25" x14ac:dyDescent="0.25">
      <c r="A204" s="84"/>
      <c r="B204" s="15"/>
      <c r="C204" s="20"/>
      <c r="D204" s="20"/>
    </row>
    <row r="205" spans="1:4" ht="20.25" x14ac:dyDescent="0.25">
      <c r="A205" s="84"/>
      <c r="B205" s="15"/>
      <c r="C205" s="20"/>
      <c r="D205" s="20"/>
    </row>
    <row r="206" spans="1:4" ht="20.25" x14ac:dyDescent="0.25">
      <c r="A206" s="84"/>
      <c r="B206" s="15"/>
      <c r="C206" s="20"/>
      <c r="D206" s="20"/>
    </row>
    <row r="207" spans="1:4" ht="20.25" x14ac:dyDescent="0.25">
      <c r="A207" s="84"/>
      <c r="B207" s="15"/>
      <c r="C207" s="20"/>
      <c r="D207" s="20"/>
    </row>
    <row r="208" spans="1:4" x14ac:dyDescent="0.25">
      <c r="A208" s="64"/>
      <c r="B208" s="15"/>
      <c r="C208" s="15"/>
      <c r="D208" s="15"/>
    </row>
    <row r="209" spans="1:8" ht="20.25" x14ac:dyDescent="0.25">
      <c r="A209" s="64"/>
      <c r="B209" s="16" t="s">
        <v>238</v>
      </c>
      <c r="C209" s="16" t="s">
        <v>239</v>
      </c>
      <c r="D209" s="19" t="s">
        <v>238</v>
      </c>
      <c r="E209" s="19" t="s">
        <v>239</v>
      </c>
    </row>
    <row r="210" spans="1:8" ht="21" x14ac:dyDescent="0.35">
      <c r="A210" s="64"/>
      <c r="B210" s="17" t="s">
        <v>240</v>
      </c>
      <c r="C210" s="17" t="s">
        <v>241</v>
      </c>
      <c r="D210" t="s">
        <v>240</v>
      </c>
      <c r="F210" t="str">
        <f>IF(NOT(ISBLANK(D210)),D210,IF(NOT(ISBLANK(E210)),"     "&amp;E210,FALSE))</f>
        <v>Afectación Económica o presupuestal</v>
      </c>
      <c r="G210" t="s">
        <v>240</v>
      </c>
      <c r="H210" t="str">
        <f>IF(NOT(ISERROR(MATCH(G210,_xlfn.ANCHORARRAY(B221),0))),F223&amp;"Por favor no seleccionar los criterios de impacto",G210)</f>
        <v>❌Por favor no seleccionar los criterios de impacto</v>
      </c>
    </row>
    <row r="211" spans="1:8" ht="21" x14ac:dyDescent="0.35">
      <c r="A211" s="64"/>
      <c r="B211" s="17" t="s">
        <v>240</v>
      </c>
      <c r="C211" s="17" t="s">
        <v>216</v>
      </c>
      <c r="E211" t="s">
        <v>241</v>
      </c>
      <c r="F211" t="str">
        <f t="shared" ref="F211:F221" si="0">IF(NOT(ISBLANK(D211)),D211,IF(NOT(ISBLANK(E211)),"     "&amp;E211,FALSE))</f>
        <v xml:space="preserve">     Afectación menor a 10 SMLMV .</v>
      </c>
    </row>
    <row r="212" spans="1:8" ht="21" x14ac:dyDescent="0.35">
      <c r="A212" s="64"/>
      <c r="B212" s="17" t="s">
        <v>240</v>
      </c>
      <c r="C212" s="17" t="s">
        <v>219</v>
      </c>
      <c r="E212" t="s">
        <v>216</v>
      </c>
      <c r="F212" t="str">
        <f t="shared" si="0"/>
        <v xml:space="preserve">     Entre 10 y 50 SMLMV </v>
      </c>
    </row>
    <row r="213" spans="1:8" ht="21" x14ac:dyDescent="0.35">
      <c r="A213" s="64"/>
      <c r="B213" s="17" t="s">
        <v>240</v>
      </c>
      <c r="C213" s="17" t="s">
        <v>223</v>
      </c>
      <c r="E213" t="s">
        <v>219</v>
      </c>
      <c r="F213" t="str">
        <f t="shared" si="0"/>
        <v xml:space="preserve">     Entre 50 y 100 SMLMV </v>
      </c>
    </row>
    <row r="214" spans="1:8" ht="21" x14ac:dyDescent="0.35">
      <c r="A214" s="64"/>
      <c r="B214" s="17" t="s">
        <v>240</v>
      </c>
      <c r="C214" s="17" t="s">
        <v>227</v>
      </c>
      <c r="E214" t="s">
        <v>223</v>
      </c>
      <c r="F214" t="str">
        <f t="shared" si="0"/>
        <v xml:space="preserve">     Entre 100 y 500 SMLMV </v>
      </c>
    </row>
    <row r="215" spans="1:8" ht="21" x14ac:dyDescent="0.35">
      <c r="A215" s="64"/>
      <c r="B215" s="17" t="s">
        <v>209</v>
      </c>
      <c r="C215" s="17" t="s">
        <v>213</v>
      </c>
      <c r="E215" t="s">
        <v>227</v>
      </c>
      <c r="F215" t="str">
        <f t="shared" si="0"/>
        <v xml:space="preserve">     Mayor a 500 SMLMV </v>
      </c>
    </row>
    <row r="216" spans="1:8" ht="21" x14ac:dyDescent="0.35">
      <c r="A216" s="64"/>
      <c r="B216" s="17" t="s">
        <v>209</v>
      </c>
      <c r="C216" s="17" t="s">
        <v>217</v>
      </c>
      <c r="D216" t="s">
        <v>209</v>
      </c>
      <c r="F216" t="str">
        <f t="shared" si="0"/>
        <v>Pérdida Reputacional</v>
      </c>
    </row>
    <row r="217" spans="1:8" ht="21" x14ac:dyDescent="0.35">
      <c r="A217" s="64"/>
      <c r="B217" s="17" t="s">
        <v>209</v>
      </c>
      <c r="C217" s="17" t="s">
        <v>220</v>
      </c>
      <c r="E217" t="s">
        <v>213</v>
      </c>
      <c r="F217" t="str">
        <f t="shared" si="0"/>
        <v xml:space="preserve">     El riesgo afecta la imagen de alguna área de la organización</v>
      </c>
    </row>
    <row r="218" spans="1:8" ht="21" x14ac:dyDescent="0.35">
      <c r="A218" s="64"/>
      <c r="B218" s="17" t="s">
        <v>209</v>
      </c>
      <c r="C218" s="17" t="s">
        <v>242</v>
      </c>
      <c r="E218" t="s">
        <v>217</v>
      </c>
      <c r="F218" t="str">
        <f t="shared" si="0"/>
        <v xml:space="preserve">     El riesgo afecta la imagen de la entidad internamente, de conocimiento general, nivel interno, de junta dircetiva y accionistas y/o de provedores</v>
      </c>
    </row>
    <row r="219" spans="1:8" ht="21" x14ac:dyDescent="0.35">
      <c r="A219" s="64"/>
      <c r="B219" s="17" t="s">
        <v>209</v>
      </c>
      <c r="C219" s="17" t="s">
        <v>228</v>
      </c>
      <c r="E219" t="s">
        <v>220</v>
      </c>
      <c r="F219" t="str">
        <f t="shared" si="0"/>
        <v xml:space="preserve">     El riesgo afecta la imagen de la entidad con algunos usuarios de relevancia frente al logro de los objetivos</v>
      </c>
    </row>
    <row r="220" spans="1:8" x14ac:dyDescent="0.25">
      <c r="A220" s="64"/>
      <c r="B220" s="18"/>
      <c r="C220" s="18"/>
      <c r="E220" t="s">
        <v>242</v>
      </c>
      <c r="F220" t="str">
        <f t="shared" si="0"/>
        <v xml:space="preserve">     El riesgo afecta la imagen de de la entidad con efecto publicitario sostenido a nivel de sector administrativo, nivel departamental o municipal</v>
      </c>
    </row>
    <row r="221" spans="1:8" x14ac:dyDescent="0.25">
      <c r="A221" s="64"/>
      <c r="B221" s="18" t="str">
        <f t="array" ref="B221:B223">_xlfn.UNIQUE(Tabla1[[#All],[Criterios]])</f>
        <v>Criterios</v>
      </c>
      <c r="C221" s="18"/>
      <c r="E221" t="s">
        <v>228</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243</v>
      </c>
    </row>
    <row r="224" spans="1:8" x14ac:dyDescent="0.25">
      <c r="B224" s="14"/>
      <c r="C224" s="14"/>
      <c r="F224" s="21" t="s">
        <v>244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42578125" defaultRowHeight="12.75" x14ac:dyDescent="0.2"/>
  <cols>
    <col min="1" max="2" width="14.42578125" style="69"/>
    <col min="3" max="3" width="17" style="69" customWidth="1"/>
    <col min="4" max="4" width="14.42578125" style="69"/>
    <col min="5" max="5" width="46" style="69" customWidth="1"/>
    <col min="6" max="16384" width="14.42578125" style="69"/>
  </cols>
  <sheetData>
    <row r="1" spans="2:6" ht="24" customHeight="1" thickBot="1" x14ac:dyDescent="0.25">
      <c r="B1" s="358" t="s">
        <v>245</v>
      </c>
      <c r="C1" s="359"/>
      <c r="D1" s="359"/>
      <c r="E1" s="359"/>
      <c r="F1" s="360"/>
    </row>
    <row r="2" spans="2:6" ht="16.5" thickBot="1" x14ac:dyDescent="0.3">
      <c r="B2" s="70"/>
      <c r="C2" s="70"/>
      <c r="D2" s="70"/>
      <c r="E2" s="70"/>
      <c r="F2" s="70"/>
    </row>
    <row r="3" spans="2:6" ht="16.5" thickBot="1" x14ac:dyDescent="0.25">
      <c r="B3" s="362" t="s">
        <v>246</v>
      </c>
      <c r="C3" s="363"/>
      <c r="D3" s="363"/>
      <c r="E3" s="82" t="s">
        <v>247</v>
      </c>
      <c r="F3" s="83" t="s">
        <v>248</v>
      </c>
    </row>
    <row r="4" spans="2:6" ht="31.5" x14ac:dyDescent="0.2">
      <c r="B4" s="364" t="s">
        <v>249</v>
      </c>
      <c r="C4" s="366" t="s">
        <v>77</v>
      </c>
      <c r="D4" s="71" t="s">
        <v>116</v>
      </c>
      <c r="E4" s="72" t="s">
        <v>250</v>
      </c>
      <c r="F4" s="73">
        <v>0.25</v>
      </c>
    </row>
    <row r="5" spans="2:6" ht="47.25" x14ac:dyDescent="0.2">
      <c r="B5" s="365"/>
      <c r="C5" s="367"/>
      <c r="D5" s="74" t="s">
        <v>251</v>
      </c>
      <c r="E5" s="75" t="s">
        <v>252</v>
      </c>
      <c r="F5" s="76">
        <v>0.15</v>
      </c>
    </row>
    <row r="6" spans="2:6" ht="47.25" x14ac:dyDescent="0.2">
      <c r="B6" s="365"/>
      <c r="C6" s="367"/>
      <c r="D6" s="74" t="s">
        <v>253</v>
      </c>
      <c r="E6" s="75" t="s">
        <v>254</v>
      </c>
      <c r="F6" s="76">
        <v>0.1</v>
      </c>
    </row>
    <row r="7" spans="2:6" ht="63" x14ac:dyDescent="0.2">
      <c r="B7" s="365"/>
      <c r="C7" s="367" t="s">
        <v>101</v>
      </c>
      <c r="D7" s="74" t="s">
        <v>117</v>
      </c>
      <c r="E7" s="75" t="s">
        <v>255</v>
      </c>
      <c r="F7" s="76">
        <v>0.25</v>
      </c>
    </row>
    <row r="8" spans="2:6" ht="31.5" x14ac:dyDescent="0.2">
      <c r="B8" s="365"/>
      <c r="C8" s="367"/>
      <c r="D8" s="74" t="s">
        <v>142</v>
      </c>
      <c r="E8" s="75" t="s">
        <v>256</v>
      </c>
      <c r="F8" s="76">
        <v>0.15</v>
      </c>
    </row>
    <row r="9" spans="2:6" ht="47.25" x14ac:dyDescent="0.2">
      <c r="B9" s="365" t="s">
        <v>257</v>
      </c>
      <c r="C9" s="367" t="s">
        <v>103</v>
      </c>
      <c r="D9" s="74" t="s">
        <v>118</v>
      </c>
      <c r="E9" s="75" t="s">
        <v>258</v>
      </c>
      <c r="F9" s="77" t="s">
        <v>259</v>
      </c>
    </row>
    <row r="10" spans="2:6" ht="63" x14ac:dyDescent="0.2">
      <c r="B10" s="365"/>
      <c r="C10" s="367"/>
      <c r="D10" s="74" t="s">
        <v>260</v>
      </c>
      <c r="E10" s="75" t="s">
        <v>261</v>
      </c>
      <c r="F10" s="77" t="s">
        <v>259</v>
      </c>
    </row>
    <row r="11" spans="2:6" ht="47.25" x14ac:dyDescent="0.2">
      <c r="B11" s="365"/>
      <c r="C11" s="367" t="s">
        <v>104</v>
      </c>
      <c r="D11" s="74" t="s">
        <v>119</v>
      </c>
      <c r="E11" s="75" t="s">
        <v>262</v>
      </c>
      <c r="F11" s="77" t="s">
        <v>259</v>
      </c>
    </row>
    <row r="12" spans="2:6" ht="47.25" x14ac:dyDescent="0.2">
      <c r="B12" s="365"/>
      <c r="C12" s="367"/>
      <c r="D12" s="74" t="s">
        <v>263</v>
      </c>
      <c r="E12" s="75" t="s">
        <v>264</v>
      </c>
      <c r="F12" s="77" t="s">
        <v>259</v>
      </c>
    </row>
    <row r="13" spans="2:6" ht="31.5" x14ac:dyDescent="0.2">
      <c r="B13" s="365"/>
      <c r="C13" s="367" t="s">
        <v>99</v>
      </c>
      <c r="D13" s="74" t="s">
        <v>120</v>
      </c>
      <c r="E13" s="75" t="s">
        <v>265</v>
      </c>
      <c r="F13" s="77" t="s">
        <v>259</v>
      </c>
    </row>
    <row r="14" spans="2:6" ht="32.25" thickBot="1" x14ac:dyDescent="0.25">
      <c r="B14" s="368"/>
      <c r="C14" s="369"/>
      <c r="D14" s="78" t="s">
        <v>266</v>
      </c>
      <c r="E14" s="79" t="s">
        <v>267</v>
      </c>
      <c r="F14" s="80" t="s">
        <v>259</v>
      </c>
    </row>
    <row r="15" spans="2:6" ht="49.5" customHeight="1" x14ac:dyDescent="0.2">
      <c r="B15" s="361" t="s">
        <v>268</v>
      </c>
      <c r="C15" s="361"/>
      <c r="D15" s="361"/>
      <c r="E15" s="361"/>
      <c r="F15" s="361"/>
    </row>
    <row r="16" spans="2:6" ht="27" customHeight="1" x14ac:dyDescent="0.25">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269</v>
      </c>
      <c r="E2" t="s">
        <v>270</v>
      </c>
    </row>
    <row r="3" spans="2:5" x14ac:dyDescent="0.25">
      <c r="B3" t="s">
        <v>271</v>
      </c>
      <c r="E3" t="s">
        <v>136</v>
      </c>
    </row>
    <row r="4" spans="2:5" x14ac:dyDescent="0.25">
      <c r="B4" t="s">
        <v>272</v>
      </c>
      <c r="E4" t="s">
        <v>107</v>
      </c>
    </row>
    <row r="5" spans="2:5" x14ac:dyDescent="0.25">
      <c r="B5" t="s">
        <v>121</v>
      </c>
    </row>
    <row r="8" spans="2:5" x14ac:dyDescent="0.25">
      <c r="B8" t="s">
        <v>273</v>
      </c>
    </row>
    <row r="9" spans="2:5" x14ac:dyDescent="0.25">
      <c r="B9" t="s">
        <v>154</v>
      </c>
    </row>
    <row r="10" spans="2:5" x14ac:dyDescent="0.25">
      <c r="B10" t="s">
        <v>125</v>
      </c>
    </row>
    <row r="13" spans="2:5" x14ac:dyDescent="0.25">
      <c r="B13" t="s">
        <v>274</v>
      </c>
    </row>
    <row r="14" spans="2:5" x14ac:dyDescent="0.25">
      <c r="B14" t="s">
        <v>158</v>
      </c>
    </row>
    <row r="15" spans="2:5" x14ac:dyDescent="0.25">
      <c r="B15" t="s">
        <v>110</v>
      </c>
    </row>
    <row r="16" spans="2:5" x14ac:dyDescent="0.25">
      <c r="B16" t="s">
        <v>275</v>
      </c>
    </row>
    <row r="17" spans="2:2" x14ac:dyDescent="0.25">
      <c r="B17" t="s">
        <v>276</v>
      </c>
    </row>
    <row r="18" spans="2:2" x14ac:dyDescent="0.25">
      <c r="B18" t="s">
        <v>277</v>
      </c>
    </row>
    <row r="19" spans="2:2" x14ac:dyDescent="0.25">
      <c r="B19" t="s">
        <v>130</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David Pinzon</cp:lastModifiedBy>
  <cp:revision/>
  <dcterms:created xsi:type="dcterms:W3CDTF">2020-03-24T23:12:47Z</dcterms:created>
  <dcterms:modified xsi:type="dcterms:W3CDTF">2024-08-15T19:53:47Z</dcterms:modified>
  <cp:category/>
  <cp:contentStatus/>
</cp:coreProperties>
</file>