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0" documentId="11_E1B39DCC28F91F9735EB05584EB031B82B9F708E" xr6:coauthVersionLast="47" xr6:coauthVersionMax="47" xr10:uidLastSave="{00000000-0000-0000-0000-000000000000}"/>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6" i="1"/>
  <c r="L15" i="1"/>
  <c r="L14" i="1"/>
  <c r="L13" i="1"/>
  <c r="L12" i="1"/>
  <c r="Y14" i="1" l="1"/>
  <c r="Y15" i="1"/>
  <c r="Y16" i="1"/>
  <c r="Y17" i="1"/>
  <c r="O14" i="1"/>
  <c r="P14" i="1" s="1"/>
  <c r="R14" i="1" s="1"/>
  <c r="O15" i="1"/>
  <c r="O16" i="1"/>
  <c r="O17" i="1"/>
  <c r="M14" i="1"/>
  <c r="M15" i="1"/>
  <c r="M16" i="1"/>
  <c r="L22" i="1"/>
  <c r="AD14" i="1" l="1"/>
  <c r="AE14" i="1" s="1"/>
  <c r="P17" i="1"/>
  <c r="AH22" i="18"/>
  <c r="P16" i="1"/>
  <c r="P15" i="1"/>
  <c r="AD15" i="1"/>
  <c r="AE15" i="1" s="1"/>
  <c r="AD16" i="1"/>
  <c r="M17" i="1"/>
  <c r="AD17" i="1" s="1"/>
  <c r="AE17" i="1" s="1"/>
  <c r="Q14" i="1"/>
  <c r="AH14" i="1" s="1"/>
  <c r="AG14" i="1" s="1"/>
  <c r="Y12" i="1"/>
  <c r="Y13" i="1"/>
  <c r="M13" i="1"/>
  <c r="R15" i="1" l="1"/>
  <c r="X24" i="18"/>
  <c r="AF14" i="1"/>
  <c r="Q15" i="1"/>
  <c r="AH15" i="1" s="1"/>
  <c r="AG15" i="1" s="1"/>
  <c r="X38" i="19" s="1"/>
  <c r="V28" i="18"/>
  <c r="R16" i="1"/>
  <c r="Q16" i="1"/>
  <c r="AH16" i="1" s="1"/>
  <c r="AG16" i="1" s="1"/>
  <c r="AJ28" i="18"/>
  <c r="R17" i="1"/>
  <c r="AF16" i="1"/>
  <c r="AE16" i="1"/>
  <c r="Q17" i="1"/>
  <c r="AH17" i="1" s="1"/>
  <c r="AG17" i="1" s="1"/>
  <c r="AJ42" i="19" s="1"/>
  <c r="AH36" i="19"/>
  <c r="AI14" i="1"/>
  <c r="AF15" i="1"/>
  <c r="AF17" i="1"/>
  <c r="AD13" i="1"/>
  <c r="F221" i="13"/>
  <c r="F211" i="13"/>
  <c r="F212" i="13"/>
  <c r="F213" i="13"/>
  <c r="F214" i="13"/>
  <c r="F215" i="13"/>
  <c r="F216" i="13"/>
  <c r="F217" i="13"/>
  <c r="F218" i="13"/>
  <c r="F219" i="13"/>
  <c r="F220" i="13"/>
  <c r="F210" i="13"/>
  <c r="B221" i="13" a="1"/>
  <c r="O13" i="1"/>
  <c r="P13" i="1" s="1"/>
  <c r="Y42" i="19" l="1"/>
  <c r="AI16" i="1"/>
  <c r="AI17" i="1"/>
  <c r="AF13" i="1"/>
  <c r="AE13" i="1"/>
  <c r="AB24" i="18"/>
  <c r="R13" i="1"/>
  <c r="AI15" i="1"/>
  <c r="B221" i="13"/>
  <c r="S54" i="19" l="1"/>
  <c r="U55" i="19"/>
  <c r="K51" i="19"/>
  <c r="O53" i="19"/>
  <c r="K55" i="19"/>
  <c r="M38" i="19"/>
  <c r="O43" i="19"/>
  <c r="M36" i="19"/>
  <c r="W46" i="19"/>
  <c r="Y47" i="19"/>
  <c r="AA52" i="19"/>
  <c r="Y55" i="19"/>
  <c r="U36" i="19"/>
  <c r="S39" i="19"/>
  <c r="AA41" i="19"/>
  <c r="W36" i="19"/>
  <c r="S37" i="19"/>
  <c r="AA37" i="19"/>
  <c r="Y44" i="19"/>
  <c r="W26" i="19"/>
  <c r="Y27" i="19"/>
  <c r="AA28" i="19"/>
  <c r="W34" i="19"/>
  <c r="O26" i="19"/>
  <c r="K27" i="19"/>
  <c r="S27" i="19"/>
  <c r="O30" i="19"/>
  <c r="S31" i="19"/>
  <c r="O32" i="19"/>
  <c r="K33" i="19"/>
  <c r="S35" i="19"/>
  <c r="Q18" i="19"/>
  <c r="S19" i="19"/>
  <c r="U20" i="19"/>
  <c r="K18" i="19"/>
  <c r="O20" i="19"/>
  <c r="K22" i="19"/>
  <c r="M23" i="19"/>
  <c r="AI17" i="19"/>
  <c r="U37" i="19"/>
  <c r="Q38" i="19"/>
  <c r="AA42" i="19"/>
  <c r="W45" i="19"/>
  <c r="AA27" i="19"/>
  <c r="W29" i="19"/>
  <c r="Y30" i="19"/>
  <c r="AA35" i="19"/>
  <c r="M27" i="19"/>
  <c r="U27" i="19"/>
  <c r="Q28" i="19"/>
  <c r="M31" i="19"/>
  <c r="Q32" i="19"/>
  <c r="M33" i="19"/>
  <c r="U33" i="19"/>
  <c r="Q17" i="19"/>
  <c r="U19" i="19"/>
  <c r="Q21" i="19"/>
  <c r="S22" i="19"/>
  <c r="O19" i="19"/>
  <c r="M22" i="19"/>
  <c r="O23" i="19"/>
  <c r="K25" i="19"/>
  <c r="AC37" i="19"/>
  <c r="S48" i="19"/>
  <c r="U49" i="19"/>
  <c r="Q51" i="19"/>
  <c r="M46" i="19"/>
  <c r="K49" i="19"/>
  <c r="M50" i="19"/>
  <c r="O51" i="19"/>
  <c r="K39" i="19"/>
  <c r="O41" i="19"/>
  <c r="K43" i="19"/>
  <c r="M44" i="19"/>
  <c r="W48" i="19"/>
  <c r="AA50" i="19"/>
  <c r="W52" i="19"/>
  <c r="Y53" i="19"/>
  <c r="W39" i="19"/>
  <c r="AA40" i="19"/>
  <c r="W41" i="19"/>
  <c r="S42" i="19"/>
  <c r="Q43" i="19"/>
  <c r="U44" i="19"/>
  <c r="Q45" i="19"/>
  <c r="Y45" i="19"/>
  <c r="AA30" i="19"/>
  <c r="Y33" i="19"/>
  <c r="AA34" i="19"/>
  <c r="K26" i="19"/>
  <c r="S28" i="19"/>
  <c r="K30" i="19"/>
  <c r="S30" i="19"/>
  <c r="O31" i="19"/>
  <c r="K34" i="19"/>
  <c r="O35" i="19"/>
  <c r="Q16" i="19"/>
  <c r="S17" i="19"/>
  <c r="U22" i="19"/>
  <c r="S25" i="19"/>
  <c r="O18" i="19"/>
  <c r="K20" i="19"/>
  <c r="M25" i="19"/>
  <c r="AK16" i="19"/>
  <c r="AM17" i="19"/>
  <c r="U52" i="19"/>
  <c r="K36" i="19"/>
  <c r="W55" i="19"/>
  <c r="Q41" i="19"/>
  <c r="W44" i="19"/>
  <c r="U25" i="19"/>
  <c r="AK36" i="19"/>
  <c r="AM37" i="19"/>
  <c r="AI39" i="19"/>
  <c r="AG39" i="19"/>
  <c r="AE42" i="19"/>
  <c r="AG43" i="19"/>
  <c r="AC45" i="19"/>
  <c r="Q46" i="19"/>
  <c r="O46" i="19"/>
  <c r="K50" i="19"/>
  <c r="M39" i="19"/>
  <c r="U39" i="19"/>
  <c r="U26" i="19"/>
  <c r="M32" i="19"/>
  <c r="Q19" i="19"/>
  <c r="AM21" i="19"/>
  <c r="AK24" i="19"/>
  <c r="AM25" i="19"/>
  <c r="AI27" i="19"/>
  <c r="AK32" i="19"/>
  <c r="AI35" i="19"/>
  <c r="AK43" i="19"/>
  <c r="AM44" i="19"/>
  <c r="AI50" i="19"/>
  <c r="AM52" i="19"/>
  <c r="AI54" i="19"/>
  <c r="AK55" i="19"/>
  <c r="AM12" i="19"/>
  <c r="AK15" i="19"/>
  <c r="AM6" i="19"/>
  <c r="AE26" i="19"/>
  <c r="AG31" i="19"/>
  <c r="AE34" i="19"/>
  <c r="AG35" i="19"/>
  <c r="Q50" i="19"/>
  <c r="M43" i="19"/>
  <c r="Y52" i="19"/>
  <c r="AA55" i="19"/>
  <c r="Y37" i="19"/>
  <c r="W31" i="19"/>
  <c r="M34" i="19"/>
  <c r="Q23" i="19"/>
  <c r="O25" i="19"/>
  <c r="AM40" i="19"/>
  <c r="AE37" i="19"/>
  <c r="AG38" i="19"/>
  <c r="AC40" i="19"/>
  <c r="AE45" i="19"/>
  <c r="AC48" i="19"/>
  <c r="AE49" i="19"/>
  <c r="S47" i="19"/>
  <c r="O40" i="19"/>
  <c r="AA49" i="19"/>
  <c r="W53" i="19"/>
  <c r="Q40" i="19"/>
  <c r="S20" i="19"/>
  <c r="AI37" i="19"/>
  <c r="AK38" i="19"/>
  <c r="AM39" i="19"/>
  <c r="AE40" i="19"/>
  <c r="AC43" i="19"/>
  <c r="AE44" i="19"/>
  <c r="AG45" i="19"/>
  <c r="AC51" i="19"/>
  <c r="Q54" i="19"/>
  <c r="K40" i="19"/>
  <c r="O37" i="19"/>
  <c r="K19" i="19"/>
  <c r="AI22" i="19"/>
  <c r="AM24" i="19"/>
  <c r="AK27" i="19"/>
  <c r="AM43" i="19"/>
  <c r="AI49" i="19"/>
  <c r="AM51" i="19"/>
  <c r="AK54" i="19"/>
  <c r="AK7" i="19"/>
  <c r="AG30" i="19"/>
  <c r="AE33" i="19"/>
  <c r="AC36" i="19"/>
  <c r="AE55" i="19"/>
  <c r="W17" i="19"/>
  <c r="AE17" i="19"/>
  <c r="AA18" i="19"/>
  <c r="W21" i="19"/>
  <c r="AA22" i="19"/>
  <c r="W23" i="19"/>
  <c r="AE23" i="19"/>
  <c r="U6" i="19"/>
  <c r="S7" i="19"/>
  <c r="AA7" i="19"/>
  <c r="Q8" i="19"/>
  <c r="AE9" i="19"/>
  <c r="AC10" i="19"/>
  <c r="S11" i="19"/>
  <c r="AA11" i="19"/>
  <c r="W13" i="19"/>
  <c r="U14" i="19"/>
  <c r="AC14" i="19"/>
  <c r="S15" i="19"/>
  <c r="O10" i="19"/>
  <c r="M13" i="19"/>
  <c r="O14" i="19"/>
  <c r="K6" i="19"/>
  <c r="Y46" i="19"/>
  <c r="U38" i="19"/>
  <c r="Q42" i="19"/>
  <c r="Y32" i="19"/>
  <c r="AK22" i="19"/>
  <c r="AM27" i="19"/>
  <c r="AK30" i="19"/>
  <c r="AI33" i="19"/>
  <c r="AK49" i="19"/>
  <c r="AM54" i="19"/>
  <c r="AK9" i="19"/>
  <c r="AI12" i="19"/>
  <c r="AC31" i="19"/>
  <c r="AE36" i="19"/>
  <c r="Q48" i="19"/>
  <c r="S55" i="19"/>
  <c r="U42" i="19"/>
  <c r="Q31" i="19"/>
  <c r="M20" i="19"/>
  <c r="AI36" i="19"/>
  <c r="AC42" i="19"/>
  <c r="AE47" i="19"/>
  <c r="AC50" i="19"/>
  <c r="AG51" i="19"/>
  <c r="AC16" i="19"/>
  <c r="AG17" i="19"/>
  <c r="AC18" i="19"/>
  <c r="Y19" i="19"/>
  <c r="AG21" i="19"/>
  <c r="Y23" i="19"/>
  <c r="AG23" i="19"/>
  <c r="AC24" i="19"/>
  <c r="AE6" i="19"/>
  <c r="AC7" i="19"/>
  <c r="S8" i="19"/>
  <c r="AA8" i="19"/>
  <c r="W10" i="19"/>
  <c r="U11" i="19"/>
  <c r="AC11" i="19"/>
  <c r="S12" i="19"/>
  <c r="AG13" i="19"/>
  <c r="AE14" i="19"/>
  <c r="U15" i="19"/>
  <c r="AC15" i="19"/>
  <c r="M12" i="19"/>
  <c r="K15" i="19"/>
  <c r="M6" i="19"/>
  <c r="U48" i="19"/>
  <c r="Q39" i="19"/>
  <c r="U21" i="19"/>
  <c r="AI20" i="19"/>
  <c r="AM22" i="19"/>
  <c r="AK33" i="19"/>
  <c r="AI47" i="19"/>
  <c r="AM49" i="19"/>
  <c r="AK52" i="19"/>
  <c r="AI15" i="19"/>
  <c r="AG28" i="19"/>
  <c r="AE31" i="19"/>
  <c r="AC34" i="19"/>
  <c r="W49" i="19"/>
  <c r="W35" i="19"/>
  <c r="S16" i="19"/>
  <c r="AI18" i="19"/>
  <c r="AM28" i="19"/>
  <c r="AI34" i="19"/>
  <c r="AK42" i="19"/>
  <c r="AI45" i="19"/>
  <c r="AM55" i="19"/>
  <c r="AI13" i="19"/>
  <c r="AM15" i="19"/>
  <c r="AG26" i="19"/>
  <c r="AE50" i="19"/>
  <c r="AE53" i="19"/>
  <c r="AG54" i="19"/>
  <c r="W16" i="19"/>
  <c r="AE18" i="19"/>
  <c r="W20" i="19"/>
  <c r="AE20" i="19"/>
  <c r="AA21" i="19"/>
  <c r="W24" i="19"/>
  <c r="AA25" i="19"/>
  <c r="Q6" i="19"/>
  <c r="Y6" i="19"/>
  <c r="U8" i="19"/>
  <c r="S9" i="19"/>
  <c r="AA9" i="19"/>
  <c r="Q10" i="19"/>
  <c r="AE11" i="19"/>
  <c r="AC12" i="19"/>
  <c r="S13" i="19"/>
  <c r="AA13" i="19"/>
  <c r="W15" i="19"/>
  <c r="O8" i="19"/>
  <c r="K10" i="19"/>
  <c r="M11" i="19"/>
  <c r="O6" i="19"/>
  <c r="M55" i="19"/>
  <c r="O44" i="19"/>
  <c r="U40" i="19"/>
  <c r="AK18" i="19"/>
  <c r="AM23" i="19"/>
  <c r="AK26" i="19"/>
  <c r="AI29" i="19"/>
  <c r="AK45" i="19"/>
  <c r="AM50" i="19"/>
  <c r="AK53" i="19"/>
  <c r="AI8" i="19"/>
  <c r="AC27" i="19"/>
  <c r="AE32" i="19"/>
  <c r="AC35" i="19"/>
  <c r="AG50" i="19"/>
  <c r="M26" i="19"/>
  <c r="AK37" i="19"/>
  <c r="AI40" i="19"/>
  <c r="AC38" i="19"/>
  <c r="AG48" i="19"/>
  <c r="AG53" i="19"/>
  <c r="AC55" i="19"/>
  <c r="Y16" i="19"/>
  <c r="AG18" i="19"/>
  <c r="Y20" i="19"/>
  <c r="AG20" i="19"/>
  <c r="AC21" i="19"/>
  <c r="Y24" i="19"/>
  <c r="AC25" i="19"/>
  <c r="S6" i="19"/>
  <c r="AA6" i="19"/>
  <c r="W8" i="19"/>
  <c r="U9" i="19"/>
  <c r="AC9" i="19"/>
  <c r="S10" i="19"/>
  <c r="AG11" i="19"/>
  <c r="AE12" i="19"/>
  <c r="U13" i="19"/>
  <c r="AC13" i="19"/>
  <c r="Y15" i="19"/>
  <c r="K9" i="19"/>
  <c r="Q52" i="19"/>
  <c r="M49" i="19"/>
  <c r="AI51" i="19"/>
  <c r="M14" i="19"/>
  <c r="Y40" i="19"/>
  <c r="AI11" i="19"/>
  <c r="AM53" i="19"/>
  <c r="M24" i="19"/>
  <c r="AE27" i="19"/>
  <c r="AK48" i="19"/>
  <c r="M10" i="19"/>
  <c r="AM45" i="19"/>
  <c r="AI13" i="1"/>
  <c r="AC30" i="19"/>
  <c r="M7" i="19"/>
  <c r="AK21" i="19"/>
  <c r="AI43" i="19"/>
  <c r="AK6" i="19"/>
  <c r="Q13" i="1"/>
  <c r="AH13" i="1" s="1"/>
  <c r="AG13" i="1" s="1"/>
  <c r="S46" i="19" s="1"/>
  <c r="Q53" i="19" l="1"/>
  <c r="AA29" i="19"/>
  <c r="O15" i="19"/>
  <c r="AE35" i="19"/>
  <c r="AG32" i="19"/>
  <c r="AG15" i="19"/>
  <c r="W12" i="19"/>
  <c r="AE8" i="19"/>
  <c r="AG24" i="19"/>
  <c r="AC19" i="19"/>
  <c r="AE52" i="19"/>
  <c r="U17" i="19"/>
  <c r="AG29" i="19"/>
  <c r="AI48" i="19"/>
  <c r="AI21" i="19"/>
  <c r="S51" i="19"/>
  <c r="AE15" i="19"/>
  <c r="U12" i="19"/>
  <c r="AC8" i="19"/>
  <c r="AE24" i="19"/>
  <c r="AA19" i="19"/>
  <c r="AC52" i="19"/>
  <c r="AK10" i="19"/>
  <c r="AK31" i="19"/>
  <c r="S36" i="19"/>
  <c r="AC26" i="19"/>
  <c r="AK44" i="19"/>
  <c r="M28" i="19"/>
  <c r="O13" i="19"/>
  <c r="W14" i="19"/>
  <c r="AE10" i="19"/>
  <c r="U7" i="19"/>
  <c r="AC22" i="19"/>
  <c r="Y17" i="19"/>
  <c r="AG44" i="19"/>
  <c r="AA45" i="19"/>
  <c r="AG33" i="19"/>
  <c r="AI52" i="19"/>
  <c r="AI25" i="19"/>
  <c r="AA53" i="19"/>
  <c r="K12" i="19"/>
  <c r="AE13" i="19"/>
  <c r="U10" i="19"/>
  <c r="AC6" i="19"/>
  <c r="AE21" i="19"/>
  <c r="AA16" i="19"/>
  <c r="AC28" i="19"/>
  <c r="AK46" i="19"/>
  <c r="AK19" i="19"/>
  <c r="U46" i="19"/>
  <c r="AG41" i="19"/>
  <c r="K23" i="19"/>
  <c r="K44" i="19"/>
  <c r="AG46" i="19"/>
  <c r="AI42" i="19"/>
  <c r="U28" i="19"/>
  <c r="O36" i="19"/>
  <c r="AC33" i="19"/>
  <c r="AI14" i="19"/>
  <c r="AK51" i="19"/>
  <c r="AM33" i="19"/>
  <c r="AI23" i="19"/>
  <c r="W27" i="19"/>
  <c r="S49" i="19"/>
  <c r="AC41" i="19"/>
  <c r="AM16" i="19"/>
  <c r="AA47" i="19"/>
  <c r="O16" i="19"/>
  <c r="Q24" i="19"/>
  <c r="S34" i="19"/>
  <c r="O29" i="19"/>
  <c r="W32" i="19"/>
  <c r="Y43" i="19"/>
  <c r="S40" i="19"/>
  <c r="Y49" i="19"/>
  <c r="M40" i="19"/>
  <c r="O47" i="19"/>
  <c r="Q47" i="19"/>
  <c r="K21" i="19"/>
  <c r="S18" i="19"/>
  <c r="U31" i="19"/>
  <c r="Q26" i="19"/>
  <c r="Y26" i="19"/>
  <c r="Y36" i="19"/>
  <c r="M19" i="19"/>
  <c r="U16" i="19"/>
  <c r="K31" i="19"/>
  <c r="Y35" i="19"/>
  <c r="U45" i="19"/>
  <c r="W42" i="19"/>
  <c r="W54" i="19"/>
  <c r="K45" i="19"/>
  <c r="M52" i="19"/>
  <c r="U51" i="19"/>
  <c r="O11" i="19"/>
  <c r="AK8" i="19"/>
  <c r="AI32" i="19"/>
  <c r="AK29" i="19"/>
  <c r="Q15" i="19"/>
  <c r="Y11" i="19"/>
  <c r="AG7" i="19"/>
  <c r="AC23" i="19"/>
  <c r="Y18" i="19"/>
  <c r="AC46" i="19"/>
  <c r="Y50" i="19"/>
  <c r="AI6" i="19"/>
  <c r="AM42" i="19"/>
  <c r="S24" i="19"/>
  <c r="M15" i="19"/>
  <c r="AG14" i="19"/>
  <c r="W11" i="19"/>
  <c r="AE7" i="19"/>
  <c r="AA23" i="19"/>
  <c r="W18" i="19"/>
  <c r="AG34" i="19"/>
  <c r="AI53" i="19"/>
  <c r="AI26" i="19"/>
  <c r="O54" i="19"/>
  <c r="AK12" i="19"/>
  <c r="AM30" i="19"/>
  <c r="Y54" i="19"/>
  <c r="K11" i="19"/>
  <c r="Y13" i="19"/>
  <c r="AG9" i="19"/>
  <c r="W6" i="19"/>
  <c r="Y21" i="19"/>
  <c r="AG55" i="19"/>
  <c r="AE39" i="19"/>
  <c r="Y38" i="19"/>
  <c r="AE28" i="19"/>
  <c r="AM46" i="19"/>
  <c r="AM19" i="19"/>
  <c r="K52" i="19"/>
  <c r="M9" i="19"/>
  <c r="AG12" i="19"/>
  <c r="W9" i="19"/>
  <c r="AE25" i="19"/>
  <c r="AA20" i="19"/>
  <c r="AC54" i="19"/>
  <c r="AK14" i="19"/>
  <c r="AK35" i="19"/>
  <c r="U30" i="19"/>
  <c r="AG49" i="19"/>
  <c r="AC39" i="19"/>
  <c r="U32" i="19"/>
  <c r="M51" i="19"/>
  <c r="AC44" i="19"/>
  <c r="AK39" i="19"/>
  <c r="S43" i="19"/>
  <c r="K54" i="19"/>
  <c r="AE30" i="19"/>
  <c r="AK11" i="19"/>
  <c r="AM48" i="19"/>
  <c r="AI31" i="19"/>
  <c r="AK20" i="19"/>
  <c r="AA51" i="19"/>
  <c r="AC49" i="19"/>
  <c r="AE38" i="19"/>
  <c r="Q35" i="19"/>
  <c r="O38" i="19"/>
  <c r="K24" i="19"/>
  <c r="S21" i="19"/>
  <c r="O33" i="19"/>
  <c r="K28" i="19"/>
  <c r="Y29" i="19"/>
  <c r="S38" i="19"/>
  <c r="AA38" i="19"/>
  <c r="AA46" i="19"/>
  <c r="O55" i="19"/>
  <c r="Q55" i="19"/>
  <c r="AK17" i="19"/>
  <c r="M18" i="19"/>
  <c r="U35" i="19"/>
  <c r="Q30" i="19"/>
  <c r="Y34" i="19"/>
  <c r="AA44" i="19"/>
  <c r="O17" i="19"/>
  <c r="U24" i="19"/>
  <c r="K35" i="19"/>
  <c r="S29" i="19"/>
  <c r="AA32" i="19"/>
  <c r="Q44" i="19"/>
  <c r="S41" i="19"/>
  <c r="Y51" i="19"/>
  <c r="M42" i="19"/>
  <c r="O49" i="19"/>
  <c r="Q49" i="19"/>
  <c r="AM13" i="19"/>
  <c r="Q33" i="19"/>
  <c r="Y7" i="19"/>
  <c r="AC17" i="19"/>
  <c r="K38" i="19"/>
  <c r="AK13" i="19"/>
  <c r="Q29" i="19"/>
  <c r="K14" i="19"/>
  <c r="Y14" i="19"/>
  <c r="AG10" i="19"/>
  <c r="W7" i="19"/>
  <c r="AE22" i="19"/>
  <c r="AA17" i="19"/>
  <c r="AC32" i="19"/>
  <c r="AK50" i="19"/>
  <c r="AK23" i="19"/>
  <c r="M47" i="19"/>
  <c r="AM9" i="19"/>
  <c r="AI28" i="19"/>
  <c r="K42" i="19"/>
  <c r="O9" i="19"/>
  <c r="Q13" i="19"/>
  <c r="Y9" i="19"/>
  <c r="AG25" i="19"/>
  <c r="AC20" i="19"/>
  <c r="AE54" i="19"/>
  <c r="AK41" i="19"/>
  <c r="W47" i="19"/>
  <c r="AM7" i="19"/>
  <c r="AI44" i="19"/>
  <c r="M17" i="19"/>
  <c r="U54" i="19"/>
  <c r="K8" i="19"/>
  <c r="Y12" i="19"/>
  <c r="AG8" i="19"/>
  <c r="W25" i="19"/>
  <c r="AE19" i="19"/>
  <c r="AG52" i="19"/>
  <c r="AM11" i="19"/>
  <c r="AM32" i="19"/>
  <c r="S45" i="19"/>
  <c r="AE48" i="19"/>
  <c r="AG37" i="19"/>
  <c r="Q27" i="19"/>
  <c r="K48" i="19"/>
  <c r="AG42" i="19"/>
  <c r="AI38" i="19"/>
  <c r="U41" i="19"/>
  <c r="O50" i="19"/>
  <c r="AC29" i="19"/>
  <c r="AI10" i="19"/>
  <c r="AK47" i="19"/>
  <c r="AM29" i="19"/>
  <c r="AI19" i="19"/>
  <c r="Y48" i="19"/>
  <c r="AG47" i="19"/>
  <c r="AM41" i="19"/>
  <c r="M30" i="19"/>
  <c r="M53" i="19"/>
  <c r="O22" i="19"/>
  <c r="Q20" i="19"/>
  <c r="S32" i="19"/>
  <c r="O27" i="19"/>
  <c r="W28" i="19"/>
  <c r="W37" i="19"/>
  <c r="Q36" i="19"/>
  <c r="M37" i="19"/>
  <c r="M54" i="19"/>
  <c r="U53" i="19"/>
  <c r="AI16" i="19"/>
  <c r="Q25" i="19"/>
  <c r="M35" i="19"/>
  <c r="U29" i="19"/>
  <c r="W33" i="19"/>
  <c r="S44" i="19"/>
  <c r="K16" i="19"/>
  <c r="S23" i="19"/>
  <c r="O34" i="19"/>
  <c r="K29" i="19"/>
  <c r="Y31" i="19"/>
  <c r="U43" i="19"/>
  <c r="W40" i="19"/>
  <c r="W50" i="19"/>
  <c r="K41" i="19"/>
  <c r="M48" i="19"/>
  <c r="U47" i="19"/>
  <c r="S50" i="19"/>
  <c r="K13" i="19"/>
  <c r="AM34" i="19"/>
  <c r="W51" i="19"/>
  <c r="AA14" i="19"/>
  <c r="Q11" i="19"/>
  <c r="AG22" i="19"/>
  <c r="AE43" i="19"/>
  <c r="AK34" i="19"/>
  <c r="AI24" i="19"/>
  <c r="AM18" i="19"/>
  <c r="Q37" i="19"/>
  <c r="AM26" i="19"/>
  <c r="M45" i="19"/>
  <c r="S14" i="19"/>
  <c r="AA10" i="19"/>
  <c r="Q7" i="19"/>
  <c r="Y22" i="19"/>
  <c r="AG16" i="19"/>
  <c r="AG40" i="19"/>
  <c r="O48" i="19"/>
  <c r="AM10" i="19"/>
  <c r="AM31" i="19"/>
  <c r="AA43" i="19"/>
  <c r="O12" i="19"/>
  <c r="Q14" i="19"/>
  <c r="Y10" i="19"/>
  <c r="AG6" i="19"/>
  <c r="W22" i="19"/>
  <c r="AE16" i="19"/>
  <c r="AE29" i="19"/>
  <c r="AM47" i="19"/>
  <c r="AM20" i="19"/>
  <c r="AG36" i="19"/>
  <c r="AI55" i="19"/>
  <c r="AK25" i="19"/>
  <c r="O52" i="19"/>
  <c r="M8" i="19"/>
  <c r="AA12" i="19"/>
  <c r="Q9" i="19"/>
  <c r="Y25" i="19"/>
  <c r="AG19" i="19"/>
  <c r="AC53" i="19"/>
  <c r="AM38" i="19"/>
  <c r="M41" i="19"/>
  <c r="AM14" i="19"/>
  <c r="AM35" i="19"/>
  <c r="U34" i="19"/>
  <c r="O7" i="19"/>
  <c r="AA15" i="19"/>
  <c r="Q12" i="19"/>
  <c r="Y8" i="19"/>
  <c r="AA24" i="19"/>
  <c r="W19" i="19"/>
  <c r="AE51" i="19"/>
  <c r="AI9" i="19"/>
  <c r="AI30" i="19"/>
  <c r="Y41" i="19"/>
  <c r="AC47" i="19"/>
  <c r="AI41" i="19"/>
  <c r="Y28" i="19"/>
  <c r="U50" i="19"/>
  <c r="AE41" i="19"/>
  <c r="AM36" i="19"/>
  <c r="Y39" i="19"/>
  <c r="S53" i="19"/>
  <c r="AG27" i="19"/>
  <c r="AM8" i="19"/>
  <c r="AI46" i="19"/>
  <c r="AK28" i="19"/>
  <c r="O21" i="19"/>
  <c r="O42" i="19"/>
  <c r="AE46" i="19"/>
  <c r="AK40" i="19"/>
  <c r="AA33" i="19"/>
  <c r="K46" i="19"/>
  <c r="M21" i="19"/>
  <c r="U18" i="19"/>
  <c r="K32" i="19"/>
  <c r="S26" i="19"/>
  <c r="AA26" i="19"/>
  <c r="AA36" i="19"/>
  <c r="AA54" i="19"/>
  <c r="O45" i="19"/>
  <c r="K53" i="19"/>
  <c r="S52" i="19"/>
  <c r="M16" i="19"/>
  <c r="U23" i="19"/>
  <c r="Q34" i="19"/>
  <c r="M29" i="19"/>
  <c r="AA31" i="19"/>
  <c r="W43" i="19"/>
  <c r="O24" i="19"/>
  <c r="Q22" i="19"/>
  <c r="S33" i="19"/>
  <c r="O28" i="19"/>
  <c r="W30" i="19"/>
  <c r="W38" i="19"/>
  <c r="AA39" i="19"/>
  <c r="AA48" i="19"/>
  <c r="O39" i="19"/>
  <c r="K47" i="19"/>
  <c r="M12" i="1"/>
  <c r="AD12" i="1" s="1"/>
  <c r="AE12" i="1" s="1"/>
  <c r="AF12" i="1" l="1"/>
  <c r="AI7" i="19" l="1"/>
  <c r="K37" i="19"/>
  <c r="K17" i="19"/>
  <c r="K7" i="19"/>
  <c r="B223" i="13" l="1"/>
  <c r="B222" i="13"/>
  <c r="H210" i="13" l="1"/>
  <c r="O12" i="1"/>
  <c r="P12" i="1" s="1"/>
  <c r="L32" i="18" l="1"/>
  <c r="X44" i="18"/>
  <c r="X26" i="18"/>
  <c r="R16" i="18"/>
  <c r="AL22" i="18"/>
  <c r="AH8" i="18"/>
  <c r="AD36" i="18"/>
  <c r="X18" i="18"/>
  <c r="P12" i="18"/>
  <c r="AF36" i="18"/>
  <c r="R12" i="18"/>
  <c r="AF12" i="18"/>
  <c r="L38" i="18"/>
  <c r="Z38" i="18"/>
  <c r="V40" i="18"/>
  <c r="AH18" i="18"/>
  <c r="AB32" i="18"/>
  <c r="T10" i="18"/>
  <c r="N32" i="18"/>
  <c r="Z44" i="18"/>
  <c r="Z26" i="18"/>
  <c r="T16" i="18"/>
  <c r="AH24" i="18"/>
  <c r="AJ8" i="18"/>
  <c r="Z18" i="18"/>
  <c r="T22" i="18"/>
  <c r="AH6" i="18"/>
  <c r="J8" i="18"/>
  <c r="X36" i="18"/>
  <c r="AF30" i="18"/>
  <c r="P28" i="18"/>
  <c r="J38" i="18"/>
  <c r="P32" i="18"/>
  <c r="R22" i="18"/>
  <c r="J16" i="18"/>
  <c r="AH30" i="18"/>
  <c r="AL12" i="18"/>
  <c r="AB42" i="18"/>
  <c r="V6" i="18"/>
  <c r="R32" i="18"/>
  <c r="L16" i="18"/>
  <c r="AJ30" i="18"/>
  <c r="AD42" i="18"/>
  <c r="X6" i="18"/>
  <c r="N28" i="18"/>
  <c r="P42" i="18"/>
  <c r="AL40" i="18"/>
  <c r="AF20" i="18"/>
  <c r="N42" i="18"/>
  <c r="T34" i="18"/>
  <c r="J26" i="18"/>
  <c r="N20" i="18"/>
  <c r="AL34" i="18"/>
  <c r="AB26" i="18"/>
  <c r="AF14" i="18"/>
  <c r="T8" i="18"/>
  <c r="L12" i="18"/>
  <c r="J44" i="18"/>
  <c r="V34" i="18"/>
  <c r="L26" i="18"/>
  <c r="J14" i="18"/>
  <c r="AH36" i="18"/>
  <c r="AD26" i="18"/>
  <c r="AB16" i="18"/>
  <c r="V8" i="18"/>
  <c r="N12" i="18"/>
  <c r="T40" i="18"/>
  <c r="AL16" i="18"/>
  <c r="AJ40" i="18"/>
  <c r="AD20" i="18"/>
  <c r="R10" i="18"/>
  <c r="Z36" i="18"/>
  <c r="J12" i="18"/>
  <c r="AD14" i="18"/>
  <c r="AJ34" i="18"/>
  <c r="T24" i="18"/>
  <c r="L42" i="18"/>
  <c r="AF8" i="18"/>
  <c r="AB30" i="18"/>
  <c r="AH16" i="18"/>
  <c r="T36" i="18"/>
  <c r="P40" i="18"/>
  <c r="AD18" i="18"/>
  <c r="AJ38" i="18"/>
  <c r="T26" i="18"/>
  <c r="N30" i="18"/>
  <c r="AB8" i="18"/>
  <c r="AD28" i="18"/>
  <c r="AJ14" i="18"/>
  <c r="P36" i="18"/>
  <c r="R38" i="18"/>
  <c r="X20" i="18"/>
  <c r="AH10" i="18"/>
  <c r="R18" i="18"/>
  <c r="R30" i="18"/>
  <c r="J6" i="18"/>
  <c r="AD16" i="18"/>
  <c r="AJ36" i="18"/>
  <c r="N26" i="18"/>
  <c r="L44" i="18"/>
  <c r="AD12" i="18"/>
  <c r="AF40" i="18"/>
  <c r="AL28" i="18"/>
  <c r="P22" i="18"/>
  <c r="N36" i="18"/>
  <c r="P8" i="18"/>
  <c r="AD24" i="18"/>
  <c r="J20" i="18"/>
  <c r="P34" i="18"/>
  <c r="L10" i="18"/>
  <c r="AF44" i="18"/>
  <c r="AL32" i="18"/>
  <c r="P24" i="18"/>
  <c r="N40" i="18"/>
  <c r="AD6" i="18"/>
  <c r="AD22" i="18"/>
  <c r="L18" i="18"/>
  <c r="X32" i="18"/>
  <c r="R12" i="1"/>
  <c r="Z14" i="18"/>
  <c r="AJ42" i="18"/>
  <c r="T28" i="18"/>
  <c r="Z40" i="18"/>
  <c r="L8" i="18"/>
  <c r="AF42" i="18"/>
  <c r="AL30" i="18"/>
  <c r="J24" i="18"/>
  <c r="N38" i="18"/>
  <c r="AF10" i="18"/>
  <c r="AB36" i="18"/>
  <c r="AJ22" i="18"/>
  <c r="V26" i="18"/>
  <c r="J32" i="18"/>
  <c r="R6" i="18"/>
  <c r="AH12" i="18"/>
  <c r="R20" i="18"/>
  <c r="X30" i="18"/>
  <c r="Z12" i="18"/>
  <c r="AB40" i="18"/>
  <c r="AL26" i="18"/>
  <c r="L22" i="18"/>
  <c r="J36" i="18"/>
  <c r="Z20" i="18"/>
  <c r="AJ10" i="18"/>
  <c r="T18" i="18"/>
  <c r="T30" i="18"/>
  <c r="N6" i="18"/>
  <c r="AF16" i="18"/>
  <c r="AL36" i="18"/>
  <c r="P26" i="18"/>
  <c r="N44" i="18"/>
  <c r="T12" i="18"/>
  <c r="AB38" i="18"/>
  <c r="AJ24" i="18"/>
  <c r="X28" i="18"/>
  <c r="J34" i="18"/>
  <c r="P10" i="18"/>
  <c r="AD30" i="18"/>
  <c r="AJ16" i="18"/>
  <c r="V36" i="18"/>
  <c r="R40" i="18"/>
  <c r="Z16" i="18"/>
  <c r="AJ44" i="18"/>
  <c r="T14" i="18"/>
  <c r="Z42" i="18"/>
  <c r="AB10" i="18"/>
  <c r="AD34" i="18"/>
  <c r="AJ20" i="18"/>
  <c r="V24" i="18"/>
  <c r="R44" i="18"/>
  <c r="V16" i="18"/>
  <c r="AL42" i="18"/>
  <c r="P14" i="18"/>
  <c r="V42" i="18"/>
  <c r="N8" i="18"/>
  <c r="AB44" i="18"/>
  <c r="AH32" i="18"/>
  <c r="L24" i="18"/>
  <c r="J40" i="18"/>
  <c r="V10" i="18"/>
  <c r="AD32" i="18"/>
  <c r="AJ18" i="18"/>
  <c r="V22" i="18"/>
  <c r="R42" i="18"/>
  <c r="R8" i="18"/>
  <c r="AF24" i="18"/>
  <c r="L20" i="18"/>
  <c r="R34" i="18"/>
  <c r="AF18" i="18"/>
  <c r="AL38" i="18"/>
  <c r="J28" i="18"/>
  <c r="V38" i="18"/>
  <c r="AD8" i="18"/>
  <c r="AF28" i="18"/>
  <c r="AL14" i="18"/>
  <c r="R36" i="18"/>
  <c r="T38" i="18"/>
  <c r="AB18" i="18"/>
  <c r="AH38" i="18"/>
  <c r="R26" i="18"/>
  <c r="J30" i="18"/>
  <c r="V12" i="18"/>
  <c r="AD38" i="18"/>
  <c r="AL24" i="18"/>
  <c r="Z28" i="18"/>
  <c r="L34" i="18"/>
  <c r="X8" i="18"/>
  <c r="AF26" i="18"/>
  <c r="N14" i="18"/>
  <c r="X34" i="18"/>
  <c r="V14" i="18"/>
  <c r="T6" i="18"/>
  <c r="AJ12" i="18"/>
  <c r="T20" i="18"/>
  <c r="Z30" i="18"/>
  <c r="N10" i="18"/>
  <c r="AB14" i="18"/>
  <c r="AH34" i="18"/>
  <c r="R24" i="18"/>
  <c r="J42" i="18"/>
  <c r="AF6" i="18"/>
  <c r="AF22" i="18"/>
  <c r="N18" i="18"/>
  <c r="Z32" i="18"/>
  <c r="J10" i="18"/>
  <c r="AD44" i="18"/>
  <c r="AJ32" i="18"/>
  <c r="N24" i="18"/>
  <c r="L40" i="18"/>
  <c r="X10" i="18"/>
  <c r="AF32" i="18"/>
  <c r="AL18" i="18"/>
  <c r="X22" i="18"/>
  <c r="T42" i="18"/>
  <c r="Z6" i="18"/>
  <c r="AL6" i="18"/>
  <c r="N16" i="18"/>
  <c r="T32" i="18"/>
  <c r="AH26" i="18"/>
  <c r="V18" i="18"/>
  <c r="AL44" i="18"/>
  <c r="P16" i="18"/>
  <c r="V44" i="18"/>
  <c r="AB12" i="18"/>
  <c r="AD40" i="18"/>
  <c r="AH28" i="18"/>
  <c r="N22" i="18"/>
  <c r="L36" i="18"/>
  <c r="P6" i="18"/>
  <c r="AL10" i="18"/>
  <c r="P20" i="18"/>
  <c r="V30" i="18"/>
  <c r="X12" i="18"/>
  <c r="AF38" i="18"/>
  <c r="AJ26" i="18"/>
  <c r="J22" i="18"/>
  <c r="N34" i="18"/>
  <c r="Z8" i="18"/>
  <c r="AB28" i="18"/>
  <c r="AH14" i="18"/>
  <c r="Z34" i="18"/>
  <c r="P38" i="18"/>
  <c r="V20" i="18"/>
  <c r="AL8" i="18"/>
  <c r="P18" i="18"/>
  <c r="P30" i="18"/>
  <c r="AB20" i="18"/>
  <c r="AH40" i="18"/>
  <c r="L28" i="18"/>
  <c r="X38" i="18"/>
  <c r="AD10" i="18"/>
  <c r="AF34" i="18"/>
  <c r="AL20" i="18"/>
  <c r="Z24" i="18"/>
  <c r="T44" i="18"/>
  <c r="X16" i="18"/>
  <c r="AH44" i="18"/>
  <c r="R14" i="18"/>
  <c r="X42" i="18"/>
  <c r="Z10" i="18"/>
  <c r="AB34" i="18"/>
  <c r="AH20" i="18"/>
  <c r="Z22" i="18"/>
  <c r="P44" i="18"/>
  <c r="AB6" i="18"/>
  <c r="AB22" i="18"/>
  <c r="J18" i="18"/>
  <c r="V32" i="18"/>
  <c r="X14" i="18"/>
  <c r="AH42" i="18"/>
  <c r="R28" i="18"/>
  <c r="X40" i="18"/>
  <c r="AJ6" i="18"/>
  <c r="L30" i="18"/>
  <c r="L14" i="18"/>
  <c r="L6" i="18"/>
  <c r="Q12" i="1"/>
  <c r="AH12" i="1" s="1"/>
  <c r="AG12" i="1" s="1"/>
  <c r="R37" i="19" l="1"/>
  <c r="X27" i="19"/>
  <c r="J27" i="19"/>
  <c r="N32" i="19"/>
  <c r="R19" i="19"/>
  <c r="J22" i="19"/>
  <c r="R49" i="19"/>
  <c r="J50" i="19"/>
  <c r="N42" i="19"/>
  <c r="Z51" i="19"/>
  <c r="P42" i="19"/>
  <c r="P55" i="19"/>
  <c r="N55" i="19"/>
  <c r="Z46" i="19"/>
  <c r="Z38" i="19"/>
  <c r="R38" i="19"/>
  <c r="X29" i="19"/>
  <c r="J28" i="19"/>
  <c r="N33" i="19"/>
  <c r="R21" i="19"/>
  <c r="J24" i="19"/>
  <c r="T48" i="19"/>
  <c r="L49" i="19"/>
  <c r="J42" i="19"/>
  <c r="V51" i="19"/>
  <c r="P41" i="19"/>
  <c r="R39" i="19"/>
  <c r="P19" i="19"/>
  <c r="AJ24" i="19"/>
  <c r="AH35" i="19"/>
  <c r="AL52" i="19"/>
  <c r="AJ15" i="19"/>
  <c r="AD34" i="19"/>
  <c r="R41" i="19"/>
  <c r="T35" i="19"/>
  <c r="AL40" i="19"/>
  <c r="AD45" i="19"/>
  <c r="Z48" i="19"/>
  <c r="T19" i="19"/>
  <c r="AL24" i="19"/>
  <c r="AJ35" i="19"/>
  <c r="AH53" i="19"/>
  <c r="AL15" i="19"/>
  <c r="AF34" i="19"/>
  <c r="Z43" i="19"/>
  <c r="R24" i="19"/>
  <c r="AH25" i="19"/>
  <c r="AL35" i="19"/>
  <c r="AH52" i="19"/>
  <c r="AL14" i="19"/>
  <c r="AF33" i="19"/>
  <c r="P34" i="19"/>
  <c r="AB47" i="19"/>
  <c r="L20" i="19"/>
  <c r="AF51" i="19"/>
  <c r="X19" i="19"/>
  <c r="AB24" i="19"/>
  <c r="Z8" i="19"/>
  <c r="R12" i="19"/>
  <c r="AB15" i="19"/>
  <c r="L52" i="19"/>
  <c r="AL22" i="19"/>
  <c r="AJ52" i="19"/>
  <c r="AB34" i="19"/>
  <c r="P35" i="19"/>
  <c r="AB45" i="19"/>
  <c r="Z17" i="19"/>
  <c r="AD22" i="19"/>
  <c r="V7" i="19"/>
  <c r="AF10" i="19"/>
  <c r="X14" i="19"/>
  <c r="J14" i="19"/>
  <c r="L29" i="19"/>
  <c r="AB43" i="19"/>
  <c r="L33" i="19"/>
  <c r="AB46" i="19"/>
  <c r="X18" i="19"/>
  <c r="AB23" i="19"/>
  <c r="AF7" i="19"/>
  <c r="X11" i="19"/>
  <c r="P15" i="19"/>
  <c r="N15" i="19"/>
  <c r="T29" i="19"/>
  <c r="AJ29" i="19"/>
  <c r="AJ8" i="19"/>
  <c r="AB51" i="19"/>
  <c r="AB41" i="19"/>
  <c r="V19" i="19"/>
  <c r="V9" i="19"/>
  <c r="V21" i="19"/>
  <c r="AJ40" i="19"/>
  <c r="AD17" i="19"/>
  <c r="Z18" i="19"/>
  <c r="Z32" i="19"/>
  <c r="P45" i="19"/>
  <c r="N18" i="19"/>
  <c r="N37" i="19"/>
  <c r="T26" i="19"/>
  <c r="AH10" i="19"/>
  <c r="AB29" i="19"/>
  <c r="AB40" i="19"/>
  <c r="AH30" i="19"/>
  <c r="AD29" i="19"/>
  <c r="AL19" i="19"/>
  <c r="AD28" i="19"/>
  <c r="AB42" i="19"/>
  <c r="V10" i="19"/>
  <c r="AJ33" i="19"/>
  <c r="AD53" i="19"/>
  <c r="AB12" i="19"/>
  <c r="V50" i="19"/>
  <c r="AF20" i="19"/>
  <c r="L10" i="19"/>
  <c r="AD27" i="19"/>
  <c r="R15" i="19"/>
  <c r="AB14" i="19"/>
  <c r="X44" i="19"/>
  <c r="L44" i="19"/>
  <c r="J26" i="19"/>
  <c r="V36" i="19"/>
  <c r="P39" i="19"/>
  <c r="AH31" i="19"/>
  <c r="Z37" i="19"/>
  <c r="Z28" i="19"/>
  <c r="R27" i="19"/>
  <c r="J33" i="19"/>
  <c r="T20" i="19"/>
  <c r="L23" i="19"/>
  <c r="T50" i="19"/>
  <c r="L51" i="19"/>
  <c r="J44" i="19"/>
  <c r="V53" i="19"/>
  <c r="X42" i="19"/>
  <c r="L46" i="19"/>
  <c r="J39" i="19"/>
  <c r="V48" i="19"/>
  <c r="V39" i="19"/>
  <c r="P43" i="19"/>
  <c r="Z30" i="19"/>
  <c r="R28" i="19"/>
  <c r="J34" i="19"/>
  <c r="T22" i="19"/>
  <c r="L25" i="19"/>
  <c r="P50" i="19"/>
  <c r="N50" i="19"/>
  <c r="L43" i="19"/>
  <c r="X52" i="19"/>
  <c r="X41" i="19"/>
  <c r="Z42" i="19"/>
  <c r="R22" i="19"/>
  <c r="AL25" i="19"/>
  <c r="AJ43" i="19"/>
  <c r="AH54" i="19"/>
  <c r="AL6" i="19"/>
  <c r="AF35" i="19"/>
  <c r="R43" i="19"/>
  <c r="P23" i="19"/>
  <c r="AH42" i="19"/>
  <c r="AF46" i="19"/>
  <c r="R45" i="19"/>
  <c r="J19" i="19"/>
  <c r="AH26" i="19"/>
  <c r="AL43" i="19"/>
  <c r="AJ54" i="19"/>
  <c r="AJ7" i="19"/>
  <c r="AB36" i="19"/>
  <c r="V45" i="19"/>
  <c r="N19" i="19"/>
  <c r="AJ26" i="19"/>
  <c r="AL42" i="19"/>
  <c r="AJ53" i="19"/>
  <c r="AH6" i="19"/>
  <c r="AB35" i="19"/>
  <c r="R20" i="19"/>
  <c r="AF49" i="19"/>
  <c r="AL38" i="19"/>
  <c r="AB53" i="19"/>
  <c r="AF19" i="19"/>
  <c r="X25" i="19"/>
  <c r="P9" i="19"/>
  <c r="Z12" i="19"/>
  <c r="L8" i="19"/>
  <c r="V54" i="19"/>
  <c r="AJ25" i="19"/>
  <c r="AH55" i="19"/>
  <c r="AF36" i="19"/>
  <c r="J21" i="19"/>
  <c r="AF47" i="19"/>
  <c r="V18" i="19"/>
  <c r="Z23" i="19"/>
  <c r="AD7" i="19"/>
  <c r="V11" i="19"/>
  <c r="AF14" i="19"/>
  <c r="L15" i="19"/>
  <c r="T32" i="19"/>
  <c r="AF45" i="19"/>
  <c r="T17" i="19"/>
  <c r="AF48" i="19"/>
  <c r="AF18" i="19"/>
  <c r="X24" i="19"/>
  <c r="V8" i="19"/>
  <c r="AF11" i="19"/>
  <c r="X15" i="19"/>
  <c r="L7" i="19"/>
  <c r="P33" i="19"/>
  <c r="AH32" i="19"/>
  <c r="AH11" i="19"/>
  <c r="L38" i="19"/>
  <c r="Z16" i="19"/>
  <c r="X8" i="19"/>
  <c r="AF12" i="19"/>
  <c r="T6" i="19"/>
  <c r="AF43" i="19"/>
  <c r="V23" i="19"/>
  <c r="AD23" i="19"/>
  <c r="AF24" i="19"/>
  <c r="T51" i="19"/>
  <c r="AL34" i="19"/>
  <c r="AL13" i="19"/>
  <c r="AD21" i="19"/>
  <c r="Z15" i="19"/>
  <c r="AD9" i="19"/>
  <c r="V17" i="19"/>
  <c r="P8" i="19"/>
  <c r="J45" i="19"/>
  <c r="AD19" i="19"/>
  <c r="N14" i="19"/>
  <c r="Z22" i="19"/>
  <c r="L30" i="19"/>
  <c r="R29" i="19"/>
  <c r="T24" i="19"/>
  <c r="N17" i="19"/>
  <c r="T54" i="19"/>
  <c r="L55" i="19"/>
  <c r="X46" i="19"/>
  <c r="T39" i="19"/>
  <c r="T49" i="19"/>
  <c r="L50" i="19"/>
  <c r="J43" i="19"/>
  <c r="V41" i="19"/>
  <c r="Z34" i="19"/>
  <c r="R30" i="19"/>
  <c r="P54" i="19"/>
  <c r="R36" i="19"/>
  <c r="AH19" i="19"/>
  <c r="N53" i="19"/>
  <c r="AF50" i="19"/>
  <c r="AJ10" i="19"/>
  <c r="AJ30" i="19"/>
  <c r="Z52" i="19"/>
  <c r="AB16" i="19"/>
  <c r="AF13" i="19"/>
  <c r="AH15" i="19"/>
  <c r="V20" i="19"/>
  <c r="N8" i="19"/>
  <c r="AH40" i="19"/>
  <c r="AB9" i="19"/>
  <c r="AL18" i="19"/>
  <c r="V25" i="19"/>
  <c r="AL37" i="19"/>
  <c r="V34" i="19"/>
  <c r="J18" i="19"/>
  <c r="AH17" i="19"/>
  <c r="J46" i="19"/>
  <c r="N38" i="19"/>
  <c r="Z47" i="19"/>
  <c r="P40" i="19"/>
  <c r="X53" i="19"/>
  <c r="N31" i="19"/>
  <c r="R55" i="19"/>
  <c r="P28" i="19"/>
  <c r="V38" i="19"/>
  <c r="V30" i="19"/>
  <c r="N28" i="19"/>
  <c r="R33" i="19"/>
  <c r="P22" i="19"/>
  <c r="N24" i="19"/>
  <c r="P52" i="19"/>
  <c r="N52" i="19"/>
  <c r="L45" i="19"/>
  <c r="X54" i="19"/>
  <c r="P47" i="19"/>
  <c r="N47" i="19"/>
  <c r="L40" i="19"/>
  <c r="X49" i="19"/>
  <c r="R40" i="19"/>
  <c r="X43" i="19"/>
  <c r="V32" i="19"/>
  <c r="N29" i="19"/>
  <c r="R34" i="19"/>
  <c r="P24" i="19"/>
  <c r="N16" i="19"/>
  <c r="R51" i="19"/>
  <c r="J52" i="19"/>
  <c r="N44" i="19"/>
  <c r="Z53" i="19"/>
  <c r="T42" i="19"/>
  <c r="V27" i="19"/>
  <c r="N21" i="19"/>
  <c r="AH27" i="19"/>
  <c r="AL44" i="19"/>
  <c r="AJ55" i="19"/>
  <c r="AD26" i="19"/>
  <c r="AB37" i="19"/>
  <c r="Z44" i="19"/>
  <c r="L18" i="19"/>
  <c r="AD37" i="19"/>
  <c r="AB48" i="19"/>
  <c r="Z27" i="19"/>
  <c r="L22" i="19"/>
  <c r="AJ27" i="19"/>
  <c r="AH45" i="19"/>
  <c r="AL55" i="19"/>
  <c r="AF26" i="19"/>
  <c r="R54" i="19"/>
  <c r="X32" i="19"/>
  <c r="L17" i="19"/>
  <c r="AL27" i="19"/>
  <c r="AH44" i="19"/>
  <c r="AL54" i="19"/>
  <c r="AL7" i="19"/>
  <c r="AD36" i="19"/>
  <c r="L16" i="19"/>
  <c r="T47" i="19"/>
  <c r="AJ41" i="19"/>
  <c r="AD54" i="19"/>
  <c r="AB20" i="19"/>
  <c r="AF25" i="19"/>
  <c r="X9" i="19"/>
  <c r="P13" i="19"/>
  <c r="N9" i="19"/>
  <c r="V33" i="19"/>
  <c r="AH28" i="19"/>
  <c r="AL9" i="19"/>
  <c r="T55" i="19"/>
  <c r="AL16" i="19"/>
  <c r="AD50" i="19"/>
  <c r="AD18" i="19"/>
  <c r="V24" i="19"/>
  <c r="T8" i="19"/>
  <c r="AD11" i="19"/>
  <c r="V15" i="19"/>
  <c r="N6" i="19"/>
  <c r="T23" i="19"/>
  <c r="AD48" i="19"/>
  <c r="N23" i="19"/>
  <c r="AD52" i="19"/>
  <c r="AB19" i="19"/>
  <c r="AD8" i="19"/>
  <c r="V12" i="19"/>
  <c r="AF15" i="19"/>
  <c r="P25" i="19"/>
  <c r="AF52" i="19"/>
  <c r="L9" i="19"/>
  <c r="Z7" i="19"/>
  <c r="AH43" i="19"/>
  <c r="AB6" i="19"/>
  <c r="V13" i="19"/>
  <c r="R11" i="19"/>
  <c r="P44" i="19"/>
  <c r="V52" i="19"/>
  <c r="P16" i="19"/>
  <c r="N54" i="19"/>
  <c r="N49" i="19"/>
  <c r="AJ47" i="19"/>
  <c r="AJ17" i="19"/>
  <c r="L27" i="19"/>
  <c r="AL47" i="19"/>
  <c r="P29" i="19"/>
  <c r="AJ9" i="19"/>
  <c r="Z45" i="19"/>
  <c r="AD6" i="19"/>
  <c r="L35" i="19"/>
  <c r="AH39" i="19"/>
  <c r="R9" i="19"/>
  <c r="AH37" i="19"/>
  <c r="R6" i="19"/>
  <c r="P37" i="19"/>
  <c r="T10" i="19"/>
  <c r="R7" i="19"/>
  <c r="N30" i="19"/>
  <c r="P51" i="19"/>
  <c r="R42" i="19"/>
  <c r="R17" i="19"/>
  <c r="J38" i="19"/>
  <c r="L42" i="19"/>
  <c r="AL48" i="19"/>
  <c r="T43" i="19"/>
  <c r="X31" i="19"/>
  <c r="J29" i="19"/>
  <c r="N34" i="19"/>
  <c r="R23" i="19"/>
  <c r="J16" i="19"/>
  <c r="R53" i="19"/>
  <c r="J54" i="19"/>
  <c r="N36" i="19"/>
  <c r="Z55" i="19"/>
  <c r="R48" i="19"/>
  <c r="J49" i="19"/>
  <c r="N41" i="19"/>
  <c r="Z50" i="19"/>
  <c r="Z40" i="19"/>
  <c r="T44" i="19"/>
  <c r="X33" i="19"/>
  <c r="J30" i="19"/>
  <c r="N35" i="19"/>
  <c r="R25" i="19"/>
  <c r="AJ16" i="19"/>
  <c r="T52" i="19"/>
  <c r="L53" i="19"/>
  <c r="J36" i="19"/>
  <c r="V55" i="19"/>
  <c r="P49" i="19"/>
  <c r="X30" i="19"/>
  <c r="J25" i="19"/>
  <c r="AJ28" i="19"/>
  <c r="AH46" i="19"/>
  <c r="AL8" i="19"/>
  <c r="AF27" i="19"/>
  <c r="P53" i="19"/>
  <c r="V31" i="19"/>
  <c r="N25" i="19"/>
  <c r="AF38" i="19"/>
  <c r="AD49" i="19"/>
  <c r="V35" i="19"/>
  <c r="AH18" i="19"/>
  <c r="AL28" i="19"/>
  <c r="AJ46" i="19"/>
  <c r="AH9" i="19"/>
  <c r="AB28" i="19"/>
  <c r="J55" i="19"/>
  <c r="Z35" i="19"/>
  <c r="AJ18" i="19"/>
  <c r="AH29" i="19"/>
  <c r="AJ45" i="19"/>
  <c r="AH8" i="19"/>
  <c r="AB27" i="19"/>
  <c r="J51" i="19"/>
  <c r="AJ38" i="19"/>
  <c r="J41" i="19"/>
  <c r="AD39" i="19"/>
  <c r="AF55" i="19"/>
  <c r="X21" i="19"/>
  <c r="V6" i="19"/>
  <c r="AF9" i="19"/>
  <c r="X13" i="19"/>
  <c r="J11" i="19"/>
  <c r="L28" i="19"/>
  <c r="AL30" i="19"/>
  <c r="AJ12" i="19"/>
  <c r="X47" i="19"/>
  <c r="AJ36" i="19"/>
  <c r="AB52" i="19"/>
  <c r="Z19" i="19"/>
  <c r="AD24" i="19"/>
  <c r="AB8" i="19"/>
  <c r="T12" i="19"/>
  <c r="AD15" i="19"/>
  <c r="R50" i="19"/>
  <c r="J23" i="19"/>
  <c r="L48" i="19"/>
  <c r="AJ37" i="19"/>
  <c r="AF53" i="19"/>
  <c r="X20" i="19"/>
  <c r="AB25" i="19"/>
  <c r="T9" i="19"/>
  <c r="AD12" i="19"/>
  <c r="J9" i="19"/>
  <c r="L24" i="19"/>
  <c r="AJ6" i="19"/>
  <c r="AI12" i="1"/>
  <c r="J35" i="19"/>
  <c r="AL17" i="19"/>
  <c r="AL29" i="19"/>
  <c r="X34" i="19"/>
  <c r="AJ19" i="19"/>
  <c r="V46" i="19"/>
  <c r="AL46" i="19"/>
  <c r="AH41" i="19"/>
  <c r="AF21" i="19"/>
  <c r="L12" i="19"/>
  <c r="V42" i="19"/>
  <c r="Z25" i="19"/>
  <c r="N43" i="19"/>
  <c r="AB55" i="19"/>
  <c r="T13" i="19"/>
  <c r="AL45" i="19"/>
  <c r="R18" i="19"/>
  <c r="AD51" i="19"/>
  <c r="R35" i="19"/>
  <c r="N51" i="19"/>
  <c r="X45" i="19"/>
  <c r="J20" i="19"/>
  <c r="V47" i="19"/>
  <c r="AJ20" i="19"/>
  <c r="T45" i="19"/>
  <c r="X35" i="19"/>
  <c r="J31" i="19"/>
  <c r="T16" i="19"/>
  <c r="L19" i="19"/>
  <c r="T46" i="19"/>
  <c r="L47" i="19"/>
  <c r="J40" i="19"/>
  <c r="V49" i="19"/>
  <c r="X40" i="19"/>
  <c r="R52" i="19"/>
  <c r="J53" i="19"/>
  <c r="N45" i="19"/>
  <c r="Z54" i="19"/>
  <c r="Z36" i="19"/>
  <c r="Z26" i="19"/>
  <c r="R26" i="19"/>
  <c r="J32" i="19"/>
  <c r="T18" i="19"/>
  <c r="L21" i="19"/>
  <c r="P46" i="19"/>
  <c r="N46" i="19"/>
  <c r="L39" i="19"/>
  <c r="X48" i="19"/>
  <c r="X39" i="19"/>
  <c r="X51" i="19"/>
  <c r="L32" i="19"/>
  <c r="AL21" i="19"/>
  <c r="AJ32" i="19"/>
  <c r="AH50" i="19"/>
  <c r="AL12" i="19"/>
  <c r="AF31" i="19"/>
  <c r="X55" i="19"/>
  <c r="P30" i="19"/>
  <c r="AH38" i="19"/>
  <c r="AF42" i="19"/>
  <c r="J47" i="19"/>
  <c r="P32" i="19"/>
  <c r="AH22" i="19"/>
  <c r="AL32" i="19"/>
  <c r="AJ50" i="19"/>
  <c r="AH13" i="19"/>
  <c r="AB32" i="19"/>
  <c r="T38" i="19"/>
  <c r="T34" i="19"/>
  <c r="AJ22" i="19"/>
  <c r="AH33" i="19"/>
  <c r="AJ49" i="19"/>
  <c r="AH12" i="19"/>
  <c r="AB31" i="19"/>
  <c r="Z31" i="19"/>
  <c r="AF41" i="19"/>
  <c r="P31" i="19"/>
  <c r="AD47" i="19"/>
  <c r="AF17" i="19"/>
  <c r="X23" i="19"/>
  <c r="AB7" i="19"/>
  <c r="T11" i="19"/>
  <c r="AD14" i="19"/>
  <c r="J15" i="19"/>
  <c r="AH16" i="19"/>
  <c r="AH47" i="19"/>
  <c r="AF28" i="19"/>
  <c r="Z33" i="19"/>
  <c r="AF39" i="19"/>
  <c r="V16" i="19"/>
  <c r="Z21" i="19"/>
  <c r="X6" i="19"/>
  <c r="P10" i="19"/>
  <c r="Z13" i="19"/>
  <c r="L11" i="19"/>
  <c r="V43" i="19"/>
  <c r="AF37" i="19"/>
  <c r="V29" i="19"/>
  <c r="AF40" i="19"/>
  <c r="AF16" i="19"/>
  <c r="X22" i="19"/>
  <c r="P7" i="19"/>
  <c r="Z10" i="19"/>
  <c r="R14" i="19"/>
  <c r="J13" i="19"/>
  <c r="R44" i="19"/>
  <c r="AH24" i="19"/>
  <c r="AH51" i="19"/>
  <c r="AF32" i="19"/>
  <c r="X12" i="19"/>
  <c r="J6" i="19"/>
  <c r="Z20" i="19"/>
  <c r="AD38" i="19"/>
  <c r="Z11" i="19"/>
  <c r="T14" i="19"/>
  <c r="N7" i="19"/>
  <c r="P12" i="19"/>
  <c r="V26" i="19"/>
  <c r="N26" i="19"/>
  <c r="R31" i="19"/>
  <c r="P18" i="19"/>
  <c r="N20" i="19"/>
  <c r="P48" i="19"/>
  <c r="N48" i="19"/>
  <c r="L41" i="19"/>
  <c r="X50" i="19"/>
  <c r="T41" i="19"/>
  <c r="T53" i="19"/>
  <c r="L54" i="19"/>
  <c r="L37" i="19"/>
  <c r="P36" i="19"/>
  <c r="V37" i="19"/>
  <c r="V28" i="19"/>
  <c r="N27" i="19"/>
  <c r="R32" i="19"/>
  <c r="P20" i="19"/>
  <c r="N22" i="19"/>
  <c r="R47" i="19"/>
  <c r="J48" i="19"/>
  <c r="N40" i="19"/>
  <c r="Z49" i="19"/>
  <c r="T40" i="19"/>
  <c r="T37" i="19"/>
  <c r="T33" i="19"/>
  <c r="AH23" i="19"/>
  <c r="AL33" i="19"/>
  <c r="AJ51" i="19"/>
  <c r="AH14" i="19"/>
  <c r="AB33" i="19"/>
  <c r="X37" i="19"/>
  <c r="L34" i="19"/>
  <c r="AJ39" i="19"/>
  <c r="AB44" i="19"/>
  <c r="N39" i="19"/>
  <c r="R16" i="19"/>
  <c r="AJ23" i="19"/>
  <c r="AH34" i="19"/>
  <c r="AL51" i="19"/>
  <c r="AJ14" i="19"/>
  <c r="AD33" i="19"/>
  <c r="Z41" i="19"/>
  <c r="P17" i="19"/>
  <c r="AL23" i="19"/>
  <c r="AJ34" i="19"/>
  <c r="AL50" i="19"/>
  <c r="AJ13" i="19"/>
  <c r="AD32" i="19"/>
  <c r="P27" i="19"/>
  <c r="AD44" i="19"/>
  <c r="P21" i="19"/>
  <c r="AB50" i="19"/>
  <c r="AB18" i="19"/>
  <c r="AF23" i="19"/>
  <c r="R8" i="19"/>
  <c r="AB11" i="19"/>
  <c r="T15" i="19"/>
  <c r="L6" i="19"/>
  <c r="AH20" i="19"/>
  <c r="AL49" i="19"/>
  <c r="AD31" i="19"/>
  <c r="T31" i="19"/>
  <c r="AD42" i="19"/>
  <c r="AD16" i="19"/>
  <c r="V22" i="19"/>
  <c r="AF6" i="19"/>
  <c r="X10" i="19"/>
  <c r="P14" i="19"/>
  <c r="N12" i="19"/>
  <c r="X28" i="19"/>
  <c r="AD40" i="19"/>
  <c r="L26" i="19"/>
  <c r="AD43" i="19"/>
  <c r="AB17" i="19"/>
  <c r="AF22" i="19"/>
  <c r="AJ11" i="19"/>
  <c r="AL20" i="19"/>
  <c r="AL31" i="19"/>
  <c r="X17" i="19"/>
  <c r="AB26" i="19"/>
  <c r="J10" i="19"/>
  <c r="X7" i="19"/>
  <c r="Z29" i="19"/>
  <c r="J8" i="19"/>
  <c r="V44" i="19"/>
  <c r="AJ21" i="19"/>
  <c r="AB10" i="19"/>
  <c r="AL36" i="19"/>
  <c r="AL53" i="19"/>
  <c r="N13" i="19"/>
  <c r="AB30" i="19"/>
  <c r="T21" i="19"/>
  <c r="AD55" i="19"/>
  <c r="AJ44" i="19"/>
  <c r="N10" i="19"/>
  <c r="AD30" i="19"/>
  <c r="AJ31" i="19"/>
  <c r="AH48" i="19"/>
  <c r="AB22" i="19"/>
  <c r="X26" i="19"/>
  <c r="Z39" i="19"/>
  <c r="R10" i="19"/>
  <c r="AD13" i="19"/>
  <c r="P38" i="19"/>
  <c r="Z14" i="19"/>
  <c r="AB49" i="19"/>
  <c r="AB39" i="19"/>
  <c r="N11" i="19"/>
  <c r="Z24" i="19"/>
  <c r="L14" i="19"/>
  <c r="T30" i="19"/>
  <c r="Z6" i="19"/>
  <c r="L36" i="19"/>
  <c r="AH49" i="19"/>
  <c r="AL10" i="19"/>
  <c r="T7" i="19"/>
  <c r="AL41" i="19"/>
  <c r="AL39" i="19"/>
  <c r="P11" i="19"/>
  <c r="AL26" i="19"/>
  <c r="P26" i="19"/>
  <c r="AD46" i="19"/>
  <c r="AB54" i="19"/>
  <c r="AF30" i="19"/>
  <c r="AB38" i="19"/>
  <c r="T36" i="19"/>
  <c r="P6" i="19"/>
  <c r="T25" i="19"/>
  <c r="AD35" i="19"/>
  <c r="AH21" i="19"/>
  <c r="V40" i="19"/>
  <c r="T28" i="19"/>
  <c r="AL11" i="19"/>
  <c r="AF29" i="19"/>
  <c r="AD10" i="19"/>
  <c r="AF54" i="19"/>
  <c r="X36" i="19"/>
  <c r="AB13" i="19"/>
  <c r="AJ48" i="19"/>
  <c r="J12" i="19"/>
  <c r="V14" i="19"/>
  <c r="AD20" i="19"/>
  <c r="AD25" i="19"/>
  <c r="AD41" i="19"/>
  <c r="X16" i="19"/>
  <c r="Z9" i="19"/>
  <c r="L13" i="19"/>
  <c r="AF44" i="19"/>
  <c r="AF8" i="19"/>
  <c r="R46" i="19"/>
  <c r="L31" i="19"/>
  <c r="T27" i="19"/>
  <c r="AB21" i="19"/>
  <c r="R13" i="19"/>
  <c r="J7" i="19"/>
  <c r="J17" i="19"/>
  <c r="J37" i="19"/>
  <c r="AH7" i="19"/>
</calcChain>
</file>

<file path=xl/sharedStrings.xml><?xml version="1.0" encoding="utf-8"?>
<sst xmlns="http://schemas.openxmlformats.org/spreadsheetml/2006/main" count="540" uniqueCount="328">
  <si>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</si>
  <si>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</si>
  <si>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</si>
  <si>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</si>
  <si>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</si>
  <si>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</si>
  <si>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</si>
  <si>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</si>
  <si>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</si>
  <si>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</si>
  <si>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</si>
  <si>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</si>
  <si>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</si>
  <si>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</si>
  <si>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</si>
  <si>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</si>
  <si>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</si>
  <si>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</si>
  <si>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</si>
  <si>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</si>
  <si>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</si>
  <si>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</si>
  <si>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</si>
  <si>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</si>
  <si>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</si>
  <si>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</si>
  <si>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</si>
  <si>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</si>
  <si>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</si>
  <si>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</si>
  <si>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</si>
  <si>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</si>
  <si>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</si>
  <si>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</si>
  <si>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</si>
  <si>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</si>
  <si>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</si>
  <si>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</si>
  <si>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</si>
  <si>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</si>
  <si>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</si>
  <si>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</si>
  <si>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</si>
  <si>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</si>
  <si>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</si>
  <si>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</si>
  <si>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</si>
  <si>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</si>
  <si>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</si>
  <si>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</si>
  <si>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</si>
  <si>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</si>
  <si>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</si>
  <si>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</si>
  <si>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</si>
  <si>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</si>
  <si>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</si>
  <si>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</si>
  <si>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</si>
  <si>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</si>
  <si>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</si>
  <si>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</si>
  <si>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</si>
  <si>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</si>
  <si>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</si>
  <si>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</si>
  <si>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</si>
  <si>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GESTIÓN DE INFORMÁTICA Y COMUNICACIONES</t>
  </si>
  <si>
    <t>Objetivo:</t>
  </si>
  <si>
    <t>Aprovechar las TIC para mejorar la provisión de servicios digitales, el desarrollo de procesos internos eficientes, la toma de decisiones basadas en datos y el empoderamiento de los ciudadanos generando valor público en un entorno de confianza digital.</t>
  </si>
  <si>
    <t>Alcance:</t>
  </si>
  <si>
    <t>Aplica para todos los procesos desde la generación hasta el retiro de los servicios digitales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</si>
  <si>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</si>
  <si>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</si>
  <si>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</si>
  <si>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</si>
  <si>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</si>
  <si>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</si>
  <si>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</si>
  <si>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</si>
  <si>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</si>
  <si>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</si>
  <si>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</si>
  <si>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</si>
  <si>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</si>
  <si>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</si>
  <si>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</si>
  <si>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</si>
  <si>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</si>
  <si>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</si>
  <si>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</si>
  <si>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</si>
  <si>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</si>
  <si>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</si>
  <si>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</si>
  <si>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</si>
  <si>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</si>
  <si>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</si>
  <si>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</si>
  <si>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</si>
  <si>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Evidencia</t>
  </si>
  <si>
    <t>Seguimiento
3º línea de defensa
(Noviembre)</t>
  </si>
  <si>
    <t>Implementación</t>
  </si>
  <si>
    <t>Calificación</t>
  </si>
  <si>
    <t>Documentación</t>
  </si>
  <si>
    <t>Frecuencia</t>
  </si>
  <si>
    <t>Tecnológico</t>
  </si>
  <si>
    <t>Infraestructura</t>
  </si>
  <si>
    <t>Económico y Reputacional</t>
  </si>
  <si>
    <t xml:space="preserve">Afectación a la disponibilidad, confidencialidad e integridad de los activos información </t>
  </si>
  <si>
    <t>Por las posibles desactualizaciones o problemas en las configuraciones de los sistemas de información gestionados por el área de Informática y Comunicaciones</t>
  </si>
  <si>
    <t>Fallas Tecnologicas</t>
  </si>
  <si>
    <t>Hardware</t>
  </si>
  <si>
    <t>Disponibilidad</t>
  </si>
  <si>
    <t xml:space="preserve">     El riesgo afecta la imagen de la entidad con algunos usuarios de relevancia frente al logro de los objetivos</t>
  </si>
  <si>
    <t>Planes de mantenimiento preventivo y correctivo ejecutado</t>
  </si>
  <si>
    <t>probabilidad</t>
  </si>
  <si>
    <t>Preventivo</t>
  </si>
  <si>
    <t>Automático</t>
  </si>
  <si>
    <t>Documentado</t>
  </si>
  <si>
    <t>Continua</t>
  </si>
  <si>
    <t>Con Registro</t>
  </si>
  <si>
    <t>Reducir (mitigar)</t>
  </si>
  <si>
    <t>Programar, ejecutar y diligenciar las actividades de mantenimiento necesarias para garantizar la disponibilidad del hardware, sistemas de soporte y sistemas de información  de la ETITC.</t>
  </si>
  <si>
    <t>Profesional de Gestión de Informática y Telecomunicaciones.
Personal Técnico
Contratistas</t>
  </si>
  <si>
    <t>Durante la vigencia</t>
  </si>
  <si>
    <r>
      <t xml:space="preserve">Se cuenta con el plan maestro de mantenimiento preventivo del hardware, sistemas de soporte y de información en el aplicativo MANTUM.
Evidencia: 
</t>
    </r>
    <r>
      <rPr>
        <b/>
        <u/>
        <sz val="11"/>
        <color theme="3"/>
        <rFont val="Calibri"/>
        <family val="2"/>
        <scheme val="minor"/>
      </rPr>
      <t>https://itceduco-my.sharepoint.com/:x:/g/personal/gestionit_itc_edu_co/EcHc-gTR4HBAnao0N94zbWABZA3ImOxblhHeeHKDFHucNg?e=Xq8TGC</t>
    </r>
  </si>
  <si>
    <t>En curso</t>
  </si>
  <si>
    <t>Con corte a la fecha de seguimiento, el área de Informática y Telecomunicaciones ha ejecutado 6468 actividades de mantenimiento, de las cuales se han ejecutado 784 horas de mano de obra de parte de informática y Telecomunicaciones y 240 horas los técnicos de talleres y laboratorios para un total de 1024 horas.
Evidencia tomada del informe de gestión "Plan maestro pasado" del aplicativo MANTUM CMMS</t>
  </si>
  <si>
    <t>https://itceduco-my.sharepoint.com/:x:/g/personal/gestionit_itc_edu_co/EQg_LVhNC6ZAmSjyXFMetvoBWakimfJrQEMT_AYGklY-ng?e=Jr4JqQ</t>
  </si>
  <si>
    <t>Seguridad digital</t>
  </si>
  <si>
    <t>Procesos</t>
  </si>
  <si>
    <t>Afectación a la disponibilidad, confidencialidad e integridad de la información.</t>
  </si>
  <si>
    <t xml:space="preserve">Por la incorrecto respaldo la información contenida en bases de datos de los sistemas de información o equipos de usuario. </t>
  </si>
  <si>
    <t>Usuarios, productos y practicas , organizacionales</t>
  </si>
  <si>
    <t>Servicios</t>
  </si>
  <si>
    <t>Integridad</t>
  </si>
  <si>
    <t xml:space="preserve">     El riesgo afecta la imagen de de la entidad con efecto publicitario sostenido a nivel de sector administrativo, nivel departamental o municipal</t>
  </si>
  <si>
    <t>Planes de generación de backup o copias de respaldo ejecutado</t>
  </si>
  <si>
    <t>Programar, ejecutar y diligenciar las actividades de backup o de respaldo de los equipos y sistemas de información  de la ETITC.</t>
  </si>
  <si>
    <r>
      <t xml:space="preserve">Se cuenta con plan maestro de backup de los sistemas de información de la institución en el aplicativo MANTUM
Evidencia: 
</t>
    </r>
    <r>
      <rPr>
        <b/>
        <u/>
        <sz val="11"/>
        <color theme="3"/>
        <rFont val="Arial Narrow"/>
        <family val="2"/>
      </rPr>
      <t>https://itceduco-my.sharepoint.com/:x:/g/personal/gestionit_itc_edu_co/Edv5MU51x5tHsFESXBACxaEBb0IICarzdxHEWqFtLPGGIw?e=ABZ3Hw</t>
    </r>
  </si>
  <si>
    <t>A la fecha se han ejecutado 602 Actividades de generación y/o verififcación de copias de seguridad (backup), de las cuales se han ejecutado 228 horas de mano de obra de parte de informática y Telecomunicaciones, 8 horas de los técnicos de soporte y 36,75 horas del personal de Gestión de los sistemas de Información Académica para un total de 272,75 horas.
Evidencia tomada del informe de gestión "Plan maestro pasado backup" del aplicativo MANTUM CMMS</t>
  </si>
  <si>
    <t>Ejecución plan maestro backup_Agosto2023.xlsx</t>
  </si>
  <si>
    <t>Reputacional</t>
  </si>
  <si>
    <t>Generación de vulnerabilidades en sistemas operativos, servidores de aplicaciones y motores de bases de datos.</t>
  </si>
  <si>
    <t>Por la ausencia de parches de seguridad y actualizaciones, puertos y/o servicios abiertos no autorizados (sin filtrar).</t>
  </si>
  <si>
    <t>Confidencialidad</t>
  </si>
  <si>
    <t xml:space="preserve">     El riesgo afecta la imagen de la entidad a nivel nacional, con efecto publicitarios sostenible a nivel país</t>
  </si>
  <si>
    <t>Planes de generación de actualizaciones e instalación de parches de seguridad en sistemas operativos y servidores ejecutados.</t>
  </si>
  <si>
    <t>Manual</t>
  </si>
  <si>
    <t>Programar, ejecutar y diligenciar las actividades de actualización e instalación de parches de seguridad en los sistemas operativos y servidores   de la ETITC.</t>
  </si>
  <si>
    <r>
      <t xml:space="preserve">Se cuenta con plan maestro de instalación e instalación de parches de seguridad de los servidores de la institución en el aplicativo MANTUM
Evidencia: 
</t>
    </r>
    <r>
      <rPr>
        <b/>
        <u/>
        <sz val="11"/>
        <color theme="3"/>
        <rFont val="Arial Narrow"/>
        <family val="2"/>
      </rPr>
      <t>https://itceduco-my.sharepoint.com/:x:/g/personal/gestionit_itc_edu_co/EXDuFUop6htEvnBs2cxWMNgBUJJRCoxO_xYw7MVva5WHDg?e=USZs2q</t>
    </r>
  </si>
  <si>
    <t>A la fecha se han ejecutado 11 Actividades de verificación y actualización de parches de seguridad de sistemas operativos y servidores, de las cuales se han ejecutado 11 horas de mano de obra de parte de informática y Telecomunicaciones.
Evidencia tomada del informe de ejecución de la OT 003529" del aplicativo MANTUM CMMS.</t>
  </si>
  <si>
    <t>https://itceduco-my.sharepoint.com/:b:/g/personal/gestionit_itc_edu_co/EZbrH4YYfJVLr9dur9NK2jEBjE7kUCa5A1d5Z74N0OptSw?e=9VWiWW</t>
  </si>
  <si>
    <t xml:space="preserve">Afectación de la disponibilidad y continuidad de la operación de los servicios y recursos tecnológicos de la ETITC  por la ocurrencia de una interrupción o evento inesperado, que afecte directamente el servicio o recurso tecnológico primario, viéndose afectado el buen desempeño de los procesos institucionales. </t>
  </si>
  <si>
    <t>Por la inadecuada ejecución de las actividades y mecanismos de control que permitan probar elementos que soportan la continuidad del servicio</t>
  </si>
  <si>
    <t>Planes de actividades periodicas para verificar el correcto funcionamiento de los sistemas o servidores de respaldo.</t>
  </si>
  <si>
    <t>Programar, ejecutar y diligenciar las actividades para verificar el correcto funcionamiento de los sistemas o servidores de respaldo.de la ETITC.</t>
  </si>
  <si>
    <r>
      <t xml:space="preserve">Se cuenta con plan maestro de pruebas de restauración de los servidores de la institución en el aplicativo MANTUM
Evidencia:
</t>
    </r>
    <r>
      <rPr>
        <b/>
        <u/>
        <sz val="11"/>
        <color theme="3"/>
        <rFont val="Arial Narrow"/>
        <family val="2"/>
      </rPr>
      <t>https://itceduco-my.sharepoint.com/:x:/g/personal/gestionit_itc_edu_co/EQJzDxDQp6tLgYUAmFBbxcAB5wQZrVJBSIAV054wyh_PLg?e=RDGAqQ</t>
    </r>
  </si>
  <si>
    <t>A la fecha se han ejecutado 3 Actividades de restauración de las copias de seguridad de los sistemas de información críticos, ACADEMUSOFT, GNOSOFT Y SIGAF, de las cuales se han ejecutado 24 horas de mano de obra de parte de informática y Telecomunicaciones.
Evidencia tomada del informe de ejecución de la OT 002747, 002748 Y 002749" del</t>
  </si>
  <si>
    <t>https://itceduco-my.sharepoint.com/:f:/g/personal/gestionit_itc_edu_co/EiIW_szG9LBPupWXyVACoFcB2dKvIfnzNY-d-o1p3Tz_dw?e=9hMEgG</t>
  </si>
  <si>
    <t>SST</t>
  </si>
  <si>
    <t>Talento humano</t>
  </si>
  <si>
    <t>Ocurrencia de un accidente o enfermedad laboral.</t>
  </si>
  <si>
    <t>Por ausencia de los EPP y elementos de bioseguridad.</t>
  </si>
  <si>
    <t>NA</t>
  </si>
  <si>
    <t>Solicitud de elementos de protección personal y de bioseguridad al área de seguridad y salud en el trabajo de la ETITC.</t>
  </si>
  <si>
    <t>Profesional de Gestión de Informática y Telecomunicaciones.</t>
  </si>
  <si>
    <t>11/05/02023</t>
  </si>
  <si>
    <r>
      <t xml:space="preserve">Se realizó solicitud de EPP y de bioseguridad del personal de Informática y Comunicaciones 
Evidencia:
</t>
    </r>
    <r>
      <rPr>
        <b/>
        <u/>
        <sz val="11"/>
        <color theme="3"/>
        <rFont val="Arial Narrow"/>
        <family val="2"/>
      </rPr>
      <t>https://itceduco-my.sharepoint.com/:b:/g/personal/gestionit_itc_edu_co/Eek9-jM1T8NLvkfSba5Ls3gBNbv7H_kQLOCAC_CNFn3ywQ?e=uOnedc</t>
    </r>
  </si>
  <si>
    <t>Desde el 10 de mayo el área de Informática y Telecomunicaciones realizó la solicitud de elementos de protección personal al área de Seguridad y Salud en el Trabajo, no obstante, el mismo 10 de mayo, mediante correo electrónico, dicha área informó que no se contaba con los mismos.</t>
  </si>
  <si>
    <r>
      <rPr>
        <b/>
        <sz val="11"/>
        <rFont val="Calibri"/>
        <family val="2"/>
        <scheme val="minor"/>
      </rPr>
      <t>Evidencia solicitud EPP:</t>
    </r>
    <r>
      <rPr>
        <u/>
        <sz val="11"/>
        <color theme="10"/>
        <rFont val="Calibri"/>
        <family val="2"/>
        <scheme val="minor"/>
      </rPr>
      <t xml:space="preserve">
https://itceduco-my.sharepoint.com/:b:/g/personal/gestionit_itc_edu_co/Eek9-jM1T8NLvkfSba5Ls3gBNbv7H_kQLOCAC_CNFn3ywQ?e=uOnedc
</t>
    </r>
    <r>
      <rPr>
        <sz val="11"/>
        <rFont val="Calibri"/>
        <family val="2"/>
        <scheme val="minor"/>
      </rPr>
      <t>Frente a la respuesta de SST, el líder del área presenta el correo recibido.</t>
    </r>
  </si>
  <si>
    <t>Finalizado</t>
  </si>
  <si>
    <t>Ambiental</t>
  </si>
  <si>
    <t>Manejo inadecuado de residuos</t>
  </si>
  <si>
    <t>Por incumplimiento y/o desconocimiento de la normativa vigente</t>
  </si>
  <si>
    <t>Ejecucion y Administracion de procesos</t>
  </si>
  <si>
    <t>Realizar solicitud y participación activa en las jornadas de capacitación de manejo de residuos</t>
  </si>
  <si>
    <r>
      <t xml:space="preserve">Se solicitó capacitación de manejo de Residuos enfocada al personal de Informática y Comunicaciones
Evidencia:
</t>
    </r>
    <r>
      <rPr>
        <b/>
        <u/>
        <sz val="11"/>
        <color theme="3"/>
        <rFont val="Arial Narrow"/>
        <family val="2"/>
      </rPr>
      <t>https://itceduco-my.sharepoint.com/:b:/g/personal/gestionit_itc_edu_co/EQiUW__26-hPqQnmqnfyuWQBxsKK-7ZnD6PZoFLuhACXjA?e=QWiRSO</t>
    </r>
    <r>
      <rPr>
        <sz val="11"/>
        <color theme="1"/>
        <rFont val="Arial Narrow"/>
        <family val="2"/>
      </rPr>
      <t xml:space="preserve">
</t>
    </r>
  </si>
  <si>
    <t>El área de Informática y Telecomunicaciones participó en la capacitación de manejo de residuos, realizada el 18/05/2023 en la cual participaron 10 integrantes del equipo, se presenta listado de asistencia.
Igualmente, se realizó entrega de residuos tecnológicos, se presentan los reportes de disposición final compartidos por el área de Gestión Ambiental.</t>
  </si>
  <si>
    <t>https://itceduco-my.sharepoint.com/:f:/g/personal/gestionit_itc_edu_co/ElqW5WzdAutNhjwbl8d5arkBRulGSkvuu5Wt0PPjHhLPjA?e=B2Ivh7</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</si>
  <si>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</si>
  <si>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Jair Alejandro Contreras Parra</t>
    </r>
  </si>
  <si>
    <t>CLASIF. DE CONFIDENCIALIDAD</t>
  </si>
  <si>
    <t>IPB</t>
  </si>
  <si>
    <t>CLASIF. DE INTEGRIDAD</t>
  </si>
  <si>
    <t>A</t>
  </si>
  <si>
    <t>CLASIF. DE DISPONIBILIDAD</t>
  </si>
  <si>
    <t xml:space="preserve">Tipo </t>
  </si>
  <si>
    <t>Activo de información</t>
  </si>
  <si>
    <t>Criterio</t>
  </si>
  <si>
    <t>Evento externo</t>
  </si>
  <si>
    <t>Corrupción</t>
  </si>
  <si>
    <t>Financiero</t>
  </si>
  <si>
    <t>Software</t>
  </si>
  <si>
    <t>Estratégico</t>
  </si>
  <si>
    <t>Documental</t>
  </si>
  <si>
    <t>Gestión</t>
  </si>
  <si>
    <t>Tecnología</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</si>
  <si>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</si>
  <si>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</si>
  <si>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</si>
  <si>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</si>
  <si>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</si>
  <si>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</si>
  <si>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</si>
  <si>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</si>
  <si>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</si>
  <si>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</si>
  <si>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</si>
  <si>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</si>
  <si>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</si>
  <si>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</si>
  <si>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</si>
  <si>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</si>
  <si>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</si>
  <si>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</si>
  <si>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</si>
  <si>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</si>
  <si>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</si>
  <si>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</si>
  <si>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</si>
  <si>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</si>
  <si>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</si>
  <si>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</si>
  <si>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</si>
  <si>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</si>
  <si>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</si>
  <si>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</si>
  <si>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</si>
  <si>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</si>
  <si>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</si>
  <si>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</si>
  <si>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</si>
  <si>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</si>
  <si>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</si>
  <si>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</si>
  <si>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</si>
  <si>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</si>
  <si>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</si>
  <si>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</si>
  <si>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</si>
  <si>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</si>
  <si>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</si>
  <si>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</si>
  <si>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</si>
  <si>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</si>
  <si>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</si>
  <si>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</si>
  <si>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</si>
  <si>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</si>
  <si>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</si>
  <si>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</si>
  <si>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</si>
  <si>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</si>
  <si>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</si>
  <si>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</si>
  <si>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</si>
  <si>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</si>
  <si>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</si>
  <si>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</si>
  <si>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</si>
  <si>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</si>
  <si>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</si>
  <si>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</si>
  <si>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</si>
  <si>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</si>
  <si>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</si>
  <si>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</si>
  <si>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</si>
  <si>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</si>
  <si>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</si>
  <si>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</si>
  <si>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</si>
  <si>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</si>
  <si>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</si>
  <si>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</si>
  <si>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</si>
  <si>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</si>
  <si>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</si>
  <si>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</si>
  <si>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</si>
  <si>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</si>
  <si>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</si>
  <si>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</si>
  <si>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</si>
  <si>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</si>
  <si>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</si>
  <si>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</si>
  <si>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</si>
  <si>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</si>
  <si>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</si>
  <si>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</si>
  <si>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</si>
  <si>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</si>
  <si>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Daños Activos Fisicos</t>
  </si>
  <si>
    <t>Fraude Externo</t>
  </si>
  <si>
    <t>Fraude Interno</t>
  </si>
  <si>
    <t>Relaciones Laborales</t>
  </si>
  <si>
    <t>Registro Sustancial</t>
  </si>
  <si>
    <t>Registro Material</t>
  </si>
  <si>
    <t>Sin registro</t>
  </si>
  <si>
    <t>Reducir</t>
  </si>
  <si>
    <t>Posibilidad de afectación económica y reputacional por la afectación a la disponibilidad, confidencialidad e integridad de los activos información, debido a las posibles desactualizaciones o problemas en las configuraciones de los sistemas de información gestionados por el área de Informática y Comunicaciones.</t>
  </si>
  <si>
    <t>El área de Informática y telecomunicaciones, según la periodicidad establecida en los Planes de mantenimiento preventivo y correctivo, debe ejecutar y realizar seguimiento a las actualizaciones y labores de mantenimiento al hardware, sistemas de soporte y sistemas de información, con el propósito de garantizar la disponibilidad de los sistemas de información, hardware y software.
Si el líder del proceso de Gestión IT identifica en el seguimiento a los planes de mantenimiento preventivo y correctivo, rezago en las actividades, requerirá al responsable para su ejecución inmediata.</t>
  </si>
  <si>
    <t>Procedimiento GRF-PC-04 Procedimiento Mantenimiento Preventivo y Correctivo</t>
  </si>
  <si>
    <t xml:space="preserve">Posibilidad de afectación económica y reputacional por la afectación a la disponibilidad, confidencialidad e integridad de la información debido al incorrecto respaldo de la información contenida en bases de datos de los sistemas de información o equipos de usuario. </t>
  </si>
  <si>
    <t>El área de Informática y Telecomunicaciones, acorde a la periodicidad establecida en el Plan de generación de copias de respaldo debe programar y realizar seguimiento a la ejecución de actividades de respaldo de la información, con la finalidad de garantizar la disponibilidad e integridad de la información.
Si el líder del proceso de Gestión IT identifica en el seguimiento a los planes de mantenimiento preventivo y correctivo, rezago en las actividades, requerirá al responsable para su ejecución inmediata.</t>
  </si>
  <si>
    <t>GIC-PC-05 Procedimiento de Copia de Respaldo de la Información</t>
  </si>
  <si>
    <t>Posibilidad de afectación reputacional por la generación de vulnerabilidades en sistemas operativos, servidores de aplicaciones y motores de bases de datos debido a la ausencia de parches de seguridad y actualizaciones, puertos y/o servicios abiertos no autorizados (sin filtrar). .</t>
  </si>
  <si>
    <t>El área de Informática y Telecomunicaciones, acorde a la periodicidad establecida en los Planes de generación de actualizaciones e instalación de parches de seguridad en sistemas operativos y servidores, debe programar y realizar seguimiento a la gestión de la infraestructura de redes y equipos de seguridad perimetral (firewalls), actualizaciones e instalación de parches de seguridad en sistemas operativos y servidores.
Si el líder del proceso de Gestión IT identifica en el seguimiento a los Planes de generación de actualizaciones e instalación de parches de seguridad en sistemas operativos y servidores, rezago en las actividades, requerirá al responsable para su ejecución inmediata.</t>
  </si>
  <si>
    <t>Posibilidad de afectación económica y reputacional por afectación de la disponibilidad y continuidad de la operación de los servicios y recursos tecnológicos de la ETITC, por la ocurrencia de una interrupción o evento inesperado, que afecte directamente el servicio o recurso tecnológico primario.</t>
  </si>
  <si>
    <t>El área de Informática y Telecomunicaciones, acorde a la periodicidad establecida en los Planes de actividades periodicas para verificar el correcto funcionamiento de los sistemas o servidores de respaldo, debe programar y realizar seguimiento a las ejecutar actividades formuladas en dicho plan.
Si el líder del proceso de Gestión IT identifica en el seguimiento a los Planes de actividades periodicas para verificar el correcto funcionamiento de los sistemas o servidores de respaldo, rezago en las actividades, requerirá al responsable para su ejecución inmediata.</t>
  </si>
  <si>
    <t>Posibilidad de afectación económica y reputacional por la ocurrencia de un accidente o enfermedad laboral debido a la ausencia de los EPP y elementos de bioseguridad.</t>
  </si>
  <si>
    <t>El lider de Informática y Telecomunicaciones garantizará la solicitud al área de SST de EPP para cada uno de los funcionarios del proceso, así mismo solicitará revisión de los espacios laborales del área, con el fin de evitar ocurrencias de accidentes laborales.
En caso de que el área de SST no suministre los EPP por indisponibilidad, el líder del área de Gestión IT reiterará la solicitud para el suministro oportuno.</t>
  </si>
  <si>
    <t>Formato SST-FO-18 Solicitud Elementos de Protección Personal diligenciado y enviado al área de SST.
Revisión de los espacios laborales del área, con el fin de que se cumplan las condiciones adecuadas de SST.</t>
  </si>
  <si>
    <t xml:space="preserve">SST-PC-10 Gestión de los Elementos de Protección Personal </t>
  </si>
  <si>
    <t xml:space="preserve">
Posibilidad de afectación reputacional por el manejo inadecuado de los residuos debido al incumplimiento y/o desconocimiento de la normativa vigente.</t>
  </si>
  <si>
    <t>El líder del área de Informática y Telecomunicaciones, cada vez que se deban realizar actividades de disposición, verificará la disposición de residuos acorde a las polìticas institucionales, con el apoyo del área de Gestión Ambiental, para garantizar el cumplimiento de la normatividad vigente.
Se se comunica por parte del personal de servicios generales una inadecuada disposición de residuos tecnológicos (puntos ecológicos), el área de Gestión IT hará lo pertinente para garantizar la adecuada disposición.</t>
  </si>
  <si>
    <t>Formato GAM-FO-03 Reporte de generación RESPEL diligenciado para cada actividad de disposición de residuos.</t>
  </si>
  <si>
    <t>GAM-PC-05 Manejo seguro RESPEL</t>
  </si>
  <si>
    <t>Fecha de actualización 29/11/2023</t>
  </si>
  <si>
    <t>Se evidenciaron los planes de manetenimiento de talleres y laboratorios, electronica, salas de sistemas, tambien se observo el mantenimiento correctivo 128 horas de servicio, mantenimiento sistematico 1094 horas, rutinarios 136 horas, infraestructura, gestion de sistemas de la academia, con un total de 3409 horas de servicio de mantenimiento, cubriendo todas las areas de la Entidad. dicho plan cuenta con tiempo de terminacion hasta el mes de diciembre.Acciones que permiten mitigar el riesgo identificado.</t>
  </si>
  <si>
    <t>se cuenta con los informes de copias de seguridad ejecutados mensualmente, generales, correspondientes a la informacion disponible en el datacenter de la institucion, observando por cada uno de los centros de servicio realizadas de manera automatica, para la sede de tintal se cuenta con la centralizacion de la informacion desde la calle 13, observando que en total se cuenta con un servicio total de back up de 81,16 horas en sevicio generado, asi mismo se cuenta con las 16 horas programadas para el mes de diciembre. Accion que permite mitigar el riesgo identificado.</t>
  </si>
  <si>
    <t>Se evidencio que se cuenta con las actividades e mantenimiento  para la generación de actualizaciones e instalación de parches de seguridad en sistemas operativos y servidores, con un sistemas de alertas para identificar la necesidad de actualizacion o back up previo a la actividad, el cual se encuentra registrado por cada una de las sedes de la Entidad. controles que permiten mitigar el riesgo identificado.</t>
  </si>
  <si>
    <t xml:space="preserve">Se evidenciaron las actividades ejecutadas de copias de respaldo, con un total de 33.33 horas, 7,5 horas de actividades de mantenimiento sistematico y rutinario, en cuanto a la academia 7,25 horas, 14,33 horas en mantenimiento informatico, asi mismo se cuenta con las pruebas de restauracion de los diferentes softwares disponibles como Gnosoft, Academusoft,  lo que permitio garantizar el correcto  funcionamiento de los sistemas o servidores de respaldo, dichas acciones se encuentran programadas con finalizacion para la vigencia en el mes de diciembre. accion que contribuye con la mitigacion del riesgo identificado. </t>
  </si>
  <si>
    <t>Se evidencio la solicitud de mantenimiento y organización por parte de planta fisica, con la adecuacion de espacios para el area de Informatica y comunicaciones, dado que se encuentra pendiente de la terminacion de la obra de intervencion estructural en el lugar en la cual se tenian destinados los puestos de trabajo de los servidores del area, asi mismo, el espacio provisional fue adecuado y cuenta con la disposicion de los espacios para puestos de trabajo. No obstante, requiere ser fortalecido el control con la articulacion con el area de SST, Dado que, fue realizada la solicitud de EPP realizada en el mes de mayo de 2023, a la que el funcionario respondio no contar con los EPP solicitados en Stock, asi mismo, se realizara nueva solicitud para actividades de mantenimiento que se tienen programadas para el mes de diciembre, accion que requiere ser fortalecido con la articulacion con el area de SST de la Entidad.</t>
  </si>
  <si>
    <t xml:space="preserve">Se evidencio, la asistencia de 8 servidores del area de Informatica y telecomunicaciones, a la capacitacion de apropiacion de conocimientos de manejo de residuos, asi mismo, se cuenta con el certificado de disposicion final entregado a un gestor especializado en este tipo de residuos, de bajas de residuos tecnologicos generados por el area de fecha 25 de mayo de 2023, de igual modo, se cuenta con el informe de destruccion de los residuos generados, emitidos por la empresa C.I. HAbitat A Vibe Company S.A.S., con fecha de 6 de septiembre se entregaron 23 teclados, y 16 mouse, con correo del 27 de septiembre de 2023, por parte de la sala de sistemas. accion que contribuye con la mitigacion del riesgo identificado.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</si>
</sst>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u/>
      <sz val="11"/>
      <color theme="3"/>
      <name val="Arial Narrow"/>
      <family val="2"/>
    </font>
    <font>
      <b/>
      <u/>
      <sz val="11"/>
      <color theme="3"/>
      <name val="Calibri"/>
      <family val="2"/>
      <scheme val="minor"/>
    </font>
    <font>
      <u/>
      <sz val="11"/>
      <color theme="10"/>
      <name val="Calibri"/>
      <family val="2"/>
      <scheme val="minor"/>
    </font>
    <font>
      <b/>
      <sz val="11"/>
      <name val="Calibri"/>
      <family val="2"/>
      <scheme val="minor"/>
    </font>
    <font>
      <b/>
      <sz val="10"/>
      <color rgb="FF000000"/>
      <name val="Calibri"/>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9" fillId="0" borderId="0" applyNumberFormat="0" applyFill="0" applyBorder="0" applyAlignment="0" applyProtection="0"/>
  </cellStyleXfs>
  <cellXfs count="371">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6" fillId="0" borderId="21" xfId="0" applyFont="1" applyBorder="1" applyAlignment="1" applyProtection="1">
      <alignment horizontal="left" vertical="top" wrapText="1"/>
      <protection locked="0"/>
    </xf>
    <xf numFmtId="9" fontId="1" fillId="0" borderId="21" xfId="0" applyNumberFormat="1" applyFont="1" applyBorder="1" applyAlignment="1" applyProtection="1">
      <alignment horizontal="left" vertical="top" wrapText="1"/>
      <protection hidden="1"/>
    </xf>
    <xf numFmtId="0" fontId="4" fillId="0" borderId="21" xfId="0" applyFont="1" applyBorder="1" applyAlignment="1" applyProtection="1">
      <alignment horizontal="left" vertical="top" textRotation="90" wrapText="1"/>
      <protection hidden="1"/>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locked="0"/>
    </xf>
    <xf numFmtId="0" fontId="0" fillId="0" borderId="0" xfId="0" applyAlignment="1">
      <alignment horizontal="left" vertical="top" wrapText="1"/>
    </xf>
    <xf numFmtId="0" fontId="45" fillId="0" borderId="7" xfId="0" applyFont="1" applyBorder="1" applyAlignment="1">
      <alignment horizontal="left" vertical="top" wrapText="1"/>
    </xf>
    <xf numFmtId="0" fontId="45" fillId="0" borderId="0" xfId="0" applyFont="1" applyAlignment="1">
      <alignment horizontal="left" vertical="top" wrapText="1"/>
    </xf>
    <xf numFmtId="0" fontId="61" fillId="0" borderId="0" xfId="0" applyFont="1" applyAlignment="1">
      <alignment horizontal="left" vertical="top" wrapText="1"/>
    </xf>
    <xf numFmtId="0" fontId="65" fillId="0" borderId="0" xfId="0" applyFont="1" applyAlignment="1">
      <alignment horizontal="left" vertical="top" wrapText="1"/>
    </xf>
    <xf numFmtId="0" fontId="1" fillId="0" borderId="2" xfId="0" applyFont="1" applyBorder="1" applyAlignment="1">
      <alignment horizontal="left" vertical="top" wrapText="1"/>
    </xf>
    <xf numFmtId="0" fontId="60" fillId="7" borderId="21" xfId="0" applyFont="1" applyFill="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60" fillId="7" borderId="21" xfId="0" applyFont="1" applyFill="1" applyBorder="1" applyAlignment="1">
      <alignment horizontal="left" vertical="top" textRotation="90"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0" fontId="4" fillId="3" borderId="0" xfId="0" applyFont="1" applyFill="1" applyAlignment="1">
      <alignment horizontal="left" vertical="top" wrapText="1"/>
    </xf>
    <xf numFmtId="0" fontId="4" fillId="2" borderId="0" xfId="0" applyFont="1" applyFill="1" applyAlignment="1">
      <alignment horizontal="left" vertical="top" wrapText="1"/>
    </xf>
    <xf numFmtId="0" fontId="1" fillId="0" borderId="21" xfId="0" applyFont="1" applyBorder="1" applyAlignment="1">
      <alignment horizontal="left" vertical="top" wrapText="1"/>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164" fontId="1" fillId="0" borderId="21" xfId="1" applyNumberFormat="1" applyFont="1" applyBorder="1" applyAlignment="1">
      <alignment horizontal="left" vertical="top" wrapText="1"/>
    </xf>
    <xf numFmtId="14" fontId="1" fillId="0" borderId="21" xfId="0" applyNumberFormat="1" applyFont="1" applyBorder="1" applyAlignment="1" applyProtection="1">
      <alignment horizontal="left" vertical="top" wrapText="1"/>
      <protection locked="0"/>
    </xf>
    <xf numFmtId="0" fontId="1" fillId="0" borderId="3" xfId="0" applyFont="1" applyBorder="1" applyAlignment="1">
      <alignment horizontal="left" vertical="top" wrapText="1"/>
    </xf>
    <xf numFmtId="0" fontId="62" fillId="0" borderId="0" xfId="0" applyFont="1" applyAlignment="1">
      <alignment horizontal="left" vertical="top" wrapText="1"/>
    </xf>
    <xf numFmtId="0" fontId="0" fillId="0" borderId="0" xfId="0" applyAlignment="1">
      <alignment wrapText="1"/>
    </xf>
    <xf numFmtId="0" fontId="69" fillId="0" borderId="21" xfId="5" applyBorder="1" applyAlignment="1" applyProtection="1">
      <alignment horizontal="left" vertical="top"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71" fillId="13" borderId="0" xfId="0" applyFont="1" applyFill="1" applyAlignment="1" applyProtection="1">
      <alignment horizontal="center" wrapText="1" readingOrder="1"/>
      <protection hidden="1"/>
    </xf>
    <xf numFmtId="0" fontId="60" fillId="7" borderId="21" xfId="0" applyFont="1" applyFill="1" applyBorder="1" applyAlignment="1">
      <alignment horizontal="center" vertical="center" wrapText="1"/>
    </xf>
    <xf numFmtId="14" fontId="1" fillId="0" borderId="21" xfId="0" applyNumberFormat="1" applyFont="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21" xfId="0" applyFont="1" applyBorder="1" applyAlignment="1" applyProtection="1">
      <alignment horizontal="center"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67" xfId="0" applyFont="1" applyBorder="1" applyAlignment="1">
      <alignment horizontal="left" vertical="top" wrapText="1"/>
    </xf>
    <xf numFmtId="0" fontId="56" fillId="0" borderId="66" xfId="0" applyFont="1" applyBorder="1" applyAlignment="1">
      <alignment horizontal="left" vertical="top" wrapText="1"/>
    </xf>
    <xf numFmtId="0" fontId="56" fillId="0" borderId="63" xfId="0" applyFont="1" applyBorder="1" applyAlignment="1">
      <alignment horizontal="left" vertical="top" wrapText="1"/>
    </xf>
    <xf numFmtId="0" fontId="56" fillId="0" borderId="64" xfId="0" applyFont="1" applyBorder="1" applyAlignment="1">
      <alignment horizontal="left" vertical="top" wrapText="1"/>
    </xf>
    <xf numFmtId="0" fontId="56" fillId="0" borderId="68" xfId="0" applyFont="1" applyBorder="1" applyAlignment="1">
      <alignment horizontal="left" vertical="top" wrapText="1"/>
    </xf>
    <xf numFmtId="0" fontId="56" fillId="0" borderId="65" xfId="0" applyFont="1" applyBorder="1" applyAlignment="1">
      <alignment horizontal="left" vertical="top" wrapText="1"/>
    </xf>
    <xf numFmtId="0" fontId="60" fillId="7" borderId="21" xfId="0" applyFont="1" applyFill="1" applyBorder="1" applyAlignment="1">
      <alignment horizontal="left" vertical="top" wrapText="1"/>
    </xf>
    <xf numFmtId="0" fontId="66" fillId="0" borderId="72" xfId="0" applyFont="1" applyBorder="1" applyAlignment="1">
      <alignment horizontal="left" vertical="top" wrapText="1"/>
    </xf>
    <xf numFmtId="0" fontId="66" fillId="0" borderId="71" xfId="0" applyFont="1" applyBorder="1" applyAlignment="1">
      <alignment horizontal="left" vertical="top" wrapText="1"/>
    </xf>
    <xf numFmtId="0" fontId="66" fillId="0" borderId="73" xfId="0" applyFont="1" applyBorder="1" applyAlignment="1">
      <alignment horizontal="left" vertical="top" wrapText="1"/>
    </xf>
    <xf numFmtId="0" fontId="60" fillId="7" borderId="21" xfId="0" applyFont="1" applyFill="1" applyBorder="1" applyAlignment="1">
      <alignment horizontal="left" vertical="top" textRotation="90" wrapText="1"/>
    </xf>
    <xf numFmtId="0" fontId="60" fillId="7" borderId="22" xfId="0" applyFont="1" applyFill="1" applyBorder="1" applyAlignment="1">
      <alignment horizontal="left" vertical="top" wrapText="1"/>
    </xf>
    <xf numFmtId="0" fontId="60" fillId="7" borderId="21" xfId="0" applyFont="1" applyFill="1" applyBorder="1" applyAlignment="1">
      <alignment horizontal="center" vertical="center" wrapText="1"/>
    </xf>
    <xf numFmtId="0" fontId="60" fillId="7" borderId="75" xfId="0" applyFont="1" applyFill="1" applyBorder="1" applyAlignment="1">
      <alignment horizontal="center" vertical="top" wrapText="1"/>
    </xf>
    <xf numFmtId="0" fontId="60" fillId="7" borderId="22" xfId="0" applyFont="1" applyFill="1" applyBorder="1" applyAlignment="1">
      <alignment horizontal="center" vertical="top" wrapText="1"/>
    </xf>
    <xf numFmtId="0" fontId="58" fillId="0" borderId="63" xfId="0" applyFont="1" applyBorder="1" applyAlignment="1" applyProtection="1">
      <alignment horizontal="left" vertical="top" wrapText="1"/>
      <protection locked="0"/>
    </xf>
    <xf numFmtId="0" fontId="58" fillId="0" borderId="0" xfId="0" applyFont="1" applyAlignment="1" applyProtection="1">
      <alignment horizontal="left" vertical="top" wrapText="1"/>
      <protection locked="0"/>
    </xf>
    <xf numFmtId="0" fontId="58" fillId="0" borderId="68" xfId="0" applyFont="1" applyBorder="1" applyAlignment="1" applyProtection="1">
      <alignment horizontal="left" vertical="top" wrapText="1"/>
      <protection locked="0"/>
    </xf>
    <xf numFmtId="0" fontId="58" fillId="0" borderId="57" xfId="0" applyFont="1" applyBorder="1" applyAlignment="1" applyProtection="1">
      <alignment horizontal="left" vertical="top" wrapText="1"/>
      <protection locked="0"/>
    </xf>
    <xf numFmtId="0" fontId="59" fillId="7" borderId="72" xfId="0" applyFont="1" applyFill="1" applyBorder="1" applyAlignment="1">
      <alignment horizontal="left" vertical="top" wrapText="1"/>
    </xf>
    <xf numFmtId="0" fontId="59" fillId="7" borderId="73" xfId="0" applyFont="1" applyFill="1" applyBorder="1" applyAlignment="1">
      <alignment horizontal="left" vertical="top" wrapText="1"/>
    </xf>
    <xf numFmtId="0" fontId="57" fillId="0" borderId="0" xfId="0" applyFont="1" applyAlignment="1" applyProtection="1">
      <alignment horizontal="center" vertical="top" wrapText="1"/>
      <protection locked="0"/>
    </xf>
    <xf numFmtId="0" fontId="57" fillId="0" borderId="64" xfId="0" applyFont="1" applyBorder="1" applyAlignment="1" applyProtection="1">
      <alignment horizontal="center" vertical="top" wrapText="1"/>
      <protection locked="0"/>
    </xf>
    <xf numFmtId="0" fontId="57" fillId="0" borderId="57" xfId="0" applyFont="1" applyBorder="1" applyAlignment="1" applyProtection="1">
      <alignment horizontal="center" vertical="top" wrapText="1"/>
      <protection locked="0"/>
    </xf>
    <xf numFmtId="0" fontId="57" fillId="0" borderId="65" xfId="0" applyFont="1" applyBorder="1" applyAlignment="1" applyProtection="1">
      <alignment horizontal="center" vertical="top" wrapText="1"/>
      <protection locked="0"/>
    </xf>
    <xf numFmtId="0" fontId="60" fillId="7" borderId="68" xfId="0" applyFont="1" applyFill="1" applyBorder="1" applyAlignment="1">
      <alignment horizontal="left" vertical="top" wrapText="1"/>
    </xf>
    <xf numFmtId="0" fontId="60" fillId="7" borderId="57" xfId="0" applyFont="1" applyFill="1" applyBorder="1" applyAlignment="1">
      <alignment horizontal="left" vertical="top" wrapText="1"/>
    </xf>
    <xf numFmtId="0" fontId="60" fillId="7" borderId="75" xfId="0" applyFont="1" applyFill="1" applyBorder="1" applyAlignment="1">
      <alignment horizontal="center" vertical="center" wrapText="1"/>
    </xf>
    <xf numFmtId="0" fontId="60" fillId="7" borderId="76"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63" fillId="0" borderId="21" xfId="0" applyFont="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48" fillId="0" borderId="72" xfId="0" applyFont="1" applyBorder="1" applyAlignment="1">
      <alignment horizontal="left" vertical="top" wrapText="1"/>
    </xf>
    <xf numFmtId="0" fontId="48" fillId="0" borderId="71" xfId="0" applyFont="1" applyBorder="1" applyAlignment="1">
      <alignment horizontal="left" vertical="top" wrapText="1"/>
    </xf>
    <xf numFmtId="0" fontId="48" fillId="0" borderId="73" xfId="0" applyFont="1" applyBorder="1" applyAlignment="1">
      <alignment horizontal="left" vertical="top" wrapText="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9">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C00000"/>
        </patternFill>
      </fill>
    </dxf>
    <dxf>
      <font>
        <color auto="1"/>
      </font>
      <fill>
        <patternFill>
          <bgColor rgb="FFFFFF00"/>
        </patternFill>
      </fill>
    </dxf>
    <dxf>
      <font>
        <color theme="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329712</xdr:colOff>
      <xdr:row>0</xdr:row>
      <xdr:rowOff>0</xdr:rowOff>
    </xdr:from>
    <xdr:to>
      <xdr:col>4</xdr:col>
      <xdr:colOff>1108336</xdr:colOff>
      <xdr:row>4</xdr:row>
      <xdr:rowOff>34992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0962" y="0"/>
          <a:ext cx="778624" cy="80431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gestionit_itc_edu_co/EiIW_szG9LBPupWXyVACoFcB2dKvIfnzNY-d-o1p3Tz_dw?e=9hMEgG" TargetMode="External"/><Relationship Id="rId7" Type="http://schemas.openxmlformats.org/officeDocument/2006/relationships/drawing" Target="../drawings/drawing1.xml"/><Relationship Id="rId2" Type="http://schemas.openxmlformats.org/officeDocument/2006/relationships/hyperlink" Target="../../../../../../../../../../:b:/g/personal/gestionit_itc_edu_co/EZbrH4YYfJVLr9dur9NK2jEBjE7kUCa5A1d5Z74N0OptSw?e=9VWiWW" TargetMode="External"/><Relationship Id="rId1" Type="http://schemas.openxmlformats.org/officeDocument/2006/relationships/hyperlink" Target="../../../../../../../../../../:x:/g/personal/gestionit_itc_edu_co/EQg_LVhNC6ZAmSjyXFMetvoBWakimfJrQEMT_AYGklY-ng?e=Jr4JqQ" TargetMode="External"/><Relationship Id="rId6" Type="http://schemas.openxmlformats.org/officeDocument/2006/relationships/printerSettings" Target="../printerSettings/printerSettings2.bin"/><Relationship Id="rId5" Type="http://schemas.openxmlformats.org/officeDocument/2006/relationships/hyperlink" Target="../../../../../../../../../../:f:/g/personal/gestionit_itc_edu_co/ElqW5WzdAutNhjwbl8d5arkBRulGSkvuu5Wt0PPjHhLPjA?e=B2Ivh7" TargetMode="External"/><Relationship Id="rId4" Type="http://schemas.openxmlformats.org/officeDocument/2006/relationships/hyperlink" Target="../../../../../../../../../../:b:/g/personal/gestionit_itc_edu_co/Eek9-jM1T8NLvkfSba5Ls3gBNbv7H_kQLOCAC_CNFn3ywQ?e=uOned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85546875" style="64" customWidth="1"/>
    <col min="2" max="3" width="24.5703125" style="64" customWidth="1"/>
    <col min="4" max="4" width="16" style="64" customWidth="1"/>
    <col min="5" max="5" width="24.5703125" style="64" customWidth="1"/>
    <col min="6" max="6" width="27.5703125" style="64" customWidth="1"/>
    <col min="7" max="8" width="24.5703125" style="64" customWidth="1"/>
    <col min="9" max="16384" width="11.42578125" style="64"/>
  </cols>
  <sheetData>
    <row r="1" spans="2:8" ht="15.75" thickBot="1" x14ac:dyDescent="0.3"/>
    <row r="2" spans="2:8" ht="18" x14ac:dyDescent="0.25">
      <c r="B2" s="143" t="s">
        <v>0</v>
      </c>
      <c r="C2" s="144"/>
      <c r="D2" s="144"/>
      <c r="E2" s="144"/>
      <c r="F2" s="144"/>
      <c r="G2" s="144"/>
      <c r="H2" s="145"/>
    </row>
    <row r="3" spans="2:8" x14ac:dyDescent="0.25">
      <c r="B3" s="65"/>
      <c r="C3" s="66"/>
      <c r="D3" s="66"/>
      <c r="E3" s="66"/>
      <c r="F3" s="66"/>
      <c r="G3" s="66"/>
      <c r="H3" s="67"/>
    </row>
    <row r="4" spans="2:8" ht="63" customHeight="1" x14ac:dyDescent="0.25">
      <c r="B4" s="146" t="s">
        <v>1</v>
      </c>
      <c r="C4" s="147"/>
      <c r="D4" s="147"/>
      <c r="E4" s="147"/>
      <c r="F4" s="147"/>
      <c r="G4" s="147"/>
      <c r="H4" s="148"/>
    </row>
    <row r="5" spans="2:8" ht="63" customHeight="1" x14ac:dyDescent="0.25">
      <c r="B5" s="149"/>
      <c r="C5" s="150"/>
      <c r="D5" s="150"/>
      <c r="E5" s="150"/>
      <c r="F5" s="150"/>
      <c r="G5" s="150"/>
      <c r="H5" s="151"/>
    </row>
    <row r="6" spans="2:8" ht="16.5" x14ac:dyDescent="0.25">
      <c r="B6" s="152" t="s">
        <v>2</v>
      </c>
      <c r="C6" s="153"/>
      <c r="D6" s="153"/>
      <c r="E6" s="153"/>
      <c r="F6" s="153"/>
      <c r="G6" s="153"/>
      <c r="H6" s="154"/>
    </row>
    <row r="7" spans="2:8" ht="95.25" customHeight="1" x14ac:dyDescent="0.25">
      <c r="B7" s="162" t="s">
        <v>3</v>
      </c>
      <c r="C7" s="163"/>
      <c r="D7" s="163"/>
      <c r="E7" s="163"/>
      <c r="F7" s="163"/>
      <c r="G7" s="163"/>
      <c r="H7" s="164"/>
    </row>
    <row r="8" spans="2:8" ht="16.5" x14ac:dyDescent="0.25">
      <c r="B8" s="101"/>
      <c r="C8" s="102"/>
      <c r="D8" s="102"/>
      <c r="E8" s="102"/>
      <c r="F8" s="102"/>
      <c r="G8" s="102"/>
      <c r="H8" s="103"/>
    </row>
    <row r="9" spans="2:8" ht="16.5" customHeight="1" x14ac:dyDescent="0.25">
      <c r="B9" s="155" t="s">
        <v>4</v>
      </c>
      <c r="C9" s="156"/>
      <c r="D9" s="156"/>
      <c r="E9" s="156"/>
      <c r="F9" s="156"/>
      <c r="G9" s="156"/>
      <c r="H9" s="157"/>
    </row>
    <row r="10" spans="2:8" ht="44.25" customHeight="1" x14ac:dyDescent="0.25">
      <c r="B10" s="155"/>
      <c r="C10" s="156"/>
      <c r="D10" s="156"/>
      <c r="E10" s="156"/>
      <c r="F10" s="156"/>
      <c r="G10" s="156"/>
      <c r="H10" s="157"/>
    </row>
    <row r="11" spans="2:8" ht="15.75" thickBot="1" x14ac:dyDescent="0.3">
      <c r="B11" s="90"/>
      <c r="C11" s="93"/>
      <c r="D11" s="98"/>
      <c r="E11" s="99"/>
      <c r="F11" s="99"/>
      <c r="G11" s="100"/>
      <c r="H11" s="94"/>
    </row>
    <row r="12" spans="2:8" ht="15.75" thickTop="1" x14ac:dyDescent="0.25">
      <c r="B12" s="90"/>
      <c r="C12" s="158" t="s">
        <v>5</v>
      </c>
      <c r="D12" s="159"/>
      <c r="E12" s="160" t="s">
        <v>6</v>
      </c>
      <c r="F12" s="161"/>
      <c r="G12" s="93"/>
      <c r="H12" s="94"/>
    </row>
    <row r="13" spans="2:8" ht="35.25" customHeight="1" x14ac:dyDescent="0.25">
      <c r="B13" s="90"/>
      <c r="C13" s="165" t="s">
        <v>7</v>
      </c>
      <c r="D13" s="166"/>
      <c r="E13" s="167" t="s">
        <v>8</v>
      </c>
      <c r="F13" s="168"/>
      <c r="G13" s="93"/>
      <c r="H13" s="94"/>
    </row>
    <row r="14" spans="2:8" ht="17.25" customHeight="1" x14ac:dyDescent="0.25">
      <c r="B14" s="90"/>
      <c r="C14" s="165" t="s">
        <v>9</v>
      </c>
      <c r="D14" s="166"/>
      <c r="E14" s="167" t="s">
        <v>10</v>
      </c>
      <c r="F14" s="168"/>
      <c r="G14" s="93"/>
      <c r="H14" s="94"/>
    </row>
    <row r="15" spans="2:8" ht="19.5" customHeight="1" x14ac:dyDescent="0.25">
      <c r="B15" s="90"/>
      <c r="C15" s="165" t="s">
        <v>11</v>
      </c>
      <c r="D15" s="166"/>
      <c r="E15" s="167" t="s">
        <v>12</v>
      </c>
      <c r="F15" s="168"/>
      <c r="G15" s="93"/>
      <c r="H15" s="94"/>
    </row>
    <row r="16" spans="2:8" ht="69.75" customHeight="1" x14ac:dyDescent="0.25">
      <c r="B16" s="90"/>
      <c r="C16" s="165" t="s">
        <v>13</v>
      </c>
      <c r="D16" s="166"/>
      <c r="E16" s="167" t="s">
        <v>14</v>
      </c>
      <c r="F16" s="168"/>
      <c r="G16" s="93"/>
      <c r="H16" s="94"/>
    </row>
    <row r="17" spans="2:8" ht="34.5" customHeight="1" x14ac:dyDescent="0.25">
      <c r="B17" s="90"/>
      <c r="C17" s="169" t="s">
        <v>15</v>
      </c>
      <c r="D17" s="170"/>
      <c r="E17" s="171" t="s">
        <v>16</v>
      </c>
      <c r="F17" s="172"/>
      <c r="G17" s="93"/>
      <c r="H17" s="94"/>
    </row>
    <row r="18" spans="2:8" ht="27.75" customHeight="1" x14ac:dyDescent="0.25">
      <c r="B18" s="90"/>
      <c r="C18" s="169" t="s">
        <v>17</v>
      </c>
      <c r="D18" s="170"/>
      <c r="E18" s="171" t="s">
        <v>18</v>
      </c>
      <c r="F18" s="172"/>
      <c r="G18" s="93"/>
      <c r="H18" s="94"/>
    </row>
    <row r="19" spans="2:8" ht="28.5" customHeight="1" x14ac:dyDescent="0.25">
      <c r="B19" s="90"/>
      <c r="C19" s="169" t="s">
        <v>19</v>
      </c>
      <c r="D19" s="170"/>
      <c r="E19" s="171" t="s">
        <v>20</v>
      </c>
      <c r="F19" s="172"/>
      <c r="G19" s="93"/>
      <c r="H19" s="94"/>
    </row>
    <row r="20" spans="2:8" ht="72.75" customHeight="1" x14ac:dyDescent="0.25">
      <c r="B20" s="90"/>
      <c r="C20" s="169" t="s">
        <v>21</v>
      </c>
      <c r="D20" s="170"/>
      <c r="E20" s="171" t="s">
        <v>22</v>
      </c>
      <c r="F20" s="172"/>
      <c r="G20" s="93"/>
      <c r="H20" s="94"/>
    </row>
    <row r="21" spans="2:8" ht="64.5" customHeight="1" x14ac:dyDescent="0.25">
      <c r="B21" s="90"/>
      <c r="C21" s="169" t="s">
        <v>23</v>
      </c>
      <c r="D21" s="170"/>
      <c r="E21" s="171" t="s">
        <v>24</v>
      </c>
      <c r="F21" s="172"/>
      <c r="G21" s="93"/>
      <c r="H21" s="94"/>
    </row>
    <row r="22" spans="2:8" ht="71.25" customHeight="1" x14ac:dyDescent="0.25">
      <c r="B22" s="90"/>
      <c r="C22" s="169" t="s">
        <v>25</v>
      </c>
      <c r="D22" s="170"/>
      <c r="E22" s="171" t="s">
        <v>26</v>
      </c>
      <c r="F22" s="172"/>
      <c r="G22" s="93"/>
      <c r="H22" s="94"/>
    </row>
    <row r="23" spans="2:8" ht="55.5" customHeight="1" x14ac:dyDescent="0.25">
      <c r="B23" s="90"/>
      <c r="C23" s="176" t="s">
        <v>27</v>
      </c>
      <c r="D23" s="177"/>
      <c r="E23" s="171" t="s">
        <v>28</v>
      </c>
      <c r="F23" s="172"/>
      <c r="G23" s="93"/>
      <c r="H23" s="94"/>
    </row>
    <row r="24" spans="2:8" ht="42" customHeight="1" x14ac:dyDescent="0.25">
      <c r="B24" s="90"/>
      <c r="C24" s="176" t="s">
        <v>29</v>
      </c>
      <c r="D24" s="177"/>
      <c r="E24" s="171" t="s">
        <v>30</v>
      </c>
      <c r="F24" s="172"/>
      <c r="G24" s="93"/>
      <c r="H24" s="94"/>
    </row>
    <row r="25" spans="2:8" ht="59.25" customHeight="1" x14ac:dyDescent="0.25">
      <c r="B25" s="90"/>
      <c r="C25" s="176" t="s">
        <v>31</v>
      </c>
      <c r="D25" s="177"/>
      <c r="E25" s="171" t="s">
        <v>32</v>
      </c>
      <c r="F25" s="172"/>
      <c r="G25" s="93"/>
      <c r="H25" s="94"/>
    </row>
    <row r="26" spans="2:8" ht="23.25" customHeight="1" x14ac:dyDescent="0.25">
      <c r="B26" s="90"/>
      <c r="C26" s="176" t="s">
        <v>33</v>
      </c>
      <c r="D26" s="177"/>
      <c r="E26" s="171" t="s">
        <v>34</v>
      </c>
      <c r="F26" s="172"/>
      <c r="G26" s="93"/>
      <c r="H26" s="94"/>
    </row>
    <row r="27" spans="2:8" ht="30.75" customHeight="1" x14ac:dyDescent="0.25">
      <c r="B27" s="90"/>
      <c r="C27" s="176" t="s">
        <v>35</v>
      </c>
      <c r="D27" s="177"/>
      <c r="E27" s="171" t="s">
        <v>36</v>
      </c>
      <c r="F27" s="172"/>
      <c r="G27" s="93"/>
      <c r="H27" s="94"/>
    </row>
    <row r="28" spans="2:8" ht="35.25" customHeight="1" x14ac:dyDescent="0.25">
      <c r="B28" s="90"/>
      <c r="C28" s="176" t="s">
        <v>37</v>
      </c>
      <c r="D28" s="177"/>
      <c r="E28" s="171" t="s">
        <v>38</v>
      </c>
      <c r="F28" s="172"/>
      <c r="G28" s="93"/>
      <c r="H28" s="94"/>
    </row>
    <row r="29" spans="2:8" ht="33" customHeight="1" x14ac:dyDescent="0.25">
      <c r="B29" s="90"/>
      <c r="C29" s="176" t="s">
        <v>37</v>
      </c>
      <c r="D29" s="177"/>
      <c r="E29" s="171" t="s">
        <v>38</v>
      </c>
      <c r="F29" s="172"/>
      <c r="G29" s="93"/>
      <c r="H29" s="94"/>
    </row>
    <row r="30" spans="2:8" ht="30" customHeight="1" x14ac:dyDescent="0.25">
      <c r="B30" s="90"/>
      <c r="C30" s="176" t="s">
        <v>39</v>
      </c>
      <c r="D30" s="177"/>
      <c r="E30" s="171" t="s">
        <v>40</v>
      </c>
      <c r="F30" s="172"/>
      <c r="G30" s="93"/>
      <c r="H30" s="94"/>
    </row>
    <row r="31" spans="2:8" ht="35.25" customHeight="1" x14ac:dyDescent="0.25">
      <c r="B31" s="90"/>
      <c r="C31" s="176" t="s">
        <v>41</v>
      </c>
      <c r="D31" s="177"/>
      <c r="E31" s="171" t="s">
        <v>42</v>
      </c>
      <c r="F31" s="172"/>
      <c r="G31" s="93"/>
      <c r="H31" s="94"/>
    </row>
    <row r="32" spans="2:8" ht="31.5" customHeight="1" x14ac:dyDescent="0.25">
      <c r="B32" s="90"/>
      <c r="C32" s="176" t="s">
        <v>43</v>
      </c>
      <c r="D32" s="177"/>
      <c r="E32" s="171" t="s">
        <v>44</v>
      </c>
      <c r="F32" s="172"/>
      <c r="G32" s="93"/>
      <c r="H32" s="94"/>
    </row>
    <row r="33" spans="2:8" ht="35.25" customHeight="1" x14ac:dyDescent="0.25">
      <c r="B33" s="90"/>
      <c r="C33" s="176" t="s">
        <v>45</v>
      </c>
      <c r="D33" s="177"/>
      <c r="E33" s="171" t="s">
        <v>46</v>
      </c>
      <c r="F33" s="172"/>
      <c r="G33" s="93"/>
      <c r="H33" s="94"/>
    </row>
    <row r="34" spans="2:8" ht="59.25" customHeight="1" x14ac:dyDescent="0.25">
      <c r="B34" s="90"/>
      <c r="C34" s="176" t="s">
        <v>47</v>
      </c>
      <c r="D34" s="177"/>
      <c r="E34" s="171" t="s">
        <v>48</v>
      </c>
      <c r="F34" s="172"/>
      <c r="G34" s="93"/>
      <c r="H34" s="94"/>
    </row>
    <row r="35" spans="2:8" ht="29.25" customHeight="1" x14ac:dyDescent="0.25">
      <c r="B35" s="90"/>
      <c r="C35" s="176" t="s">
        <v>49</v>
      </c>
      <c r="D35" s="177"/>
      <c r="E35" s="171" t="s">
        <v>50</v>
      </c>
      <c r="F35" s="172"/>
      <c r="G35" s="93"/>
      <c r="H35" s="94"/>
    </row>
    <row r="36" spans="2:8" ht="82.5" customHeight="1" x14ac:dyDescent="0.25">
      <c r="B36" s="90"/>
      <c r="C36" s="176" t="s">
        <v>51</v>
      </c>
      <c r="D36" s="177"/>
      <c r="E36" s="171" t="s">
        <v>52</v>
      </c>
      <c r="F36" s="172"/>
      <c r="G36" s="93"/>
      <c r="H36" s="94"/>
    </row>
    <row r="37" spans="2:8" ht="46.5" customHeight="1" x14ac:dyDescent="0.25">
      <c r="B37" s="90"/>
      <c r="C37" s="176" t="s">
        <v>53</v>
      </c>
      <c r="D37" s="177"/>
      <c r="E37" s="171" t="s">
        <v>54</v>
      </c>
      <c r="F37" s="172"/>
      <c r="G37" s="93"/>
      <c r="H37" s="94"/>
    </row>
    <row r="38" spans="2:8" ht="6.75" customHeight="1" thickBot="1" x14ac:dyDescent="0.3">
      <c r="B38" s="90"/>
      <c r="C38" s="178"/>
      <c r="D38" s="179"/>
      <c r="E38" s="180"/>
      <c r="F38" s="181"/>
      <c r="G38" s="93"/>
      <c r="H38" s="94"/>
    </row>
    <row r="39" spans="2:8" ht="15.75" thickTop="1" x14ac:dyDescent="0.25">
      <c r="B39" s="90"/>
      <c r="C39" s="91"/>
      <c r="D39" s="91"/>
      <c r="E39" s="92"/>
      <c r="F39" s="92"/>
      <c r="G39" s="93"/>
      <c r="H39" s="94"/>
    </row>
    <row r="40" spans="2:8" ht="21" customHeight="1" x14ac:dyDescent="0.25">
      <c r="B40" s="173" t="s">
        <v>55</v>
      </c>
      <c r="C40" s="174"/>
      <c r="D40" s="174"/>
      <c r="E40" s="174"/>
      <c r="F40" s="174"/>
      <c r="G40" s="174"/>
      <c r="H40" s="175"/>
    </row>
    <row r="41" spans="2:8" ht="20.25" customHeight="1" x14ac:dyDescent="0.25">
      <c r="B41" s="173" t="s">
        <v>56</v>
      </c>
      <c r="C41" s="174"/>
      <c r="D41" s="174"/>
      <c r="E41" s="174"/>
      <c r="F41" s="174"/>
      <c r="G41" s="174"/>
      <c r="H41" s="175"/>
    </row>
    <row r="42" spans="2:8" ht="20.25" customHeight="1" x14ac:dyDescent="0.25">
      <c r="B42" s="173" t="s">
        <v>57</v>
      </c>
      <c r="C42" s="174"/>
      <c r="D42" s="174"/>
      <c r="E42" s="174"/>
      <c r="F42" s="174"/>
      <c r="G42" s="174"/>
      <c r="H42" s="175"/>
    </row>
    <row r="43" spans="2:8" ht="20.25" customHeight="1" x14ac:dyDescent="0.25">
      <c r="B43" s="173" t="s">
        <v>58</v>
      </c>
      <c r="C43" s="174"/>
      <c r="D43" s="174"/>
      <c r="E43" s="174"/>
      <c r="F43" s="174"/>
      <c r="G43" s="174"/>
      <c r="H43" s="175"/>
    </row>
    <row r="44" spans="2:8" x14ac:dyDescent="0.25">
      <c r="B44" s="173" t="s">
        <v>59</v>
      </c>
      <c r="C44" s="174"/>
      <c r="D44" s="174"/>
      <c r="E44" s="174"/>
      <c r="F44" s="174"/>
      <c r="G44" s="174"/>
      <c r="H44" s="175"/>
    </row>
    <row r="45" spans="2:8" ht="15.75" thickBot="1" x14ac:dyDescent="0.3">
      <c r="B45" s="95"/>
      <c r="C45" s="96"/>
      <c r="D45" s="96"/>
      <c r="E45" s="96"/>
      <c r="F45" s="96"/>
      <c r="G45" s="96"/>
      <c r="H45" s="9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117</v>
      </c>
    </row>
    <row r="4" spans="1:1" x14ac:dyDescent="0.2">
      <c r="A4" s="2" t="s">
        <v>272</v>
      </c>
    </row>
    <row r="5" spans="1:1" x14ac:dyDescent="0.2">
      <c r="A5" s="2" t="s">
        <v>274</v>
      </c>
    </row>
    <row r="6" spans="1:1" x14ac:dyDescent="0.2">
      <c r="A6" s="2" t="s">
        <v>118</v>
      </c>
    </row>
    <row r="7" spans="1:1" x14ac:dyDescent="0.2">
      <c r="A7" s="2" t="s">
        <v>149</v>
      </c>
    </row>
    <row r="8" spans="1:1" x14ac:dyDescent="0.2">
      <c r="A8" s="2" t="s">
        <v>119</v>
      </c>
    </row>
    <row r="9" spans="1:1" x14ac:dyDescent="0.2">
      <c r="A9" s="2" t="s">
        <v>281</v>
      </c>
    </row>
    <row r="10" spans="1:1" x14ac:dyDescent="0.2">
      <c r="A10" s="2" t="s">
        <v>120</v>
      </c>
    </row>
    <row r="11" spans="1:1" x14ac:dyDescent="0.2">
      <c r="A11" s="2" t="s">
        <v>284</v>
      </c>
    </row>
    <row r="12" spans="1:1" x14ac:dyDescent="0.2">
      <c r="A12" s="2" t="s">
        <v>299</v>
      </c>
    </row>
    <row r="13" spans="1:1" x14ac:dyDescent="0.2">
      <c r="A13" s="2" t="s">
        <v>300</v>
      </c>
    </row>
    <row r="14" spans="1:1" x14ac:dyDescent="0.2">
      <c r="A14" s="2" t="s">
        <v>301</v>
      </c>
    </row>
    <row r="16" spans="1:1" x14ac:dyDescent="0.2">
      <c r="A16" s="2" t="s">
        <v>302</v>
      </c>
    </row>
    <row r="17" spans="1:1" x14ac:dyDescent="0.2">
      <c r="A17" s="2" t="s">
        <v>290</v>
      </c>
    </row>
    <row r="18" spans="1:1" x14ac:dyDescent="0.2">
      <c r="A18" s="2" t="s">
        <v>292</v>
      </c>
    </row>
    <row r="20" spans="1:1" x14ac:dyDescent="0.2">
      <c r="A20" s="2" t="s">
        <v>172</v>
      </c>
    </row>
    <row r="21" spans="1:1" x14ac:dyDescent="0.2">
      <c r="A21" s="2"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4"/>
  <sheetViews>
    <sheetView showGridLines="0" tabSelected="1" topLeftCell="K17" zoomScale="90" zoomScaleNormal="90" workbookViewId="0">
      <selection activeCell="K21" sqref="K21:N21"/>
    </sheetView>
  </sheetViews>
  <sheetFormatPr baseColWidth="10" defaultColWidth="11.42578125" defaultRowHeight="16.5" x14ac:dyDescent="0.25"/>
  <cols>
    <col min="1" max="1" width="4.5703125" style="121" customWidth="1"/>
    <col min="2" max="2" width="12.140625" style="121" customWidth="1"/>
    <col min="3" max="3" width="13.7109375" style="121" customWidth="1"/>
    <col min="4" max="4" width="10.7109375" style="121" customWidth="1"/>
    <col min="5" max="5" width="43.28515625" style="121" customWidth="1"/>
    <col min="6" max="6" width="47.5703125" style="121" customWidth="1"/>
    <col min="7" max="7" width="44" style="121" customWidth="1"/>
    <col min="8" max="8" width="13.85546875" style="121" customWidth="1"/>
    <col min="9" max="9" width="13.140625" style="121" customWidth="1"/>
    <col min="10" max="10" width="12.85546875" style="121" customWidth="1"/>
    <col min="11" max="11" width="14.5703125" style="121" customWidth="1"/>
    <col min="12" max="12" width="16.42578125" style="121" customWidth="1"/>
    <col min="13" max="13" width="6.42578125" style="121" customWidth="1"/>
    <col min="14" max="14" width="27.42578125" style="121" customWidth="1"/>
    <col min="15" max="15" width="22.28515625" style="121" customWidth="1"/>
    <col min="16" max="16" width="17.42578125" style="121" customWidth="1"/>
    <col min="17" max="17" width="6.42578125" style="121" customWidth="1"/>
    <col min="18" max="18" width="16" style="121" customWidth="1"/>
    <col min="19" max="19" width="5.85546875" style="121" customWidth="1"/>
    <col min="20" max="20" width="44.5703125" style="121" customWidth="1"/>
    <col min="21" max="21" width="19.7109375" style="121" customWidth="1"/>
    <col min="22" max="22" width="11.85546875" style="121" customWidth="1"/>
    <col min="23" max="23" width="6.85546875" style="121" customWidth="1"/>
    <col min="24" max="24" width="5" style="121" customWidth="1"/>
    <col min="25" max="25" width="5.42578125" style="121" customWidth="1"/>
    <col min="26" max="26" width="7.140625" style="121" customWidth="1"/>
    <col min="27" max="27" width="6.5703125" style="121" customWidth="1"/>
    <col min="28" max="28" width="7.42578125" style="121" customWidth="1"/>
    <col min="29" max="29" width="17.85546875" style="121" customWidth="1"/>
    <col min="30" max="30" width="10.5703125" style="121" customWidth="1"/>
    <col min="31" max="31" width="8.5703125" style="121" customWidth="1"/>
    <col min="32" max="32" width="10.42578125" style="121" customWidth="1"/>
    <col min="33" max="33" width="9.42578125" style="121" customWidth="1"/>
    <col min="34" max="34" width="9.140625" style="121" customWidth="1"/>
    <col min="35" max="35" width="8.42578125" style="121" customWidth="1"/>
    <col min="36" max="36" width="7.42578125" style="121" customWidth="1"/>
    <col min="37" max="37" width="23" style="121" customWidth="1"/>
    <col min="38" max="38" width="18.85546875" style="121" customWidth="1"/>
    <col min="39" max="39" width="16.85546875" style="121" customWidth="1"/>
    <col min="40" max="40" width="14.85546875" style="121" customWidth="1"/>
    <col min="41" max="41" width="36.85546875" style="121" customWidth="1"/>
    <col min="42" max="42" width="10.140625" style="121" customWidth="1"/>
    <col min="43" max="43" width="22.42578125" style="121" customWidth="1"/>
    <col min="44" max="44" width="42.28515625" style="121" customWidth="1"/>
    <col min="45" max="45" width="25.28515625" style="121" customWidth="1"/>
    <col min="46" max="46" width="20.5703125" style="121" customWidth="1"/>
    <col min="47" max="47" width="15.42578125" style="141" customWidth="1"/>
    <col min="48" max="48" width="62.28515625" style="121" customWidth="1"/>
    <col min="49" max="49" width="17.42578125" style="121" customWidth="1"/>
    <col min="50" max="16384" width="11.42578125" style="121"/>
  </cols>
  <sheetData>
    <row r="1" spans="1:75" ht="38.450000000000003" hidden="1" customHeight="1" x14ac:dyDescent="0.25">
      <c r="A1" s="197" t="s">
        <v>60</v>
      </c>
      <c r="B1" s="198"/>
      <c r="C1" s="198"/>
      <c r="D1" s="198"/>
      <c r="E1" s="203" t="s">
        <v>61</v>
      </c>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4"/>
      <c r="AV1" s="182" t="s">
        <v>62</v>
      </c>
      <c r="AW1" s="183"/>
    </row>
    <row r="2" spans="1:75" ht="33.6" customHeight="1" x14ac:dyDescent="0.25">
      <c r="A2" s="197"/>
      <c r="B2" s="198"/>
      <c r="C2" s="198"/>
      <c r="D2" s="198"/>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4"/>
      <c r="AV2" s="184" t="s">
        <v>63</v>
      </c>
      <c r="AW2" s="185"/>
    </row>
    <row r="3" spans="1:75" ht="13.7" customHeight="1" x14ac:dyDescent="0.25">
      <c r="A3" s="197"/>
      <c r="B3" s="198"/>
      <c r="C3" s="198"/>
      <c r="D3" s="198"/>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4"/>
      <c r="AV3" s="184" t="s">
        <v>64</v>
      </c>
      <c r="AW3" s="185"/>
    </row>
    <row r="4" spans="1:75" ht="13.7" customHeight="1" x14ac:dyDescent="0.25">
      <c r="A4" s="199"/>
      <c r="B4" s="200"/>
      <c r="C4" s="200"/>
      <c r="D4" s="200"/>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6"/>
      <c r="AV4" s="186" t="s">
        <v>65</v>
      </c>
      <c r="AW4" s="187"/>
    </row>
    <row r="5" spans="1:75" ht="26.25" customHeight="1" x14ac:dyDescent="0.25">
      <c r="A5" s="201" t="s">
        <v>66</v>
      </c>
      <c r="B5" s="202"/>
      <c r="C5" s="189" t="s">
        <v>67</v>
      </c>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1"/>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row>
    <row r="6" spans="1:75" ht="30" customHeight="1" x14ac:dyDescent="0.25">
      <c r="A6" s="201" t="s">
        <v>68</v>
      </c>
      <c r="B6" s="202"/>
      <c r="C6" s="189" t="s">
        <v>69</v>
      </c>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1"/>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row>
    <row r="7" spans="1:75" ht="26.25" customHeight="1" x14ac:dyDescent="0.25">
      <c r="A7" s="201" t="s">
        <v>70</v>
      </c>
      <c r="B7" s="202"/>
      <c r="C7" s="189" t="s">
        <v>71</v>
      </c>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1"/>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row>
    <row r="8" spans="1:75" x14ac:dyDescent="0.25">
      <c r="A8" s="188" t="s">
        <v>72</v>
      </c>
      <c r="B8" s="188"/>
      <c r="C8" s="188"/>
      <c r="D8" s="188"/>
      <c r="E8" s="193"/>
      <c r="F8" s="193"/>
      <c r="G8" s="193"/>
      <c r="H8" s="193"/>
      <c r="I8" s="193"/>
      <c r="J8" s="193"/>
      <c r="K8" s="193"/>
      <c r="L8" s="193" t="s">
        <v>73</v>
      </c>
      <c r="M8" s="193"/>
      <c r="N8" s="193"/>
      <c r="O8" s="193"/>
      <c r="P8" s="193"/>
      <c r="Q8" s="193"/>
      <c r="R8" s="193"/>
      <c r="S8" s="193" t="s">
        <v>74</v>
      </c>
      <c r="T8" s="193"/>
      <c r="U8" s="193"/>
      <c r="V8" s="193"/>
      <c r="W8" s="193"/>
      <c r="X8" s="193"/>
      <c r="Y8" s="193"/>
      <c r="Z8" s="193"/>
      <c r="AA8" s="193"/>
      <c r="AB8" s="193"/>
      <c r="AC8" s="209" t="s">
        <v>104</v>
      </c>
      <c r="AD8" s="193" t="s">
        <v>75</v>
      </c>
      <c r="AE8" s="193"/>
      <c r="AF8" s="193"/>
      <c r="AG8" s="193"/>
      <c r="AH8" s="193"/>
      <c r="AI8" s="193"/>
      <c r="AJ8" s="193"/>
      <c r="AK8" s="207" t="s">
        <v>76</v>
      </c>
      <c r="AL8" s="208"/>
      <c r="AM8" s="208"/>
      <c r="AN8" s="208"/>
      <c r="AO8" s="208"/>
      <c r="AP8" s="208"/>
      <c r="AQ8" s="208"/>
      <c r="AR8" s="208"/>
      <c r="AS8" s="208"/>
      <c r="AT8" s="208"/>
      <c r="AU8" s="208"/>
      <c r="AV8" s="208"/>
      <c r="AW8" s="208"/>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row>
    <row r="9" spans="1:75" ht="16.5" customHeight="1" x14ac:dyDescent="0.25">
      <c r="A9" s="192" t="s">
        <v>77</v>
      </c>
      <c r="B9" s="188" t="s">
        <v>78</v>
      </c>
      <c r="C9" s="188" t="s">
        <v>79</v>
      </c>
      <c r="D9" s="188" t="s">
        <v>15</v>
      </c>
      <c r="E9" s="188" t="s">
        <v>17</v>
      </c>
      <c r="F9" s="188" t="s">
        <v>19</v>
      </c>
      <c r="G9" s="188" t="s">
        <v>21</v>
      </c>
      <c r="H9" s="188" t="s">
        <v>23</v>
      </c>
      <c r="I9" s="188" t="s">
        <v>80</v>
      </c>
      <c r="J9" s="188" t="s">
        <v>81</v>
      </c>
      <c r="K9" s="188" t="s">
        <v>82</v>
      </c>
      <c r="L9" s="188" t="s">
        <v>83</v>
      </c>
      <c r="M9" s="188" t="s">
        <v>84</v>
      </c>
      <c r="N9" s="188" t="s">
        <v>85</v>
      </c>
      <c r="O9" s="188" t="s">
        <v>86</v>
      </c>
      <c r="P9" s="188" t="s">
        <v>87</v>
      </c>
      <c r="Q9" s="188" t="s">
        <v>84</v>
      </c>
      <c r="R9" s="188" t="s">
        <v>29</v>
      </c>
      <c r="S9" s="192" t="s">
        <v>88</v>
      </c>
      <c r="T9" s="188" t="s">
        <v>31</v>
      </c>
      <c r="U9" s="188" t="s">
        <v>89</v>
      </c>
      <c r="V9" s="188" t="s">
        <v>33</v>
      </c>
      <c r="W9" s="188" t="s">
        <v>90</v>
      </c>
      <c r="X9" s="188"/>
      <c r="Y9" s="188"/>
      <c r="Z9" s="188"/>
      <c r="AA9" s="188"/>
      <c r="AB9" s="188"/>
      <c r="AC9" s="210"/>
      <c r="AD9" s="192" t="s">
        <v>91</v>
      </c>
      <c r="AE9" s="192" t="s">
        <v>92</v>
      </c>
      <c r="AF9" s="192" t="s">
        <v>84</v>
      </c>
      <c r="AG9" s="192" t="s">
        <v>93</v>
      </c>
      <c r="AH9" s="192" t="s">
        <v>84</v>
      </c>
      <c r="AI9" s="192" t="s">
        <v>94</v>
      </c>
      <c r="AJ9" s="192" t="s">
        <v>49</v>
      </c>
      <c r="AK9" s="188" t="s">
        <v>76</v>
      </c>
      <c r="AL9" s="188" t="s">
        <v>95</v>
      </c>
      <c r="AM9" s="188" t="s">
        <v>96</v>
      </c>
      <c r="AN9" s="188" t="s">
        <v>97</v>
      </c>
      <c r="AO9" s="188" t="s">
        <v>98</v>
      </c>
      <c r="AP9" s="188" t="s">
        <v>53</v>
      </c>
      <c r="AQ9" s="188" t="s">
        <v>97</v>
      </c>
      <c r="AR9" s="188" t="s">
        <v>99</v>
      </c>
      <c r="AS9" s="195" t="s">
        <v>100</v>
      </c>
      <c r="AT9" s="188" t="s">
        <v>53</v>
      </c>
      <c r="AU9" s="194" t="s">
        <v>97</v>
      </c>
      <c r="AV9" s="188" t="s">
        <v>101</v>
      </c>
      <c r="AW9" s="188" t="s">
        <v>53</v>
      </c>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row>
    <row r="10" spans="1:75" s="124" customFormat="1" ht="29.25" customHeight="1" x14ac:dyDescent="0.25">
      <c r="A10" s="192"/>
      <c r="B10" s="188"/>
      <c r="C10" s="188"/>
      <c r="D10" s="188"/>
      <c r="E10" s="188"/>
      <c r="F10" s="188"/>
      <c r="G10" s="188"/>
      <c r="H10" s="188"/>
      <c r="I10" s="188"/>
      <c r="J10" s="188"/>
      <c r="K10" s="188"/>
      <c r="L10" s="188"/>
      <c r="M10" s="188"/>
      <c r="N10" s="188"/>
      <c r="O10" s="188"/>
      <c r="P10" s="188"/>
      <c r="Q10" s="188"/>
      <c r="R10" s="188"/>
      <c r="S10" s="192"/>
      <c r="T10" s="188"/>
      <c r="U10" s="188"/>
      <c r="V10" s="188"/>
      <c r="W10" s="120" t="s">
        <v>78</v>
      </c>
      <c r="X10" s="120" t="s">
        <v>102</v>
      </c>
      <c r="Y10" s="120" t="s">
        <v>103</v>
      </c>
      <c r="Z10" s="120" t="s">
        <v>104</v>
      </c>
      <c r="AA10" s="120" t="s">
        <v>105</v>
      </c>
      <c r="AB10" s="120" t="s">
        <v>100</v>
      </c>
      <c r="AC10" s="211"/>
      <c r="AD10" s="192"/>
      <c r="AE10" s="192"/>
      <c r="AF10" s="192"/>
      <c r="AG10" s="192"/>
      <c r="AH10" s="192"/>
      <c r="AI10" s="192"/>
      <c r="AJ10" s="192"/>
      <c r="AK10" s="188"/>
      <c r="AL10" s="188"/>
      <c r="AM10" s="188"/>
      <c r="AN10" s="188"/>
      <c r="AO10" s="188"/>
      <c r="AP10" s="188"/>
      <c r="AQ10" s="188"/>
      <c r="AR10" s="188"/>
      <c r="AS10" s="196"/>
      <c r="AT10" s="188"/>
      <c r="AU10" s="194"/>
      <c r="AV10" s="188"/>
      <c r="AW10" s="188"/>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row>
    <row r="11" spans="1:75" s="124" customFormat="1" ht="9.75" customHeight="1" x14ac:dyDescent="0.25">
      <c r="A11" s="120"/>
      <c r="B11" s="117"/>
      <c r="C11" s="117"/>
      <c r="D11" s="117"/>
      <c r="E11" s="117"/>
      <c r="F11" s="117"/>
      <c r="G11" s="117"/>
      <c r="H11" s="117"/>
      <c r="I11" s="117"/>
      <c r="J11" s="117"/>
      <c r="K11" s="117"/>
      <c r="L11" s="117"/>
      <c r="M11" s="117"/>
      <c r="N11" s="117"/>
      <c r="O11" s="117"/>
      <c r="P11" s="117"/>
      <c r="Q11" s="117"/>
      <c r="R11" s="117"/>
      <c r="S11" s="120"/>
      <c r="T11" s="117"/>
      <c r="U11" s="117"/>
      <c r="V11" s="117"/>
      <c r="W11" s="120"/>
      <c r="X11" s="120"/>
      <c r="Y11" s="120"/>
      <c r="Z11" s="120"/>
      <c r="AA11" s="120"/>
      <c r="AB11" s="120"/>
      <c r="AC11" s="120"/>
      <c r="AD11" s="120"/>
      <c r="AE11" s="120"/>
      <c r="AF11" s="120"/>
      <c r="AG11" s="120"/>
      <c r="AH11" s="120"/>
      <c r="AI11" s="120"/>
      <c r="AJ11" s="120"/>
      <c r="AK11" s="117"/>
      <c r="AL11" s="117"/>
      <c r="AM11" s="117"/>
      <c r="AN11" s="117"/>
      <c r="AO11" s="117"/>
      <c r="AP11" s="117"/>
      <c r="AQ11" s="117"/>
      <c r="AR11" s="117"/>
      <c r="AS11" s="117"/>
      <c r="AT11" s="117"/>
      <c r="AU11" s="139"/>
      <c r="AV11" s="117"/>
      <c r="AW11" s="117"/>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row>
    <row r="12" spans="1:75" ht="156.75" customHeight="1" x14ac:dyDescent="0.25">
      <c r="A12" s="125">
        <v>1</v>
      </c>
      <c r="B12" s="125" t="s">
        <v>106</v>
      </c>
      <c r="C12" s="125" t="s">
        <v>107</v>
      </c>
      <c r="D12" s="107" t="s">
        <v>108</v>
      </c>
      <c r="E12" s="107" t="s">
        <v>109</v>
      </c>
      <c r="F12" s="107" t="s">
        <v>110</v>
      </c>
      <c r="G12" s="108" t="s">
        <v>303</v>
      </c>
      <c r="H12" s="107" t="s">
        <v>111</v>
      </c>
      <c r="I12" s="107" t="s">
        <v>112</v>
      </c>
      <c r="J12" s="107" t="s">
        <v>113</v>
      </c>
      <c r="K12" s="107">
        <v>1000</v>
      </c>
      <c r="L12" s="109" t="str">
        <f t="shared" ref="L12:L17" si="0">IF(K12&lt;=0,"",IF(K12&lt;=2,"Muy Baja",IF(K12&lt;=24,"Baja",IF(K12&lt;=500,"Media",IF(K12&lt;=5000,"Alta","Muy Alta")))))</f>
        <v>Alta</v>
      </c>
      <c r="M12" s="105">
        <f t="shared" ref="M12:M17" si="1">IF(L12="","",IF(L12="Muy Baja",0.2,IF(L12="Baja",0.4,IF(L12="Media",0.6,IF(L12="Alta",0.8,IF(L12="Muy Alta",1,))))))</f>
        <v>0.8</v>
      </c>
      <c r="N12" s="110" t="s">
        <v>114</v>
      </c>
      <c r="O12" s="105"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109" t="str">
        <f>IF(OR(O12='Tabla Impacto'!$C$11,O12='Tabla Impacto'!$D$11),"Leve",IF(OR(O12='Tabla Impacto'!$C$12,O12='Tabla Impacto'!$D$12),"Menor",IF(OR(O12='Tabla Impacto'!$C$13,O12='Tabla Impacto'!$D$13),"Moderado",IF(OR(O12='Tabla Impacto'!$C$14,O12='Tabla Impacto'!$D$14),"Mayor",IF(OR(O12='Tabla Impacto'!$C$15,O12='Tabla Impacto'!$D$15),"Catastrófico","")))))</f>
        <v>Moderado</v>
      </c>
      <c r="Q12" s="105">
        <f t="shared" ref="Q12:Q17" si="2">IF(P12="","",IF(P12="Leve",0.2,IF(P12="Menor",0.4,IF(P12="Moderado",0.6,IF(P12="Mayor",0.8,IF(P12="Catastrófico",1,))))))</f>
        <v>0.6</v>
      </c>
      <c r="R12" s="109" t="str">
        <f t="shared" ref="R12:R17" si="3">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Alto</v>
      </c>
      <c r="S12" s="125">
        <v>1</v>
      </c>
      <c r="T12" s="104" t="s">
        <v>304</v>
      </c>
      <c r="U12" s="104" t="s">
        <v>115</v>
      </c>
      <c r="V12" s="126" t="s">
        <v>116</v>
      </c>
      <c r="W12" s="127" t="s">
        <v>117</v>
      </c>
      <c r="X12" s="127" t="s">
        <v>118</v>
      </c>
      <c r="Y12" s="105" t="str">
        <f t="shared" ref="Y12:Y17" si="4">IF(AND(W12="Preventivo",X12="Automático"),"50%",IF(AND(W12="Preventivo",X12="Manual"),"40%",IF(AND(W12="Detectivo",X12="Automático"),"40%",IF(AND(W12="Detectivo",X12="Manual"),"30%",IF(AND(W12="Correctivo",X12="Automático"),"35%",IF(AND(W12="Correctivo",X12="Manual"),"25%",""))))))</f>
        <v>50%</v>
      </c>
      <c r="Z12" s="127" t="s">
        <v>119</v>
      </c>
      <c r="AA12" s="127" t="s">
        <v>120</v>
      </c>
      <c r="AB12" s="127" t="s">
        <v>121</v>
      </c>
      <c r="AC12" s="104" t="s">
        <v>305</v>
      </c>
      <c r="AD12" s="128">
        <f>IFERROR(IF(V12="Probabilidad",(M12-(+M12*Y12)),IF(V12="Impacto",M12,"")),"")</f>
        <v>0.4</v>
      </c>
      <c r="AE12" s="106" t="str">
        <f t="shared" ref="AE12:AE17" si="5">IFERROR(IF(AD12="","",IF(AD12&lt;=0.2,"Muy Baja",IF(AD12&lt;=0.4,"Baja",IF(AD12&lt;=0.6,"Media",IF(AD12&lt;=0.8,"Alta","Muy Alta"))))),"")</f>
        <v>Baja</v>
      </c>
      <c r="AF12" s="105">
        <f t="shared" ref="AF12:AF17" si="6">+AD12</f>
        <v>0.4</v>
      </c>
      <c r="AG12" s="106" t="str">
        <f t="shared" ref="AG12:AG17" si="7">IFERROR(IF(AH12="","",IF(AH12&lt;=0.2,"Leve",IF(AH12&lt;=0.4,"Menor",IF(AH12&lt;=0.6,"Moderado",IF(AH12&lt;=0.8,"Mayor","Catastrófico"))))),"")</f>
        <v>Moderado</v>
      </c>
      <c r="AH12" s="105">
        <f t="shared" ref="AH12:AH17" si="8">IFERROR(IF(V12="Impacto",(Q12-(+Q12*Y12)),IF(V12="Probabilidad",Q12,"")),"")</f>
        <v>0.6</v>
      </c>
      <c r="AI12" s="106" t="str">
        <f t="shared" ref="AI12:AI17" si="9">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Moderado</v>
      </c>
      <c r="AJ12" s="127" t="s">
        <v>122</v>
      </c>
      <c r="AK12" s="107" t="s">
        <v>123</v>
      </c>
      <c r="AL12" s="107" t="s">
        <v>124</v>
      </c>
      <c r="AM12" s="129" t="s">
        <v>125</v>
      </c>
      <c r="AN12" s="129">
        <v>45057</v>
      </c>
      <c r="AO12" s="132" t="s">
        <v>126</v>
      </c>
      <c r="AP12" s="107" t="s">
        <v>127</v>
      </c>
      <c r="AQ12" s="129">
        <v>45162</v>
      </c>
      <c r="AR12" s="107" t="s">
        <v>128</v>
      </c>
      <c r="AS12" s="133" t="s">
        <v>129</v>
      </c>
      <c r="AT12" s="107" t="s">
        <v>127</v>
      </c>
      <c r="AU12" s="140">
        <v>45259</v>
      </c>
      <c r="AV12" s="107" t="s">
        <v>322</v>
      </c>
      <c r="AW12" s="142" t="s">
        <v>127</v>
      </c>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row>
    <row r="13" spans="1:75" ht="159.75" customHeight="1" x14ac:dyDescent="0.25">
      <c r="A13" s="125">
        <v>2</v>
      </c>
      <c r="B13" s="125" t="s">
        <v>130</v>
      </c>
      <c r="C13" s="125" t="s">
        <v>131</v>
      </c>
      <c r="D13" s="107" t="s">
        <v>108</v>
      </c>
      <c r="E13" s="107" t="s">
        <v>132</v>
      </c>
      <c r="F13" s="107" t="s">
        <v>133</v>
      </c>
      <c r="G13" s="108" t="s">
        <v>306</v>
      </c>
      <c r="H13" s="107" t="s">
        <v>134</v>
      </c>
      <c r="I13" s="107" t="s">
        <v>135</v>
      </c>
      <c r="J13" s="107" t="s">
        <v>136</v>
      </c>
      <c r="K13" s="107">
        <v>500</v>
      </c>
      <c r="L13" s="109" t="str">
        <f t="shared" si="0"/>
        <v>Media</v>
      </c>
      <c r="M13" s="105">
        <f t="shared" si="1"/>
        <v>0.6</v>
      </c>
      <c r="N13" s="110" t="s">
        <v>137</v>
      </c>
      <c r="O13" s="105" t="str">
        <f>IF(NOT(ISERROR(MATCH(N13,_xlfn.ANCHORARRAY(#REF!),0))),#REF!&amp;"Por favor no seleccionar los criterios de impacto",N13)</f>
        <v xml:space="preserve">     El riesgo afecta la imagen de de la entidad con efecto publicitario sostenido a nivel de sector administrativo, nivel departamental o municipal</v>
      </c>
      <c r="P13" s="109" t="str">
        <f>IF(OR(O13='Tabla Impacto'!$C$11,O13='Tabla Impacto'!$D$11),"Leve",IF(OR(O13='Tabla Impacto'!$C$12,O13='Tabla Impacto'!$D$12),"Menor",IF(OR(O13='Tabla Impacto'!$C$13,O13='Tabla Impacto'!$D$13),"Moderado",IF(OR(O13='Tabla Impacto'!$C$14,O13='Tabla Impacto'!$D$14),"Mayor",IF(OR(O13='Tabla Impacto'!$C$15,O13='Tabla Impacto'!$D$15),"Catastrófico","")))))</f>
        <v>Mayor</v>
      </c>
      <c r="Q13" s="105">
        <f t="shared" si="2"/>
        <v>0.8</v>
      </c>
      <c r="R13" s="109" t="str">
        <f t="shared" si="3"/>
        <v>Alto</v>
      </c>
      <c r="S13" s="125">
        <v>2</v>
      </c>
      <c r="T13" s="104" t="s">
        <v>307</v>
      </c>
      <c r="U13" s="104" t="s">
        <v>138</v>
      </c>
      <c r="V13" s="126" t="s">
        <v>116</v>
      </c>
      <c r="W13" s="127" t="s">
        <v>117</v>
      </c>
      <c r="X13" s="127" t="s">
        <v>118</v>
      </c>
      <c r="Y13" s="105" t="str">
        <f t="shared" si="4"/>
        <v>50%</v>
      </c>
      <c r="Z13" s="127" t="s">
        <v>119</v>
      </c>
      <c r="AA13" s="127" t="s">
        <v>120</v>
      </c>
      <c r="AB13" s="127" t="s">
        <v>121</v>
      </c>
      <c r="AC13" s="104" t="s">
        <v>308</v>
      </c>
      <c r="AD13" s="128">
        <f t="shared" ref="AD13:AD17" si="10">IFERROR(IF(V13="Probabilidad",(M13-(+M13*Y13)),IF(V13="Impacto",M13,"")),"")</f>
        <v>0.3</v>
      </c>
      <c r="AE13" s="106" t="str">
        <f t="shared" si="5"/>
        <v>Baja</v>
      </c>
      <c r="AF13" s="105">
        <f>+AD13</f>
        <v>0.3</v>
      </c>
      <c r="AG13" s="106" t="str">
        <f t="shared" si="7"/>
        <v>Mayor</v>
      </c>
      <c r="AH13" s="105">
        <f t="shared" si="8"/>
        <v>0.8</v>
      </c>
      <c r="AI13" s="106" t="str">
        <f t="shared" si="9"/>
        <v>Alto</v>
      </c>
      <c r="AJ13" s="127" t="s">
        <v>122</v>
      </c>
      <c r="AK13" s="107" t="s">
        <v>139</v>
      </c>
      <c r="AL13" s="107" t="s">
        <v>124</v>
      </c>
      <c r="AM13" s="129" t="s">
        <v>125</v>
      </c>
      <c r="AN13" s="129">
        <v>45057</v>
      </c>
      <c r="AO13" s="107" t="s">
        <v>140</v>
      </c>
      <c r="AP13" s="107" t="s">
        <v>127</v>
      </c>
      <c r="AQ13" s="129">
        <v>45162</v>
      </c>
      <c r="AR13" s="107" t="s">
        <v>141</v>
      </c>
      <c r="AS13" s="107" t="s">
        <v>142</v>
      </c>
      <c r="AT13" s="107" t="s">
        <v>127</v>
      </c>
      <c r="AU13" s="140">
        <v>45259</v>
      </c>
      <c r="AV13" s="107" t="s">
        <v>323</v>
      </c>
      <c r="AW13" s="142" t="s">
        <v>127</v>
      </c>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row>
    <row r="14" spans="1:75" ht="158.25" customHeight="1" x14ac:dyDescent="0.25">
      <c r="A14" s="125">
        <v>3</v>
      </c>
      <c r="B14" s="125" t="s">
        <v>130</v>
      </c>
      <c r="C14" s="125" t="s">
        <v>107</v>
      </c>
      <c r="D14" s="107" t="s">
        <v>143</v>
      </c>
      <c r="E14" s="107" t="s">
        <v>144</v>
      </c>
      <c r="F14" s="107" t="s">
        <v>145</v>
      </c>
      <c r="G14" s="108" t="s">
        <v>309</v>
      </c>
      <c r="H14" s="107" t="s">
        <v>111</v>
      </c>
      <c r="I14" s="107" t="s">
        <v>112</v>
      </c>
      <c r="J14" s="107" t="s">
        <v>146</v>
      </c>
      <c r="K14" s="107">
        <v>365</v>
      </c>
      <c r="L14" s="109" t="str">
        <f t="shared" si="0"/>
        <v>Media</v>
      </c>
      <c r="M14" s="105">
        <f t="shared" si="1"/>
        <v>0.6</v>
      </c>
      <c r="N14" s="110" t="s">
        <v>147</v>
      </c>
      <c r="O14" s="105" t="str">
        <f>IF(NOT(ISERROR(MATCH(N14,_xlfn.ANCHORARRAY(#REF!),0))),#REF!&amp;"Por favor no seleccionar los criterios de impacto",N14)</f>
        <v xml:space="preserve">     El riesgo afecta la imagen de la entidad a nivel nacional, con efecto publicitarios sostenible a nivel país</v>
      </c>
      <c r="P14" s="109" t="str">
        <f>IF(OR(O14='Tabla Impacto'!$C$11,O14='Tabla Impacto'!$D$11),"Leve",IF(OR(O14='Tabla Impacto'!$C$12,O14='Tabla Impacto'!$D$12),"Menor",IF(OR(O14='Tabla Impacto'!$C$13,O14='Tabla Impacto'!$D$13),"Moderado",IF(OR(O14='Tabla Impacto'!$C$14,O14='Tabla Impacto'!$D$14),"Mayor",IF(OR(O14='Tabla Impacto'!$C$15,O14='Tabla Impacto'!$D$15),"Catastrófico","")))))</f>
        <v>Catastrófico</v>
      </c>
      <c r="Q14" s="105">
        <f t="shared" si="2"/>
        <v>1</v>
      </c>
      <c r="R14" s="109" t="str">
        <f t="shared" si="3"/>
        <v>Extremo</v>
      </c>
      <c r="S14" s="125">
        <v>3</v>
      </c>
      <c r="T14" s="104" t="s">
        <v>310</v>
      </c>
      <c r="U14" s="104" t="s">
        <v>148</v>
      </c>
      <c r="V14" s="126" t="s">
        <v>116</v>
      </c>
      <c r="W14" s="127" t="s">
        <v>117</v>
      </c>
      <c r="X14" s="127" t="s">
        <v>149</v>
      </c>
      <c r="Y14" s="105" t="str">
        <f t="shared" si="4"/>
        <v>40%</v>
      </c>
      <c r="Z14" s="127" t="s">
        <v>119</v>
      </c>
      <c r="AA14" s="127" t="s">
        <v>120</v>
      </c>
      <c r="AB14" s="127" t="s">
        <v>121</v>
      </c>
      <c r="AC14" s="104" t="s">
        <v>305</v>
      </c>
      <c r="AD14" s="128">
        <f t="shared" si="10"/>
        <v>0.36</v>
      </c>
      <c r="AE14" s="106" t="str">
        <f t="shared" si="5"/>
        <v>Baja</v>
      </c>
      <c r="AF14" s="105">
        <f t="shared" si="6"/>
        <v>0.36</v>
      </c>
      <c r="AG14" s="106" t="str">
        <f t="shared" si="7"/>
        <v>Catastrófico</v>
      </c>
      <c r="AH14" s="105">
        <f t="shared" si="8"/>
        <v>1</v>
      </c>
      <c r="AI14" s="106" t="str">
        <f t="shared" si="9"/>
        <v>Extremo</v>
      </c>
      <c r="AJ14" s="127" t="s">
        <v>122</v>
      </c>
      <c r="AK14" s="107" t="s">
        <v>150</v>
      </c>
      <c r="AL14" s="107" t="s">
        <v>124</v>
      </c>
      <c r="AM14" s="129" t="s">
        <v>125</v>
      </c>
      <c r="AN14" s="129">
        <v>45057</v>
      </c>
      <c r="AO14" s="107" t="s">
        <v>151</v>
      </c>
      <c r="AP14" s="107" t="s">
        <v>127</v>
      </c>
      <c r="AQ14" s="129">
        <v>45162</v>
      </c>
      <c r="AR14" s="107" t="s">
        <v>152</v>
      </c>
      <c r="AS14" s="133" t="s">
        <v>153</v>
      </c>
      <c r="AT14" s="107" t="s">
        <v>127</v>
      </c>
      <c r="AU14" s="140">
        <v>45259</v>
      </c>
      <c r="AV14" s="107" t="s">
        <v>324</v>
      </c>
      <c r="AW14" s="142" t="s">
        <v>127</v>
      </c>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row>
    <row r="15" spans="1:75" ht="171.75" customHeight="1" x14ac:dyDescent="0.25">
      <c r="A15" s="125">
        <v>4</v>
      </c>
      <c r="B15" s="125" t="s">
        <v>106</v>
      </c>
      <c r="C15" s="125" t="s">
        <v>107</v>
      </c>
      <c r="D15" s="107" t="s">
        <v>108</v>
      </c>
      <c r="E15" s="107" t="s">
        <v>154</v>
      </c>
      <c r="F15" s="107" t="s">
        <v>155</v>
      </c>
      <c r="G15" s="108" t="s">
        <v>311</v>
      </c>
      <c r="H15" s="107" t="s">
        <v>111</v>
      </c>
      <c r="I15" s="107" t="s">
        <v>112</v>
      </c>
      <c r="J15" s="107" t="s">
        <v>113</v>
      </c>
      <c r="K15" s="107">
        <v>365</v>
      </c>
      <c r="L15" s="109" t="str">
        <f t="shared" si="0"/>
        <v>Media</v>
      </c>
      <c r="M15" s="105">
        <f t="shared" si="1"/>
        <v>0.6</v>
      </c>
      <c r="N15" s="110" t="s">
        <v>114</v>
      </c>
      <c r="O15" s="105" t="str">
        <f>IF(NOT(ISERROR(MATCH(N15,_xlfn.ANCHORARRAY(#REF!),0))),#REF!&amp;"Por favor no seleccionar los criterios de impacto",N15)</f>
        <v xml:space="preserve">     El riesgo afecta la imagen de la entidad con algunos usuarios de relevancia frente al logro de los objetivos</v>
      </c>
      <c r="P15" s="109" t="str">
        <f>IF(OR(O15='Tabla Impacto'!$C$11,O15='Tabla Impacto'!$D$11),"Leve",IF(OR(O15='Tabla Impacto'!$C$12,O15='Tabla Impacto'!$D$12),"Menor",IF(OR(O15='Tabla Impacto'!$C$13,O15='Tabla Impacto'!$D$13),"Moderado",IF(OR(O15='Tabla Impacto'!$C$14,O15='Tabla Impacto'!$D$14),"Mayor",IF(OR(O15='Tabla Impacto'!$C$15,O15='Tabla Impacto'!$D$15),"Catastrófico","")))))</f>
        <v>Moderado</v>
      </c>
      <c r="Q15" s="105">
        <f t="shared" si="2"/>
        <v>0.6</v>
      </c>
      <c r="R15" s="109" t="str">
        <f t="shared" si="3"/>
        <v>Moderado</v>
      </c>
      <c r="S15" s="125">
        <v>4</v>
      </c>
      <c r="T15" s="104" t="s">
        <v>312</v>
      </c>
      <c r="U15" s="104" t="s">
        <v>156</v>
      </c>
      <c r="V15" s="126" t="s">
        <v>116</v>
      </c>
      <c r="W15" s="127" t="s">
        <v>117</v>
      </c>
      <c r="X15" s="127" t="s">
        <v>149</v>
      </c>
      <c r="Y15" s="105" t="str">
        <f t="shared" si="4"/>
        <v>40%</v>
      </c>
      <c r="Z15" s="127" t="s">
        <v>119</v>
      </c>
      <c r="AA15" s="127" t="s">
        <v>120</v>
      </c>
      <c r="AB15" s="127" t="s">
        <v>121</v>
      </c>
      <c r="AC15" s="104" t="s">
        <v>305</v>
      </c>
      <c r="AD15" s="128">
        <f t="shared" si="10"/>
        <v>0.36</v>
      </c>
      <c r="AE15" s="106" t="str">
        <f t="shared" si="5"/>
        <v>Baja</v>
      </c>
      <c r="AF15" s="105">
        <f t="shared" si="6"/>
        <v>0.36</v>
      </c>
      <c r="AG15" s="106" t="str">
        <f t="shared" si="7"/>
        <v>Moderado</v>
      </c>
      <c r="AH15" s="105">
        <f t="shared" si="8"/>
        <v>0.6</v>
      </c>
      <c r="AI15" s="106" t="str">
        <f t="shared" si="9"/>
        <v>Moderado</v>
      </c>
      <c r="AJ15" s="127" t="s">
        <v>122</v>
      </c>
      <c r="AK15" s="107" t="s">
        <v>157</v>
      </c>
      <c r="AL15" s="107" t="s">
        <v>124</v>
      </c>
      <c r="AM15" s="129" t="s">
        <v>125</v>
      </c>
      <c r="AN15" s="129">
        <v>45057</v>
      </c>
      <c r="AO15" s="107" t="s">
        <v>158</v>
      </c>
      <c r="AP15" s="107" t="s">
        <v>127</v>
      </c>
      <c r="AQ15" s="129">
        <v>45162</v>
      </c>
      <c r="AR15" s="107" t="s">
        <v>159</v>
      </c>
      <c r="AS15" s="133" t="s">
        <v>160</v>
      </c>
      <c r="AT15" s="107" t="s">
        <v>127</v>
      </c>
      <c r="AU15" s="140">
        <v>45259</v>
      </c>
      <c r="AV15" s="107" t="s">
        <v>325</v>
      </c>
      <c r="AW15" s="142" t="s">
        <v>127</v>
      </c>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row>
    <row r="16" spans="1:75" ht="207" customHeight="1" x14ac:dyDescent="0.25">
      <c r="A16" s="125">
        <v>5</v>
      </c>
      <c r="B16" s="125" t="s">
        <v>161</v>
      </c>
      <c r="C16" s="125" t="s">
        <v>162</v>
      </c>
      <c r="D16" s="107" t="s">
        <v>108</v>
      </c>
      <c r="E16" s="107" t="s">
        <v>163</v>
      </c>
      <c r="F16" s="107" t="s">
        <v>164</v>
      </c>
      <c r="G16" s="111" t="s">
        <v>313</v>
      </c>
      <c r="H16" s="107" t="s">
        <v>134</v>
      </c>
      <c r="I16" s="107" t="s">
        <v>165</v>
      </c>
      <c r="J16" s="107" t="s">
        <v>165</v>
      </c>
      <c r="K16" s="107">
        <v>365</v>
      </c>
      <c r="L16" s="109" t="str">
        <f t="shared" si="0"/>
        <v>Media</v>
      </c>
      <c r="M16" s="105">
        <f t="shared" si="1"/>
        <v>0.6</v>
      </c>
      <c r="N16" s="110" t="s">
        <v>114</v>
      </c>
      <c r="O16" s="105" t="str">
        <f>IF(NOT(ISERROR(MATCH(N16,_xlfn.ANCHORARRAY(#REF!),0))),#REF!&amp;"Por favor no seleccionar los criterios de impacto",N16)</f>
        <v xml:space="preserve">     El riesgo afecta la imagen de la entidad con algunos usuarios de relevancia frente al logro de los objetivos</v>
      </c>
      <c r="P16" s="109" t="str">
        <f>IF(OR(O16='Tabla Impacto'!$C$11,O16='Tabla Impacto'!$D$11),"Leve",IF(OR(O16='Tabla Impacto'!$C$12,O16='Tabla Impacto'!$D$12),"Menor",IF(OR(O16='Tabla Impacto'!$C$13,O16='Tabla Impacto'!$D$13),"Moderado",IF(OR(O16='Tabla Impacto'!$C$14,O16='Tabla Impacto'!$D$14),"Mayor",IF(OR(O16='Tabla Impacto'!$C$15,O16='Tabla Impacto'!$D$15),"Catastrófico","")))))</f>
        <v>Moderado</v>
      </c>
      <c r="Q16" s="105">
        <f t="shared" si="2"/>
        <v>0.6</v>
      </c>
      <c r="R16" s="109" t="str">
        <f t="shared" si="3"/>
        <v>Moderado</v>
      </c>
      <c r="S16" s="125">
        <v>5</v>
      </c>
      <c r="T16" s="104" t="s">
        <v>314</v>
      </c>
      <c r="U16" s="104" t="s">
        <v>315</v>
      </c>
      <c r="V16" s="126" t="s">
        <v>116</v>
      </c>
      <c r="W16" s="127" t="s">
        <v>117</v>
      </c>
      <c r="X16" s="127" t="s">
        <v>149</v>
      </c>
      <c r="Y16" s="105" t="str">
        <f t="shared" si="4"/>
        <v>40%</v>
      </c>
      <c r="Z16" s="127" t="s">
        <v>119</v>
      </c>
      <c r="AA16" s="127" t="s">
        <v>120</v>
      </c>
      <c r="AB16" s="127" t="s">
        <v>121</v>
      </c>
      <c r="AC16" s="104" t="s">
        <v>316</v>
      </c>
      <c r="AD16" s="128">
        <f t="shared" si="10"/>
        <v>0.36</v>
      </c>
      <c r="AE16" s="106" t="str">
        <f t="shared" si="5"/>
        <v>Baja</v>
      </c>
      <c r="AF16" s="105">
        <f t="shared" si="6"/>
        <v>0.36</v>
      </c>
      <c r="AG16" s="106" t="str">
        <f t="shared" si="7"/>
        <v>Moderado</v>
      </c>
      <c r="AH16" s="105">
        <f t="shared" si="8"/>
        <v>0.6</v>
      </c>
      <c r="AI16" s="106" t="str">
        <f t="shared" si="9"/>
        <v>Moderado</v>
      </c>
      <c r="AJ16" s="127" t="s">
        <v>122</v>
      </c>
      <c r="AK16" s="107" t="s">
        <v>166</v>
      </c>
      <c r="AL16" s="107" t="s">
        <v>167</v>
      </c>
      <c r="AM16" s="129" t="s">
        <v>125</v>
      </c>
      <c r="AN16" s="129" t="s">
        <v>168</v>
      </c>
      <c r="AO16" s="107" t="s">
        <v>169</v>
      </c>
      <c r="AP16" s="107" t="s">
        <v>127</v>
      </c>
      <c r="AQ16" s="129">
        <v>45162</v>
      </c>
      <c r="AR16" s="107" t="s">
        <v>170</v>
      </c>
      <c r="AS16" s="133" t="s">
        <v>171</v>
      </c>
      <c r="AT16" s="107" t="s">
        <v>172</v>
      </c>
      <c r="AU16" s="140">
        <v>45259</v>
      </c>
      <c r="AV16" s="107" t="s">
        <v>326</v>
      </c>
      <c r="AW16" s="142" t="s">
        <v>127</v>
      </c>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row>
    <row r="17" spans="1:75" ht="175.5" customHeight="1" x14ac:dyDescent="0.25">
      <c r="A17" s="125">
        <v>6</v>
      </c>
      <c r="B17" s="125" t="s">
        <v>173</v>
      </c>
      <c r="C17" s="125" t="s">
        <v>131</v>
      </c>
      <c r="D17" s="107" t="s">
        <v>143</v>
      </c>
      <c r="E17" s="107" t="s">
        <v>174</v>
      </c>
      <c r="F17" s="107" t="s">
        <v>175</v>
      </c>
      <c r="G17" s="108" t="s">
        <v>317</v>
      </c>
      <c r="H17" s="107" t="s">
        <v>176</v>
      </c>
      <c r="I17" s="107" t="s">
        <v>165</v>
      </c>
      <c r="J17" s="107" t="s">
        <v>165</v>
      </c>
      <c r="K17" s="107">
        <v>365</v>
      </c>
      <c r="L17" s="109" t="str">
        <f t="shared" si="0"/>
        <v>Media</v>
      </c>
      <c r="M17" s="105">
        <f t="shared" si="1"/>
        <v>0.6</v>
      </c>
      <c r="N17" s="110" t="s">
        <v>147</v>
      </c>
      <c r="O17" s="105" t="str">
        <f>IF(NOT(ISERROR(MATCH(N17,_xlfn.ANCHORARRAY(#REF!),0))),#REF!&amp;"Por favor no seleccionar los criterios de impacto",N17)</f>
        <v xml:space="preserve">     El riesgo afecta la imagen de la entidad a nivel nacional, con efecto publicitarios sostenible a nivel país</v>
      </c>
      <c r="P17" s="109" t="str">
        <f>IF(OR(O17='Tabla Impacto'!$C$11,O17='Tabla Impacto'!$D$11),"Leve",IF(OR(O17='Tabla Impacto'!$C$12,O17='Tabla Impacto'!$D$12),"Menor",IF(OR(O17='Tabla Impacto'!$C$13,O17='Tabla Impacto'!$D$13),"Moderado",IF(OR(O17='Tabla Impacto'!$C$14,O17='Tabla Impacto'!$D$14),"Mayor",IF(OR(O17='Tabla Impacto'!$C$15,O17='Tabla Impacto'!$D$15),"Catastrófico","")))))</f>
        <v>Catastrófico</v>
      </c>
      <c r="Q17" s="105">
        <f t="shared" si="2"/>
        <v>1</v>
      </c>
      <c r="R17" s="109" t="str">
        <f t="shared" si="3"/>
        <v>Extremo</v>
      </c>
      <c r="S17" s="125">
        <v>6</v>
      </c>
      <c r="T17" s="104" t="s">
        <v>318</v>
      </c>
      <c r="U17" s="104" t="s">
        <v>319</v>
      </c>
      <c r="V17" s="126" t="s">
        <v>116</v>
      </c>
      <c r="W17" s="127" t="s">
        <v>117</v>
      </c>
      <c r="X17" s="127" t="s">
        <v>149</v>
      </c>
      <c r="Y17" s="105" t="str">
        <f t="shared" si="4"/>
        <v>40%</v>
      </c>
      <c r="Z17" s="127" t="s">
        <v>119</v>
      </c>
      <c r="AA17" s="127" t="s">
        <v>120</v>
      </c>
      <c r="AB17" s="127" t="s">
        <v>121</v>
      </c>
      <c r="AC17" s="104" t="s">
        <v>320</v>
      </c>
      <c r="AD17" s="128">
        <f t="shared" si="10"/>
        <v>0.36</v>
      </c>
      <c r="AE17" s="106" t="str">
        <f t="shared" si="5"/>
        <v>Baja</v>
      </c>
      <c r="AF17" s="105">
        <f t="shared" si="6"/>
        <v>0.36</v>
      </c>
      <c r="AG17" s="106" t="str">
        <f t="shared" si="7"/>
        <v>Catastrófico</v>
      </c>
      <c r="AH17" s="105">
        <f t="shared" si="8"/>
        <v>1</v>
      </c>
      <c r="AI17" s="106" t="str">
        <f t="shared" si="9"/>
        <v>Extremo</v>
      </c>
      <c r="AJ17" s="127" t="s">
        <v>122</v>
      </c>
      <c r="AK17" s="107" t="s">
        <v>177</v>
      </c>
      <c r="AL17" s="107" t="s">
        <v>167</v>
      </c>
      <c r="AM17" s="129" t="s">
        <v>125</v>
      </c>
      <c r="AN17" s="129">
        <v>45057</v>
      </c>
      <c r="AO17" s="107" t="s">
        <v>178</v>
      </c>
      <c r="AP17" s="107" t="s">
        <v>127</v>
      </c>
      <c r="AQ17" s="129">
        <v>45162</v>
      </c>
      <c r="AR17" s="107" t="s">
        <v>179</v>
      </c>
      <c r="AS17" s="133" t="s">
        <v>180</v>
      </c>
      <c r="AT17" s="107" t="s">
        <v>172</v>
      </c>
      <c r="AU17" s="140">
        <v>45259</v>
      </c>
      <c r="AV17" s="107" t="s">
        <v>327</v>
      </c>
      <c r="AW17" s="142" t="s">
        <v>172</v>
      </c>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row>
    <row r="18" spans="1:75" ht="49.5" customHeight="1" x14ac:dyDescent="0.25">
      <c r="A18" s="130"/>
      <c r="B18" s="116"/>
      <c r="C18" s="116"/>
      <c r="D18" s="212" t="s">
        <v>181</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4"/>
    </row>
    <row r="20" spans="1:75" x14ac:dyDescent="0.25">
      <c r="A20" s="112"/>
      <c r="B20" s="113"/>
      <c r="C20" s="113"/>
      <c r="D20" s="113"/>
      <c r="E20" s="113"/>
      <c r="F20" s="113"/>
      <c r="G20" s="113"/>
      <c r="L20" s="114"/>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row>
    <row r="21" spans="1:75" ht="18" x14ac:dyDescent="0.25">
      <c r="A21" s="215" t="s">
        <v>182</v>
      </c>
      <c r="B21" s="215"/>
      <c r="C21" s="215"/>
      <c r="D21" s="215"/>
      <c r="E21" s="215"/>
      <c r="F21" s="215"/>
      <c r="G21" s="215"/>
      <c r="K21" s="218" t="s">
        <v>321</v>
      </c>
      <c r="L21" s="219"/>
      <c r="M21" s="219"/>
      <c r="N21" s="220"/>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row>
    <row r="22" spans="1:75" ht="17.25" thickBot="1" x14ac:dyDescent="0.3">
      <c r="A22" s="111"/>
      <c r="B22" s="111"/>
      <c r="C22" s="111"/>
      <c r="D22" s="111"/>
      <c r="E22" s="111"/>
      <c r="F22" s="111"/>
      <c r="G22" s="111"/>
      <c r="L22" s="111" t="str">
        <f>+IFERROR(VLOOKUP(H22,$H$177:$L$181,3,FALSE)*VLOOKUP(K22,$K$177:$L$181,3,FALSE),"")</f>
        <v/>
      </c>
      <c r="M22" s="111"/>
      <c r="N22" s="111"/>
      <c r="O22" s="111"/>
      <c r="P22" s="111"/>
      <c r="Q22" s="111"/>
      <c r="R22" s="111"/>
      <c r="S22" s="111"/>
      <c r="T22" s="111"/>
      <c r="U22" s="111"/>
      <c r="V22" s="111"/>
      <c r="W22" s="111"/>
      <c r="X22" s="111"/>
      <c r="Y22" s="111"/>
      <c r="Z22" s="111"/>
      <c r="AA22" s="111"/>
      <c r="AB22" s="111"/>
      <c r="AC22" s="111"/>
      <c r="AD22" s="111"/>
      <c r="AE22" s="111"/>
      <c r="AF22" s="131"/>
      <c r="AG22" s="131"/>
      <c r="AH22" s="111"/>
      <c r="AI22" s="111"/>
      <c r="AJ22" s="111"/>
      <c r="AK22" s="111"/>
      <c r="AL22" s="111"/>
      <c r="AM22" s="111"/>
      <c r="AN22" s="111"/>
      <c r="AO22" s="111"/>
      <c r="AP22" s="111"/>
      <c r="AQ22" s="111"/>
      <c r="AR22" s="111"/>
      <c r="AS22" s="111"/>
    </row>
    <row r="23" spans="1:75" ht="17.45" customHeight="1" thickTop="1" thickBot="1" x14ac:dyDescent="0.3">
      <c r="A23" s="216" t="s">
        <v>183</v>
      </c>
      <c r="B23" s="216"/>
      <c r="C23" s="216"/>
      <c r="D23" s="216"/>
      <c r="E23" s="216"/>
      <c r="F23" s="216"/>
      <c r="G23" s="119" t="s">
        <v>184</v>
      </c>
      <c r="H23" s="216" t="s">
        <v>185</v>
      </c>
      <c r="I23" s="216"/>
      <c r="J23" s="216"/>
      <c r="K23" s="216"/>
      <c r="L23" s="216"/>
      <c r="M23" s="216"/>
      <c r="N23" s="216"/>
      <c r="O23" s="118"/>
      <c r="P23" s="217" t="s">
        <v>186</v>
      </c>
      <c r="Q23" s="217"/>
      <c r="R23" s="217"/>
      <c r="S23" s="216" t="s">
        <v>187</v>
      </c>
      <c r="T23" s="216"/>
      <c r="U23" s="216"/>
      <c r="V23" s="216"/>
      <c r="W23" s="217">
        <v>1</v>
      </c>
      <c r="X23" s="217"/>
      <c r="Y23" s="217"/>
      <c r="Z23" s="217"/>
      <c r="AA23" s="115"/>
      <c r="AB23" s="115"/>
      <c r="AC23" s="115"/>
      <c r="AD23" s="115"/>
      <c r="AE23" s="115"/>
      <c r="AF23" s="115"/>
      <c r="AG23" s="115"/>
      <c r="AH23" s="115"/>
      <c r="AI23" s="115"/>
      <c r="AJ23" s="115"/>
      <c r="AK23" s="115"/>
      <c r="AL23" s="115"/>
      <c r="AM23" s="115"/>
      <c r="AN23" s="115"/>
      <c r="AO23" s="115"/>
      <c r="AP23" s="115"/>
      <c r="AQ23" s="115"/>
      <c r="AR23" s="115"/>
      <c r="AS23" s="115"/>
    </row>
    <row r="24" spans="1:75" ht="17.25" thickTop="1" x14ac:dyDescent="0.25"/>
  </sheetData>
  <dataConsolidate/>
  <mergeCells count="69">
    <mergeCell ref="C9:C10"/>
    <mergeCell ref="S9:S10"/>
    <mergeCell ref="A9:A10"/>
    <mergeCell ref="AP9:AP10"/>
    <mergeCell ref="AO9:AO10"/>
    <mergeCell ref="AN9:AN10"/>
    <mergeCell ref="AM9:AM10"/>
    <mergeCell ref="AL9:AL10"/>
    <mergeCell ref="B9:B10"/>
    <mergeCell ref="V9:V10"/>
    <mergeCell ref="S23:V23"/>
    <mergeCell ref="W23:Z23"/>
    <mergeCell ref="A23:F23"/>
    <mergeCell ref="K21:N21"/>
    <mergeCell ref="H23:N23"/>
    <mergeCell ref="P23:R23"/>
    <mergeCell ref="D18:AP18"/>
    <mergeCell ref="A21:G21"/>
    <mergeCell ref="G9:G10"/>
    <mergeCell ref="F9:F10"/>
    <mergeCell ref="E9:E10"/>
    <mergeCell ref="D9:D10"/>
    <mergeCell ref="R9:R10"/>
    <mergeCell ref="N9:N10"/>
    <mergeCell ref="M9:M10"/>
    <mergeCell ref="P9:P10"/>
    <mergeCell ref="Q9:Q10"/>
    <mergeCell ref="H9:H10"/>
    <mergeCell ref="W9:AB9"/>
    <mergeCell ref="T9:T10"/>
    <mergeCell ref="O9:O10"/>
    <mergeCell ref="AK9:AK10"/>
    <mergeCell ref="A1:D4"/>
    <mergeCell ref="A5:B5"/>
    <mergeCell ref="A6:B6"/>
    <mergeCell ref="A7:B7"/>
    <mergeCell ref="A8:K8"/>
    <mergeCell ref="C6:AW6"/>
    <mergeCell ref="E1:AU4"/>
    <mergeCell ref="AK8:AW8"/>
    <mergeCell ref="S8:AB8"/>
    <mergeCell ref="AD8:AJ8"/>
    <mergeCell ref="AC8:AC10"/>
    <mergeCell ref="AG9:AG10"/>
    <mergeCell ref="AE9:AE10"/>
    <mergeCell ref="AF9:AF10"/>
    <mergeCell ref="K9:K10"/>
    <mergeCell ref="L9:L10"/>
    <mergeCell ref="AQ9:AQ10"/>
    <mergeCell ref="AR9:AR10"/>
    <mergeCell ref="AT9:AT10"/>
    <mergeCell ref="AU9:AU10"/>
    <mergeCell ref="AS9:AS10"/>
    <mergeCell ref="AV1:AW1"/>
    <mergeCell ref="AV2:AW2"/>
    <mergeCell ref="AV3:AW3"/>
    <mergeCell ref="AV4:AW4"/>
    <mergeCell ref="AV9:AV10"/>
    <mergeCell ref="C7:AW7"/>
    <mergeCell ref="C5:AW5"/>
    <mergeCell ref="I9:I10"/>
    <mergeCell ref="J9:J10"/>
    <mergeCell ref="AJ9:AJ10"/>
    <mergeCell ref="AI9:AI10"/>
    <mergeCell ref="AH9:AH10"/>
    <mergeCell ref="AD9:AD10"/>
    <mergeCell ref="U9:U10"/>
    <mergeCell ref="AW9:AW10"/>
    <mergeCell ref="L8:R8"/>
  </mergeCells>
  <conditionalFormatting sqref="L12:L17">
    <cfRule type="cellIs" dxfId="34" priority="41" operator="equal">
      <formula>"Muy Baja"</formula>
    </cfRule>
    <cfRule type="cellIs" dxfId="33" priority="40" operator="equal">
      <formula>"Baja"</formula>
    </cfRule>
    <cfRule type="cellIs" dxfId="32" priority="39" operator="equal">
      <formula>"Media"</formula>
    </cfRule>
    <cfRule type="cellIs" dxfId="31" priority="38" operator="equal">
      <formula>"Alta"</formula>
    </cfRule>
    <cfRule type="cellIs" dxfId="30" priority="37" operator="equal">
      <formula>"Muy Alta"</formula>
    </cfRule>
  </conditionalFormatting>
  <conditionalFormatting sqref="O12:O17">
    <cfRule type="containsText" dxfId="29" priority="13" operator="containsText" text="❌">
      <formula>NOT(ISERROR(SEARCH("❌",O12)))</formula>
    </cfRule>
  </conditionalFormatting>
  <conditionalFormatting sqref="P12:P17">
    <cfRule type="cellIs" dxfId="28" priority="36" operator="equal">
      <formula>"Leve"</formula>
    </cfRule>
    <cfRule type="cellIs" dxfId="27" priority="35" operator="equal">
      <formula>"Menor"</formula>
    </cfRule>
    <cfRule type="cellIs" dxfId="26" priority="34" operator="equal">
      <formula>"Moderado"</formula>
    </cfRule>
    <cfRule type="cellIs" dxfId="25" priority="33" operator="equal">
      <formula>"Mayor"</formula>
    </cfRule>
    <cfRule type="cellIs" dxfId="24" priority="32" operator="equal">
      <formula>"Catastrófico"</formula>
    </cfRule>
  </conditionalFormatting>
  <conditionalFormatting sqref="R12:R17">
    <cfRule type="cellIs" dxfId="23" priority="28" operator="equal">
      <formula>"Extremo"</formula>
    </cfRule>
    <cfRule type="cellIs" dxfId="22" priority="31" operator="equal">
      <formula>"Bajo"</formula>
    </cfRule>
    <cfRule type="cellIs" dxfId="21" priority="30" operator="equal">
      <formula>"Moderado"</formula>
    </cfRule>
    <cfRule type="cellIs" dxfId="20" priority="29" operator="equal">
      <formula>"Alto"</formula>
    </cfRule>
  </conditionalFormatting>
  <conditionalFormatting sqref="AE12:AE17">
    <cfRule type="cellIs" dxfId="19" priority="27" operator="equal">
      <formula>"Muy Baja"</formula>
    </cfRule>
    <cfRule type="cellIs" dxfId="18" priority="23" operator="equal">
      <formula>"Muy Alta"</formula>
    </cfRule>
    <cfRule type="cellIs" dxfId="17" priority="24" operator="equal">
      <formula>"Alta"</formula>
    </cfRule>
    <cfRule type="cellIs" dxfId="16" priority="25" operator="equal">
      <formula>"Media"</formula>
    </cfRule>
    <cfRule type="cellIs" dxfId="15" priority="26" operator="equal">
      <formula>"Baja"</formula>
    </cfRule>
  </conditionalFormatting>
  <conditionalFormatting sqref="AF20:AF22">
    <cfRule type="cellIs" dxfId="14" priority="2" operator="equal">
      <formula>#REF!</formula>
    </cfRule>
    <cfRule type="cellIs" dxfId="13" priority="3" operator="equal">
      <formula>#REF!</formula>
    </cfRule>
    <cfRule type="cellIs" dxfId="12" priority="1" stopIfTrue="1" operator="equal">
      <formula>#REF!</formula>
    </cfRule>
  </conditionalFormatting>
  <conditionalFormatting sqref="AG12:AG17">
    <cfRule type="cellIs" dxfId="11" priority="22" operator="equal">
      <formula>"Leve"</formula>
    </cfRule>
    <cfRule type="cellIs" dxfId="10" priority="21" operator="equal">
      <formula>"Menor"</formula>
    </cfRule>
    <cfRule type="cellIs" dxfId="9" priority="20" operator="equal">
      <formula>"Moderado"</formula>
    </cfRule>
    <cfRule type="cellIs" dxfId="8" priority="19" operator="equal">
      <formula>"Mayor"</formula>
    </cfRule>
    <cfRule type="cellIs" dxfId="7" priority="18" operator="equal">
      <formula>"Catastrófico"</formula>
    </cfRule>
  </conditionalFormatting>
  <conditionalFormatting sqref="AG20:AG22">
    <cfRule type="cellIs" dxfId="6" priority="6" stopIfTrue="1" operator="equal">
      <formula>#REF!</formula>
    </cfRule>
    <cfRule type="cellIs" dxfId="5" priority="5" stopIfTrue="1" operator="equal">
      <formula>#REF!</formula>
    </cfRule>
    <cfRule type="cellIs" dxfId="4" priority="4" stopIfTrue="1" operator="equal">
      <formula>#REF!</formula>
    </cfRule>
  </conditionalFormatting>
  <conditionalFormatting sqref="AI12:AI17">
    <cfRule type="cellIs" dxfId="3" priority="17" operator="equal">
      <formula>"Bajo"</formula>
    </cfRule>
    <cfRule type="cellIs" dxfId="2" priority="16" operator="equal">
      <formula>"Moderado"</formula>
    </cfRule>
    <cfRule type="cellIs" dxfId="1" priority="15" operator="equal">
      <formula>"Alto"</formula>
    </cfRule>
    <cfRule type="cellIs" dxfId="0" priority="14" operator="equal">
      <formula>"Extremo"</formula>
    </cfRule>
  </conditionalFormatting>
  <dataValidations count="7">
    <dataValidation type="list" allowBlank="1" showInputMessage="1" showErrorMessage="1" sqref="G20" xr:uid="{00000000-0002-0000-0100-000000000000}">
      <formula1>$G$177:$G$186</formula1>
    </dataValidation>
    <dataValidation type="list" allowBlank="1" showInputMessage="1" showErrorMessage="1" sqref="G22 AF22:AG22" xr:uid="{00000000-0002-0000-0100-000001000000}">
      <formula1>#REF!</formula1>
    </dataValidation>
    <dataValidation type="list" allowBlank="1" showInputMessage="1" showErrorMessage="1" sqref="V22" xr:uid="{00000000-0002-0000-0100-000002000000}">
      <formula1>$N$177:$N$178</formula1>
    </dataValidation>
    <dataValidation type="list" allowBlank="1" showInputMessage="1" showErrorMessage="1" sqref="K22" xr:uid="{00000000-0002-0000-0100-000003000000}">
      <formula1>$K$177:$K$181</formula1>
    </dataValidation>
    <dataValidation type="list" allowBlank="1" showInputMessage="1" showErrorMessage="1" sqref="H22:J22" xr:uid="{00000000-0002-0000-0100-000004000000}">
      <formula1>$H$177:$H$181</formula1>
    </dataValidation>
    <dataValidation type="list" allowBlank="1" showInputMessage="1" showErrorMessage="1" sqref="AQ22 Y22:AE22 W22 AM22 AO22" xr:uid="{00000000-0002-0000-0100-000005000000}">
      <formula1>$AM$177:$AM$184</formula1>
    </dataValidation>
    <dataValidation allowBlank="1" showInputMessage="1" showErrorMessage="1" error="Recuerde que las acciones se generan bajo la medida de mitigar el riesgo" sqref="AS12:AS17" xr:uid="{00000000-0002-0000-0100-000006000000}"/>
  </dataValidations>
  <hyperlinks>
    <hyperlink ref="AS12" r:id="rId1" xr:uid="{00000000-0004-0000-0100-000000000000}"/>
    <hyperlink ref="AS14" r:id="rId2" xr:uid="{00000000-0004-0000-0100-000001000000}"/>
    <hyperlink ref="AS15" r:id="rId3" xr:uid="{00000000-0004-0000-0100-000002000000}"/>
    <hyperlink ref="AS16" r:id="rId4" display="https://itceduco-my.sharepoint.com/:b:/g/personal/gestionit_itc_edu_co/Eek9-jM1T8NLvkfSba5Ls3gBNbv7H_kQLOCAC_CNFn3ywQ?e=uOnedc" xr:uid="{00000000-0004-0000-0100-000003000000}"/>
    <hyperlink ref="AS17" r:id="rId5" xr:uid="{00000000-0004-0000-0100-000004000000}"/>
  </hyperlinks>
  <pageMargins left="0.7" right="0.7" top="0.75" bottom="0.75" header="0.3" footer="0.3"/>
  <pageSetup orientation="portrait" r:id="rId6"/>
  <drawing r:id="rId7"/>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7000000}">
          <x14:formula1>
            <xm:f>'Opciones Tratamiento'!$B$9:$B$10</xm:f>
          </x14:formula1>
          <xm:sqref>AP12:AP17 AW12:AW17 AT12:AT17</xm:sqref>
        </x14:dataValidation>
        <x14:dataValidation type="list" allowBlank="1" showInputMessage="1" showErrorMessage="1" xr:uid="{00000000-0002-0000-0100-000008000000}">
          <x14:formula1>
            <xm:f>'Tabla Valoración controles'!$D$4:$D$6</xm:f>
          </x14:formula1>
          <xm:sqref>W12:W17</xm:sqref>
        </x14:dataValidation>
        <x14:dataValidation type="list" allowBlank="1" showInputMessage="1" showErrorMessage="1" xr:uid="{00000000-0002-0000-0100-000009000000}">
          <x14:formula1>
            <xm:f>'Tabla Valoración controles'!$D$7:$D$8</xm:f>
          </x14:formula1>
          <xm:sqref>X12:X17</xm:sqref>
        </x14:dataValidation>
        <x14:dataValidation type="list" allowBlank="1" showInputMessage="1" showErrorMessage="1" xr:uid="{00000000-0002-0000-0100-00000A000000}">
          <x14:formula1>
            <xm:f>'Tabla Valoración controles'!$D$9:$D$10</xm:f>
          </x14:formula1>
          <xm:sqref>Z12:Z17</xm:sqref>
        </x14:dataValidation>
        <x14:dataValidation type="list" allowBlank="1" showInputMessage="1" showErrorMessage="1" xr:uid="{00000000-0002-0000-0100-00000B000000}">
          <x14:formula1>
            <xm:f>'Tabla Valoración controles'!$D$11:$D$12</xm:f>
          </x14:formula1>
          <xm:sqref>AA12:AA17</xm:sqref>
        </x14:dataValidation>
        <x14:dataValidation type="list" allowBlank="1" showInputMessage="1" showErrorMessage="1" xr:uid="{00000000-0002-0000-0100-00000C000000}">
          <x14:formula1>
            <xm:f>'Tabla Valoración controles'!$D$13:$D$14</xm:f>
          </x14:formula1>
          <xm:sqref>AB12:AB17</xm:sqref>
        </x14:dataValidation>
        <x14:dataValidation type="list" allowBlank="1" showInputMessage="1" showErrorMessage="1" xr:uid="{00000000-0002-0000-0100-00000D000000}">
          <x14:formula1>
            <xm:f>'Opciones Tratamiento'!$B$13:$B$19</xm:f>
          </x14:formula1>
          <xm:sqref>H12:H17</xm:sqref>
        </x14:dataValidation>
        <x14:dataValidation type="list" allowBlank="1" showInputMessage="1" showErrorMessage="1" xr:uid="{00000000-0002-0000-0100-00000E000000}">
          <x14:formula1>
            <xm:f>'Opciones Tratamiento'!$E$2:$E$4</xm:f>
          </x14:formula1>
          <xm:sqref>D12:D17</xm:sqref>
        </x14:dataValidation>
        <x14:dataValidation type="list" allowBlank="1" showInputMessage="1" showErrorMessage="1" xr:uid="{00000000-0002-0000-0100-00000F000000}">
          <x14:formula1>
            <xm:f>'Opciones Tratamiento'!$B$2:$B$5</xm:f>
          </x14:formula1>
          <xm:sqref>AJ12:AJ17</xm:sqref>
        </x14:dataValidation>
        <x14:dataValidation type="list" allowBlank="1" showInputMessage="1" showErrorMessage="1" xr:uid="{00000000-0002-0000-0100-000010000000}">
          <x14:formula1>
            <xm:f>'Tabla Impacto'!$F$210:$F$221</xm:f>
          </x14:formula1>
          <xm:sqref>N12:N17</xm:sqref>
        </x14:dataValidation>
        <x14:dataValidation type="custom" allowBlank="1" showInputMessage="1" showErrorMessage="1" error="Recuerde que las acciones se generan bajo la medida de mitigar el riesgo" xr:uid="{00000000-0002-0000-0100-000011000000}">
          <x14:formula1>
            <xm:f>IF(OR(AJ13='Opciones Tratamiento'!$B$2,AJ13='Opciones Tratamiento'!$B$3,AJ13='Opciones Tratamiento'!$B$4),ISBLANK(AJ13),ISTEXT(AJ13))</xm:f>
          </x14:formula1>
          <xm:sqref>AK13:AK17</xm:sqref>
        </x14:dataValidation>
        <x14:dataValidation type="custom" allowBlank="1" showInputMessage="1" showErrorMessage="1" error="Recuerde que las acciones se generan bajo la medida de mitigar el riesgo" xr:uid="{00000000-0002-0000-0100-000012000000}">
          <x14:formula1>
            <xm:f>IF(OR(AJ12='Opciones Tratamiento'!$B$2,AJ12='Opciones Tratamiento'!$B$3,AJ12='Opciones Tratamiento'!$B$4),ISBLANK(AJ12),ISTEXT(AJ12))</xm:f>
          </x14:formula1>
          <xm:sqref>AL12:AL17</xm:sqref>
        </x14:dataValidation>
        <x14:dataValidation type="custom" allowBlank="1" showInputMessage="1" showErrorMessage="1" error="Recuerde que las acciones se generan bajo la medida de mitigar el riesgo" xr:uid="{00000000-0002-0000-0100-000013000000}">
          <x14:formula1>
            <xm:f>IF(OR(AJ12='Opciones Tratamiento'!$B$2,AJ12='Opciones Tratamiento'!$B$3,AJ12='Opciones Tratamiento'!$B$4),ISBLANK(AJ12),ISTEXT(AJ12))</xm:f>
          </x14:formula1>
          <xm:sqref>AM12:AM17</xm:sqref>
        </x14:dataValidation>
        <x14:dataValidation type="custom" allowBlank="1" showInputMessage="1" showErrorMessage="1" error="Recuerde que las acciones se generan bajo la medida de mitigar el riesgo" xr:uid="{00000000-0002-0000-0100-000014000000}">
          <x14:formula1>
            <xm:f>IF(OR(AJ12='Opciones Tratamiento'!$B$2,AJ12='Opciones Tratamiento'!$B$3,AJ12='Opciones Tratamiento'!$B$4),ISBLANK(AJ12),ISTEXT(AJ12))</xm:f>
          </x14:formula1>
          <xm:sqref>AN12:AN17 AQ12:AQ17</xm:sqref>
        </x14:dataValidation>
        <x14:dataValidation type="custom" allowBlank="1" showInputMessage="1" showErrorMessage="1" error="Recuerde que las acciones se generan bajo la medida de mitigar el riesgo" xr:uid="{00000000-0002-0000-0100-000015000000}">
          <x14:formula1>
            <xm:f>IF(OR(AJ12='Opciones Tratamiento'!$B$2,AJ12='Opciones Tratamiento'!$B$3,AJ12='Opciones Tratamiento'!$B$4),ISBLANK(AJ12),ISTEXT(AJ12))</xm:f>
          </x14:formula1>
          <xm:sqref>AR12:AR17 AO12:AO17 AU12:AU17</xm:sqref>
        </x14:dataValidation>
        <x14:dataValidation type="list" allowBlank="1" showInputMessage="1" showErrorMessage="1" xr:uid="{00000000-0002-0000-0100-000016000000}">
          <x14:formula1>
            <xm:f>Listas!$A$2:$A$9</xm:f>
          </x14:formula1>
          <xm:sqref>B12:B17</xm:sqref>
        </x14:dataValidation>
        <x14:dataValidation type="list" allowBlank="1" showInputMessage="1" showErrorMessage="1" xr:uid="{00000000-0002-0000-0100-000017000000}">
          <x14:formula1>
            <xm:f>Listas!$B$2:$B$7</xm:f>
          </x14:formula1>
          <xm:sqref>C12:C17</xm:sqref>
        </x14:dataValidation>
        <x14:dataValidation type="list" allowBlank="1" showInputMessage="1" showErrorMessage="1" xr:uid="{00000000-0002-0000-0100-000018000000}">
          <x14:formula1>
            <xm:f>Listas!$C$2:$C$6</xm:f>
          </x14:formula1>
          <xm:sqref>I12:I17</xm:sqref>
        </x14:dataValidation>
        <x14:dataValidation type="list" allowBlank="1" showInputMessage="1" showErrorMessage="1" xr:uid="{00000000-0002-0000-0100-000019000000}">
          <x14:formula1>
            <xm:f>Listas!$D$2:$D$5</xm:f>
          </x14:formula1>
          <xm:sqref>J12:J17</xm:sqref>
        </x14:dataValidation>
        <x14:dataValidation type="custom" allowBlank="1" showInputMessage="1" showErrorMessage="1" error="Recuerde que las acciones se generan bajo la medida de mitigar el riesgo" xr:uid="{00000000-0002-0000-0100-00001A000000}">
          <x14:formula1>
            <xm:f>IF(OR(AP12='Opciones Tratamiento'!$B$2,AP12='Opciones Tratamiento'!$B$3,AP12='Opciones Tratamiento'!$B$4),ISBLANK(AP12),ISTEXT(AP12))</xm:f>
          </x14:formula1>
          <xm:sqref>AV12:AV17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188</v>
      </c>
      <c r="B1" t="s">
        <v>79</v>
      </c>
      <c r="C1" t="s">
        <v>189</v>
      </c>
      <c r="D1" t="s">
        <v>190</v>
      </c>
    </row>
    <row r="2" spans="1:4" x14ac:dyDescent="0.25">
      <c r="A2" t="s">
        <v>173</v>
      </c>
      <c r="B2" t="s">
        <v>191</v>
      </c>
      <c r="C2" t="s">
        <v>112</v>
      </c>
      <c r="D2" t="s">
        <v>146</v>
      </c>
    </row>
    <row r="3" spans="1:4" x14ac:dyDescent="0.25">
      <c r="A3" t="s">
        <v>192</v>
      </c>
      <c r="B3" t="s">
        <v>193</v>
      </c>
      <c r="C3" t="s">
        <v>194</v>
      </c>
      <c r="D3" t="s">
        <v>113</v>
      </c>
    </row>
    <row r="4" spans="1:4" x14ac:dyDescent="0.25">
      <c r="A4" t="s">
        <v>195</v>
      </c>
      <c r="B4" t="s">
        <v>107</v>
      </c>
      <c r="C4" t="s">
        <v>135</v>
      </c>
      <c r="D4" t="s">
        <v>136</v>
      </c>
    </row>
    <row r="5" spans="1:4" x14ac:dyDescent="0.25">
      <c r="A5" t="s">
        <v>193</v>
      </c>
      <c r="B5" t="s">
        <v>131</v>
      </c>
      <c r="C5" t="s">
        <v>196</v>
      </c>
      <c r="D5" t="s">
        <v>165</v>
      </c>
    </row>
    <row r="6" spans="1:4" x14ac:dyDescent="0.25">
      <c r="A6" t="s">
        <v>197</v>
      </c>
      <c r="B6" t="s">
        <v>162</v>
      </c>
      <c r="C6" t="s">
        <v>165</v>
      </c>
    </row>
    <row r="7" spans="1:4" x14ac:dyDescent="0.25">
      <c r="A7" t="s">
        <v>130</v>
      </c>
      <c r="B7" t="s">
        <v>198</v>
      </c>
    </row>
    <row r="8" spans="1:4" x14ac:dyDescent="0.25">
      <c r="A8" t="s">
        <v>161</v>
      </c>
    </row>
    <row r="9" spans="1:4" x14ac:dyDescent="0.25">
      <c r="A9" t="s">
        <v>106</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W54" sqref="AW54"/>
    </sheetView>
  </sheetViews>
  <sheetFormatPr baseColWidth="10" defaultColWidth="11.42578125" defaultRowHeight="15" x14ac:dyDescent="0.25"/>
  <cols>
    <col min="2" max="26" width="5.5703125" customWidth="1"/>
    <col min="27" max="27" width="11" customWidth="1"/>
    <col min="28" max="39" width="5.5703125" customWidth="1"/>
    <col min="41" max="46" width="5.570312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221" t="s">
        <v>199</v>
      </c>
      <c r="C2" s="221"/>
      <c r="D2" s="221"/>
      <c r="E2" s="221"/>
      <c r="F2" s="221"/>
      <c r="G2" s="221"/>
      <c r="H2" s="221"/>
      <c r="I2" s="221"/>
      <c r="J2" s="258" t="s">
        <v>15</v>
      </c>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221"/>
      <c r="C3" s="221"/>
      <c r="D3" s="221"/>
      <c r="E3" s="221"/>
      <c r="F3" s="221"/>
      <c r="G3" s="221"/>
      <c r="H3" s="221"/>
      <c r="I3" s="221"/>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221"/>
      <c r="C4" s="221"/>
      <c r="D4" s="221"/>
      <c r="E4" s="221"/>
      <c r="F4" s="221"/>
      <c r="G4" s="221"/>
      <c r="H4" s="221"/>
      <c r="I4" s="221"/>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69" t="s">
        <v>200</v>
      </c>
      <c r="C6" s="269"/>
      <c r="D6" s="270"/>
      <c r="E6" s="259" t="s">
        <v>201</v>
      </c>
      <c r="F6" s="260"/>
      <c r="G6" s="260"/>
      <c r="H6" s="260"/>
      <c r="I6" s="260"/>
      <c r="J6" s="255" t="str">
        <f>IF(AND('Mapa final'!$L$12="Muy Alta",'Mapa final'!$P$12="Leve"),CONCATENATE("R",'Mapa final'!$A$12),"")</f>
        <v/>
      </c>
      <c r="K6" s="256"/>
      <c r="L6" s="256" t="str">
        <f>IF(AND('Mapa final'!$L$12="Muy Alta",'Mapa final'!$P$12="Leve"),CONCATENATE("R",'Mapa final'!$A$12),"")</f>
        <v/>
      </c>
      <c r="M6" s="256"/>
      <c r="N6" s="256" t="str">
        <f>IF(AND('Mapa final'!$L$12="Muy Alta",'Mapa final'!$P$12="Leve"),CONCATENATE("R",'Mapa final'!$A$12),"")</f>
        <v/>
      </c>
      <c r="O6" s="257"/>
      <c r="P6" s="255" t="str">
        <f>IF(AND('Mapa final'!$L$12="Muy Alta",'Mapa final'!$P$12="Leve"),CONCATENATE("R",'Mapa final'!$A$12),"")</f>
        <v/>
      </c>
      <c r="Q6" s="256"/>
      <c r="R6" s="256" t="str">
        <f>IF(AND('Mapa final'!$L$12="Muy Alta",'Mapa final'!$P$12="Leve"),CONCATENATE("R",'Mapa final'!$A$12),"")</f>
        <v/>
      </c>
      <c r="S6" s="256"/>
      <c r="T6" s="256" t="str">
        <f>IF(AND('Mapa final'!$L$12="Muy Alta",'Mapa final'!$P$12="Leve"),CONCATENATE("R",'Mapa final'!$A$12),"")</f>
        <v/>
      </c>
      <c r="U6" s="257"/>
      <c r="V6" s="255" t="str">
        <f>IF(AND('Mapa final'!$L$12="Muy Alta",'Mapa final'!$P$12="Leve"),CONCATENATE("R",'Mapa final'!$A$12),"")</f>
        <v/>
      </c>
      <c r="W6" s="256"/>
      <c r="X6" s="256" t="str">
        <f>IF(AND('Mapa final'!$L$12="Muy Alta",'Mapa final'!$P$12="Leve"),CONCATENATE("R",'Mapa final'!$A$12),"")</f>
        <v/>
      </c>
      <c r="Y6" s="256"/>
      <c r="Z6" s="256" t="str">
        <f>IF(AND('Mapa final'!$L$12="Muy Alta",'Mapa final'!$P$12="Leve"),CONCATENATE("R",'Mapa final'!$A$12),"")</f>
        <v/>
      </c>
      <c r="AA6" s="257"/>
      <c r="AB6" s="255" t="str">
        <f>IF(AND('Mapa final'!$L$12="Muy Alta",'Mapa final'!$P$12="Leve"),CONCATENATE("R",'Mapa final'!$A$12),"")</f>
        <v/>
      </c>
      <c r="AC6" s="256"/>
      <c r="AD6" s="256" t="str">
        <f>IF(AND('Mapa final'!$L$12="Muy Alta",'Mapa final'!$P$12="Leve"),CONCATENATE("R",'Mapa final'!$A$12),"")</f>
        <v/>
      </c>
      <c r="AE6" s="256"/>
      <c r="AF6" s="256" t="str">
        <f>IF(AND('Mapa final'!$L$12="Muy Alta",'Mapa final'!$P$12="Leve"),CONCATENATE("R",'Mapa final'!$A$12),"")</f>
        <v/>
      </c>
      <c r="AG6" s="256"/>
      <c r="AH6" s="246" t="str">
        <f>IF(AND('Mapa final'!$L$12="Muy Alta",'Mapa final'!$P$12="Catastrófico"),CONCATENATE("R",'Mapa final'!$A$12),"")</f>
        <v/>
      </c>
      <c r="AI6" s="247"/>
      <c r="AJ6" s="247" t="str">
        <f>IF(AND('Mapa final'!$L$12="Muy Alta",'Mapa final'!$P$12="Catastrófico"),CONCATENATE("R",'Mapa final'!$A$12),"")</f>
        <v/>
      </c>
      <c r="AK6" s="247"/>
      <c r="AL6" s="247" t="str">
        <f>IF(AND('Mapa final'!$L$12="Muy Alta",'Mapa final'!$P$12="Catastrófico"),CONCATENATE("R",'Mapa final'!$A$12),"")</f>
        <v/>
      </c>
      <c r="AM6" s="248"/>
      <c r="AO6" s="271" t="s">
        <v>202</v>
      </c>
      <c r="AP6" s="272"/>
      <c r="AQ6" s="272"/>
      <c r="AR6" s="272"/>
      <c r="AS6" s="272"/>
      <c r="AT6" s="273"/>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69"/>
      <c r="C7" s="269"/>
      <c r="D7" s="270"/>
      <c r="E7" s="261"/>
      <c r="F7" s="262"/>
      <c r="G7" s="262"/>
      <c r="H7" s="262"/>
      <c r="I7" s="262"/>
      <c r="J7" s="249"/>
      <c r="K7" s="250"/>
      <c r="L7" s="250"/>
      <c r="M7" s="250"/>
      <c r="N7" s="250"/>
      <c r="O7" s="251"/>
      <c r="P7" s="249"/>
      <c r="Q7" s="250"/>
      <c r="R7" s="250"/>
      <c r="S7" s="250"/>
      <c r="T7" s="250"/>
      <c r="U7" s="251"/>
      <c r="V7" s="249"/>
      <c r="W7" s="250"/>
      <c r="X7" s="250"/>
      <c r="Y7" s="250"/>
      <c r="Z7" s="250"/>
      <c r="AA7" s="251"/>
      <c r="AB7" s="249"/>
      <c r="AC7" s="250"/>
      <c r="AD7" s="250"/>
      <c r="AE7" s="250"/>
      <c r="AF7" s="250"/>
      <c r="AG7" s="250"/>
      <c r="AH7" s="240"/>
      <c r="AI7" s="241"/>
      <c r="AJ7" s="241"/>
      <c r="AK7" s="241"/>
      <c r="AL7" s="241"/>
      <c r="AM7" s="242"/>
      <c r="AN7" s="64"/>
      <c r="AO7" s="274"/>
      <c r="AP7" s="275"/>
      <c r="AQ7" s="275"/>
      <c r="AR7" s="275"/>
      <c r="AS7" s="275"/>
      <c r="AT7" s="276"/>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69"/>
      <c r="C8" s="269"/>
      <c r="D8" s="270"/>
      <c r="E8" s="261"/>
      <c r="F8" s="262"/>
      <c r="G8" s="262"/>
      <c r="H8" s="262"/>
      <c r="I8" s="262"/>
      <c r="J8" s="249" t="str">
        <f>IF(AND('Mapa final'!$L$12="Muy Alta",'Mapa final'!$P$12="Leve"),CONCATENATE("R",'Mapa final'!$A$12),"")</f>
        <v/>
      </c>
      <c r="K8" s="250"/>
      <c r="L8" s="250" t="str">
        <f>IF(AND('Mapa final'!$L$12="Muy Alta",'Mapa final'!$P$12="Leve"),CONCATENATE("R",'Mapa final'!$A$12),"")</f>
        <v/>
      </c>
      <c r="M8" s="250"/>
      <c r="N8" s="250" t="str">
        <f>IF(AND('Mapa final'!$L$12="Muy Alta",'Mapa final'!$P$12="Leve"),CONCATENATE("R",'Mapa final'!$A$12),"")</f>
        <v/>
      </c>
      <c r="O8" s="251"/>
      <c r="P8" s="249" t="str">
        <f>IF(AND('Mapa final'!$L$12="Muy Alta",'Mapa final'!$P$12="Leve"),CONCATENATE("R",'Mapa final'!$A$12),"")</f>
        <v/>
      </c>
      <c r="Q8" s="250"/>
      <c r="R8" s="250" t="str">
        <f>IF(AND('Mapa final'!$L$12="Muy Alta",'Mapa final'!$P$12="Leve"),CONCATENATE("R",'Mapa final'!$A$12),"")</f>
        <v/>
      </c>
      <c r="S8" s="250"/>
      <c r="T8" s="250" t="str">
        <f>IF(AND('Mapa final'!$L$12="Muy Alta",'Mapa final'!$P$12="Leve"),CONCATENATE("R",'Mapa final'!$A$12),"")</f>
        <v/>
      </c>
      <c r="U8" s="251"/>
      <c r="V8" s="249" t="str">
        <f>IF(AND('Mapa final'!$L$12="Muy Alta",'Mapa final'!$P$12="Leve"),CONCATENATE("R",'Mapa final'!$A$12),"")</f>
        <v/>
      </c>
      <c r="W8" s="250"/>
      <c r="X8" s="250" t="str">
        <f>IF(AND('Mapa final'!$L$12="Muy Alta",'Mapa final'!$P$12="Leve"),CONCATENATE("R",'Mapa final'!$A$12),"")</f>
        <v/>
      </c>
      <c r="Y8" s="250"/>
      <c r="Z8" s="250" t="str">
        <f>IF(AND('Mapa final'!$L$12="Muy Alta",'Mapa final'!$P$12="Leve"),CONCATENATE("R",'Mapa final'!$A$12),"")</f>
        <v/>
      </c>
      <c r="AA8" s="251"/>
      <c r="AB8" s="249" t="str">
        <f>IF(AND('Mapa final'!$L$12="Muy Alta",'Mapa final'!$P$12="Leve"),CONCATENATE("R",'Mapa final'!$A$12),"")</f>
        <v/>
      </c>
      <c r="AC8" s="250"/>
      <c r="AD8" s="250" t="str">
        <f>IF(AND('Mapa final'!$L$12="Muy Alta",'Mapa final'!$P$12="Leve"),CONCATENATE("R",'Mapa final'!$A$12),"")</f>
        <v/>
      </c>
      <c r="AE8" s="250"/>
      <c r="AF8" s="250" t="str">
        <f>IF(AND('Mapa final'!$L$12="Muy Alta",'Mapa final'!$P$12="Leve"),CONCATENATE("R",'Mapa final'!$A$12),"")</f>
        <v/>
      </c>
      <c r="AG8" s="250"/>
      <c r="AH8" s="240" t="str">
        <f>IF(AND('Mapa final'!$L$12="Muy Alta",'Mapa final'!$P$12="Catastrófico"),CONCATENATE("R",'Mapa final'!$A$12),"")</f>
        <v/>
      </c>
      <c r="AI8" s="241"/>
      <c r="AJ8" s="241" t="str">
        <f>IF(AND('Mapa final'!$L$12="Muy Alta",'Mapa final'!$P$12="Catastrófico"),CONCATENATE("R",'Mapa final'!$A$12),"")</f>
        <v/>
      </c>
      <c r="AK8" s="241"/>
      <c r="AL8" s="241" t="str">
        <f>IF(AND('Mapa final'!$L$12="Muy Alta",'Mapa final'!$P$12="Catastrófico"),CONCATENATE("R",'Mapa final'!$A$12),"")</f>
        <v/>
      </c>
      <c r="AM8" s="242"/>
      <c r="AN8" s="64"/>
      <c r="AO8" s="274"/>
      <c r="AP8" s="275"/>
      <c r="AQ8" s="275"/>
      <c r="AR8" s="275"/>
      <c r="AS8" s="275"/>
      <c r="AT8" s="276"/>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69"/>
      <c r="C9" s="269"/>
      <c r="D9" s="270"/>
      <c r="E9" s="261"/>
      <c r="F9" s="262"/>
      <c r="G9" s="262"/>
      <c r="H9" s="262"/>
      <c r="I9" s="262"/>
      <c r="J9" s="249"/>
      <c r="K9" s="250"/>
      <c r="L9" s="250"/>
      <c r="M9" s="250"/>
      <c r="N9" s="250"/>
      <c r="O9" s="251"/>
      <c r="P9" s="249"/>
      <c r="Q9" s="250"/>
      <c r="R9" s="250"/>
      <c r="S9" s="250"/>
      <c r="T9" s="250"/>
      <c r="U9" s="251"/>
      <c r="V9" s="249"/>
      <c r="W9" s="250"/>
      <c r="X9" s="250"/>
      <c r="Y9" s="250"/>
      <c r="Z9" s="250"/>
      <c r="AA9" s="251"/>
      <c r="AB9" s="249"/>
      <c r="AC9" s="250"/>
      <c r="AD9" s="250"/>
      <c r="AE9" s="250"/>
      <c r="AF9" s="250"/>
      <c r="AG9" s="250"/>
      <c r="AH9" s="240"/>
      <c r="AI9" s="241"/>
      <c r="AJ9" s="241"/>
      <c r="AK9" s="241"/>
      <c r="AL9" s="241"/>
      <c r="AM9" s="242"/>
      <c r="AN9" s="64"/>
      <c r="AO9" s="274"/>
      <c r="AP9" s="275"/>
      <c r="AQ9" s="275"/>
      <c r="AR9" s="275"/>
      <c r="AS9" s="275"/>
      <c r="AT9" s="276"/>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69"/>
      <c r="C10" s="269"/>
      <c r="D10" s="270"/>
      <c r="E10" s="261"/>
      <c r="F10" s="262"/>
      <c r="G10" s="262"/>
      <c r="H10" s="262"/>
      <c r="I10" s="262"/>
      <c r="J10" s="249" t="str">
        <f>IF(AND('Mapa final'!$L$12="Muy Alta",'Mapa final'!$P$12="Leve"),CONCATENATE("R",'Mapa final'!$A$12),"")</f>
        <v/>
      </c>
      <c r="K10" s="250"/>
      <c r="L10" s="250" t="str">
        <f>IF(AND('Mapa final'!$L$12="Muy Alta",'Mapa final'!$P$12="Leve"),CONCATENATE("R",'Mapa final'!$A$12),"")</f>
        <v/>
      </c>
      <c r="M10" s="250"/>
      <c r="N10" s="250" t="str">
        <f>IF(AND('Mapa final'!$L$12="Muy Alta",'Mapa final'!$P$12="Leve"),CONCATENATE("R",'Mapa final'!$A$12),"")</f>
        <v/>
      </c>
      <c r="O10" s="251"/>
      <c r="P10" s="249" t="str">
        <f>IF(AND('Mapa final'!$L$12="Muy Alta",'Mapa final'!$P$12="Leve"),CONCATENATE("R",'Mapa final'!$A$12),"")</f>
        <v/>
      </c>
      <c r="Q10" s="250"/>
      <c r="R10" s="250" t="str">
        <f>IF(AND('Mapa final'!$L$12="Muy Alta",'Mapa final'!$P$12="Leve"),CONCATENATE("R",'Mapa final'!$A$12),"")</f>
        <v/>
      </c>
      <c r="S10" s="250"/>
      <c r="T10" s="250" t="str">
        <f>IF(AND('Mapa final'!$L$12="Muy Alta",'Mapa final'!$P$12="Leve"),CONCATENATE("R",'Mapa final'!$A$12),"")</f>
        <v/>
      </c>
      <c r="U10" s="251"/>
      <c r="V10" s="249" t="str">
        <f>IF(AND('Mapa final'!$L$12="Muy Alta",'Mapa final'!$P$12="Leve"),CONCATENATE("R",'Mapa final'!$A$12),"")</f>
        <v/>
      </c>
      <c r="W10" s="250"/>
      <c r="X10" s="250" t="str">
        <f>IF(AND('Mapa final'!$L$12="Muy Alta",'Mapa final'!$P$12="Leve"),CONCATENATE("R",'Mapa final'!$A$12),"")</f>
        <v/>
      </c>
      <c r="Y10" s="250"/>
      <c r="Z10" s="250" t="str">
        <f>IF(AND('Mapa final'!$L$12="Muy Alta",'Mapa final'!$P$12="Leve"),CONCATENATE("R",'Mapa final'!$A$12),"")</f>
        <v/>
      </c>
      <c r="AA10" s="251"/>
      <c r="AB10" s="249" t="str">
        <f>IF(AND('Mapa final'!$L$12="Muy Alta",'Mapa final'!$P$12="Leve"),CONCATENATE("R",'Mapa final'!$A$12),"")</f>
        <v/>
      </c>
      <c r="AC10" s="250"/>
      <c r="AD10" s="250" t="str">
        <f>IF(AND('Mapa final'!$L$12="Muy Alta",'Mapa final'!$P$12="Leve"),CONCATENATE("R",'Mapa final'!$A$12),"")</f>
        <v/>
      </c>
      <c r="AE10" s="250"/>
      <c r="AF10" s="250" t="str">
        <f>IF(AND('Mapa final'!$L$12="Muy Alta",'Mapa final'!$P$12="Leve"),CONCATENATE("R",'Mapa final'!$A$12),"")</f>
        <v/>
      </c>
      <c r="AG10" s="250"/>
      <c r="AH10" s="240" t="str">
        <f>IF(AND('Mapa final'!$L$12="Muy Alta",'Mapa final'!$P$12="Catastrófico"),CONCATENATE("R",'Mapa final'!$A$12),"")</f>
        <v/>
      </c>
      <c r="AI10" s="241"/>
      <c r="AJ10" s="241" t="str">
        <f>IF(AND('Mapa final'!$L$12="Muy Alta",'Mapa final'!$P$12="Catastrófico"),CONCATENATE("R",'Mapa final'!$A$12),"")</f>
        <v/>
      </c>
      <c r="AK10" s="241"/>
      <c r="AL10" s="241" t="str">
        <f>IF(AND('Mapa final'!$L$12="Muy Alta",'Mapa final'!$P$12="Catastrófico"),CONCATENATE("R",'Mapa final'!$A$12),"")</f>
        <v/>
      </c>
      <c r="AM10" s="242"/>
      <c r="AN10" s="64"/>
      <c r="AO10" s="274"/>
      <c r="AP10" s="275"/>
      <c r="AQ10" s="275"/>
      <c r="AR10" s="275"/>
      <c r="AS10" s="275"/>
      <c r="AT10" s="276"/>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69"/>
      <c r="C11" s="269"/>
      <c r="D11" s="270"/>
      <c r="E11" s="261"/>
      <c r="F11" s="262"/>
      <c r="G11" s="262"/>
      <c r="H11" s="262"/>
      <c r="I11" s="262"/>
      <c r="J11" s="249"/>
      <c r="K11" s="250"/>
      <c r="L11" s="250"/>
      <c r="M11" s="250"/>
      <c r="N11" s="250"/>
      <c r="O11" s="251"/>
      <c r="P11" s="249"/>
      <c r="Q11" s="250"/>
      <c r="R11" s="250"/>
      <c r="S11" s="250"/>
      <c r="T11" s="250"/>
      <c r="U11" s="251"/>
      <c r="V11" s="249"/>
      <c r="W11" s="250"/>
      <c r="X11" s="250"/>
      <c r="Y11" s="250"/>
      <c r="Z11" s="250"/>
      <c r="AA11" s="251"/>
      <c r="AB11" s="249"/>
      <c r="AC11" s="250"/>
      <c r="AD11" s="250"/>
      <c r="AE11" s="250"/>
      <c r="AF11" s="250"/>
      <c r="AG11" s="250"/>
      <c r="AH11" s="240"/>
      <c r="AI11" s="241"/>
      <c r="AJ11" s="241"/>
      <c r="AK11" s="241"/>
      <c r="AL11" s="241"/>
      <c r="AM11" s="242"/>
      <c r="AN11" s="64"/>
      <c r="AO11" s="274"/>
      <c r="AP11" s="275"/>
      <c r="AQ11" s="275"/>
      <c r="AR11" s="275"/>
      <c r="AS11" s="275"/>
      <c r="AT11" s="276"/>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69"/>
      <c r="C12" s="269"/>
      <c r="D12" s="270"/>
      <c r="E12" s="261"/>
      <c r="F12" s="262"/>
      <c r="G12" s="262"/>
      <c r="H12" s="262"/>
      <c r="I12" s="262"/>
      <c r="J12" s="249" t="str">
        <f>IF(AND('Mapa final'!$L$12="Muy Alta",'Mapa final'!$P$12="Leve"),CONCATENATE("R",'Mapa final'!$A$12),"")</f>
        <v/>
      </c>
      <c r="K12" s="250"/>
      <c r="L12" s="250" t="str">
        <f>IF(AND('Mapa final'!$L$12="Muy Alta",'Mapa final'!$P$12="Leve"),CONCATENATE("R",'Mapa final'!$A$12),"")</f>
        <v/>
      </c>
      <c r="M12" s="250"/>
      <c r="N12" s="250" t="str">
        <f>IF(AND('Mapa final'!$L$12="Muy Alta",'Mapa final'!$P$12="Leve"),CONCATENATE("R",'Mapa final'!$A$12),"")</f>
        <v/>
      </c>
      <c r="O12" s="251"/>
      <c r="P12" s="249" t="str">
        <f>IF(AND('Mapa final'!$L$12="Muy Alta",'Mapa final'!$P$12="Leve"),CONCATENATE("R",'Mapa final'!$A$12),"")</f>
        <v/>
      </c>
      <c r="Q12" s="250"/>
      <c r="R12" s="250" t="str">
        <f>IF(AND('Mapa final'!$L$12="Muy Alta",'Mapa final'!$P$12="Leve"),CONCATENATE("R",'Mapa final'!$A$12),"")</f>
        <v/>
      </c>
      <c r="S12" s="250"/>
      <c r="T12" s="250" t="str">
        <f>IF(AND('Mapa final'!$L$12="Muy Alta",'Mapa final'!$P$12="Leve"),CONCATENATE("R",'Mapa final'!$A$12),"")</f>
        <v/>
      </c>
      <c r="U12" s="251"/>
      <c r="V12" s="249" t="str">
        <f>IF(AND('Mapa final'!$L$12="Muy Alta",'Mapa final'!$P$12="Leve"),CONCATENATE("R",'Mapa final'!$A$12),"")</f>
        <v/>
      </c>
      <c r="W12" s="250"/>
      <c r="X12" s="250" t="str">
        <f>IF(AND('Mapa final'!$L$12="Muy Alta",'Mapa final'!$P$12="Leve"),CONCATENATE("R",'Mapa final'!$A$12),"")</f>
        <v/>
      </c>
      <c r="Y12" s="250"/>
      <c r="Z12" s="250" t="str">
        <f>IF(AND('Mapa final'!$L$12="Muy Alta",'Mapa final'!$P$12="Leve"),CONCATENATE("R",'Mapa final'!$A$12),"")</f>
        <v/>
      </c>
      <c r="AA12" s="251"/>
      <c r="AB12" s="249" t="str">
        <f>IF(AND('Mapa final'!$L$12="Muy Alta",'Mapa final'!$P$12="Leve"),CONCATENATE("R",'Mapa final'!$A$12),"")</f>
        <v/>
      </c>
      <c r="AC12" s="250"/>
      <c r="AD12" s="250" t="str">
        <f>IF(AND('Mapa final'!$L$12="Muy Alta",'Mapa final'!$P$12="Leve"),CONCATENATE("R",'Mapa final'!$A$12),"")</f>
        <v/>
      </c>
      <c r="AE12" s="250"/>
      <c r="AF12" s="250" t="str">
        <f>IF(AND('Mapa final'!$L$12="Muy Alta",'Mapa final'!$P$12="Leve"),CONCATENATE("R",'Mapa final'!$A$12),"")</f>
        <v/>
      </c>
      <c r="AG12" s="250"/>
      <c r="AH12" s="240" t="str">
        <f>IF(AND('Mapa final'!$L$12="Muy Alta",'Mapa final'!$P$12="Catastrófico"),CONCATENATE("R",'Mapa final'!$A$12),"")</f>
        <v/>
      </c>
      <c r="AI12" s="241"/>
      <c r="AJ12" s="241" t="str">
        <f>IF(AND('Mapa final'!$L$12="Muy Alta",'Mapa final'!$P$12="Catastrófico"),CONCATENATE("R",'Mapa final'!$A$12),"")</f>
        <v/>
      </c>
      <c r="AK12" s="241"/>
      <c r="AL12" s="241" t="str">
        <f>IF(AND('Mapa final'!$L$12="Muy Alta",'Mapa final'!$P$12="Catastrófico"),CONCATENATE("R",'Mapa final'!$A$12),"")</f>
        <v/>
      </c>
      <c r="AM12" s="242"/>
      <c r="AN12" s="64"/>
      <c r="AO12" s="274"/>
      <c r="AP12" s="275"/>
      <c r="AQ12" s="275"/>
      <c r="AR12" s="275"/>
      <c r="AS12" s="275"/>
      <c r="AT12" s="276"/>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69"/>
      <c r="C13" s="269"/>
      <c r="D13" s="270"/>
      <c r="E13" s="263"/>
      <c r="F13" s="264"/>
      <c r="G13" s="264"/>
      <c r="H13" s="264"/>
      <c r="I13" s="264"/>
      <c r="J13" s="252"/>
      <c r="K13" s="253"/>
      <c r="L13" s="253"/>
      <c r="M13" s="253"/>
      <c r="N13" s="253"/>
      <c r="O13" s="254"/>
      <c r="P13" s="252"/>
      <c r="Q13" s="253"/>
      <c r="R13" s="253"/>
      <c r="S13" s="253"/>
      <c r="T13" s="253"/>
      <c r="U13" s="254"/>
      <c r="V13" s="252"/>
      <c r="W13" s="253"/>
      <c r="X13" s="253"/>
      <c r="Y13" s="253"/>
      <c r="Z13" s="253"/>
      <c r="AA13" s="254"/>
      <c r="AB13" s="252"/>
      <c r="AC13" s="253"/>
      <c r="AD13" s="253"/>
      <c r="AE13" s="253"/>
      <c r="AF13" s="253"/>
      <c r="AG13" s="253"/>
      <c r="AH13" s="243"/>
      <c r="AI13" s="244"/>
      <c r="AJ13" s="244"/>
      <c r="AK13" s="244"/>
      <c r="AL13" s="244"/>
      <c r="AM13" s="245"/>
      <c r="AN13" s="64"/>
      <c r="AO13" s="277"/>
      <c r="AP13" s="278"/>
      <c r="AQ13" s="278"/>
      <c r="AR13" s="278"/>
      <c r="AS13" s="278"/>
      <c r="AT13" s="279"/>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69"/>
      <c r="C14" s="269"/>
      <c r="D14" s="270"/>
      <c r="E14" s="259" t="s">
        <v>203</v>
      </c>
      <c r="F14" s="260"/>
      <c r="G14" s="260"/>
      <c r="H14" s="260"/>
      <c r="I14" s="260"/>
      <c r="J14" s="237" t="str">
        <f>IF(AND('Mapa final'!$L$12="Alta",'Mapa final'!$P$12="Leve"),CONCATENATE("R",'Mapa final'!$A$12),"")</f>
        <v/>
      </c>
      <c r="K14" s="238"/>
      <c r="L14" s="238" t="str">
        <f>IF(AND('Mapa final'!$L$12="Alta",'Mapa final'!$P$12="Leve"),CONCATENATE("R",'Mapa final'!$A$12),"")</f>
        <v/>
      </c>
      <c r="M14" s="238"/>
      <c r="N14" s="238" t="str">
        <f>IF(AND('Mapa final'!$L$12="Alta",'Mapa final'!$P$12="Leve"),CONCATENATE("R",'Mapa final'!$A$12),"")</f>
        <v/>
      </c>
      <c r="O14" s="239"/>
      <c r="P14" s="237" t="str">
        <f>IF(AND('Mapa final'!$L$12="Alta",'Mapa final'!$P$12="Leve"),CONCATENATE("R",'Mapa final'!$A$12),"")</f>
        <v/>
      </c>
      <c r="Q14" s="238"/>
      <c r="R14" s="238" t="str">
        <f>IF(AND('Mapa final'!$L$12="Alta",'Mapa final'!$P$12="Leve"),CONCATENATE("R",'Mapa final'!$A$12),"")</f>
        <v/>
      </c>
      <c r="S14" s="238"/>
      <c r="T14" s="238" t="str">
        <f>IF(AND('Mapa final'!$L$12="Alta",'Mapa final'!$P$12="Leve"),CONCATENATE("R",'Mapa final'!$A$12),"")</f>
        <v/>
      </c>
      <c r="U14" s="239"/>
      <c r="V14" s="255" t="str">
        <f>IF(AND('Mapa final'!$L$12="Alta",'Mapa final'!$P$12="moderado"),CONCATENATE("R",'Mapa final'!$A$12),"")</f>
        <v>R1</v>
      </c>
      <c r="W14" s="256"/>
      <c r="X14" s="256" t="str">
        <f>IF(AND('Mapa final'!$L$12="Muy Alta",'Mapa final'!$P$12="Leve"),CONCATENATE("R",'Mapa final'!$A$12),"")</f>
        <v/>
      </c>
      <c r="Y14" s="256"/>
      <c r="Z14" s="256" t="str">
        <f>IF(AND('Mapa final'!$L$12="Muy Alta",'Mapa final'!$P$12="Leve"),CONCATENATE("R",'Mapa final'!$A$12),"")</f>
        <v/>
      </c>
      <c r="AA14" s="257"/>
      <c r="AB14" s="255" t="str">
        <f>IF(AND('Mapa final'!$L$12="Muy Alta",'Mapa final'!$P$12="Leve"),CONCATENATE("R",'Mapa final'!$A$12),"")</f>
        <v/>
      </c>
      <c r="AC14" s="256"/>
      <c r="AD14" s="256" t="str">
        <f>IF(AND('Mapa final'!$L$12="Muy Alta",'Mapa final'!$P$12="Leve"),CONCATENATE("R",'Mapa final'!$A$12),"")</f>
        <v/>
      </c>
      <c r="AE14" s="256"/>
      <c r="AF14" s="256" t="str">
        <f>IF(AND('Mapa final'!$L$12="Muy Alta",'Mapa final'!$P$12="Leve"),CONCATENATE("R",'Mapa final'!$A$12),"")</f>
        <v/>
      </c>
      <c r="AG14" s="257"/>
      <c r="AH14" s="246" t="str">
        <f>IF(AND('Mapa final'!$L$12="Muy Alta",'Mapa final'!$P$12="Catastrófico"),CONCATENATE("R",'Mapa final'!$A$12),"")</f>
        <v/>
      </c>
      <c r="AI14" s="247"/>
      <c r="AJ14" s="247" t="str">
        <f>IF(AND('Mapa final'!$L$12="Muy Alta",'Mapa final'!$P$12="Catastrófico"),CONCATENATE("R",'Mapa final'!$A$12),"")</f>
        <v/>
      </c>
      <c r="AK14" s="247"/>
      <c r="AL14" s="247" t="str">
        <f>IF(AND('Mapa final'!$L$12="Muy Alta",'Mapa final'!$P$12="Catastrófico"),CONCATENATE("R",'Mapa final'!$A$12),"")</f>
        <v/>
      </c>
      <c r="AM14" s="248"/>
      <c r="AN14" s="64"/>
      <c r="AO14" s="280" t="s">
        <v>204</v>
      </c>
      <c r="AP14" s="281"/>
      <c r="AQ14" s="281"/>
      <c r="AR14" s="281"/>
      <c r="AS14" s="281"/>
      <c r="AT14" s="282"/>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69"/>
      <c r="C15" s="269"/>
      <c r="D15" s="270"/>
      <c r="E15" s="261"/>
      <c r="F15" s="262"/>
      <c r="G15" s="262"/>
      <c r="H15" s="262"/>
      <c r="I15" s="262"/>
      <c r="J15" s="231"/>
      <c r="K15" s="232"/>
      <c r="L15" s="232"/>
      <c r="M15" s="232"/>
      <c r="N15" s="232"/>
      <c r="O15" s="233"/>
      <c r="P15" s="231"/>
      <c r="Q15" s="232"/>
      <c r="R15" s="232"/>
      <c r="S15" s="232"/>
      <c r="T15" s="232"/>
      <c r="U15" s="233"/>
      <c r="V15" s="249"/>
      <c r="W15" s="250"/>
      <c r="X15" s="250"/>
      <c r="Y15" s="250"/>
      <c r="Z15" s="250"/>
      <c r="AA15" s="251"/>
      <c r="AB15" s="249"/>
      <c r="AC15" s="250"/>
      <c r="AD15" s="250"/>
      <c r="AE15" s="250"/>
      <c r="AF15" s="250"/>
      <c r="AG15" s="251"/>
      <c r="AH15" s="240"/>
      <c r="AI15" s="241"/>
      <c r="AJ15" s="241"/>
      <c r="AK15" s="241"/>
      <c r="AL15" s="241"/>
      <c r="AM15" s="242"/>
      <c r="AN15" s="64"/>
      <c r="AO15" s="283"/>
      <c r="AP15" s="284"/>
      <c r="AQ15" s="284"/>
      <c r="AR15" s="284"/>
      <c r="AS15" s="284"/>
      <c r="AT15" s="285"/>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69"/>
      <c r="C16" s="269"/>
      <c r="D16" s="270"/>
      <c r="E16" s="261"/>
      <c r="F16" s="262"/>
      <c r="G16" s="262"/>
      <c r="H16" s="262"/>
      <c r="I16" s="262"/>
      <c r="J16" s="231" t="str">
        <f>IF(AND('Mapa final'!$L$12="Alta",'Mapa final'!$P$12="Leve"),CONCATENATE("R",'Mapa final'!$A$12),"")</f>
        <v/>
      </c>
      <c r="K16" s="232"/>
      <c r="L16" s="232" t="str">
        <f>IF(AND('Mapa final'!$L$12="Alta",'Mapa final'!$P$12="Leve"),CONCATENATE("R",'Mapa final'!$A$12),"")</f>
        <v/>
      </c>
      <c r="M16" s="232"/>
      <c r="N16" s="232" t="str">
        <f>IF(AND('Mapa final'!$L$12="Alta",'Mapa final'!$P$12="Leve"),CONCATENATE("R",'Mapa final'!$A$12),"")</f>
        <v/>
      </c>
      <c r="O16" s="233"/>
      <c r="P16" s="231" t="str">
        <f>IF(AND('Mapa final'!$L$12="Alta",'Mapa final'!$P$12="Leve"),CONCATENATE("R",'Mapa final'!$A$12),"")</f>
        <v/>
      </c>
      <c r="Q16" s="232"/>
      <c r="R16" s="232" t="str">
        <f>IF(AND('Mapa final'!$L$12="Alta",'Mapa final'!$P$12="Leve"),CONCATENATE("R",'Mapa final'!$A$12),"")</f>
        <v/>
      </c>
      <c r="S16" s="232"/>
      <c r="T16" s="232" t="str">
        <f>IF(AND('Mapa final'!$L$12="Alta",'Mapa final'!$P$12="Leve"),CONCATENATE("R",'Mapa final'!$A$12),"")</f>
        <v/>
      </c>
      <c r="U16" s="233"/>
      <c r="V16" s="249" t="str">
        <f>IF(AND('Mapa final'!$L$12="Muy Alta",'Mapa final'!$P$12="Leve"),CONCATENATE("R",'Mapa final'!$A$12),"")</f>
        <v/>
      </c>
      <c r="W16" s="250"/>
      <c r="X16" s="250" t="str">
        <f>IF(AND('Mapa final'!$L$12="Muy Alta",'Mapa final'!$P$12="Leve"),CONCATENATE("R",'Mapa final'!$A$12),"")</f>
        <v/>
      </c>
      <c r="Y16" s="250"/>
      <c r="Z16" s="250" t="str">
        <f>IF(AND('Mapa final'!$L$12="Muy Alta",'Mapa final'!$P$12="Leve"),CONCATENATE("R",'Mapa final'!$A$12),"")</f>
        <v/>
      </c>
      <c r="AA16" s="251"/>
      <c r="AB16" s="249" t="str">
        <f>IF(AND('Mapa final'!$L$12="Muy Alta",'Mapa final'!$P$12="Leve"),CONCATENATE("R",'Mapa final'!$A$12),"")</f>
        <v/>
      </c>
      <c r="AC16" s="250"/>
      <c r="AD16" s="250" t="str">
        <f>IF(AND('Mapa final'!$L$12="Muy Alta",'Mapa final'!$P$12="Leve"),CONCATENATE("R",'Mapa final'!$A$12),"")</f>
        <v/>
      </c>
      <c r="AE16" s="250"/>
      <c r="AF16" s="250" t="str">
        <f>IF(AND('Mapa final'!$L$12="Muy Alta",'Mapa final'!$P$12="Leve"),CONCATENATE("R",'Mapa final'!$A$12),"")</f>
        <v/>
      </c>
      <c r="AG16" s="251"/>
      <c r="AH16" s="240" t="str">
        <f>IF(AND('Mapa final'!$L$12="Muy Alta",'Mapa final'!$P$12="Catastrófico"),CONCATENATE("R",'Mapa final'!$A$12),"")</f>
        <v/>
      </c>
      <c r="AI16" s="241"/>
      <c r="AJ16" s="241" t="str">
        <f>IF(AND('Mapa final'!$L$12="Muy Alta",'Mapa final'!$P$12="Catastrófico"),CONCATENATE("R",'Mapa final'!$A$12),"")</f>
        <v/>
      </c>
      <c r="AK16" s="241"/>
      <c r="AL16" s="241" t="str">
        <f>IF(AND('Mapa final'!$L$12="Muy Alta",'Mapa final'!$P$12="Catastrófico"),CONCATENATE("R",'Mapa final'!$A$12),"")</f>
        <v/>
      </c>
      <c r="AM16" s="242"/>
      <c r="AN16" s="64"/>
      <c r="AO16" s="283"/>
      <c r="AP16" s="284"/>
      <c r="AQ16" s="284"/>
      <c r="AR16" s="284"/>
      <c r="AS16" s="284"/>
      <c r="AT16" s="285"/>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69"/>
      <c r="C17" s="269"/>
      <c r="D17" s="270"/>
      <c r="E17" s="261"/>
      <c r="F17" s="262"/>
      <c r="G17" s="262"/>
      <c r="H17" s="262"/>
      <c r="I17" s="262"/>
      <c r="J17" s="231"/>
      <c r="K17" s="232"/>
      <c r="L17" s="232"/>
      <c r="M17" s="232"/>
      <c r="N17" s="232"/>
      <c r="O17" s="233"/>
      <c r="P17" s="231"/>
      <c r="Q17" s="232"/>
      <c r="R17" s="232"/>
      <c r="S17" s="232"/>
      <c r="T17" s="232"/>
      <c r="U17" s="233"/>
      <c r="V17" s="249"/>
      <c r="W17" s="250"/>
      <c r="X17" s="250"/>
      <c r="Y17" s="250"/>
      <c r="Z17" s="250"/>
      <c r="AA17" s="251"/>
      <c r="AB17" s="249"/>
      <c r="AC17" s="250"/>
      <c r="AD17" s="250"/>
      <c r="AE17" s="250"/>
      <c r="AF17" s="250"/>
      <c r="AG17" s="251"/>
      <c r="AH17" s="240"/>
      <c r="AI17" s="241"/>
      <c r="AJ17" s="241"/>
      <c r="AK17" s="241"/>
      <c r="AL17" s="241"/>
      <c r="AM17" s="242"/>
      <c r="AN17" s="64"/>
      <c r="AO17" s="283"/>
      <c r="AP17" s="284"/>
      <c r="AQ17" s="284"/>
      <c r="AR17" s="284"/>
      <c r="AS17" s="284"/>
      <c r="AT17" s="285"/>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69"/>
      <c r="C18" s="269"/>
      <c r="D18" s="270"/>
      <c r="E18" s="261"/>
      <c r="F18" s="262"/>
      <c r="G18" s="262"/>
      <c r="H18" s="262"/>
      <c r="I18" s="262"/>
      <c r="J18" s="231" t="str">
        <f>IF(AND('Mapa final'!$L$12="Alta",'Mapa final'!$P$12="Leve"),CONCATENATE("R",'Mapa final'!$A$12),"")</f>
        <v/>
      </c>
      <c r="K18" s="232"/>
      <c r="L18" s="232" t="str">
        <f>IF(AND('Mapa final'!$L$12="Alta",'Mapa final'!$P$12="Leve"),CONCATENATE("R",'Mapa final'!$A$12),"")</f>
        <v/>
      </c>
      <c r="M18" s="232"/>
      <c r="N18" s="232" t="str">
        <f>IF(AND('Mapa final'!$L$12="Alta",'Mapa final'!$P$12="Leve"),CONCATENATE("R",'Mapa final'!$A$12),"")</f>
        <v/>
      </c>
      <c r="O18" s="233"/>
      <c r="P18" s="231" t="str">
        <f>IF(AND('Mapa final'!$L$12="Alta",'Mapa final'!$P$12="Leve"),CONCATENATE("R",'Mapa final'!$A$12),"")</f>
        <v/>
      </c>
      <c r="Q18" s="232"/>
      <c r="R18" s="232" t="str">
        <f>IF(AND('Mapa final'!$L$12="Alta",'Mapa final'!$P$12="Leve"),CONCATENATE("R",'Mapa final'!$A$12),"")</f>
        <v/>
      </c>
      <c r="S18" s="232"/>
      <c r="T18" s="232" t="str">
        <f>IF(AND('Mapa final'!$L$12="Alta",'Mapa final'!$P$12="Leve"),CONCATENATE("R",'Mapa final'!$A$12),"")</f>
        <v/>
      </c>
      <c r="U18" s="233"/>
      <c r="V18" s="249" t="str">
        <f>IF(AND('Mapa final'!$L$12="Muy Alta",'Mapa final'!$P$12="Leve"),CONCATENATE("R",'Mapa final'!$A$12),"")</f>
        <v/>
      </c>
      <c r="W18" s="250"/>
      <c r="X18" s="250" t="str">
        <f>IF(AND('Mapa final'!$L$12="Muy Alta",'Mapa final'!$P$12="Leve"),CONCATENATE("R",'Mapa final'!$A$12),"")</f>
        <v/>
      </c>
      <c r="Y18" s="250"/>
      <c r="Z18" s="250" t="str">
        <f>IF(AND('Mapa final'!$L$12="Muy Alta",'Mapa final'!$P$12="Leve"),CONCATENATE("R",'Mapa final'!$A$12),"")</f>
        <v/>
      </c>
      <c r="AA18" s="251"/>
      <c r="AB18" s="249" t="str">
        <f>IF(AND('Mapa final'!$L$12="Muy Alta",'Mapa final'!$P$12="Leve"),CONCATENATE("R",'Mapa final'!$A$12),"")</f>
        <v/>
      </c>
      <c r="AC18" s="250"/>
      <c r="AD18" s="250" t="str">
        <f>IF(AND('Mapa final'!$L$12="Muy Alta",'Mapa final'!$P$12="Leve"),CONCATENATE("R",'Mapa final'!$A$12),"")</f>
        <v/>
      </c>
      <c r="AE18" s="250"/>
      <c r="AF18" s="250" t="str">
        <f>IF(AND('Mapa final'!$L$12="Muy Alta",'Mapa final'!$P$12="Leve"),CONCATENATE("R",'Mapa final'!$A$12),"")</f>
        <v/>
      </c>
      <c r="AG18" s="251"/>
      <c r="AH18" s="240" t="str">
        <f>IF(AND('Mapa final'!$L$12="Muy Alta",'Mapa final'!$P$12="Catastrófico"),CONCATENATE("R",'Mapa final'!$A$12),"")</f>
        <v/>
      </c>
      <c r="AI18" s="241"/>
      <c r="AJ18" s="241" t="str">
        <f>IF(AND('Mapa final'!$L$12="Muy Alta",'Mapa final'!$P$12="Catastrófico"),CONCATENATE("R",'Mapa final'!$A$12),"")</f>
        <v/>
      </c>
      <c r="AK18" s="241"/>
      <c r="AL18" s="241" t="str">
        <f>IF(AND('Mapa final'!$L$12="Muy Alta",'Mapa final'!$P$12="Catastrófico"),CONCATENATE("R",'Mapa final'!$A$12),"")</f>
        <v/>
      </c>
      <c r="AM18" s="242"/>
      <c r="AN18" s="64"/>
      <c r="AO18" s="283"/>
      <c r="AP18" s="284"/>
      <c r="AQ18" s="284"/>
      <c r="AR18" s="284"/>
      <c r="AS18" s="284"/>
      <c r="AT18" s="285"/>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69"/>
      <c r="C19" s="269"/>
      <c r="D19" s="270"/>
      <c r="E19" s="261"/>
      <c r="F19" s="262"/>
      <c r="G19" s="262"/>
      <c r="H19" s="262"/>
      <c r="I19" s="262"/>
      <c r="J19" s="231"/>
      <c r="K19" s="232"/>
      <c r="L19" s="232"/>
      <c r="M19" s="232"/>
      <c r="N19" s="232"/>
      <c r="O19" s="233"/>
      <c r="P19" s="231"/>
      <c r="Q19" s="232"/>
      <c r="R19" s="232"/>
      <c r="S19" s="232"/>
      <c r="T19" s="232"/>
      <c r="U19" s="233"/>
      <c r="V19" s="249"/>
      <c r="W19" s="250"/>
      <c r="X19" s="250"/>
      <c r="Y19" s="250"/>
      <c r="Z19" s="250"/>
      <c r="AA19" s="251"/>
      <c r="AB19" s="249"/>
      <c r="AC19" s="250"/>
      <c r="AD19" s="250"/>
      <c r="AE19" s="250"/>
      <c r="AF19" s="250"/>
      <c r="AG19" s="251"/>
      <c r="AH19" s="240"/>
      <c r="AI19" s="241"/>
      <c r="AJ19" s="241"/>
      <c r="AK19" s="241"/>
      <c r="AL19" s="241"/>
      <c r="AM19" s="242"/>
      <c r="AN19" s="64"/>
      <c r="AO19" s="283"/>
      <c r="AP19" s="284"/>
      <c r="AQ19" s="284"/>
      <c r="AR19" s="284"/>
      <c r="AS19" s="284"/>
      <c r="AT19" s="285"/>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69"/>
      <c r="C20" s="269"/>
      <c r="D20" s="270"/>
      <c r="E20" s="261"/>
      <c r="F20" s="262"/>
      <c r="G20" s="262"/>
      <c r="H20" s="262"/>
      <c r="I20" s="262"/>
      <c r="J20" s="231" t="str">
        <f>IF(AND('Mapa final'!$L$12="Alta",'Mapa final'!$P$12="Leve"),CONCATENATE("R",'Mapa final'!$A$12),"")</f>
        <v/>
      </c>
      <c r="K20" s="232"/>
      <c r="L20" s="232" t="str">
        <f>IF(AND('Mapa final'!$L$12="Alta",'Mapa final'!$P$12="Leve"),CONCATENATE("R",'Mapa final'!$A$12),"")</f>
        <v/>
      </c>
      <c r="M20" s="232"/>
      <c r="N20" s="232" t="str">
        <f>IF(AND('Mapa final'!$L$12="Alta",'Mapa final'!$P$12="Leve"),CONCATENATE("R",'Mapa final'!$A$12),"")</f>
        <v/>
      </c>
      <c r="O20" s="233"/>
      <c r="P20" s="231" t="str">
        <f>IF(AND('Mapa final'!$L$12="Alta",'Mapa final'!$P$12="Leve"),CONCATENATE("R",'Mapa final'!$A$12),"")</f>
        <v/>
      </c>
      <c r="Q20" s="232"/>
      <c r="R20" s="232" t="str">
        <f>IF(AND('Mapa final'!$L$12="Alta",'Mapa final'!$P$12="Leve"),CONCATENATE("R",'Mapa final'!$A$12),"")</f>
        <v/>
      </c>
      <c r="S20" s="232"/>
      <c r="T20" s="232" t="str">
        <f>IF(AND('Mapa final'!$L$12="Alta",'Mapa final'!$P$12="Leve"),CONCATENATE("R",'Mapa final'!$A$12),"")</f>
        <v/>
      </c>
      <c r="U20" s="233"/>
      <c r="V20" s="249" t="str">
        <f>IF(AND('Mapa final'!$L$12="Muy Alta",'Mapa final'!$P$12="Leve"),CONCATENATE("R",'Mapa final'!$A$12),"")</f>
        <v/>
      </c>
      <c r="W20" s="250"/>
      <c r="X20" s="250" t="str">
        <f>IF(AND('Mapa final'!$L$12="Muy Alta",'Mapa final'!$P$12="Leve"),CONCATENATE("R",'Mapa final'!$A$12),"")</f>
        <v/>
      </c>
      <c r="Y20" s="250"/>
      <c r="Z20" s="250" t="str">
        <f>IF(AND('Mapa final'!$L$12="Muy Alta",'Mapa final'!$P$12="Leve"),CONCATENATE("R",'Mapa final'!$A$12),"")</f>
        <v/>
      </c>
      <c r="AA20" s="251"/>
      <c r="AB20" s="249" t="str">
        <f>IF(AND('Mapa final'!$L$12="Muy Alta",'Mapa final'!$P$12="Leve"),CONCATENATE("R",'Mapa final'!$A$12),"")</f>
        <v/>
      </c>
      <c r="AC20" s="250"/>
      <c r="AD20" s="250" t="str">
        <f>IF(AND('Mapa final'!$L$12="Muy Alta",'Mapa final'!$P$12="Leve"),CONCATENATE("R",'Mapa final'!$A$12),"")</f>
        <v/>
      </c>
      <c r="AE20" s="250"/>
      <c r="AF20" s="250" t="str">
        <f>IF(AND('Mapa final'!$L$12="Muy Alta",'Mapa final'!$P$12="Leve"),CONCATENATE("R",'Mapa final'!$A$12),"")</f>
        <v/>
      </c>
      <c r="AG20" s="251"/>
      <c r="AH20" s="240" t="str">
        <f>IF(AND('Mapa final'!$L$12="Muy Alta",'Mapa final'!$P$12="Catastrófico"),CONCATENATE("R",'Mapa final'!$A$12),"")</f>
        <v/>
      </c>
      <c r="AI20" s="241"/>
      <c r="AJ20" s="241" t="str">
        <f>IF(AND('Mapa final'!$L$12="Muy Alta",'Mapa final'!$P$12="Catastrófico"),CONCATENATE("R",'Mapa final'!$A$12),"")</f>
        <v/>
      </c>
      <c r="AK20" s="241"/>
      <c r="AL20" s="241" t="str">
        <f>IF(AND('Mapa final'!$L$12="Muy Alta",'Mapa final'!$P$12="Catastrófico"),CONCATENATE("R",'Mapa final'!$A$12),"")</f>
        <v/>
      </c>
      <c r="AM20" s="242"/>
      <c r="AN20" s="64"/>
      <c r="AO20" s="283"/>
      <c r="AP20" s="284"/>
      <c r="AQ20" s="284"/>
      <c r="AR20" s="284"/>
      <c r="AS20" s="284"/>
      <c r="AT20" s="285"/>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69"/>
      <c r="C21" s="269"/>
      <c r="D21" s="270"/>
      <c r="E21" s="263"/>
      <c r="F21" s="264"/>
      <c r="G21" s="264"/>
      <c r="H21" s="264"/>
      <c r="I21" s="264"/>
      <c r="J21" s="234"/>
      <c r="K21" s="235"/>
      <c r="L21" s="235"/>
      <c r="M21" s="235"/>
      <c r="N21" s="235"/>
      <c r="O21" s="236"/>
      <c r="P21" s="234"/>
      <c r="Q21" s="235"/>
      <c r="R21" s="235"/>
      <c r="S21" s="235"/>
      <c r="T21" s="235"/>
      <c r="U21" s="236"/>
      <c r="V21" s="252"/>
      <c r="W21" s="253"/>
      <c r="X21" s="253"/>
      <c r="Y21" s="253"/>
      <c r="Z21" s="253"/>
      <c r="AA21" s="254"/>
      <c r="AB21" s="252"/>
      <c r="AC21" s="253"/>
      <c r="AD21" s="253"/>
      <c r="AE21" s="253"/>
      <c r="AF21" s="253"/>
      <c r="AG21" s="254"/>
      <c r="AH21" s="243"/>
      <c r="AI21" s="244"/>
      <c r="AJ21" s="244"/>
      <c r="AK21" s="244"/>
      <c r="AL21" s="244"/>
      <c r="AM21" s="245"/>
      <c r="AN21" s="64"/>
      <c r="AO21" s="286"/>
      <c r="AP21" s="287"/>
      <c r="AQ21" s="287"/>
      <c r="AR21" s="287"/>
      <c r="AS21" s="287"/>
      <c r="AT21" s="288"/>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69"/>
      <c r="C22" s="269"/>
      <c r="D22" s="270"/>
      <c r="E22" s="259" t="s">
        <v>205</v>
      </c>
      <c r="F22" s="260"/>
      <c r="G22" s="260"/>
      <c r="H22" s="260"/>
      <c r="I22" s="266"/>
      <c r="J22" s="237" t="str">
        <f>IF(AND('Mapa final'!$L$12="Alta",'Mapa final'!$P$12="Leve"),CONCATENATE("R",'Mapa final'!$A$12),"")</f>
        <v/>
      </c>
      <c r="K22" s="238"/>
      <c r="L22" s="238" t="str">
        <f>IF(AND('Mapa final'!$L$12="Alta",'Mapa final'!$P$12="Leve"),CONCATENATE("R",'Mapa final'!$A$12),"")</f>
        <v/>
      </c>
      <c r="M22" s="238"/>
      <c r="N22" s="238" t="str">
        <f>IF(AND('Mapa final'!$L$12="Alta",'Mapa final'!$P$12="Leve"),CONCATENATE("R",'Mapa final'!$A$12),"")</f>
        <v/>
      </c>
      <c r="O22" s="239"/>
      <c r="P22" s="237" t="str">
        <f>IF(AND('Mapa final'!$L$12="Alta",'Mapa final'!$P$12="Leve"),CONCATENATE("R",'Mapa final'!$A$12),"")</f>
        <v/>
      </c>
      <c r="Q22" s="238"/>
      <c r="R22" s="238" t="str">
        <f>IF(AND('Mapa final'!$L$12="Alta",'Mapa final'!$P$12="Leve"),CONCATENATE("R",'Mapa final'!$A$12),"")</f>
        <v/>
      </c>
      <c r="S22" s="238"/>
      <c r="T22" s="238" t="str">
        <f>IF(AND('Mapa final'!$L$12="Alta",'Mapa final'!$P$12="Leve"),CONCATENATE("R",'Mapa final'!$A$12),"")</f>
        <v/>
      </c>
      <c r="U22" s="239"/>
      <c r="V22" s="237" t="str">
        <f>IF(AND('Mapa final'!$L$12="Alta",'Mapa final'!$P$12="Leve"),CONCATENATE("R",'Mapa final'!$A$12),"")</f>
        <v/>
      </c>
      <c r="W22" s="238"/>
      <c r="X22" s="238" t="str">
        <f>IF(AND('Mapa final'!$L$12="Alta",'Mapa final'!$P$12="Leve"),CONCATENATE("R",'Mapa final'!$A$12),"")</f>
        <v/>
      </c>
      <c r="Y22" s="238"/>
      <c r="Z22" s="238" t="str">
        <f>IF(AND('Mapa final'!$L$12="Alta",'Mapa final'!$P$12="Leve"),CONCATENATE("R",'Mapa final'!$A$12),"")</f>
        <v/>
      </c>
      <c r="AA22" s="239"/>
      <c r="AB22" s="255" t="str">
        <f>IF(AND('Mapa final'!$L$12="Muy Alta",'Mapa final'!$P$12="Leve"),CONCATENATE("R",'Mapa final'!$A$12),"")</f>
        <v/>
      </c>
      <c r="AC22" s="256"/>
      <c r="AD22" s="256" t="str">
        <f>IF(AND('Mapa final'!$L$12="Muy Alta",'Mapa final'!$P$12="Leve"),CONCATENATE("R",'Mapa final'!$A$12),"")</f>
        <v/>
      </c>
      <c r="AE22" s="256"/>
      <c r="AF22" s="256" t="str">
        <f>IF(AND('Mapa final'!$L$12="Muy Alta",'Mapa final'!$P$12="Leve"),CONCATENATE("R",'Mapa final'!$A$12),"")</f>
        <v/>
      </c>
      <c r="AG22" s="257"/>
      <c r="AH22" s="246" t="str">
        <f>IF(AND('Mapa final'!$L$14="media",'Mapa final'!$P$14="Catastrófico"),CONCATENATE("R",'Mapa final'!$A$14),"")</f>
        <v>R3</v>
      </c>
      <c r="AI22" s="247"/>
      <c r="AJ22" s="247" t="str">
        <f>IF(AND('Mapa final'!$L$12="Muy Alta",'Mapa final'!$P$12="Catastrófico"),CONCATENATE("R",'Mapa final'!$A$12),"")</f>
        <v/>
      </c>
      <c r="AK22" s="247"/>
      <c r="AL22" s="247" t="str">
        <f>IF(AND('Mapa final'!$L$12="Muy Alta",'Mapa final'!$P$12="Catastrófico"),CONCATENATE("R",'Mapa final'!$A$12),"")</f>
        <v/>
      </c>
      <c r="AM22" s="248"/>
      <c r="AN22" s="64"/>
      <c r="AO22" s="289" t="s">
        <v>206</v>
      </c>
      <c r="AP22" s="290"/>
      <c r="AQ22" s="290"/>
      <c r="AR22" s="290"/>
      <c r="AS22" s="290"/>
      <c r="AT22" s="291"/>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69"/>
      <c r="C23" s="269"/>
      <c r="D23" s="270"/>
      <c r="E23" s="261"/>
      <c r="F23" s="262"/>
      <c r="G23" s="262"/>
      <c r="H23" s="262"/>
      <c r="I23" s="267"/>
      <c r="J23" s="231"/>
      <c r="K23" s="232"/>
      <c r="L23" s="232"/>
      <c r="M23" s="232"/>
      <c r="N23" s="232"/>
      <c r="O23" s="233"/>
      <c r="P23" s="231"/>
      <c r="Q23" s="232"/>
      <c r="R23" s="232"/>
      <c r="S23" s="232"/>
      <c r="T23" s="232"/>
      <c r="U23" s="233"/>
      <c r="V23" s="231"/>
      <c r="W23" s="232"/>
      <c r="X23" s="232"/>
      <c r="Y23" s="232"/>
      <c r="Z23" s="232"/>
      <c r="AA23" s="233"/>
      <c r="AB23" s="249"/>
      <c r="AC23" s="250"/>
      <c r="AD23" s="250"/>
      <c r="AE23" s="250"/>
      <c r="AF23" s="250"/>
      <c r="AG23" s="251"/>
      <c r="AH23" s="240"/>
      <c r="AI23" s="241"/>
      <c r="AJ23" s="241"/>
      <c r="AK23" s="241"/>
      <c r="AL23" s="241"/>
      <c r="AM23" s="242"/>
      <c r="AN23" s="64"/>
      <c r="AO23" s="292"/>
      <c r="AP23" s="293"/>
      <c r="AQ23" s="293"/>
      <c r="AR23" s="293"/>
      <c r="AS23" s="293"/>
      <c r="AT23" s="29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69"/>
      <c r="C24" s="269"/>
      <c r="D24" s="270"/>
      <c r="E24" s="261"/>
      <c r="F24" s="262"/>
      <c r="G24" s="262"/>
      <c r="H24" s="262"/>
      <c r="I24" s="267"/>
      <c r="J24" s="231" t="str">
        <f>IF(AND('Mapa final'!$L$12="Alta",'Mapa final'!$P$12="Leve"),CONCATENATE("R",'Mapa final'!$A$12),"")</f>
        <v/>
      </c>
      <c r="K24" s="232"/>
      <c r="L24" s="232" t="str">
        <f>IF(AND('Mapa final'!$L$12="Alta",'Mapa final'!$P$12="Leve"),CONCATENATE("R",'Mapa final'!$A$12),"")</f>
        <v/>
      </c>
      <c r="M24" s="232"/>
      <c r="N24" s="232" t="str">
        <f>IF(AND('Mapa final'!$L$12="Alta",'Mapa final'!$P$12="Leve"),CONCATENATE("R",'Mapa final'!$A$12),"")</f>
        <v/>
      </c>
      <c r="O24" s="233"/>
      <c r="P24" s="231" t="str">
        <f>IF(AND('Mapa final'!$L$12="Alta",'Mapa final'!$P$12="Leve"),CONCATENATE("R",'Mapa final'!$A$12),"")</f>
        <v/>
      </c>
      <c r="Q24" s="232"/>
      <c r="R24" s="232" t="str">
        <f>IF(AND('Mapa final'!$L$12="Alta",'Mapa final'!$P$12="Leve"),CONCATENATE("R",'Mapa final'!$A$12),"")</f>
        <v/>
      </c>
      <c r="S24" s="232"/>
      <c r="T24" s="232" t="str">
        <f>IF(AND('Mapa final'!$L$12="Alta",'Mapa final'!$P$12="Leve"),CONCATENATE("R",'Mapa final'!$A$12),"")</f>
        <v/>
      </c>
      <c r="U24" s="233"/>
      <c r="V24" s="231" t="str">
        <f>IF(AND('Mapa final'!$L$12="Alta",'Mapa final'!$P$12="Leve"),CONCATENATE("R",'Mapa final'!$A$12),"")</f>
        <v/>
      </c>
      <c r="W24" s="232"/>
      <c r="X24" s="232" t="str">
        <f>IF(AND('Mapa final'!$L$15="media",'Mapa final'!$P$15="moderado"),CONCATENATE("R",'Mapa final'!$A$15),"")</f>
        <v>R4</v>
      </c>
      <c r="Y24" s="232"/>
      <c r="Z24" s="232" t="str">
        <f>IF(AND('Mapa final'!$L$12="Alta",'Mapa final'!$P$12="Leve"),CONCATENATE("R",'Mapa final'!$A$12),"")</f>
        <v/>
      </c>
      <c r="AA24" s="233"/>
      <c r="AB24" s="249" t="str">
        <f>IF(AND('Mapa final'!$L$13="Media",'Mapa final'!$P$13="mayor"),CONCATENATE("R",'Mapa final'!$A$13),"")</f>
        <v>R2</v>
      </c>
      <c r="AC24" s="250"/>
      <c r="AD24" s="250" t="str">
        <f>IF(AND('Mapa final'!$L$12="Muy Alta",'Mapa final'!$P$12="Leve"),CONCATENATE("R",'Mapa final'!$A$12),"")</f>
        <v/>
      </c>
      <c r="AE24" s="250"/>
      <c r="AF24" s="250" t="str">
        <f>IF(AND('Mapa final'!$L$12="Muy Alta",'Mapa final'!$P$12="Leve"),CONCATENATE("R",'Mapa final'!$A$12),"")</f>
        <v/>
      </c>
      <c r="AG24" s="251"/>
      <c r="AH24" s="240" t="str">
        <f>IF(AND('Mapa final'!$L$12="Muy Alta",'Mapa final'!$P$12="Catastrófico"),CONCATENATE("R",'Mapa final'!$A$12),"")</f>
        <v/>
      </c>
      <c r="AI24" s="241"/>
      <c r="AJ24" s="241" t="str">
        <f>IF(AND('Mapa final'!$L$12="Muy Alta",'Mapa final'!$P$12="Catastrófico"),CONCATENATE("R",'Mapa final'!$A$12),"")</f>
        <v/>
      </c>
      <c r="AK24" s="241"/>
      <c r="AL24" s="241" t="str">
        <f>IF(AND('Mapa final'!$L$12="Muy Alta",'Mapa final'!$P$12="Catastrófico"),CONCATENATE("R",'Mapa final'!$A$12),"")</f>
        <v/>
      </c>
      <c r="AM24" s="242"/>
      <c r="AN24" s="64"/>
      <c r="AO24" s="292"/>
      <c r="AP24" s="293"/>
      <c r="AQ24" s="293"/>
      <c r="AR24" s="293"/>
      <c r="AS24" s="293"/>
      <c r="AT24" s="29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69"/>
      <c r="C25" s="269"/>
      <c r="D25" s="270"/>
      <c r="E25" s="261"/>
      <c r="F25" s="262"/>
      <c r="G25" s="262"/>
      <c r="H25" s="262"/>
      <c r="I25" s="267"/>
      <c r="J25" s="231"/>
      <c r="K25" s="232"/>
      <c r="L25" s="232"/>
      <c r="M25" s="232"/>
      <c r="N25" s="232"/>
      <c r="O25" s="233"/>
      <c r="P25" s="231"/>
      <c r="Q25" s="232"/>
      <c r="R25" s="232"/>
      <c r="S25" s="232"/>
      <c r="T25" s="232"/>
      <c r="U25" s="233"/>
      <c r="V25" s="231"/>
      <c r="W25" s="232"/>
      <c r="X25" s="232"/>
      <c r="Y25" s="232"/>
      <c r="Z25" s="232"/>
      <c r="AA25" s="233"/>
      <c r="AB25" s="249"/>
      <c r="AC25" s="250"/>
      <c r="AD25" s="250"/>
      <c r="AE25" s="250"/>
      <c r="AF25" s="250"/>
      <c r="AG25" s="251"/>
      <c r="AH25" s="240"/>
      <c r="AI25" s="241"/>
      <c r="AJ25" s="241"/>
      <c r="AK25" s="241"/>
      <c r="AL25" s="241"/>
      <c r="AM25" s="242"/>
      <c r="AN25" s="64"/>
      <c r="AO25" s="292"/>
      <c r="AP25" s="293"/>
      <c r="AQ25" s="293"/>
      <c r="AR25" s="293"/>
      <c r="AS25" s="293"/>
      <c r="AT25" s="29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69"/>
      <c r="C26" s="269"/>
      <c r="D26" s="270"/>
      <c r="E26" s="261"/>
      <c r="F26" s="262"/>
      <c r="G26" s="262"/>
      <c r="H26" s="262"/>
      <c r="I26" s="267"/>
      <c r="J26" s="231" t="str">
        <f>IF(AND('Mapa final'!$L$12="Alta",'Mapa final'!$P$12="Leve"),CONCATENATE("R",'Mapa final'!$A$12),"")</f>
        <v/>
      </c>
      <c r="K26" s="232"/>
      <c r="L26" s="232" t="str">
        <f>IF(AND('Mapa final'!$L$12="Alta",'Mapa final'!$P$12="Leve"),CONCATENATE("R",'Mapa final'!$A$12),"")</f>
        <v/>
      </c>
      <c r="M26" s="232"/>
      <c r="N26" s="232" t="str">
        <f>IF(AND('Mapa final'!$L$12="Alta",'Mapa final'!$P$12="Leve"),CONCATENATE("R",'Mapa final'!$A$12),"")</f>
        <v/>
      </c>
      <c r="O26" s="233"/>
      <c r="P26" s="231" t="str">
        <f>IF(AND('Mapa final'!$L$12="Alta",'Mapa final'!$P$12="Leve"),CONCATENATE("R",'Mapa final'!$A$12),"")</f>
        <v/>
      </c>
      <c r="Q26" s="232"/>
      <c r="R26" s="232" t="str">
        <f>IF(AND('Mapa final'!$L$12="Alta",'Mapa final'!$P$12="Leve"),CONCATENATE("R",'Mapa final'!$A$12),"")</f>
        <v/>
      </c>
      <c r="S26" s="232"/>
      <c r="T26" s="232" t="str">
        <f>IF(AND('Mapa final'!$L$12="Alta",'Mapa final'!$P$12="Leve"),CONCATENATE("R",'Mapa final'!$A$12),"")</f>
        <v/>
      </c>
      <c r="U26" s="233"/>
      <c r="V26" s="231" t="str">
        <f>IF(AND('Mapa final'!$L$12="Alta",'Mapa final'!$P$12="Leve"),CONCATENATE("R",'Mapa final'!$A$12),"")</f>
        <v/>
      </c>
      <c r="W26" s="232"/>
      <c r="X26" s="232" t="str">
        <f>IF(AND('Mapa final'!$L$12="Alta",'Mapa final'!$P$12="Leve"),CONCATENATE("R",'Mapa final'!$A$12),"")</f>
        <v/>
      </c>
      <c r="Y26" s="232"/>
      <c r="Z26" s="232" t="str">
        <f>IF(AND('Mapa final'!$L$12="Alta",'Mapa final'!$P$12="Leve"),CONCATENATE("R",'Mapa final'!$A$12),"")</f>
        <v/>
      </c>
      <c r="AA26" s="233"/>
      <c r="AB26" s="249" t="str">
        <f>IF(AND('Mapa final'!$L$12="Muy Alta",'Mapa final'!$P$12="Leve"),CONCATENATE("R",'Mapa final'!$A$12),"")</f>
        <v/>
      </c>
      <c r="AC26" s="250"/>
      <c r="AD26" s="250" t="str">
        <f>IF(AND('Mapa final'!$L$12="Muy Alta",'Mapa final'!$P$12="Leve"),CONCATENATE("R",'Mapa final'!$A$12),"")</f>
        <v/>
      </c>
      <c r="AE26" s="250"/>
      <c r="AF26" s="250" t="str">
        <f>IF(AND('Mapa final'!$L$12="Muy Alta",'Mapa final'!$P$12="Leve"),CONCATENATE("R",'Mapa final'!$A$12),"")</f>
        <v/>
      </c>
      <c r="AG26" s="251"/>
      <c r="AH26" s="240" t="str">
        <f>IF(AND('Mapa final'!$L$12="Muy Alta",'Mapa final'!$P$12="Catastrófico"),CONCATENATE("R",'Mapa final'!$A$12),"")</f>
        <v/>
      </c>
      <c r="AI26" s="241"/>
      <c r="AJ26" s="241" t="str">
        <f>IF(AND('Mapa final'!$L$12="Muy Alta",'Mapa final'!$P$12="Catastrófico"),CONCATENATE("R",'Mapa final'!$A$12),"")</f>
        <v/>
      </c>
      <c r="AK26" s="241"/>
      <c r="AL26" s="241" t="str">
        <f>IF(AND('Mapa final'!$L$12="Muy Alta",'Mapa final'!$P$12="Catastrófico"),CONCATENATE("R",'Mapa final'!$A$12),"")</f>
        <v/>
      </c>
      <c r="AM26" s="242"/>
      <c r="AN26" s="64"/>
      <c r="AO26" s="292"/>
      <c r="AP26" s="293"/>
      <c r="AQ26" s="293"/>
      <c r="AR26" s="293"/>
      <c r="AS26" s="293"/>
      <c r="AT26" s="29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69"/>
      <c r="C27" s="269"/>
      <c r="D27" s="270"/>
      <c r="E27" s="261"/>
      <c r="F27" s="262"/>
      <c r="G27" s="262"/>
      <c r="H27" s="262"/>
      <c r="I27" s="267"/>
      <c r="J27" s="231"/>
      <c r="K27" s="232"/>
      <c r="L27" s="232"/>
      <c r="M27" s="232"/>
      <c r="N27" s="232"/>
      <c r="O27" s="233"/>
      <c r="P27" s="231"/>
      <c r="Q27" s="232"/>
      <c r="R27" s="232"/>
      <c r="S27" s="232"/>
      <c r="T27" s="232"/>
      <c r="U27" s="233"/>
      <c r="V27" s="231"/>
      <c r="W27" s="232"/>
      <c r="X27" s="232"/>
      <c r="Y27" s="232"/>
      <c r="Z27" s="232"/>
      <c r="AA27" s="233"/>
      <c r="AB27" s="249"/>
      <c r="AC27" s="250"/>
      <c r="AD27" s="250"/>
      <c r="AE27" s="250"/>
      <c r="AF27" s="250"/>
      <c r="AG27" s="251"/>
      <c r="AH27" s="240"/>
      <c r="AI27" s="241"/>
      <c r="AJ27" s="241"/>
      <c r="AK27" s="241"/>
      <c r="AL27" s="241"/>
      <c r="AM27" s="242"/>
      <c r="AN27" s="64"/>
      <c r="AO27" s="292"/>
      <c r="AP27" s="293"/>
      <c r="AQ27" s="293"/>
      <c r="AR27" s="293"/>
      <c r="AS27" s="293"/>
      <c r="AT27" s="29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69"/>
      <c r="C28" s="269"/>
      <c r="D28" s="270"/>
      <c r="E28" s="261"/>
      <c r="F28" s="262"/>
      <c r="G28" s="262"/>
      <c r="H28" s="262"/>
      <c r="I28" s="267"/>
      <c r="J28" s="231" t="str">
        <f>IF(AND('Mapa final'!$L$12="Alta",'Mapa final'!$P$12="Leve"),CONCATENATE("R",'Mapa final'!$A$12),"")</f>
        <v/>
      </c>
      <c r="K28" s="232"/>
      <c r="L28" s="232" t="str">
        <f>IF(AND('Mapa final'!$L$12="Alta",'Mapa final'!$P$12="Leve"),CONCATENATE("R",'Mapa final'!$A$12),"")</f>
        <v/>
      </c>
      <c r="M28" s="232"/>
      <c r="N28" s="232" t="str">
        <f>IF(AND('Mapa final'!$L$12="Alta",'Mapa final'!$P$12="Leve"),CONCATENATE("R",'Mapa final'!$A$12),"")</f>
        <v/>
      </c>
      <c r="O28" s="233"/>
      <c r="P28" s="231" t="str">
        <f>IF(AND('Mapa final'!$L$12="Alta",'Mapa final'!$P$12="Leve"),CONCATENATE("R",'Mapa final'!$A$12),"")</f>
        <v/>
      </c>
      <c r="Q28" s="232"/>
      <c r="R28" s="232" t="str">
        <f>IF(AND('Mapa final'!$L$12="Alta",'Mapa final'!$P$12="Leve"),CONCATENATE("R",'Mapa final'!$A$12),"")</f>
        <v/>
      </c>
      <c r="S28" s="232"/>
      <c r="T28" s="232" t="str">
        <f>IF(AND('Mapa final'!$L$12="Alta",'Mapa final'!$P$12="Leve"),CONCATENATE("R",'Mapa final'!$A$12),"")</f>
        <v/>
      </c>
      <c r="U28" s="233"/>
      <c r="V28" s="232" t="str">
        <f>IF(AND('Mapa final'!$L$16="media",'Mapa final'!$P$16="moderado"),CONCATENATE("R",'Mapa final'!$A$16),"")</f>
        <v>R5</v>
      </c>
      <c r="W28" s="232"/>
      <c r="X28" s="232" t="str">
        <f>IF(AND('Mapa final'!$L$12="Alta",'Mapa final'!$P$12="Leve"),CONCATENATE("R",'Mapa final'!$A$12),"")</f>
        <v/>
      </c>
      <c r="Y28" s="232"/>
      <c r="Z28" s="232" t="str">
        <f>IF(AND('Mapa final'!$L$12="Alta",'Mapa final'!$P$12="Leve"),CONCATENATE("R",'Mapa final'!$A$12),"")</f>
        <v/>
      </c>
      <c r="AA28" s="233"/>
      <c r="AB28" s="249" t="str">
        <f>IF(AND('Mapa final'!$L$12="Muy Alta",'Mapa final'!$P$12="Leve"),CONCATENATE("R",'Mapa final'!$A$12),"")</f>
        <v/>
      </c>
      <c r="AC28" s="250"/>
      <c r="AD28" s="250" t="str">
        <f>IF(AND('Mapa final'!$L$12="Muy Alta",'Mapa final'!$P$12="Leve"),CONCATENATE("R",'Mapa final'!$A$12),"")</f>
        <v/>
      </c>
      <c r="AE28" s="250"/>
      <c r="AF28" s="250" t="str">
        <f>IF(AND('Mapa final'!$L$12="Muy Alta",'Mapa final'!$P$12="Leve"),CONCATENATE("R",'Mapa final'!$A$12),"")</f>
        <v/>
      </c>
      <c r="AG28" s="251"/>
      <c r="AH28" s="240" t="str">
        <f>IF(AND('Mapa final'!$L$12="Muy Alta",'Mapa final'!$P$12="Catastrófico"),CONCATENATE("R",'Mapa final'!$A$12),"")</f>
        <v/>
      </c>
      <c r="AI28" s="241"/>
      <c r="AJ28" s="241" t="str">
        <f>IF(AND('Mapa final'!$L$17="media",'Mapa final'!$P$17="Catastrófico"),CONCATENATE("R",'Mapa final'!$A$17),"")</f>
        <v>R6</v>
      </c>
      <c r="AK28" s="241"/>
      <c r="AL28" s="241" t="str">
        <f>IF(AND('Mapa final'!$L$12="Muy Alta",'Mapa final'!$P$12="Catastrófico"),CONCATENATE("R",'Mapa final'!$A$12),"")</f>
        <v/>
      </c>
      <c r="AM28" s="242"/>
      <c r="AN28" s="64"/>
      <c r="AO28" s="292"/>
      <c r="AP28" s="293"/>
      <c r="AQ28" s="293"/>
      <c r="AR28" s="293"/>
      <c r="AS28" s="293"/>
      <c r="AT28" s="29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69"/>
      <c r="C29" s="269"/>
      <c r="D29" s="270"/>
      <c r="E29" s="263"/>
      <c r="F29" s="264"/>
      <c r="G29" s="264"/>
      <c r="H29" s="264"/>
      <c r="I29" s="268"/>
      <c r="J29" s="231"/>
      <c r="K29" s="232"/>
      <c r="L29" s="232"/>
      <c r="M29" s="232"/>
      <c r="N29" s="232"/>
      <c r="O29" s="233"/>
      <c r="P29" s="234"/>
      <c r="Q29" s="235"/>
      <c r="R29" s="235"/>
      <c r="S29" s="235"/>
      <c r="T29" s="235"/>
      <c r="U29" s="236"/>
      <c r="V29" s="232"/>
      <c r="W29" s="232"/>
      <c r="X29" s="235"/>
      <c r="Y29" s="235"/>
      <c r="Z29" s="235"/>
      <c r="AA29" s="236"/>
      <c r="AB29" s="252"/>
      <c r="AC29" s="253"/>
      <c r="AD29" s="253"/>
      <c r="AE29" s="253"/>
      <c r="AF29" s="253"/>
      <c r="AG29" s="254"/>
      <c r="AH29" s="243"/>
      <c r="AI29" s="244"/>
      <c r="AJ29" s="244"/>
      <c r="AK29" s="244"/>
      <c r="AL29" s="244"/>
      <c r="AM29" s="245"/>
      <c r="AN29" s="64"/>
      <c r="AO29" s="295"/>
      <c r="AP29" s="296"/>
      <c r="AQ29" s="296"/>
      <c r="AR29" s="296"/>
      <c r="AS29" s="296"/>
      <c r="AT29" s="297"/>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69"/>
      <c r="C30" s="269"/>
      <c r="D30" s="270"/>
      <c r="E30" s="259" t="s">
        <v>207</v>
      </c>
      <c r="F30" s="260"/>
      <c r="G30" s="260"/>
      <c r="H30" s="260"/>
      <c r="I30" s="260"/>
      <c r="J30" s="228" t="str">
        <f>IF(AND('Mapa final'!$L$12="Baja",'Mapa final'!$P$12="Leve"),CONCATENATE("R",'Mapa final'!$A$12),"")</f>
        <v/>
      </c>
      <c r="K30" s="229"/>
      <c r="L30" s="229" t="str">
        <f>IF(AND('Mapa final'!$L$12="Baja",'Mapa final'!$P$12="Leve"),CONCATENATE("R",'Mapa final'!$A$12),"")</f>
        <v/>
      </c>
      <c r="M30" s="229"/>
      <c r="N30" s="229" t="str">
        <f>IF(AND('Mapa final'!$L$12="Baja",'Mapa final'!$P$12="Leve"),CONCATENATE("R",'Mapa final'!$A$12),"")</f>
        <v/>
      </c>
      <c r="O30" s="230"/>
      <c r="P30" s="238" t="str">
        <f>IF(AND('Mapa final'!$L$12="Alta",'Mapa final'!$P$12="Leve"),CONCATENATE("R",'Mapa final'!$A$12),"")</f>
        <v/>
      </c>
      <c r="Q30" s="238"/>
      <c r="R30" s="238" t="str">
        <f>IF(AND('Mapa final'!$L$12="Alta",'Mapa final'!$P$12="Leve"),CONCATENATE("R",'Mapa final'!$A$12),"")</f>
        <v/>
      </c>
      <c r="S30" s="238"/>
      <c r="T30" s="238" t="str">
        <f>IF(AND('Mapa final'!$L$12="Alta",'Mapa final'!$P$12="Leve"),CONCATENATE("R",'Mapa final'!$A$12),"")</f>
        <v/>
      </c>
      <c r="U30" s="239"/>
      <c r="V30" s="237" t="str">
        <f>IF(AND('Mapa final'!$L$12="Alta",'Mapa final'!$P$12="Leve"),CONCATENATE("R",'Mapa final'!$A$12),"")</f>
        <v/>
      </c>
      <c r="W30" s="238"/>
      <c r="X30" s="238" t="str">
        <f>IF(AND('Mapa final'!$L$12="Alta",'Mapa final'!$P$12="Leve"),CONCATENATE("R",'Mapa final'!$A$12),"")</f>
        <v/>
      </c>
      <c r="Y30" s="238"/>
      <c r="Z30" s="238" t="str">
        <f>IF(AND('Mapa final'!$L$12="Alta",'Mapa final'!$P$12="Leve"),CONCATENATE("R",'Mapa final'!$A$12),"")</f>
        <v/>
      </c>
      <c r="AA30" s="239"/>
      <c r="AB30" s="255" t="str">
        <f>IF(AND('Mapa final'!$L$12="Muy Alta",'Mapa final'!$P$12="Leve"),CONCATENATE("R",'Mapa final'!$A$12),"")</f>
        <v/>
      </c>
      <c r="AC30" s="256"/>
      <c r="AD30" s="256" t="str">
        <f>IF(AND('Mapa final'!$L$12="Muy Alta",'Mapa final'!$P$12="Leve"),CONCATENATE("R",'Mapa final'!$A$12),"")</f>
        <v/>
      </c>
      <c r="AE30" s="256"/>
      <c r="AF30" s="256" t="str">
        <f>IF(AND('Mapa final'!$L$12="Muy Alta",'Mapa final'!$P$12="Leve"),CONCATENATE("R",'Mapa final'!$A$12),"")</f>
        <v/>
      </c>
      <c r="AG30" s="257"/>
      <c r="AH30" s="240" t="str">
        <f>IF(AND('Mapa final'!$L$12="Muy Alta",'Mapa final'!$P$12="Catastrófico"),CONCATENATE("R",'Mapa final'!$A$12),"")</f>
        <v/>
      </c>
      <c r="AI30" s="241"/>
      <c r="AJ30" s="241" t="str">
        <f>IF(AND('Mapa final'!$L$12="Muy Alta",'Mapa final'!$P$12="Catastrófico"),CONCATENATE("R",'Mapa final'!$A$12),"")</f>
        <v/>
      </c>
      <c r="AK30" s="241"/>
      <c r="AL30" s="241" t="str">
        <f>IF(AND('Mapa final'!$L$12="Muy Alta",'Mapa final'!$P$12="Catastrófico"),CONCATENATE("R",'Mapa final'!$A$12),"")</f>
        <v/>
      </c>
      <c r="AM30" s="242"/>
      <c r="AN30" s="64"/>
      <c r="AO30" s="298" t="s">
        <v>208</v>
      </c>
      <c r="AP30" s="299"/>
      <c r="AQ30" s="299"/>
      <c r="AR30" s="299"/>
      <c r="AS30" s="299"/>
      <c r="AT30" s="300"/>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69"/>
      <c r="C31" s="269"/>
      <c r="D31" s="270"/>
      <c r="E31" s="261"/>
      <c r="F31" s="262"/>
      <c r="G31" s="262"/>
      <c r="H31" s="262"/>
      <c r="I31" s="262"/>
      <c r="J31" s="222"/>
      <c r="K31" s="223"/>
      <c r="L31" s="223"/>
      <c r="M31" s="223"/>
      <c r="N31" s="223"/>
      <c r="O31" s="224"/>
      <c r="P31" s="232"/>
      <c r="Q31" s="232"/>
      <c r="R31" s="232"/>
      <c r="S31" s="232"/>
      <c r="T31" s="232"/>
      <c r="U31" s="233"/>
      <c r="V31" s="231"/>
      <c r="W31" s="232"/>
      <c r="X31" s="232"/>
      <c r="Y31" s="232"/>
      <c r="Z31" s="232"/>
      <c r="AA31" s="233"/>
      <c r="AB31" s="249"/>
      <c r="AC31" s="250"/>
      <c r="AD31" s="250"/>
      <c r="AE31" s="250"/>
      <c r="AF31" s="250"/>
      <c r="AG31" s="251"/>
      <c r="AH31" s="240"/>
      <c r="AI31" s="241"/>
      <c r="AJ31" s="241"/>
      <c r="AK31" s="241"/>
      <c r="AL31" s="241"/>
      <c r="AM31" s="242"/>
      <c r="AN31" s="64"/>
      <c r="AO31" s="301"/>
      <c r="AP31" s="302"/>
      <c r="AQ31" s="302"/>
      <c r="AR31" s="302"/>
      <c r="AS31" s="302"/>
      <c r="AT31" s="303"/>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69"/>
      <c r="C32" s="269"/>
      <c r="D32" s="270"/>
      <c r="E32" s="261"/>
      <c r="F32" s="262"/>
      <c r="G32" s="262"/>
      <c r="H32" s="262"/>
      <c r="I32" s="262"/>
      <c r="J32" s="222" t="str">
        <f>IF(AND('Mapa final'!$L$12="Baja",'Mapa final'!$P$12="Leve"),CONCATENATE("R",'Mapa final'!$A$12),"")</f>
        <v/>
      </c>
      <c r="K32" s="223"/>
      <c r="L32" s="223" t="str">
        <f>IF(AND('Mapa final'!$L$12="Baja",'Mapa final'!$P$12="Leve"),CONCATENATE("R",'Mapa final'!$A$12),"")</f>
        <v/>
      </c>
      <c r="M32" s="223"/>
      <c r="N32" s="223" t="str">
        <f>IF(AND('Mapa final'!$L$12="Baja",'Mapa final'!$P$12="Leve"),CONCATENATE("R",'Mapa final'!$A$12),"")</f>
        <v/>
      </c>
      <c r="O32" s="224"/>
      <c r="P32" s="232" t="str">
        <f>IF(AND('Mapa final'!$L$12="Alta",'Mapa final'!$P$12="Leve"),CONCATENATE("R",'Mapa final'!$A$12),"")</f>
        <v/>
      </c>
      <c r="Q32" s="232"/>
      <c r="R32" s="232" t="str">
        <f>IF(AND('Mapa final'!$L$12="Alta",'Mapa final'!$P$12="Leve"),CONCATENATE("R",'Mapa final'!$A$12),"")</f>
        <v/>
      </c>
      <c r="S32" s="232"/>
      <c r="T32" s="232" t="str">
        <f>IF(AND('Mapa final'!$L$12="Alta",'Mapa final'!$P$12="Leve"),CONCATENATE("R",'Mapa final'!$A$12),"")</f>
        <v/>
      </c>
      <c r="U32" s="233"/>
      <c r="V32" s="231" t="str">
        <f>IF(AND('Mapa final'!$L$12="Alta",'Mapa final'!$P$12="Leve"),CONCATENATE("R",'Mapa final'!$A$12),"")</f>
        <v/>
      </c>
      <c r="W32" s="232"/>
      <c r="X32" s="232" t="str">
        <f>IF(AND('Mapa final'!$L$12="Alta",'Mapa final'!$P$12="Leve"),CONCATENATE("R",'Mapa final'!$A$12),"")</f>
        <v/>
      </c>
      <c r="Y32" s="232"/>
      <c r="Z32" s="232" t="str">
        <f>IF(AND('Mapa final'!$L$12="Alta",'Mapa final'!$P$12="Leve"),CONCATENATE("R",'Mapa final'!$A$12),"")</f>
        <v/>
      </c>
      <c r="AA32" s="233"/>
      <c r="AB32" s="249" t="str">
        <f>IF(AND('Mapa final'!$L$12="Muy Alta",'Mapa final'!$P$12="Leve"),CONCATENATE("R",'Mapa final'!$A$12),"")</f>
        <v/>
      </c>
      <c r="AC32" s="250"/>
      <c r="AD32" s="250" t="str">
        <f>IF(AND('Mapa final'!$L$12="Muy Alta",'Mapa final'!$P$12="Leve"),CONCATENATE("R",'Mapa final'!$A$12),"")</f>
        <v/>
      </c>
      <c r="AE32" s="250"/>
      <c r="AF32" s="250" t="str">
        <f>IF(AND('Mapa final'!$L$12="Muy Alta",'Mapa final'!$P$12="Leve"),CONCATENATE("R",'Mapa final'!$A$12),"")</f>
        <v/>
      </c>
      <c r="AG32" s="251"/>
      <c r="AH32" s="240" t="str">
        <f>IF(AND('Mapa final'!$L$12="Muy Alta",'Mapa final'!$P$12="Catastrófico"),CONCATENATE("R",'Mapa final'!$A$12),"")</f>
        <v/>
      </c>
      <c r="AI32" s="241"/>
      <c r="AJ32" s="241" t="str">
        <f>IF(AND('Mapa final'!$L$12="Muy Alta",'Mapa final'!$P$12="Catastrófico"),CONCATENATE("R",'Mapa final'!$A$12),"")</f>
        <v/>
      </c>
      <c r="AK32" s="241"/>
      <c r="AL32" s="241" t="str">
        <f>IF(AND('Mapa final'!$L$12="Muy Alta",'Mapa final'!$P$12="Catastrófico"),CONCATENATE("R",'Mapa final'!$A$12),"")</f>
        <v/>
      </c>
      <c r="AM32" s="242"/>
      <c r="AN32" s="64"/>
      <c r="AO32" s="301"/>
      <c r="AP32" s="302"/>
      <c r="AQ32" s="302"/>
      <c r="AR32" s="302"/>
      <c r="AS32" s="302"/>
      <c r="AT32" s="303"/>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69"/>
      <c r="C33" s="269"/>
      <c r="D33" s="270"/>
      <c r="E33" s="261"/>
      <c r="F33" s="262"/>
      <c r="G33" s="262"/>
      <c r="H33" s="262"/>
      <c r="I33" s="262"/>
      <c r="J33" s="222"/>
      <c r="K33" s="223"/>
      <c r="L33" s="223"/>
      <c r="M33" s="223"/>
      <c r="N33" s="223"/>
      <c r="O33" s="224"/>
      <c r="P33" s="232"/>
      <c r="Q33" s="232"/>
      <c r="R33" s="232"/>
      <c r="S33" s="232"/>
      <c r="T33" s="232"/>
      <c r="U33" s="233"/>
      <c r="V33" s="231"/>
      <c r="W33" s="232"/>
      <c r="X33" s="232"/>
      <c r="Y33" s="232"/>
      <c r="Z33" s="232"/>
      <c r="AA33" s="233"/>
      <c r="AB33" s="249"/>
      <c r="AC33" s="250"/>
      <c r="AD33" s="250"/>
      <c r="AE33" s="250"/>
      <c r="AF33" s="250"/>
      <c r="AG33" s="251"/>
      <c r="AH33" s="240"/>
      <c r="AI33" s="241"/>
      <c r="AJ33" s="241"/>
      <c r="AK33" s="241"/>
      <c r="AL33" s="241"/>
      <c r="AM33" s="242"/>
      <c r="AN33" s="64"/>
      <c r="AO33" s="301"/>
      <c r="AP33" s="302"/>
      <c r="AQ33" s="302"/>
      <c r="AR33" s="302"/>
      <c r="AS33" s="302"/>
      <c r="AT33" s="303"/>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69"/>
      <c r="C34" s="269"/>
      <c r="D34" s="270"/>
      <c r="E34" s="261"/>
      <c r="F34" s="262"/>
      <c r="G34" s="262"/>
      <c r="H34" s="262"/>
      <c r="I34" s="262"/>
      <c r="J34" s="222" t="str">
        <f>IF(AND('Mapa final'!$L$12="Baja",'Mapa final'!$P$12="Leve"),CONCATENATE("R",'Mapa final'!$A$12),"")</f>
        <v/>
      </c>
      <c r="K34" s="223"/>
      <c r="L34" s="223" t="str">
        <f>IF(AND('Mapa final'!$L$12="Baja",'Mapa final'!$P$12="Leve"),CONCATENATE("R",'Mapa final'!$A$12),"")</f>
        <v/>
      </c>
      <c r="M34" s="223"/>
      <c r="N34" s="223" t="str">
        <f>IF(AND('Mapa final'!$L$12="Baja",'Mapa final'!$P$12="Leve"),CONCATENATE("R",'Mapa final'!$A$12),"")</f>
        <v/>
      </c>
      <c r="O34" s="224"/>
      <c r="P34" s="232" t="str">
        <f>IF(AND('Mapa final'!$L$12="Alta",'Mapa final'!$P$12="Leve"),CONCATENATE("R",'Mapa final'!$A$12),"")</f>
        <v/>
      </c>
      <c r="Q34" s="232"/>
      <c r="R34" s="232" t="str">
        <f>IF(AND('Mapa final'!$L$12="Alta",'Mapa final'!$P$12="Leve"),CONCATENATE("R",'Mapa final'!$A$12),"")</f>
        <v/>
      </c>
      <c r="S34" s="232"/>
      <c r="T34" s="232" t="str">
        <f>IF(AND('Mapa final'!$L$12="Alta",'Mapa final'!$P$12="Leve"),CONCATENATE("R",'Mapa final'!$A$12),"")</f>
        <v/>
      </c>
      <c r="U34" s="233"/>
      <c r="V34" s="231" t="str">
        <f>IF(AND('Mapa final'!$L$12="Alta",'Mapa final'!$P$12="Leve"),CONCATENATE("R",'Mapa final'!$A$12),"")</f>
        <v/>
      </c>
      <c r="W34" s="232"/>
      <c r="X34" s="232" t="str">
        <f>IF(AND('Mapa final'!$L$12="Alta",'Mapa final'!$P$12="Leve"),CONCATENATE("R",'Mapa final'!$A$12),"")</f>
        <v/>
      </c>
      <c r="Y34" s="232"/>
      <c r="Z34" s="232" t="str">
        <f>IF(AND('Mapa final'!$L$12="Alta",'Mapa final'!$P$12="Leve"),CONCATENATE("R",'Mapa final'!$A$12),"")</f>
        <v/>
      </c>
      <c r="AA34" s="233"/>
      <c r="AB34" s="249" t="str">
        <f>IF(AND('Mapa final'!$L$12="Muy Alta",'Mapa final'!$P$12="Leve"),CONCATENATE("R",'Mapa final'!$A$12),"")</f>
        <v/>
      </c>
      <c r="AC34" s="250"/>
      <c r="AD34" s="250" t="str">
        <f>IF(AND('Mapa final'!$L$12="Muy Alta",'Mapa final'!$P$12="Leve"),CONCATENATE("R",'Mapa final'!$A$12),"")</f>
        <v/>
      </c>
      <c r="AE34" s="250"/>
      <c r="AF34" s="250" t="str">
        <f>IF(AND('Mapa final'!$L$12="Muy Alta",'Mapa final'!$P$12="Leve"),CONCATENATE("R",'Mapa final'!$A$12),"")</f>
        <v/>
      </c>
      <c r="AG34" s="251"/>
      <c r="AH34" s="240" t="str">
        <f>IF(AND('Mapa final'!$L$12="Muy Alta",'Mapa final'!$P$12="Catastrófico"),CONCATENATE("R",'Mapa final'!$A$12),"")</f>
        <v/>
      </c>
      <c r="AI34" s="241"/>
      <c r="AJ34" s="241" t="str">
        <f>IF(AND('Mapa final'!$L$12="Muy Alta",'Mapa final'!$P$12="Catastrófico"),CONCATENATE("R",'Mapa final'!$A$12),"")</f>
        <v/>
      </c>
      <c r="AK34" s="241"/>
      <c r="AL34" s="241" t="str">
        <f>IF(AND('Mapa final'!$L$12="Muy Alta",'Mapa final'!$P$12="Catastrófico"),CONCATENATE("R",'Mapa final'!$A$12),"")</f>
        <v/>
      </c>
      <c r="AM34" s="242"/>
      <c r="AN34" s="64"/>
      <c r="AO34" s="301"/>
      <c r="AP34" s="302"/>
      <c r="AQ34" s="302"/>
      <c r="AR34" s="302"/>
      <c r="AS34" s="302"/>
      <c r="AT34" s="30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69"/>
      <c r="C35" s="269"/>
      <c r="D35" s="270"/>
      <c r="E35" s="261"/>
      <c r="F35" s="262"/>
      <c r="G35" s="262"/>
      <c r="H35" s="262"/>
      <c r="I35" s="262"/>
      <c r="J35" s="222"/>
      <c r="K35" s="223"/>
      <c r="L35" s="223"/>
      <c r="M35" s="223"/>
      <c r="N35" s="223"/>
      <c r="O35" s="224"/>
      <c r="P35" s="232"/>
      <c r="Q35" s="232"/>
      <c r="R35" s="232"/>
      <c r="S35" s="232"/>
      <c r="T35" s="232"/>
      <c r="U35" s="233"/>
      <c r="V35" s="231"/>
      <c r="W35" s="232"/>
      <c r="X35" s="232"/>
      <c r="Y35" s="232"/>
      <c r="Z35" s="232"/>
      <c r="AA35" s="233"/>
      <c r="AB35" s="249"/>
      <c r="AC35" s="250"/>
      <c r="AD35" s="250"/>
      <c r="AE35" s="250"/>
      <c r="AF35" s="250"/>
      <c r="AG35" s="251"/>
      <c r="AH35" s="240"/>
      <c r="AI35" s="241"/>
      <c r="AJ35" s="241"/>
      <c r="AK35" s="241"/>
      <c r="AL35" s="241"/>
      <c r="AM35" s="242"/>
      <c r="AN35" s="64"/>
      <c r="AO35" s="301"/>
      <c r="AP35" s="302"/>
      <c r="AQ35" s="302"/>
      <c r="AR35" s="302"/>
      <c r="AS35" s="302"/>
      <c r="AT35" s="303"/>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69"/>
      <c r="C36" s="269"/>
      <c r="D36" s="270"/>
      <c r="E36" s="261"/>
      <c r="F36" s="262"/>
      <c r="G36" s="262"/>
      <c r="H36" s="262"/>
      <c r="I36" s="262"/>
      <c r="J36" s="222" t="str">
        <f>IF(AND('Mapa final'!$L$12="Baja",'Mapa final'!$P$12="Leve"),CONCATENATE("R",'Mapa final'!$A$12),"")</f>
        <v/>
      </c>
      <c r="K36" s="223"/>
      <c r="L36" s="223" t="str">
        <f>IF(AND('Mapa final'!$L$12="Baja",'Mapa final'!$P$12="Leve"),CONCATENATE("R",'Mapa final'!$A$12),"")</f>
        <v/>
      </c>
      <c r="M36" s="223"/>
      <c r="N36" s="223" t="str">
        <f>IF(AND('Mapa final'!$L$12="Baja",'Mapa final'!$P$12="Leve"),CONCATENATE("R",'Mapa final'!$A$12),"")</f>
        <v/>
      </c>
      <c r="O36" s="224"/>
      <c r="P36" s="232" t="str">
        <f>IF(AND('Mapa final'!$L$12="Alta",'Mapa final'!$P$12="Leve"),CONCATENATE("R",'Mapa final'!$A$12),"")</f>
        <v/>
      </c>
      <c r="Q36" s="232"/>
      <c r="R36" s="232" t="str">
        <f>IF(AND('Mapa final'!$L$12="Alta",'Mapa final'!$P$12="Leve"),CONCATENATE("R",'Mapa final'!$A$12),"")</f>
        <v/>
      </c>
      <c r="S36" s="232"/>
      <c r="T36" s="232" t="str">
        <f>IF(AND('Mapa final'!$L$12="Alta",'Mapa final'!$P$12="Leve"),CONCATENATE("R",'Mapa final'!$A$12),"")</f>
        <v/>
      </c>
      <c r="U36" s="233"/>
      <c r="V36" s="231" t="str">
        <f>IF(AND('Mapa final'!$L$12="Alta",'Mapa final'!$P$12="Leve"),CONCATENATE("R",'Mapa final'!$A$12),"")</f>
        <v/>
      </c>
      <c r="W36" s="232"/>
      <c r="X36" s="232" t="str">
        <f>IF(AND('Mapa final'!$L$12="Alta",'Mapa final'!$P$12="Leve"),CONCATENATE("R",'Mapa final'!$A$12),"")</f>
        <v/>
      </c>
      <c r="Y36" s="232"/>
      <c r="Z36" s="232" t="str">
        <f>IF(AND('Mapa final'!$L$12="Alta",'Mapa final'!$P$12="Leve"),CONCATENATE("R",'Mapa final'!$A$12),"")</f>
        <v/>
      </c>
      <c r="AA36" s="233"/>
      <c r="AB36" s="249" t="str">
        <f>IF(AND('Mapa final'!$L$12="Muy Alta",'Mapa final'!$P$12="Leve"),CONCATENATE("R",'Mapa final'!$A$12),"")</f>
        <v/>
      </c>
      <c r="AC36" s="250"/>
      <c r="AD36" s="250" t="str">
        <f>IF(AND('Mapa final'!$L$12="Muy Alta",'Mapa final'!$P$12="Leve"),CONCATENATE("R",'Mapa final'!$A$12),"")</f>
        <v/>
      </c>
      <c r="AE36" s="250"/>
      <c r="AF36" s="250" t="str">
        <f>IF(AND('Mapa final'!$L$12="Muy Alta",'Mapa final'!$P$12="Leve"),CONCATENATE("R",'Mapa final'!$A$12),"")</f>
        <v/>
      </c>
      <c r="AG36" s="251"/>
      <c r="AH36" s="240" t="str">
        <f>IF(AND('Mapa final'!$L$12="Muy Alta",'Mapa final'!$P$12="Catastrófico"),CONCATENATE("R",'Mapa final'!$A$12),"")</f>
        <v/>
      </c>
      <c r="AI36" s="241"/>
      <c r="AJ36" s="241" t="str">
        <f>IF(AND('Mapa final'!$L$12="Muy Alta",'Mapa final'!$P$12="Catastrófico"),CONCATENATE("R",'Mapa final'!$A$12),"")</f>
        <v/>
      </c>
      <c r="AK36" s="241"/>
      <c r="AL36" s="241" t="str">
        <f>IF(AND('Mapa final'!$L$12="Muy Alta",'Mapa final'!$P$12="Catastrófico"),CONCATENATE("R",'Mapa final'!$A$12),"")</f>
        <v/>
      </c>
      <c r="AM36" s="242"/>
      <c r="AN36" s="64"/>
      <c r="AO36" s="301"/>
      <c r="AP36" s="302"/>
      <c r="AQ36" s="302"/>
      <c r="AR36" s="302"/>
      <c r="AS36" s="302"/>
      <c r="AT36" s="303"/>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69"/>
      <c r="C37" s="269"/>
      <c r="D37" s="270"/>
      <c r="E37" s="263"/>
      <c r="F37" s="264"/>
      <c r="G37" s="264"/>
      <c r="H37" s="264"/>
      <c r="I37" s="264"/>
      <c r="J37" s="225"/>
      <c r="K37" s="226"/>
      <c r="L37" s="226"/>
      <c r="M37" s="226"/>
      <c r="N37" s="226"/>
      <c r="O37" s="227"/>
      <c r="P37" s="235"/>
      <c r="Q37" s="235"/>
      <c r="R37" s="235"/>
      <c r="S37" s="235"/>
      <c r="T37" s="235"/>
      <c r="U37" s="236"/>
      <c r="V37" s="234"/>
      <c r="W37" s="235"/>
      <c r="X37" s="235"/>
      <c r="Y37" s="235"/>
      <c r="Z37" s="235"/>
      <c r="AA37" s="236"/>
      <c r="AB37" s="252"/>
      <c r="AC37" s="253"/>
      <c r="AD37" s="253"/>
      <c r="AE37" s="253"/>
      <c r="AF37" s="253"/>
      <c r="AG37" s="254"/>
      <c r="AH37" s="243"/>
      <c r="AI37" s="244"/>
      <c r="AJ37" s="244"/>
      <c r="AK37" s="244"/>
      <c r="AL37" s="244"/>
      <c r="AM37" s="245"/>
      <c r="AN37" s="64"/>
      <c r="AO37" s="304"/>
      <c r="AP37" s="305"/>
      <c r="AQ37" s="305"/>
      <c r="AR37" s="305"/>
      <c r="AS37" s="305"/>
      <c r="AT37" s="306"/>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69"/>
      <c r="C38" s="269"/>
      <c r="D38" s="270"/>
      <c r="E38" s="259" t="s">
        <v>209</v>
      </c>
      <c r="F38" s="260"/>
      <c r="G38" s="260"/>
      <c r="H38" s="260"/>
      <c r="I38" s="260"/>
      <c r="J38" s="228" t="str">
        <f>IF(AND('Mapa final'!$L$12="Baja",'Mapa final'!$P$12="Leve"),CONCATENATE("R",'Mapa final'!$A$12),"")</f>
        <v/>
      </c>
      <c r="K38" s="229"/>
      <c r="L38" s="229" t="str">
        <f>IF(AND('Mapa final'!$L$12="Baja",'Mapa final'!$P$12="Leve"),CONCATENATE("R",'Mapa final'!$A$12),"")</f>
        <v/>
      </c>
      <c r="M38" s="229"/>
      <c r="N38" s="229" t="str">
        <f>IF(AND('Mapa final'!$L$12="Baja",'Mapa final'!$P$12="Leve"),CONCATENATE("R",'Mapa final'!$A$12),"")</f>
        <v/>
      </c>
      <c r="O38" s="230"/>
      <c r="P38" s="228" t="str">
        <f>IF(AND('Mapa final'!$L$12="Baja",'Mapa final'!$P$12="Leve"),CONCATENATE("R",'Mapa final'!$A$12),"")</f>
        <v/>
      </c>
      <c r="Q38" s="229"/>
      <c r="R38" s="229" t="str">
        <f>IF(AND('Mapa final'!$L$12="Baja",'Mapa final'!$P$12="Leve"),CONCATENATE("R",'Mapa final'!$A$12),"")</f>
        <v/>
      </c>
      <c r="S38" s="229"/>
      <c r="T38" s="229" t="str">
        <f>IF(AND('Mapa final'!$L$12="Baja",'Mapa final'!$P$12="Leve"),CONCATENATE("R",'Mapa final'!$A$12),"")</f>
        <v/>
      </c>
      <c r="U38" s="230"/>
      <c r="V38" s="237" t="str">
        <f>IF(AND('Mapa final'!$L$12="Alta",'Mapa final'!$P$12="Leve"),CONCATENATE("R",'Mapa final'!$A$12),"")</f>
        <v/>
      </c>
      <c r="W38" s="238"/>
      <c r="X38" s="238" t="str">
        <f>IF(AND('Mapa final'!$L$12="Alta",'Mapa final'!$P$12="Leve"),CONCATENATE("R",'Mapa final'!$A$12),"")</f>
        <v/>
      </c>
      <c r="Y38" s="238"/>
      <c r="Z38" s="238" t="str">
        <f>IF(AND('Mapa final'!$L$12="Alta",'Mapa final'!$P$12="Leve"),CONCATENATE("R",'Mapa final'!$A$12),"")</f>
        <v/>
      </c>
      <c r="AA38" s="239"/>
      <c r="AB38" s="255" t="str">
        <f>IF(AND('Mapa final'!$L$12="Muy Alta",'Mapa final'!$P$12="Leve"),CONCATENATE("R",'Mapa final'!$A$12),"")</f>
        <v/>
      </c>
      <c r="AC38" s="256"/>
      <c r="AD38" s="256" t="str">
        <f>IF(AND('Mapa final'!$L$12="Muy Alta",'Mapa final'!$P$12="Leve"),CONCATENATE("R",'Mapa final'!$A$12),"")</f>
        <v/>
      </c>
      <c r="AE38" s="256"/>
      <c r="AF38" s="256" t="str">
        <f>IF(AND('Mapa final'!$L$12="Muy Alta",'Mapa final'!$P$12="Leve"),CONCATENATE("R",'Mapa final'!$A$12),"")</f>
        <v/>
      </c>
      <c r="AG38" s="257"/>
      <c r="AH38" s="246" t="str">
        <f>IF(AND('Mapa final'!$L$12="Muy Alta",'Mapa final'!$P$12="Catastrófico"),CONCATENATE("R",'Mapa final'!$A$12),"")</f>
        <v/>
      </c>
      <c r="AI38" s="247"/>
      <c r="AJ38" s="247" t="str">
        <f>IF(AND('Mapa final'!$L$12="Muy Alta",'Mapa final'!$P$12="Catastrófico"),CONCATENATE("R",'Mapa final'!$A$12),"")</f>
        <v/>
      </c>
      <c r="AK38" s="247"/>
      <c r="AL38" s="247" t="str">
        <f>IF(AND('Mapa final'!$L$12="Muy Alta",'Mapa final'!$P$12="Catastrófico"),CONCATENATE("R",'Mapa final'!$A$12),"")</f>
        <v/>
      </c>
      <c r="AM38" s="248"/>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69"/>
      <c r="C39" s="269"/>
      <c r="D39" s="270"/>
      <c r="E39" s="261"/>
      <c r="F39" s="262"/>
      <c r="G39" s="262"/>
      <c r="H39" s="262"/>
      <c r="I39" s="262"/>
      <c r="J39" s="222"/>
      <c r="K39" s="223"/>
      <c r="L39" s="223"/>
      <c r="M39" s="223"/>
      <c r="N39" s="223"/>
      <c r="O39" s="224"/>
      <c r="P39" s="222"/>
      <c r="Q39" s="223"/>
      <c r="R39" s="223"/>
      <c r="S39" s="223"/>
      <c r="T39" s="223"/>
      <c r="U39" s="224"/>
      <c r="V39" s="231"/>
      <c r="W39" s="232"/>
      <c r="X39" s="232"/>
      <c r="Y39" s="232"/>
      <c r="Z39" s="232"/>
      <c r="AA39" s="233"/>
      <c r="AB39" s="249"/>
      <c r="AC39" s="250"/>
      <c r="AD39" s="250"/>
      <c r="AE39" s="250"/>
      <c r="AF39" s="250"/>
      <c r="AG39" s="251"/>
      <c r="AH39" s="240"/>
      <c r="AI39" s="241"/>
      <c r="AJ39" s="241"/>
      <c r="AK39" s="241"/>
      <c r="AL39" s="241"/>
      <c r="AM39" s="242"/>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69"/>
      <c r="C40" s="269"/>
      <c r="D40" s="270"/>
      <c r="E40" s="261"/>
      <c r="F40" s="262"/>
      <c r="G40" s="262"/>
      <c r="H40" s="262"/>
      <c r="I40" s="262"/>
      <c r="J40" s="222" t="str">
        <f>IF(AND('Mapa final'!$L$12="Baja",'Mapa final'!$P$12="Leve"),CONCATENATE("R",'Mapa final'!$A$12),"")</f>
        <v/>
      </c>
      <c r="K40" s="223"/>
      <c r="L40" s="223" t="str">
        <f>IF(AND('Mapa final'!$L$12="Baja",'Mapa final'!$P$12="Leve"),CONCATENATE("R",'Mapa final'!$A$12),"")</f>
        <v/>
      </c>
      <c r="M40" s="223"/>
      <c r="N40" s="223" t="str">
        <f>IF(AND('Mapa final'!$L$12="Baja",'Mapa final'!$P$12="Leve"),CONCATENATE("R",'Mapa final'!$A$12),"")</f>
        <v/>
      </c>
      <c r="O40" s="224"/>
      <c r="P40" s="222" t="str">
        <f>IF(AND('Mapa final'!$L$12="Baja",'Mapa final'!$P$12="Leve"),CONCATENATE("R",'Mapa final'!$A$12),"")</f>
        <v/>
      </c>
      <c r="Q40" s="223"/>
      <c r="R40" s="223" t="str">
        <f>IF(AND('Mapa final'!$L$12="Baja",'Mapa final'!$P$12="Leve"),CONCATENATE("R",'Mapa final'!$A$12),"")</f>
        <v/>
      </c>
      <c r="S40" s="223"/>
      <c r="T40" s="223" t="str">
        <f>IF(AND('Mapa final'!$L$12="Baja",'Mapa final'!$P$12="Leve"),CONCATENATE("R",'Mapa final'!$A$12),"")</f>
        <v/>
      </c>
      <c r="U40" s="224"/>
      <c r="V40" s="231" t="str">
        <f>IF(AND('Mapa final'!$L$12="Alta",'Mapa final'!$P$12="Leve"),CONCATENATE("R",'Mapa final'!$A$12),"")</f>
        <v/>
      </c>
      <c r="W40" s="232"/>
      <c r="X40" s="232" t="str">
        <f>IF(AND('Mapa final'!$L$12="Alta",'Mapa final'!$P$12="Leve"),CONCATENATE("R",'Mapa final'!$A$12),"")</f>
        <v/>
      </c>
      <c r="Y40" s="232"/>
      <c r="Z40" s="232" t="str">
        <f>IF(AND('Mapa final'!$L$12="Alta",'Mapa final'!$P$12="Leve"),CONCATENATE("R",'Mapa final'!$A$12),"")</f>
        <v/>
      </c>
      <c r="AA40" s="233"/>
      <c r="AB40" s="249" t="str">
        <f>IF(AND('Mapa final'!$L$12="Muy Alta",'Mapa final'!$P$12="Leve"),CONCATENATE("R",'Mapa final'!$A$12),"")</f>
        <v/>
      </c>
      <c r="AC40" s="250"/>
      <c r="AD40" s="250" t="str">
        <f>IF(AND('Mapa final'!$L$12="Muy Alta",'Mapa final'!$P$12="Leve"),CONCATENATE("R",'Mapa final'!$A$12),"")</f>
        <v/>
      </c>
      <c r="AE40" s="250"/>
      <c r="AF40" s="250" t="str">
        <f>IF(AND('Mapa final'!$L$12="Muy Alta",'Mapa final'!$P$12="Leve"),CONCATENATE("R",'Mapa final'!$A$12),"")</f>
        <v/>
      </c>
      <c r="AG40" s="251"/>
      <c r="AH40" s="240" t="str">
        <f>IF(AND('Mapa final'!$L$12="Muy Alta",'Mapa final'!$P$12="Catastrófico"),CONCATENATE("R",'Mapa final'!$A$12),"")</f>
        <v/>
      </c>
      <c r="AI40" s="241"/>
      <c r="AJ40" s="241" t="str">
        <f>IF(AND('Mapa final'!$L$12="Muy Alta",'Mapa final'!$P$12="Catastrófico"),CONCATENATE("R",'Mapa final'!$A$12),"")</f>
        <v/>
      </c>
      <c r="AK40" s="241"/>
      <c r="AL40" s="241" t="str">
        <f>IF(AND('Mapa final'!$L$12="Muy Alta",'Mapa final'!$P$12="Catastrófico"),CONCATENATE("R",'Mapa final'!$A$12),"")</f>
        <v/>
      </c>
      <c r="AM40" s="242"/>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69"/>
      <c r="C41" s="269"/>
      <c r="D41" s="270"/>
      <c r="E41" s="261"/>
      <c r="F41" s="262"/>
      <c r="G41" s="262"/>
      <c r="H41" s="262"/>
      <c r="I41" s="262"/>
      <c r="J41" s="222"/>
      <c r="K41" s="223"/>
      <c r="L41" s="223"/>
      <c r="M41" s="223"/>
      <c r="N41" s="223"/>
      <c r="O41" s="224"/>
      <c r="P41" s="222"/>
      <c r="Q41" s="223"/>
      <c r="R41" s="223"/>
      <c r="S41" s="223"/>
      <c r="T41" s="223"/>
      <c r="U41" s="224"/>
      <c r="V41" s="231"/>
      <c r="W41" s="232"/>
      <c r="X41" s="232"/>
      <c r="Y41" s="232"/>
      <c r="Z41" s="232"/>
      <c r="AA41" s="233"/>
      <c r="AB41" s="249"/>
      <c r="AC41" s="250"/>
      <c r="AD41" s="250"/>
      <c r="AE41" s="250"/>
      <c r="AF41" s="250"/>
      <c r="AG41" s="251"/>
      <c r="AH41" s="240"/>
      <c r="AI41" s="241"/>
      <c r="AJ41" s="241"/>
      <c r="AK41" s="241"/>
      <c r="AL41" s="241"/>
      <c r="AM41" s="242"/>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69"/>
      <c r="C42" s="269"/>
      <c r="D42" s="270"/>
      <c r="E42" s="261"/>
      <c r="F42" s="262"/>
      <c r="G42" s="262"/>
      <c r="H42" s="262"/>
      <c r="I42" s="262"/>
      <c r="J42" s="222" t="str">
        <f>IF(AND('Mapa final'!$L$12="Baja",'Mapa final'!$P$12="Leve"),CONCATENATE("R",'Mapa final'!$A$12),"")</f>
        <v/>
      </c>
      <c r="K42" s="223"/>
      <c r="L42" s="223" t="str">
        <f>IF(AND('Mapa final'!$L$12="Baja",'Mapa final'!$P$12="Leve"),CONCATENATE("R",'Mapa final'!$A$12),"")</f>
        <v/>
      </c>
      <c r="M42" s="223"/>
      <c r="N42" s="223" t="str">
        <f>IF(AND('Mapa final'!$L$12="Baja",'Mapa final'!$P$12="Leve"),CONCATENATE("R",'Mapa final'!$A$12),"")</f>
        <v/>
      </c>
      <c r="O42" s="224"/>
      <c r="P42" s="222" t="str">
        <f>IF(AND('Mapa final'!$L$12="Baja",'Mapa final'!$P$12="Leve"),CONCATENATE("R",'Mapa final'!$A$12),"")</f>
        <v/>
      </c>
      <c r="Q42" s="223"/>
      <c r="R42" s="223" t="str">
        <f>IF(AND('Mapa final'!$L$12="Baja",'Mapa final'!$P$12="Leve"),CONCATENATE("R",'Mapa final'!$A$12),"")</f>
        <v/>
      </c>
      <c r="S42" s="223"/>
      <c r="T42" s="223" t="str">
        <f>IF(AND('Mapa final'!$L$12="Baja",'Mapa final'!$P$12="Leve"),CONCATENATE("R",'Mapa final'!$A$12),"")</f>
        <v/>
      </c>
      <c r="U42" s="224"/>
      <c r="V42" s="231" t="str">
        <f>IF(AND('Mapa final'!$L$12="Alta",'Mapa final'!$P$12="Leve"),CONCATENATE("R",'Mapa final'!$A$12),"")</f>
        <v/>
      </c>
      <c r="W42" s="232"/>
      <c r="X42" s="232" t="str">
        <f>IF(AND('Mapa final'!$L$12="Alta",'Mapa final'!$P$12="Leve"),CONCATENATE("R",'Mapa final'!$A$12),"")</f>
        <v/>
      </c>
      <c r="Y42" s="232"/>
      <c r="Z42" s="232" t="str">
        <f>IF(AND('Mapa final'!$L$12="Alta",'Mapa final'!$P$12="Leve"),CONCATENATE("R",'Mapa final'!$A$12),"")</f>
        <v/>
      </c>
      <c r="AA42" s="233"/>
      <c r="AB42" s="249" t="str">
        <f>IF(AND('Mapa final'!$L$12="Muy Alta",'Mapa final'!$P$12="Leve"),CONCATENATE("R",'Mapa final'!$A$12),"")</f>
        <v/>
      </c>
      <c r="AC42" s="250"/>
      <c r="AD42" s="250" t="str">
        <f>IF(AND('Mapa final'!$L$12="Muy Alta",'Mapa final'!$P$12="Leve"),CONCATENATE("R",'Mapa final'!$A$12),"")</f>
        <v/>
      </c>
      <c r="AE42" s="250"/>
      <c r="AF42" s="250" t="str">
        <f>IF(AND('Mapa final'!$L$12="Muy Alta",'Mapa final'!$P$12="Leve"),CONCATENATE("R",'Mapa final'!$A$12),"")</f>
        <v/>
      </c>
      <c r="AG42" s="251"/>
      <c r="AH42" s="240" t="str">
        <f>IF(AND('Mapa final'!$L$12="Muy Alta",'Mapa final'!$P$12="Catastrófico"),CONCATENATE("R",'Mapa final'!$A$12),"")</f>
        <v/>
      </c>
      <c r="AI42" s="241"/>
      <c r="AJ42" s="241" t="str">
        <f>IF(AND('Mapa final'!$L$12="Muy Alta",'Mapa final'!$P$12="Catastrófico"),CONCATENATE("R",'Mapa final'!$A$12),"")</f>
        <v/>
      </c>
      <c r="AK42" s="241"/>
      <c r="AL42" s="241" t="str">
        <f>IF(AND('Mapa final'!$L$12="Muy Alta",'Mapa final'!$P$12="Catastrófico"),CONCATENATE("R",'Mapa final'!$A$12),"")</f>
        <v/>
      </c>
      <c r="AM42" s="242"/>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69"/>
      <c r="C43" s="269"/>
      <c r="D43" s="270"/>
      <c r="E43" s="261"/>
      <c r="F43" s="262"/>
      <c r="G43" s="262"/>
      <c r="H43" s="262"/>
      <c r="I43" s="262"/>
      <c r="J43" s="222"/>
      <c r="K43" s="223"/>
      <c r="L43" s="223"/>
      <c r="M43" s="223"/>
      <c r="N43" s="223"/>
      <c r="O43" s="224"/>
      <c r="P43" s="222"/>
      <c r="Q43" s="223"/>
      <c r="R43" s="223"/>
      <c r="S43" s="223"/>
      <c r="T43" s="223"/>
      <c r="U43" s="224"/>
      <c r="V43" s="231"/>
      <c r="W43" s="232"/>
      <c r="X43" s="232"/>
      <c r="Y43" s="232"/>
      <c r="Z43" s="232"/>
      <c r="AA43" s="233"/>
      <c r="AB43" s="249"/>
      <c r="AC43" s="250"/>
      <c r="AD43" s="250"/>
      <c r="AE43" s="250"/>
      <c r="AF43" s="250"/>
      <c r="AG43" s="251"/>
      <c r="AH43" s="240"/>
      <c r="AI43" s="241"/>
      <c r="AJ43" s="241"/>
      <c r="AK43" s="241"/>
      <c r="AL43" s="241"/>
      <c r="AM43" s="242"/>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69"/>
      <c r="C44" s="269"/>
      <c r="D44" s="270"/>
      <c r="E44" s="261"/>
      <c r="F44" s="262"/>
      <c r="G44" s="262"/>
      <c r="H44" s="262"/>
      <c r="I44" s="262"/>
      <c r="J44" s="222" t="str">
        <f>IF(AND('Mapa final'!$L$12="Baja",'Mapa final'!$P$12="Leve"),CONCATENATE("R",'Mapa final'!$A$12),"")</f>
        <v/>
      </c>
      <c r="K44" s="223"/>
      <c r="L44" s="223" t="str">
        <f>IF(AND('Mapa final'!$L$12="Baja",'Mapa final'!$P$12="Leve"),CONCATENATE("R",'Mapa final'!$A$12),"")</f>
        <v/>
      </c>
      <c r="M44" s="223"/>
      <c r="N44" s="223" t="str">
        <f>IF(AND('Mapa final'!$L$12="Baja",'Mapa final'!$P$12="Leve"),CONCATENATE("R",'Mapa final'!$A$12),"")</f>
        <v/>
      </c>
      <c r="O44" s="224"/>
      <c r="P44" s="222" t="str">
        <f>IF(AND('Mapa final'!$L$12="Baja",'Mapa final'!$P$12="Leve"),CONCATENATE("R",'Mapa final'!$A$12),"")</f>
        <v/>
      </c>
      <c r="Q44" s="223"/>
      <c r="R44" s="223" t="str">
        <f>IF(AND('Mapa final'!$L$12="Baja",'Mapa final'!$P$12="Leve"),CONCATENATE("R",'Mapa final'!$A$12),"")</f>
        <v/>
      </c>
      <c r="S44" s="223"/>
      <c r="T44" s="223" t="str">
        <f>IF(AND('Mapa final'!$L$12="Baja",'Mapa final'!$P$12="Leve"),CONCATENATE("R",'Mapa final'!$A$12),"")</f>
        <v/>
      </c>
      <c r="U44" s="224"/>
      <c r="V44" s="231" t="str">
        <f>IF(AND('Mapa final'!$L$12="Alta",'Mapa final'!$P$12="Leve"),CONCATENATE("R",'Mapa final'!$A$12),"")</f>
        <v/>
      </c>
      <c r="W44" s="232"/>
      <c r="X44" s="232" t="str">
        <f>IF(AND('Mapa final'!$L$12="Alta",'Mapa final'!$P$12="Leve"),CONCATENATE("R",'Mapa final'!$A$12),"")</f>
        <v/>
      </c>
      <c r="Y44" s="232"/>
      <c r="Z44" s="232" t="str">
        <f>IF(AND('Mapa final'!$L$12="Alta",'Mapa final'!$P$12="Leve"),CONCATENATE("R",'Mapa final'!$A$12),"")</f>
        <v/>
      </c>
      <c r="AA44" s="233"/>
      <c r="AB44" s="249" t="str">
        <f>IF(AND('Mapa final'!$L$12="Muy Alta",'Mapa final'!$P$12="Leve"),CONCATENATE("R",'Mapa final'!$A$12),"")</f>
        <v/>
      </c>
      <c r="AC44" s="250"/>
      <c r="AD44" s="250" t="str">
        <f>IF(AND('Mapa final'!$L$12="Muy Alta",'Mapa final'!$P$12="Leve"),CONCATENATE("R",'Mapa final'!$A$12),"")</f>
        <v/>
      </c>
      <c r="AE44" s="250"/>
      <c r="AF44" s="250" t="str">
        <f>IF(AND('Mapa final'!$L$12="Muy Alta",'Mapa final'!$P$12="Leve"),CONCATENATE("R",'Mapa final'!$A$12),"")</f>
        <v/>
      </c>
      <c r="AG44" s="251"/>
      <c r="AH44" s="240" t="str">
        <f>IF(AND('Mapa final'!$L$12="Muy Alta",'Mapa final'!$P$12="Catastrófico"),CONCATENATE("R",'Mapa final'!$A$12),"")</f>
        <v/>
      </c>
      <c r="AI44" s="241"/>
      <c r="AJ44" s="241" t="str">
        <f>IF(AND('Mapa final'!$L$12="Muy Alta",'Mapa final'!$P$12="Catastrófico"),CONCATENATE("R",'Mapa final'!$A$12),"")</f>
        <v/>
      </c>
      <c r="AK44" s="241"/>
      <c r="AL44" s="241" t="str">
        <f>IF(AND('Mapa final'!$L$12="Muy Alta",'Mapa final'!$P$12="Catastrófico"),CONCATENATE("R",'Mapa final'!$A$12),"")</f>
        <v/>
      </c>
      <c r="AM44" s="242"/>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69"/>
      <c r="C45" s="269"/>
      <c r="D45" s="270"/>
      <c r="E45" s="263"/>
      <c r="F45" s="264"/>
      <c r="G45" s="264"/>
      <c r="H45" s="264"/>
      <c r="I45" s="264"/>
      <c r="J45" s="225"/>
      <c r="K45" s="226"/>
      <c r="L45" s="226"/>
      <c r="M45" s="226"/>
      <c r="N45" s="226"/>
      <c r="O45" s="227"/>
      <c r="P45" s="225"/>
      <c r="Q45" s="226"/>
      <c r="R45" s="226"/>
      <c r="S45" s="226"/>
      <c r="T45" s="226"/>
      <c r="U45" s="227"/>
      <c r="V45" s="234"/>
      <c r="W45" s="235"/>
      <c r="X45" s="235"/>
      <c r="Y45" s="235"/>
      <c r="Z45" s="235"/>
      <c r="AA45" s="236"/>
      <c r="AB45" s="252"/>
      <c r="AC45" s="253"/>
      <c r="AD45" s="253"/>
      <c r="AE45" s="253"/>
      <c r="AF45" s="253"/>
      <c r="AG45" s="254"/>
      <c r="AH45" s="243"/>
      <c r="AI45" s="244"/>
      <c r="AJ45" s="244"/>
      <c r="AK45" s="244"/>
      <c r="AL45" s="244"/>
      <c r="AM45" s="245"/>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307" t="s">
        <v>210</v>
      </c>
      <c r="K46" s="262"/>
      <c r="L46" s="262"/>
      <c r="M46" s="262"/>
      <c r="N46" s="262"/>
      <c r="O46" s="267"/>
      <c r="P46" s="259" t="s">
        <v>211</v>
      </c>
      <c r="Q46" s="260"/>
      <c r="R46" s="260"/>
      <c r="S46" s="260"/>
      <c r="T46" s="260"/>
      <c r="U46" s="266"/>
      <c r="V46" s="259" t="s">
        <v>212</v>
      </c>
      <c r="W46" s="260"/>
      <c r="X46" s="260"/>
      <c r="Y46" s="260"/>
      <c r="Z46" s="260"/>
      <c r="AA46" s="266"/>
      <c r="AB46" s="259" t="s">
        <v>213</v>
      </c>
      <c r="AC46" s="265"/>
      <c r="AD46" s="260"/>
      <c r="AE46" s="260"/>
      <c r="AF46" s="260"/>
      <c r="AG46" s="266"/>
      <c r="AH46" s="259" t="s">
        <v>214</v>
      </c>
      <c r="AI46" s="260"/>
      <c r="AJ46" s="260"/>
      <c r="AK46" s="260"/>
      <c r="AL46" s="260"/>
      <c r="AM46" s="266"/>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261"/>
      <c r="K47" s="262"/>
      <c r="L47" s="262"/>
      <c r="M47" s="262"/>
      <c r="N47" s="262"/>
      <c r="O47" s="267"/>
      <c r="P47" s="261"/>
      <c r="Q47" s="262"/>
      <c r="R47" s="262"/>
      <c r="S47" s="262"/>
      <c r="T47" s="262"/>
      <c r="U47" s="267"/>
      <c r="V47" s="261"/>
      <c r="W47" s="262"/>
      <c r="X47" s="262"/>
      <c r="Y47" s="262"/>
      <c r="Z47" s="262"/>
      <c r="AA47" s="267"/>
      <c r="AB47" s="261"/>
      <c r="AC47" s="262"/>
      <c r="AD47" s="262"/>
      <c r="AE47" s="262"/>
      <c r="AF47" s="262"/>
      <c r="AG47" s="267"/>
      <c r="AH47" s="261"/>
      <c r="AI47" s="262"/>
      <c r="AJ47" s="262"/>
      <c r="AK47" s="262"/>
      <c r="AL47" s="262"/>
      <c r="AM47" s="267"/>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261"/>
      <c r="K48" s="262"/>
      <c r="L48" s="262"/>
      <c r="M48" s="262"/>
      <c r="N48" s="262"/>
      <c r="O48" s="267"/>
      <c r="P48" s="261"/>
      <c r="Q48" s="262"/>
      <c r="R48" s="262"/>
      <c r="S48" s="262"/>
      <c r="T48" s="262"/>
      <c r="U48" s="267"/>
      <c r="V48" s="261"/>
      <c r="W48" s="262"/>
      <c r="X48" s="262"/>
      <c r="Y48" s="262"/>
      <c r="Z48" s="262"/>
      <c r="AA48" s="267"/>
      <c r="AB48" s="261"/>
      <c r="AC48" s="262"/>
      <c r="AD48" s="262"/>
      <c r="AE48" s="262"/>
      <c r="AF48" s="262"/>
      <c r="AG48" s="267"/>
      <c r="AH48" s="261"/>
      <c r="AI48" s="262"/>
      <c r="AJ48" s="262"/>
      <c r="AK48" s="262"/>
      <c r="AL48" s="262"/>
      <c r="AM48" s="267"/>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261"/>
      <c r="K49" s="262"/>
      <c r="L49" s="262"/>
      <c r="M49" s="262"/>
      <c r="N49" s="262"/>
      <c r="O49" s="267"/>
      <c r="P49" s="261"/>
      <c r="Q49" s="262"/>
      <c r="R49" s="262"/>
      <c r="S49" s="262"/>
      <c r="T49" s="262"/>
      <c r="U49" s="267"/>
      <c r="V49" s="261"/>
      <c r="W49" s="262"/>
      <c r="X49" s="262"/>
      <c r="Y49" s="262"/>
      <c r="Z49" s="262"/>
      <c r="AA49" s="267"/>
      <c r="AB49" s="261"/>
      <c r="AC49" s="262"/>
      <c r="AD49" s="262"/>
      <c r="AE49" s="262"/>
      <c r="AF49" s="262"/>
      <c r="AG49" s="267"/>
      <c r="AH49" s="261"/>
      <c r="AI49" s="262"/>
      <c r="AJ49" s="262"/>
      <c r="AK49" s="262"/>
      <c r="AL49" s="262"/>
      <c r="AM49" s="267"/>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261"/>
      <c r="K50" s="262"/>
      <c r="L50" s="262"/>
      <c r="M50" s="262"/>
      <c r="N50" s="262"/>
      <c r="O50" s="267"/>
      <c r="P50" s="261"/>
      <c r="Q50" s="262"/>
      <c r="R50" s="262"/>
      <c r="S50" s="262"/>
      <c r="T50" s="262"/>
      <c r="U50" s="267"/>
      <c r="V50" s="261"/>
      <c r="W50" s="262"/>
      <c r="X50" s="262"/>
      <c r="Y50" s="262"/>
      <c r="Z50" s="262"/>
      <c r="AA50" s="267"/>
      <c r="AB50" s="261"/>
      <c r="AC50" s="262"/>
      <c r="AD50" s="262"/>
      <c r="AE50" s="262"/>
      <c r="AF50" s="262"/>
      <c r="AG50" s="267"/>
      <c r="AH50" s="261"/>
      <c r="AI50" s="262"/>
      <c r="AJ50" s="262"/>
      <c r="AK50" s="262"/>
      <c r="AL50" s="262"/>
      <c r="AM50" s="267"/>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263"/>
      <c r="K51" s="264"/>
      <c r="L51" s="264"/>
      <c r="M51" s="264"/>
      <c r="N51" s="264"/>
      <c r="O51" s="268"/>
      <c r="P51" s="263"/>
      <c r="Q51" s="264"/>
      <c r="R51" s="264"/>
      <c r="S51" s="264"/>
      <c r="T51" s="264"/>
      <c r="U51" s="268"/>
      <c r="V51" s="263"/>
      <c r="W51" s="264"/>
      <c r="X51" s="264"/>
      <c r="Y51" s="264"/>
      <c r="Z51" s="264"/>
      <c r="AA51" s="268"/>
      <c r="AB51" s="263"/>
      <c r="AC51" s="264"/>
      <c r="AD51" s="264"/>
      <c r="AE51" s="264"/>
      <c r="AF51" s="264"/>
      <c r="AG51" s="268"/>
      <c r="AH51" s="263"/>
      <c r="AI51" s="264"/>
      <c r="AJ51" s="264"/>
      <c r="AK51" s="264"/>
      <c r="AL51" s="264"/>
      <c r="AM51" s="268"/>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50" zoomScaleNormal="50" workbookViewId="0">
      <selection activeCell="AZ52" sqref="AZ52"/>
    </sheetView>
  </sheetViews>
  <sheetFormatPr baseColWidth="10" defaultColWidth="11.42578125" defaultRowHeight="15" x14ac:dyDescent="0.25"/>
  <cols>
    <col min="2" max="18" width="5.5703125" customWidth="1"/>
    <col min="19" max="19" width="8.42578125" customWidth="1"/>
    <col min="20" max="21" width="5.5703125" customWidth="1"/>
    <col min="22" max="22" width="7.85546875" customWidth="1"/>
    <col min="23" max="23" width="5.5703125" customWidth="1"/>
    <col min="24" max="24" width="8.42578125" customWidth="1"/>
    <col min="25" max="25" width="10.42578125" customWidth="1"/>
    <col min="26" max="26" width="5.5703125" customWidth="1"/>
    <col min="27" max="27" width="10.5703125" customWidth="1"/>
    <col min="28" max="28" width="5.5703125" customWidth="1"/>
    <col min="29" max="29" width="10.5703125" customWidth="1"/>
    <col min="30" max="33" width="5.5703125" customWidth="1"/>
    <col min="34" max="34" width="9.5703125" customWidth="1"/>
    <col min="35" max="35" width="5.5703125" customWidth="1"/>
    <col min="36" max="36" width="9.85546875" customWidth="1"/>
    <col min="37" max="39" width="5.5703125" customWidth="1"/>
    <col min="41" max="46" width="5.570312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37" t="s">
        <v>215</v>
      </c>
      <c r="C2" s="338"/>
      <c r="D2" s="338"/>
      <c r="E2" s="338"/>
      <c r="F2" s="338"/>
      <c r="G2" s="338"/>
      <c r="H2" s="338"/>
      <c r="I2" s="338"/>
      <c r="J2" s="258" t="s">
        <v>15</v>
      </c>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338"/>
      <c r="C3" s="338"/>
      <c r="D3" s="338"/>
      <c r="E3" s="338"/>
      <c r="F3" s="338"/>
      <c r="G3" s="338"/>
      <c r="H3" s="338"/>
      <c r="I3" s="33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338"/>
      <c r="C4" s="338"/>
      <c r="D4" s="338"/>
      <c r="E4" s="338"/>
      <c r="F4" s="338"/>
      <c r="G4" s="338"/>
      <c r="H4" s="338"/>
      <c r="I4" s="33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69" t="s">
        <v>200</v>
      </c>
      <c r="C6" s="269"/>
      <c r="D6" s="270"/>
      <c r="E6" s="308" t="s">
        <v>201</v>
      </c>
      <c r="F6" s="309"/>
      <c r="G6" s="309"/>
      <c r="H6" s="309"/>
      <c r="I6" s="309"/>
      <c r="J6" s="32" t="str">
        <f>IF(AND('Mapa final'!$AE$12="Muy Alta",'Mapa final'!$AG$12="Leve"),CONCATENATE("R2C",'Mapa final'!$S$12),"")</f>
        <v/>
      </c>
      <c r="K6" s="33" t="str">
        <f>IF(AND('Mapa final'!$AE$13="Muy Alta",'Mapa final'!$AG$13="Leve"),CONCATENATE("R2C",'Mapa final'!$S$13),"")</f>
        <v/>
      </c>
      <c r="L6" s="33" t="str">
        <f>IF(AND('Mapa final'!$AE$12="Muy Alta",'Mapa final'!$AG$12="Leve"),CONCATENATE("R2C",'Mapa final'!$S$12),"")</f>
        <v/>
      </c>
      <c r="M6" s="33" t="str">
        <f>IF(AND('Mapa final'!$AE$13="Muy Alta",'Mapa final'!$AG$13="Leve"),CONCATENATE("R2C",'Mapa final'!$S$13),"")</f>
        <v/>
      </c>
      <c r="N6" s="33" t="str">
        <f>IF(AND('Mapa final'!$AE$12="Muy Alta",'Mapa final'!$AG$12="Leve"),CONCATENATE("R2C",'Mapa final'!$S$12),"")</f>
        <v/>
      </c>
      <c r="O6" s="34" t="str">
        <f>IF(AND('Mapa final'!$AE$13="Muy Alta",'Mapa final'!$AG$13="Leve"),CONCATENATE("R2C",'Mapa final'!$S$13),"")</f>
        <v/>
      </c>
      <c r="P6" s="32" t="str">
        <f>IF(AND('Mapa final'!$AE$12="Muy Alta",'Mapa final'!$AG$12="Leve"),CONCATENATE("R2C",'Mapa final'!$S$12),"")</f>
        <v/>
      </c>
      <c r="Q6" s="33" t="str">
        <f>IF(AND('Mapa final'!$AE$13="Muy Alta",'Mapa final'!$AG$13="Leve"),CONCATENATE("R2C",'Mapa final'!$S$13),"")</f>
        <v/>
      </c>
      <c r="R6" s="33" t="str">
        <f>IF(AND('Mapa final'!$AE$12="Muy Alta",'Mapa final'!$AG$12="Leve"),CONCATENATE("R2C",'Mapa final'!$S$12),"")</f>
        <v/>
      </c>
      <c r="S6" s="33" t="str">
        <f>IF(AND('Mapa final'!$AE$13="Muy Alta",'Mapa final'!$AG$13="Leve"),CONCATENATE("R2C",'Mapa final'!$S$13),"")</f>
        <v/>
      </c>
      <c r="T6" s="33" t="str">
        <f>IF(AND('Mapa final'!$AE$12="Muy Alta",'Mapa final'!$AG$12="Leve"),CONCATENATE("R2C",'Mapa final'!$S$12),"")</f>
        <v/>
      </c>
      <c r="U6" s="34" t="str">
        <f>IF(AND('Mapa final'!$AE$13="Muy Alta",'Mapa final'!$AG$13="Leve"),CONCATENATE("R2C",'Mapa final'!$S$13),"")</f>
        <v/>
      </c>
      <c r="V6" s="32" t="str">
        <f>IF(AND('Mapa final'!$AE$12="Muy Alta",'Mapa final'!$AG$12="Leve"),CONCATENATE("R2C",'Mapa final'!$S$12),"")</f>
        <v/>
      </c>
      <c r="W6" s="33" t="str">
        <f>IF(AND('Mapa final'!$AE$13="Muy Alta",'Mapa final'!$AG$13="Leve"),CONCATENATE("R2C",'Mapa final'!$S$13),"")</f>
        <v/>
      </c>
      <c r="X6" s="33" t="str">
        <f>IF(AND('Mapa final'!$AE$12="Muy Alta",'Mapa final'!$AG$12="Leve"),CONCATENATE("R2C",'Mapa final'!$S$12),"")</f>
        <v/>
      </c>
      <c r="Y6" s="33" t="str">
        <f>IF(AND('Mapa final'!$AE$13="Muy Alta",'Mapa final'!$AG$13="Leve"),CONCATENATE("R2C",'Mapa final'!$S$13),"")</f>
        <v/>
      </c>
      <c r="Z6" s="33" t="str">
        <f>IF(AND('Mapa final'!$AE$12="Muy Alta",'Mapa final'!$AG$12="Leve"),CONCATENATE("R2C",'Mapa final'!$S$12),"")</f>
        <v/>
      </c>
      <c r="AA6" s="34" t="str">
        <f>IF(AND('Mapa final'!$AE$13="Muy Alta",'Mapa final'!$AG$13="Leve"),CONCATENATE("R2C",'Mapa final'!$S$13),"")</f>
        <v/>
      </c>
      <c r="AB6" s="32" t="str">
        <f>IF(AND('Mapa final'!$AE$12="Muy Alta",'Mapa final'!$AG$12="Leve"),CONCATENATE("R2C",'Mapa final'!$S$12),"")</f>
        <v/>
      </c>
      <c r="AC6" s="33" t="str">
        <f>IF(AND('Mapa final'!$AE$13="Muy Alta",'Mapa final'!$AG$13="Leve"),CONCATENATE("R2C",'Mapa final'!$S$13),"")</f>
        <v/>
      </c>
      <c r="AD6" s="33" t="str">
        <f>IF(AND('Mapa final'!$AE$12="Muy Alta",'Mapa final'!$AG$12="Leve"),CONCATENATE("R2C",'Mapa final'!$S$12),"")</f>
        <v/>
      </c>
      <c r="AE6" s="33" t="str">
        <f>IF(AND('Mapa final'!$AE$13="Muy Alta",'Mapa final'!$AG$13="Leve"),CONCATENATE("R2C",'Mapa final'!$S$13),"")</f>
        <v/>
      </c>
      <c r="AF6" s="33" t="str">
        <f>IF(AND('Mapa final'!$AE$12="Muy Alta",'Mapa final'!$AG$12="Leve"),CONCATENATE("R2C",'Mapa final'!$S$12),"")</f>
        <v/>
      </c>
      <c r="AG6" s="33" t="str">
        <f>IF(AND('Mapa final'!$AE$13="Muy Alta",'Mapa final'!$AG$13="Leve"),CONCATENATE("R2C",'Mapa final'!$S$13),"")</f>
        <v/>
      </c>
      <c r="AH6" s="35" t="str">
        <f>IF(AND('Mapa final'!$AE$12="Muy Alta",'Mapa final'!$AG$12="Catastrófico"),CONCATENATE("R2C",'Mapa final'!$S$12),"")</f>
        <v/>
      </c>
      <c r="AI6" s="36" t="str">
        <f>IF(AND('Mapa final'!$AE$13="Muy Alta",'Mapa final'!$AG$13="Catastrófico"),CONCATENATE("R2C",'Mapa final'!$S$13),"")</f>
        <v/>
      </c>
      <c r="AJ6" s="36" t="str">
        <f>IF(AND('Mapa final'!$AE$12="Muy Alta",'Mapa final'!$AG$12="Catastrófico"),CONCATENATE("R2C",'Mapa final'!$S$12),"")</f>
        <v/>
      </c>
      <c r="AK6" s="36" t="str">
        <f>IF(AND('Mapa final'!$AE$13="Muy Alta",'Mapa final'!$AG$13="Catastrófico"),CONCATENATE("R2C",'Mapa final'!$S$13),"")</f>
        <v/>
      </c>
      <c r="AL6" s="36" t="str">
        <f>IF(AND('Mapa final'!$AE$12="Muy Alta",'Mapa final'!$AG$12="Catastrófico"),CONCATENATE("R2C",'Mapa final'!$S$12),"")</f>
        <v/>
      </c>
      <c r="AM6" s="37" t="str">
        <f>IF(AND('Mapa final'!$AE$13="Muy Alta",'Mapa final'!$AG$13="Catastrófico"),CONCATENATE("R2C",'Mapa final'!$S$13),"")</f>
        <v/>
      </c>
      <c r="AN6" s="64"/>
      <c r="AO6" s="328" t="s">
        <v>202</v>
      </c>
      <c r="AP6" s="329"/>
      <c r="AQ6" s="329"/>
      <c r="AR6" s="329"/>
      <c r="AS6" s="329"/>
      <c r="AT6" s="330"/>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69"/>
      <c r="C7" s="269"/>
      <c r="D7" s="270"/>
      <c r="E7" s="311"/>
      <c r="F7" s="312"/>
      <c r="G7" s="312"/>
      <c r="H7" s="312"/>
      <c r="I7" s="312"/>
      <c r="J7" s="38" t="str">
        <f>IF(AND('Mapa final'!$AE$12="Muy Alta",'Mapa final'!$AG$12="Leve"),CONCATENATE("R2C",'Mapa final'!$S$12),"")</f>
        <v/>
      </c>
      <c r="K7" s="134" t="str">
        <f>IF(AND('Mapa final'!$AE$13="Muy Alta",'Mapa final'!$AG$13="Leve"),CONCATENATE("R2C",'Mapa final'!$S$13),"")</f>
        <v/>
      </c>
      <c r="L7" s="134" t="str">
        <f>IF(AND('Mapa final'!$AE$12="Muy Alta",'Mapa final'!$AG$12="Leve"),CONCATENATE("R2C",'Mapa final'!$S$12),"")</f>
        <v/>
      </c>
      <c r="M7" s="134" t="str">
        <f>IF(AND('Mapa final'!$AE$13="Muy Alta",'Mapa final'!$AG$13="Leve"),CONCATENATE("R2C",'Mapa final'!$S$13),"")</f>
        <v/>
      </c>
      <c r="N7" s="134" t="str">
        <f>IF(AND('Mapa final'!$AE$12="Muy Alta",'Mapa final'!$AG$12="Leve"),CONCATENATE("R2C",'Mapa final'!$S$12),"")</f>
        <v/>
      </c>
      <c r="O7" s="39" t="str">
        <f>IF(AND('Mapa final'!$AE$13="Muy Alta",'Mapa final'!$AG$13="Leve"),CONCATENATE("R2C",'Mapa final'!$S$13),"")</f>
        <v/>
      </c>
      <c r="P7" s="38" t="str">
        <f>IF(AND('Mapa final'!$AE$12="Muy Alta",'Mapa final'!$AG$12="Leve"),CONCATENATE("R2C",'Mapa final'!$S$12),"")</f>
        <v/>
      </c>
      <c r="Q7" s="134" t="str">
        <f>IF(AND('Mapa final'!$AE$13="Muy Alta",'Mapa final'!$AG$13="Leve"),CONCATENATE("R2C",'Mapa final'!$S$13),"")</f>
        <v/>
      </c>
      <c r="R7" s="134" t="str">
        <f>IF(AND('Mapa final'!$AE$12="Muy Alta",'Mapa final'!$AG$12="Leve"),CONCATENATE("R2C",'Mapa final'!$S$12),"")</f>
        <v/>
      </c>
      <c r="S7" s="134" t="str">
        <f>IF(AND('Mapa final'!$AE$13="Muy Alta",'Mapa final'!$AG$13="Leve"),CONCATENATE("R2C",'Mapa final'!$S$13),"")</f>
        <v/>
      </c>
      <c r="T7" s="134" t="str">
        <f>IF(AND('Mapa final'!$AE$12="Muy Alta",'Mapa final'!$AG$12="Leve"),CONCATENATE("R2C",'Mapa final'!$S$12),"")</f>
        <v/>
      </c>
      <c r="U7" s="39" t="str">
        <f>IF(AND('Mapa final'!$AE$13="Muy Alta",'Mapa final'!$AG$13="Leve"),CONCATENATE("R2C",'Mapa final'!$S$13),"")</f>
        <v/>
      </c>
      <c r="V7" s="38" t="str">
        <f>IF(AND('Mapa final'!$AE$12="Muy Alta",'Mapa final'!$AG$12="Leve"),CONCATENATE("R2C",'Mapa final'!$S$12),"")</f>
        <v/>
      </c>
      <c r="W7" s="134" t="str">
        <f>IF(AND('Mapa final'!$AE$13="Muy Alta",'Mapa final'!$AG$13="Leve"),CONCATENATE("R2C",'Mapa final'!$S$13),"")</f>
        <v/>
      </c>
      <c r="X7" s="134" t="str">
        <f>IF(AND('Mapa final'!$AE$12="Muy Alta",'Mapa final'!$AG$12="Leve"),CONCATENATE("R2C",'Mapa final'!$S$12),"")</f>
        <v/>
      </c>
      <c r="Y7" s="134" t="str">
        <f>IF(AND('Mapa final'!$AE$13="Muy Alta",'Mapa final'!$AG$13="Leve"),CONCATENATE("R2C",'Mapa final'!$S$13),"")</f>
        <v/>
      </c>
      <c r="Z7" s="134" t="str">
        <f>IF(AND('Mapa final'!$AE$12="Muy Alta",'Mapa final'!$AG$12="Leve"),CONCATENATE("R2C",'Mapa final'!$S$12),"")</f>
        <v/>
      </c>
      <c r="AA7" s="39" t="str">
        <f>IF(AND('Mapa final'!$AE$13="Muy Alta",'Mapa final'!$AG$13="Leve"),CONCATENATE("R2C",'Mapa final'!$S$13),"")</f>
        <v/>
      </c>
      <c r="AB7" s="38" t="str">
        <f>IF(AND('Mapa final'!$AE$12="Muy Alta",'Mapa final'!$AG$12="Leve"),CONCATENATE("R2C",'Mapa final'!$S$12),"")</f>
        <v/>
      </c>
      <c r="AC7" s="134" t="str">
        <f>IF(AND('Mapa final'!$AE$13="Muy Alta",'Mapa final'!$AG$13="Leve"),CONCATENATE("R2C",'Mapa final'!$S$13),"")</f>
        <v/>
      </c>
      <c r="AD7" s="134" t="str">
        <f>IF(AND('Mapa final'!$AE$12="Muy Alta",'Mapa final'!$AG$12="Leve"),CONCATENATE("R2C",'Mapa final'!$S$12),"")</f>
        <v/>
      </c>
      <c r="AE7" s="134" t="str">
        <f>IF(AND('Mapa final'!$AE$13="Muy Alta",'Mapa final'!$AG$13="Leve"),CONCATENATE("R2C",'Mapa final'!$S$13),"")</f>
        <v/>
      </c>
      <c r="AF7" s="134" t="str">
        <f>IF(AND('Mapa final'!$AE$12="Muy Alta",'Mapa final'!$AG$12="Leve"),CONCATENATE("R2C",'Mapa final'!$S$12),"")</f>
        <v/>
      </c>
      <c r="AG7" s="134" t="str">
        <f>IF(AND('Mapa final'!$AE$13="Muy Alta",'Mapa final'!$AG$13="Leve"),CONCATENATE("R2C",'Mapa final'!$S$13),"")</f>
        <v/>
      </c>
      <c r="AH7" s="40" t="str">
        <f>IF(AND('Mapa final'!$AE$12="Muy Alta",'Mapa final'!$AG$12="Catastrófico"),CONCATENATE("R2C",'Mapa final'!$S$12),"")</f>
        <v/>
      </c>
      <c r="AI7" s="136" t="str">
        <f>IF(AND('Mapa final'!$AE$13="Muy Alta",'Mapa final'!$AG$13="Catastrófico"),CONCATENATE("R2C",'Mapa final'!$S$13),"")</f>
        <v/>
      </c>
      <c r="AJ7" s="136" t="str">
        <f>IF(AND('Mapa final'!$AE$12="Muy Alta",'Mapa final'!$AG$12="Catastrófico"),CONCATENATE("R2C",'Mapa final'!$S$12),"")</f>
        <v/>
      </c>
      <c r="AK7" s="136" t="str">
        <f>IF(AND('Mapa final'!$AE$13="Muy Alta",'Mapa final'!$AG$13="Catastrófico"),CONCATENATE("R2C",'Mapa final'!$S$13),"")</f>
        <v/>
      </c>
      <c r="AL7" s="136" t="str">
        <f>IF(AND('Mapa final'!$AE$12="Muy Alta",'Mapa final'!$AG$12="Catastrófico"),CONCATENATE("R2C",'Mapa final'!$S$12),"")</f>
        <v/>
      </c>
      <c r="AM7" s="41" t="str">
        <f>IF(AND('Mapa final'!$AE$13="Muy Alta",'Mapa final'!$AG$13="Catastrófico"),CONCATENATE("R2C",'Mapa final'!$S$13),"")</f>
        <v/>
      </c>
      <c r="AN7" s="64"/>
      <c r="AO7" s="331"/>
      <c r="AP7" s="332"/>
      <c r="AQ7" s="332"/>
      <c r="AR7" s="332"/>
      <c r="AS7" s="332"/>
      <c r="AT7" s="333"/>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69"/>
      <c r="C8" s="269"/>
      <c r="D8" s="270"/>
      <c r="E8" s="311"/>
      <c r="F8" s="312"/>
      <c r="G8" s="312"/>
      <c r="H8" s="312"/>
      <c r="I8" s="312"/>
      <c r="J8" s="38" t="str">
        <f>IF(AND('Mapa final'!$AE$12="Muy Alta",'Mapa final'!$AG$12="Leve"),CONCATENATE("R2C",'Mapa final'!$S$12),"")</f>
        <v/>
      </c>
      <c r="K8" s="134" t="str">
        <f>IF(AND('Mapa final'!$AE$13="Muy Alta",'Mapa final'!$AG$13="Leve"),CONCATENATE("R2C",'Mapa final'!$S$13),"")</f>
        <v/>
      </c>
      <c r="L8" s="134" t="str">
        <f>IF(AND('Mapa final'!$AE$12="Muy Alta",'Mapa final'!$AG$12="Leve"),CONCATENATE("R2C",'Mapa final'!$S$12),"")</f>
        <v/>
      </c>
      <c r="M8" s="134" t="str">
        <f>IF(AND('Mapa final'!$AE$13="Muy Alta",'Mapa final'!$AG$13="Leve"),CONCATENATE("R2C",'Mapa final'!$S$13),"")</f>
        <v/>
      </c>
      <c r="N8" s="134" t="str">
        <f>IF(AND('Mapa final'!$AE$12="Muy Alta",'Mapa final'!$AG$12="Leve"),CONCATENATE("R2C",'Mapa final'!$S$12),"")</f>
        <v/>
      </c>
      <c r="O8" s="39" t="str">
        <f>IF(AND('Mapa final'!$AE$13="Muy Alta",'Mapa final'!$AG$13="Leve"),CONCATENATE("R2C",'Mapa final'!$S$13),"")</f>
        <v/>
      </c>
      <c r="P8" s="38" t="str">
        <f>IF(AND('Mapa final'!$AE$12="Muy Alta",'Mapa final'!$AG$12="Leve"),CONCATENATE("R2C",'Mapa final'!$S$12),"")</f>
        <v/>
      </c>
      <c r="Q8" s="134" t="str">
        <f>IF(AND('Mapa final'!$AE$13="Muy Alta",'Mapa final'!$AG$13="Leve"),CONCATENATE("R2C",'Mapa final'!$S$13),"")</f>
        <v/>
      </c>
      <c r="R8" s="134" t="str">
        <f>IF(AND('Mapa final'!$AE$12="Muy Alta",'Mapa final'!$AG$12="Leve"),CONCATENATE("R2C",'Mapa final'!$S$12),"")</f>
        <v/>
      </c>
      <c r="S8" s="134" t="str">
        <f>IF(AND('Mapa final'!$AE$13="Muy Alta",'Mapa final'!$AG$13="Leve"),CONCATENATE("R2C",'Mapa final'!$S$13),"")</f>
        <v/>
      </c>
      <c r="T8" s="134" t="str">
        <f>IF(AND('Mapa final'!$AE$12="Muy Alta",'Mapa final'!$AG$12="Leve"),CONCATENATE("R2C",'Mapa final'!$S$12),"")</f>
        <v/>
      </c>
      <c r="U8" s="39" t="str">
        <f>IF(AND('Mapa final'!$AE$13="Muy Alta",'Mapa final'!$AG$13="Leve"),CONCATENATE("R2C",'Mapa final'!$S$13),"")</f>
        <v/>
      </c>
      <c r="V8" s="38" t="str">
        <f>IF(AND('Mapa final'!$AE$12="Muy Alta",'Mapa final'!$AG$12="Leve"),CONCATENATE("R2C",'Mapa final'!$S$12),"")</f>
        <v/>
      </c>
      <c r="W8" s="134" t="str">
        <f>IF(AND('Mapa final'!$AE$13="Muy Alta",'Mapa final'!$AG$13="Leve"),CONCATENATE("R2C",'Mapa final'!$S$13),"")</f>
        <v/>
      </c>
      <c r="X8" s="134" t="str">
        <f>IF(AND('Mapa final'!$AE$12="Muy Alta",'Mapa final'!$AG$12="Leve"),CONCATENATE("R2C",'Mapa final'!$S$12),"")</f>
        <v/>
      </c>
      <c r="Y8" s="134" t="str">
        <f>IF(AND('Mapa final'!$AE$13="Muy Alta",'Mapa final'!$AG$13="Leve"),CONCATENATE("R2C",'Mapa final'!$S$13),"")</f>
        <v/>
      </c>
      <c r="Z8" s="134" t="str">
        <f>IF(AND('Mapa final'!$AE$12="Muy Alta",'Mapa final'!$AG$12="Leve"),CONCATENATE("R2C",'Mapa final'!$S$12),"")</f>
        <v/>
      </c>
      <c r="AA8" s="39" t="str">
        <f>IF(AND('Mapa final'!$AE$13="Muy Alta",'Mapa final'!$AG$13="Leve"),CONCATENATE("R2C",'Mapa final'!$S$13),"")</f>
        <v/>
      </c>
      <c r="AB8" s="38" t="str">
        <f>IF(AND('Mapa final'!$AE$12="Muy Alta",'Mapa final'!$AG$12="Leve"),CONCATENATE("R2C",'Mapa final'!$S$12),"")</f>
        <v/>
      </c>
      <c r="AC8" s="134" t="str">
        <f>IF(AND('Mapa final'!$AE$13="Muy Alta",'Mapa final'!$AG$13="Leve"),CONCATENATE("R2C",'Mapa final'!$S$13),"")</f>
        <v/>
      </c>
      <c r="AD8" s="134" t="str">
        <f>IF(AND('Mapa final'!$AE$12="Muy Alta",'Mapa final'!$AG$12="Leve"),CONCATENATE("R2C",'Mapa final'!$S$12),"")</f>
        <v/>
      </c>
      <c r="AE8" s="134" t="str">
        <f>IF(AND('Mapa final'!$AE$13="Muy Alta",'Mapa final'!$AG$13="Leve"),CONCATENATE("R2C",'Mapa final'!$S$13),"")</f>
        <v/>
      </c>
      <c r="AF8" s="134" t="str">
        <f>IF(AND('Mapa final'!$AE$12="Muy Alta",'Mapa final'!$AG$12="Leve"),CONCATENATE("R2C",'Mapa final'!$S$12),"")</f>
        <v/>
      </c>
      <c r="AG8" s="134" t="str">
        <f>IF(AND('Mapa final'!$AE$13="Muy Alta",'Mapa final'!$AG$13="Leve"),CONCATENATE("R2C",'Mapa final'!$S$13),"")</f>
        <v/>
      </c>
      <c r="AH8" s="40" t="str">
        <f>IF(AND('Mapa final'!$AE$12="Muy Alta",'Mapa final'!$AG$12="Catastrófico"),CONCATENATE("R2C",'Mapa final'!$S$12),"")</f>
        <v/>
      </c>
      <c r="AI8" s="136" t="str">
        <f>IF(AND('Mapa final'!$AE$13="Muy Alta",'Mapa final'!$AG$13="Catastrófico"),CONCATENATE("R2C",'Mapa final'!$S$13),"")</f>
        <v/>
      </c>
      <c r="AJ8" s="136" t="str">
        <f>IF(AND('Mapa final'!$AE$12="Muy Alta",'Mapa final'!$AG$12="Catastrófico"),CONCATENATE("R2C",'Mapa final'!$S$12),"")</f>
        <v/>
      </c>
      <c r="AK8" s="136" t="str">
        <f>IF(AND('Mapa final'!$AE$13="Muy Alta",'Mapa final'!$AG$13="Catastrófico"),CONCATENATE("R2C",'Mapa final'!$S$13),"")</f>
        <v/>
      </c>
      <c r="AL8" s="136" t="str">
        <f>IF(AND('Mapa final'!$AE$12="Muy Alta",'Mapa final'!$AG$12="Catastrófico"),CONCATENATE("R2C",'Mapa final'!$S$12),"")</f>
        <v/>
      </c>
      <c r="AM8" s="41" t="str">
        <f>IF(AND('Mapa final'!$AE$13="Muy Alta",'Mapa final'!$AG$13="Catastrófico"),CONCATENATE("R2C",'Mapa final'!$S$13),"")</f>
        <v/>
      </c>
      <c r="AN8" s="64"/>
      <c r="AO8" s="331"/>
      <c r="AP8" s="332"/>
      <c r="AQ8" s="332"/>
      <c r="AR8" s="332"/>
      <c r="AS8" s="332"/>
      <c r="AT8" s="333"/>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69"/>
      <c r="C9" s="269"/>
      <c r="D9" s="270"/>
      <c r="E9" s="311"/>
      <c r="F9" s="312"/>
      <c r="G9" s="312"/>
      <c r="H9" s="312"/>
      <c r="I9" s="312"/>
      <c r="J9" s="38" t="str">
        <f>IF(AND('Mapa final'!$AE$12="Muy Alta",'Mapa final'!$AG$12="Leve"),CONCATENATE("R2C",'Mapa final'!$S$12),"")</f>
        <v/>
      </c>
      <c r="K9" s="134" t="str">
        <f>IF(AND('Mapa final'!$AE$13="Muy Alta",'Mapa final'!$AG$13="Leve"),CONCATENATE("R2C",'Mapa final'!$S$13),"")</f>
        <v/>
      </c>
      <c r="L9" s="134" t="str">
        <f>IF(AND('Mapa final'!$AE$12="Muy Alta",'Mapa final'!$AG$12="Leve"),CONCATENATE("R2C",'Mapa final'!$S$12),"")</f>
        <v/>
      </c>
      <c r="M9" s="134" t="str">
        <f>IF(AND('Mapa final'!$AE$13="Muy Alta",'Mapa final'!$AG$13="Leve"),CONCATENATE("R2C",'Mapa final'!$S$13),"")</f>
        <v/>
      </c>
      <c r="N9" s="134" t="str">
        <f>IF(AND('Mapa final'!$AE$12="Muy Alta",'Mapa final'!$AG$12="Leve"),CONCATENATE("R2C",'Mapa final'!$S$12),"")</f>
        <v/>
      </c>
      <c r="O9" s="39" t="str">
        <f>IF(AND('Mapa final'!$AE$13="Muy Alta",'Mapa final'!$AG$13="Leve"),CONCATENATE("R2C",'Mapa final'!$S$13),"")</f>
        <v/>
      </c>
      <c r="P9" s="38" t="str">
        <f>IF(AND('Mapa final'!$AE$12="Muy Alta",'Mapa final'!$AG$12="Leve"),CONCATENATE("R2C",'Mapa final'!$S$12),"")</f>
        <v/>
      </c>
      <c r="Q9" s="134" t="str">
        <f>IF(AND('Mapa final'!$AE$13="Muy Alta",'Mapa final'!$AG$13="Leve"),CONCATENATE("R2C",'Mapa final'!$S$13),"")</f>
        <v/>
      </c>
      <c r="R9" s="134" t="str">
        <f>IF(AND('Mapa final'!$AE$12="Muy Alta",'Mapa final'!$AG$12="Leve"),CONCATENATE("R2C",'Mapa final'!$S$12),"")</f>
        <v/>
      </c>
      <c r="S9" s="134" t="str">
        <f>IF(AND('Mapa final'!$AE$13="Muy Alta",'Mapa final'!$AG$13="Leve"),CONCATENATE("R2C",'Mapa final'!$S$13),"")</f>
        <v/>
      </c>
      <c r="T9" s="134" t="str">
        <f>IF(AND('Mapa final'!$AE$12="Muy Alta",'Mapa final'!$AG$12="Leve"),CONCATENATE("R2C",'Mapa final'!$S$12),"")</f>
        <v/>
      </c>
      <c r="U9" s="39" t="str">
        <f>IF(AND('Mapa final'!$AE$13="Muy Alta",'Mapa final'!$AG$13="Leve"),CONCATENATE("R2C",'Mapa final'!$S$13),"")</f>
        <v/>
      </c>
      <c r="V9" s="38" t="str">
        <f>IF(AND('Mapa final'!$AE$12="Muy Alta",'Mapa final'!$AG$12="Leve"),CONCATENATE("R2C",'Mapa final'!$S$12),"")</f>
        <v/>
      </c>
      <c r="W9" s="134" t="str">
        <f>IF(AND('Mapa final'!$AE$13="Muy Alta",'Mapa final'!$AG$13="Leve"),CONCATENATE("R2C",'Mapa final'!$S$13),"")</f>
        <v/>
      </c>
      <c r="X9" s="134" t="str">
        <f>IF(AND('Mapa final'!$AE$12="Muy Alta",'Mapa final'!$AG$12="Leve"),CONCATENATE("R2C",'Mapa final'!$S$12),"")</f>
        <v/>
      </c>
      <c r="Y9" s="134" t="str">
        <f>IF(AND('Mapa final'!$AE$13="Muy Alta",'Mapa final'!$AG$13="Leve"),CONCATENATE("R2C",'Mapa final'!$S$13),"")</f>
        <v/>
      </c>
      <c r="Z9" s="134" t="str">
        <f>IF(AND('Mapa final'!$AE$12="Muy Alta",'Mapa final'!$AG$12="Leve"),CONCATENATE("R2C",'Mapa final'!$S$12),"")</f>
        <v/>
      </c>
      <c r="AA9" s="39" t="str">
        <f>IF(AND('Mapa final'!$AE$13="Muy Alta",'Mapa final'!$AG$13="Leve"),CONCATENATE("R2C",'Mapa final'!$S$13),"")</f>
        <v/>
      </c>
      <c r="AB9" s="38" t="str">
        <f>IF(AND('Mapa final'!$AE$12="Muy Alta",'Mapa final'!$AG$12="Leve"),CONCATENATE("R2C",'Mapa final'!$S$12),"")</f>
        <v/>
      </c>
      <c r="AC9" s="134" t="str">
        <f>IF(AND('Mapa final'!$AE$13="Muy Alta",'Mapa final'!$AG$13="Leve"),CONCATENATE("R2C",'Mapa final'!$S$13),"")</f>
        <v/>
      </c>
      <c r="AD9" s="134" t="str">
        <f>IF(AND('Mapa final'!$AE$12="Muy Alta",'Mapa final'!$AG$12="Leve"),CONCATENATE("R2C",'Mapa final'!$S$12),"")</f>
        <v/>
      </c>
      <c r="AE9" s="134" t="str">
        <f>IF(AND('Mapa final'!$AE$13="Muy Alta",'Mapa final'!$AG$13="Leve"),CONCATENATE("R2C",'Mapa final'!$S$13),"")</f>
        <v/>
      </c>
      <c r="AF9" s="134" t="str">
        <f>IF(AND('Mapa final'!$AE$12="Muy Alta",'Mapa final'!$AG$12="Leve"),CONCATENATE("R2C",'Mapa final'!$S$12),"")</f>
        <v/>
      </c>
      <c r="AG9" s="134" t="str">
        <f>IF(AND('Mapa final'!$AE$13="Muy Alta",'Mapa final'!$AG$13="Leve"),CONCATENATE("R2C",'Mapa final'!$S$13),"")</f>
        <v/>
      </c>
      <c r="AH9" s="40" t="str">
        <f>IF(AND('Mapa final'!$AE$12="Muy Alta",'Mapa final'!$AG$12="Catastrófico"),CONCATENATE("R2C",'Mapa final'!$S$12),"")</f>
        <v/>
      </c>
      <c r="AI9" s="136" t="str">
        <f>IF(AND('Mapa final'!$AE$13="Muy Alta",'Mapa final'!$AG$13="Catastrófico"),CONCATENATE("R2C",'Mapa final'!$S$13),"")</f>
        <v/>
      </c>
      <c r="AJ9" s="136" t="str">
        <f>IF(AND('Mapa final'!$AE$12="Muy Alta",'Mapa final'!$AG$12="Catastrófico"),CONCATENATE("R2C",'Mapa final'!$S$12),"")</f>
        <v/>
      </c>
      <c r="AK9" s="136" t="str">
        <f>IF(AND('Mapa final'!$AE$13="Muy Alta",'Mapa final'!$AG$13="Catastrófico"),CONCATENATE("R2C",'Mapa final'!$S$13),"")</f>
        <v/>
      </c>
      <c r="AL9" s="136" t="str">
        <f>IF(AND('Mapa final'!$AE$12="Muy Alta",'Mapa final'!$AG$12="Catastrófico"),CONCATENATE("R2C",'Mapa final'!$S$12),"")</f>
        <v/>
      </c>
      <c r="AM9" s="41" t="str">
        <f>IF(AND('Mapa final'!$AE$13="Muy Alta",'Mapa final'!$AG$13="Catastrófico"),CONCATENATE("R2C",'Mapa final'!$S$13),"")</f>
        <v/>
      </c>
      <c r="AN9" s="64"/>
      <c r="AO9" s="331"/>
      <c r="AP9" s="332"/>
      <c r="AQ9" s="332"/>
      <c r="AR9" s="332"/>
      <c r="AS9" s="332"/>
      <c r="AT9" s="333"/>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69"/>
      <c r="C10" s="269"/>
      <c r="D10" s="270"/>
      <c r="E10" s="311"/>
      <c r="F10" s="312"/>
      <c r="G10" s="312"/>
      <c r="H10" s="312"/>
      <c r="I10" s="312"/>
      <c r="J10" s="38" t="str">
        <f>IF(AND('Mapa final'!$AE$12="Muy Alta",'Mapa final'!$AG$12="Leve"),CONCATENATE("R2C",'Mapa final'!$S$12),"")</f>
        <v/>
      </c>
      <c r="K10" s="134" t="str">
        <f>IF(AND('Mapa final'!$AE$13="Muy Alta",'Mapa final'!$AG$13="Leve"),CONCATENATE("R2C",'Mapa final'!$S$13),"")</f>
        <v/>
      </c>
      <c r="L10" s="134" t="str">
        <f>IF(AND('Mapa final'!$AE$12="Muy Alta",'Mapa final'!$AG$12="Leve"),CONCATENATE("R2C",'Mapa final'!$S$12),"")</f>
        <v/>
      </c>
      <c r="M10" s="134" t="str">
        <f>IF(AND('Mapa final'!$AE$13="Muy Alta",'Mapa final'!$AG$13="Leve"),CONCATENATE("R2C",'Mapa final'!$S$13),"")</f>
        <v/>
      </c>
      <c r="N10" s="134" t="str">
        <f>IF(AND('Mapa final'!$AE$12="Muy Alta",'Mapa final'!$AG$12="Leve"),CONCATENATE("R2C",'Mapa final'!$S$12),"")</f>
        <v/>
      </c>
      <c r="O10" s="39" t="str">
        <f>IF(AND('Mapa final'!$AE$13="Muy Alta",'Mapa final'!$AG$13="Leve"),CONCATENATE("R2C",'Mapa final'!$S$13),"")</f>
        <v/>
      </c>
      <c r="P10" s="38" t="str">
        <f>IF(AND('Mapa final'!$AE$12="Muy Alta",'Mapa final'!$AG$12="Leve"),CONCATENATE("R2C",'Mapa final'!$S$12),"")</f>
        <v/>
      </c>
      <c r="Q10" s="134" t="str">
        <f>IF(AND('Mapa final'!$AE$13="Muy Alta",'Mapa final'!$AG$13="Leve"),CONCATENATE("R2C",'Mapa final'!$S$13),"")</f>
        <v/>
      </c>
      <c r="R10" s="134" t="str">
        <f>IF(AND('Mapa final'!$AE$12="Muy Alta",'Mapa final'!$AG$12="Leve"),CONCATENATE("R2C",'Mapa final'!$S$12),"")</f>
        <v/>
      </c>
      <c r="S10" s="134" t="str">
        <f>IF(AND('Mapa final'!$AE$13="Muy Alta",'Mapa final'!$AG$13="Leve"),CONCATENATE("R2C",'Mapa final'!$S$13),"")</f>
        <v/>
      </c>
      <c r="T10" s="134" t="str">
        <f>IF(AND('Mapa final'!$AE$12="Muy Alta",'Mapa final'!$AG$12="Leve"),CONCATENATE("R2C",'Mapa final'!$S$12),"")</f>
        <v/>
      </c>
      <c r="U10" s="39" t="str">
        <f>IF(AND('Mapa final'!$AE$13="Muy Alta",'Mapa final'!$AG$13="Leve"),CONCATENATE("R2C",'Mapa final'!$S$13),"")</f>
        <v/>
      </c>
      <c r="V10" s="38" t="str">
        <f>IF(AND('Mapa final'!$AE$12="Muy Alta",'Mapa final'!$AG$12="Leve"),CONCATENATE("R2C",'Mapa final'!$S$12),"")</f>
        <v/>
      </c>
      <c r="W10" s="134" t="str">
        <f>IF(AND('Mapa final'!$AE$13="Muy Alta",'Mapa final'!$AG$13="Leve"),CONCATENATE("R2C",'Mapa final'!$S$13),"")</f>
        <v/>
      </c>
      <c r="X10" s="134" t="str">
        <f>IF(AND('Mapa final'!$AE$12="Muy Alta",'Mapa final'!$AG$12="Leve"),CONCATENATE("R2C",'Mapa final'!$S$12),"")</f>
        <v/>
      </c>
      <c r="Y10" s="134" t="str">
        <f>IF(AND('Mapa final'!$AE$13="Muy Alta",'Mapa final'!$AG$13="Leve"),CONCATENATE("R2C",'Mapa final'!$S$13),"")</f>
        <v/>
      </c>
      <c r="Z10" s="134" t="str">
        <f>IF(AND('Mapa final'!$AE$12="Muy Alta",'Mapa final'!$AG$12="Leve"),CONCATENATE("R2C",'Mapa final'!$S$12),"")</f>
        <v/>
      </c>
      <c r="AA10" s="39" t="str">
        <f>IF(AND('Mapa final'!$AE$13="Muy Alta",'Mapa final'!$AG$13="Leve"),CONCATENATE("R2C",'Mapa final'!$S$13),"")</f>
        <v/>
      </c>
      <c r="AB10" s="38" t="str">
        <f>IF(AND('Mapa final'!$AE$12="Muy Alta",'Mapa final'!$AG$12="Leve"),CONCATENATE("R2C",'Mapa final'!$S$12),"")</f>
        <v/>
      </c>
      <c r="AC10" s="134" t="str">
        <f>IF(AND('Mapa final'!$AE$13="Muy Alta",'Mapa final'!$AG$13="Leve"),CONCATENATE("R2C",'Mapa final'!$S$13),"")</f>
        <v/>
      </c>
      <c r="AD10" s="134" t="str">
        <f>IF(AND('Mapa final'!$AE$12="Muy Alta",'Mapa final'!$AG$12="Leve"),CONCATENATE("R2C",'Mapa final'!$S$12),"")</f>
        <v/>
      </c>
      <c r="AE10" s="134" t="str">
        <f>IF(AND('Mapa final'!$AE$13="Muy Alta",'Mapa final'!$AG$13="Leve"),CONCATENATE("R2C",'Mapa final'!$S$13),"")</f>
        <v/>
      </c>
      <c r="AF10" s="134" t="str">
        <f>IF(AND('Mapa final'!$AE$12="Muy Alta",'Mapa final'!$AG$12="Leve"),CONCATENATE("R2C",'Mapa final'!$S$12),"")</f>
        <v/>
      </c>
      <c r="AG10" s="134" t="str">
        <f>IF(AND('Mapa final'!$AE$13="Muy Alta",'Mapa final'!$AG$13="Leve"),CONCATENATE("R2C",'Mapa final'!$S$13),"")</f>
        <v/>
      </c>
      <c r="AH10" s="40" t="str">
        <f>IF(AND('Mapa final'!$AE$12="Muy Alta",'Mapa final'!$AG$12="Catastrófico"),CONCATENATE("R2C",'Mapa final'!$S$12),"")</f>
        <v/>
      </c>
      <c r="AI10" s="136" t="str">
        <f>IF(AND('Mapa final'!$AE$13="Muy Alta",'Mapa final'!$AG$13="Catastrófico"),CONCATENATE("R2C",'Mapa final'!$S$13),"")</f>
        <v/>
      </c>
      <c r="AJ10" s="136" t="str">
        <f>IF(AND('Mapa final'!$AE$12="Muy Alta",'Mapa final'!$AG$12="Catastrófico"),CONCATENATE("R2C",'Mapa final'!$S$12),"")</f>
        <v/>
      </c>
      <c r="AK10" s="136" t="str">
        <f>IF(AND('Mapa final'!$AE$13="Muy Alta",'Mapa final'!$AG$13="Catastrófico"),CONCATENATE("R2C",'Mapa final'!$S$13),"")</f>
        <v/>
      </c>
      <c r="AL10" s="136" t="str">
        <f>IF(AND('Mapa final'!$AE$12="Muy Alta",'Mapa final'!$AG$12="Catastrófico"),CONCATENATE("R2C",'Mapa final'!$S$12),"")</f>
        <v/>
      </c>
      <c r="AM10" s="41" t="str">
        <f>IF(AND('Mapa final'!$AE$13="Muy Alta",'Mapa final'!$AG$13="Catastrófico"),CONCATENATE("R2C",'Mapa final'!$S$13),"")</f>
        <v/>
      </c>
      <c r="AN10" s="64"/>
      <c r="AO10" s="331"/>
      <c r="AP10" s="332"/>
      <c r="AQ10" s="332"/>
      <c r="AR10" s="332"/>
      <c r="AS10" s="332"/>
      <c r="AT10" s="333"/>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69"/>
      <c r="C11" s="269"/>
      <c r="D11" s="270"/>
      <c r="E11" s="311"/>
      <c r="F11" s="312"/>
      <c r="G11" s="312"/>
      <c r="H11" s="312"/>
      <c r="I11" s="312"/>
      <c r="J11" s="38" t="str">
        <f>IF(AND('Mapa final'!$AE$12="Muy Alta",'Mapa final'!$AG$12="Leve"),CONCATENATE("R2C",'Mapa final'!$S$12),"")</f>
        <v/>
      </c>
      <c r="K11" s="134" t="str">
        <f>IF(AND('Mapa final'!$AE$13="Muy Alta",'Mapa final'!$AG$13="Leve"),CONCATENATE("R2C",'Mapa final'!$S$13),"")</f>
        <v/>
      </c>
      <c r="L11" s="134" t="str">
        <f>IF(AND('Mapa final'!$AE$12="Muy Alta",'Mapa final'!$AG$12="Leve"),CONCATENATE("R2C",'Mapa final'!$S$12),"")</f>
        <v/>
      </c>
      <c r="M11" s="134" t="str">
        <f>IF(AND('Mapa final'!$AE$13="Muy Alta",'Mapa final'!$AG$13="Leve"),CONCATENATE("R2C",'Mapa final'!$S$13),"")</f>
        <v/>
      </c>
      <c r="N11" s="134" t="str">
        <f>IF(AND('Mapa final'!$AE$12="Muy Alta",'Mapa final'!$AG$12="Leve"),CONCATENATE("R2C",'Mapa final'!$S$12),"")</f>
        <v/>
      </c>
      <c r="O11" s="39" t="str">
        <f>IF(AND('Mapa final'!$AE$13="Muy Alta",'Mapa final'!$AG$13="Leve"),CONCATENATE("R2C",'Mapa final'!$S$13),"")</f>
        <v/>
      </c>
      <c r="P11" s="38" t="str">
        <f>IF(AND('Mapa final'!$AE$12="Muy Alta",'Mapa final'!$AG$12="Leve"),CONCATENATE("R2C",'Mapa final'!$S$12),"")</f>
        <v/>
      </c>
      <c r="Q11" s="134" t="str">
        <f>IF(AND('Mapa final'!$AE$13="Muy Alta",'Mapa final'!$AG$13="Leve"),CONCATENATE("R2C",'Mapa final'!$S$13),"")</f>
        <v/>
      </c>
      <c r="R11" s="134" t="str">
        <f>IF(AND('Mapa final'!$AE$12="Muy Alta",'Mapa final'!$AG$12="Leve"),CONCATENATE("R2C",'Mapa final'!$S$12),"")</f>
        <v/>
      </c>
      <c r="S11" s="134" t="str">
        <f>IF(AND('Mapa final'!$AE$13="Muy Alta",'Mapa final'!$AG$13="Leve"),CONCATENATE("R2C",'Mapa final'!$S$13),"")</f>
        <v/>
      </c>
      <c r="T11" s="134" t="str">
        <f>IF(AND('Mapa final'!$AE$12="Muy Alta",'Mapa final'!$AG$12="Leve"),CONCATENATE("R2C",'Mapa final'!$S$12),"")</f>
        <v/>
      </c>
      <c r="U11" s="39" t="str">
        <f>IF(AND('Mapa final'!$AE$13="Muy Alta",'Mapa final'!$AG$13="Leve"),CONCATENATE("R2C",'Mapa final'!$S$13),"")</f>
        <v/>
      </c>
      <c r="V11" s="38" t="str">
        <f>IF(AND('Mapa final'!$AE$12="Muy Alta",'Mapa final'!$AG$12="Leve"),CONCATENATE("R2C",'Mapa final'!$S$12),"")</f>
        <v/>
      </c>
      <c r="W11" s="134" t="str">
        <f>IF(AND('Mapa final'!$AE$13="Muy Alta",'Mapa final'!$AG$13="Leve"),CONCATENATE("R2C",'Mapa final'!$S$13),"")</f>
        <v/>
      </c>
      <c r="X11" s="134" t="str">
        <f>IF(AND('Mapa final'!$AE$12="Muy Alta",'Mapa final'!$AG$12="Leve"),CONCATENATE("R2C",'Mapa final'!$S$12),"")</f>
        <v/>
      </c>
      <c r="Y11" s="134" t="str">
        <f>IF(AND('Mapa final'!$AE$13="Muy Alta",'Mapa final'!$AG$13="Leve"),CONCATENATE("R2C",'Mapa final'!$S$13),"")</f>
        <v/>
      </c>
      <c r="Z11" s="134" t="str">
        <f>IF(AND('Mapa final'!$AE$12="Muy Alta",'Mapa final'!$AG$12="Leve"),CONCATENATE("R2C",'Mapa final'!$S$12),"")</f>
        <v/>
      </c>
      <c r="AA11" s="39" t="str">
        <f>IF(AND('Mapa final'!$AE$13="Muy Alta",'Mapa final'!$AG$13="Leve"),CONCATENATE("R2C",'Mapa final'!$S$13),"")</f>
        <v/>
      </c>
      <c r="AB11" s="38" t="str">
        <f>IF(AND('Mapa final'!$AE$12="Muy Alta",'Mapa final'!$AG$12="Leve"),CONCATENATE("R2C",'Mapa final'!$S$12),"")</f>
        <v/>
      </c>
      <c r="AC11" s="134" t="str">
        <f>IF(AND('Mapa final'!$AE$13="Muy Alta",'Mapa final'!$AG$13="Leve"),CONCATENATE("R2C",'Mapa final'!$S$13),"")</f>
        <v/>
      </c>
      <c r="AD11" s="134" t="str">
        <f>IF(AND('Mapa final'!$AE$12="Muy Alta",'Mapa final'!$AG$12="Leve"),CONCATENATE("R2C",'Mapa final'!$S$12),"")</f>
        <v/>
      </c>
      <c r="AE11" s="134" t="str">
        <f>IF(AND('Mapa final'!$AE$13="Muy Alta",'Mapa final'!$AG$13="Leve"),CONCATENATE("R2C",'Mapa final'!$S$13),"")</f>
        <v/>
      </c>
      <c r="AF11" s="134" t="str">
        <f>IF(AND('Mapa final'!$AE$12="Muy Alta",'Mapa final'!$AG$12="Leve"),CONCATENATE("R2C",'Mapa final'!$S$12),"")</f>
        <v/>
      </c>
      <c r="AG11" s="134" t="str">
        <f>IF(AND('Mapa final'!$AE$13="Muy Alta",'Mapa final'!$AG$13="Leve"),CONCATENATE("R2C",'Mapa final'!$S$13),"")</f>
        <v/>
      </c>
      <c r="AH11" s="40" t="str">
        <f>IF(AND('Mapa final'!$AE$12="Muy Alta",'Mapa final'!$AG$12="Catastrófico"),CONCATENATE("R2C",'Mapa final'!$S$12),"")</f>
        <v/>
      </c>
      <c r="AI11" s="136" t="str">
        <f>IF(AND('Mapa final'!$AE$13="Muy Alta",'Mapa final'!$AG$13="Catastrófico"),CONCATENATE("R2C",'Mapa final'!$S$13),"")</f>
        <v/>
      </c>
      <c r="AJ11" s="136" t="str">
        <f>IF(AND('Mapa final'!$AE$12="Muy Alta",'Mapa final'!$AG$12="Catastrófico"),CONCATENATE("R2C",'Mapa final'!$S$12),"")</f>
        <v/>
      </c>
      <c r="AK11" s="136" t="str">
        <f>IF(AND('Mapa final'!$AE$13="Muy Alta",'Mapa final'!$AG$13="Catastrófico"),CONCATENATE("R2C",'Mapa final'!$S$13),"")</f>
        <v/>
      </c>
      <c r="AL11" s="136" t="str">
        <f>IF(AND('Mapa final'!$AE$12="Muy Alta",'Mapa final'!$AG$12="Catastrófico"),CONCATENATE("R2C",'Mapa final'!$S$12),"")</f>
        <v/>
      </c>
      <c r="AM11" s="41" t="str">
        <f>IF(AND('Mapa final'!$AE$13="Muy Alta",'Mapa final'!$AG$13="Catastrófico"),CONCATENATE("R2C",'Mapa final'!$S$13),"")</f>
        <v/>
      </c>
      <c r="AN11" s="64"/>
      <c r="AO11" s="331"/>
      <c r="AP11" s="332"/>
      <c r="AQ11" s="332"/>
      <c r="AR11" s="332"/>
      <c r="AS11" s="332"/>
      <c r="AT11" s="333"/>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69"/>
      <c r="C12" s="269"/>
      <c r="D12" s="270"/>
      <c r="E12" s="311"/>
      <c r="F12" s="312"/>
      <c r="G12" s="312"/>
      <c r="H12" s="312"/>
      <c r="I12" s="312"/>
      <c r="J12" s="38" t="str">
        <f>IF(AND('Mapa final'!$AE$12="Muy Alta",'Mapa final'!$AG$12="Leve"),CONCATENATE("R2C",'Mapa final'!$S$12),"")</f>
        <v/>
      </c>
      <c r="K12" s="134" t="str">
        <f>IF(AND('Mapa final'!$AE$13="Muy Alta",'Mapa final'!$AG$13="Leve"),CONCATENATE("R2C",'Mapa final'!$S$13),"")</f>
        <v/>
      </c>
      <c r="L12" s="134" t="str">
        <f>IF(AND('Mapa final'!$AE$12="Muy Alta",'Mapa final'!$AG$12="Leve"),CONCATENATE("R2C",'Mapa final'!$S$12),"")</f>
        <v/>
      </c>
      <c r="M12" s="134" t="str">
        <f>IF(AND('Mapa final'!$AE$13="Muy Alta",'Mapa final'!$AG$13="Leve"),CONCATENATE("R2C",'Mapa final'!$S$13),"")</f>
        <v/>
      </c>
      <c r="N12" s="134" t="str">
        <f>IF(AND('Mapa final'!$AE$12="Muy Alta",'Mapa final'!$AG$12="Leve"),CONCATENATE("R2C",'Mapa final'!$S$12),"")</f>
        <v/>
      </c>
      <c r="O12" s="39" t="str">
        <f>IF(AND('Mapa final'!$AE$13="Muy Alta",'Mapa final'!$AG$13="Leve"),CONCATENATE("R2C",'Mapa final'!$S$13),"")</f>
        <v/>
      </c>
      <c r="P12" s="38" t="str">
        <f>IF(AND('Mapa final'!$AE$12="Muy Alta",'Mapa final'!$AG$12="Leve"),CONCATENATE("R2C",'Mapa final'!$S$12),"")</f>
        <v/>
      </c>
      <c r="Q12" s="134" t="str">
        <f>IF(AND('Mapa final'!$AE$13="Muy Alta",'Mapa final'!$AG$13="Leve"),CONCATENATE("R2C",'Mapa final'!$S$13),"")</f>
        <v/>
      </c>
      <c r="R12" s="134" t="str">
        <f>IF(AND('Mapa final'!$AE$12="Muy Alta",'Mapa final'!$AG$12="Leve"),CONCATENATE("R2C",'Mapa final'!$S$12),"")</f>
        <v/>
      </c>
      <c r="S12" s="134" t="str">
        <f>IF(AND('Mapa final'!$AE$13="Muy Alta",'Mapa final'!$AG$13="Leve"),CONCATENATE("R2C",'Mapa final'!$S$13),"")</f>
        <v/>
      </c>
      <c r="T12" s="134" t="str">
        <f>IF(AND('Mapa final'!$AE$12="Muy Alta",'Mapa final'!$AG$12="Leve"),CONCATENATE("R2C",'Mapa final'!$S$12),"")</f>
        <v/>
      </c>
      <c r="U12" s="39" t="str">
        <f>IF(AND('Mapa final'!$AE$13="Muy Alta",'Mapa final'!$AG$13="Leve"),CONCATENATE("R2C",'Mapa final'!$S$13),"")</f>
        <v/>
      </c>
      <c r="V12" s="38" t="str">
        <f>IF(AND('Mapa final'!$AE$12="Muy Alta",'Mapa final'!$AG$12="Leve"),CONCATENATE("R2C",'Mapa final'!$S$12),"")</f>
        <v/>
      </c>
      <c r="W12" s="134" t="str">
        <f>IF(AND('Mapa final'!$AE$13="Muy Alta",'Mapa final'!$AG$13="Leve"),CONCATENATE("R2C",'Mapa final'!$S$13),"")</f>
        <v/>
      </c>
      <c r="X12" s="134" t="str">
        <f>IF(AND('Mapa final'!$AE$12="Muy Alta",'Mapa final'!$AG$12="Leve"),CONCATENATE("R2C",'Mapa final'!$S$12),"")</f>
        <v/>
      </c>
      <c r="Y12" s="134" t="str">
        <f>IF(AND('Mapa final'!$AE$13="Muy Alta",'Mapa final'!$AG$13="Leve"),CONCATENATE("R2C",'Mapa final'!$S$13),"")</f>
        <v/>
      </c>
      <c r="Z12" s="134" t="str">
        <f>IF(AND('Mapa final'!$AE$12="Muy Alta",'Mapa final'!$AG$12="Leve"),CONCATENATE("R2C",'Mapa final'!$S$12),"")</f>
        <v/>
      </c>
      <c r="AA12" s="39" t="str">
        <f>IF(AND('Mapa final'!$AE$13="Muy Alta",'Mapa final'!$AG$13="Leve"),CONCATENATE("R2C",'Mapa final'!$S$13),"")</f>
        <v/>
      </c>
      <c r="AB12" s="38" t="str">
        <f>IF(AND('Mapa final'!$AE$12="Muy Alta",'Mapa final'!$AG$12="Leve"),CONCATENATE("R2C",'Mapa final'!$S$12),"")</f>
        <v/>
      </c>
      <c r="AC12" s="134" t="str">
        <f>IF(AND('Mapa final'!$AE$13="Muy Alta",'Mapa final'!$AG$13="Leve"),CONCATENATE("R2C",'Mapa final'!$S$13),"")</f>
        <v/>
      </c>
      <c r="AD12" s="134" t="str">
        <f>IF(AND('Mapa final'!$AE$12="Muy Alta",'Mapa final'!$AG$12="Leve"),CONCATENATE("R2C",'Mapa final'!$S$12),"")</f>
        <v/>
      </c>
      <c r="AE12" s="134" t="str">
        <f>IF(AND('Mapa final'!$AE$13="Muy Alta",'Mapa final'!$AG$13="Leve"),CONCATENATE("R2C",'Mapa final'!$S$13),"")</f>
        <v/>
      </c>
      <c r="AF12" s="134" t="str">
        <f>IF(AND('Mapa final'!$AE$12="Muy Alta",'Mapa final'!$AG$12="Leve"),CONCATENATE("R2C",'Mapa final'!$S$12),"")</f>
        <v/>
      </c>
      <c r="AG12" s="134" t="str">
        <f>IF(AND('Mapa final'!$AE$13="Muy Alta",'Mapa final'!$AG$13="Leve"),CONCATENATE("R2C",'Mapa final'!$S$13),"")</f>
        <v/>
      </c>
      <c r="AH12" s="40" t="str">
        <f>IF(AND('Mapa final'!$AE$12="Muy Alta",'Mapa final'!$AG$12="Catastrófico"),CONCATENATE("R2C",'Mapa final'!$S$12),"")</f>
        <v/>
      </c>
      <c r="AI12" s="136" t="str">
        <f>IF(AND('Mapa final'!$AE$13="Muy Alta",'Mapa final'!$AG$13="Catastrófico"),CONCATENATE("R2C",'Mapa final'!$S$13),"")</f>
        <v/>
      </c>
      <c r="AJ12" s="136" t="str">
        <f>IF(AND('Mapa final'!$AE$12="Muy Alta",'Mapa final'!$AG$12="Catastrófico"),CONCATENATE("R2C",'Mapa final'!$S$12),"")</f>
        <v/>
      </c>
      <c r="AK12" s="136" t="str">
        <f>IF(AND('Mapa final'!$AE$13="Muy Alta",'Mapa final'!$AG$13="Catastrófico"),CONCATENATE("R2C",'Mapa final'!$S$13),"")</f>
        <v/>
      </c>
      <c r="AL12" s="136" t="str">
        <f>IF(AND('Mapa final'!$AE$12="Muy Alta",'Mapa final'!$AG$12="Catastrófico"),CONCATENATE("R2C",'Mapa final'!$S$12),"")</f>
        <v/>
      </c>
      <c r="AM12" s="41" t="str">
        <f>IF(AND('Mapa final'!$AE$13="Muy Alta",'Mapa final'!$AG$13="Catastrófico"),CONCATENATE("R2C",'Mapa final'!$S$13),"")</f>
        <v/>
      </c>
      <c r="AN12" s="64"/>
      <c r="AO12" s="331"/>
      <c r="AP12" s="332"/>
      <c r="AQ12" s="332"/>
      <c r="AR12" s="332"/>
      <c r="AS12" s="332"/>
      <c r="AT12" s="333"/>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69"/>
      <c r="C13" s="269"/>
      <c r="D13" s="270"/>
      <c r="E13" s="311"/>
      <c r="F13" s="312"/>
      <c r="G13" s="312"/>
      <c r="H13" s="312"/>
      <c r="I13" s="312"/>
      <c r="J13" s="38" t="str">
        <f>IF(AND('Mapa final'!$AE$12="Muy Alta",'Mapa final'!$AG$12="Leve"),CONCATENATE("R2C",'Mapa final'!$S$12),"")</f>
        <v/>
      </c>
      <c r="K13" s="134" t="str">
        <f>IF(AND('Mapa final'!$AE$13="Muy Alta",'Mapa final'!$AG$13="Leve"),CONCATENATE("R2C",'Mapa final'!$S$13),"")</f>
        <v/>
      </c>
      <c r="L13" s="134" t="str">
        <f>IF(AND('Mapa final'!$AE$12="Muy Alta",'Mapa final'!$AG$12="Leve"),CONCATENATE("R2C",'Mapa final'!$S$12),"")</f>
        <v/>
      </c>
      <c r="M13" s="134" t="str">
        <f>IF(AND('Mapa final'!$AE$13="Muy Alta",'Mapa final'!$AG$13="Leve"),CONCATENATE("R2C",'Mapa final'!$S$13),"")</f>
        <v/>
      </c>
      <c r="N13" s="134" t="str">
        <f>IF(AND('Mapa final'!$AE$12="Muy Alta",'Mapa final'!$AG$12="Leve"),CONCATENATE("R2C",'Mapa final'!$S$12),"")</f>
        <v/>
      </c>
      <c r="O13" s="39" t="str">
        <f>IF(AND('Mapa final'!$AE$13="Muy Alta",'Mapa final'!$AG$13="Leve"),CONCATENATE("R2C",'Mapa final'!$S$13),"")</f>
        <v/>
      </c>
      <c r="P13" s="38" t="str">
        <f>IF(AND('Mapa final'!$AE$12="Muy Alta",'Mapa final'!$AG$12="Leve"),CONCATENATE("R2C",'Mapa final'!$S$12),"")</f>
        <v/>
      </c>
      <c r="Q13" s="134" t="str">
        <f>IF(AND('Mapa final'!$AE$13="Muy Alta",'Mapa final'!$AG$13="Leve"),CONCATENATE("R2C",'Mapa final'!$S$13),"")</f>
        <v/>
      </c>
      <c r="R13" s="134" t="str">
        <f>IF(AND('Mapa final'!$AE$12="Muy Alta",'Mapa final'!$AG$12="Leve"),CONCATENATE("R2C",'Mapa final'!$S$12),"")</f>
        <v/>
      </c>
      <c r="S13" s="134" t="str">
        <f>IF(AND('Mapa final'!$AE$13="Muy Alta",'Mapa final'!$AG$13="Leve"),CONCATENATE("R2C",'Mapa final'!$S$13),"")</f>
        <v/>
      </c>
      <c r="T13" s="134" t="str">
        <f>IF(AND('Mapa final'!$AE$12="Muy Alta",'Mapa final'!$AG$12="Leve"),CONCATENATE("R2C",'Mapa final'!$S$12),"")</f>
        <v/>
      </c>
      <c r="U13" s="39" t="str">
        <f>IF(AND('Mapa final'!$AE$13="Muy Alta",'Mapa final'!$AG$13="Leve"),CONCATENATE("R2C",'Mapa final'!$S$13),"")</f>
        <v/>
      </c>
      <c r="V13" s="38" t="str">
        <f>IF(AND('Mapa final'!$AE$12="Muy Alta",'Mapa final'!$AG$12="Leve"),CONCATENATE("R2C",'Mapa final'!$S$12),"")</f>
        <v/>
      </c>
      <c r="W13" s="134" t="str">
        <f>IF(AND('Mapa final'!$AE$13="Muy Alta",'Mapa final'!$AG$13="Leve"),CONCATENATE("R2C",'Mapa final'!$S$13),"")</f>
        <v/>
      </c>
      <c r="X13" s="134" t="str">
        <f>IF(AND('Mapa final'!$AE$12="Muy Alta",'Mapa final'!$AG$12="Leve"),CONCATENATE("R2C",'Mapa final'!$S$12),"")</f>
        <v/>
      </c>
      <c r="Y13" s="134" t="str">
        <f>IF(AND('Mapa final'!$AE$13="Muy Alta",'Mapa final'!$AG$13="Leve"),CONCATENATE("R2C",'Mapa final'!$S$13),"")</f>
        <v/>
      </c>
      <c r="Z13" s="134" t="str">
        <f>IF(AND('Mapa final'!$AE$12="Muy Alta",'Mapa final'!$AG$12="Leve"),CONCATENATE("R2C",'Mapa final'!$S$12),"")</f>
        <v/>
      </c>
      <c r="AA13" s="39" t="str">
        <f>IF(AND('Mapa final'!$AE$13="Muy Alta",'Mapa final'!$AG$13="Leve"),CONCATENATE("R2C",'Mapa final'!$S$13),"")</f>
        <v/>
      </c>
      <c r="AB13" s="38" t="str">
        <f>IF(AND('Mapa final'!$AE$12="Muy Alta",'Mapa final'!$AG$12="Leve"),CONCATENATE("R2C",'Mapa final'!$S$12),"")</f>
        <v/>
      </c>
      <c r="AC13" s="134" t="str">
        <f>IF(AND('Mapa final'!$AE$13="Muy Alta",'Mapa final'!$AG$13="Leve"),CONCATENATE("R2C",'Mapa final'!$S$13),"")</f>
        <v/>
      </c>
      <c r="AD13" s="134" t="str">
        <f>IF(AND('Mapa final'!$AE$12="Muy Alta",'Mapa final'!$AG$12="Leve"),CONCATENATE("R2C",'Mapa final'!$S$12),"")</f>
        <v/>
      </c>
      <c r="AE13" s="134" t="str">
        <f>IF(AND('Mapa final'!$AE$13="Muy Alta",'Mapa final'!$AG$13="Leve"),CONCATENATE("R2C",'Mapa final'!$S$13),"")</f>
        <v/>
      </c>
      <c r="AF13" s="134" t="str">
        <f>IF(AND('Mapa final'!$AE$12="Muy Alta",'Mapa final'!$AG$12="Leve"),CONCATENATE("R2C",'Mapa final'!$S$12),"")</f>
        <v/>
      </c>
      <c r="AG13" s="134" t="str">
        <f>IF(AND('Mapa final'!$AE$13="Muy Alta",'Mapa final'!$AG$13="Leve"),CONCATENATE("R2C",'Mapa final'!$S$13),"")</f>
        <v/>
      </c>
      <c r="AH13" s="40" t="str">
        <f>IF(AND('Mapa final'!$AE$12="Muy Alta",'Mapa final'!$AG$12="Catastrófico"),CONCATENATE("R2C",'Mapa final'!$S$12),"")</f>
        <v/>
      </c>
      <c r="AI13" s="136" t="str">
        <f>IF(AND('Mapa final'!$AE$13="Muy Alta",'Mapa final'!$AG$13="Catastrófico"),CONCATENATE("R2C",'Mapa final'!$S$13),"")</f>
        <v/>
      </c>
      <c r="AJ13" s="136" t="str">
        <f>IF(AND('Mapa final'!$AE$12="Muy Alta",'Mapa final'!$AG$12="Catastrófico"),CONCATENATE("R2C",'Mapa final'!$S$12),"")</f>
        <v/>
      </c>
      <c r="AK13" s="136" t="str">
        <f>IF(AND('Mapa final'!$AE$13="Muy Alta",'Mapa final'!$AG$13="Catastrófico"),CONCATENATE("R2C",'Mapa final'!$S$13),"")</f>
        <v/>
      </c>
      <c r="AL13" s="136" t="str">
        <f>IF(AND('Mapa final'!$AE$12="Muy Alta",'Mapa final'!$AG$12="Catastrófico"),CONCATENATE("R2C",'Mapa final'!$S$12),"")</f>
        <v/>
      </c>
      <c r="AM13" s="41" t="str">
        <f>IF(AND('Mapa final'!$AE$13="Muy Alta",'Mapa final'!$AG$13="Catastrófico"),CONCATENATE("R2C",'Mapa final'!$S$13),"")</f>
        <v/>
      </c>
      <c r="AN13" s="64"/>
      <c r="AO13" s="331"/>
      <c r="AP13" s="332"/>
      <c r="AQ13" s="332"/>
      <c r="AR13" s="332"/>
      <c r="AS13" s="332"/>
      <c r="AT13" s="333"/>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69"/>
      <c r="C14" s="269"/>
      <c r="D14" s="270"/>
      <c r="E14" s="311"/>
      <c r="F14" s="312"/>
      <c r="G14" s="312"/>
      <c r="H14" s="312"/>
      <c r="I14" s="312"/>
      <c r="J14" s="38" t="str">
        <f>IF(AND('Mapa final'!$AE$12="Muy Alta",'Mapa final'!$AG$12="Leve"),CONCATENATE("R2C",'Mapa final'!$S$12),"")</f>
        <v/>
      </c>
      <c r="K14" s="134" t="str">
        <f>IF(AND('Mapa final'!$AE$13="Muy Alta",'Mapa final'!$AG$13="Leve"),CONCATENATE("R2C",'Mapa final'!$S$13),"")</f>
        <v/>
      </c>
      <c r="L14" s="134" t="str">
        <f>IF(AND('Mapa final'!$AE$12="Muy Alta",'Mapa final'!$AG$12="Leve"),CONCATENATE("R2C",'Mapa final'!$S$12),"")</f>
        <v/>
      </c>
      <c r="M14" s="134" t="str">
        <f>IF(AND('Mapa final'!$AE$13="Muy Alta",'Mapa final'!$AG$13="Leve"),CONCATENATE("R2C",'Mapa final'!$S$13),"")</f>
        <v/>
      </c>
      <c r="N14" s="134" t="str">
        <f>IF(AND('Mapa final'!$AE$12="Muy Alta",'Mapa final'!$AG$12="Leve"),CONCATENATE("R2C",'Mapa final'!$S$12),"")</f>
        <v/>
      </c>
      <c r="O14" s="39" t="str">
        <f>IF(AND('Mapa final'!$AE$13="Muy Alta",'Mapa final'!$AG$13="Leve"),CONCATENATE("R2C",'Mapa final'!$S$13),"")</f>
        <v/>
      </c>
      <c r="P14" s="38" t="str">
        <f>IF(AND('Mapa final'!$AE$12="Muy Alta",'Mapa final'!$AG$12="Leve"),CONCATENATE("R2C",'Mapa final'!$S$12),"")</f>
        <v/>
      </c>
      <c r="Q14" s="134" t="str">
        <f>IF(AND('Mapa final'!$AE$13="Muy Alta",'Mapa final'!$AG$13="Leve"),CONCATENATE("R2C",'Mapa final'!$S$13),"")</f>
        <v/>
      </c>
      <c r="R14" s="134" t="str">
        <f>IF(AND('Mapa final'!$AE$12="Muy Alta",'Mapa final'!$AG$12="Leve"),CONCATENATE("R2C",'Mapa final'!$S$12),"")</f>
        <v/>
      </c>
      <c r="S14" s="134" t="str">
        <f>IF(AND('Mapa final'!$AE$13="Muy Alta",'Mapa final'!$AG$13="Leve"),CONCATENATE("R2C",'Mapa final'!$S$13),"")</f>
        <v/>
      </c>
      <c r="T14" s="134" t="str">
        <f>IF(AND('Mapa final'!$AE$12="Muy Alta",'Mapa final'!$AG$12="Leve"),CONCATENATE("R2C",'Mapa final'!$S$12),"")</f>
        <v/>
      </c>
      <c r="U14" s="39" t="str">
        <f>IF(AND('Mapa final'!$AE$13="Muy Alta",'Mapa final'!$AG$13="Leve"),CONCATENATE("R2C",'Mapa final'!$S$13),"")</f>
        <v/>
      </c>
      <c r="V14" s="38" t="str">
        <f>IF(AND('Mapa final'!$AE$12="Muy Alta",'Mapa final'!$AG$12="Leve"),CONCATENATE("R2C",'Mapa final'!$S$12),"")</f>
        <v/>
      </c>
      <c r="W14" s="134" t="str">
        <f>IF(AND('Mapa final'!$AE$13="Muy Alta",'Mapa final'!$AG$13="Leve"),CONCATENATE("R2C",'Mapa final'!$S$13),"")</f>
        <v/>
      </c>
      <c r="X14" s="134" t="str">
        <f>IF(AND('Mapa final'!$AE$12="Muy Alta",'Mapa final'!$AG$12="Leve"),CONCATENATE("R2C",'Mapa final'!$S$12),"")</f>
        <v/>
      </c>
      <c r="Y14" s="134" t="str">
        <f>IF(AND('Mapa final'!$AE$13="Muy Alta",'Mapa final'!$AG$13="Leve"),CONCATENATE("R2C",'Mapa final'!$S$13),"")</f>
        <v/>
      </c>
      <c r="Z14" s="134" t="str">
        <f>IF(AND('Mapa final'!$AE$12="Muy Alta",'Mapa final'!$AG$12="Leve"),CONCATENATE("R2C",'Mapa final'!$S$12),"")</f>
        <v/>
      </c>
      <c r="AA14" s="39" t="str">
        <f>IF(AND('Mapa final'!$AE$13="Muy Alta",'Mapa final'!$AG$13="Leve"),CONCATENATE("R2C",'Mapa final'!$S$13),"")</f>
        <v/>
      </c>
      <c r="AB14" s="38" t="str">
        <f>IF(AND('Mapa final'!$AE$12="Muy Alta",'Mapa final'!$AG$12="Leve"),CONCATENATE("R2C",'Mapa final'!$S$12),"")</f>
        <v/>
      </c>
      <c r="AC14" s="134" t="str">
        <f>IF(AND('Mapa final'!$AE$13="Muy Alta",'Mapa final'!$AG$13="Leve"),CONCATENATE("R2C",'Mapa final'!$S$13),"")</f>
        <v/>
      </c>
      <c r="AD14" s="134" t="str">
        <f>IF(AND('Mapa final'!$AE$12="Muy Alta",'Mapa final'!$AG$12="Leve"),CONCATENATE("R2C",'Mapa final'!$S$12),"")</f>
        <v/>
      </c>
      <c r="AE14" s="134" t="str">
        <f>IF(AND('Mapa final'!$AE$13="Muy Alta",'Mapa final'!$AG$13="Leve"),CONCATENATE("R2C",'Mapa final'!$S$13),"")</f>
        <v/>
      </c>
      <c r="AF14" s="134" t="str">
        <f>IF(AND('Mapa final'!$AE$12="Muy Alta",'Mapa final'!$AG$12="Leve"),CONCATENATE("R2C",'Mapa final'!$S$12),"")</f>
        <v/>
      </c>
      <c r="AG14" s="134" t="str">
        <f>IF(AND('Mapa final'!$AE$13="Muy Alta",'Mapa final'!$AG$13="Leve"),CONCATENATE("R2C",'Mapa final'!$S$13),"")</f>
        <v/>
      </c>
      <c r="AH14" s="40" t="str">
        <f>IF(AND('Mapa final'!$AE$12="Muy Alta",'Mapa final'!$AG$12="Catastrófico"),CONCATENATE("R2C",'Mapa final'!$S$12),"")</f>
        <v/>
      </c>
      <c r="AI14" s="136" t="str">
        <f>IF(AND('Mapa final'!$AE$13="Muy Alta",'Mapa final'!$AG$13="Catastrófico"),CONCATENATE("R2C",'Mapa final'!$S$13),"")</f>
        <v/>
      </c>
      <c r="AJ14" s="136" t="str">
        <f>IF(AND('Mapa final'!$AE$12="Muy Alta",'Mapa final'!$AG$12="Catastrófico"),CONCATENATE("R2C",'Mapa final'!$S$12),"")</f>
        <v/>
      </c>
      <c r="AK14" s="136" t="str">
        <f>IF(AND('Mapa final'!$AE$13="Muy Alta",'Mapa final'!$AG$13="Catastrófico"),CONCATENATE("R2C",'Mapa final'!$S$13),"")</f>
        <v/>
      </c>
      <c r="AL14" s="136" t="str">
        <f>IF(AND('Mapa final'!$AE$12="Muy Alta",'Mapa final'!$AG$12="Catastrófico"),CONCATENATE("R2C",'Mapa final'!$S$12),"")</f>
        <v/>
      </c>
      <c r="AM14" s="41" t="str">
        <f>IF(AND('Mapa final'!$AE$13="Muy Alta",'Mapa final'!$AG$13="Catastrófico"),CONCATENATE("R2C",'Mapa final'!$S$13),"")</f>
        <v/>
      </c>
      <c r="AN14" s="64"/>
      <c r="AO14" s="331"/>
      <c r="AP14" s="332"/>
      <c r="AQ14" s="332"/>
      <c r="AR14" s="332"/>
      <c r="AS14" s="332"/>
      <c r="AT14" s="333"/>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69"/>
      <c r="C15" s="269"/>
      <c r="D15" s="270"/>
      <c r="E15" s="314"/>
      <c r="F15" s="315"/>
      <c r="G15" s="315"/>
      <c r="H15" s="315"/>
      <c r="I15" s="315"/>
      <c r="J15" s="38" t="str">
        <f>IF(AND('Mapa final'!$AE$12="Muy Alta",'Mapa final'!$AG$12="Leve"),CONCATENATE("R2C",'Mapa final'!$S$12),"")</f>
        <v/>
      </c>
      <c r="K15" s="134" t="str">
        <f>IF(AND('Mapa final'!$AE$13="Muy Alta",'Mapa final'!$AG$13="Leve"),CONCATENATE("R2C",'Mapa final'!$S$13),"")</f>
        <v/>
      </c>
      <c r="L15" s="134" t="str">
        <f>IF(AND('Mapa final'!$AE$12="Muy Alta",'Mapa final'!$AG$12="Leve"),CONCATENATE("R2C",'Mapa final'!$S$12),"")</f>
        <v/>
      </c>
      <c r="M15" s="134" t="str">
        <f>IF(AND('Mapa final'!$AE$13="Muy Alta",'Mapa final'!$AG$13="Leve"),CONCATENATE("R2C",'Mapa final'!$S$13),"")</f>
        <v/>
      </c>
      <c r="N15" s="134" t="str">
        <f>IF(AND('Mapa final'!$AE$12="Muy Alta",'Mapa final'!$AG$12="Leve"),CONCATENATE("R2C",'Mapa final'!$S$12),"")</f>
        <v/>
      </c>
      <c r="O15" s="39" t="str">
        <f>IF(AND('Mapa final'!$AE$13="Muy Alta",'Mapa final'!$AG$13="Leve"),CONCATENATE("R2C",'Mapa final'!$S$13),"")</f>
        <v/>
      </c>
      <c r="P15" s="42" t="str">
        <f>IF(AND('Mapa final'!$AE$12="Muy Alta",'Mapa final'!$AG$12="Leve"),CONCATENATE("R2C",'Mapa final'!$S$12),"")</f>
        <v/>
      </c>
      <c r="Q15" s="43" t="str">
        <f>IF(AND('Mapa final'!$AE$13="Muy Alta",'Mapa final'!$AG$13="Leve"),CONCATENATE("R2C",'Mapa final'!$S$13),"")</f>
        <v/>
      </c>
      <c r="R15" s="43" t="str">
        <f>IF(AND('Mapa final'!$AE$12="Muy Alta",'Mapa final'!$AG$12="Leve"),CONCATENATE("R2C",'Mapa final'!$S$12),"")</f>
        <v/>
      </c>
      <c r="S15" s="43" t="str">
        <f>IF(AND('Mapa final'!$AE$13="Muy Alta",'Mapa final'!$AG$13="Leve"),CONCATENATE("R2C",'Mapa final'!$S$13),"")</f>
        <v/>
      </c>
      <c r="T15" s="43" t="str">
        <f>IF(AND('Mapa final'!$AE$12="Muy Alta",'Mapa final'!$AG$12="Leve"),CONCATENATE("R2C",'Mapa final'!$S$12),"")</f>
        <v/>
      </c>
      <c r="U15" s="44" t="str">
        <f>IF(AND('Mapa final'!$AE$13="Muy Alta",'Mapa final'!$AG$13="Leve"),CONCATENATE("R2C",'Mapa final'!$S$13),"")</f>
        <v/>
      </c>
      <c r="V15" s="42" t="str">
        <f>IF(AND('Mapa final'!$AE$12="Muy Alta",'Mapa final'!$AG$12="Leve"),CONCATENATE("R2C",'Mapa final'!$S$12),"")</f>
        <v/>
      </c>
      <c r="W15" s="43" t="str">
        <f>IF(AND('Mapa final'!$AE$13="Muy Alta",'Mapa final'!$AG$13="Leve"),CONCATENATE("R2C",'Mapa final'!$S$13),"")</f>
        <v/>
      </c>
      <c r="X15" s="43" t="str">
        <f>IF(AND('Mapa final'!$AE$12="Muy Alta",'Mapa final'!$AG$12="Leve"),CONCATENATE("R2C",'Mapa final'!$S$12),"")</f>
        <v/>
      </c>
      <c r="Y15" s="43" t="str">
        <f>IF(AND('Mapa final'!$AE$13="Muy Alta",'Mapa final'!$AG$13="Leve"),CONCATENATE("R2C",'Mapa final'!$S$13),"")</f>
        <v/>
      </c>
      <c r="Z15" s="43" t="str">
        <f>IF(AND('Mapa final'!$AE$12="Muy Alta",'Mapa final'!$AG$12="Leve"),CONCATENATE("R2C",'Mapa final'!$S$12),"")</f>
        <v/>
      </c>
      <c r="AA15" s="44" t="str">
        <f>IF(AND('Mapa final'!$AE$13="Muy Alta",'Mapa final'!$AG$13="Leve"),CONCATENATE("R2C",'Mapa final'!$S$13),"")</f>
        <v/>
      </c>
      <c r="AB15" s="42" t="str">
        <f>IF(AND('Mapa final'!$AE$12="Muy Alta",'Mapa final'!$AG$12="Leve"),CONCATENATE("R2C",'Mapa final'!$S$12),"")</f>
        <v/>
      </c>
      <c r="AC15" s="43" t="str">
        <f>IF(AND('Mapa final'!$AE$13="Muy Alta",'Mapa final'!$AG$13="Leve"),CONCATENATE("R2C",'Mapa final'!$S$13),"")</f>
        <v/>
      </c>
      <c r="AD15" s="43" t="str">
        <f>IF(AND('Mapa final'!$AE$12="Muy Alta",'Mapa final'!$AG$12="Leve"),CONCATENATE("R2C",'Mapa final'!$S$12),"")</f>
        <v/>
      </c>
      <c r="AE15" s="43" t="str">
        <f>IF(AND('Mapa final'!$AE$13="Muy Alta",'Mapa final'!$AG$13="Leve"),CONCATENATE("R2C",'Mapa final'!$S$13),"")</f>
        <v/>
      </c>
      <c r="AF15" s="43" t="str">
        <f>IF(AND('Mapa final'!$AE$12="Muy Alta",'Mapa final'!$AG$12="Leve"),CONCATENATE("R2C",'Mapa final'!$S$12),"")</f>
        <v/>
      </c>
      <c r="AG15" s="43" t="str">
        <f>IF(AND('Mapa final'!$AE$13="Muy Alta",'Mapa final'!$AG$13="Leve"),CONCATENATE("R2C",'Mapa final'!$S$13),"")</f>
        <v/>
      </c>
      <c r="AH15" s="45" t="str">
        <f>IF(AND('Mapa final'!$AE$12="Muy Alta",'Mapa final'!$AG$12="Catastrófico"),CONCATENATE("R2C",'Mapa final'!$S$12),"")</f>
        <v/>
      </c>
      <c r="AI15" s="46" t="str">
        <f>IF(AND('Mapa final'!$AE$13="Muy Alta",'Mapa final'!$AG$13="Catastrófico"),CONCATENATE("R2C",'Mapa final'!$S$13),"")</f>
        <v/>
      </c>
      <c r="AJ15" s="46" t="str">
        <f>IF(AND('Mapa final'!$AE$12="Muy Alta",'Mapa final'!$AG$12="Catastrófico"),CONCATENATE("R2C",'Mapa final'!$S$12),"")</f>
        <v/>
      </c>
      <c r="AK15" s="46" t="str">
        <f>IF(AND('Mapa final'!$AE$13="Muy Alta",'Mapa final'!$AG$13="Catastrófico"),CONCATENATE("R2C",'Mapa final'!$S$13),"")</f>
        <v/>
      </c>
      <c r="AL15" s="46" t="str">
        <f>IF(AND('Mapa final'!$AE$12="Muy Alta",'Mapa final'!$AG$12="Catastrófico"),CONCATENATE("R2C",'Mapa final'!$S$12),"")</f>
        <v/>
      </c>
      <c r="AM15" s="47" t="str">
        <f>IF(AND('Mapa final'!$AE$13="Muy Alta",'Mapa final'!$AG$13="Catastrófico"),CONCATENATE("R2C",'Mapa final'!$S$13),"")</f>
        <v/>
      </c>
      <c r="AN15" s="64"/>
      <c r="AO15" s="334"/>
      <c r="AP15" s="335"/>
      <c r="AQ15" s="335"/>
      <c r="AR15" s="335"/>
      <c r="AS15" s="335"/>
      <c r="AT15" s="336"/>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69"/>
      <c r="C16" s="269"/>
      <c r="D16" s="270"/>
      <c r="E16" s="308" t="s">
        <v>203</v>
      </c>
      <c r="F16" s="309"/>
      <c r="G16" s="309"/>
      <c r="H16" s="309"/>
      <c r="I16" s="309"/>
      <c r="J16" s="48" t="str">
        <f>IF(AND('Mapa final'!$AE$12="Alta",'Mapa final'!$AG$12="Leve"),CONCATENATE("R2C",'Mapa final'!$S$12),"")</f>
        <v/>
      </c>
      <c r="K16" s="49" t="str">
        <f>IF(AND('Mapa final'!$AE$13="Alta",'Mapa final'!$AG$13="Leve"),CONCATENATE("R2C",'Mapa final'!$S$13),"")</f>
        <v/>
      </c>
      <c r="L16" s="49" t="str">
        <f>IF(AND('Mapa final'!$AE$12="Alta",'Mapa final'!$AG$12="Leve"),CONCATENATE("R2C",'Mapa final'!$S$12),"")</f>
        <v/>
      </c>
      <c r="M16" s="49" t="str">
        <f>IF(AND('Mapa final'!$AE$13="Alta",'Mapa final'!$AG$13="Leve"),CONCATENATE("R2C",'Mapa final'!$S$13),"")</f>
        <v/>
      </c>
      <c r="N16" s="49" t="str">
        <f>IF(AND('Mapa final'!$AE$12="Alta",'Mapa final'!$AG$12="Leve"),CONCATENATE("R2C",'Mapa final'!$S$12),"")</f>
        <v/>
      </c>
      <c r="O16" s="50" t="str">
        <f>IF(AND('Mapa final'!$AE$13="Alta",'Mapa final'!$AG$13="Leve"),CONCATENATE("R2C",'Mapa final'!$S$13),"")</f>
        <v/>
      </c>
      <c r="P16" s="48" t="str">
        <f>IF(AND('Mapa final'!$AE$12="Alta",'Mapa final'!$AG$12="Leve"),CONCATENATE("R2C",'Mapa final'!$S$12),"")</f>
        <v/>
      </c>
      <c r="Q16" s="49" t="str">
        <f>IF(AND('Mapa final'!$AE$13="Alta",'Mapa final'!$AG$13="Leve"),CONCATENATE("R2C",'Mapa final'!$S$13),"")</f>
        <v/>
      </c>
      <c r="R16" s="49" t="str">
        <f>IF(AND('Mapa final'!$AE$12="Alta",'Mapa final'!$AG$12="Leve"),CONCATENATE("R2C",'Mapa final'!$S$12),"")</f>
        <v/>
      </c>
      <c r="S16" s="49" t="str">
        <f>IF(AND('Mapa final'!$AE$13="Alta",'Mapa final'!$AG$13="Leve"),CONCATENATE("R2C",'Mapa final'!$S$13),"")</f>
        <v/>
      </c>
      <c r="T16" s="49" t="str">
        <f>IF(AND('Mapa final'!$AE$12="Alta",'Mapa final'!$AG$12="Leve"),CONCATENATE("R2C",'Mapa final'!$S$12),"")</f>
        <v/>
      </c>
      <c r="U16" s="50" t="str">
        <f>IF(AND('Mapa final'!$AE$13="Alta",'Mapa final'!$AG$13="Leve"),CONCATENATE("R2C",'Mapa final'!$S$13),"")</f>
        <v/>
      </c>
      <c r="V16" s="32" t="str">
        <f>IF(AND('Mapa final'!$AE$12="Muy Alta",'Mapa final'!$AG$12="Leve"),CONCATENATE("R2C",'Mapa final'!$S$12),"")</f>
        <v/>
      </c>
      <c r="W16" s="33" t="str">
        <f>IF(AND('Mapa final'!$AE$13="Muy Alta",'Mapa final'!$AG$13="Leve"),CONCATENATE("R2C",'Mapa final'!$S$13),"")</f>
        <v/>
      </c>
      <c r="X16" s="33" t="str">
        <f>IF(AND('Mapa final'!$AE$12="Muy Alta",'Mapa final'!$AG$12="Leve"),CONCATENATE("R2C",'Mapa final'!$S$12),"")</f>
        <v/>
      </c>
      <c r="Y16" s="33" t="str">
        <f>IF(AND('Mapa final'!$AE$13="Muy Alta",'Mapa final'!$AG$13="Leve"),CONCATENATE("R2C",'Mapa final'!$S$13),"")</f>
        <v/>
      </c>
      <c r="Z16" s="33" t="str">
        <f>IF(AND('Mapa final'!$AE$12="Muy Alta",'Mapa final'!$AG$12="Leve"),CONCATENATE("R2C",'Mapa final'!$S$12),"")</f>
        <v/>
      </c>
      <c r="AA16" s="34" t="str">
        <f>IF(AND('Mapa final'!$AE$13="Muy Alta",'Mapa final'!$AG$13="Leve"),CONCATENATE("R2C",'Mapa final'!$S$13),"")</f>
        <v/>
      </c>
      <c r="AB16" s="32" t="str">
        <f>IF(AND('Mapa final'!$AE$12="Muy Alta",'Mapa final'!$AG$12="Leve"),CONCATENATE("R2C",'Mapa final'!$S$12),"")</f>
        <v/>
      </c>
      <c r="AC16" s="33" t="str">
        <f>IF(AND('Mapa final'!$AE$13="Muy Alta",'Mapa final'!$AG$13="Leve"),CONCATENATE("R2C",'Mapa final'!$S$13),"")</f>
        <v/>
      </c>
      <c r="AD16" s="33" t="str">
        <f>IF(AND('Mapa final'!$AE$12="Muy Alta",'Mapa final'!$AG$12="Leve"),CONCATENATE("R2C",'Mapa final'!$S$12),"")</f>
        <v/>
      </c>
      <c r="AE16" s="33" t="str">
        <f>IF(AND('Mapa final'!$AE$13="Muy Alta",'Mapa final'!$AG$13="Leve"),CONCATENATE("R2C",'Mapa final'!$S$13),"")</f>
        <v/>
      </c>
      <c r="AF16" s="33" t="str">
        <f>IF(AND('Mapa final'!$AE$12="Muy Alta",'Mapa final'!$AG$12="Leve"),CONCATENATE("R2C",'Mapa final'!$S$12),"")</f>
        <v/>
      </c>
      <c r="AG16" s="34" t="str">
        <f>IF(AND('Mapa final'!$AE$13="Muy Alta",'Mapa final'!$AG$13="Leve"),CONCATENATE("R2C",'Mapa final'!$S$13),"")</f>
        <v/>
      </c>
      <c r="AH16" s="35" t="str">
        <f>IF(AND('Mapa final'!$AE$12="Muy Alta",'Mapa final'!$AG$12="Catastrófico"),CONCATENATE("R2C",'Mapa final'!$S$12),"")</f>
        <v/>
      </c>
      <c r="AI16" s="36" t="str">
        <f>IF(AND('Mapa final'!$AE$13="Muy Alta",'Mapa final'!$AG$13="Catastrófico"),CONCATENATE("R2C",'Mapa final'!$S$13),"")</f>
        <v/>
      </c>
      <c r="AJ16" s="36" t="str">
        <f>IF(AND('Mapa final'!$AE$12="Muy Alta",'Mapa final'!$AG$12="Catastrófico"),CONCATENATE("R2C",'Mapa final'!$S$12),"")</f>
        <v/>
      </c>
      <c r="AK16" s="36" t="str">
        <f>IF(AND('Mapa final'!$AE$13="Muy Alta",'Mapa final'!$AG$13="Catastrófico"),CONCATENATE("R2C",'Mapa final'!$S$13),"")</f>
        <v/>
      </c>
      <c r="AL16" s="36" t="str">
        <f>IF(AND('Mapa final'!$AE$12="Muy Alta",'Mapa final'!$AG$12="Catastrófico"),CONCATENATE("R2C",'Mapa final'!$S$12),"")</f>
        <v/>
      </c>
      <c r="AM16" s="37" t="str">
        <f>IF(AND('Mapa final'!$AE$13="Muy Alta",'Mapa final'!$AG$13="Catastrófico"),CONCATENATE("R2C",'Mapa final'!$S$13),"")</f>
        <v/>
      </c>
      <c r="AN16" s="64"/>
      <c r="AO16" s="318" t="s">
        <v>204</v>
      </c>
      <c r="AP16" s="319"/>
      <c r="AQ16" s="319"/>
      <c r="AR16" s="319"/>
      <c r="AS16" s="319"/>
      <c r="AT16" s="320"/>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69"/>
      <c r="C17" s="269"/>
      <c r="D17" s="270"/>
      <c r="E17" s="327"/>
      <c r="F17" s="312"/>
      <c r="G17" s="312"/>
      <c r="H17" s="312"/>
      <c r="I17" s="312"/>
      <c r="J17" s="51" t="str">
        <f>IF(AND('Mapa final'!$AE$12="Alta",'Mapa final'!$AG$12="Leve"),CONCATENATE("R2C",'Mapa final'!$S$12),"")</f>
        <v/>
      </c>
      <c r="K17" s="135" t="str">
        <f>IF(AND('Mapa final'!$AE$13="Alta",'Mapa final'!$AG$13="Leve"),CONCATENATE("R2C",'Mapa final'!$S$13),"")</f>
        <v/>
      </c>
      <c r="L17" s="135" t="str">
        <f>IF(AND('Mapa final'!$AE$12="Alta",'Mapa final'!$AG$12="Leve"),CONCATENATE("R2C",'Mapa final'!$S$12),"")</f>
        <v/>
      </c>
      <c r="M17" s="135" t="str">
        <f>IF(AND('Mapa final'!$AE$13="Alta",'Mapa final'!$AG$13="Leve"),CONCATENATE("R2C",'Mapa final'!$S$13),"")</f>
        <v/>
      </c>
      <c r="N17" s="135" t="str">
        <f>IF(AND('Mapa final'!$AE$12="Alta",'Mapa final'!$AG$12="Leve"),CONCATENATE("R2C",'Mapa final'!$S$12),"")</f>
        <v/>
      </c>
      <c r="O17" s="52" t="str">
        <f>IF(AND('Mapa final'!$AE$13="Alta",'Mapa final'!$AG$13="Leve"),CONCATENATE("R2C",'Mapa final'!$S$13),"")</f>
        <v/>
      </c>
      <c r="P17" s="51" t="str">
        <f>IF(AND('Mapa final'!$AE$12="Alta",'Mapa final'!$AG$12="Leve"),CONCATENATE("R2C",'Mapa final'!$S$12),"")</f>
        <v/>
      </c>
      <c r="Q17" s="135" t="str">
        <f>IF(AND('Mapa final'!$AE$13="Alta",'Mapa final'!$AG$13="Leve"),CONCATENATE("R2C",'Mapa final'!$S$13),"")</f>
        <v/>
      </c>
      <c r="R17" s="135" t="str">
        <f>IF(AND('Mapa final'!$AE$12="Alta",'Mapa final'!$AG$12="Leve"),CONCATENATE("R2C",'Mapa final'!$S$12),"")</f>
        <v/>
      </c>
      <c r="S17" s="135" t="str">
        <f>IF(AND('Mapa final'!$AE$13="Alta",'Mapa final'!$AG$13="Leve"),CONCATENATE("R2C",'Mapa final'!$S$13),"")</f>
        <v/>
      </c>
      <c r="T17" s="135" t="str">
        <f>IF(AND('Mapa final'!$AE$12="Alta",'Mapa final'!$AG$12="Leve"),CONCATENATE("R2C",'Mapa final'!$S$12),"")</f>
        <v/>
      </c>
      <c r="U17" s="52" t="str">
        <f>IF(AND('Mapa final'!$AE$13="Alta",'Mapa final'!$AG$13="Leve"),CONCATENATE("R2C",'Mapa final'!$S$13),"")</f>
        <v/>
      </c>
      <c r="V17" s="38" t="str">
        <f>IF(AND('Mapa final'!$AE$12="Muy Alta",'Mapa final'!$AG$12="Leve"),CONCATENATE("R2C",'Mapa final'!$S$12),"")</f>
        <v/>
      </c>
      <c r="W17" s="134" t="str">
        <f>IF(AND('Mapa final'!$AE$13="Muy Alta",'Mapa final'!$AG$13="Leve"),CONCATENATE("R2C",'Mapa final'!$S$13),"")</f>
        <v/>
      </c>
      <c r="X17" s="134" t="str">
        <f>IF(AND('Mapa final'!$AE$12="Muy Alta",'Mapa final'!$AG$12="Leve"),CONCATENATE("R2C",'Mapa final'!$S$12),"")</f>
        <v/>
      </c>
      <c r="Y17" s="134" t="str">
        <f>IF(AND('Mapa final'!$AE$13="Muy Alta",'Mapa final'!$AG$13="Leve"),CONCATENATE("R2C",'Mapa final'!$S$13),"")</f>
        <v/>
      </c>
      <c r="Z17" s="134" t="str">
        <f>IF(AND('Mapa final'!$AE$12="Muy Alta",'Mapa final'!$AG$12="Leve"),CONCATENATE("R2C",'Mapa final'!$S$12),"")</f>
        <v/>
      </c>
      <c r="AA17" s="39" t="str">
        <f>IF(AND('Mapa final'!$AE$13="Muy Alta",'Mapa final'!$AG$13="Leve"),CONCATENATE("R2C",'Mapa final'!$S$13),"")</f>
        <v/>
      </c>
      <c r="AB17" s="38" t="str">
        <f>IF(AND('Mapa final'!$AE$12="Muy Alta",'Mapa final'!$AG$12="Leve"),CONCATENATE("R2C",'Mapa final'!$S$12),"")</f>
        <v/>
      </c>
      <c r="AC17" s="134" t="str">
        <f>IF(AND('Mapa final'!$AE$13="Muy Alta",'Mapa final'!$AG$13="Leve"),CONCATENATE("R2C",'Mapa final'!$S$13),"")</f>
        <v/>
      </c>
      <c r="AD17" s="134" t="str">
        <f>IF(AND('Mapa final'!$AE$12="Muy Alta",'Mapa final'!$AG$12="Leve"),CONCATENATE("R2C",'Mapa final'!$S$12),"")</f>
        <v/>
      </c>
      <c r="AE17" s="134" t="str">
        <f>IF(AND('Mapa final'!$AE$13="Muy Alta",'Mapa final'!$AG$13="Leve"),CONCATENATE("R2C",'Mapa final'!$S$13),"")</f>
        <v/>
      </c>
      <c r="AF17" s="134" t="str">
        <f>IF(AND('Mapa final'!$AE$12="Muy Alta",'Mapa final'!$AG$12="Leve"),CONCATENATE("R2C",'Mapa final'!$S$12),"")</f>
        <v/>
      </c>
      <c r="AG17" s="39" t="str">
        <f>IF(AND('Mapa final'!$AE$13="Muy Alta",'Mapa final'!$AG$13="Leve"),CONCATENATE("R2C",'Mapa final'!$S$13),"")</f>
        <v/>
      </c>
      <c r="AH17" s="40" t="str">
        <f>IF(AND('Mapa final'!$AE$12="Muy Alta",'Mapa final'!$AG$12="Catastrófico"),CONCATENATE("R2C",'Mapa final'!$S$12),"")</f>
        <v/>
      </c>
      <c r="AI17" s="136" t="str">
        <f>IF(AND('Mapa final'!$AE$13="Muy Alta",'Mapa final'!$AG$13="Catastrófico"),CONCATENATE("R2C",'Mapa final'!$S$13),"")</f>
        <v/>
      </c>
      <c r="AJ17" s="136" t="str">
        <f>IF(AND('Mapa final'!$AE$12="Muy Alta",'Mapa final'!$AG$12="Catastrófico"),CONCATENATE("R2C",'Mapa final'!$S$12),"")</f>
        <v/>
      </c>
      <c r="AK17" s="136" t="str">
        <f>IF(AND('Mapa final'!$AE$13="Muy Alta",'Mapa final'!$AG$13="Catastrófico"),CONCATENATE("R2C",'Mapa final'!$S$13),"")</f>
        <v/>
      </c>
      <c r="AL17" s="136" t="str">
        <f>IF(AND('Mapa final'!$AE$12="Muy Alta",'Mapa final'!$AG$12="Catastrófico"),CONCATENATE("R2C",'Mapa final'!$S$12),"")</f>
        <v/>
      </c>
      <c r="AM17" s="41" t="str">
        <f>IF(AND('Mapa final'!$AE$13="Muy Alta",'Mapa final'!$AG$13="Catastrófico"),CONCATENATE("R2C",'Mapa final'!$S$13),"")</f>
        <v/>
      </c>
      <c r="AN17" s="64"/>
      <c r="AO17" s="321"/>
      <c r="AP17" s="322"/>
      <c r="AQ17" s="322"/>
      <c r="AR17" s="322"/>
      <c r="AS17" s="322"/>
      <c r="AT17" s="323"/>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69"/>
      <c r="C18" s="269"/>
      <c r="D18" s="270"/>
      <c r="E18" s="311"/>
      <c r="F18" s="312"/>
      <c r="G18" s="312"/>
      <c r="H18" s="312"/>
      <c r="I18" s="312"/>
      <c r="J18" s="51" t="str">
        <f>IF(AND('Mapa final'!$AE$12="Alta",'Mapa final'!$AG$12="Leve"),CONCATENATE("R2C",'Mapa final'!$S$12),"")</f>
        <v/>
      </c>
      <c r="K18" s="135" t="str">
        <f>IF(AND('Mapa final'!$AE$13="Alta",'Mapa final'!$AG$13="Leve"),CONCATENATE("R2C",'Mapa final'!$S$13),"")</f>
        <v/>
      </c>
      <c r="L18" s="135" t="str">
        <f>IF(AND('Mapa final'!$AE$12="Alta",'Mapa final'!$AG$12="Leve"),CONCATENATE("R2C",'Mapa final'!$S$12),"")</f>
        <v/>
      </c>
      <c r="M18" s="135" t="str">
        <f>IF(AND('Mapa final'!$AE$13="Alta",'Mapa final'!$AG$13="Leve"),CONCATENATE("R2C",'Mapa final'!$S$13),"")</f>
        <v/>
      </c>
      <c r="N18" s="135" t="str">
        <f>IF(AND('Mapa final'!$AE$12="Alta",'Mapa final'!$AG$12="Leve"),CONCATENATE("R2C",'Mapa final'!$S$12),"")</f>
        <v/>
      </c>
      <c r="O18" s="52" t="str">
        <f>IF(AND('Mapa final'!$AE$13="Alta",'Mapa final'!$AG$13="Leve"),CONCATENATE("R2C",'Mapa final'!$S$13),"")</f>
        <v/>
      </c>
      <c r="P18" s="51" t="str">
        <f>IF(AND('Mapa final'!$AE$12="Alta",'Mapa final'!$AG$12="Leve"),CONCATENATE("R2C",'Mapa final'!$S$12),"")</f>
        <v/>
      </c>
      <c r="Q18" s="135" t="str">
        <f>IF(AND('Mapa final'!$AE$13="Alta",'Mapa final'!$AG$13="Leve"),CONCATENATE("R2C",'Mapa final'!$S$13),"")</f>
        <v/>
      </c>
      <c r="R18" s="135" t="str">
        <f>IF(AND('Mapa final'!$AE$12="Alta",'Mapa final'!$AG$12="Leve"),CONCATENATE("R2C",'Mapa final'!$S$12),"")</f>
        <v/>
      </c>
      <c r="S18" s="135" t="str">
        <f>IF(AND('Mapa final'!$AE$13="Alta",'Mapa final'!$AG$13="Leve"),CONCATENATE("R2C",'Mapa final'!$S$13),"")</f>
        <v/>
      </c>
      <c r="T18" s="135" t="str">
        <f>IF(AND('Mapa final'!$AE$12="Alta",'Mapa final'!$AG$12="Leve"),CONCATENATE("R2C",'Mapa final'!$S$12),"")</f>
        <v/>
      </c>
      <c r="U18" s="52" t="str">
        <f>IF(AND('Mapa final'!$AE$13="Alta",'Mapa final'!$AG$13="Leve"),CONCATENATE("R2C",'Mapa final'!$S$13),"")</f>
        <v/>
      </c>
      <c r="V18" s="38" t="str">
        <f>IF(AND('Mapa final'!$AE$12="Muy Alta",'Mapa final'!$AG$12="Leve"),CONCATENATE("R2C",'Mapa final'!$S$12),"")</f>
        <v/>
      </c>
      <c r="W18" s="134" t="str">
        <f>IF(AND('Mapa final'!$AE$13="Muy Alta",'Mapa final'!$AG$13="Leve"),CONCATENATE("R2C",'Mapa final'!$S$13),"")</f>
        <v/>
      </c>
      <c r="X18" s="134" t="str">
        <f>IF(AND('Mapa final'!$AE$12="Muy Alta",'Mapa final'!$AG$12="Leve"),CONCATENATE("R2C",'Mapa final'!$S$12),"")</f>
        <v/>
      </c>
      <c r="Y18" s="134" t="str">
        <f>IF(AND('Mapa final'!$AE$13="Muy Alta",'Mapa final'!$AG$13="Leve"),CONCATENATE("R2C",'Mapa final'!$S$13),"")</f>
        <v/>
      </c>
      <c r="Z18" s="134" t="str">
        <f>IF(AND('Mapa final'!$AE$12="Muy Alta",'Mapa final'!$AG$12="Leve"),CONCATENATE("R2C",'Mapa final'!$S$12),"")</f>
        <v/>
      </c>
      <c r="AA18" s="39" t="str">
        <f>IF(AND('Mapa final'!$AE$13="Muy Alta",'Mapa final'!$AG$13="Leve"),CONCATENATE("R2C",'Mapa final'!$S$13),"")</f>
        <v/>
      </c>
      <c r="AB18" s="38" t="str">
        <f>IF(AND('Mapa final'!$AE$12="Muy Alta",'Mapa final'!$AG$12="Leve"),CONCATENATE("R2C",'Mapa final'!$S$12),"")</f>
        <v/>
      </c>
      <c r="AC18" s="134" t="str">
        <f>IF(AND('Mapa final'!$AE$13="Muy Alta",'Mapa final'!$AG$13="Leve"),CONCATENATE("R2C",'Mapa final'!$S$13),"")</f>
        <v/>
      </c>
      <c r="AD18" s="134" t="str">
        <f>IF(AND('Mapa final'!$AE$12="Muy Alta",'Mapa final'!$AG$12="Leve"),CONCATENATE("R2C",'Mapa final'!$S$12),"")</f>
        <v/>
      </c>
      <c r="AE18" s="134" t="str">
        <f>IF(AND('Mapa final'!$AE$13="Muy Alta",'Mapa final'!$AG$13="Leve"),CONCATENATE("R2C",'Mapa final'!$S$13),"")</f>
        <v/>
      </c>
      <c r="AF18" s="134" t="str">
        <f>IF(AND('Mapa final'!$AE$12="Muy Alta",'Mapa final'!$AG$12="Leve"),CONCATENATE("R2C",'Mapa final'!$S$12),"")</f>
        <v/>
      </c>
      <c r="AG18" s="39" t="str">
        <f>IF(AND('Mapa final'!$AE$13="Muy Alta",'Mapa final'!$AG$13="Leve"),CONCATENATE("R2C",'Mapa final'!$S$13),"")</f>
        <v/>
      </c>
      <c r="AH18" s="40" t="str">
        <f>IF(AND('Mapa final'!$AE$12="Muy Alta",'Mapa final'!$AG$12="Catastrófico"),CONCATENATE("R2C",'Mapa final'!$S$12),"")</f>
        <v/>
      </c>
      <c r="AI18" s="136" t="str">
        <f>IF(AND('Mapa final'!$AE$13="Muy Alta",'Mapa final'!$AG$13="Catastrófico"),CONCATENATE("R2C",'Mapa final'!$S$13),"")</f>
        <v/>
      </c>
      <c r="AJ18" s="136" t="str">
        <f>IF(AND('Mapa final'!$AE$12="Muy Alta",'Mapa final'!$AG$12="Catastrófico"),CONCATENATE("R2C",'Mapa final'!$S$12),"")</f>
        <v/>
      </c>
      <c r="AK18" s="136" t="str">
        <f>IF(AND('Mapa final'!$AE$13="Muy Alta",'Mapa final'!$AG$13="Catastrófico"),CONCATENATE("R2C",'Mapa final'!$S$13),"")</f>
        <v/>
      </c>
      <c r="AL18" s="136" t="str">
        <f>IF(AND('Mapa final'!$AE$12="Muy Alta",'Mapa final'!$AG$12="Catastrófico"),CONCATENATE("R2C",'Mapa final'!$S$12),"")</f>
        <v/>
      </c>
      <c r="AM18" s="41" t="str">
        <f>IF(AND('Mapa final'!$AE$13="Muy Alta",'Mapa final'!$AG$13="Catastrófico"),CONCATENATE("R2C",'Mapa final'!$S$13),"")</f>
        <v/>
      </c>
      <c r="AN18" s="64"/>
      <c r="AO18" s="321"/>
      <c r="AP18" s="322"/>
      <c r="AQ18" s="322"/>
      <c r="AR18" s="322"/>
      <c r="AS18" s="322"/>
      <c r="AT18" s="323"/>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69"/>
      <c r="C19" s="269"/>
      <c r="D19" s="270"/>
      <c r="E19" s="311"/>
      <c r="F19" s="312"/>
      <c r="G19" s="312"/>
      <c r="H19" s="312"/>
      <c r="I19" s="312"/>
      <c r="J19" s="51" t="str">
        <f>IF(AND('Mapa final'!$AE$12="Alta",'Mapa final'!$AG$12="Leve"),CONCATENATE("R2C",'Mapa final'!$S$12),"")</f>
        <v/>
      </c>
      <c r="K19" s="135" t="str">
        <f>IF(AND('Mapa final'!$AE$13="Alta",'Mapa final'!$AG$13="Leve"),CONCATENATE("R2C",'Mapa final'!$S$13),"")</f>
        <v/>
      </c>
      <c r="L19" s="135" t="str">
        <f>IF(AND('Mapa final'!$AE$12="Alta",'Mapa final'!$AG$12="Leve"),CONCATENATE("R2C",'Mapa final'!$S$12),"")</f>
        <v/>
      </c>
      <c r="M19" s="135" t="str">
        <f>IF(AND('Mapa final'!$AE$13="Alta",'Mapa final'!$AG$13="Leve"),CONCATENATE("R2C",'Mapa final'!$S$13),"")</f>
        <v/>
      </c>
      <c r="N19" s="135" t="str">
        <f>IF(AND('Mapa final'!$AE$12="Alta",'Mapa final'!$AG$12="Leve"),CONCATENATE("R2C",'Mapa final'!$S$12),"")</f>
        <v/>
      </c>
      <c r="O19" s="52" t="str">
        <f>IF(AND('Mapa final'!$AE$13="Alta",'Mapa final'!$AG$13="Leve"),CONCATENATE("R2C",'Mapa final'!$S$13),"")</f>
        <v/>
      </c>
      <c r="P19" s="51" t="str">
        <f>IF(AND('Mapa final'!$AE$12="Alta",'Mapa final'!$AG$12="Leve"),CONCATENATE("R2C",'Mapa final'!$S$12),"")</f>
        <v/>
      </c>
      <c r="Q19" s="135" t="str">
        <f>IF(AND('Mapa final'!$AE$13="Alta",'Mapa final'!$AG$13="Leve"),CONCATENATE("R2C",'Mapa final'!$S$13),"")</f>
        <v/>
      </c>
      <c r="R19" s="135" t="str">
        <f>IF(AND('Mapa final'!$AE$12="Alta",'Mapa final'!$AG$12="Leve"),CONCATENATE("R2C",'Mapa final'!$S$12),"")</f>
        <v/>
      </c>
      <c r="S19" s="135" t="str">
        <f>IF(AND('Mapa final'!$AE$13="Alta",'Mapa final'!$AG$13="Leve"),CONCATENATE("R2C",'Mapa final'!$S$13),"")</f>
        <v/>
      </c>
      <c r="T19" s="135" t="str">
        <f>IF(AND('Mapa final'!$AE$12="Alta",'Mapa final'!$AG$12="Leve"),CONCATENATE("R2C",'Mapa final'!$S$12),"")</f>
        <v/>
      </c>
      <c r="U19" s="52" t="str">
        <f>IF(AND('Mapa final'!$AE$13="Alta",'Mapa final'!$AG$13="Leve"),CONCATENATE("R2C",'Mapa final'!$S$13),"")</f>
        <v/>
      </c>
      <c r="V19" s="38" t="str">
        <f>IF(AND('Mapa final'!$AE$12="Muy Alta",'Mapa final'!$AG$12="Leve"),CONCATENATE("R2C",'Mapa final'!$S$12),"")</f>
        <v/>
      </c>
      <c r="W19" s="134" t="str">
        <f>IF(AND('Mapa final'!$AE$13="Muy Alta",'Mapa final'!$AG$13="Leve"),CONCATENATE("R2C",'Mapa final'!$S$13),"")</f>
        <v/>
      </c>
      <c r="X19" s="134" t="str">
        <f>IF(AND('Mapa final'!$AE$12="Muy Alta",'Mapa final'!$AG$12="Leve"),CONCATENATE("R2C",'Mapa final'!$S$12),"")</f>
        <v/>
      </c>
      <c r="Y19" s="134" t="str">
        <f>IF(AND('Mapa final'!$AE$13="Muy Alta",'Mapa final'!$AG$13="Leve"),CONCATENATE("R2C",'Mapa final'!$S$13),"")</f>
        <v/>
      </c>
      <c r="Z19" s="134" t="str">
        <f>IF(AND('Mapa final'!$AE$12="Muy Alta",'Mapa final'!$AG$12="Leve"),CONCATENATE("R2C",'Mapa final'!$S$12),"")</f>
        <v/>
      </c>
      <c r="AA19" s="39" t="str">
        <f>IF(AND('Mapa final'!$AE$13="Muy Alta",'Mapa final'!$AG$13="Leve"),CONCATENATE("R2C",'Mapa final'!$S$13),"")</f>
        <v/>
      </c>
      <c r="AB19" s="38" t="str">
        <f>IF(AND('Mapa final'!$AE$12="Muy Alta",'Mapa final'!$AG$12="Leve"),CONCATENATE("R2C",'Mapa final'!$S$12),"")</f>
        <v/>
      </c>
      <c r="AC19" s="134" t="str">
        <f>IF(AND('Mapa final'!$AE$13="Muy Alta",'Mapa final'!$AG$13="Leve"),CONCATENATE("R2C",'Mapa final'!$S$13),"")</f>
        <v/>
      </c>
      <c r="AD19" s="134" t="str">
        <f>IF(AND('Mapa final'!$AE$12="Muy Alta",'Mapa final'!$AG$12="Leve"),CONCATENATE("R2C",'Mapa final'!$S$12),"")</f>
        <v/>
      </c>
      <c r="AE19" s="134" t="str">
        <f>IF(AND('Mapa final'!$AE$13="Muy Alta",'Mapa final'!$AG$13="Leve"),CONCATENATE("R2C",'Mapa final'!$S$13),"")</f>
        <v/>
      </c>
      <c r="AF19" s="134" t="str">
        <f>IF(AND('Mapa final'!$AE$12="Muy Alta",'Mapa final'!$AG$12="Leve"),CONCATENATE("R2C",'Mapa final'!$S$12),"")</f>
        <v/>
      </c>
      <c r="AG19" s="39" t="str">
        <f>IF(AND('Mapa final'!$AE$13="Muy Alta",'Mapa final'!$AG$13="Leve"),CONCATENATE("R2C",'Mapa final'!$S$13),"")</f>
        <v/>
      </c>
      <c r="AH19" s="40" t="str">
        <f>IF(AND('Mapa final'!$AE$12="Muy Alta",'Mapa final'!$AG$12="Catastrófico"),CONCATENATE("R2C",'Mapa final'!$S$12),"")</f>
        <v/>
      </c>
      <c r="AI19" s="136" t="str">
        <f>IF(AND('Mapa final'!$AE$13="Muy Alta",'Mapa final'!$AG$13="Catastrófico"),CONCATENATE("R2C",'Mapa final'!$S$13),"")</f>
        <v/>
      </c>
      <c r="AJ19" s="136" t="str">
        <f>IF(AND('Mapa final'!$AE$12="Muy Alta",'Mapa final'!$AG$12="Catastrófico"),CONCATENATE("R2C",'Mapa final'!$S$12),"")</f>
        <v/>
      </c>
      <c r="AK19" s="136" t="str">
        <f>IF(AND('Mapa final'!$AE$13="Muy Alta",'Mapa final'!$AG$13="Catastrófico"),CONCATENATE("R2C",'Mapa final'!$S$13),"")</f>
        <v/>
      </c>
      <c r="AL19" s="136" t="str">
        <f>IF(AND('Mapa final'!$AE$12="Muy Alta",'Mapa final'!$AG$12="Catastrófico"),CONCATENATE("R2C",'Mapa final'!$S$12),"")</f>
        <v/>
      </c>
      <c r="AM19" s="41" t="str">
        <f>IF(AND('Mapa final'!$AE$13="Muy Alta",'Mapa final'!$AG$13="Catastrófico"),CONCATENATE("R2C",'Mapa final'!$S$13),"")</f>
        <v/>
      </c>
      <c r="AN19" s="64"/>
      <c r="AO19" s="321"/>
      <c r="AP19" s="322"/>
      <c r="AQ19" s="322"/>
      <c r="AR19" s="322"/>
      <c r="AS19" s="322"/>
      <c r="AT19" s="323"/>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69"/>
      <c r="C20" s="269"/>
      <c r="D20" s="270"/>
      <c r="E20" s="311"/>
      <c r="F20" s="312"/>
      <c r="G20" s="312"/>
      <c r="H20" s="312"/>
      <c r="I20" s="312"/>
      <c r="J20" s="51" t="str">
        <f>IF(AND('Mapa final'!$AE$12="Alta",'Mapa final'!$AG$12="Leve"),CONCATENATE("R2C",'Mapa final'!$S$12),"")</f>
        <v/>
      </c>
      <c r="K20" s="135" t="str">
        <f>IF(AND('Mapa final'!$AE$13="Alta",'Mapa final'!$AG$13="Leve"),CONCATENATE("R2C",'Mapa final'!$S$13),"")</f>
        <v/>
      </c>
      <c r="L20" s="135" t="str">
        <f>IF(AND('Mapa final'!$AE$12="Alta",'Mapa final'!$AG$12="Leve"),CONCATENATE("R2C",'Mapa final'!$S$12),"")</f>
        <v/>
      </c>
      <c r="M20" s="135" t="str">
        <f>IF(AND('Mapa final'!$AE$13="Alta",'Mapa final'!$AG$13="Leve"),CONCATENATE("R2C",'Mapa final'!$S$13),"")</f>
        <v/>
      </c>
      <c r="N20" s="135" t="str">
        <f>IF(AND('Mapa final'!$AE$12="Alta",'Mapa final'!$AG$12="Leve"),CONCATENATE("R2C",'Mapa final'!$S$12),"")</f>
        <v/>
      </c>
      <c r="O20" s="52" t="str">
        <f>IF(AND('Mapa final'!$AE$13="Alta",'Mapa final'!$AG$13="Leve"),CONCATENATE("R2C",'Mapa final'!$S$13),"")</f>
        <v/>
      </c>
      <c r="P20" s="51" t="str">
        <f>IF(AND('Mapa final'!$AE$12="Alta",'Mapa final'!$AG$12="Leve"),CONCATENATE("R2C",'Mapa final'!$S$12),"")</f>
        <v/>
      </c>
      <c r="Q20" s="135" t="str">
        <f>IF(AND('Mapa final'!$AE$13="Alta",'Mapa final'!$AG$13="Leve"),CONCATENATE("R2C",'Mapa final'!$S$13),"")</f>
        <v/>
      </c>
      <c r="R20" s="135" t="str">
        <f>IF(AND('Mapa final'!$AE$12="Alta",'Mapa final'!$AG$12="Leve"),CONCATENATE("R2C",'Mapa final'!$S$12),"")</f>
        <v/>
      </c>
      <c r="S20" s="135" t="str">
        <f>IF(AND('Mapa final'!$AE$13="Alta",'Mapa final'!$AG$13="Leve"),CONCATENATE("R2C",'Mapa final'!$S$13),"")</f>
        <v/>
      </c>
      <c r="T20" s="135" t="str">
        <f>IF(AND('Mapa final'!$AE$12="Alta",'Mapa final'!$AG$12="Leve"),CONCATENATE("R2C",'Mapa final'!$S$12),"")</f>
        <v/>
      </c>
      <c r="U20" s="52" t="str">
        <f>IF(AND('Mapa final'!$AE$13="Alta",'Mapa final'!$AG$13="Leve"),CONCATENATE("R2C",'Mapa final'!$S$13),"")</f>
        <v/>
      </c>
      <c r="V20" s="38" t="str">
        <f>IF(AND('Mapa final'!$AE$12="Muy Alta",'Mapa final'!$AG$12="Leve"),CONCATENATE("R2C",'Mapa final'!$S$12),"")</f>
        <v/>
      </c>
      <c r="W20" s="134" t="str">
        <f>IF(AND('Mapa final'!$AE$13="Muy Alta",'Mapa final'!$AG$13="Leve"),CONCATENATE("R2C",'Mapa final'!$S$13),"")</f>
        <v/>
      </c>
      <c r="X20" s="134" t="str">
        <f>IF(AND('Mapa final'!$AE$12="Muy Alta",'Mapa final'!$AG$12="Leve"),CONCATENATE("R2C",'Mapa final'!$S$12),"")</f>
        <v/>
      </c>
      <c r="Y20" s="134" t="str">
        <f>IF(AND('Mapa final'!$AE$13="Muy Alta",'Mapa final'!$AG$13="Leve"),CONCATENATE("R2C",'Mapa final'!$S$13),"")</f>
        <v/>
      </c>
      <c r="Z20" s="134" t="str">
        <f>IF(AND('Mapa final'!$AE$12="Muy Alta",'Mapa final'!$AG$12="Leve"),CONCATENATE("R2C",'Mapa final'!$S$12),"")</f>
        <v/>
      </c>
      <c r="AA20" s="39" t="str">
        <f>IF(AND('Mapa final'!$AE$13="Muy Alta",'Mapa final'!$AG$13="Leve"),CONCATENATE("R2C",'Mapa final'!$S$13),"")</f>
        <v/>
      </c>
      <c r="AB20" s="38" t="str">
        <f>IF(AND('Mapa final'!$AE$12="Muy Alta",'Mapa final'!$AG$12="Leve"),CONCATENATE("R2C",'Mapa final'!$S$12),"")</f>
        <v/>
      </c>
      <c r="AC20" s="134" t="str">
        <f>IF(AND('Mapa final'!$AE$13="Muy Alta",'Mapa final'!$AG$13="Leve"),CONCATENATE("R2C",'Mapa final'!$S$13),"")</f>
        <v/>
      </c>
      <c r="AD20" s="134" t="str">
        <f>IF(AND('Mapa final'!$AE$12="Muy Alta",'Mapa final'!$AG$12="Leve"),CONCATENATE("R2C",'Mapa final'!$S$12),"")</f>
        <v/>
      </c>
      <c r="AE20" s="134" t="str">
        <f>IF(AND('Mapa final'!$AE$13="Muy Alta",'Mapa final'!$AG$13="Leve"),CONCATENATE("R2C",'Mapa final'!$S$13),"")</f>
        <v/>
      </c>
      <c r="AF20" s="134" t="str">
        <f>IF(AND('Mapa final'!$AE$12="Muy Alta",'Mapa final'!$AG$12="Leve"),CONCATENATE("R2C",'Mapa final'!$S$12),"")</f>
        <v/>
      </c>
      <c r="AG20" s="39" t="str">
        <f>IF(AND('Mapa final'!$AE$13="Muy Alta",'Mapa final'!$AG$13="Leve"),CONCATENATE("R2C",'Mapa final'!$S$13),"")</f>
        <v/>
      </c>
      <c r="AH20" s="40" t="str">
        <f>IF(AND('Mapa final'!$AE$12="Muy Alta",'Mapa final'!$AG$12="Catastrófico"),CONCATENATE("R2C",'Mapa final'!$S$12),"")</f>
        <v/>
      </c>
      <c r="AI20" s="136" t="str">
        <f>IF(AND('Mapa final'!$AE$13="Muy Alta",'Mapa final'!$AG$13="Catastrófico"),CONCATENATE("R2C",'Mapa final'!$S$13),"")</f>
        <v/>
      </c>
      <c r="AJ20" s="136" t="str">
        <f>IF(AND('Mapa final'!$AE$12="Muy Alta",'Mapa final'!$AG$12="Catastrófico"),CONCATENATE("R2C",'Mapa final'!$S$12),"")</f>
        <v/>
      </c>
      <c r="AK20" s="136" t="str">
        <f>IF(AND('Mapa final'!$AE$13="Muy Alta",'Mapa final'!$AG$13="Catastrófico"),CONCATENATE("R2C",'Mapa final'!$S$13),"")</f>
        <v/>
      </c>
      <c r="AL20" s="136" t="str">
        <f>IF(AND('Mapa final'!$AE$12="Muy Alta",'Mapa final'!$AG$12="Catastrófico"),CONCATENATE("R2C",'Mapa final'!$S$12),"")</f>
        <v/>
      </c>
      <c r="AM20" s="41" t="str">
        <f>IF(AND('Mapa final'!$AE$13="Muy Alta",'Mapa final'!$AG$13="Catastrófico"),CONCATENATE("R2C",'Mapa final'!$S$13),"")</f>
        <v/>
      </c>
      <c r="AN20" s="64"/>
      <c r="AO20" s="321"/>
      <c r="AP20" s="322"/>
      <c r="AQ20" s="322"/>
      <c r="AR20" s="322"/>
      <c r="AS20" s="322"/>
      <c r="AT20" s="323"/>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69"/>
      <c r="C21" s="269"/>
      <c r="D21" s="270"/>
      <c r="E21" s="311"/>
      <c r="F21" s="312"/>
      <c r="G21" s="312"/>
      <c r="H21" s="312"/>
      <c r="I21" s="312"/>
      <c r="J21" s="51" t="str">
        <f>IF(AND('Mapa final'!$AE$12="Alta",'Mapa final'!$AG$12="Leve"),CONCATENATE("R2C",'Mapa final'!$S$12),"")</f>
        <v/>
      </c>
      <c r="K21" s="135" t="str">
        <f>IF(AND('Mapa final'!$AE$13="Alta",'Mapa final'!$AG$13="Leve"),CONCATENATE("R2C",'Mapa final'!$S$13),"")</f>
        <v/>
      </c>
      <c r="L21" s="135" t="str">
        <f>IF(AND('Mapa final'!$AE$12="Alta",'Mapa final'!$AG$12="Leve"),CONCATENATE("R2C",'Mapa final'!$S$12),"")</f>
        <v/>
      </c>
      <c r="M21" s="135" t="str">
        <f>IF(AND('Mapa final'!$AE$13="Alta",'Mapa final'!$AG$13="Leve"),CONCATENATE("R2C",'Mapa final'!$S$13),"")</f>
        <v/>
      </c>
      <c r="N21" s="135" t="str">
        <f>IF(AND('Mapa final'!$AE$12="Alta",'Mapa final'!$AG$12="Leve"),CONCATENATE("R2C",'Mapa final'!$S$12),"")</f>
        <v/>
      </c>
      <c r="O21" s="52" t="str">
        <f>IF(AND('Mapa final'!$AE$13="Alta",'Mapa final'!$AG$13="Leve"),CONCATENATE("R2C",'Mapa final'!$S$13),"")</f>
        <v/>
      </c>
      <c r="P21" s="51" t="str">
        <f>IF(AND('Mapa final'!$AE$12="Alta",'Mapa final'!$AG$12="Leve"),CONCATENATE("R2C",'Mapa final'!$S$12),"")</f>
        <v/>
      </c>
      <c r="Q21" s="135" t="str">
        <f>IF(AND('Mapa final'!$AE$13="Alta",'Mapa final'!$AG$13="Leve"),CONCATENATE("R2C",'Mapa final'!$S$13),"")</f>
        <v/>
      </c>
      <c r="R21" s="135" t="str">
        <f>IF(AND('Mapa final'!$AE$12="Alta",'Mapa final'!$AG$12="Leve"),CONCATENATE("R2C",'Mapa final'!$S$12),"")</f>
        <v/>
      </c>
      <c r="S21" s="135" t="str">
        <f>IF(AND('Mapa final'!$AE$13="Alta",'Mapa final'!$AG$13="Leve"),CONCATENATE("R2C",'Mapa final'!$S$13),"")</f>
        <v/>
      </c>
      <c r="T21" s="135" t="str">
        <f>IF(AND('Mapa final'!$AE$12="Alta",'Mapa final'!$AG$12="Leve"),CONCATENATE("R2C",'Mapa final'!$S$12),"")</f>
        <v/>
      </c>
      <c r="U21" s="52" t="str">
        <f>IF(AND('Mapa final'!$AE$13="Alta",'Mapa final'!$AG$13="Leve"),CONCATENATE("R2C",'Mapa final'!$S$13),"")</f>
        <v/>
      </c>
      <c r="V21" s="38" t="str">
        <f>IF(AND('Mapa final'!$AE$12="Muy Alta",'Mapa final'!$AG$12="Leve"),CONCATENATE("R2C",'Mapa final'!$S$12),"")</f>
        <v/>
      </c>
      <c r="W21" s="134" t="str">
        <f>IF(AND('Mapa final'!$AE$13="Muy Alta",'Mapa final'!$AG$13="Leve"),CONCATENATE("R2C",'Mapa final'!$S$13),"")</f>
        <v/>
      </c>
      <c r="X21" s="134" t="str">
        <f>IF(AND('Mapa final'!$AE$12="Muy Alta",'Mapa final'!$AG$12="Leve"),CONCATENATE("R2C",'Mapa final'!$S$12),"")</f>
        <v/>
      </c>
      <c r="Y21" s="134" t="str">
        <f>IF(AND('Mapa final'!$AE$13="Muy Alta",'Mapa final'!$AG$13="Leve"),CONCATENATE("R2C",'Mapa final'!$S$13),"")</f>
        <v/>
      </c>
      <c r="Z21" s="134" t="str">
        <f>IF(AND('Mapa final'!$AE$12="Muy Alta",'Mapa final'!$AG$12="Leve"),CONCATENATE("R2C",'Mapa final'!$S$12),"")</f>
        <v/>
      </c>
      <c r="AA21" s="39" t="str">
        <f>IF(AND('Mapa final'!$AE$13="Muy Alta",'Mapa final'!$AG$13="Leve"),CONCATENATE("R2C",'Mapa final'!$S$13),"")</f>
        <v/>
      </c>
      <c r="AB21" s="38" t="str">
        <f>IF(AND('Mapa final'!$AE$12="Muy Alta",'Mapa final'!$AG$12="Leve"),CONCATENATE("R2C",'Mapa final'!$S$12),"")</f>
        <v/>
      </c>
      <c r="AC21" s="134" t="str">
        <f>IF(AND('Mapa final'!$AE$13="Muy Alta",'Mapa final'!$AG$13="Leve"),CONCATENATE("R2C",'Mapa final'!$S$13),"")</f>
        <v/>
      </c>
      <c r="AD21" s="134" t="str">
        <f>IF(AND('Mapa final'!$AE$12="Muy Alta",'Mapa final'!$AG$12="Leve"),CONCATENATE("R2C",'Mapa final'!$S$12),"")</f>
        <v/>
      </c>
      <c r="AE21" s="134" t="str">
        <f>IF(AND('Mapa final'!$AE$13="Muy Alta",'Mapa final'!$AG$13="Leve"),CONCATENATE("R2C",'Mapa final'!$S$13),"")</f>
        <v/>
      </c>
      <c r="AF21" s="134" t="str">
        <f>IF(AND('Mapa final'!$AE$12="Muy Alta",'Mapa final'!$AG$12="Leve"),CONCATENATE("R2C",'Mapa final'!$S$12),"")</f>
        <v/>
      </c>
      <c r="AG21" s="39" t="str">
        <f>IF(AND('Mapa final'!$AE$13="Muy Alta",'Mapa final'!$AG$13="Leve"),CONCATENATE("R2C",'Mapa final'!$S$13),"")</f>
        <v/>
      </c>
      <c r="AH21" s="40" t="str">
        <f>IF(AND('Mapa final'!$AE$12="Muy Alta",'Mapa final'!$AG$12="Catastrófico"),CONCATENATE("R2C",'Mapa final'!$S$12),"")</f>
        <v/>
      </c>
      <c r="AI21" s="136" t="str">
        <f>IF(AND('Mapa final'!$AE$13="Muy Alta",'Mapa final'!$AG$13="Catastrófico"),CONCATENATE("R2C",'Mapa final'!$S$13),"")</f>
        <v/>
      </c>
      <c r="AJ21" s="136" t="str">
        <f>IF(AND('Mapa final'!$AE$12="Muy Alta",'Mapa final'!$AG$12="Catastrófico"),CONCATENATE("R2C",'Mapa final'!$S$12),"")</f>
        <v/>
      </c>
      <c r="AK21" s="136" t="str">
        <f>IF(AND('Mapa final'!$AE$13="Muy Alta",'Mapa final'!$AG$13="Catastrófico"),CONCATENATE("R2C",'Mapa final'!$S$13),"")</f>
        <v/>
      </c>
      <c r="AL21" s="136" t="str">
        <f>IF(AND('Mapa final'!$AE$12="Muy Alta",'Mapa final'!$AG$12="Catastrófico"),CONCATENATE("R2C",'Mapa final'!$S$12),"")</f>
        <v/>
      </c>
      <c r="AM21" s="41" t="str">
        <f>IF(AND('Mapa final'!$AE$13="Muy Alta",'Mapa final'!$AG$13="Catastrófico"),CONCATENATE("R2C",'Mapa final'!$S$13),"")</f>
        <v/>
      </c>
      <c r="AN21" s="64"/>
      <c r="AO21" s="321"/>
      <c r="AP21" s="322"/>
      <c r="AQ21" s="322"/>
      <c r="AR21" s="322"/>
      <c r="AS21" s="322"/>
      <c r="AT21" s="323"/>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69"/>
      <c r="C22" s="269"/>
      <c r="D22" s="270"/>
      <c r="E22" s="311"/>
      <c r="F22" s="312"/>
      <c r="G22" s="312"/>
      <c r="H22" s="312"/>
      <c r="I22" s="312"/>
      <c r="J22" s="51" t="str">
        <f>IF(AND('Mapa final'!$AE$12="Alta",'Mapa final'!$AG$12="Leve"),CONCATENATE("R2C",'Mapa final'!$S$12),"")</f>
        <v/>
      </c>
      <c r="K22" s="135" t="str">
        <f>IF(AND('Mapa final'!$AE$13="Alta",'Mapa final'!$AG$13="Leve"),CONCATENATE("R2C",'Mapa final'!$S$13),"")</f>
        <v/>
      </c>
      <c r="L22" s="135" t="str">
        <f>IF(AND('Mapa final'!$AE$12="Alta",'Mapa final'!$AG$12="Leve"),CONCATENATE("R2C",'Mapa final'!$S$12),"")</f>
        <v/>
      </c>
      <c r="M22" s="135" t="str">
        <f>IF(AND('Mapa final'!$AE$13="Alta",'Mapa final'!$AG$13="Leve"),CONCATENATE("R2C",'Mapa final'!$S$13),"")</f>
        <v/>
      </c>
      <c r="N22" s="135" t="str">
        <f>IF(AND('Mapa final'!$AE$12="Alta",'Mapa final'!$AG$12="Leve"),CONCATENATE("R2C",'Mapa final'!$S$12),"")</f>
        <v/>
      </c>
      <c r="O22" s="52" t="str">
        <f>IF(AND('Mapa final'!$AE$13="Alta",'Mapa final'!$AG$13="Leve"),CONCATENATE("R2C",'Mapa final'!$S$13),"")</f>
        <v/>
      </c>
      <c r="P22" s="51" t="str">
        <f>IF(AND('Mapa final'!$AE$12="Alta",'Mapa final'!$AG$12="Leve"),CONCATENATE("R2C",'Mapa final'!$S$12),"")</f>
        <v/>
      </c>
      <c r="Q22" s="135" t="str">
        <f>IF(AND('Mapa final'!$AE$13="Alta",'Mapa final'!$AG$13="Leve"),CONCATENATE("R2C",'Mapa final'!$S$13),"")</f>
        <v/>
      </c>
      <c r="R22" s="135" t="str">
        <f>IF(AND('Mapa final'!$AE$12="Alta",'Mapa final'!$AG$12="Leve"),CONCATENATE("R2C",'Mapa final'!$S$12),"")</f>
        <v/>
      </c>
      <c r="S22" s="135" t="str">
        <f>IF(AND('Mapa final'!$AE$13="Alta",'Mapa final'!$AG$13="Leve"),CONCATENATE("R2C",'Mapa final'!$S$13),"")</f>
        <v/>
      </c>
      <c r="T22" s="135" t="str">
        <f>IF(AND('Mapa final'!$AE$12="Alta",'Mapa final'!$AG$12="Leve"),CONCATENATE("R2C",'Mapa final'!$S$12),"")</f>
        <v/>
      </c>
      <c r="U22" s="52" t="str">
        <f>IF(AND('Mapa final'!$AE$13="Alta",'Mapa final'!$AG$13="Leve"),CONCATENATE("R2C",'Mapa final'!$S$13),"")</f>
        <v/>
      </c>
      <c r="V22" s="38" t="str">
        <f>IF(AND('Mapa final'!$AE$12="Muy Alta",'Mapa final'!$AG$12="Leve"),CONCATENATE("R2C",'Mapa final'!$S$12),"")</f>
        <v/>
      </c>
      <c r="W22" s="134" t="str">
        <f>IF(AND('Mapa final'!$AE$13="Muy Alta",'Mapa final'!$AG$13="Leve"),CONCATENATE("R2C",'Mapa final'!$S$13),"")</f>
        <v/>
      </c>
      <c r="X22" s="134" t="str">
        <f>IF(AND('Mapa final'!$AE$12="Muy Alta",'Mapa final'!$AG$12="Leve"),CONCATENATE("R2C",'Mapa final'!$S$12),"")</f>
        <v/>
      </c>
      <c r="Y22" s="134" t="str">
        <f>IF(AND('Mapa final'!$AE$13="Muy Alta",'Mapa final'!$AG$13="Leve"),CONCATENATE("R2C",'Mapa final'!$S$13),"")</f>
        <v/>
      </c>
      <c r="Z22" s="134" t="str">
        <f>IF(AND('Mapa final'!$AE$12="Muy Alta",'Mapa final'!$AG$12="Leve"),CONCATENATE("R2C",'Mapa final'!$S$12),"")</f>
        <v/>
      </c>
      <c r="AA22" s="39" t="str">
        <f>IF(AND('Mapa final'!$AE$13="Muy Alta",'Mapa final'!$AG$13="Leve"),CONCATENATE("R2C",'Mapa final'!$S$13),"")</f>
        <v/>
      </c>
      <c r="AB22" s="38" t="str">
        <f>IF(AND('Mapa final'!$AE$12="Muy Alta",'Mapa final'!$AG$12="Leve"),CONCATENATE("R2C",'Mapa final'!$S$12),"")</f>
        <v/>
      </c>
      <c r="AC22" s="134" t="str">
        <f>IF(AND('Mapa final'!$AE$13="Muy Alta",'Mapa final'!$AG$13="Leve"),CONCATENATE("R2C",'Mapa final'!$S$13),"")</f>
        <v/>
      </c>
      <c r="AD22" s="134" t="str">
        <f>IF(AND('Mapa final'!$AE$12="Muy Alta",'Mapa final'!$AG$12="Leve"),CONCATENATE("R2C",'Mapa final'!$S$12),"")</f>
        <v/>
      </c>
      <c r="AE22" s="134" t="str">
        <f>IF(AND('Mapa final'!$AE$13="Muy Alta",'Mapa final'!$AG$13="Leve"),CONCATENATE("R2C",'Mapa final'!$S$13),"")</f>
        <v/>
      </c>
      <c r="AF22" s="134" t="str">
        <f>IF(AND('Mapa final'!$AE$12="Muy Alta",'Mapa final'!$AG$12="Leve"),CONCATENATE("R2C",'Mapa final'!$S$12),"")</f>
        <v/>
      </c>
      <c r="AG22" s="39" t="str">
        <f>IF(AND('Mapa final'!$AE$13="Muy Alta",'Mapa final'!$AG$13="Leve"),CONCATENATE("R2C",'Mapa final'!$S$13),"")</f>
        <v/>
      </c>
      <c r="AH22" s="40" t="str">
        <f>IF(AND('Mapa final'!$AE$12="Muy Alta",'Mapa final'!$AG$12="Catastrófico"),CONCATENATE("R2C",'Mapa final'!$S$12),"")</f>
        <v/>
      </c>
      <c r="AI22" s="136" t="str">
        <f>IF(AND('Mapa final'!$AE$13="Muy Alta",'Mapa final'!$AG$13="Catastrófico"),CONCATENATE("R2C",'Mapa final'!$S$13),"")</f>
        <v/>
      </c>
      <c r="AJ22" s="136" t="str">
        <f>IF(AND('Mapa final'!$AE$12="Muy Alta",'Mapa final'!$AG$12="Catastrófico"),CONCATENATE("R2C",'Mapa final'!$S$12),"")</f>
        <v/>
      </c>
      <c r="AK22" s="136" t="str">
        <f>IF(AND('Mapa final'!$AE$13="Muy Alta",'Mapa final'!$AG$13="Catastrófico"),CONCATENATE("R2C",'Mapa final'!$S$13),"")</f>
        <v/>
      </c>
      <c r="AL22" s="136" t="str">
        <f>IF(AND('Mapa final'!$AE$12="Muy Alta",'Mapa final'!$AG$12="Catastrófico"),CONCATENATE("R2C",'Mapa final'!$S$12),"")</f>
        <v/>
      </c>
      <c r="AM22" s="41" t="str">
        <f>IF(AND('Mapa final'!$AE$13="Muy Alta",'Mapa final'!$AG$13="Catastrófico"),CONCATENATE("R2C",'Mapa final'!$S$13),"")</f>
        <v/>
      </c>
      <c r="AN22" s="64"/>
      <c r="AO22" s="321"/>
      <c r="AP22" s="322"/>
      <c r="AQ22" s="322"/>
      <c r="AR22" s="322"/>
      <c r="AS22" s="322"/>
      <c r="AT22" s="323"/>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69"/>
      <c r="C23" s="269"/>
      <c r="D23" s="270"/>
      <c r="E23" s="311"/>
      <c r="F23" s="312"/>
      <c r="G23" s="312"/>
      <c r="H23" s="312"/>
      <c r="I23" s="312"/>
      <c r="J23" s="51" t="str">
        <f>IF(AND('Mapa final'!$AE$12="Alta",'Mapa final'!$AG$12="Leve"),CONCATENATE("R2C",'Mapa final'!$S$12),"")</f>
        <v/>
      </c>
      <c r="K23" s="135" t="str">
        <f>IF(AND('Mapa final'!$AE$13="Alta",'Mapa final'!$AG$13="Leve"),CONCATENATE("R2C",'Mapa final'!$S$13),"")</f>
        <v/>
      </c>
      <c r="L23" s="135" t="str">
        <f>IF(AND('Mapa final'!$AE$12="Alta",'Mapa final'!$AG$12="Leve"),CONCATENATE("R2C",'Mapa final'!$S$12),"")</f>
        <v/>
      </c>
      <c r="M23" s="135" t="str">
        <f>IF(AND('Mapa final'!$AE$13="Alta",'Mapa final'!$AG$13="Leve"),CONCATENATE("R2C",'Mapa final'!$S$13),"")</f>
        <v/>
      </c>
      <c r="N23" s="135" t="str">
        <f>IF(AND('Mapa final'!$AE$12="Alta",'Mapa final'!$AG$12="Leve"),CONCATENATE("R2C",'Mapa final'!$S$12),"")</f>
        <v/>
      </c>
      <c r="O23" s="52" t="str">
        <f>IF(AND('Mapa final'!$AE$13="Alta",'Mapa final'!$AG$13="Leve"),CONCATENATE("R2C",'Mapa final'!$S$13),"")</f>
        <v/>
      </c>
      <c r="P23" s="51" t="str">
        <f>IF(AND('Mapa final'!$AE$12="Alta",'Mapa final'!$AG$12="Leve"),CONCATENATE("R2C",'Mapa final'!$S$12),"")</f>
        <v/>
      </c>
      <c r="Q23" s="135" t="str">
        <f>IF(AND('Mapa final'!$AE$13="Alta",'Mapa final'!$AG$13="Leve"),CONCATENATE("R2C",'Mapa final'!$S$13),"")</f>
        <v/>
      </c>
      <c r="R23" s="135" t="str">
        <f>IF(AND('Mapa final'!$AE$12="Alta",'Mapa final'!$AG$12="Leve"),CONCATENATE("R2C",'Mapa final'!$S$12),"")</f>
        <v/>
      </c>
      <c r="S23" s="135" t="str">
        <f>IF(AND('Mapa final'!$AE$13="Alta",'Mapa final'!$AG$13="Leve"),CONCATENATE("R2C",'Mapa final'!$S$13),"")</f>
        <v/>
      </c>
      <c r="T23" s="135" t="str">
        <f>IF(AND('Mapa final'!$AE$12="Alta",'Mapa final'!$AG$12="Leve"),CONCATENATE("R2C",'Mapa final'!$S$12),"")</f>
        <v/>
      </c>
      <c r="U23" s="52" t="str">
        <f>IF(AND('Mapa final'!$AE$13="Alta",'Mapa final'!$AG$13="Leve"),CONCATENATE("R2C",'Mapa final'!$S$13),"")</f>
        <v/>
      </c>
      <c r="V23" s="38" t="str">
        <f>IF(AND('Mapa final'!$AE$12="Muy Alta",'Mapa final'!$AG$12="Leve"),CONCATENATE("R2C",'Mapa final'!$S$12),"")</f>
        <v/>
      </c>
      <c r="W23" s="134" t="str">
        <f>IF(AND('Mapa final'!$AE$13="Muy Alta",'Mapa final'!$AG$13="Leve"),CONCATENATE("R2C",'Mapa final'!$S$13),"")</f>
        <v/>
      </c>
      <c r="X23" s="134" t="str">
        <f>IF(AND('Mapa final'!$AE$12="Muy Alta",'Mapa final'!$AG$12="Leve"),CONCATENATE("R2C",'Mapa final'!$S$12),"")</f>
        <v/>
      </c>
      <c r="Y23" s="134" t="str">
        <f>IF(AND('Mapa final'!$AE$13="Muy Alta",'Mapa final'!$AG$13="Leve"),CONCATENATE("R2C",'Mapa final'!$S$13),"")</f>
        <v/>
      </c>
      <c r="Z23" s="134" t="str">
        <f>IF(AND('Mapa final'!$AE$12="Muy Alta",'Mapa final'!$AG$12="Leve"),CONCATENATE("R2C",'Mapa final'!$S$12),"")</f>
        <v/>
      </c>
      <c r="AA23" s="39" t="str">
        <f>IF(AND('Mapa final'!$AE$13="Muy Alta",'Mapa final'!$AG$13="Leve"),CONCATENATE("R2C",'Mapa final'!$S$13),"")</f>
        <v/>
      </c>
      <c r="AB23" s="38" t="str">
        <f>IF(AND('Mapa final'!$AE$12="Muy Alta",'Mapa final'!$AG$12="Leve"),CONCATENATE("R2C",'Mapa final'!$S$12),"")</f>
        <v/>
      </c>
      <c r="AC23" s="134" t="str">
        <f>IF(AND('Mapa final'!$AE$13="Muy Alta",'Mapa final'!$AG$13="Leve"),CONCATENATE("R2C",'Mapa final'!$S$13),"")</f>
        <v/>
      </c>
      <c r="AD23" s="134" t="str">
        <f>IF(AND('Mapa final'!$AE$12="Muy Alta",'Mapa final'!$AG$12="Leve"),CONCATENATE("R2C",'Mapa final'!$S$12),"")</f>
        <v/>
      </c>
      <c r="AE23" s="134" t="str">
        <f>IF(AND('Mapa final'!$AE$13="Muy Alta",'Mapa final'!$AG$13="Leve"),CONCATENATE("R2C",'Mapa final'!$S$13),"")</f>
        <v/>
      </c>
      <c r="AF23" s="134" t="str">
        <f>IF(AND('Mapa final'!$AE$12="Muy Alta",'Mapa final'!$AG$12="Leve"),CONCATENATE("R2C",'Mapa final'!$S$12),"")</f>
        <v/>
      </c>
      <c r="AG23" s="39" t="str">
        <f>IF(AND('Mapa final'!$AE$13="Muy Alta",'Mapa final'!$AG$13="Leve"),CONCATENATE("R2C",'Mapa final'!$S$13),"")</f>
        <v/>
      </c>
      <c r="AH23" s="40" t="str">
        <f>IF(AND('Mapa final'!$AE$12="Muy Alta",'Mapa final'!$AG$12="Catastrófico"),CONCATENATE("R2C",'Mapa final'!$S$12),"")</f>
        <v/>
      </c>
      <c r="AI23" s="136" t="str">
        <f>IF(AND('Mapa final'!$AE$13="Muy Alta",'Mapa final'!$AG$13="Catastrófico"),CONCATENATE("R2C",'Mapa final'!$S$13),"")</f>
        <v/>
      </c>
      <c r="AJ23" s="136" t="str">
        <f>IF(AND('Mapa final'!$AE$12="Muy Alta",'Mapa final'!$AG$12="Catastrófico"),CONCATENATE("R2C",'Mapa final'!$S$12),"")</f>
        <v/>
      </c>
      <c r="AK23" s="136" t="str">
        <f>IF(AND('Mapa final'!$AE$13="Muy Alta",'Mapa final'!$AG$13="Catastrófico"),CONCATENATE("R2C",'Mapa final'!$S$13),"")</f>
        <v/>
      </c>
      <c r="AL23" s="136" t="str">
        <f>IF(AND('Mapa final'!$AE$12="Muy Alta",'Mapa final'!$AG$12="Catastrófico"),CONCATENATE("R2C",'Mapa final'!$S$12),"")</f>
        <v/>
      </c>
      <c r="AM23" s="41" t="str">
        <f>IF(AND('Mapa final'!$AE$13="Muy Alta",'Mapa final'!$AG$13="Catastrófico"),CONCATENATE("R2C",'Mapa final'!$S$13),"")</f>
        <v/>
      </c>
      <c r="AN23" s="64"/>
      <c r="AO23" s="321"/>
      <c r="AP23" s="322"/>
      <c r="AQ23" s="322"/>
      <c r="AR23" s="322"/>
      <c r="AS23" s="322"/>
      <c r="AT23" s="323"/>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69"/>
      <c r="C24" s="269"/>
      <c r="D24" s="270"/>
      <c r="E24" s="311"/>
      <c r="F24" s="312"/>
      <c r="G24" s="312"/>
      <c r="H24" s="312"/>
      <c r="I24" s="312"/>
      <c r="J24" s="51" t="str">
        <f>IF(AND('Mapa final'!$AE$12="Alta",'Mapa final'!$AG$12="Leve"),CONCATENATE("R2C",'Mapa final'!$S$12),"")</f>
        <v/>
      </c>
      <c r="K24" s="135" t="str">
        <f>IF(AND('Mapa final'!$AE$13="Alta",'Mapa final'!$AG$13="Leve"),CONCATENATE("R2C",'Mapa final'!$S$13),"")</f>
        <v/>
      </c>
      <c r="L24" s="135" t="str">
        <f>IF(AND('Mapa final'!$AE$12="Alta",'Mapa final'!$AG$12="Leve"),CONCATENATE("R2C",'Mapa final'!$S$12),"")</f>
        <v/>
      </c>
      <c r="M24" s="135" t="str">
        <f>IF(AND('Mapa final'!$AE$13="Alta",'Mapa final'!$AG$13="Leve"),CONCATENATE("R2C",'Mapa final'!$S$13),"")</f>
        <v/>
      </c>
      <c r="N24" s="135" t="str">
        <f>IF(AND('Mapa final'!$AE$12="Alta",'Mapa final'!$AG$12="Leve"),CONCATENATE("R2C",'Mapa final'!$S$12),"")</f>
        <v/>
      </c>
      <c r="O24" s="52" t="str">
        <f>IF(AND('Mapa final'!$AE$13="Alta",'Mapa final'!$AG$13="Leve"),CONCATENATE("R2C",'Mapa final'!$S$13),"")</f>
        <v/>
      </c>
      <c r="P24" s="51" t="str">
        <f>IF(AND('Mapa final'!$AE$12="Alta",'Mapa final'!$AG$12="Leve"),CONCATENATE("R2C",'Mapa final'!$S$12),"")</f>
        <v/>
      </c>
      <c r="Q24" s="135" t="str">
        <f>IF(AND('Mapa final'!$AE$13="Alta",'Mapa final'!$AG$13="Leve"),CONCATENATE("R2C",'Mapa final'!$S$13),"")</f>
        <v/>
      </c>
      <c r="R24" s="135" t="str">
        <f>IF(AND('Mapa final'!$AE$12="Alta",'Mapa final'!$AG$12="Leve"),CONCATENATE("R2C",'Mapa final'!$S$12),"")</f>
        <v/>
      </c>
      <c r="S24" s="135" t="str">
        <f>IF(AND('Mapa final'!$AE$13="Alta",'Mapa final'!$AG$13="Leve"),CONCATENATE("R2C",'Mapa final'!$S$13),"")</f>
        <v/>
      </c>
      <c r="T24" s="135" t="str">
        <f>IF(AND('Mapa final'!$AE$12="Alta",'Mapa final'!$AG$12="Leve"),CONCATENATE("R2C",'Mapa final'!$S$12),"")</f>
        <v/>
      </c>
      <c r="U24" s="52" t="str">
        <f>IF(AND('Mapa final'!$AE$13="Alta",'Mapa final'!$AG$13="Leve"),CONCATENATE("R2C",'Mapa final'!$S$13),"")</f>
        <v/>
      </c>
      <c r="V24" s="38" t="str">
        <f>IF(AND('Mapa final'!$AE$12="Muy Alta",'Mapa final'!$AG$12="Leve"),CONCATENATE("R2C",'Mapa final'!$S$12),"")</f>
        <v/>
      </c>
      <c r="W24" s="134" t="str">
        <f>IF(AND('Mapa final'!$AE$13="Muy Alta",'Mapa final'!$AG$13="Leve"),CONCATENATE("R2C",'Mapa final'!$S$13),"")</f>
        <v/>
      </c>
      <c r="X24" s="134" t="str">
        <f>IF(AND('Mapa final'!$AE$12="Muy Alta",'Mapa final'!$AG$12="Leve"),CONCATENATE("R2C",'Mapa final'!$S$12),"")</f>
        <v/>
      </c>
      <c r="Y24" s="134" t="str">
        <f>IF(AND('Mapa final'!$AE$13="Muy Alta",'Mapa final'!$AG$13="Leve"),CONCATENATE("R2C",'Mapa final'!$S$13),"")</f>
        <v/>
      </c>
      <c r="Z24" s="134" t="str">
        <f>IF(AND('Mapa final'!$AE$12="Muy Alta",'Mapa final'!$AG$12="Leve"),CONCATENATE("R2C",'Mapa final'!$S$12),"")</f>
        <v/>
      </c>
      <c r="AA24" s="39" t="str">
        <f>IF(AND('Mapa final'!$AE$13="Muy Alta",'Mapa final'!$AG$13="Leve"),CONCATENATE("R2C",'Mapa final'!$S$13),"")</f>
        <v/>
      </c>
      <c r="AB24" s="38" t="str">
        <f>IF(AND('Mapa final'!$AE$12="Muy Alta",'Mapa final'!$AG$12="Leve"),CONCATENATE("R2C",'Mapa final'!$S$12),"")</f>
        <v/>
      </c>
      <c r="AC24" s="134" t="str">
        <f>IF(AND('Mapa final'!$AE$13="Muy Alta",'Mapa final'!$AG$13="Leve"),CONCATENATE("R2C",'Mapa final'!$S$13),"")</f>
        <v/>
      </c>
      <c r="AD24" s="134" t="str">
        <f>IF(AND('Mapa final'!$AE$12="Muy Alta",'Mapa final'!$AG$12="Leve"),CONCATENATE("R2C",'Mapa final'!$S$12),"")</f>
        <v/>
      </c>
      <c r="AE24" s="134" t="str">
        <f>IF(AND('Mapa final'!$AE$13="Muy Alta",'Mapa final'!$AG$13="Leve"),CONCATENATE("R2C",'Mapa final'!$S$13),"")</f>
        <v/>
      </c>
      <c r="AF24" s="134" t="str">
        <f>IF(AND('Mapa final'!$AE$12="Muy Alta",'Mapa final'!$AG$12="Leve"),CONCATENATE("R2C",'Mapa final'!$S$12),"")</f>
        <v/>
      </c>
      <c r="AG24" s="39" t="str">
        <f>IF(AND('Mapa final'!$AE$13="Muy Alta",'Mapa final'!$AG$13="Leve"),CONCATENATE("R2C",'Mapa final'!$S$13),"")</f>
        <v/>
      </c>
      <c r="AH24" s="40" t="str">
        <f>IF(AND('Mapa final'!$AE$12="Muy Alta",'Mapa final'!$AG$12="Catastrófico"),CONCATENATE("R2C",'Mapa final'!$S$12),"")</f>
        <v/>
      </c>
      <c r="AI24" s="136" t="str">
        <f>IF(AND('Mapa final'!$AE$13="Muy Alta",'Mapa final'!$AG$13="Catastrófico"),CONCATENATE("R2C",'Mapa final'!$S$13),"")</f>
        <v/>
      </c>
      <c r="AJ24" s="136" t="str">
        <f>IF(AND('Mapa final'!$AE$12="Muy Alta",'Mapa final'!$AG$12="Catastrófico"),CONCATENATE("R2C",'Mapa final'!$S$12),"")</f>
        <v/>
      </c>
      <c r="AK24" s="136" t="str">
        <f>IF(AND('Mapa final'!$AE$13="Muy Alta",'Mapa final'!$AG$13="Catastrófico"),CONCATENATE("R2C",'Mapa final'!$S$13),"")</f>
        <v/>
      </c>
      <c r="AL24" s="136" t="str">
        <f>IF(AND('Mapa final'!$AE$12="Muy Alta",'Mapa final'!$AG$12="Catastrófico"),CONCATENATE("R2C",'Mapa final'!$S$12),"")</f>
        <v/>
      </c>
      <c r="AM24" s="41" t="str">
        <f>IF(AND('Mapa final'!$AE$13="Muy Alta",'Mapa final'!$AG$13="Catastrófico"),CONCATENATE("R2C",'Mapa final'!$S$13),"")</f>
        <v/>
      </c>
      <c r="AN24" s="64"/>
      <c r="AO24" s="321"/>
      <c r="AP24" s="322"/>
      <c r="AQ24" s="322"/>
      <c r="AR24" s="322"/>
      <c r="AS24" s="322"/>
      <c r="AT24" s="323"/>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69"/>
      <c r="C25" s="269"/>
      <c r="D25" s="270"/>
      <c r="E25" s="314"/>
      <c r="F25" s="315"/>
      <c r="G25" s="315"/>
      <c r="H25" s="315"/>
      <c r="I25" s="315"/>
      <c r="J25" s="53" t="str">
        <f>IF(AND('Mapa final'!$AE$12="Alta",'Mapa final'!$AG$12="Leve"),CONCATENATE("R2C",'Mapa final'!$S$12),"")</f>
        <v/>
      </c>
      <c r="K25" s="54" t="str">
        <f>IF(AND('Mapa final'!$AE$13="Alta",'Mapa final'!$AG$13="Leve"),CONCATENATE("R2C",'Mapa final'!$S$13),"")</f>
        <v/>
      </c>
      <c r="L25" s="54" t="str">
        <f>IF(AND('Mapa final'!$AE$12="Alta",'Mapa final'!$AG$12="Leve"),CONCATENATE("R2C",'Mapa final'!$S$12),"")</f>
        <v/>
      </c>
      <c r="M25" s="54" t="str">
        <f>IF(AND('Mapa final'!$AE$13="Alta",'Mapa final'!$AG$13="Leve"),CONCATENATE("R2C",'Mapa final'!$S$13),"")</f>
        <v/>
      </c>
      <c r="N25" s="54" t="str">
        <f>IF(AND('Mapa final'!$AE$12="Alta",'Mapa final'!$AG$12="Leve"),CONCATENATE("R2C",'Mapa final'!$S$12),"")</f>
        <v/>
      </c>
      <c r="O25" s="55" t="str">
        <f>IF(AND('Mapa final'!$AE$13="Alta",'Mapa final'!$AG$13="Leve"),CONCATENATE("R2C",'Mapa final'!$S$13),"")</f>
        <v/>
      </c>
      <c r="P25" s="53" t="str">
        <f>IF(AND('Mapa final'!$AE$12="Alta",'Mapa final'!$AG$12="Leve"),CONCATENATE("R2C",'Mapa final'!$S$12),"")</f>
        <v/>
      </c>
      <c r="Q25" s="54" t="str">
        <f>IF(AND('Mapa final'!$AE$13="Alta",'Mapa final'!$AG$13="Leve"),CONCATENATE("R2C",'Mapa final'!$S$13),"")</f>
        <v/>
      </c>
      <c r="R25" s="54" t="str">
        <f>IF(AND('Mapa final'!$AE$12="Alta",'Mapa final'!$AG$12="Leve"),CONCATENATE("R2C",'Mapa final'!$S$12),"")</f>
        <v/>
      </c>
      <c r="S25" s="54" t="str">
        <f>IF(AND('Mapa final'!$AE$13="Alta",'Mapa final'!$AG$13="Leve"),CONCATENATE("R2C",'Mapa final'!$S$13),"")</f>
        <v/>
      </c>
      <c r="T25" s="54" t="str">
        <f>IF(AND('Mapa final'!$AE$12="Alta",'Mapa final'!$AG$12="Leve"),CONCATENATE("R2C",'Mapa final'!$S$12),"")</f>
        <v/>
      </c>
      <c r="U25" s="55" t="str">
        <f>IF(AND('Mapa final'!$AE$13="Alta",'Mapa final'!$AG$13="Leve"),CONCATENATE("R2C",'Mapa final'!$S$13),"")</f>
        <v/>
      </c>
      <c r="V25" s="42" t="str">
        <f>IF(AND('Mapa final'!$AE$12="Muy Alta",'Mapa final'!$AG$12="Leve"),CONCATENATE("R2C",'Mapa final'!$S$12),"")</f>
        <v/>
      </c>
      <c r="W25" s="43" t="str">
        <f>IF(AND('Mapa final'!$AE$13="Muy Alta",'Mapa final'!$AG$13="Leve"),CONCATENATE("R2C",'Mapa final'!$S$13),"")</f>
        <v/>
      </c>
      <c r="X25" s="43" t="str">
        <f>IF(AND('Mapa final'!$AE$12="Muy Alta",'Mapa final'!$AG$12="Leve"),CONCATENATE("R2C",'Mapa final'!$S$12),"")</f>
        <v/>
      </c>
      <c r="Y25" s="43" t="str">
        <f>IF(AND('Mapa final'!$AE$13="Muy Alta",'Mapa final'!$AG$13="Leve"),CONCATENATE("R2C",'Mapa final'!$S$13),"")</f>
        <v/>
      </c>
      <c r="Z25" s="43" t="str">
        <f>IF(AND('Mapa final'!$AE$12="Muy Alta",'Mapa final'!$AG$12="Leve"),CONCATENATE("R2C",'Mapa final'!$S$12),"")</f>
        <v/>
      </c>
      <c r="AA25" s="44" t="str">
        <f>IF(AND('Mapa final'!$AE$13="Muy Alta",'Mapa final'!$AG$13="Leve"),CONCATENATE("R2C",'Mapa final'!$S$13),"")</f>
        <v/>
      </c>
      <c r="AB25" s="42" t="str">
        <f>IF(AND('Mapa final'!$AE$12="Muy Alta",'Mapa final'!$AG$12="Leve"),CONCATENATE("R2C",'Mapa final'!$S$12),"")</f>
        <v/>
      </c>
      <c r="AC25" s="43" t="str">
        <f>IF(AND('Mapa final'!$AE$13="Muy Alta",'Mapa final'!$AG$13="Leve"),CONCATENATE("R2C",'Mapa final'!$S$13),"")</f>
        <v/>
      </c>
      <c r="AD25" s="43" t="str">
        <f>IF(AND('Mapa final'!$AE$12="Muy Alta",'Mapa final'!$AG$12="Leve"),CONCATENATE("R2C",'Mapa final'!$S$12),"")</f>
        <v/>
      </c>
      <c r="AE25" s="43" t="str">
        <f>IF(AND('Mapa final'!$AE$13="Muy Alta",'Mapa final'!$AG$13="Leve"),CONCATENATE("R2C",'Mapa final'!$S$13),"")</f>
        <v/>
      </c>
      <c r="AF25" s="43" t="str">
        <f>IF(AND('Mapa final'!$AE$12="Muy Alta",'Mapa final'!$AG$12="Leve"),CONCATENATE("R2C",'Mapa final'!$S$12),"")</f>
        <v/>
      </c>
      <c r="AG25" s="44" t="str">
        <f>IF(AND('Mapa final'!$AE$13="Muy Alta",'Mapa final'!$AG$13="Leve"),CONCATENATE("R2C",'Mapa final'!$S$13),"")</f>
        <v/>
      </c>
      <c r="AH25" s="45" t="str">
        <f>IF(AND('Mapa final'!$AE$12="Muy Alta",'Mapa final'!$AG$12="Catastrófico"),CONCATENATE("R2C",'Mapa final'!$S$12),"")</f>
        <v/>
      </c>
      <c r="AI25" s="46" t="str">
        <f>IF(AND('Mapa final'!$AE$13="Muy Alta",'Mapa final'!$AG$13="Catastrófico"),CONCATENATE("R2C",'Mapa final'!$S$13),"")</f>
        <v/>
      </c>
      <c r="AJ25" s="46" t="str">
        <f>IF(AND('Mapa final'!$AE$12="Muy Alta",'Mapa final'!$AG$12="Catastrófico"),CONCATENATE("R2C",'Mapa final'!$S$12),"")</f>
        <v/>
      </c>
      <c r="AK25" s="46" t="str">
        <f>IF(AND('Mapa final'!$AE$13="Muy Alta",'Mapa final'!$AG$13="Catastrófico"),CONCATENATE("R2C",'Mapa final'!$S$13),"")</f>
        <v/>
      </c>
      <c r="AL25" s="46" t="str">
        <f>IF(AND('Mapa final'!$AE$12="Muy Alta",'Mapa final'!$AG$12="Catastrófico"),CONCATENATE("R2C",'Mapa final'!$S$12),"")</f>
        <v/>
      </c>
      <c r="AM25" s="47" t="str">
        <f>IF(AND('Mapa final'!$AE$13="Muy Alta",'Mapa final'!$AG$13="Catastrófico"),CONCATENATE("R2C",'Mapa final'!$S$13),"")</f>
        <v/>
      </c>
      <c r="AN25" s="64"/>
      <c r="AO25" s="324"/>
      <c r="AP25" s="325"/>
      <c r="AQ25" s="325"/>
      <c r="AR25" s="325"/>
      <c r="AS25" s="325"/>
      <c r="AT25" s="326"/>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69"/>
      <c r="C26" s="269"/>
      <c r="D26" s="270"/>
      <c r="E26" s="308" t="s">
        <v>205</v>
      </c>
      <c r="F26" s="309"/>
      <c r="G26" s="309"/>
      <c r="H26" s="309"/>
      <c r="I26" s="310"/>
      <c r="J26" s="48" t="str">
        <f>IF(AND('Mapa final'!$AE$12="Alta",'Mapa final'!$AG$12="Leve"),CONCATENATE("R2C",'Mapa final'!$S$12),"")</f>
        <v/>
      </c>
      <c r="K26" s="49" t="str">
        <f>IF(AND('Mapa final'!$AE$13="Alta",'Mapa final'!$AG$13="Leve"),CONCATENATE("R2C",'Mapa final'!$S$13),"")</f>
        <v/>
      </c>
      <c r="L26" s="49" t="str">
        <f>IF(AND('Mapa final'!$AE$12="Alta",'Mapa final'!$AG$12="Leve"),CONCATENATE("R2C",'Mapa final'!$S$12),"")</f>
        <v/>
      </c>
      <c r="M26" s="49" t="str">
        <f>IF(AND('Mapa final'!$AE$13="Alta",'Mapa final'!$AG$13="Leve"),CONCATENATE("R2C",'Mapa final'!$S$13),"")</f>
        <v/>
      </c>
      <c r="N26" s="49" t="str">
        <f>IF(AND('Mapa final'!$AE$12="Alta",'Mapa final'!$AG$12="Leve"),CONCATENATE("R2C",'Mapa final'!$S$12),"")</f>
        <v/>
      </c>
      <c r="O26" s="50" t="str">
        <f>IF(AND('Mapa final'!$AE$13="Alta",'Mapa final'!$AG$13="Leve"),CONCATENATE("R2C",'Mapa final'!$S$13),"")</f>
        <v/>
      </c>
      <c r="P26" s="48" t="str">
        <f>IF(AND('Mapa final'!$AE$12="Alta",'Mapa final'!$AG$12="Leve"),CONCATENATE("R2C",'Mapa final'!$S$12),"")</f>
        <v/>
      </c>
      <c r="Q26" s="49" t="str">
        <f>IF(AND('Mapa final'!$AE$13="Alta",'Mapa final'!$AG$13="Leve"),CONCATENATE("R2C",'Mapa final'!$S$13),"")</f>
        <v/>
      </c>
      <c r="R26" s="49" t="str">
        <f>IF(AND('Mapa final'!$AE$12="Alta",'Mapa final'!$AG$12="Leve"),CONCATENATE("R2C",'Mapa final'!$S$12),"")</f>
        <v/>
      </c>
      <c r="S26" s="49" t="str">
        <f>IF(AND('Mapa final'!$AE$13="Alta",'Mapa final'!$AG$13="Leve"),CONCATENATE("R2C",'Mapa final'!$S$13),"")</f>
        <v/>
      </c>
      <c r="T26" s="49" t="str">
        <f>IF(AND('Mapa final'!$AE$12="Alta",'Mapa final'!$AG$12="Leve"),CONCATENATE("R2C",'Mapa final'!$S$12),"")</f>
        <v/>
      </c>
      <c r="U26" s="50" t="str">
        <f>IF(AND('Mapa final'!$AE$13="Alta",'Mapa final'!$AG$13="Leve"),CONCATENATE("R2C",'Mapa final'!$S$13),"")</f>
        <v/>
      </c>
      <c r="V26" s="48" t="str">
        <f>IF(AND('Mapa final'!$AE$12="Alta",'Mapa final'!$AG$12="Leve"),CONCATENATE("R2C",'Mapa final'!$S$12),"")</f>
        <v/>
      </c>
      <c r="W26" s="49" t="str">
        <f>IF(AND('Mapa final'!$AE$13="Alta",'Mapa final'!$AG$13="Leve"),CONCATENATE("R2C",'Mapa final'!$S$13),"")</f>
        <v/>
      </c>
      <c r="X26" s="49" t="str">
        <f>IF(AND('Mapa final'!$AE$12="Alta",'Mapa final'!$AG$12="Leve"),CONCATENATE("R2C",'Mapa final'!$S$12),"")</f>
        <v/>
      </c>
      <c r="Y26" s="49" t="str">
        <f>IF(AND('Mapa final'!$AE$13="Alta",'Mapa final'!$AG$13="Leve"),CONCATENATE("R2C",'Mapa final'!$S$13),"")</f>
        <v/>
      </c>
      <c r="Z26" s="49" t="str">
        <f>IF(AND('Mapa final'!$AE$12="Alta",'Mapa final'!$AG$12="Leve"),CONCATENATE("R2C",'Mapa final'!$S$12),"")</f>
        <v/>
      </c>
      <c r="AA26" s="50" t="str">
        <f>IF(AND('Mapa final'!$AE$13="Alta",'Mapa final'!$AG$13="Leve"),CONCATENATE("R2C",'Mapa final'!$S$13),"")</f>
        <v/>
      </c>
      <c r="AB26" s="32" t="str">
        <f>IF(AND('Mapa final'!$AE$12="Muy Alta",'Mapa final'!$AG$12="Leve"),CONCATENATE("R2C",'Mapa final'!$S$12),"")</f>
        <v/>
      </c>
      <c r="AC26" s="33" t="str">
        <f>IF(AND('Mapa final'!$AE$13="Muy Alta",'Mapa final'!$AG$13="Leve"),CONCATENATE("R2C",'Mapa final'!$S$13),"")</f>
        <v/>
      </c>
      <c r="AD26" s="33" t="str">
        <f>IF(AND('Mapa final'!$AE$12="Muy Alta",'Mapa final'!$AG$12="Leve"),CONCATENATE("R2C",'Mapa final'!$S$12),"")</f>
        <v/>
      </c>
      <c r="AE26" s="33" t="str">
        <f>IF(AND('Mapa final'!$AE$13="Muy Alta",'Mapa final'!$AG$13="Leve"),CONCATENATE("R2C",'Mapa final'!$S$13),"")</f>
        <v/>
      </c>
      <c r="AF26" s="33" t="str">
        <f>IF(AND('Mapa final'!$AE$12="Muy Alta",'Mapa final'!$AG$12="Leve"),CONCATENATE("R2C",'Mapa final'!$S$12),"")</f>
        <v/>
      </c>
      <c r="AG26" s="34" t="str">
        <f>IF(AND('Mapa final'!$AE$13="Muy Alta",'Mapa final'!$AG$13="Leve"),CONCATENATE("R2C",'Mapa final'!$S$13),"")</f>
        <v/>
      </c>
      <c r="AH26" s="35" t="str">
        <f>IF(AND('Mapa final'!$AE$12="Muy Alta",'Mapa final'!$AG$12="Catastrófico"),CONCATENATE("R2C",'Mapa final'!$S$12),"")</f>
        <v/>
      </c>
      <c r="AI26" s="36" t="str">
        <f>IF(AND('Mapa final'!$AE$13="Muy Alta",'Mapa final'!$AG$13="Catastrófico"),CONCATENATE("R2C",'Mapa final'!$S$13),"")</f>
        <v/>
      </c>
      <c r="AJ26" s="36" t="str">
        <f>IF(AND('Mapa final'!$AE$12="Muy Alta",'Mapa final'!$AG$12="Catastrófico"),CONCATENATE("R2C",'Mapa final'!$S$12),"")</f>
        <v/>
      </c>
      <c r="AK26" s="36" t="str">
        <f>IF(AND('Mapa final'!$AE$13="Muy Alta",'Mapa final'!$AG$13="Catastrófico"),CONCATENATE("R2C",'Mapa final'!$S$13),"")</f>
        <v/>
      </c>
      <c r="AL26" s="36" t="str">
        <f>IF(AND('Mapa final'!$AE$12="Muy Alta",'Mapa final'!$AG$12="Catastrófico"),CONCATENATE("R2C",'Mapa final'!$S$12),"")</f>
        <v/>
      </c>
      <c r="AM26" s="37" t="str">
        <f>IF(AND('Mapa final'!$AE$13="Muy Alta",'Mapa final'!$AG$13="Catastrófico"),CONCATENATE("R2C",'Mapa final'!$S$13),"")</f>
        <v/>
      </c>
      <c r="AN26" s="64"/>
      <c r="AO26" s="348" t="s">
        <v>206</v>
      </c>
      <c r="AP26" s="349"/>
      <c r="AQ26" s="349"/>
      <c r="AR26" s="349"/>
      <c r="AS26" s="349"/>
      <c r="AT26" s="350"/>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69"/>
      <c r="C27" s="269"/>
      <c r="D27" s="270"/>
      <c r="E27" s="327"/>
      <c r="F27" s="312"/>
      <c r="G27" s="312"/>
      <c r="H27" s="312"/>
      <c r="I27" s="313"/>
      <c r="J27" s="51" t="str">
        <f>IF(AND('Mapa final'!$AE$12="Alta",'Mapa final'!$AG$12="Leve"),CONCATENATE("R2C",'Mapa final'!$S$12),"")</f>
        <v/>
      </c>
      <c r="K27" s="135" t="str">
        <f>IF(AND('Mapa final'!$AE$13="Alta",'Mapa final'!$AG$13="Leve"),CONCATENATE("R2C",'Mapa final'!$S$13),"")</f>
        <v/>
      </c>
      <c r="L27" s="135" t="str">
        <f>IF(AND('Mapa final'!$AE$12="Alta",'Mapa final'!$AG$12="Leve"),CONCATENATE("R2C",'Mapa final'!$S$12),"")</f>
        <v/>
      </c>
      <c r="M27" s="135" t="str">
        <f>IF(AND('Mapa final'!$AE$13="Alta",'Mapa final'!$AG$13="Leve"),CONCATENATE("R2C",'Mapa final'!$S$13),"")</f>
        <v/>
      </c>
      <c r="N27" s="135" t="str">
        <f>IF(AND('Mapa final'!$AE$12="Alta",'Mapa final'!$AG$12="Leve"),CONCATENATE("R2C",'Mapa final'!$S$12),"")</f>
        <v/>
      </c>
      <c r="O27" s="52" t="str">
        <f>IF(AND('Mapa final'!$AE$13="Alta",'Mapa final'!$AG$13="Leve"),CONCATENATE("R2C",'Mapa final'!$S$13),"")</f>
        <v/>
      </c>
      <c r="P27" s="51" t="str">
        <f>IF(AND('Mapa final'!$AE$12="Alta",'Mapa final'!$AG$12="Leve"),CONCATENATE("R2C",'Mapa final'!$S$12),"")</f>
        <v/>
      </c>
      <c r="Q27" s="135" t="str">
        <f>IF(AND('Mapa final'!$AE$13="Alta",'Mapa final'!$AG$13="Leve"),CONCATENATE("R2C",'Mapa final'!$S$13),"")</f>
        <v/>
      </c>
      <c r="R27" s="135" t="str">
        <f>IF(AND('Mapa final'!$AE$12="Alta",'Mapa final'!$AG$12="Leve"),CONCATENATE("R2C",'Mapa final'!$S$12),"")</f>
        <v/>
      </c>
      <c r="S27" s="135" t="str">
        <f>IF(AND('Mapa final'!$AE$13="Alta",'Mapa final'!$AG$13="Leve"),CONCATENATE("R2C",'Mapa final'!$S$13),"")</f>
        <v/>
      </c>
      <c r="T27" s="135" t="str">
        <f>IF(AND('Mapa final'!$AE$12="Alta",'Mapa final'!$AG$12="Leve"),CONCATENATE("R2C",'Mapa final'!$S$12),"")</f>
        <v/>
      </c>
      <c r="U27" s="52" t="str">
        <f>IF(AND('Mapa final'!$AE$13="Alta",'Mapa final'!$AG$13="Leve"),CONCATENATE("R2C",'Mapa final'!$S$13),"")</f>
        <v/>
      </c>
      <c r="V27" s="51" t="str">
        <f>IF(AND('Mapa final'!$AE$12="Alta",'Mapa final'!$AG$12="Leve"),CONCATENATE("R2C",'Mapa final'!$S$12),"")</f>
        <v/>
      </c>
      <c r="W27" s="135" t="str">
        <f>IF(AND('Mapa final'!$AE$13="Alta",'Mapa final'!$AG$13="Leve"),CONCATENATE("R2C",'Mapa final'!$S$13),"")</f>
        <v/>
      </c>
      <c r="X27" s="135" t="str">
        <f>IF(AND('Mapa final'!$AE$12="Alta",'Mapa final'!$AG$12="Leve"),CONCATENATE("R2C",'Mapa final'!$S$12),"")</f>
        <v/>
      </c>
      <c r="Y27" s="135" t="str">
        <f>IF(AND('Mapa final'!$AE$13="Alta",'Mapa final'!$AG$13="Leve"),CONCATENATE("R2C",'Mapa final'!$S$13),"")</f>
        <v/>
      </c>
      <c r="Z27" s="135" t="str">
        <f>IF(AND('Mapa final'!$AE$12="Alta",'Mapa final'!$AG$12="Leve"),CONCATENATE("R2C",'Mapa final'!$S$12),"")</f>
        <v/>
      </c>
      <c r="AA27" s="52" t="str">
        <f>IF(AND('Mapa final'!$AE$13="Alta",'Mapa final'!$AG$13="Leve"),CONCATENATE("R2C",'Mapa final'!$S$13),"")</f>
        <v/>
      </c>
      <c r="AB27" s="38" t="str">
        <f>IF(AND('Mapa final'!$AE$12="Muy Alta",'Mapa final'!$AG$12="Leve"),CONCATENATE("R2C",'Mapa final'!$S$12),"")</f>
        <v/>
      </c>
      <c r="AC27" s="134" t="str">
        <f>IF(AND('Mapa final'!$AE$13="Muy Alta",'Mapa final'!$AG$13="Leve"),CONCATENATE("R2C",'Mapa final'!$S$13),"")</f>
        <v/>
      </c>
      <c r="AD27" s="134" t="str">
        <f>IF(AND('Mapa final'!$AE$12="Muy Alta",'Mapa final'!$AG$12="Leve"),CONCATENATE("R2C",'Mapa final'!$S$12),"")</f>
        <v/>
      </c>
      <c r="AE27" s="134" t="str">
        <f>IF(AND('Mapa final'!$AE$13="Muy Alta",'Mapa final'!$AG$13="Leve"),CONCATENATE("R2C",'Mapa final'!$S$13),"")</f>
        <v/>
      </c>
      <c r="AF27" s="134" t="str">
        <f>IF(AND('Mapa final'!$AE$12="Muy Alta",'Mapa final'!$AG$12="Leve"),CONCATENATE("R2C",'Mapa final'!$S$12),"")</f>
        <v/>
      </c>
      <c r="AG27" s="39" t="str">
        <f>IF(AND('Mapa final'!$AE$13="Muy Alta",'Mapa final'!$AG$13="Leve"),CONCATENATE("R2C",'Mapa final'!$S$13),"")</f>
        <v/>
      </c>
      <c r="AH27" s="40" t="str">
        <f>IF(AND('Mapa final'!$AE$12="Muy Alta",'Mapa final'!$AG$12="Catastrófico"),CONCATENATE("R2C",'Mapa final'!$S$12),"")</f>
        <v/>
      </c>
      <c r="AI27" s="136" t="str">
        <f>IF(AND('Mapa final'!$AE$13="Muy Alta",'Mapa final'!$AG$13="Catastrófico"),CONCATENATE("R2C",'Mapa final'!$S$13),"")</f>
        <v/>
      </c>
      <c r="AJ27" s="136" t="str">
        <f>IF(AND('Mapa final'!$AE$12="Muy Alta",'Mapa final'!$AG$12="Catastrófico"),CONCATENATE("R2C",'Mapa final'!$S$12),"")</f>
        <v/>
      </c>
      <c r="AK27" s="136" t="str">
        <f>IF(AND('Mapa final'!$AE$13="Muy Alta",'Mapa final'!$AG$13="Catastrófico"),CONCATENATE("R2C",'Mapa final'!$S$13),"")</f>
        <v/>
      </c>
      <c r="AL27" s="136" t="str">
        <f>IF(AND('Mapa final'!$AE$12="Muy Alta",'Mapa final'!$AG$12="Catastrófico"),CONCATENATE("R2C",'Mapa final'!$S$12),"")</f>
        <v/>
      </c>
      <c r="AM27" s="41" t="str">
        <f>IF(AND('Mapa final'!$AE$13="Muy Alta",'Mapa final'!$AG$13="Catastrófico"),CONCATENATE("R2C",'Mapa final'!$S$13),"")</f>
        <v/>
      </c>
      <c r="AN27" s="64"/>
      <c r="AO27" s="351"/>
      <c r="AP27" s="352"/>
      <c r="AQ27" s="352"/>
      <c r="AR27" s="352"/>
      <c r="AS27" s="352"/>
      <c r="AT27" s="353"/>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69"/>
      <c r="C28" s="269"/>
      <c r="D28" s="270"/>
      <c r="E28" s="311"/>
      <c r="F28" s="312"/>
      <c r="G28" s="312"/>
      <c r="H28" s="312"/>
      <c r="I28" s="313"/>
      <c r="J28" s="51" t="str">
        <f>IF(AND('Mapa final'!$AE$12="Alta",'Mapa final'!$AG$12="Leve"),CONCATENATE("R2C",'Mapa final'!$S$12),"")</f>
        <v/>
      </c>
      <c r="K28" s="135" t="str">
        <f>IF(AND('Mapa final'!$AE$13="Alta",'Mapa final'!$AG$13="Leve"),CONCATENATE("R2C",'Mapa final'!$S$13),"")</f>
        <v/>
      </c>
      <c r="L28" s="135" t="str">
        <f>IF(AND('Mapa final'!$AE$12="Alta",'Mapa final'!$AG$12="Leve"),CONCATENATE("R2C",'Mapa final'!$S$12),"")</f>
        <v/>
      </c>
      <c r="M28" s="135" t="str">
        <f>IF(AND('Mapa final'!$AE$13="Alta",'Mapa final'!$AG$13="Leve"),CONCATENATE("R2C",'Mapa final'!$S$13),"")</f>
        <v/>
      </c>
      <c r="N28" s="135" t="str">
        <f>IF(AND('Mapa final'!$AE$12="Alta",'Mapa final'!$AG$12="Leve"),CONCATENATE("R2C",'Mapa final'!$S$12),"")</f>
        <v/>
      </c>
      <c r="O28" s="52" t="str">
        <f>IF(AND('Mapa final'!$AE$13="Alta",'Mapa final'!$AG$13="Leve"),CONCATENATE("R2C",'Mapa final'!$S$13),"")</f>
        <v/>
      </c>
      <c r="P28" s="51" t="str">
        <f>IF(AND('Mapa final'!$AE$12="Alta",'Mapa final'!$AG$12="Leve"),CONCATENATE("R2C",'Mapa final'!$S$12),"")</f>
        <v/>
      </c>
      <c r="Q28" s="135" t="str">
        <f>IF(AND('Mapa final'!$AE$13="Alta",'Mapa final'!$AG$13="Leve"),CONCATENATE("R2C",'Mapa final'!$S$13),"")</f>
        <v/>
      </c>
      <c r="R28" s="135" t="str">
        <f>IF(AND('Mapa final'!$AE$12="Alta",'Mapa final'!$AG$12="Leve"),CONCATENATE("R2C",'Mapa final'!$S$12),"")</f>
        <v/>
      </c>
      <c r="S28" s="135" t="str">
        <f>IF(AND('Mapa final'!$AE$13="Alta",'Mapa final'!$AG$13="Leve"),CONCATENATE("R2C",'Mapa final'!$S$13),"")</f>
        <v/>
      </c>
      <c r="T28" s="135" t="str">
        <f>IF(AND('Mapa final'!$AE$12="Alta",'Mapa final'!$AG$12="Leve"),CONCATENATE("R2C",'Mapa final'!$S$12),"")</f>
        <v/>
      </c>
      <c r="U28" s="52" t="str">
        <f>IF(AND('Mapa final'!$AE$13="Alta",'Mapa final'!$AG$13="Leve"),CONCATENATE("R2C",'Mapa final'!$S$13),"")</f>
        <v/>
      </c>
      <c r="V28" s="51" t="str">
        <f>IF(AND('Mapa final'!$AE$12="Alta",'Mapa final'!$AG$12="Leve"),CONCATENATE("R2C",'Mapa final'!$S$12),"")</f>
        <v/>
      </c>
      <c r="W28" s="135" t="str">
        <f>IF(AND('Mapa final'!$AE$13="Alta",'Mapa final'!$AG$13="Leve"),CONCATENATE("R2C",'Mapa final'!$S$13),"")</f>
        <v/>
      </c>
      <c r="X28" s="135" t="str">
        <f>IF(AND('Mapa final'!$AE$12="Alta",'Mapa final'!$AG$12="Leve"),CONCATENATE("R2C",'Mapa final'!$S$12),"")</f>
        <v/>
      </c>
      <c r="Y28" s="135" t="str">
        <f>IF(AND('Mapa final'!$AE$13="Alta",'Mapa final'!$AG$13="Leve"),CONCATENATE("R2C",'Mapa final'!$S$13),"")</f>
        <v/>
      </c>
      <c r="Z28" s="135" t="str">
        <f>IF(AND('Mapa final'!$AE$12="Alta",'Mapa final'!$AG$12="Leve"),CONCATENATE("R2C",'Mapa final'!$S$12),"")</f>
        <v/>
      </c>
      <c r="AA28" s="52" t="str">
        <f>IF(AND('Mapa final'!$AE$13="Alta",'Mapa final'!$AG$13="Leve"),CONCATENATE("R2C",'Mapa final'!$S$13),"")</f>
        <v/>
      </c>
      <c r="AB28" s="38" t="str">
        <f>IF(AND('Mapa final'!$AE$12="Muy Alta",'Mapa final'!$AG$12="Leve"),CONCATENATE("R2C",'Mapa final'!$S$12),"")</f>
        <v/>
      </c>
      <c r="AC28" s="134" t="str">
        <f>IF(AND('Mapa final'!$AE$13="Muy Alta",'Mapa final'!$AG$13="Leve"),CONCATENATE("R2C",'Mapa final'!$S$13),"")</f>
        <v/>
      </c>
      <c r="AD28" s="134" t="str">
        <f>IF(AND('Mapa final'!$AE$12="Muy Alta",'Mapa final'!$AG$12="Leve"),CONCATENATE("R2C",'Mapa final'!$S$12),"")</f>
        <v/>
      </c>
      <c r="AE28" s="134" t="str">
        <f>IF(AND('Mapa final'!$AE$13="Muy Alta",'Mapa final'!$AG$13="Leve"),CONCATENATE("R2C",'Mapa final'!$S$13),"")</f>
        <v/>
      </c>
      <c r="AF28" s="134" t="str">
        <f>IF(AND('Mapa final'!$AE$12="Muy Alta",'Mapa final'!$AG$12="Leve"),CONCATENATE("R2C",'Mapa final'!$S$12),"")</f>
        <v/>
      </c>
      <c r="AG28" s="39" t="str">
        <f>IF(AND('Mapa final'!$AE$13="Muy Alta",'Mapa final'!$AG$13="Leve"),CONCATENATE("R2C",'Mapa final'!$S$13),"")</f>
        <v/>
      </c>
      <c r="AH28" s="40" t="str">
        <f>IF(AND('Mapa final'!$AE$12="Muy Alta",'Mapa final'!$AG$12="Catastrófico"),CONCATENATE("R2C",'Mapa final'!$S$12),"")</f>
        <v/>
      </c>
      <c r="AI28" s="136" t="str">
        <f>IF(AND('Mapa final'!$AE$13="Muy Alta",'Mapa final'!$AG$13="Catastrófico"),CONCATENATE("R2C",'Mapa final'!$S$13),"")</f>
        <v/>
      </c>
      <c r="AJ28" s="136" t="str">
        <f>IF(AND('Mapa final'!$AE$12="Muy Alta",'Mapa final'!$AG$12="Catastrófico"),CONCATENATE("R2C",'Mapa final'!$S$12),"")</f>
        <v/>
      </c>
      <c r="AK28" s="136" t="str">
        <f>IF(AND('Mapa final'!$AE$13="Muy Alta",'Mapa final'!$AG$13="Catastrófico"),CONCATENATE("R2C",'Mapa final'!$S$13),"")</f>
        <v/>
      </c>
      <c r="AL28" s="136" t="str">
        <f>IF(AND('Mapa final'!$AE$12="Muy Alta",'Mapa final'!$AG$12="Catastrófico"),CONCATENATE("R2C",'Mapa final'!$S$12),"")</f>
        <v/>
      </c>
      <c r="AM28" s="41" t="str">
        <f>IF(AND('Mapa final'!$AE$13="Muy Alta",'Mapa final'!$AG$13="Catastrófico"),CONCATENATE("R2C",'Mapa final'!$S$13),"")</f>
        <v/>
      </c>
      <c r="AN28" s="64"/>
      <c r="AO28" s="351"/>
      <c r="AP28" s="352"/>
      <c r="AQ28" s="352"/>
      <c r="AR28" s="352"/>
      <c r="AS28" s="352"/>
      <c r="AT28" s="353"/>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69"/>
      <c r="C29" s="269"/>
      <c r="D29" s="270"/>
      <c r="E29" s="311"/>
      <c r="F29" s="312"/>
      <c r="G29" s="312"/>
      <c r="H29" s="312"/>
      <c r="I29" s="313"/>
      <c r="J29" s="51" t="str">
        <f>IF(AND('Mapa final'!$AE$12="Alta",'Mapa final'!$AG$12="Leve"),CONCATENATE("R2C",'Mapa final'!$S$12),"")</f>
        <v/>
      </c>
      <c r="K29" s="135" t="str">
        <f>IF(AND('Mapa final'!$AE$13="Alta",'Mapa final'!$AG$13="Leve"),CONCATENATE("R2C",'Mapa final'!$S$13),"")</f>
        <v/>
      </c>
      <c r="L29" s="135" t="str">
        <f>IF(AND('Mapa final'!$AE$12="Alta",'Mapa final'!$AG$12="Leve"),CONCATENATE("R2C",'Mapa final'!$S$12),"")</f>
        <v/>
      </c>
      <c r="M29" s="135" t="str">
        <f>IF(AND('Mapa final'!$AE$13="Alta",'Mapa final'!$AG$13="Leve"),CONCATENATE("R2C",'Mapa final'!$S$13),"")</f>
        <v/>
      </c>
      <c r="N29" s="135" t="str">
        <f>IF(AND('Mapa final'!$AE$12="Alta",'Mapa final'!$AG$12="Leve"),CONCATENATE("R2C",'Mapa final'!$S$12),"")</f>
        <v/>
      </c>
      <c r="O29" s="52" t="str">
        <f>IF(AND('Mapa final'!$AE$13="Alta",'Mapa final'!$AG$13="Leve"),CONCATENATE("R2C",'Mapa final'!$S$13),"")</f>
        <v/>
      </c>
      <c r="P29" s="51" t="str">
        <f>IF(AND('Mapa final'!$AE$12="Alta",'Mapa final'!$AG$12="Leve"),CONCATENATE("R2C",'Mapa final'!$S$12),"")</f>
        <v/>
      </c>
      <c r="Q29" s="135" t="str">
        <f>IF(AND('Mapa final'!$AE$13="Alta",'Mapa final'!$AG$13="Leve"),CONCATENATE("R2C",'Mapa final'!$S$13),"")</f>
        <v/>
      </c>
      <c r="R29" s="135" t="str">
        <f>IF(AND('Mapa final'!$AE$12="Alta",'Mapa final'!$AG$12="Leve"),CONCATENATE("R2C",'Mapa final'!$S$12),"")</f>
        <v/>
      </c>
      <c r="S29" s="135" t="str">
        <f>IF(AND('Mapa final'!$AE$13="Alta",'Mapa final'!$AG$13="Leve"),CONCATENATE("R2C",'Mapa final'!$S$13),"")</f>
        <v/>
      </c>
      <c r="T29" s="135" t="str">
        <f>IF(AND('Mapa final'!$AE$12="Alta",'Mapa final'!$AG$12="Leve"),CONCATENATE("R2C",'Mapa final'!$S$12),"")</f>
        <v/>
      </c>
      <c r="U29" s="52" t="str">
        <f>IF(AND('Mapa final'!$AE$13="Alta",'Mapa final'!$AG$13="Leve"),CONCATENATE("R2C",'Mapa final'!$S$13),"")</f>
        <v/>
      </c>
      <c r="V29" s="51" t="str">
        <f>IF(AND('Mapa final'!$AE$12="Alta",'Mapa final'!$AG$12="Leve"),CONCATENATE("R2C",'Mapa final'!$S$12),"")</f>
        <v/>
      </c>
      <c r="W29" s="135" t="str">
        <f>IF(AND('Mapa final'!$AE$13="Alta",'Mapa final'!$AG$13="Leve"),CONCATENATE("R2C",'Mapa final'!$S$13),"")</f>
        <v/>
      </c>
      <c r="X29" s="135" t="str">
        <f>IF(AND('Mapa final'!$AE$12="Alta",'Mapa final'!$AG$12="Leve"),CONCATENATE("R2C",'Mapa final'!$S$12),"")</f>
        <v/>
      </c>
      <c r="Y29" s="135" t="str">
        <f>IF(AND('Mapa final'!$AE$13="Alta",'Mapa final'!$AG$13="Leve"),CONCATENATE("R2C",'Mapa final'!$S$13),"")</f>
        <v/>
      </c>
      <c r="Z29" s="135" t="str">
        <f>IF(AND('Mapa final'!$AE$12="Alta",'Mapa final'!$AG$12="Leve"),CONCATENATE("R2C",'Mapa final'!$S$12),"")</f>
        <v/>
      </c>
      <c r="AA29" s="52" t="str">
        <f>IF(AND('Mapa final'!$AE$13="Alta",'Mapa final'!$AG$13="Leve"),CONCATENATE("R2C",'Mapa final'!$S$13),"")</f>
        <v/>
      </c>
      <c r="AB29" s="38" t="str">
        <f>IF(AND('Mapa final'!$AE$12="Muy Alta",'Mapa final'!$AG$12="Leve"),CONCATENATE("R2C",'Mapa final'!$S$12),"")</f>
        <v/>
      </c>
      <c r="AC29" s="134" t="str">
        <f>IF(AND('Mapa final'!$AE$13="Muy Alta",'Mapa final'!$AG$13="Leve"),CONCATENATE("R2C",'Mapa final'!$S$13),"")</f>
        <v/>
      </c>
      <c r="AD29" s="134" t="str">
        <f>IF(AND('Mapa final'!$AE$12="Muy Alta",'Mapa final'!$AG$12="Leve"),CONCATENATE("R2C",'Mapa final'!$S$12),"")</f>
        <v/>
      </c>
      <c r="AE29" s="134" t="str">
        <f>IF(AND('Mapa final'!$AE$13="Muy Alta",'Mapa final'!$AG$13="Leve"),CONCATENATE("R2C",'Mapa final'!$S$13),"")</f>
        <v/>
      </c>
      <c r="AF29" s="134" t="str">
        <f>IF(AND('Mapa final'!$AE$12="Muy Alta",'Mapa final'!$AG$12="Leve"),CONCATENATE("R2C",'Mapa final'!$S$12),"")</f>
        <v/>
      </c>
      <c r="AG29" s="39" t="str">
        <f>IF(AND('Mapa final'!$AE$13="Muy Alta",'Mapa final'!$AG$13="Leve"),CONCATENATE("R2C",'Mapa final'!$S$13),"")</f>
        <v/>
      </c>
      <c r="AH29" s="40" t="str">
        <f>IF(AND('Mapa final'!$AE$12="Muy Alta",'Mapa final'!$AG$12="Catastrófico"),CONCATENATE("R2C",'Mapa final'!$S$12),"")</f>
        <v/>
      </c>
      <c r="AI29" s="136" t="str">
        <f>IF(AND('Mapa final'!$AE$13="Muy Alta",'Mapa final'!$AG$13="Catastrófico"),CONCATENATE("R2C",'Mapa final'!$S$13),"")</f>
        <v/>
      </c>
      <c r="AJ29" s="136" t="str">
        <f>IF(AND('Mapa final'!$AE$12="Muy Alta",'Mapa final'!$AG$12="Catastrófico"),CONCATENATE("R2C",'Mapa final'!$S$12),"")</f>
        <v/>
      </c>
      <c r="AK29" s="136" t="str">
        <f>IF(AND('Mapa final'!$AE$13="Muy Alta",'Mapa final'!$AG$13="Catastrófico"),CONCATENATE("R2C",'Mapa final'!$S$13),"")</f>
        <v/>
      </c>
      <c r="AL29" s="136" t="str">
        <f>IF(AND('Mapa final'!$AE$12="Muy Alta",'Mapa final'!$AG$12="Catastrófico"),CONCATENATE("R2C",'Mapa final'!$S$12),"")</f>
        <v/>
      </c>
      <c r="AM29" s="41" t="str">
        <f>IF(AND('Mapa final'!$AE$13="Muy Alta",'Mapa final'!$AG$13="Catastrófico"),CONCATENATE("R2C",'Mapa final'!$S$13),"")</f>
        <v/>
      </c>
      <c r="AN29" s="64"/>
      <c r="AO29" s="351"/>
      <c r="AP29" s="352"/>
      <c r="AQ29" s="352"/>
      <c r="AR29" s="352"/>
      <c r="AS29" s="352"/>
      <c r="AT29" s="353"/>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69"/>
      <c r="C30" s="269"/>
      <c r="D30" s="270"/>
      <c r="E30" s="311"/>
      <c r="F30" s="312"/>
      <c r="G30" s="312"/>
      <c r="H30" s="312"/>
      <c r="I30" s="313"/>
      <c r="J30" s="51" t="str">
        <f>IF(AND('Mapa final'!$AE$12="Alta",'Mapa final'!$AG$12="Leve"),CONCATENATE("R2C",'Mapa final'!$S$12),"")</f>
        <v/>
      </c>
      <c r="K30" s="135" t="str">
        <f>IF(AND('Mapa final'!$AE$13="Alta",'Mapa final'!$AG$13="Leve"),CONCATENATE("R2C",'Mapa final'!$S$13),"")</f>
        <v/>
      </c>
      <c r="L30" s="135" t="str">
        <f>IF(AND('Mapa final'!$AE$12="Alta",'Mapa final'!$AG$12="Leve"),CONCATENATE("R2C",'Mapa final'!$S$12),"")</f>
        <v/>
      </c>
      <c r="M30" s="135" t="str">
        <f>IF(AND('Mapa final'!$AE$13="Alta",'Mapa final'!$AG$13="Leve"),CONCATENATE("R2C",'Mapa final'!$S$13),"")</f>
        <v/>
      </c>
      <c r="N30" s="135" t="str">
        <f>IF(AND('Mapa final'!$AE$12="Alta",'Mapa final'!$AG$12="Leve"),CONCATENATE("R2C",'Mapa final'!$S$12),"")</f>
        <v/>
      </c>
      <c r="O30" s="52" t="str">
        <f>IF(AND('Mapa final'!$AE$13="Alta",'Mapa final'!$AG$13="Leve"),CONCATENATE("R2C",'Mapa final'!$S$13),"")</f>
        <v/>
      </c>
      <c r="P30" s="51" t="str">
        <f>IF(AND('Mapa final'!$AE$12="Alta",'Mapa final'!$AG$12="Leve"),CONCATENATE("R2C",'Mapa final'!$S$12),"")</f>
        <v/>
      </c>
      <c r="Q30" s="135" t="str">
        <f>IF(AND('Mapa final'!$AE$13="Alta",'Mapa final'!$AG$13="Leve"),CONCATENATE("R2C",'Mapa final'!$S$13),"")</f>
        <v/>
      </c>
      <c r="R30" s="135" t="str">
        <f>IF(AND('Mapa final'!$AE$12="Alta",'Mapa final'!$AG$12="Leve"),CONCATENATE("R2C",'Mapa final'!$S$12),"")</f>
        <v/>
      </c>
      <c r="S30" s="135" t="str">
        <f>IF(AND('Mapa final'!$AE$13="Alta",'Mapa final'!$AG$13="Leve"),CONCATENATE("R2C",'Mapa final'!$S$13),"")</f>
        <v/>
      </c>
      <c r="T30" s="135" t="str">
        <f>IF(AND('Mapa final'!$AE$12="Alta",'Mapa final'!$AG$12="Leve"),CONCATENATE("R2C",'Mapa final'!$S$12),"")</f>
        <v/>
      </c>
      <c r="U30" s="52" t="str">
        <f>IF(AND('Mapa final'!$AE$13="Alta",'Mapa final'!$AG$13="Leve"),CONCATENATE("R2C",'Mapa final'!$S$13),"")</f>
        <v/>
      </c>
      <c r="V30" s="51" t="str">
        <f>IF(AND('Mapa final'!$AE$12="Alta",'Mapa final'!$AG$12="Leve"),CONCATENATE("R2C",'Mapa final'!$S$12),"")</f>
        <v/>
      </c>
      <c r="W30" s="135" t="str">
        <f>IF(AND('Mapa final'!$AE$13="Alta",'Mapa final'!$AG$13="Leve"),CONCATENATE("R2C",'Mapa final'!$S$13),"")</f>
        <v/>
      </c>
      <c r="X30" s="135" t="str">
        <f>IF(AND('Mapa final'!$AE$12="Alta",'Mapa final'!$AG$12="Leve"),CONCATENATE("R2C",'Mapa final'!$S$12),"")</f>
        <v/>
      </c>
      <c r="Y30" s="135" t="str">
        <f>IF(AND('Mapa final'!$AE$13="Alta",'Mapa final'!$AG$13="Leve"),CONCATENATE("R2C",'Mapa final'!$S$13),"")</f>
        <v/>
      </c>
      <c r="Z30" s="135" t="str">
        <f>IF(AND('Mapa final'!$AE$12="Alta",'Mapa final'!$AG$12="Leve"),CONCATENATE("R2C",'Mapa final'!$S$12),"")</f>
        <v/>
      </c>
      <c r="AA30" s="52" t="str">
        <f>IF(AND('Mapa final'!$AE$13="Alta",'Mapa final'!$AG$13="Leve"),CONCATENATE("R2C",'Mapa final'!$S$13),"")</f>
        <v/>
      </c>
      <c r="AB30" s="38" t="str">
        <f>IF(AND('Mapa final'!$AE$12="Muy Alta",'Mapa final'!$AG$12="Leve"),CONCATENATE("R2C",'Mapa final'!$S$12),"")</f>
        <v/>
      </c>
      <c r="AC30" s="134" t="str">
        <f>IF(AND('Mapa final'!$AE$13="Muy Alta",'Mapa final'!$AG$13="Leve"),CONCATENATE("R2C",'Mapa final'!$S$13),"")</f>
        <v/>
      </c>
      <c r="AD30" s="134" t="str">
        <f>IF(AND('Mapa final'!$AE$12="Muy Alta",'Mapa final'!$AG$12="Leve"),CONCATENATE("R2C",'Mapa final'!$S$12),"")</f>
        <v/>
      </c>
      <c r="AE30" s="134" t="str">
        <f>IF(AND('Mapa final'!$AE$13="Muy Alta",'Mapa final'!$AG$13="Leve"),CONCATENATE("R2C",'Mapa final'!$S$13),"")</f>
        <v/>
      </c>
      <c r="AF30" s="134" t="str">
        <f>IF(AND('Mapa final'!$AE$12="Muy Alta",'Mapa final'!$AG$12="Leve"),CONCATENATE("R2C",'Mapa final'!$S$12),"")</f>
        <v/>
      </c>
      <c r="AG30" s="39" t="str">
        <f>IF(AND('Mapa final'!$AE$13="Muy Alta",'Mapa final'!$AG$13="Leve"),CONCATENATE("R2C",'Mapa final'!$S$13),"")</f>
        <v/>
      </c>
      <c r="AH30" s="40" t="str">
        <f>IF(AND('Mapa final'!$AE$12="Muy Alta",'Mapa final'!$AG$12="Catastrófico"),CONCATENATE("R2C",'Mapa final'!$S$12),"")</f>
        <v/>
      </c>
      <c r="AI30" s="136" t="str">
        <f>IF(AND('Mapa final'!$AE$13="Muy Alta",'Mapa final'!$AG$13="Catastrófico"),CONCATENATE("R2C",'Mapa final'!$S$13),"")</f>
        <v/>
      </c>
      <c r="AJ30" s="136" t="str">
        <f>IF(AND('Mapa final'!$AE$12="Muy Alta",'Mapa final'!$AG$12="Catastrófico"),CONCATENATE("R2C",'Mapa final'!$S$12),"")</f>
        <v/>
      </c>
      <c r="AK30" s="136" t="str">
        <f>IF(AND('Mapa final'!$AE$13="Muy Alta",'Mapa final'!$AG$13="Catastrófico"),CONCATENATE("R2C",'Mapa final'!$S$13),"")</f>
        <v/>
      </c>
      <c r="AL30" s="136" t="str">
        <f>IF(AND('Mapa final'!$AE$12="Muy Alta",'Mapa final'!$AG$12="Catastrófico"),CONCATENATE("R2C",'Mapa final'!$S$12),"")</f>
        <v/>
      </c>
      <c r="AM30" s="41" t="str">
        <f>IF(AND('Mapa final'!$AE$13="Muy Alta",'Mapa final'!$AG$13="Catastrófico"),CONCATENATE("R2C",'Mapa final'!$S$13),"")</f>
        <v/>
      </c>
      <c r="AN30" s="64"/>
      <c r="AO30" s="351"/>
      <c r="AP30" s="352"/>
      <c r="AQ30" s="352"/>
      <c r="AR30" s="352"/>
      <c r="AS30" s="352"/>
      <c r="AT30" s="353"/>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69"/>
      <c r="C31" s="269"/>
      <c r="D31" s="270"/>
      <c r="E31" s="311"/>
      <c r="F31" s="312"/>
      <c r="G31" s="312"/>
      <c r="H31" s="312"/>
      <c r="I31" s="313"/>
      <c r="J31" s="51" t="str">
        <f>IF(AND('Mapa final'!$AE$12="Alta",'Mapa final'!$AG$12="Leve"),CONCATENATE("R2C",'Mapa final'!$S$12),"")</f>
        <v/>
      </c>
      <c r="K31" s="135" t="str">
        <f>IF(AND('Mapa final'!$AE$13="Alta",'Mapa final'!$AG$13="Leve"),CONCATENATE("R2C",'Mapa final'!$S$13),"")</f>
        <v/>
      </c>
      <c r="L31" s="135" t="str">
        <f>IF(AND('Mapa final'!$AE$12="Alta",'Mapa final'!$AG$12="Leve"),CONCATENATE("R2C",'Mapa final'!$S$12),"")</f>
        <v/>
      </c>
      <c r="M31" s="135" t="str">
        <f>IF(AND('Mapa final'!$AE$13="Alta",'Mapa final'!$AG$13="Leve"),CONCATENATE("R2C",'Mapa final'!$S$13),"")</f>
        <v/>
      </c>
      <c r="N31" s="135" t="str">
        <f>IF(AND('Mapa final'!$AE$12="Alta",'Mapa final'!$AG$12="Leve"),CONCATENATE("R2C",'Mapa final'!$S$12),"")</f>
        <v/>
      </c>
      <c r="O31" s="52" t="str">
        <f>IF(AND('Mapa final'!$AE$13="Alta",'Mapa final'!$AG$13="Leve"),CONCATENATE("R2C",'Mapa final'!$S$13),"")</f>
        <v/>
      </c>
      <c r="P31" s="51" t="str">
        <f>IF(AND('Mapa final'!$AE$12="Alta",'Mapa final'!$AG$12="Leve"),CONCATENATE("R2C",'Mapa final'!$S$12),"")</f>
        <v/>
      </c>
      <c r="Q31" s="135" t="str">
        <f>IF(AND('Mapa final'!$AE$13="Alta",'Mapa final'!$AG$13="Leve"),CONCATENATE("R2C",'Mapa final'!$S$13),"")</f>
        <v/>
      </c>
      <c r="R31" s="135" t="str">
        <f>IF(AND('Mapa final'!$AE$12="Alta",'Mapa final'!$AG$12="Leve"),CONCATENATE("R2C",'Mapa final'!$S$12),"")</f>
        <v/>
      </c>
      <c r="S31" s="135" t="str">
        <f>IF(AND('Mapa final'!$AE$13="Alta",'Mapa final'!$AG$13="Leve"),CONCATENATE("R2C",'Mapa final'!$S$13),"")</f>
        <v/>
      </c>
      <c r="T31" s="135" t="str">
        <f>IF(AND('Mapa final'!$AE$12="Alta",'Mapa final'!$AG$12="Leve"),CONCATENATE("R2C",'Mapa final'!$S$12),"")</f>
        <v/>
      </c>
      <c r="U31" s="52" t="str">
        <f>IF(AND('Mapa final'!$AE$13="Alta",'Mapa final'!$AG$13="Leve"),CONCATENATE("R2C",'Mapa final'!$S$13),"")</f>
        <v/>
      </c>
      <c r="V31" s="51" t="str">
        <f>IF(AND('Mapa final'!$AE$12="Alta",'Mapa final'!$AG$12="Leve"),CONCATENATE("R2C",'Mapa final'!$S$12),"")</f>
        <v/>
      </c>
      <c r="W31" s="135" t="str">
        <f>IF(AND('Mapa final'!$AE$13="Alta",'Mapa final'!$AG$13="Leve"),CONCATENATE("R2C",'Mapa final'!$S$13),"")</f>
        <v/>
      </c>
      <c r="X31" s="135" t="str">
        <f>IF(AND('Mapa final'!$AE$12="Alta",'Mapa final'!$AG$12="Leve"),CONCATENATE("R2C",'Mapa final'!$S$12),"")</f>
        <v/>
      </c>
      <c r="Y31" s="135" t="str">
        <f>IF(AND('Mapa final'!$AE$13="Alta",'Mapa final'!$AG$13="Leve"),CONCATENATE("R2C",'Mapa final'!$S$13),"")</f>
        <v/>
      </c>
      <c r="Z31" s="135" t="str">
        <f>IF(AND('Mapa final'!$AE$12="Alta",'Mapa final'!$AG$12="Leve"),CONCATENATE("R2C",'Mapa final'!$S$12),"")</f>
        <v/>
      </c>
      <c r="AA31" s="52" t="str">
        <f>IF(AND('Mapa final'!$AE$13="Alta",'Mapa final'!$AG$13="Leve"),CONCATENATE("R2C",'Mapa final'!$S$13),"")</f>
        <v/>
      </c>
      <c r="AB31" s="38" t="str">
        <f>IF(AND('Mapa final'!$AE$12="Muy Alta",'Mapa final'!$AG$12="Leve"),CONCATENATE("R2C",'Mapa final'!$S$12),"")</f>
        <v/>
      </c>
      <c r="AC31" s="134" t="str">
        <f>IF(AND('Mapa final'!$AE$13="Muy Alta",'Mapa final'!$AG$13="Leve"),CONCATENATE("R2C",'Mapa final'!$S$13),"")</f>
        <v/>
      </c>
      <c r="AD31" s="134" t="str">
        <f>IF(AND('Mapa final'!$AE$12="Muy Alta",'Mapa final'!$AG$12="Leve"),CONCATENATE("R2C",'Mapa final'!$S$12),"")</f>
        <v/>
      </c>
      <c r="AE31" s="134" t="str">
        <f>IF(AND('Mapa final'!$AE$13="Muy Alta",'Mapa final'!$AG$13="Leve"),CONCATENATE("R2C",'Mapa final'!$S$13),"")</f>
        <v/>
      </c>
      <c r="AF31" s="134" t="str">
        <f>IF(AND('Mapa final'!$AE$12="Muy Alta",'Mapa final'!$AG$12="Leve"),CONCATENATE("R2C",'Mapa final'!$S$12),"")</f>
        <v/>
      </c>
      <c r="AG31" s="39" t="str">
        <f>IF(AND('Mapa final'!$AE$13="Muy Alta",'Mapa final'!$AG$13="Leve"),CONCATENATE("R2C",'Mapa final'!$S$13),"")</f>
        <v/>
      </c>
      <c r="AH31" s="40" t="str">
        <f>IF(AND('Mapa final'!$AE$12="Muy Alta",'Mapa final'!$AG$12="Catastrófico"),CONCATENATE("R2C",'Mapa final'!$S$12),"")</f>
        <v/>
      </c>
      <c r="AI31" s="136" t="str">
        <f>IF(AND('Mapa final'!$AE$13="Muy Alta",'Mapa final'!$AG$13="Catastrófico"),CONCATENATE("R2C",'Mapa final'!$S$13),"")</f>
        <v/>
      </c>
      <c r="AJ31" s="136" t="str">
        <f>IF(AND('Mapa final'!$AE$12="Muy Alta",'Mapa final'!$AG$12="Catastrófico"),CONCATENATE("R2C",'Mapa final'!$S$12),"")</f>
        <v/>
      </c>
      <c r="AK31" s="136" t="str">
        <f>IF(AND('Mapa final'!$AE$13="Muy Alta",'Mapa final'!$AG$13="Catastrófico"),CONCATENATE("R2C",'Mapa final'!$S$13),"")</f>
        <v/>
      </c>
      <c r="AL31" s="136" t="str">
        <f>IF(AND('Mapa final'!$AE$12="Muy Alta",'Mapa final'!$AG$12="Catastrófico"),CONCATENATE("R2C",'Mapa final'!$S$12),"")</f>
        <v/>
      </c>
      <c r="AM31" s="41" t="str">
        <f>IF(AND('Mapa final'!$AE$13="Muy Alta",'Mapa final'!$AG$13="Catastrófico"),CONCATENATE("R2C",'Mapa final'!$S$13),"")</f>
        <v/>
      </c>
      <c r="AN31" s="64"/>
      <c r="AO31" s="351"/>
      <c r="AP31" s="352"/>
      <c r="AQ31" s="352"/>
      <c r="AR31" s="352"/>
      <c r="AS31" s="352"/>
      <c r="AT31" s="353"/>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69"/>
      <c r="C32" s="269"/>
      <c r="D32" s="270"/>
      <c r="E32" s="311"/>
      <c r="F32" s="312"/>
      <c r="G32" s="312"/>
      <c r="H32" s="312"/>
      <c r="I32" s="313"/>
      <c r="J32" s="51" t="str">
        <f>IF(AND('Mapa final'!$AE$12="Alta",'Mapa final'!$AG$12="Leve"),CONCATENATE("R2C",'Mapa final'!$S$12),"")</f>
        <v/>
      </c>
      <c r="K32" s="135" t="str">
        <f>IF(AND('Mapa final'!$AE$13="Alta",'Mapa final'!$AG$13="Leve"),CONCATENATE("R2C",'Mapa final'!$S$13),"")</f>
        <v/>
      </c>
      <c r="L32" s="135" t="str">
        <f>IF(AND('Mapa final'!$AE$12="Alta",'Mapa final'!$AG$12="Leve"),CONCATENATE("R2C",'Mapa final'!$S$12),"")</f>
        <v/>
      </c>
      <c r="M32" s="135" t="str">
        <f>IF(AND('Mapa final'!$AE$13="Alta",'Mapa final'!$AG$13="Leve"),CONCATENATE("R2C",'Mapa final'!$S$13),"")</f>
        <v/>
      </c>
      <c r="N32" s="135" t="str">
        <f>IF(AND('Mapa final'!$AE$12="Alta",'Mapa final'!$AG$12="Leve"),CONCATENATE("R2C",'Mapa final'!$S$12),"")</f>
        <v/>
      </c>
      <c r="O32" s="52" t="str">
        <f>IF(AND('Mapa final'!$AE$13="Alta",'Mapa final'!$AG$13="Leve"),CONCATENATE("R2C",'Mapa final'!$S$13),"")</f>
        <v/>
      </c>
      <c r="P32" s="51" t="str">
        <f>IF(AND('Mapa final'!$AE$12="Alta",'Mapa final'!$AG$12="Leve"),CONCATENATE("R2C",'Mapa final'!$S$12),"")</f>
        <v/>
      </c>
      <c r="Q32" s="135" t="str">
        <f>IF(AND('Mapa final'!$AE$13="Alta",'Mapa final'!$AG$13="Leve"),CONCATENATE("R2C",'Mapa final'!$S$13),"")</f>
        <v/>
      </c>
      <c r="R32" s="135" t="str">
        <f>IF(AND('Mapa final'!$AE$12="Alta",'Mapa final'!$AG$12="Leve"),CONCATENATE("R2C",'Mapa final'!$S$12),"")</f>
        <v/>
      </c>
      <c r="S32" s="135" t="str">
        <f>IF(AND('Mapa final'!$AE$13="Alta",'Mapa final'!$AG$13="Leve"),CONCATENATE("R2C",'Mapa final'!$S$13),"")</f>
        <v/>
      </c>
      <c r="T32" s="135" t="str">
        <f>IF(AND('Mapa final'!$AE$12="Alta",'Mapa final'!$AG$12="Leve"),CONCATENATE("R2C",'Mapa final'!$S$12),"")</f>
        <v/>
      </c>
      <c r="U32" s="52" t="str">
        <f>IF(AND('Mapa final'!$AE$13="Alta",'Mapa final'!$AG$13="Leve"),CONCATENATE("R2C",'Mapa final'!$S$13),"")</f>
        <v/>
      </c>
      <c r="V32" s="51" t="str">
        <f>IF(AND('Mapa final'!$AE$12="Alta",'Mapa final'!$AG$12="Leve"),CONCATENATE("R2C",'Mapa final'!$S$12),"")</f>
        <v/>
      </c>
      <c r="W32" s="135" t="str">
        <f>IF(AND('Mapa final'!$AE$13="Alta",'Mapa final'!$AG$13="Leve"),CONCATENATE("R2C",'Mapa final'!$S$13),"")</f>
        <v/>
      </c>
      <c r="X32" s="135" t="str">
        <f>IF(AND('Mapa final'!$AE$12="Alta",'Mapa final'!$AG$12="Leve"),CONCATENATE("R2C",'Mapa final'!$S$12),"")</f>
        <v/>
      </c>
      <c r="Y32" s="135" t="str">
        <f>IF(AND('Mapa final'!$AE$13="Alta",'Mapa final'!$AG$13="Leve"),CONCATENATE("R2C",'Mapa final'!$S$13),"")</f>
        <v/>
      </c>
      <c r="Z32" s="135" t="str">
        <f>IF(AND('Mapa final'!$AE$12="Alta",'Mapa final'!$AG$12="Leve"),CONCATENATE("R2C",'Mapa final'!$S$12),"")</f>
        <v/>
      </c>
      <c r="AA32" s="52" t="str">
        <f>IF(AND('Mapa final'!$AE$13="Alta",'Mapa final'!$AG$13="Leve"),CONCATENATE("R2C",'Mapa final'!$S$13),"")</f>
        <v/>
      </c>
      <c r="AB32" s="38" t="str">
        <f>IF(AND('Mapa final'!$AE$12="Muy Alta",'Mapa final'!$AG$12="Leve"),CONCATENATE("R2C",'Mapa final'!$S$12),"")</f>
        <v/>
      </c>
      <c r="AC32" s="134" t="str">
        <f>IF(AND('Mapa final'!$AE$13="Muy Alta",'Mapa final'!$AG$13="Leve"),CONCATENATE("R2C",'Mapa final'!$S$13),"")</f>
        <v/>
      </c>
      <c r="AD32" s="134" t="str">
        <f>IF(AND('Mapa final'!$AE$12="Muy Alta",'Mapa final'!$AG$12="Leve"),CONCATENATE("R2C",'Mapa final'!$S$12),"")</f>
        <v/>
      </c>
      <c r="AE32" s="134" t="str">
        <f>IF(AND('Mapa final'!$AE$13="Muy Alta",'Mapa final'!$AG$13="Leve"),CONCATENATE("R2C",'Mapa final'!$S$13),"")</f>
        <v/>
      </c>
      <c r="AF32" s="134" t="str">
        <f>IF(AND('Mapa final'!$AE$12="Muy Alta",'Mapa final'!$AG$12="Leve"),CONCATENATE("R2C",'Mapa final'!$S$12),"")</f>
        <v/>
      </c>
      <c r="AG32" s="39" t="str">
        <f>IF(AND('Mapa final'!$AE$13="Muy Alta",'Mapa final'!$AG$13="Leve"),CONCATENATE("R2C",'Mapa final'!$S$13),"")</f>
        <v/>
      </c>
      <c r="AH32" s="40" t="str">
        <f>IF(AND('Mapa final'!$AE$12="Muy Alta",'Mapa final'!$AG$12="Catastrófico"),CONCATENATE("R2C",'Mapa final'!$S$12),"")</f>
        <v/>
      </c>
      <c r="AI32" s="136" t="str">
        <f>IF(AND('Mapa final'!$AE$13="Muy Alta",'Mapa final'!$AG$13="Catastrófico"),CONCATENATE("R2C",'Mapa final'!$S$13),"")</f>
        <v/>
      </c>
      <c r="AJ32" s="136" t="str">
        <f>IF(AND('Mapa final'!$AE$12="Muy Alta",'Mapa final'!$AG$12="Catastrófico"),CONCATENATE("R2C",'Mapa final'!$S$12),"")</f>
        <v/>
      </c>
      <c r="AK32" s="136" t="str">
        <f>IF(AND('Mapa final'!$AE$13="Muy Alta",'Mapa final'!$AG$13="Catastrófico"),CONCATENATE("R2C",'Mapa final'!$S$13),"")</f>
        <v/>
      </c>
      <c r="AL32" s="136" t="str">
        <f>IF(AND('Mapa final'!$AE$12="Muy Alta",'Mapa final'!$AG$12="Catastrófico"),CONCATENATE("R2C",'Mapa final'!$S$12),"")</f>
        <v/>
      </c>
      <c r="AM32" s="41" t="str">
        <f>IF(AND('Mapa final'!$AE$13="Muy Alta",'Mapa final'!$AG$13="Catastrófico"),CONCATENATE("R2C",'Mapa final'!$S$13),"")</f>
        <v/>
      </c>
      <c r="AN32" s="64"/>
      <c r="AO32" s="351"/>
      <c r="AP32" s="352"/>
      <c r="AQ32" s="352"/>
      <c r="AR32" s="352"/>
      <c r="AS32" s="352"/>
      <c r="AT32" s="353"/>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69"/>
      <c r="C33" s="269"/>
      <c r="D33" s="270"/>
      <c r="E33" s="311"/>
      <c r="F33" s="312"/>
      <c r="G33" s="312"/>
      <c r="H33" s="312"/>
      <c r="I33" s="313"/>
      <c r="J33" s="51" t="str">
        <f>IF(AND('Mapa final'!$AE$12="Alta",'Mapa final'!$AG$12="Leve"),CONCATENATE("R2C",'Mapa final'!$S$12),"")</f>
        <v/>
      </c>
      <c r="K33" s="135" t="str">
        <f>IF(AND('Mapa final'!$AE$13="Alta",'Mapa final'!$AG$13="Leve"),CONCATENATE("R2C",'Mapa final'!$S$13),"")</f>
        <v/>
      </c>
      <c r="L33" s="135" t="str">
        <f>IF(AND('Mapa final'!$AE$12="Alta",'Mapa final'!$AG$12="Leve"),CONCATENATE("R2C",'Mapa final'!$S$12),"")</f>
        <v/>
      </c>
      <c r="M33" s="135" t="str">
        <f>IF(AND('Mapa final'!$AE$13="Alta",'Mapa final'!$AG$13="Leve"),CONCATENATE("R2C",'Mapa final'!$S$13),"")</f>
        <v/>
      </c>
      <c r="N33" s="135" t="str">
        <f>IF(AND('Mapa final'!$AE$12="Alta",'Mapa final'!$AG$12="Leve"),CONCATENATE("R2C",'Mapa final'!$S$12),"")</f>
        <v/>
      </c>
      <c r="O33" s="52" t="str">
        <f>IF(AND('Mapa final'!$AE$13="Alta",'Mapa final'!$AG$13="Leve"),CONCATENATE("R2C",'Mapa final'!$S$13),"")</f>
        <v/>
      </c>
      <c r="P33" s="51" t="str">
        <f>IF(AND('Mapa final'!$AE$12="Alta",'Mapa final'!$AG$12="Leve"),CONCATENATE("R2C",'Mapa final'!$S$12),"")</f>
        <v/>
      </c>
      <c r="Q33" s="135" t="str">
        <f>IF(AND('Mapa final'!$AE$13="Alta",'Mapa final'!$AG$13="Leve"),CONCATENATE("R2C",'Mapa final'!$S$13),"")</f>
        <v/>
      </c>
      <c r="R33" s="135" t="str">
        <f>IF(AND('Mapa final'!$AE$12="Alta",'Mapa final'!$AG$12="Leve"),CONCATENATE("R2C",'Mapa final'!$S$12),"")</f>
        <v/>
      </c>
      <c r="S33" s="135" t="str">
        <f>IF(AND('Mapa final'!$AE$13="Alta",'Mapa final'!$AG$13="Leve"),CONCATENATE("R2C",'Mapa final'!$S$13),"")</f>
        <v/>
      </c>
      <c r="T33" s="135" t="str">
        <f>IF(AND('Mapa final'!$AE$12="Alta",'Mapa final'!$AG$12="Leve"),CONCATENATE("R2C",'Mapa final'!$S$12),"")</f>
        <v/>
      </c>
      <c r="U33" s="52" t="str">
        <f>IF(AND('Mapa final'!$AE$13="Alta",'Mapa final'!$AG$13="Leve"),CONCATENATE("R2C",'Mapa final'!$S$13),"")</f>
        <v/>
      </c>
      <c r="V33" s="51" t="str">
        <f>IF(AND('Mapa final'!$AE$12="Alta",'Mapa final'!$AG$12="Leve"),CONCATENATE("R2C",'Mapa final'!$S$12),"")</f>
        <v/>
      </c>
      <c r="W33" s="135" t="str">
        <f>IF(AND('Mapa final'!$AE$13="Alta",'Mapa final'!$AG$13="Leve"),CONCATENATE("R2C",'Mapa final'!$S$13),"")</f>
        <v/>
      </c>
      <c r="X33" s="135" t="str">
        <f>IF(AND('Mapa final'!$AE$12="Alta",'Mapa final'!$AG$12="Leve"),CONCATENATE("R2C",'Mapa final'!$S$12),"")</f>
        <v/>
      </c>
      <c r="Y33" s="135" t="str">
        <f>IF(AND('Mapa final'!$AE$13="Alta",'Mapa final'!$AG$13="Leve"),CONCATENATE("R2C",'Mapa final'!$S$13),"")</f>
        <v/>
      </c>
      <c r="Z33" s="135" t="str">
        <f>IF(AND('Mapa final'!$AE$12="Alta",'Mapa final'!$AG$12="Leve"),CONCATENATE("R2C",'Mapa final'!$S$12),"")</f>
        <v/>
      </c>
      <c r="AA33" s="52" t="str">
        <f>IF(AND('Mapa final'!$AE$13="Alta",'Mapa final'!$AG$13="Leve"),CONCATENATE("R2C",'Mapa final'!$S$13),"")</f>
        <v/>
      </c>
      <c r="AB33" s="38" t="str">
        <f>IF(AND('Mapa final'!$AE$12="Muy Alta",'Mapa final'!$AG$12="Leve"),CONCATENATE("R2C",'Mapa final'!$S$12),"")</f>
        <v/>
      </c>
      <c r="AC33" s="134" t="str">
        <f>IF(AND('Mapa final'!$AE$13="Muy Alta",'Mapa final'!$AG$13="Leve"),CONCATENATE("R2C",'Mapa final'!$S$13),"")</f>
        <v/>
      </c>
      <c r="AD33" s="134" t="str">
        <f>IF(AND('Mapa final'!$AE$12="Muy Alta",'Mapa final'!$AG$12="Leve"),CONCATENATE("R2C",'Mapa final'!$S$12),"")</f>
        <v/>
      </c>
      <c r="AE33" s="134" t="str">
        <f>IF(AND('Mapa final'!$AE$13="Muy Alta",'Mapa final'!$AG$13="Leve"),CONCATENATE("R2C",'Mapa final'!$S$13),"")</f>
        <v/>
      </c>
      <c r="AF33" s="134" t="str">
        <f>IF(AND('Mapa final'!$AE$12="Muy Alta",'Mapa final'!$AG$12="Leve"),CONCATENATE("R2C",'Mapa final'!$S$12),"")</f>
        <v/>
      </c>
      <c r="AG33" s="39" t="str">
        <f>IF(AND('Mapa final'!$AE$13="Muy Alta",'Mapa final'!$AG$13="Leve"),CONCATENATE("R2C",'Mapa final'!$S$13),"")</f>
        <v/>
      </c>
      <c r="AH33" s="40" t="str">
        <f>IF(AND('Mapa final'!$AE$12="Muy Alta",'Mapa final'!$AG$12="Catastrófico"),CONCATENATE("R2C",'Mapa final'!$S$12),"")</f>
        <v/>
      </c>
      <c r="AI33" s="136" t="str">
        <f>IF(AND('Mapa final'!$AE$13="Muy Alta",'Mapa final'!$AG$13="Catastrófico"),CONCATENATE("R2C",'Mapa final'!$S$13),"")</f>
        <v/>
      </c>
      <c r="AJ33" s="136" t="str">
        <f>IF(AND('Mapa final'!$AE$12="Muy Alta",'Mapa final'!$AG$12="Catastrófico"),CONCATENATE("R2C",'Mapa final'!$S$12),"")</f>
        <v/>
      </c>
      <c r="AK33" s="136" t="str">
        <f>IF(AND('Mapa final'!$AE$13="Muy Alta",'Mapa final'!$AG$13="Catastrófico"),CONCATENATE("R2C",'Mapa final'!$S$13),"")</f>
        <v/>
      </c>
      <c r="AL33" s="136" t="str">
        <f>IF(AND('Mapa final'!$AE$12="Muy Alta",'Mapa final'!$AG$12="Catastrófico"),CONCATENATE("R2C",'Mapa final'!$S$12),"")</f>
        <v/>
      </c>
      <c r="AM33" s="41" t="str">
        <f>IF(AND('Mapa final'!$AE$13="Muy Alta",'Mapa final'!$AG$13="Catastrófico"),CONCATENATE("R2C",'Mapa final'!$S$13),"")</f>
        <v/>
      </c>
      <c r="AN33" s="64"/>
      <c r="AO33" s="351"/>
      <c r="AP33" s="352"/>
      <c r="AQ33" s="352"/>
      <c r="AR33" s="352"/>
      <c r="AS33" s="352"/>
      <c r="AT33" s="353"/>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69"/>
      <c r="C34" s="269"/>
      <c r="D34" s="270"/>
      <c r="E34" s="311"/>
      <c r="F34" s="312"/>
      <c r="G34" s="312"/>
      <c r="H34" s="312"/>
      <c r="I34" s="313"/>
      <c r="J34" s="51" t="str">
        <f>IF(AND('Mapa final'!$AE$12="Alta",'Mapa final'!$AG$12="Leve"),CONCATENATE("R2C",'Mapa final'!$S$12),"")</f>
        <v/>
      </c>
      <c r="K34" s="135" t="str">
        <f>IF(AND('Mapa final'!$AE$13="Alta",'Mapa final'!$AG$13="Leve"),CONCATENATE("R2C",'Mapa final'!$S$13),"")</f>
        <v/>
      </c>
      <c r="L34" s="135" t="str">
        <f>IF(AND('Mapa final'!$AE$12="Alta",'Mapa final'!$AG$12="Leve"),CONCATENATE("R2C",'Mapa final'!$S$12),"")</f>
        <v/>
      </c>
      <c r="M34" s="135" t="str">
        <f>IF(AND('Mapa final'!$AE$13="Alta",'Mapa final'!$AG$13="Leve"),CONCATENATE("R2C",'Mapa final'!$S$13),"")</f>
        <v/>
      </c>
      <c r="N34" s="135" t="str">
        <f>IF(AND('Mapa final'!$AE$12="Alta",'Mapa final'!$AG$12="Leve"),CONCATENATE("R2C",'Mapa final'!$S$12),"")</f>
        <v/>
      </c>
      <c r="O34" s="52" t="str">
        <f>IF(AND('Mapa final'!$AE$13="Alta",'Mapa final'!$AG$13="Leve"),CONCATENATE("R2C",'Mapa final'!$S$13),"")</f>
        <v/>
      </c>
      <c r="P34" s="51" t="str">
        <f>IF(AND('Mapa final'!$AE$12="Alta",'Mapa final'!$AG$12="Leve"),CONCATENATE("R2C",'Mapa final'!$S$12),"")</f>
        <v/>
      </c>
      <c r="Q34" s="135" t="str">
        <f>IF(AND('Mapa final'!$AE$13="Alta",'Mapa final'!$AG$13="Leve"),CONCATENATE("R2C",'Mapa final'!$S$13),"")</f>
        <v/>
      </c>
      <c r="R34" s="135" t="str">
        <f>IF(AND('Mapa final'!$AE$12="Alta",'Mapa final'!$AG$12="Leve"),CONCATENATE("R2C",'Mapa final'!$S$12),"")</f>
        <v/>
      </c>
      <c r="S34" s="135" t="str">
        <f>IF(AND('Mapa final'!$AE$13="Alta",'Mapa final'!$AG$13="Leve"),CONCATENATE("R2C",'Mapa final'!$S$13),"")</f>
        <v/>
      </c>
      <c r="T34" s="135" t="str">
        <f>IF(AND('Mapa final'!$AE$12="Alta",'Mapa final'!$AG$12="Leve"),CONCATENATE("R2C",'Mapa final'!$S$12),"")</f>
        <v/>
      </c>
      <c r="U34" s="52" t="str">
        <f>IF(AND('Mapa final'!$AE$13="Alta",'Mapa final'!$AG$13="Leve"),CONCATENATE("R2C",'Mapa final'!$S$13),"")</f>
        <v/>
      </c>
      <c r="V34" s="51" t="str">
        <f>IF(AND('Mapa final'!$AE$12="Alta",'Mapa final'!$AG$12="Leve"),CONCATENATE("R2C",'Mapa final'!$S$12),"")</f>
        <v/>
      </c>
      <c r="W34" s="135" t="str">
        <f>IF(AND('Mapa final'!$AE$13="Alta",'Mapa final'!$AG$13="Leve"),CONCATENATE("R2C",'Mapa final'!$S$13),"")</f>
        <v/>
      </c>
      <c r="X34" s="135" t="str">
        <f>IF(AND('Mapa final'!$AE$12="Alta",'Mapa final'!$AG$12="Leve"),CONCATENATE("R2C",'Mapa final'!$S$12),"")</f>
        <v/>
      </c>
      <c r="Y34" s="135" t="str">
        <f>IF(AND('Mapa final'!$AE$13="Alta",'Mapa final'!$AG$13="Leve"),CONCATENATE("R2C",'Mapa final'!$S$13),"")</f>
        <v/>
      </c>
      <c r="Z34" s="135" t="str">
        <f>IF(AND('Mapa final'!$AE$12="Alta",'Mapa final'!$AG$12="Leve"),CONCATENATE("R2C",'Mapa final'!$S$12),"")</f>
        <v/>
      </c>
      <c r="AA34" s="52" t="str">
        <f>IF(AND('Mapa final'!$AE$13="Alta",'Mapa final'!$AG$13="Leve"),CONCATENATE("R2C",'Mapa final'!$S$13),"")</f>
        <v/>
      </c>
      <c r="AB34" s="38" t="str">
        <f>IF(AND('Mapa final'!$AE$12="Muy Alta",'Mapa final'!$AG$12="Leve"),CONCATENATE("R2C",'Mapa final'!$S$12),"")</f>
        <v/>
      </c>
      <c r="AC34" s="134" t="str">
        <f>IF(AND('Mapa final'!$AE$13="Muy Alta",'Mapa final'!$AG$13="Leve"),CONCATENATE("R2C",'Mapa final'!$S$13),"")</f>
        <v/>
      </c>
      <c r="AD34" s="134" t="str">
        <f>IF(AND('Mapa final'!$AE$12="Muy Alta",'Mapa final'!$AG$12="Leve"),CONCATENATE("R2C",'Mapa final'!$S$12),"")</f>
        <v/>
      </c>
      <c r="AE34" s="134" t="str">
        <f>IF(AND('Mapa final'!$AE$13="Muy Alta",'Mapa final'!$AG$13="Leve"),CONCATENATE("R2C",'Mapa final'!$S$13),"")</f>
        <v/>
      </c>
      <c r="AF34" s="134" t="str">
        <f>IF(AND('Mapa final'!$AE$12="Muy Alta",'Mapa final'!$AG$12="Leve"),CONCATENATE("R2C",'Mapa final'!$S$12),"")</f>
        <v/>
      </c>
      <c r="AG34" s="39" t="str">
        <f>IF(AND('Mapa final'!$AE$13="Muy Alta",'Mapa final'!$AG$13="Leve"),CONCATENATE("R2C",'Mapa final'!$S$13),"")</f>
        <v/>
      </c>
      <c r="AH34" s="40" t="str">
        <f>IF(AND('Mapa final'!$AE$12="Muy Alta",'Mapa final'!$AG$12="Catastrófico"),CONCATENATE("R2C",'Mapa final'!$S$12),"")</f>
        <v/>
      </c>
      <c r="AI34" s="136" t="str">
        <f>IF(AND('Mapa final'!$AE$13="Muy Alta",'Mapa final'!$AG$13="Catastrófico"),CONCATENATE("R2C",'Mapa final'!$S$13),"")</f>
        <v/>
      </c>
      <c r="AJ34" s="136" t="str">
        <f>IF(AND('Mapa final'!$AE$12="Muy Alta",'Mapa final'!$AG$12="Catastrófico"),CONCATENATE("R2C",'Mapa final'!$S$12),"")</f>
        <v/>
      </c>
      <c r="AK34" s="136" t="str">
        <f>IF(AND('Mapa final'!$AE$13="Muy Alta",'Mapa final'!$AG$13="Catastrófico"),CONCATENATE("R2C",'Mapa final'!$S$13),"")</f>
        <v/>
      </c>
      <c r="AL34" s="136" t="str">
        <f>IF(AND('Mapa final'!$AE$12="Muy Alta",'Mapa final'!$AG$12="Catastrófico"),CONCATENATE("R2C",'Mapa final'!$S$12),"")</f>
        <v/>
      </c>
      <c r="AM34" s="41" t="str">
        <f>IF(AND('Mapa final'!$AE$13="Muy Alta",'Mapa final'!$AG$13="Catastrófico"),CONCATENATE("R2C",'Mapa final'!$S$13),"")</f>
        <v/>
      </c>
      <c r="AN34" s="64"/>
      <c r="AO34" s="351"/>
      <c r="AP34" s="352"/>
      <c r="AQ34" s="352"/>
      <c r="AR34" s="352"/>
      <c r="AS34" s="352"/>
      <c r="AT34" s="35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69"/>
      <c r="C35" s="269"/>
      <c r="D35" s="270"/>
      <c r="E35" s="314"/>
      <c r="F35" s="315"/>
      <c r="G35" s="315"/>
      <c r="H35" s="315"/>
      <c r="I35" s="316"/>
      <c r="J35" s="51" t="str">
        <f>IF(AND('Mapa final'!$AE$12="Alta",'Mapa final'!$AG$12="Leve"),CONCATENATE("R2C",'Mapa final'!$S$12),"")</f>
        <v/>
      </c>
      <c r="K35" s="135" t="str">
        <f>IF(AND('Mapa final'!$AE$13="Alta",'Mapa final'!$AG$13="Leve"),CONCATENATE("R2C",'Mapa final'!$S$13),"")</f>
        <v/>
      </c>
      <c r="L35" s="135" t="str">
        <f>IF(AND('Mapa final'!$AE$12="Alta",'Mapa final'!$AG$12="Leve"),CONCATENATE("R2C",'Mapa final'!$S$12),"")</f>
        <v/>
      </c>
      <c r="M35" s="135" t="str">
        <f>IF(AND('Mapa final'!$AE$13="Alta",'Mapa final'!$AG$13="Leve"),CONCATENATE("R2C",'Mapa final'!$S$13),"")</f>
        <v/>
      </c>
      <c r="N35" s="135" t="str">
        <f>IF(AND('Mapa final'!$AE$12="Alta",'Mapa final'!$AG$12="Leve"),CONCATENATE("R2C",'Mapa final'!$S$12),"")</f>
        <v/>
      </c>
      <c r="O35" s="52" t="str">
        <f>IF(AND('Mapa final'!$AE$13="Alta",'Mapa final'!$AG$13="Leve"),CONCATENATE("R2C",'Mapa final'!$S$13),"")</f>
        <v/>
      </c>
      <c r="P35" s="53" t="str">
        <f>IF(AND('Mapa final'!$AE$12="Alta",'Mapa final'!$AG$12="Leve"),CONCATENATE("R2C",'Mapa final'!$S$12),"")</f>
        <v/>
      </c>
      <c r="Q35" s="54" t="str">
        <f>IF(AND('Mapa final'!$AE$13="Alta",'Mapa final'!$AG$13="Leve"),CONCATENATE("R2C",'Mapa final'!$S$13),"")</f>
        <v/>
      </c>
      <c r="R35" s="54" t="str">
        <f>IF(AND('Mapa final'!$AE$12="Alta",'Mapa final'!$AG$12="Leve"),CONCATENATE("R2C",'Mapa final'!$S$12),"")</f>
        <v/>
      </c>
      <c r="S35" s="54" t="str">
        <f>IF(AND('Mapa final'!$AE$13="Alta",'Mapa final'!$AG$13="Leve"),CONCATENATE("R2C",'Mapa final'!$S$13),"")</f>
        <v/>
      </c>
      <c r="T35" s="54" t="str">
        <f>IF(AND('Mapa final'!$AE$12="Alta",'Mapa final'!$AG$12="Leve"),CONCATENATE("R2C",'Mapa final'!$S$12),"")</f>
        <v/>
      </c>
      <c r="U35" s="55" t="str">
        <f>IF(AND('Mapa final'!$AE$13="Alta",'Mapa final'!$AG$13="Leve"),CONCATENATE("R2C",'Mapa final'!$S$13),"")</f>
        <v/>
      </c>
      <c r="V35" s="53" t="str">
        <f>IF(AND('Mapa final'!$AE$12="Alta",'Mapa final'!$AG$12="Leve"),CONCATENATE("R2C",'Mapa final'!$S$12),"")</f>
        <v/>
      </c>
      <c r="W35" s="54" t="str">
        <f>IF(AND('Mapa final'!$AE$13="Alta",'Mapa final'!$AG$13="Leve"),CONCATENATE("R2C",'Mapa final'!$S$13),"")</f>
        <v/>
      </c>
      <c r="X35" s="54" t="str">
        <f>IF(AND('Mapa final'!$AE$12="Alta",'Mapa final'!$AG$12="Leve"),CONCATENATE("R2C",'Mapa final'!$S$12),"")</f>
        <v/>
      </c>
      <c r="Y35" s="54" t="str">
        <f>IF(AND('Mapa final'!$AE$13="Alta",'Mapa final'!$AG$13="Leve"),CONCATENATE("R2C",'Mapa final'!$S$13),"")</f>
        <v/>
      </c>
      <c r="Z35" s="54" t="str">
        <f>IF(AND('Mapa final'!$AE$12="Alta",'Mapa final'!$AG$12="Leve"),CONCATENATE("R2C",'Mapa final'!$S$12),"")</f>
        <v/>
      </c>
      <c r="AA35" s="55" t="str">
        <f>IF(AND('Mapa final'!$AE$13="Alta",'Mapa final'!$AG$13="Leve"),CONCATENATE("R2C",'Mapa final'!$S$13),"")</f>
        <v/>
      </c>
      <c r="AB35" s="42" t="str">
        <f>IF(AND('Mapa final'!$AE$12="Muy Alta",'Mapa final'!$AG$12="Leve"),CONCATENATE("R2C",'Mapa final'!$S$12),"")</f>
        <v/>
      </c>
      <c r="AC35" s="43" t="str">
        <f>IF(AND('Mapa final'!$AE$13="Muy Alta",'Mapa final'!$AG$13="Leve"),CONCATENATE("R2C",'Mapa final'!$S$13),"")</f>
        <v/>
      </c>
      <c r="AD35" s="43" t="str">
        <f>IF(AND('Mapa final'!$AE$12="Muy Alta",'Mapa final'!$AG$12="Leve"),CONCATENATE("R2C",'Mapa final'!$S$12),"")</f>
        <v/>
      </c>
      <c r="AE35" s="43" t="str">
        <f>IF(AND('Mapa final'!$AE$13="Muy Alta",'Mapa final'!$AG$13="Leve"),CONCATENATE("R2C",'Mapa final'!$S$13),"")</f>
        <v/>
      </c>
      <c r="AF35" s="43" t="str">
        <f>IF(AND('Mapa final'!$AE$12="Muy Alta",'Mapa final'!$AG$12="Leve"),CONCATENATE("R2C",'Mapa final'!$S$12),"")</f>
        <v/>
      </c>
      <c r="AG35" s="44" t="str">
        <f>IF(AND('Mapa final'!$AE$13="Muy Alta",'Mapa final'!$AG$13="Leve"),CONCATENATE("R2C",'Mapa final'!$S$13),"")</f>
        <v/>
      </c>
      <c r="AH35" s="45" t="str">
        <f>IF(AND('Mapa final'!$AE$12="Muy Alta",'Mapa final'!$AG$12="Catastrófico"),CONCATENATE("R2C",'Mapa final'!$S$12),"")</f>
        <v/>
      </c>
      <c r="AI35" s="46" t="str">
        <f>IF(AND('Mapa final'!$AE$13="Muy Alta",'Mapa final'!$AG$13="Catastrófico"),CONCATENATE("R2C",'Mapa final'!$S$13),"")</f>
        <v/>
      </c>
      <c r="AJ35" s="46" t="str">
        <f>IF(AND('Mapa final'!$AE$12="Muy Alta",'Mapa final'!$AG$12="Catastrófico"),CONCATENATE("R2C",'Mapa final'!$S$12),"")</f>
        <v/>
      </c>
      <c r="AK35" s="46" t="str">
        <f>IF(AND('Mapa final'!$AE$13="Muy Alta",'Mapa final'!$AG$13="Catastrófico"),CONCATENATE("R2C",'Mapa final'!$S$13),"")</f>
        <v/>
      </c>
      <c r="AL35" s="46" t="str">
        <f>IF(AND('Mapa final'!$AE$12="Muy Alta",'Mapa final'!$AG$12="Catastrófico"),CONCATENATE("R2C",'Mapa final'!$S$12),"")</f>
        <v/>
      </c>
      <c r="AM35" s="47" t="str">
        <f>IF(AND('Mapa final'!$AE$13="Muy Alta",'Mapa final'!$AG$13="Catastrófico"),CONCATENATE("R2C",'Mapa final'!$S$13),"")</f>
        <v/>
      </c>
      <c r="AN35" s="64"/>
      <c r="AO35" s="354"/>
      <c r="AP35" s="355"/>
      <c r="AQ35" s="355"/>
      <c r="AR35" s="355"/>
      <c r="AS35" s="355"/>
      <c r="AT35" s="356"/>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69"/>
      <c r="C36" s="269"/>
      <c r="D36" s="270"/>
      <c r="E36" s="308" t="s">
        <v>207</v>
      </c>
      <c r="F36" s="309"/>
      <c r="G36" s="309"/>
      <c r="H36" s="309"/>
      <c r="I36" s="309"/>
      <c r="J36" s="56" t="str">
        <f>IF(AND('Mapa final'!$AE$12="Baja",'Mapa final'!$AG$12="Leve"),CONCATENATE("R2C",'Mapa final'!$S$12),"")</f>
        <v/>
      </c>
      <c r="K36" s="57" t="str">
        <f>IF(AND('Mapa final'!$AE$13="Baja",'Mapa final'!$AG$13="Leve"),CONCATENATE("R2C",'Mapa final'!$S$13),"")</f>
        <v/>
      </c>
      <c r="L36" s="57" t="str">
        <f>IF(AND('Mapa final'!$AE$12="Baja",'Mapa final'!$AG$12="Leve"),CONCATENATE("R2C",'Mapa final'!$S$12),"")</f>
        <v/>
      </c>
      <c r="M36" s="57" t="str">
        <f>IF(AND('Mapa final'!$AE$13="Baja",'Mapa final'!$AG$13="Leve"),CONCATENATE("R2C",'Mapa final'!$S$13),"")</f>
        <v/>
      </c>
      <c r="N36" s="57" t="str">
        <f>IF(AND('Mapa final'!$AE$12="Baja",'Mapa final'!$AG$12="Leve"),CONCATENATE("R2C",'Mapa final'!$S$12),"")</f>
        <v/>
      </c>
      <c r="O36" s="58" t="str">
        <f>IF(AND('Mapa final'!$AE$13="Baja",'Mapa final'!$AG$13="Leve"),CONCATENATE("R2C",'Mapa final'!$S$13),"")</f>
        <v/>
      </c>
      <c r="P36" s="49" t="str">
        <f>IF(AND('Mapa final'!$AE$12="Alta",'Mapa final'!$AG$12="Leve"),CONCATENATE("R2C",'Mapa final'!$S$12),"")</f>
        <v/>
      </c>
      <c r="Q36" s="49" t="str">
        <f>IF(AND('Mapa final'!$AE$13="Alta",'Mapa final'!$AG$13="Leve"),CONCATENATE("R2C",'Mapa final'!$S$13),"")</f>
        <v/>
      </c>
      <c r="R36" s="49" t="str">
        <f>IF(AND('Mapa final'!$AE$12="Alta",'Mapa final'!$AG$12="Leve"),CONCATENATE("R2C",'Mapa final'!$S$12),"")</f>
        <v/>
      </c>
      <c r="S36" s="49" t="str">
        <f>IF(AND('Mapa final'!$AE$13="Alta",'Mapa final'!$AG$13="Leve"),CONCATENATE("R2C",'Mapa final'!$S$13),"")</f>
        <v/>
      </c>
      <c r="T36" s="49" t="str">
        <f>IF(AND('Mapa final'!$AE$12="Alta",'Mapa final'!$AG$12="Leve"),CONCATENATE("R2C",'Mapa final'!$S$12),"")</f>
        <v/>
      </c>
      <c r="U36" s="50" t="str">
        <f>IF(AND('Mapa final'!$AE$13="Alta",'Mapa final'!$AG$13="Leve"),CONCATENATE("R2C",'Mapa final'!$S$13),"")</f>
        <v/>
      </c>
      <c r="V36" s="48" t="str">
        <f>IF(AND('Mapa final'!$AE$12="baja",'Mapa final'!$AG$12="moderado"),CONCATENATE("R1C",'Mapa final'!$S$12),"")</f>
        <v>R1C1</v>
      </c>
      <c r="W36" s="49" t="str">
        <f>IF(AND('Mapa final'!$AE$13="Alta",'Mapa final'!$AG$13="Leve"),CONCATENATE("R2C",'Mapa final'!$S$13),"")</f>
        <v/>
      </c>
      <c r="X36" s="49" t="str">
        <f>IF(AND('Mapa final'!$AE$12="Alta",'Mapa final'!$AG$12="Leve"),CONCATENATE("R2C",'Mapa final'!$S$12),"")</f>
        <v/>
      </c>
      <c r="Y36" s="49" t="str">
        <f>IF(AND('Mapa final'!$AE$13="Alta",'Mapa final'!$AG$13="Leve"),CONCATENATE("R2C",'Mapa final'!$S$13),"")</f>
        <v/>
      </c>
      <c r="Z36" s="49" t="str">
        <f>IF(AND('Mapa final'!$AE$12="Alta",'Mapa final'!$AG$12="Leve"),CONCATENATE("R2C",'Mapa final'!$S$12),"")</f>
        <v/>
      </c>
      <c r="AA36" s="50" t="str">
        <f>IF(AND('Mapa final'!$AE$13="Alta",'Mapa final'!$AG$13="Leve"),CONCATENATE("R2C",'Mapa final'!$S$13),"")</f>
        <v/>
      </c>
      <c r="AB36" s="32" t="str">
        <f>IF(AND('Mapa final'!$AE$12="Muy Alta",'Mapa final'!$AG$12="Leve"),CONCATENATE("R2C",'Mapa final'!$S$12),"")</f>
        <v/>
      </c>
      <c r="AC36" s="33" t="str">
        <f>IF(AND('Mapa final'!$AE$13="Muy Alta",'Mapa final'!$AG$13="Leve"),CONCATENATE("R2C",'Mapa final'!$S$13),"")</f>
        <v/>
      </c>
      <c r="AD36" s="33" t="str">
        <f>IF(AND('Mapa final'!$AE$12="Muy Alta",'Mapa final'!$AG$12="Leve"),CONCATENATE("R2C",'Mapa final'!$S$12),"")</f>
        <v/>
      </c>
      <c r="AE36" s="33" t="str">
        <f>IF(AND('Mapa final'!$AE$13="Muy Alta",'Mapa final'!$AG$13="Leve"),CONCATENATE("R2C",'Mapa final'!$S$13),"")</f>
        <v/>
      </c>
      <c r="AF36" s="33" t="str">
        <f>IF(AND('Mapa final'!$AE$12="Muy Alta",'Mapa final'!$AG$12="Leve"),CONCATENATE("R2C",'Mapa final'!$S$12),"")</f>
        <v/>
      </c>
      <c r="AG36" s="34" t="str">
        <f>IF(AND('Mapa final'!$AE$13="Muy Alta",'Mapa final'!$AG$13="Leve"),CONCATENATE("R2C",'Mapa final'!$S$13),"")</f>
        <v/>
      </c>
      <c r="AH36" s="35" t="str">
        <f>IF(AND('Mapa final'!$AE$14="baja",'Mapa final'!$AG$14="Catastrófico"),CONCATENATE("R3C",'Mapa final'!$S$14),"")</f>
        <v>R3C3</v>
      </c>
      <c r="AI36" s="36" t="str">
        <f>IF(AND('Mapa final'!$AE$13="Muy Alta",'Mapa final'!$AG$13="Catastrófico"),CONCATENATE("R2C",'Mapa final'!$S$13),"")</f>
        <v/>
      </c>
      <c r="AJ36" s="36" t="str">
        <f>IF(AND('Mapa final'!$AE$12="Muy Alta",'Mapa final'!$AG$12="Catastrófico"),CONCATENATE("R2C",'Mapa final'!$S$12),"")</f>
        <v/>
      </c>
      <c r="AK36" s="36" t="str">
        <f>IF(AND('Mapa final'!$AE$13="Muy Alta",'Mapa final'!$AG$13="Catastrófico"),CONCATENATE("R2C",'Mapa final'!$S$13),"")</f>
        <v/>
      </c>
      <c r="AL36" s="36" t="str">
        <f>IF(AND('Mapa final'!$AE$12="Muy Alta",'Mapa final'!$AG$12="Catastrófico"),CONCATENATE("R2C",'Mapa final'!$S$12),"")</f>
        <v/>
      </c>
      <c r="AM36" s="37" t="str">
        <f>IF(AND('Mapa final'!$AE$13="Muy Alta",'Mapa final'!$AG$13="Catastrófico"),CONCATENATE("R2C",'Mapa final'!$S$13),"")</f>
        <v/>
      </c>
      <c r="AN36" s="64"/>
      <c r="AO36" s="339" t="s">
        <v>208</v>
      </c>
      <c r="AP36" s="340"/>
      <c r="AQ36" s="340"/>
      <c r="AR36" s="340"/>
      <c r="AS36" s="340"/>
      <c r="AT36" s="341"/>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69"/>
      <c r="C37" s="269"/>
      <c r="D37" s="270"/>
      <c r="E37" s="327"/>
      <c r="F37" s="312"/>
      <c r="G37" s="312"/>
      <c r="H37" s="312"/>
      <c r="I37" s="312"/>
      <c r="J37" s="59" t="str">
        <f>IF(AND('Mapa final'!$AE$12="Baja",'Mapa final'!$AG$12="Leve"),CONCATENATE("R2C",'Mapa final'!$S$12),"")</f>
        <v/>
      </c>
      <c r="K37" s="137" t="str">
        <f>IF(AND('Mapa final'!$AE$13="Baja",'Mapa final'!$AG$13="Leve"),CONCATENATE("R2C",'Mapa final'!$S$13),"")</f>
        <v/>
      </c>
      <c r="L37" s="137" t="str">
        <f>IF(AND('Mapa final'!$AE$12="Baja",'Mapa final'!$AG$12="Leve"),CONCATENATE("R2C",'Mapa final'!$S$12),"")</f>
        <v/>
      </c>
      <c r="M37" s="137" t="str">
        <f>IF(AND('Mapa final'!$AE$13="Baja",'Mapa final'!$AG$13="Leve"),CONCATENATE("R2C",'Mapa final'!$S$13),"")</f>
        <v/>
      </c>
      <c r="N37" s="137" t="str">
        <f>IF(AND('Mapa final'!$AE$12="Baja",'Mapa final'!$AG$12="Leve"),CONCATENATE("R2C",'Mapa final'!$S$12),"")</f>
        <v/>
      </c>
      <c r="O37" s="60" t="str">
        <f>IF(AND('Mapa final'!$AE$13="Baja",'Mapa final'!$AG$13="Leve"),CONCATENATE("R2C",'Mapa final'!$S$13),"")</f>
        <v/>
      </c>
      <c r="P37" s="135" t="str">
        <f>IF(AND('Mapa final'!$AE$12="Alta",'Mapa final'!$AG$12="Leve"),CONCATENATE("R2C",'Mapa final'!$S$12),"")</f>
        <v/>
      </c>
      <c r="Q37" s="135" t="str">
        <f>IF(AND('Mapa final'!$AE$13="Alta",'Mapa final'!$AG$13="Leve"),CONCATENATE("R2C",'Mapa final'!$S$13),"")</f>
        <v/>
      </c>
      <c r="R37" s="135" t="str">
        <f>IF(AND('Mapa final'!$AE$12="Alta",'Mapa final'!$AG$12="Leve"),CONCATENATE("R2C",'Mapa final'!$S$12),"")</f>
        <v/>
      </c>
      <c r="S37" s="135" t="str">
        <f>IF(AND('Mapa final'!$AE$13="Alta",'Mapa final'!$AG$13="Leve"),CONCATENATE("R2C",'Mapa final'!$S$13),"")</f>
        <v/>
      </c>
      <c r="T37" s="135" t="str">
        <f>IF(AND('Mapa final'!$AE$12="Alta",'Mapa final'!$AG$12="Leve"),CONCATENATE("R2C",'Mapa final'!$S$12),"")</f>
        <v/>
      </c>
      <c r="U37" s="52" t="str">
        <f>IF(AND('Mapa final'!$AE$13="Alta",'Mapa final'!$AG$13="Leve"),CONCATENATE("R2C",'Mapa final'!$S$13),"")</f>
        <v/>
      </c>
      <c r="V37" s="51" t="str">
        <f>IF(AND('Mapa final'!$AE$12="Alta",'Mapa final'!$AG$12="Leve"),CONCATENATE("R2C",'Mapa final'!$S$12),"")</f>
        <v/>
      </c>
      <c r="W37" s="135" t="str">
        <f>IF(AND('Mapa final'!$AE$13="Alta",'Mapa final'!$AG$13="Leve"),CONCATENATE("R2C",'Mapa final'!$S$13),"")</f>
        <v/>
      </c>
      <c r="X37" s="135" t="str">
        <f>IF(AND('Mapa final'!$AE$12="Alta",'Mapa final'!$AG$12="Leve"),CONCATENATE("R2C",'Mapa final'!$S$12),"")</f>
        <v/>
      </c>
      <c r="Y37" s="135" t="str">
        <f>IF(AND('Mapa final'!$AE$13="Alta",'Mapa final'!$AG$13="Leve"),CONCATENATE("R2C",'Mapa final'!$S$13),"")</f>
        <v/>
      </c>
      <c r="Z37" s="135" t="str">
        <f>IF(AND('Mapa final'!$AE$12="Alta",'Mapa final'!$AG$12="Leve"),CONCATENATE("R2C",'Mapa final'!$S$12),"")</f>
        <v/>
      </c>
      <c r="AA37" s="52" t="str">
        <f>IF(AND('Mapa final'!$AE$13="Alta",'Mapa final'!$AG$13="Leve"),CONCATENATE("R2C",'Mapa final'!$S$13),"")</f>
        <v/>
      </c>
      <c r="AB37" s="38" t="str">
        <f>IF(AND('Mapa final'!$AE$12="Muy Alta",'Mapa final'!$AG$12="Leve"),CONCATENATE("R2C",'Mapa final'!$S$12),"")</f>
        <v/>
      </c>
      <c r="AC37" s="134" t="str">
        <f>IF(AND('Mapa final'!$AE$13="baja",'Mapa final'!$AG$13="mayor"),CONCATENATE("R2C",'Mapa final'!$S$13),"")</f>
        <v>R2C2</v>
      </c>
      <c r="AD37" s="134" t="str">
        <f>IF(AND('Mapa final'!$AE$12="Muy Alta",'Mapa final'!$AG$12="Leve"),CONCATENATE("R2C",'Mapa final'!$S$12),"")</f>
        <v/>
      </c>
      <c r="AE37" s="134" t="str">
        <f>IF(AND('Mapa final'!$AE$13="Muy Alta",'Mapa final'!$AG$13="Leve"),CONCATENATE("R2C",'Mapa final'!$S$13),"")</f>
        <v/>
      </c>
      <c r="AF37" s="134" t="str">
        <f>IF(AND('Mapa final'!$AE$12="Muy Alta",'Mapa final'!$AG$12="Leve"),CONCATENATE("R2C",'Mapa final'!$S$12),"")</f>
        <v/>
      </c>
      <c r="AG37" s="39" t="str">
        <f>IF(AND('Mapa final'!$AE$13="Muy Alta",'Mapa final'!$AG$13="Leve"),CONCATENATE("R2C",'Mapa final'!$S$13),"")</f>
        <v/>
      </c>
      <c r="AH37" s="40" t="str">
        <f>IF(AND('Mapa final'!$AE$12="Muy Alta",'Mapa final'!$AG$12="Catastrófico"),CONCATENATE("R2C",'Mapa final'!$S$12),"")</f>
        <v/>
      </c>
      <c r="AI37" s="136" t="str">
        <f>IF(AND('Mapa final'!$AE$13="Muy Alta",'Mapa final'!$AG$13="Catastrófico"),CONCATENATE("R2C",'Mapa final'!$S$13),"")</f>
        <v/>
      </c>
      <c r="AJ37" s="136" t="str">
        <f>IF(AND('Mapa final'!$AE$12="Muy Alta",'Mapa final'!$AG$12="Catastrófico"),CONCATENATE("R2C",'Mapa final'!$S$12),"")</f>
        <v/>
      </c>
      <c r="AK37" s="136" t="str">
        <f>IF(AND('Mapa final'!$AE$13="Muy Alta",'Mapa final'!$AG$13="Catastrófico"),CONCATENATE("R2C",'Mapa final'!$S$13),"")</f>
        <v/>
      </c>
      <c r="AL37" s="136" t="str">
        <f>IF(AND('Mapa final'!$AE$12="Muy Alta",'Mapa final'!$AG$12="Catastrófico"),CONCATENATE("R2C",'Mapa final'!$S$12),"")</f>
        <v/>
      </c>
      <c r="AM37" s="41" t="str">
        <f>IF(AND('Mapa final'!$AE$13="Muy Alta",'Mapa final'!$AG$13="Catastrófico"),CONCATENATE("R2C",'Mapa final'!$S$13),"")</f>
        <v/>
      </c>
      <c r="AN37" s="64"/>
      <c r="AO37" s="342"/>
      <c r="AP37" s="343"/>
      <c r="AQ37" s="343"/>
      <c r="AR37" s="343"/>
      <c r="AS37" s="343"/>
      <c r="AT37" s="34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69"/>
      <c r="C38" s="269"/>
      <c r="D38" s="270"/>
      <c r="E38" s="311"/>
      <c r="F38" s="312"/>
      <c r="G38" s="312"/>
      <c r="H38" s="312"/>
      <c r="I38" s="312"/>
      <c r="J38" s="59" t="str">
        <f>IF(AND('Mapa final'!$AE$12="Baja",'Mapa final'!$AG$12="Leve"),CONCATENATE("R2C",'Mapa final'!$S$12),"")</f>
        <v/>
      </c>
      <c r="K38" s="137" t="str">
        <f>IF(AND('Mapa final'!$AE$13="Baja",'Mapa final'!$AG$13="Leve"),CONCATENATE("R2C",'Mapa final'!$S$13),"")</f>
        <v/>
      </c>
      <c r="L38" s="137" t="str">
        <f>IF(AND('Mapa final'!$AE$12="Baja",'Mapa final'!$AG$12="Leve"),CONCATENATE("R2C",'Mapa final'!$S$12),"")</f>
        <v/>
      </c>
      <c r="M38" s="137" t="str">
        <f>IF(AND('Mapa final'!$AE$13="Baja",'Mapa final'!$AG$13="Leve"),CONCATENATE("R2C",'Mapa final'!$S$13),"")</f>
        <v/>
      </c>
      <c r="N38" s="137" t="str">
        <f>IF(AND('Mapa final'!$AE$12="Baja",'Mapa final'!$AG$12="Leve"),CONCATENATE("R2C",'Mapa final'!$S$12),"")</f>
        <v/>
      </c>
      <c r="O38" s="60" t="str">
        <f>IF(AND('Mapa final'!$AE$13="Baja",'Mapa final'!$AG$13="Leve"),CONCATENATE("R2C",'Mapa final'!$S$13),"")</f>
        <v/>
      </c>
      <c r="P38" s="135" t="str">
        <f>IF(AND('Mapa final'!$AE$12="Alta",'Mapa final'!$AG$12="Leve"),CONCATENATE("R2C",'Mapa final'!$S$12),"")</f>
        <v/>
      </c>
      <c r="Q38" s="135" t="str">
        <f>IF(AND('Mapa final'!$AE$13="Alta",'Mapa final'!$AG$13="Leve"),CONCATENATE("R2C",'Mapa final'!$S$13),"")</f>
        <v/>
      </c>
      <c r="R38" s="135" t="str">
        <f>IF(AND('Mapa final'!$AE$12="Alta",'Mapa final'!$AG$12="Leve"),CONCATENATE("R2C",'Mapa final'!$S$12),"")</f>
        <v/>
      </c>
      <c r="S38" s="135" t="str">
        <f>IF(AND('Mapa final'!$AE$13="Alta",'Mapa final'!$AG$13="Leve"),CONCATENATE("R2C",'Mapa final'!$S$13),"")</f>
        <v/>
      </c>
      <c r="T38" s="135" t="str">
        <f>IF(AND('Mapa final'!$AE$12="Alta",'Mapa final'!$AG$12="Leve"),CONCATENATE("R2C",'Mapa final'!$S$12),"")</f>
        <v/>
      </c>
      <c r="U38" s="52" t="str">
        <f>IF(AND('Mapa final'!$AE$13="Alta",'Mapa final'!$AG$13="Leve"),CONCATENATE("R2C",'Mapa final'!$S$13),"")</f>
        <v/>
      </c>
      <c r="V38" s="51" t="str">
        <f>IF(AND('Mapa final'!$AE$12="Alta",'Mapa final'!$AG$12="Leve"),CONCATENATE("R2C",'Mapa final'!$S$12),"")</f>
        <v/>
      </c>
      <c r="W38" s="135" t="str">
        <f>IF(AND('Mapa final'!$AE$13="Alta",'Mapa final'!$AG$13="Leve"),CONCATENATE("R2C",'Mapa final'!$S$13),"")</f>
        <v/>
      </c>
      <c r="X38" s="138" t="str">
        <f>IF(AND('Mapa final'!$AE$15="baja",'Mapa final'!$AG$15="moderado"),CONCATENATE("R4C",'Mapa final'!$S$15),"")</f>
        <v>R4C4</v>
      </c>
      <c r="Y38" s="135" t="str">
        <f>IF(AND('Mapa final'!$AE$13="Alta",'Mapa final'!$AG$13="Leve"),CONCATENATE("R2C",'Mapa final'!$S$13),"")</f>
        <v/>
      </c>
      <c r="Z38" s="135" t="str">
        <f>IF(AND('Mapa final'!$AE$12="Alta",'Mapa final'!$AG$12="Leve"),CONCATENATE("R2C",'Mapa final'!$S$12),"")</f>
        <v/>
      </c>
      <c r="AA38" s="52" t="str">
        <f>IF(AND('Mapa final'!$AE$13="Alta",'Mapa final'!$AG$13="Leve"),CONCATENATE("R2C",'Mapa final'!$S$13),"")</f>
        <v/>
      </c>
      <c r="AB38" s="38" t="str">
        <f>IF(AND('Mapa final'!$AE$12="Muy Alta",'Mapa final'!$AG$12="Leve"),CONCATENATE("R2C",'Mapa final'!$S$12),"")</f>
        <v/>
      </c>
      <c r="AC38" s="134" t="str">
        <f>IF(AND('Mapa final'!$AE$13="Muy Alta",'Mapa final'!$AG$13="Leve"),CONCATENATE("R2C",'Mapa final'!$S$13),"")</f>
        <v/>
      </c>
      <c r="AD38" s="134" t="str">
        <f>IF(AND('Mapa final'!$AE$12="Muy Alta",'Mapa final'!$AG$12="Leve"),CONCATENATE("R2C",'Mapa final'!$S$12),"")</f>
        <v/>
      </c>
      <c r="AE38" s="134" t="str">
        <f>IF(AND('Mapa final'!$AE$13="Muy Alta",'Mapa final'!$AG$13="Leve"),CONCATENATE("R2C",'Mapa final'!$S$13),"")</f>
        <v/>
      </c>
      <c r="AF38" s="134" t="str">
        <f>IF(AND('Mapa final'!$AE$12="Muy Alta",'Mapa final'!$AG$12="Leve"),CONCATENATE("R2C",'Mapa final'!$S$12),"")</f>
        <v/>
      </c>
      <c r="AG38" s="39" t="str">
        <f>IF(AND('Mapa final'!$AE$13="Muy Alta",'Mapa final'!$AG$13="Leve"),CONCATENATE("R2C",'Mapa final'!$S$13),"")</f>
        <v/>
      </c>
      <c r="AH38" s="40" t="str">
        <f>IF(AND('Mapa final'!$AE$12="Muy Alta",'Mapa final'!$AG$12="Catastrófico"),CONCATENATE("R2C",'Mapa final'!$S$12),"")</f>
        <v/>
      </c>
      <c r="AI38" s="136" t="str">
        <f>IF(AND('Mapa final'!$AE$13="Muy Alta",'Mapa final'!$AG$13="Catastrófico"),CONCATENATE("R2C",'Mapa final'!$S$13),"")</f>
        <v/>
      </c>
      <c r="AJ38" s="136" t="str">
        <f>IF(AND('Mapa final'!$AE$12="Muy Alta",'Mapa final'!$AG$12="Catastrófico"),CONCATENATE("R2C",'Mapa final'!$S$12),"")</f>
        <v/>
      </c>
      <c r="AK38" s="136" t="str">
        <f>IF(AND('Mapa final'!$AE$13="Muy Alta",'Mapa final'!$AG$13="Catastrófico"),CONCATENATE("R2C",'Mapa final'!$S$13),"")</f>
        <v/>
      </c>
      <c r="AL38" s="136" t="str">
        <f>IF(AND('Mapa final'!$AE$12="Muy Alta",'Mapa final'!$AG$12="Catastrófico"),CONCATENATE("R2C",'Mapa final'!$S$12),"")</f>
        <v/>
      </c>
      <c r="AM38" s="41" t="str">
        <f>IF(AND('Mapa final'!$AE$13="Muy Alta",'Mapa final'!$AG$13="Catastrófico"),CONCATENATE("R2C",'Mapa final'!$S$13),"")</f>
        <v/>
      </c>
      <c r="AN38" s="64"/>
      <c r="AO38" s="342"/>
      <c r="AP38" s="343"/>
      <c r="AQ38" s="343"/>
      <c r="AR38" s="343"/>
      <c r="AS38" s="343"/>
      <c r="AT38" s="34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69"/>
      <c r="C39" s="269"/>
      <c r="D39" s="270"/>
      <c r="E39" s="311"/>
      <c r="F39" s="312"/>
      <c r="G39" s="312"/>
      <c r="H39" s="312"/>
      <c r="I39" s="312"/>
      <c r="J39" s="59" t="str">
        <f>IF(AND('Mapa final'!$AE$12="Baja",'Mapa final'!$AG$12="Leve"),CONCATENATE("R2C",'Mapa final'!$S$12),"")</f>
        <v/>
      </c>
      <c r="K39" s="137" t="str">
        <f>IF(AND('Mapa final'!$AE$13="Baja",'Mapa final'!$AG$13="Leve"),CONCATENATE("R2C",'Mapa final'!$S$13),"")</f>
        <v/>
      </c>
      <c r="L39" s="137" t="str">
        <f>IF(AND('Mapa final'!$AE$12="Baja",'Mapa final'!$AG$12="Leve"),CONCATENATE("R2C",'Mapa final'!$S$12),"")</f>
        <v/>
      </c>
      <c r="M39" s="137" t="str">
        <f>IF(AND('Mapa final'!$AE$13="Baja",'Mapa final'!$AG$13="Leve"),CONCATENATE("R2C",'Mapa final'!$S$13),"")</f>
        <v/>
      </c>
      <c r="N39" s="137" t="str">
        <f>IF(AND('Mapa final'!$AE$12="Baja",'Mapa final'!$AG$12="Leve"),CONCATENATE("R2C",'Mapa final'!$S$12),"")</f>
        <v/>
      </c>
      <c r="O39" s="60" t="str">
        <f>IF(AND('Mapa final'!$AE$13="Baja",'Mapa final'!$AG$13="Leve"),CONCATENATE("R2C",'Mapa final'!$S$13),"")</f>
        <v/>
      </c>
      <c r="P39" s="135" t="str">
        <f>IF(AND('Mapa final'!$AE$12="Alta",'Mapa final'!$AG$12="Leve"),CONCATENATE("R2C",'Mapa final'!$S$12),"")</f>
        <v/>
      </c>
      <c r="Q39" s="135" t="str">
        <f>IF(AND('Mapa final'!$AE$13="Alta",'Mapa final'!$AG$13="Leve"),CONCATENATE("R2C",'Mapa final'!$S$13),"")</f>
        <v/>
      </c>
      <c r="R39" s="135" t="str">
        <f>IF(AND('Mapa final'!$AE$12="Alta",'Mapa final'!$AG$12="Leve"),CONCATENATE("R2C",'Mapa final'!$S$12),"")</f>
        <v/>
      </c>
      <c r="S39" s="135" t="str">
        <f>IF(AND('Mapa final'!$AE$13="Alta",'Mapa final'!$AG$13="Leve"),CONCATENATE("R2C",'Mapa final'!$S$13),"")</f>
        <v/>
      </c>
      <c r="T39" s="135" t="str">
        <f>IF(AND('Mapa final'!$AE$12="Alta",'Mapa final'!$AG$12="Leve"),CONCATENATE("R2C",'Mapa final'!$S$12),"")</f>
        <v/>
      </c>
      <c r="U39" s="52" t="str">
        <f>IF(AND('Mapa final'!$AE$13="Alta",'Mapa final'!$AG$13="Leve"),CONCATENATE("R2C",'Mapa final'!$S$13),"")</f>
        <v/>
      </c>
      <c r="V39" s="51" t="str">
        <f>IF(AND('Mapa final'!$AE$12="Alta",'Mapa final'!$AG$12="Leve"),CONCATENATE("R2C",'Mapa final'!$S$12),"")</f>
        <v/>
      </c>
      <c r="W39" s="135" t="str">
        <f>IF(AND('Mapa final'!$AE$13="Alta",'Mapa final'!$AG$13="Leve"),CONCATENATE("R2C",'Mapa final'!$S$13),"")</f>
        <v/>
      </c>
      <c r="X39" s="135" t="str">
        <f>IF(AND('Mapa final'!$AE$12="Alta",'Mapa final'!$AG$12="Leve"),CONCATENATE("R2C",'Mapa final'!$S$12),"")</f>
        <v/>
      </c>
      <c r="Y39" s="135" t="str">
        <f>IF(AND('Mapa final'!$AE$13="Alta",'Mapa final'!$AG$13="Leve"),CONCATENATE("R2C",'Mapa final'!$S$13),"")</f>
        <v/>
      </c>
      <c r="Z39" s="135" t="str">
        <f>IF(AND('Mapa final'!$AE$12="Alta",'Mapa final'!$AG$12="Leve"),CONCATENATE("R2C",'Mapa final'!$S$12),"")</f>
        <v/>
      </c>
      <c r="AA39" s="52" t="str">
        <f>IF(AND('Mapa final'!$AE$13="Alta",'Mapa final'!$AG$13="Leve"),CONCATENATE("R2C",'Mapa final'!$S$13),"")</f>
        <v/>
      </c>
      <c r="AB39" s="38" t="str">
        <f>IF(AND('Mapa final'!$AE$12="Muy Alta",'Mapa final'!$AG$12="Leve"),CONCATENATE("R2C",'Mapa final'!$S$12),"")</f>
        <v/>
      </c>
      <c r="AC39" s="134" t="str">
        <f>IF(AND('Mapa final'!$AE$13="Muy Alta",'Mapa final'!$AG$13="Leve"),CONCATENATE("R2C",'Mapa final'!$S$13),"")</f>
        <v/>
      </c>
      <c r="AD39" s="134" t="str">
        <f>IF(AND('Mapa final'!$AE$12="Muy Alta",'Mapa final'!$AG$12="Leve"),CONCATENATE("R2C",'Mapa final'!$S$12),"")</f>
        <v/>
      </c>
      <c r="AE39" s="134" t="str">
        <f>IF(AND('Mapa final'!$AE$13="Muy Alta",'Mapa final'!$AG$13="Leve"),CONCATENATE("R2C",'Mapa final'!$S$13),"")</f>
        <v/>
      </c>
      <c r="AF39" s="134" t="str">
        <f>IF(AND('Mapa final'!$AE$12="Muy Alta",'Mapa final'!$AG$12="Leve"),CONCATENATE("R2C",'Mapa final'!$S$12),"")</f>
        <v/>
      </c>
      <c r="AG39" s="39" t="str">
        <f>IF(AND('Mapa final'!$AE$13="Muy Alta",'Mapa final'!$AG$13="Leve"),CONCATENATE("R2C",'Mapa final'!$S$13),"")</f>
        <v/>
      </c>
      <c r="AH39" s="40" t="str">
        <f>IF(AND('Mapa final'!$AE$12="Muy Alta",'Mapa final'!$AG$12="Catastrófico"),CONCATENATE("R2C",'Mapa final'!$S$12),"")</f>
        <v/>
      </c>
      <c r="AI39" s="136" t="str">
        <f>IF(AND('Mapa final'!$AE$13="Muy Alta",'Mapa final'!$AG$13="Catastrófico"),CONCATENATE("R2C",'Mapa final'!$S$13),"")</f>
        <v/>
      </c>
      <c r="AJ39" s="136" t="str">
        <f>IF(AND('Mapa final'!$AE$12="Muy Alta",'Mapa final'!$AG$12="Catastrófico"),CONCATENATE("R2C",'Mapa final'!$S$12),"")</f>
        <v/>
      </c>
      <c r="AK39" s="136" t="str">
        <f>IF(AND('Mapa final'!$AE$13="Muy Alta",'Mapa final'!$AG$13="Catastrófico"),CONCATENATE("R2C",'Mapa final'!$S$13),"")</f>
        <v/>
      </c>
      <c r="AL39" s="136" t="str">
        <f>IF(AND('Mapa final'!$AE$12="Muy Alta",'Mapa final'!$AG$12="Catastrófico"),CONCATENATE("R2C",'Mapa final'!$S$12),"")</f>
        <v/>
      </c>
      <c r="AM39" s="41" t="str">
        <f>IF(AND('Mapa final'!$AE$13="Muy Alta",'Mapa final'!$AG$13="Catastrófico"),CONCATENATE("R2C",'Mapa final'!$S$13),"")</f>
        <v/>
      </c>
      <c r="AN39" s="64"/>
      <c r="AO39" s="342"/>
      <c r="AP39" s="343"/>
      <c r="AQ39" s="343"/>
      <c r="AR39" s="343"/>
      <c r="AS39" s="343"/>
      <c r="AT39" s="34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69"/>
      <c r="C40" s="269"/>
      <c r="D40" s="270"/>
      <c r="E40" s="311"/>
      <c r="F40" s="312"/>
      <c r="G40" s="312"/>
      <c r="H40" s="312"/>
      <c r="I40" s="312"/>
      <c r="J40" s="59" t="str">
        <f>IF(AND('Mapa final'!$AE$12="Baja",'Mapa final'!$AG$12="Leve"),CONCATENATE("R2C",'Mapa final'!$S$12),"")</f>
        <v/>
      </c>
      <c r="K40" s="137" t="str">
        <f>IF(AND('Mapa final'!$AE$13="Baja",'Mapa final'!$AG$13="Leve"),CONCATENATE("R2C",'Mapa final'!$S$13),"")</f>
        <v/>
      </c>
      <c r="L40" s="137" t="str">
        <f>IF(AND('Mapa final'!$AE$12="Baja",'Mapa final'!$AG$12="Leve"),CONCATENATE("R2C",'Mapa final'!$S$12),"")</f>
        <v/>
      </c>
      <c r="M40" s="137" t="str">
        <f>IF(AND('Mapa final'!$AE$13="Baja",'Mapa final'!$AG$13="Leve"),CONCATENATE("R2C",'Mapa final'!$S$13),"")</f>
        <v/>
      </c>
      <c r="N40" s="137" t="str">
        <f>IF(AND('Mapa final'!$AE$12="Baja",'Mapa final'!$AG$12="Leve"),CONCATENATE("R2C",'Mapa final'!$S$12),"")</f>
        <v/>
      </c>
      <c r="O40" s="60" t="str">
        <f>IF(AND('Mapa final'!$AE$13="Baja",'Mapa final'!$AG$13="Leve"),CONCATENATE("R2C",'Mapa final'!$S$13),"")</f>
        <v/>
      </c>
      <c r="P40" s="135" t="str">
        <f>IF(AND('Mapa final'!$AE$12="Alta",'Mapa final'!$AG$12="Leve"),CONCATENATE("R2C",'Mapa final'!$S$12),"")</f>
        <v/>
      </c>
      <c r="Q40" s="135" t="str">
        <f>IF(AND('Mapa final'!$AE$13="Alta",'Mapa final'!$AG$13="Leve"),CONCATENATE("R2C",'Mapa final'!$S$13),"")</f>
        <v/>
      </c>
      <c r="R40" s="135" t="str">
        <f>IF(AND('Mapa final'!$AE$12="Alta",'Mapa final'!$AG$12="Leve"),CONCATENATE("R2C",'Mapa final'!$S$12),"")</f>
        <v/>
      </c>
      <c r="S40" s="135" t="str">
        <f>IF(AND('Mapa final'!$AE$13="Alta",'Mapa final'!$AG$13="Leve"),CONCATENATE("R2C",'Mapa final'!$S$13),"")</f>
        <v/>
      </c>
      <c r="T40" s="135" t="str">
        <f>IF(AND('Mapa final'!$AE$12="Alta",'Mapa final'!$AG$12="Leve"),CONCATENATE("R2C",'Mapa final'!$S$12),"")</f>
        <v/>
      </c>
      <c r="U40" s="52" t="str">
        <f>IF(AND('Mapa final'!$AE$13="Alta",'Mapa final'!$AG$13="Leve"),CONCATENATE("R2C",'Mapa final'!$S$13),"")</f>
        <v/>
      </c>
      <c r="V40" s="51" t="str">
        <f>IF(AND('Mapa final'!$AE$12="Alta",'Mapa final'!$AG$12="Leve"),CONCATENATE("R2C",'Mapa final'!$S$12),"")</f>
        <v/>
      </c>
      <c r="W40" s="135" t="str">
        <f>IF(AND('Mapa final'!$AE$13="Alta",'Mapa final'!$AG$13="Leve"),CONCATENATE("R2C",'Mapa final'!$S$13),"")</f>
        <v/>
      </c>
      <c r="X40" s="135" t="str">
        <f>IF(AND('Mapa final'!$AE$12="Alta",'Mapa final'!$AG$12="Leve"),CONCATENATE("R2C",'Mapa final'!$S$12),"")</f>
        <v/>
      </c>
      <c r="Y40" s="135" t="str">
        <f>IF(AND('Mapa final'!$AE$13="Alta",'Mapa final'!$AG$13="Leve"),CONCATENATE("R2C",'Mapa final'!$S$13),"")</f>
        <v/>
      </c>
      <c r="Z40" s="135" t="str">
        <f>IF(AND('Mapa final'!$AE$12="Alta",'Mapa final'!$AG$12="Leve"),CONCATENATE("R2C",'Mapa final'!$S$12),"")</f>
        <v/>
      </c>
      <c r="AA40" s="52" t="str">
        <f>IF(AND('Mapa final'!$AE$13="Alta",'Mapa final'!$AG$13="Leve"),CONCATENATE("R2C",'Mapa final'!$S$13),"")</f>
        <v/>
      </c>
      <c r="AB40" s="38" t="str">
        <f>IF(AND('Mapa final'!$AE$12="Muy Alta",'Mapa final'!$AG$12="Leve"),CONCATENATE("R2C",'Mapa final'!$S$12),"")</f>
        <v/>
      </c>
      <c r="AC40" s="134" t="str">
        <f>IF(AND('Mapa final'!$AE$13="Muy Alta",'Mapa final'!$AG$13="Leve"),CONCATENATE("R2C",'Mapa final'!$S$13),"")</f>
        <v/>
      </c>
      <c r="AD40" s="134" t="str">
        <f>IF(AND('Mapa final'!$AE$12="Muy Alta",'Mapa final'!$AG$12="Leve"),CONCATENATE("R2C",'Mapa final'!$S$12),"")</f>
        <v/>
      </c>
      <c r="AE40" s="134" t="str">
        <f>IF(AND('Mapa final'!$AE$13="Muy Alta",'Mapa final'!$AG$13="Leve"),CONCATENATE("R2C",'Mapa final'!$S$13),"")</f>
        <v/>
      </c>
      <c r="AF40" s="134" t="str">
        <f>IF(AND('Mapa final'!$AE$12="Muy Alta",'Mapa final'!$AG$12="Leve"),CONCATENATE("R2C",'Mapa final'!$S$12),"")</f>
        <v/>
      </c>
      <c r="AG40" s="39" t="str">
        <f>IF(AND('Mapa final'!$AE$13="Muy Alta",'Mapa final'!$AG$13="Leve"),CONCATENATE("R2C",'Mapa final'!$S$13),"")</f>
        <v/>
      </c>
      <c r="AH40" s="40" t="str">
        <f>IF(AND('Mapa final'!$AE$12="Muy Alta",'Mapa final'!$AG$12="Catastrófico"),CONCATENATE("R2C",'Mapa final'!$S$12),"")</f>
        <v/>
      </c>
      <c r="AI40" s="136" t="str">
        <f>IF(AND('Mapa final'!$AE$13="Muy Alta",'Mapa final'!$AG$13="Catastrófico"),CONCATENATE("R2C",'Mapa final'!$S$13),"")</f>
        <v/>
      </c>
      <c r="AJ40" s="136" t="str">
        <f>IF(AND('Mapa final'!$AE$12="Muy Alta",'Mapa final'!$AG$12="Catastrófico"),CONCATENATE("R2C",'Mapa final'!$S$12),"")</f>
        <v/>
      </c>
      <c r="AK40" s="136" t="str">
        <f>IF(AND('Mapa final'!$AE$13="Muy Alta",'Mapa final'!$AG$13="Catastrófico"),CONCATENATE("R2C",'Mapa final'!$S$13),"")</f>
        <v/>
      </c>
      <c r="AL40" s="136" t="str">
        <f>IF(AND('Mapa final'!$AE$12="Muy Alta",'Mapa final'!$AG$12="Catastrófico"),CONCATENATE("R2C",'Mapa final'!$S$12),"")</f>
        <v/>
      </c>
      <c r="AM40" s="41" t="str">
        <f>IF(AND('Mapa final'!$AE$13="Muy Alta",'Mapa final'!$AG$13="Catastrófico"),CONCATENATE("R2C",'Mapa final'!$S$13),"")</f>
        <v/>
      </c>
      <c r="AN40" s="64"/>
      <c r="AO40" s="342"/>
      <c r="AP40" s="343"/>
      <c r="AQ40" s="343"/>
      <c r="AR40" s="343"/>
      <c r="AS40" s="343"/>
      <c r="AT40" s="34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69"/>
      <c r="C41" s="269"/>
      <c r="D41" s="270"/>
      <c r="E41" s="311"/>
      <c r="F41" s="312"/>
      <c r="G41" s="312"/>
      <c r="H41" s="312"/>
      <c r="I41" s="312"/>
      <c r="J41" s="59" t="str">
        <f>IF(AND('Mapa final'!$AE$12="Baja",'Mapa final'!$AG$12="Leve"),CONCATENATE("R2C",'Mapa final'!$S$12),"")</f>
        <v/>
      </c>
      <c r="K41" s="137" t="str">
        <f>IF(AND('Mapa final'!$AE$13="Baja",'Mapa final'!$AG$13="Leve"),CONCATENATE("R2C",'Mapa final'!$S$13),"")</f>
        <v/>
      </c>
      <c r="L41" s="137" t="str">
        <f>IF(AND('Mapa final'!$AE$12="Baja",'Mapa final'!$AG$12="Leve"),CONCATENATE("R2C",'Mapa final'!$S$12),"")</f>
        <v/>
      </c>
      <c r="M41" s="137" t="str">
        <f>IF(AND('Mapa final'!$AE$13="Baja",'Mapa final'!$AG$13="Leve"),CONCATENATE("R2C",'Mapa final'!$S$13),"")</f>
        <v/>
      </c>
      <c r="N41" s="137" t="str">
        <f>IF(AND('Mapa final'!$AE$12="Baja",'Mapa final'!$AG$12="Leve"),CONCATENATE("R2C",'Mapa final'!$S$12),"")</f>
        <v/>
      </c>
      <c r="O41" s="60" t="str">
        <f>IF(AND('Mapa final'!$AE$13="Baja",'Mapa final'!$AG$13="Leve"),CONCATENATE("R2C",'Mapa final'!$S$13),"")</f>
        <v/>
      </c>
      <c r="P41" s="135" t="str">
        <f>IF(AND('Mapa final'!$AE$12="Alta",'Mapa final'!$AG$12="Leve"),CONCATENATE("R2C",'Mapa final'!$S$12),"")</f>
        <v/>
      </c>
      <c r="Q41" s="135" t="str">
        <f>IF(AND('Mapa final'!$AE$13="Alta",'Mapa final'!$AG$13="Leve"),CONCATENATE("R2C",'Mapa final'!$S$13),"")</f>
        <v/>
      </c>
      <c r="R41" s="135" t="str">
        <f>IF(AND('Mapa final'!$AE$12="Alta",'Mapa final'!$AG$12="Leve"),CONCATENATE("R2C",'Mapa final'!$S$12),"")</f>
        <v/>
      </c>
      <c r="S41" s="135" t="str">
        <f>IF(AND('Mapa final'!$AE$13="Alta",'Mapa final'!$AG$13="Leve"),CONCATENATE("R2C",'Mapa final'!$S$13),"")</f>
        <v/>
      </c>
      <c r="T41" s="135" t="str">
        <f>IF(AND('Mapa final'!$AE$12="Alta",'Mapa final'!$AG$12="Leve"),CONCATENATE("R2C",'Mapa final'!$S$12),"")</f>
        <v/>
      </c>
      <c r="U41" s="52" t="str">
        <f>IF(AND('Mapa final'!$AE$13="Alta",'Mapa final'!$AG$13="Leve"),CONCATENATE("R2C",'Mapa final'!$S$13),"")</f>
        <v/>
      </c>
      <c r="V41" s="51" t="str">
        <f>IF(AND('Mapa final'!$AE$12="Alta",'Mapa final'!$AG$12="Leve"),CONCATENATE("R2C",'Mapa final'!$S$12),"")</f>
        <v/>
      </c>
      <c r="W41" s="135" t="str">
        <f>IF(AND('Mapa final'!$AE$13="Alta",'Mapa final'!$AG$13="Leve"),CONCATENATE("R2C",'Mapa final'!$S$13),"")</f>
        <v/>
      </c>
      <c r="X41" s="135" t="str">
        <f>IF(AND('Mapa final'!$AE$12="Alta",'Mapa final'!$AG$12="Leve"),CONCATENATE("R2C",'Mapa final'!$S$12),"")</f>
        <v/>
      </c>
      <c r="Y41" s="135" t="str">
        <f>IF(AND('Mapa final'!$AE$13="Alta",'Mapa final'!$AG$13="Leve"),CONCATENATE("R2C",'Mapa final'!$S$13),"")</f>
        <v/>
      </c>
      <c r="Z41" s="135" t="str">
        <f>IF(AND('Mapa final'!$AE$12="Alta",'Mapa final'!$AG$12="Leve"),CONCATENATE("R2C",'Mapa final'!$S$12),"")</f>
        <v/>
      </c>
      <c r="AA41" s="52" t="str">
        <f>IF(AND('Mapa final'!$AE$13="Alta",'Mapa final'!$AG$13="Leve"),CONCATENATE("R2C",'Mapa final'!$S$13),"")</f>
        <v/>
      </c>
      <c r="AB41" s="38" t="str">
        <f>IF(AND('Mapa final'!$AE$12="Muy Alta",'Mapa final'!$AG$12="Leve"),CONCATENATE("R2C",'Mapa final'!$S$12),"")</f>
        <v/>
      </c>
      <c r="AC41" s="134" t="str">
        <f>IF(AND('Mapa final'!$AE$13="Muy Alta",'Mapa final'!$AG$13="Leve"),CONCATENATE("R2C",'Mapa final'!$S$13),"")</f>
        <v/>
      </c>
      <c r="AD41" s="134" t="str">
        <f>IF(AND('Mapa final'!$AE$12="Muy Alta",'Mapa final'!$AG$12="Leve"),CONCATENATE("R2C",'Mapa final'!$S$12),"")</f>
        <v/>
      </c>
      <c r="AE41" s="134" t="str">
        <f>IF(AND('Mapa final'!$AE$13="Muy Alta",'Mapa final'!$AG$13="Leve"),CONCATENATE("R2C",'Mapa final'!$S$13),"")</f>
        <v/>
      </c>
      <c r="AF41" s="134" t="str">
        <f>IF(AND('Mapa final'!$AE$12="Muy Alta",'Mapa final'!$AG$12="Leve"),CONCATENATE("R2C",'Mapa final'!$S$12),"")</f>
        <v/>
      </c>
      <c r="AG41" s="39" t="str">
        <f>IF(AND('Mapa final'!$AE$13="Muy Alta",'Mapa final'!$AG$13="Leve"),CONCATENATE("R2C",'Mapa final'!$S$13),"")</f>
        <v/>
      </c>
      <c r="AH41" s="40" t="str">
        <f>IF(AND('Mapa final'!$AE$12="Muy Alta",'Mapa final'!$AG$12="Catastrófico"),CONCATENATE("R2C",'Mapa final'!$S$12),"")</f>
        <v/>
      </c>
      <c r="AI41" s="136" t="str">
        <f>IF(AND('Mapa final'!$AE$13="Muy Alta",'Mapa final'!$AG$13="Catastrófico"),CONCATENATE("R2C",'Mapa final'!$S$13),"")</f>
        <v/>
      </c>
      <c r="AJ41" s="136" t="str">
        <f>IF(AND('Mapa final'!$AE$12="Muy Alta",'Mapa final'!$AG$12="Catastrófico"),CONCATENATE("R2C",'Mapa final'!$S$12),"")</f>
        <v/>
      </c>
      <c r="AK41" s="136" t="str">
        <f>IF(AND('Mapa final'!$AE$13="Muy Alta",'Mapa final'!$AG$13="Catastrófico"),CONCATENATE("R2C",'Mapa final'!$S$13),"")</f>
        <v/>
      </c>
      <c r="AL41" s="136" t="str">
        <f>IF(AND('Mapa final'!$AE$12="Muy Alta",'Mapa final'!$AG$12="Catastrófico"),CONCATENATE("R2C",'Mapa final'!$S$12),"")</f>
        <v/>
      </c>
      <c r="AM41" s="41" t="str">
        <f>IF(AND('Mapa final'!$AE$13="Muy Alta",'Mapa final'!$AG$13="Catastrófico"),CONCATENATE("R2C",'Mapa final'!$S$13),"")</f>
        <v/>
      </c>
      <c r="AN41" s="64"/>
      <c r="AO41" s="342"/>
      <c r="AP41" s="343"/>
      <c r="AQ41" s="343"/>
      <c r="AR41" s="343"/>
      <c r="AS41" s="343"/>
      <c r="AT41" s="34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69"/>
      <c r="C42" s="269"/>
      <c r="D42" s="270"/>
      <c r="E42" s="311"/>
      <c r="F42" s="312"/>
      <c r="G42" s="312"/>
      <c r="H42" s="312"/>
      <c r="I42" s="312"/>
      <c r="J42" s="59" t="str">
        <f>IF(AND('Mapa final'!$AE$12="Baja",'Mapa final'!$AG$12="Leve"),CONCATENATE("R2C",'Mapa final'!$S$12),"")</f>
        <v/>
      </c>
      <c r="K42" s="137" t="str">
        <f>IF(AND('Mapa final'!$AE$13="Baja",'Mapa final'!$AG$13="Leve"),CONCATENATE("R2C",'Mapa final'!$S$13),"")</f>
        <v/>
      </c>
      <c r="L42" s="137" t="str">
        <f>IF(AND('Mapa final'!$AE$12="Baja",'Mapa final'!$AG$12="Leve"),CONCATENATE("R2C",'Mapa final'!$S$12),"")</f>
        <v/>
      </c>
      <c r="M42" s="137" t="str">
        <f>IF(AND('Mapa final'!$AE$13="Baja",'Mapa final'!$AG$13="Leve"),CONCATENATE("R2C",'Mapa final'!$S$13),"")</f>
        <v/>
      </c>
      <c r="N42" s="137" t="str">
        <f>IF(AND('Mapa final'!$AE$12="Baja",'Mapa final'!$AG$12="Leve"),CONCATENATE("R2C",'Mapa final'!$S$12),"")</f>
        <v/>
      </c>
      <c r="O42" s="60" t="str">
        <f>IF(AND('Mapa final'!$AE$13="Baja",'Mapa final'!$AG$13="Leve"),CONCATENATE("R2C",'Mapa final'!$S$13),"")</f>
        <v/>
      </c>
      <c r="P42" s="135" t="str">
        <f>IF(AND('Mapa final'!$AE$12="Alta",'Mapa final'!$AG$12="Leve"),CONCATENATE("R2C",'Mapa final'!$S$12),"")</f>
        <v/>
      </c>
      <c r="Q42" s="135" t="str">
        <f>IF(AND('Mapa final'!$AE$13="Alta",'Mapa final'!$AG$13="Leve"),CONCATENATE("R2C",'Mapa final'!$S$13),"")</f>
        <v/>
      </c>
      <c r="R42" s="135" t="str">
        <f>IF(AND('Mapa final'!$AE$12="Alta",'Mapa final'!$AG$12="Leve"),CONCATENATE("R2C",'Mapa final'!$S$12),"")</f>
        <v/>
      </c>
      <c r="S42" s="135" t="str">
        <f>IF(AND('Mapa final'!$AE$13="Alta",'Mapa final'!$AG$13="Leve"),CONCATENATE("R2C",'Mapa final'!$S$13),"")</f>
        <v/>
      </c>
      <c r="T42" s="135" t="str">
        <f>IF(AND('Mapa final'!$AE$12="Alta",'Mapa final'!$AG$12="Leve"),CONCATENATE("R2C",'Mapa final'!$S$12),"")</f>
        <v/>
      </c>
      <c r="U42" s="52" t="str">
        <f>IF(AND('Mapa final'!$AE$13="Alta",'Mapa final'!$AG$13="Leve"),CONCATENATE("R2C",'Mapa final'!$S$13),"")</f>
        <v/>
      </c>
      <c r="V42" s="51" t="str">
        <f>IF(AND('Mapa final'!$AE$12="Alta",'Mapa final'!$AG$12="Leve"),CONCATENATE("R2C",'Mapa final'!$S$12),"")</f>
        <v/>
      </c>
      <c r="W42" s="135" t="str">
        <f>IF(AND('Mapa final'!$AE$13="Alta",'Mapa final'!$AG$13="Leve"),CONCATENATE("R2C",'Mapa final'!$S$13),"")</f>
        <v/>
      </c>
      <c r="X42" s="135" t="str">
        <f>IF(AND('Mapa final'!$AE$12="Alta",'Mapa final'!$AG$12="Leve"),CONCATENATE("R2C",'Mapa final'!$S$12),"")</f>
        <v/>
      </c>
      <c r="Y42" s="138" t="str">
        <f>IF(AND('Mapa final'!$AE$16="baja",'Mapa final'!$AG$16="moderado"),CONCATENATE("R5C",'Mapa final'!$S$65),"")</f>
        <v>R5C</v>
      </c>
      <c r="Z42" s="135" t="str">
        <f>IF(AND('Mapa final'!$AE$12="Alta",'Mapa final'!$AG$12="Leve"),CONCATENATE("R2C",'Mapa final'!$S$12),"")</f>
        <v/>
      </c>
      <c r="AA42" s="52" t="str">
        <f>IF(AND('Mapa final'!$AE$13="Alta",'Mapa final'!$AG$13="Leve"),CONCATENATE("R2C",'Mapa final'!$S$13),"")</f>
        <v/>
      </c>
      <c r="AB42" s="38" t="str">
        <f>IF(AND('Mapa final'!$AE$12="Muy Alta",'Mapa final'!$AG$12="Leve"),CONCATENATE("R2C",'Mapa final'!$S$12),"")</f>
        <v/>
      </c>
      <c r="AC42" s="134" t="str">
        <f>IF(AND('Mapa final'!$AE$13="Muy Alta",'Mapa final'!$AG$13="Leve"),CONCATENATE("R2C",'Mapa final'!$S$13),"")</f>
        <v/>
      </c>
      <c r="AD42" s="134" t="str">
        <f>IF(AND('Mapa final'!$AE$12="Muy Alta",'Mapa final'!$AG$12="Leve"),CONCATENATE("R2C",'Mapa final'!$S$12),"")</f>
        <v/>
      </c>
      <c r="AE42" s="134" t="str">
        <f>IF(AND('Mapa final'!$AE$13="Muy Alta",'Mapa final'!$AG$13="Leve"),CONCATENATE("R2C",'Mapa final'!$S$13),"")</f>
        <v/>
      </c>
      <c r="AF42" s="134" t="str">
        <f>IF(AND('Mapa final'!$AE$12="Muy Alta",'Mapa final'!$AG$12="Leve"),CONCATENATE("R2C",'Mapa final'!$S$12),"")</f>
        <v/>
      </c>
      <c r="AG42" s="39" t="str">
        <f>IF(AND('Mapa final'!$AE$13="Muy Alta",'Mapa final'!$AG$13="Leve"),CONCATENATE("R2C",'Mapa final'!$S$13),"")</f>
        <v/>
      </c>
      <c r="AH42" s="40" t="str">
        <f>IF(AND('Mapa final'!$AE$12="Muy Alta",'Mapa final'!$AG$12="Catastrófico"),CONCATENATE("R2C",'Mapa final'!$S$12),"")</f>
        <v/>
      </c>
      <c r="AI42" s="136" t="str">
        <f>IF(AND('Mapa final'!$AE$13="Muy Alta",'Mapa final'!$AG$13="Catastrófico"),CONCATENATE("R2C",'Mapa final'!$S$13),"")</f>
        <v/>
      </c>
      <c r="AJ42" s="136" t="str">
        <f>IF(AND('Mapa final'!$AE$17="baja",'Mapa final'!$AG$17="Catastrófico"),CONCATENATE("R6C",'Mapa final'!$S$17),"")</f>
        <v>R6C6</v>
      </c>
      <c r="AK42" s="136" t="str">
        <f>IF(AND('Mapa final'!$AE$13="Muy Alta",'Mapa final'!$AG$13="Catastrófico"),CONCATENATE("R2C",'Mapa final'!$S$13),"")</f>
        <v/>
      </c>
      <c r="AL42" s="136" t="str">
        <f>IF(AND('Mapa final'!$AE$12="Muy Alta",'Mapa final'!$AG$12="Catastrófico"),CONCATENATE("R2C",'Mapa final'!$S$12),"")</f>
        <v/>
      </c>
      <c r="AM42" s="41" t="str">
        <f>IF(AND('Mapa final'!$AE$13="Muy Alta",'Mapa final'!$AG$13="Catastrófico"),CONCATENATE("R2C",'Mapa final'!$S$13),"")</f>
        <v/>
      </c>
      <c r="AN42" s="64"/>
      <c r="AO42" s="342"/>
      <c r="AP42" s="343"/>
      <c r="AQ42" s="343"/>
      <c r="AR42" s="343"/>
      <c r="AS42" s="343"/>
      <c r="AT42" s="34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69"/>
      <c r="C43" s="269"/>
      <c r="D43" s="270"/>
      <c r="E43" s="311"/>
      <c r="F43" s="312"/>
      <c r="G43" s="312"/>
      <c r="H43" s="312"/>
      <c r="I43" s="312"/>
      <c r="J43" s="59" t="str">
        <f>IF(AND('Mapa final'!$AE$12="Baja",'Mapa final'!$AG$12="Leve"),CONCATENATE("R2C",'Mapa final'!$S$12),"")</f>
        <v/>
      </c>
      <c r="K43" s="137" t="str">
        <f>IF(AND('Mapa final'!$AE$13="Baja",'Mapa final'!$AG$13="Leve"),CONCATENATE("R2C",'Mapa final'!$S$13),"")</f>
        <v/>
      </c>
      <c r="L43" s="137" t="str">
        <f>IF(AND('Mapa final'!$AE$12="Baja",'Mapa final'!$AG$12="Leve"),CONCATENATE("R2C",'Mapa final'!$S$12),"")</f>
        <v/>
      </c>
      <c r="M43" s="137" t="str">
        <f>IF(AND('Mapa final'!$AE$13="Baja",'Mapa final'!$AG$13="Leve"),CONCATENATE("R2C",'Mapa final'!$S$13),"")</f>
        <v/>
      </c>
      <c r="N43" s="137" t="str">
        <f>IF(AND('Mapa final'!$AE$12="Baja",'Mapa final'!$AG$12="Leve"),CONCATENATE("R2C",'Mapa final'!$S$12),"")</f>
        <v/>
      </c>
      <c r="O43" s="60" t="str">
        <f>IF(AND('Mapa final'!$AE$13="Baja",'Mapa final'!$AG$13="Leve"),CONCATENATE("R2C",'Mapa final'!$S$13),"")</f>
        <v/>
      </c>
      <c r="P43" s="135" t="str">
        <f>IF(AND('Mapa final'!$AE$12="Alta",'Mapa final'!$AG$12="Leve"),CONCATENATE("R2C",'Mapa final'!$S$12),"")</f>
        <v/>
      </c>
      <c r="Q43" s="135" t="str">
        <f>IF(AND('Mapa final'!$AE$13="Alta",'Mapa final'!$AG$13="Leve"),CONCATENATE("R2C",'Mapa final'!$S$13),"")</f>
        <v/>
      </c>
      <c r="R43" s="135" t="str">
        <f>IF(AND('Mapa final'!$AE$12="Alta",'Mapa final'!$AG$12="Leve"),CONCATENATE("R2C",'Mapa final'!$S$12),"")</f>
        <v/>
      </c>
      <c r="S43" s="135" t="str">
        <f>IF(AND('Mapa final'!$AE$13="Alta",'Mapa final'!$AG$13="Leve"),CONCATENATE("R2C",'Mapa final'!$S$13),"")</f>
        <v/>
      </c>
      <c r="T43" s="135" t="str">
        <f>IF(AND('Mapa final'!$AE$12="Alta",'Mapa final'!$AG$12="Leve"),CONCATENATE("R2C",'Mapa final'!$S$12),"")</f>
        <v/>
      </c>
      <c r="U43" s="52" t="str">
        <f>IF(AND('Mapa final'!$AE$13="Alta",'Mapa final'!$AG$13="Leve"),CONCATENATE("R2C",'Mapa final'!$S$13),"")</f>
        <v/>
      </c>
      <c r="V43" s="51" t="str">
        <f>IF(AND('Mapa final'!$AE$12="Alta",'Mapa final'!$AG$12="Leve"),CONCATENATE("R2C",'Mapa final'!$S$12),"")</f>
        <v/>
      </c>
      <c r="W43" s="135" t="str">
        <f>IF(AND('Mapa final'!$AE$13="Alta",'Mapa final'!$AG$13="Leve"),CONCATENATE("R2C",'Mapa final'!$S$13),"")</f>
        <v/>
      </c>
      <c r="X43" s="135" t="str">
        <f>IF(AND('Mapa final'!$AE$12="Alta",'Mapa final'!$AG$12="Leve"),CONCATENATE("R2C",'Mapa final'!$S$12),"")</f>
        <v/>
      </c>
      <c r="Y43" s="135" t="str">
        <f>IF(AND('Mapa final'!$AE$13="Alta",'Mapa final'!$AG$13="Leve"),CONCATENATE("R2C",'Mapa final'!$S$13),"")</f>
        <v/>
      </c>
      <c r="Z43" s="135" t="str">
        <f>IF(AND('Mapa final'!$AE$12="Alta",'Mapa final'!$AG$12="Leve"),CONCATENATE("R2C",'Mapa final'!$S$12),"")</f>
        <v/>
      </c>
      <c r="AA43" s="52" t="str">
        <f>IF(AND('Mapa final'!$AE$13="Alta",'Mapa final'!$AG$13="Leve"),CONCATENATE("R2C",'Mapa final'!$S$13),"")</f>
        <v/>
      </c>
      <c r="AB43" s="38" t="str">
        <f>IF(AND('Mapa final'!$AE$12="Muy Alta",'Mapa final'!$AG$12="Leve"),CONCATENATE("R2C",'Mapa final'!$S$12),"")</f>
        <v/>
      </c>
      <c r="AC43" s="134" t="str">
        <f>IF(AND('Mapa final'!$AE$13="Muy Alta",'Mapa final'!$AG$13="Leve"),CONCATENATE("R2C",'Mapa final'!$S$13),"")</f>
        <v/>
      </c>
      <c r="AD43" s="134" t="str">
        <f>IF(AND('Mapa final'!$AE$12="Muy Alta",'Mapa final'!$AG$12="Leve"),CONCATENATE("R2C",'Mapa final'!$S$12),"")</f>
        <v/>
      </c>
      <c r="AE43" s="134" t="str">
        <f>IF(AND('Mapa final'!$AE$13="Muy Alta",'Mapa final'!$AG$13="Leve"),CONCATENATE("R2C",'Mapa final'!$S$13),"")</f>
        <v/>
      </c>
      <c r="AF43" s="134" t="str">
        <f>IF(AND('Mapa final'!$AE$12="Muy Alta",'Mapa final'!$AG$12="Leve"),CONCATENATE("R2C",'Mapa final'!$S$12),"")</f>
        <v/>
      </c>
      <c r="AG43" s="39" t="str">
        <f>IF(AND('Mapa final'!$AE$13="Muy Alta",'Mapa final'!$AG$13="Leve"),CONCATENATE("R2C",'Mapa final'!$S$13),"")</f>
        <v/>
      </c>
      <c r="AH43" s="40" t="str">
        <f>IF(AND('Mapa final'!$AE$12="Muy Alta",'Mapa final'!$AG$12="Catastrófico"),CONCATENATE("R2C",'Mapa final'!$S$12),"")</f>
        <v/>
      </c>
      <c r="AI43" s="136" t="str">
        <f>IF(AND('Mapa final'!$AE$13="Muy Alta",'Mapa final'!$AG$13="Catastrófico"),CONCATENATE("R2C",'Mapa final'!$S$13),"")</f>
        <v/>
      </c>
      <c r="AJ43" s="136" t="str">
        <f>IF(AND('Mapa final'!$AE$12="Muy Alta",'Mapa final'!$AG$12="Catastrófico"),CONCATENATE("R2C",'Mapa final'!$S$12),"")</f>
        <v/>
      </c>
      <c r="AK43" s="136" t="str">
        <f>IF(AND('Mapa final'!$AE$13="Muy Alta",'Mapa final'!$AG$13="Catastrófico"),CONCATENATE("R2C",'Mapa final'!$S$13),"")</f>
        <v/>
      </c>
      <c r="AL43" s="136" t="str">
        <f>IF(AND('Mapa final'!$AE$12="Muy Alta",'Mapa final'!$AG$12="Catastrófico"),CONCATENATE("R2C",'Mapa final'!$S$12),"")</f>
        <v/>
      </c>
      <c r="AM43" s="41" t="str">
        <f>IF(AND('Mapa final'!$AE$13="Muy Alta",'Mapa final'!$AG$13="Catastrófico"),CONCATENATE("R2C",'Mapa final'!$S$13),"")</f>
        <v/>
      </c>
      <c r="AN43" s="64"/>
      <c r="AO43" s="342"/>
      <c r="AP43" s="343"/>
      <c r="AQ43" s="343"/>
      <c r="AR43" s="343"/>
      <c r="AS43" s="343"/>
      <c r="AT43" s="34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69"/>
      <c r="C44" s="269"/>
      <c r="D44" s="270"/>
      <c r="E44" s="311"/>
      <c r="F44" s="312"/>
      <c r="G44" s="312"/>
      <c r="H44" s="312"/>
      <c r="I44" s="312"/>
      <c r="J44" s="59" t="str">
        <f>IF(AND('Mapa final'!$AE$12="Baja",'Mapa final'!$AG$12="Leve"),CONCATENATE("R2C",'Mapa final'!$S$12),"")</f>
        <v/>
      </c>
      <c r="K44" s="137" t="str">
        <f>IF(AND('Mapa final'!$AE$13="Baja",'Mapa final'!$AG$13="Leve"),CONCATENATE("R2C",'Mapa final'!$S$13),"")</f>
        <v/>
      </c>
      <c r="L44" s="137" t="str">
        <f>IF(AND('Mapa final'!$AE$12="Baja",'Mapa final'!$AG$12="Leve"),CONCATENATE("R2C",'Mapa final'!$S$12),"")</f>
        <v/>
      </c>
      <c r="M44" s="137" t="str">
        <f>IF(AND('Mapa final'!$AE$13="Baja",'Mapa final'!$AG$13="Leve"),CONCATENATE("R2C",'Mapa final'!$S$13),"")</f>
        <v/>
      </c>
      <c r="N44" s="137" t="str">
        <f>IF(AND('Mapa final'!$AE$12="Baja",'Mapa final'!$AG$12="Leve"),CONCATENATE("R2C",'Mapa final'!$S$12),"")</f>
        <v/>
      </c>
      <c r="O44" s="60" t="str">
        <f>IF(AND('Mapa final'!$AE$13="Baja",'Mapa final'!$AG$13="Leve"),CONCATENATE("R2C",'Mapa final'!$S$13),"")</f>
        <v/>
      </c>
      <c r="P44" s="135" t="str">
        <f>IF(AND('Mapa final'!$AE$12="Alta",'Mapa final'!$AG$12="Leve"),CONCATENATE("R2C",'Mapa final'!$S$12),"")</f>
        <v/>
      </c>
      <c r="Q44" s="135" t="str">
        <f>IF(AND('Mapa final'!$AE$13="Alta",'Mapa final'!$AG$13="Leve"),CONCATENATE("R2C",'Mapa final'!$S$13),"")</f>
        <v/>
      </c>
      <c r="R44" s="135" t="str">
        <f>IF(AND('Mapa final'!$AE$12="Alta",'Mapa final'!$AG$12="Leve"),CONCATENATE("R2C",'Mapa final'!$S$12),"")</f>
        <v/>
      </c>
      <c r="S44" s="135" t="str">
        <f>IF(AND('Mapa final'!$AE$13="Alta",'Mapa final'!$AG$13="Leve"),CONCATENATE("R2C",'Mapa final'!$S$13),"")</f>
        <v/>
      </c>
      <c r="T44" s="135" t="str">
        <f>IF(AND('Mapa final'!$AE$12="Alta",'Mapa final'!$AG$12="Leve"),CONCATENATE("R2C",'Mapa final'!$S$12),"")</f>
        <v/>
      </c>
      <c r="U44" s="52" t="str">
        <f>IF(AND('Mapa final'!$AE$13="Alta",'Mapa final'!$AG$13="Leve"),CONCATENATE("R2C",'Mapa final'!$S$13),"")</f>
        <v/>
      </c>
      <c r="V44" s="51" t="str">
        <f>IF(AND('Mapa final'!$AE$12="Alta",'Mapa final'!$AG$12="Leve"),CONCATENATE("R2C",'Mapa final'!$S$12),"")</f>
        <v/>
      </c>
      <c r="W44" s="135" t="str">
        <f>IF(AND('Mapa final'!$AE$13="Alta",'Mapa final'!$AG$13="Leve"),CONCATENATE("R2C",'Mapa final'!$S$13),"")</f>
        <v/>
      </c>
      <c r="X44" s="135" t="str">
        <f>IF(AND('Mapa final'!$AE$12="Alta",'Mapa final'!$AG$12="Leve"),CONCATENATE("R2C",'Mapa final'!$S$12),"")</f>
        <v/>
      </c>
      <c r="Y44" s="135" t="str">
        <f>IF(AND('Mapa final'!$AE$13="Alta",'Mapa final'!$AG$13="Leve"),CONCATENATE("R2C",'Mapa final'!$S$13),"")</f>
        <v/>
      </c>
      <c r="Z44" s="135" t="str">
        <f>IF(AND('Mapa final'!$AE$12="Alta",'Mapa final'!$AG$12="Leve"),CONCATENATE("R2C",'Mapa final'!$S$12),"")</f>
        <v/>
      </c>
      <c r="AA44" s="52" t="str">
        <f>IF(AND('Mapa final'!$AE$13="Alta",'Mapa final'!$AG$13="Leve"),CONCATENATE("R2C",'Mapa final'!$S$13),"")</f>
        <v/>
      </c>
      <c r="AB44" s="38" t="str">
        <f>IF(AND('Mapa final'!$AE$12="Muy Alta",'Mapa final'!$AG$12="Leve"),CONCATENATE("R2C",'Mapa final'!$S$12),"")</f>
        <v/>
      </c>
      <c r="AC44" s="134" t="str">
        <f>IF(AND('Mapa final'!$AE$13="Muy Alta",'Mapa final'!$AG$13="Leve"),CONCATENATE("R2C",'Mapa final'!$S$13),"")</f>
        <v/>
      </c>
      <c r="AD44" s="134" t="str">
        <f>IF(AND('Mapa final'!$AE$12="Muy Alta",'Mapa final'!$AG$12="Leve"),CONCATENATE("R2C",'Mapa final'!$S$12),"")</f>
        <v/>
      </c>
      <c r="AE44" s="134" t="str">
        <f>IF(AND('Mapa final'!$AE$13="Muy Alta",'Mapa final'!$AG$13="Leve"),CONCATENATE("R2C",'Mapa final'!$S$13),"")</f>
        <v/>
      </c>
      <c r="AF44" s="134" t="str">
        <f>IF(AND('Mapa final'!$AE$12="Muy Alta",'Mapa final'!$AG$12="Leve"),CONCATENATE("R2C",'Mapa final'!$S$12),"")</f>
        <v/>
      </c>
      <c r="AG44" s="39" t="str">
        <f>IF(AND('Mapa final'!$AE$13="Muy Alta",'Mapa final'!$AG$13="Leve"),CONCATENATE("R2C",'Mapa final'!$S$13),"")</f>
        <v/>
      </c>
      <c r="AH44" s="40" t="str">
        <f>IF(AND('Mapa final'!$AE$12="Muy Alta",'Mapa final'!$AG$12="Catastrófico"),CONCATENATE("R2C",'Mapa final'!$S$12),"")</f>
        <v/>
      </c>
      <c r="AI44" s="136" t="str">
        <f>IF(AND('Mapa final'!$AE$13="Muy Alta",'Mapa final'!$AG$13="Catastrófico"),CONCATENATE("R2C",'Mapa final'!$S$13),"")</f>
        <v/>
      </c>
      <c r="AJ44" s="136" t="str">
        <f>IF(AND('Mapa final'!$AE$12="Muy Alta",'Mapa final'!$AG$12="Catastrófico"),CONCATENATE("R2C",'Mapa final'!$S$12),"")</f>
        <v/>
      </c>
      <c r="AK44" s="136" t="str">
        <f>IF(AND('Mapa final'!$AE$13="Muy Alta",'Mapa final'!$AG$13="Catastrófico"),CONCATENATE("R2C",'Mapa final'!$S$13),"")</f>
        <v/>
      </c>
      <c r="AL44" s="136" t="str">
        <f>IF(AND('Mapa final'!$AE$12="Muy Alta",'Mapa final'!$AG$12="Catastrófico"),CONCATENATE("R2C",'Mapa final'!$S$12),"")</f>
        <v/>
      </c>
      <c r="AM44" s="41" t="str">
        <f>IF(AND('Mapa final'!$AE$13="Muy Alta",'Mapa final'!$AG$13="Catastrófico"),CONCATENATE("R2C",'Mapa final'!$S$13),"")</f>
        <v/>
      </c>
      <c r="AN44" s="64"/>
      <c r="AO44" s="342"/>
      <c r="AP44" s="343"/>
      <c r="AQ44" s="343"/>
      <c r="AR44" s="343"/>
      <c r="AS44" s="343"/>
      <c r="AT44" s="34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69"/>
      <c r="C45" s="269"/>
      <c r="D45" s="270"/>
      <c r="E45" s="314"/>
      <c r="F45" s="315"/>
      <c r="G45" s="315"/>
      <c r="H45" s="315"/>
      <c r="I45" s="315"/>
      <c r="J45" s="61" t="str">
        <f>IF(AND('Mapa final'!$AE$12="Baja",'Mapa final'!$AG$12="Leve"),CONCATENATE("R2C",'Mapa final'!$S$12),"")</f>
        <v/>
      </c>
      <c r="K45" s="62" t="str">
        <f>IF(AND('Mapa final'!$AE$13="Baja",'Mapa final'!$AG$13="Leve"),CONCATENATE("R2C",'Mapa final'!$S$13),"")</f>
        <v/>
      </c>
      <c r="L45" s="62" t="str">
        <f>IF(AND('Mapa final'!$AE$12="Baja",'Mapa final'!$AG$12="Leve"),CONCATENATE("R2C",'Mapa final'!$S$12),"")</f>
        <v/>
      </c>
      <c r="M45" s="62" t="str">
        <f>IF(AND('Mapa final'!$AE$13="Baja",'Mapa final'!$AG$13="Leve"),CONCATENATE("R2C",'Mapa final'!$S$13),"")</f>
        <v/>
      </c>
      <c r="N45" s="62" t="str">
        <f>IF(AND('Mapa final'!$AE$12="Baja",'Mapa final'!$AG$12="Leve"),CONCATENATE("R2C",'Mapa final'!$S$12),"")</f>
        <v/>
      </c>
      <c r="O45" s="63" t="str">
        <f>IF(AND('Mapa final'!$AE$13="Baja",'Mapa final'!$AG$13="Leve"),CONCATENATE("R2C",'Mapa final'!$S$13),"")</f>
        <v/>
      </c>
      <c r="P45" s="54" t="str">
        <f>IF(AND('Mapa final'!$AE$12="Alta",'Mapa final'!$AG$12="Leve"),CONCATENATE("R2C",'Mapa final'!$S$12),"")</f>
        <v/>
      </c>
      <c r="Q45" s="54" t="str">
        <f>IF(AND('Mapa final'!$AE$13="Alta",'Mapa final'!$AG$13="Leve"),CONCATENATE("R2C",'Mapa final'!$S$13),"")</f>
        <v/>
      </c>
      <c r="R45" s="54" t="str">
        <f>IF(AND('Mapa final'!$AE$12="Alta",'Mapa final'!$AG$12="Leve"),CONCATENATE("R2C",'Mapa final'!$S$12),"")</f>
        <v/>
      </c>
      <c r="S45" s="54" t="str">
        <f>IF(AND('Mapa final'!$AE$13="Alta",'Mapa final'!$AG$13="Leve"),CONCATENATE("R2C",'Mapa final'!$S$13),"")</f>
        <v/>
      </c>
      <c r="T45" s="54" t="str">
        <f>IF(AND('Mapa final'!$AE$12="Alta",'Mapa final'!$AG$12="Leve"),CONCATENATE("R2C",'Mapa final'!$S$12),"")</f>
        <v/>
      </c>
      <c r="U45" s="55" t="str">
        <f>IF(AND('Mapa final'!$AE$13="Alta",'Mapa final'!$AG$13="Leve"),CONCATENATE("R2C",'Mapa final'!$S$13),"")</f>
        <v/>
      </c>
      <c r="V45" s="53" t="str">
        <f>IF(AND('Mapa final'!$AE$12="Alta",'Mapa final'!$AG$12="Leve"),CONCATENATE("R2C",'Mapa final'!$S$12),"")</f>
        <v/>
      </c>
      <c r="W45" s="54" t="str">
        <f>IF(AND('Mapa final'!$AE$13="Alta",'Mapa final'!$AG$13="Leve"),CONCATENATE("R2C",'Mapa final'!$S$13),"")</f>
        <v/>
      </c>
      <c r="X45" s="54" t="str">
        <f>IF(AND('Mapa final'!$AE$12="Alta",'Mapa final'!$AG$12="Leve"),CONCATENATE("R2C",'Mapa final'!$S$12),"")</f>
        <v/>
      </c>
      <c r="Y45" s="54" t="str">
        <f>IF(AND('Mapa final'!$AE$13="Alta",'Mapa final'!$AG$13="Leve"),CONCATENATE("R2C",'Mapa final'!$S$13),"")</f>
        <v/>
      </c>
      <c r="Z45" s="54" t="str">
        <f>IF(AND('Mapa final'!$AE$12="Alta",'Mapa final'!$AG$12="Leve"),CONCATENATE("R2C",'Mapa final'!$S$12),"")</f>
        <v/>
      </c>
      <c r="AA45" s="55" t="str">
        <f>IF(AND('Mapa final'!$AE$13="Alta",'Mapa final'!$AG$13="Leve"),CONCATENATE("R2C",'Mapa final'!$S$13),"")</f>
        <v/>
      </c>
      <c r="AB45" s="42" t="str">
        <f>IF(AND('Mapa final'!$AE$12="Muy Alta",'Mapa final'!$AG$12="Leve"),CONCATENATE("R2C",'Mapa final'!$S$12),"")</f>
        <v/>
      </c>
      <c r="AC45" s="43" t="str">
        <f>IF(AND('Mapa final'!$AE$13="Muy Alta",'Mapa final'!$AG$13="Leve"),CONCATENATE("R2C",'Mapa final'!$S$13),"")</f>
        <v/>
      </c>
      <c r="AD45" s="43" t="str">
        <f>IF(AND('Mapa final'!$AE$12="Muy Alta",'Mapa final'!$AG$12="Leve"),CONCATENATE("R2C",'Mapa final'!$S$12),"")</f>
        <v/>
      </c>
      <c r="AE45" s="43" t="str">
        <f>IF(AND('Mapa final'!$AE$13="Muy Alta",'Mapa final'!$AG$13="Leve"),CONCATENATE("R2C",'Mapa final'!$S$13),"")</f>
        <v/>
      </c>
      <c r="AF45" s="43" t="str">
        <f>IF(AND('Mapa final'!$AE$12="Muy Alta",'Mapa final'!$AG$12="Leve"),CONCATENATE("R2C",'Mapa final'!$S$12),"")</f>
        <v/>
      </c>
      <c r="AG45" s="44" t="str">
        <f>IF(AND('Mapa final'!$AE$13="Muy Alta",'Mapa final'!$AG$13="Leve"),CONCATENATE("R2C",'Mapa final'!$S$13),"")</f>
        <v/>
      </c>
      <c r="AH45" s="45" t="str">
        <f>IF(AND('Mapa final'!$AE$12="Muy Alta",'Mapa final'!$AG$12="Catastrófico"),CONCATENATE("R2C",'Mapa final'!$S$12),"")</f>
        <v/>
      </c>
      <c r="AI45" s="46" t="str">
        <f>IF(AND('Mapa final'!$AE$13="Muy Alta",'Mapa final'!$AG$13="Catastrófico"),CONCATENATE("R2C",'Mapa final'!$S$13),"")</f>
        <v/>
      </c>
      <c r="AJ45" s="46" t="str">
        <f>IF(AND('Mapa final'!$AE$12="Muy Alta",'Mapa final'!$AG$12="Catastrófico"),CONCATENATE("R2C",'Mapa final'!$S$12),"")</f>
        <v/>
      </c>
      <c r="AK45" s="46" t="str">
        <f>IF(AND('Mapa final'!$AE$13="Muy Alta",'Mapa final'!$AG$13="Catastrófico"),CONCATENATE("R2C",'Mapa final'!$S$13),"")</f>
        <v/>
      </c>
      <c r="AL45" s="46" t="str">
        <f>IF(AND('Mapa final'!$AE$12="Muy Alta",'Mapa final'!$AG$12="Catastrófico"),CONCATENATE("R2C",'Mapa final'!$S$12),"")</f>
        <v/>
      </c>
      <c r="AM45" s="47" t="str">
        <f>IF(AND('Mapa final'!$AE$13="Muy Alta",'Mapa final'!$AG$13="Catastrófico"),CONCATENATE("R2C",'Mapa final'!$S$13),"")</f>
        <v/>
      </c>
      <c r="AN45" s="64"/>
      <c r="AO45" s="345"/>
      <c r="AP45" s="346"/>
      <c r="AQ45" s="346"/>
      <c r="AR45" s="346"/>
      <c r="AS45" s="346"/>
      <c r="AT45" s="347"/>
    </row>
    <row r="46" spans="1:80" ht="19.5" customHeight="1" x14ac:dyDescent="0.25">
      <c r="A46" s="64"/>
      <c r="B46" s="269"/>
      <c r="C46" s="269"/>
      <c r="D46" s="270"/>
      <c r="E46" s="308" t="s">
        <v>209</v>
      </c>
      <c r="F46" s="309"/>
      <c r="G46" s="309"/>
      <c r="H46" s="309"/>
      <c r="I46" s="310"/>
      <c r="J46" s="56" t="str">
        <f>IF(AND('Mapa final'!$AE$12="Baja",'Mapa final'!$AG$12="Leve"),CONCATENATE("R2C",'Mapa final'!$S$12),"")</f>
        <v/>
      </c>
      <c r="K46" s="57" t="str">
        <f>IF(AND('Mapa final'!$AE$13="Baja",'Mapa final'!$AG$13="Leve"),CONCATENATE("R2C",'Mapa final'!$S$13),"")</f>
        <v/>
      </c>
      <c r="L46" s="57" t="str">
        <f>IF(AND('Mapa final'!$AE$12="Baja",'Mapa final'!$AG$12="Leve"),CONCATENATE("R2C",'Mapa final'!$S$12),"")</f>
        <v/>
      </c>
      <c r="M46" s="57" t="str">
        <f>IF(AND('Mapa final'!$AE$13="Baja",'Mapa final'!$AG$13="Leve"),CONCATENATE("R2C",'Mapa final'!$S$13),"")</f>
        <v/>
      </c>
      <c r="N46" s="57" t="str">
        <f>IF(AND('Mapa final'!$AE$12="Baja",'Mapa final'!$AG$12="Leve"),CONCATENATE("R2C",'Mapa final'!$S$12),"")</f>
        <v/>
      </c>
      <c r="O46" s="58" t="str">
        <f>IF(AND('Mapa final'!$AE$13="Baja",'Mapa final'!$AG$13="Leve"),CONCATENATE("R2C",'Mapa final'!$S$13),"")</f>
        <v/>
      </c>
      <c r="P46" s="56" t="str">
        <f>IF(AND('Mapa final'!$AE$12="Baja",'Mapa final'!$AG$12="Leve"),CONCATENATE("R2C",'Mapa final'!$S$12),"")</f>
        <v/>
      </c>
      <c r="Q46" s="57" t="str">
        <f>IF(AND('Mapa final'!$AE$13="Baja",'Mapa final'!$AG$13="Leve"),CONCATENATE("R2C",'Mapa final'!$S$13),"")</f>
        <v/>
      </c>
      <c r="R46" s="57" t="str">
        <f>IF(AND('Mapa final'!$AE$12="Baja",'Mapa final'!$AG$12="Leve"),CONCATENATE("R2C",'Mapa final'!$S$12),"")</f>
        <v/>
      </c>
      <c r="S46" s="57" t="str">
        <f>IF(AND('Mapa final'!$AE$13="Baja",'Mapa final'!$AG$13="Leve"),CONCATENATE("R2C",'Mapa final'!$S$13),"")</f>
        <v/>
      </c>
      <c r="T46" s="57" t="str">
        <f>IF(AND('Mapa final'!$AE$12="Baja",'Mapa final'!$AG$12="Leve"),CONCATENATE("R2C",'Mapa final'!$S$12),"")</f>
        <v/>
      </c>
      <c r="U46" s="58" t="str">
        <f>IF(AND('Mapa final'!$AE$13="Baja",'Mapa final'!$AG$13="Leve"),CONCATENATE("R2C",'Mapa final'!$S$13),"")</f>
        <v/>
      </c>
      <c r="V46" s="48" t="str">
        <f>IF(AND('Mapa final'!$AE$12="Alta",'Mapa final'!$AG$12="Leve"),CONCATENATE("R2C",'Mapa final'!$S$12),"")</f>
        <v/>
      </c>
      <c r="W46" s="49" t="str">
        <f>IF(AND('Mapa final'!$AE$13="Alta",'Mapa final'!$AG$13="Leve"),CONCATENATE("R2C",'Mapa final'!$S$13),"")</f>
        <v/>
      </c>
      <c r="X46" s="49" t="str">
        <f>IF(AND('Mapa final'!$AE$12="Alta",'Mapa final'!$AG$12="Leve"),CONCATENATE("R2C",'Mapa final'!$S$12),"")</f>
        <v/>
      </c>
      <c r="Y46" s="49" t="str">
        <f>IF(AND('Mapa final'!$AE$13="Alta",'Mapa final'!$AG$13="Leve"),CONCATENATE("R2C",'Mapa final'!$S$13),"")</f>
        <v/>
      </c>
      <c r="Z46" s="49" t="str">
        <f>IF(AND('Mapa final'!$AE$12="Alta",'Mapa final'!$AG$12="Leve"),CONCATENATE("R2C",'Mapa final'!$S$12),"")</f>
        <v/>
      </c>
      <c r="AA46" s="50" t="str">
        <f>IF(AND('Mapa final'!$AE$13="Alta",'Mapa final'!$AG$13="Leve"),CONCATENATE("R2C",'Mapa final'!$S$13),"")</f>
        <v/>
      </c>
      <c r="AB46" s="32" t="str">
        <f>IF(AND('Mapa final'!$AE$12="Muy Alta",'Mapa final'!$AG$12="Leve"),CONCATENATE("R2C",'Mapa final'!$S$12),"")</f>
        <v/>
      </c>
      <c r="AC46" s="33" t="str">
        <f>IF(AND('Mapa final'!$AE$13="Muy Alta",'Mapa final'!$AG$13="Leve"),CONCATENATE("R2C",'Mapa final'!$S$13),"")</f>
        <v/>
      </c>
      <c r="AD46" s="33" t="str">
        <f>IF(AND('Mapa final'!$AE$12="Muy Alta",'Mapa final'!$AG$12="Leve"),CONCATENATE("R2C",'Mapa final'!$S$12),"")</f>
        <v/>
      </c>
      <c r="AE46" s="33" t="str">
        <f>IF(AND('Mapa final'!$AE$13="Muy Alta",'Mapa final'!$AG$13="Leve"),CONCATENATE("R2C",'Mapa final'!$S$13),"")</f>
        <v/>
      </c>
      <c r="AF46" s="33" t="str">
        <f>IF(AND('Mapa final'!$AE$12="Muy Alta",'Mapa final'!$AG$12="Leve"),CONCATENATE("R2C",'Mapa final'!$S$12),"")</f>
        <v/>
      </c>
      <c r="AG46" s="34" t="str">
        <f>IF(AND('Mapa final'!$AE$13="Muy Alta",'Mapa final'!$AG$13="Leve"),CONCATENATE("R2C",'Mapa final'!$S$13),"")</f>
        <v/>
      </c>
      <c r="AH46" s="35" t="str">
        <f>IF(AND('Mapa final'!$AE$12="Muy Alta",'Mapa final'!$AG$12="Catastrófico"),CONCATENATE("R2C",'Mapa final'!$S$12),"")</f>
        <v/>
      </c>
      <c r="AI46" s="36" t="str">
        <f>IF(AND('Mapa final'!$AE$13="Muy Alta",'Mapa final'!$AG$13="Catastrófico"),CONCATENATE("R2C",'Mapa final'!$S$13),"")</f>
        <v/>
      </c>
      <c r="AJ46" s="36" t="str">
        <f>IF(AND('Mapa final'!$AE$12="Muy Alta",'Mapa final'!$AG$12="Catastrófico"),CONCATENATE("R2C",'Mapa final'!$S$12),"")</f>
        <v/>
      </c>
      <c r="AK46" s="36" t="str">
        <f>IF(AND('Mapa final'!$AE$13="Muy Alta",'Mapa final'!$AG$13="Catastrófico"),CONCATENATE("R2C",'Mapa final'!$S$13),"")</f>
        <v/>
      </c>
      <c r="AL46" s="36" t="str">
        <f>IF(AND('Mapa final'!$AE$12="Muy Alta",'Mapa final'!$AG$12="Catastrófico"),CONCATENATE("R2C",'Mapa final'!$S$12),"")</f>
        <v/>
      </c>
      <c r="AM46" s="37" t="str">
        <f>IF(AND('Mapa final'!$AE$13="Muy Alta",'Mapa final'!$AG$13="Catastrófico"),CONCATENATE("R2C",'Mapa final'!$S$13),"")</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19.5" customHeight="1" x14ac:dyDescent="0.25">
      <c r="A47" s="64"/>
      <c r="B47" s="269"/>
      <c r="C47" s="269"/>
      <c r="D47" s="270"/>
      <c r="E47" s="327"/>
      <c r="F47" s="312"/>
      <c r="G47" s="312"/>
      <c r="H47" s="312"/>
      <c r="I47" s="313"/>
      <c r="J47" s="59" t="str">
        <f>IF(AND('Mapa final'!$AE$12="Baja",'Mapa final'!$AG$12="Leve"),CONCATENATE("R2C",'Mapa final'!$S$12),"")</f>
        <v/>
      </c>
      <c r="K47" s="137" t="str">
        <f>IF(AND('Mapa final'!$AE$13="Baja",'Mapa final'!$AG$13="Leve"),CONCATENATE("R2C",'Mapa final'!$S$13),"")</f>
        <v/>
      </c>
      <c r="L47" s="137" t="str">
        <f>IF(AND('Mapa final'!$AE$12="Baja",'Mapa final'!$AG$12="Leve"),CONCATENATE("R2C",'Mapa final'!$S$12),"")</f>
        <v/>
      </c>
      <c r="M47" s="137" t="str">
        <f>IF(AND('Mapa final'!$AE$13="Baja",'Mapa final'!$AG$13="Leve"),CONCATENATE("R2C",'Mapa final'!$S$13),"")</f>
        <v/>
      </c>
      <c r="N47" s="137" t="str">
        <f>IF(AND('Mapa final'!$AE$12="Baja",'Mapa final'!$AG$12="Leve"),CONCATENATE("R2C",'Mapa final'!$S$12),"")</f>
        <v/>
      </c>
      <c r="O47" s="60" t="str">
        <f>IF(AND('Mapa final'!$AE$13="Baja",'Mapa final'!$AG$13="Leve"),CONCATENATE("R2C",'Mapa final'!$S$13),"")</f>
        <v/>
      </c>
      <c r="P47" s="59" t="str">
        <f>IF(AND('Mapa final'!$AE$12="Baja",'Mapa final'!$AG$12="Leve"),CONCATENATE("R2C",'Mapa final'!$S$12),"")</f>
        <v/>
      </c>
      <c r="Q47" s="137" t="str">
        <f>IF(AND('Mapa final'!$AE$13="Baja",'Mapa final'!$AG$13="Leve"),CONCATENATE("R2C",'Mapa final'!$S$13),"")</f>
        <v/>
      </c>
      <c r="R47" s="137" t="str">
        <f>IF(AND('Mapa final'!$AE$12="Baja",'Mapa final'!$AG$12="Leve"),CONCATENATE("R2C",'Mapa final'!$S$12),"")</f>
        <v/>
      </c>
      <c r="S47" s="137" t="str">
        <f>IF(AND('Mapa final'!$AE$13="Baja",'Mapa final'!$AG$13="Leve"),CONCATENATE("R2C",'Mapa final'!$S$13),"")</f>
        <v/>
      </c>
      <c r="T47" s="137" t="str">
        <f>IF(AND('Mapa final'!$AE$12="Baja",'Mapa final'!$AG$12="Leve"),CONCATENATE("R2C",'Mapa final'!$S$12),"")</f>
        <v/>
      </c>
      <c r="U47" s="60" t="str">
        <f>IF(AND('Mapa final'!$AE$13="Baja",'Mapa final'!$AG$13="Leve"),CONCATENATE("R2C",'Mapa final'!$S$13),"")</f>
        <v/>
      </c>
      <c r="V47" s="51" t="str">
        <f>IF(AND('Mapa final'!$AE$12="Alta",'Mapa final'!$AG$12="Leve"),CONCATENATE("R2C",'Mapa final'!$S$12),"")</f>
        <v/>
      </c>
      <c r="W47" s="135" t="str">
        <f>IF(AND('Mapa final'!$AE$13="Alta",'Mapa final'!$AG$13="Leve"),CONCATENATE("R2C",'Mapa final'!$S$13),"")</f>
        <v/>
      </c>
      <c r="X47" s="135" t="str">
        <f>IF(AND('Mapa final'!$AE$12="Alta",'Mapa final'!$AG$12="Leve"),CONCATENATE("R2C",'Mapa final'!$S$12),"")</f>
        <v/>
      </c>
      <c r="Y47" s="135" t="str">
        <f>IF(AND('Mapa final'!$AE$13="Alta",'Mapa final'!$AG$13="Leve"),CONCATENATE("R2C",'Mapa final'!$S$13),"")</f>
        <v/>
      </c>
      <c r="Z47" s="135" t="str">
        <f>IF(AND('Mapa final'!$AE$12="Alta",'Mapa final'!$AG$12="Leve"),CONCATENATE("R2C",'Mapa final'!$S$12),"")</f>
        <v/>
      </c>
      <c r="AA47" s="52" t="str">
        <f>IF(AND('Mapa final'!$AE$13="Alta",'Mapa final'!$AG$13="Leve"),CONCATENATE("R2C",'Mapa final'!$S$13),"")</f>
        <v/>
      </c>
      <c r="AB47" s="38" t="str">
        <f>IF(AND('Mapa final'!$AE$12="Muy Alta",'Mapa final'!$AG$12="Leve"),CONCATENATE("R2C",'Mapa final'!$S$12),"")</f>
        <v/>
      </c>
      <c r="AC47" s="134" t="str">
        <f>IF(AND('Mapa final'!$AE$13="Muy Alta",'Mapa final'!$AG$13="Leve"),CONCATENATE("R2C",'Mapa final'!$S$13),"")</f>
        <v/>
      </c>
      <c r="AD47" s="134" t="str">
        <f>IF(AND('Mapa final'!$AE$12="Muy Alta",'Mapa final'!$AG$12="Leve"),CONCATENATE("R2C",'Mapa final'!$S$12),"")</f>
        <v/>
      </c>
      <c r="AE47" s="134" t="str">
        <f>IF(AND('Mapa final'!$AE$13="Muy Alta",'Mapa final'!$AG$13="Leve"),CONCATENATE("R2C",'Mapa final'!$S$13),"")</f>
        <v/>
      </c>
      <c r="AF47" s="134" t="str">
        <f>IF(AND('Mapa final'!$AE$12="Muy Alta",'Mapa final'!$AG$12="Leve"),CONCATENATE("R2C",'Mapa final'!$S$12),"")</f>
        <v/>
      </c>
      <c r="AG47" s="39" t="str">
        <f>IF(AND('Mapa final'!$AE$13="Muy Alta",'Mapa final'!$AG$13="Leve"),CONCATENATE("R2C",'Mapa final'!$S$13),"")</f>
        <v/>
      </c>
      <c r="AH47" s="40" t="str">
        <f>IF(AND('Mapa final'!$AE$12="Muy Alta",'Mapa final'!$AG$12="Catastrófico"),CONCATENATE("R2C",'Mapa final'!$S$12),"")</f>
        <v/>
      </c>
      <c r="AI47" s="136" t="str">
        <f>IF(AND('Mapa final'!$AE$13="Muy Alta",'Mapa final'!$AG$13="Catastrófico"),CONCATENATE("R2C",'Mapa final'!$S$13),"")</f>
        <v/>
      </c>
      <c r="AJ47" s="136" t="str">
        <f>IF(AND('Mapa final'!$AE$12="Muy Alta",'Mapa final'!$AG$12="Catastrófico"),CONCATENATE("R2C",'Mapa final'!$S$12),"")</f>
        <v/>
      </c>
      <c r="AK47" s="136" t="str">
        <f>IF(AND('Mapa final'!$AE$13="Muy Alta",'Mapa final'!$AG$13="Catastrófico"),CONCATENATE("R2C",'Mapa final'!$S$13),"")</f>
        <v/>
      </c>
      <c r="AL47" s="136" t="str">
        <f>IF(AND('Mapa final'!$AE$12="Muy Alta",'Mapa final'!$AG$12="Catastrófico"),CONCATENATE("R2C",'Mapa final'!$S$12),"")</f>
        <v/>
      </c>
      <c r="AM47" s="41" t="str">
        <f>IF(AND('Mapa final'!$AE$13="Muy Alta",'Mapa final'!$AG$13="Catastrófico"),CONCATENATE("R2C",'Mapa final'!$S$13),"")</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69"/>
      <c r="C48" s="269"/>
      <c r="D48" s="270"/>
      <c r="E48" s="327"/>
      <c r="F48" s="312"/>
      <c r="G48" s="312"/>
      <c r="H48" s="312"/>
      <c r="I48" s="313"/>
      <c r="J48" s="59" t="str">
        <f>IF(AND('Mapa final'!$AE$12="Baja",'Mapa final'!$AG$12="Leve"),CONCATENATE("R2C",'Mapa final'!$S$12),"")</f>
        <v/>
      </c>
      <c r="K48" s="137" t="str">
        <f>IF(AND('Mapa final'!$AE$13="Baja",'Mapa final'!$AG$13="Leve"),CONCATENATE("R2C",'Mapa final'!$S$13),"")</f>
        <v/>
      </c>
      <c r="L48" s="137" t="str">
        <f>IF(AND('Mapa final'!$AE$12="Baja",'Mapa final'!$AG$12="Leve"),CONCATENATE("R2C",'Mapa final'!$S$12),"")</f>
        <v/>
      </c>
      <c r="M48" s="137" t="str">
        <f>IF(AND('Mapa final'!$AE$13="Baja",'Mapa final'!$AG$13="Leve"),CONCATENATE("R2C",'Mapa final'!$S$13),"")</f>
        <v/>
      </c>
      <c r="N48" s="137" t="str">
        <f>IF(AND('Mapa final'!$AE$12="Baja",'Mapa final'!$AG$12="Leve"),CONCATENATE("R2C",'Mapa final'!$S$12),"")</f>
        <v/>
      </c>
      <c r="O48" s="60" t="str">
        <f>IF(AND('Mapa final'!$AE$13="Baja",'Mapa final'!$AG$13="Leve"),CONCATENATE("R2C",'Mapa final'!$S$13),"")</f>
        <v/>
      </c>
      <c r="P48" s="59" t="str">
        <f>IF(AND('Mapa final'!$AE$12="Baja",'Mapa final'!$AG$12="Leve"),CONCATENATE("R2C",'Mapa final'!$S$12),"")</f>
        <v/>
      </c>
      <c r="Q48" s="137" t="str">
        <f>IF(AND('Mapa final'!$AE$13="Baja",'Mapa final'!$AG$13="Leve"),CONCATENATE("R2C",'Mapa final'!$S$13),"")</f>
        <v/>
      </c>
      <c r="R48" s="137" t="str">
        <f>IF(AND('Mapa final'!$AE$12="Baja",'Mapa final'!$AG$12="Leve"),CONCATENATE("R2C",'Mapa final'!$S$12),"")</f>
        <v/>
      </c>
      <c r="S48" s="137" t="str">
        <f>IF(AND('Mapa final'!$AE$13="Baja",'Mapa final'!$AG$13="Leve"),CONCATENATE("R2C",'Mapa final'!$S$13),"")</f>
        <v/>
      </c>
      <c r="T48" s="137" t="str">
        <f>IF(AND('Mapa final'!$AE$12="Baja",'Mapa final'!$AG$12="Leve"),CONCATENATE("R2C",'Mapa final'!$S$12),"")</f>
        <v/>
      </c>
      <c r="U48" s="60" t="str">
        <f>IF(AND('Mapa final'!$AE$13="Baja",'Mapa final'!$AG$13="Leve"),CONCATENATE("R2C",'Mapa final'!$S$13),"")</f>
        <v/>
      </c>
      <c r="V48" s="51" t="str">
        <f>IF(AND('Mapa final'!$AE$12="Alta",'Mapa final'!$AG$12="Leve"),CONCATENATE("R2C",'Mapa final'!$S$12),"")</f>
        <v/>
      </c>
      <c r="W48" s="135" t="str">
        <f>IF(AND('Mapa final'!$AE$13="Alta",'Mapa final'!$AG$13="Leve"),CONCATENATE("R2C",'Mapa final'!$S$13),"")</f>
        <v/>
      </c>
      <c r="X48" s="135" t="str">
        <f>IF(AND('Mapa final'!$AE$12="Alta",'Mapa final'!$AG$12="Leve"),CONCATENATE("R2C",'Mapa final'!$S$12),"")</f>
        <v/>
      </c>
      <c r="Y48" s="135" t="str">
        <f>IF(AND('Mapa final'!$AE$13="Alta",'Mapa final'!$AG$13="Leve"),CONCATENATE("R2C",'Mapa final'!$S$13),"")</f>
        <v/>
      </c>
      <c r="Z48" s="135" t="str">
        <f>IF(AND('Mapa final'!$AE$12="Alta",'Mapa final'!$AG$12="Leve"),CONCATENATE("R2C",'Mapa final'!$S$12),"")</f>
        <v/>
      </c>
      <c r="AA48" s="52" t="str">
        <f>IF(AND('Mapa final'!$AE$13="Alta",'Mapa final'!$AG$13="Leve"),CONCATENATE("R2C",'Mapa final'!$S$13),"")</f>
        <v/>
      </c>
      <c r="AB48" s="38" t="str">
        <f>IF(AND('Mapa final'!$AE$12="Muy Alta",'Mapa final'!$AG$12="Leve"),CONCATENATE("R2C",'Mapa final'!$S$12),"")</f>
        <v/>
      </c>
      <c r="AC48" s="134" t="str">
        <f>IF(AND('Mapa final'!$AE$13="Muy Alta",'Mapa final'!$AG$13="Leve"),CONCATENATE("R2C",'Mapa final'!$S$13),"")</f>
        <v/>
      </c>
      <c r="AD48" s="134" t="str">
        <f>IF(AND('Mapa final'!$AE$12="Muy Alta",'Mapa final'!$AG$12="Leve"),CONCATENATE("R2C",'Mapa final'!$S$12),"")</f>
        <v/>
      </c>
      <c r="AE48" s="134" t="str">
        <f>IF(AND('Mapa final'!$AE$13="Muy Alta",'Mapa final'!$AG$13="Leve"),CONCATENATE("R2C",'Mapa final'!$S$13),"")</f>
        <v/>
      </c>
      <c r="AF48" s="134" t="str">
        <f>IF(AND('Mapa final'!$AE$12="Muy Alta",'Mapa final'!$AG$12="Leve"),CONCATENATE("R2C",'Mapa final'!$S$12),"")</f>
        <v/>
      </c>
      <c r="AG48" s="39" t="str">
        <f>IF(AND('Mapa final'!$AE$13="Muy Alta",'Mapa final'!$AG$13="Leve"),CONCATENATE("R2C",'Mapa final'!$S$13),"")</f>
        <v/>
      </c>
      <c r="AH48" s="40" t="str">
        <f>IF(AND('Mapa final'!$AE$12="Muy Alta",'Mapa final'!$AG$12="Catastrófico"),CONCATENATE("R2C",'Mapa final'!$S$12),"")</f>
        <v/>
      </c>
      <c r="AI48" s="136" t="str">
        <f>IF(AND('Mapa final'!$AE$13="Muy Alta",'Mapa final'!$AG$13="Catastrófico"),CONCATENATE("R2C",'Mapa final'!$S$13),"")</f>
        <v/>
      </c>
      <c r="AJ48" s="136" t="str">
        <f>IF(AND('Mapa final'!$AE$12="Muy Alta",'Mapa final'!$AG$12="Catastrófico"),CONCATENATE("R2C",'Mapa final'!$S$12),"")</f>
        <v/>
      </c>
      <c r="AK48" s="136" t="str">
        <f>IF(AND('Mapa final'!$AE$13="Muy Alta",'Mapa final'!$AG$13="Catastrófico"),CONCATENATE("R2C",'Mapa final'!$S$13),"")</f>
        <v/>
      </c>
      <c r="AL48" s="136" t="str">
        <f>IF(AND('Mapa final'!$AE$12="Muy Alta",'Mapa final'!$AG$12="Catastrófico"),CONCATENATE("R2C",'Mapa final'!$S$12),"")</f>
        <v/>
      </c>
      <c r="AM48" s="41" t="str">
        <f>IF(AND('Mapa final'!$AE$13="Muy Alta",'Mapa final'!$AG$13="Catastrófico"),CONCATENATE("R2C",'Mapa final'!$S$13),"")</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69"/>
      <c r="C49" s="269"/>
      <c r="D49" s="270"/>
      <c r="E49" s="311"/>
      <c r="F49" s="312"/>
      <c r="G49" s="312"/>
      <c r="H49" s="312"/>
      <c r="I49" s="313"/>
      <c r="J49" s="59" t="str">
        <f>IF(AND('Mapa final'!$AE$12="Baja",'Mapa final'!$AG$12="Leve"),CONCATENATE("R2C",'Mapa final'!$S$12),"")</f>
        <v/>
      </c>
      <c r="K49" s="137" t="str">
        <f>IF(AND('Mapa final'!$AE$13="Baja",'Mapa final'!$AG$13="Leve"),CONCATENATE("R2C",'Mapa final'!$S$13),"")</f>
        <v/>
      </c>
      <c r="L49" s="137" t="str">
        <f>IF(AND('Mapa final'!$AE$12="Baja",'Mapa final'!$AG$12="Leve"),CONCATENATE("R2C",'Mapa final'!$S$12),"")</f>
        <v/>
      </c>
      <c r="M49" s="137" t="str">
        <f>IF(AND('Mapa final'!$AE$13="Baja",'Mapa final'!$AG$13="Leve"),CONCATENATE("R2C",'Mapa final'!$S$13),"")</f>
        <v/>
      </c>
      <c r="N49" s="137" t="str">
        <f>IF(AND('Mapa final'!$AE$12="Baja",'Mapa final'!$AG$12="Leve"),CONCATENATE("R2C",'Mapa final'!$S$12),"")</f>
        <v/>
      </c>
      <c r="O49" s="60" t="str">
        <f>IF(AND('Mapa final'!$AE$13="Baja",'Mapa final'!$AG$13="Leve"),CONCATENATE("R2C",'Mapa final'!$S$13),"")</f>
        <v/>
      </c>
      <c r="P49" s="59" t="str">
        <f>IF(AND('Mapa final'!$AE$12="Baja",'Mapa final'!$AG$12="Leve"),CONCATENATE("R2C",'Mapa final'!$S$12),"")</f>
        <v/>
      </c>
      <c r="Q49" s="137" t="str">
        <f>IF(AND('Mapa final'!$AE$13="Baja",'Mapa final'!$AG$13="Leve"),CONCATENATE("R2C",'Mapa final'!$S$13),"")</f>
        <v/>
      </c>
      <c r="R49" s="137" t="str">
        <f>IF(AND('Mapa final'!$AE$12="Baja",'Mapa final'!$AG$12="Leve"),CONCATENATE("R2C",'Mapa final'!$S$12),"")</f>
        <v/>
      </c>
      <c r="S49" s="137" t="str">
        <f>IF(AND('Mapa final'!$AE$13="Baja",'Mapa final'!$AG$13="Leve"),CONCATENATE("R2C",'Mapa final'!$S$13),"")</f>
        <v/>
      </c>
      <c r="T49" s="137" t="str">
        <f>IF(AND('Mapa final'!$AE$12="Baja",'Mapa final'!$AG$12="Leve"),CONCATENATE("R2C",'Mapa final'!$S$12),"")</f>
        <v/>
      </c>
      <c r="U49" s="60" t="str">
        <f>IF(AND('Mapa final'!$AE$13="Baja",'Mapa final'!$AG$13="Leve"),CONCATENATE("R2C",'Mapa final'!$S$13),"")</f>
        <v/>
      </c>
      <c r="V49" s="51" t="str">
        <f>IF(AND('Mapa final'!$AE$12="Alta",'Mapa final'!$AG$12="Leve"),CONCATENATE("R2C",'Mapa final'!$S$12),"")</f>
        <v/>
      </c>
      <c r="W49" s="135" t="str">
        <f>IF(AND('Mapa final'!$AE$13="Alta",'Mapa final'!$AG$13="Leve"),CONCATENATE("R2C",'Mapa final'!$S$13),"")</f>
        <v/>
      </c>
      <c r="X49" s="135" t="str">
        <f>IF(AND('Mapa final'!$AE$12="Alta",'Mapa final'!$AG$12="Leve"),CONCATENATE("R2C",'Mapa final'!$S$12),"")</f>
        <v/>
      </c>
      <c r="Y49" s="135" t="str">
        <f>IF(AND('Mapa final'!$AE$13="Alta",'Mapa final'!$AG$13="Leve"),CONCATENATE("R2C",'Mapa final'!$S$13),"")</f>
        <v/>
      </c>
      <c r="Z49" s="135" t="str">
        <f>IF(AND('Mapa final'!$AE$12="Alta",'Mapa final'!$AG$12="Leve"),CONCATENATE("R2C",'Mapa final'!$S$12),"")</f>
        <v/>
      </c>
      <c r="AA49" s="52" t="str">
        <f>IF(AND('Mapa final'!$AE$13="Alta",'Mapa final'!$AG$13="Leve"),CONCATENATE("R2C",'Mapa final'!$S$13),"")</f>
        <v/>
      </c>
      <c r="AB49" s="38" t="str">
        <f>IF(AND('Mapa final'!$AE$12="Muy Alta",'Mapa final'!$AG$12="Leve"),CONCATENATE("R2C",'Mapa final'!$S$12),"")</f>
        <v/>
      </c>
      <c r="AC49" s="134" t="str">
        <f>IF(AND('Mapa final'!$AE$13="Muy Alta",'Mapa final'!$AG$13="Leve"),CONCATENATE("R2C",'Mapa final'!$S$13),"")</f>
        <v/>
      </c>
      <c r="AD49" s="134" t="str">
        <f>IF(AND('Mapa final'!$AE$12="Muy Alta",'Mapa final'!$AG$12="Leve"),CONCATENATE("R2C",'Mapa final'!$S$12),"")</f>
        <v/>
      </c>
      <c r="AE49" s="134" t="str">
        <f>IF(AND('Mapa final'!$AE$13="Muy Alta",'Mapa final'!$AG$13="Leve"),CONCATENATE("R2C",'Mapa final'!$S$13),"")</f>
        <v/>
      </c>
      <c r="AF49" s="134" t="str">
        <f>IF(AND('Mapa final'!$AE$12="Muy Alta",'Mapa final'!$AG$12="Leve"),CONCATENATE("R2C",'Mapa final'!$S$12),"")</f>
        <v/>
      </c>
      <c r="AG49" s="39" t="str">
        <f>IF(AND('Mapa final'!$AE$13="Muy Alta",'Mapa final'!$AG$13="Leve"),CONCATENATE("R2C",'Mapa final'!$S$13),"")</f>
        <v/>
      </c>
      <c r="AH49" s="40" t="str">
        <f>IF(AND('Mapa final'!$AE$12="Muy Alta",'Mapa final'!$AG$12="Catastrófico"),CONCATENATE("R2C",'Mapa final'!$S$12),"")</f>
        <v/>
      </c>
      <c r="AI49" s="136" t="str">
        <f>IF(AND('Mapa final'!$AE$13="Muy Alta",'Mapa final'!$AG$13="Catastrófico"),CONCATENATE("R2C",'Mapa final'!$S$13),"")</f>
        <v/>
      </c>
      <c r="AJ49" s="136" t="str">
        <f>IF(AND('Mapa final'!$AE$12="Muy Alta",'Mapa final'!$AG$12="Catastrófico"),CONCATENATE("R2C",'Mapa final'!$S$12),"")</f>
        <v/>
      </c>
      <c r="AK49" s="136" t="str">
        <f>IF(AND('Mapa final'!$AE$13="Muy Alta",'Mapa final'!$AG$13="Catastrófico"),CONCATENATE("R2C",'Mapa final'!$S$13),"")</f>
        <v/>
      </c>
      <c r="AL49" s="136" t="str">
        <f>IF(AND('Mapa final'!$AE$12="Muy Alta",'Mapa final'!$AG$12="Catastrófico"),CONCATENATE("R2C",'Mapa final'!$S$12),"")</f>
        <v/>
      </c>
      <c r="AM49" s="41" t="str">
        <f>IF(AND('Mapa final'!$AE$13="Muy Alta",'Mapa final'!$AG$13="Catastrófico"),CONCATENATE("R2C",'Mapa final'!$S$13),"")</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69"/>
      <c r="C50" s="269"/>
      <c r="D50" s="270"/>
      <c r="E50" s="311"/>
      <c r="F50" s="312"/>
      <c r="G50" s="312"/>
      <c r="H50" s="312"/>
      <c r="I50" s="313"/>
      <c r="J50" s="59" t="str">
        <f>IF(AND('Mapa final'!$AE$12="Baja",'Mapa final'!$AG$12="Leve"),CONCATENATE("R2C",'Mapa final'!$S$12),"")</f>
        <v/>
      </c>
      <c r="K50" s="137" t="str">
        <f>IF(AND('Mapa final'!$AE$13="Baja",'Mapa final'!$AG$13="Leve"),CONCATENATE("R2C",'Mapa final'!$S$13),"")</f>
        <v/>
      </c>
      <c r="L50" s="137" t="str">
        <f>IF(AND('Mapa final'!$AE$12="Baja",'Mapa final'!$AG$12="Leve"),CONCATENATE("R2C",'Mapa final'!$S$12),"")</f>
        <v/>
      </c>
      <c r="M50" s="137" t="str">
        <f>IF(AND('Mapa final'!$AE$13="Baja",'Mapa final'!$AG$13="Leve"),CONCATENATE("R2C",'Mapa final'!$S$13),"")</f>
        <v/>
      </c>
      <c r="N50" s="137" t="str">
        <f>IF(AND('Mapa final'!$AE$12="Baja",'Mapa final'!$AG$12="Leve"),CONCATENATE("R2C",'Mapa final'!$S$12),"")</f>
        <v/>
      </c>
      <c r="O50" s="60" t="str">
        <f>IF(AND('Mapa final'!$AE$13="Baja",'Mapa final'!$AG$13="Leve"),CONCATENATE("R2C",'Mapa final'!$S$13),"")</f>
        <v/>
      </c>
      <c r="P50" s="59" t="str">
        <f>IF(AND('Mapa final'!$AE$12="Baja",'Mapa final'!$AG$12="Leve"),CONCATENATE("R2C",'Mapa final'!$S$12),"")</f>
        <v/>
      </c>
      <c r="Q50" s="137" t="str">
        <f>IF(AND('Mapa final'!$AE$13="Baja",'Mapa final'!$AG$13="Leve"),CONCATENATE("R2C",'Mapa final'!$S$13),"")</f>
        <v/>
      </c>
      <c r="R50" s="137" t="str">
        <f>IF(AND('Mapa final'!$AE$12="Baja",'Mapa final'!$AG$12="Leve"),CONCATENATE("R2C",'Mapa final'!$S$12),"")</f>
        <v/>
      </c>
      <c r="S50" s="137" t="str">
        <f>IF(AND('Mapa final'!$AE$13="Baja",'Mapa final'!$AG$13="Leve"),CONCATENATE("R2C",'Mapa final'!$S$13),"")</f>
        <v/>
      </c>
      <c r="T50" s="137" t="str">
        <f>IF(AND('Mapa final'!$AE$12="Baja",'Mapa final'!$AG$12="Leve"),CONCATENATE("R2C",'Mapa final'!$S$12),"")</f>
        <v/>
      </c>
      <c r="U50" s="60" t="str">
        <f>IF(AND('Mapa final'!$AE$13="Baja",'Mapa final'!$AG$13="Leve"),CONCATENATE("R2C",'Mapa final'!$S$13),"")</f>
        <v/>
      </c>
      <c r="V50" s="51" t="str">
        <f>IF(AND('Mapa final'!$AE$12="Alta",'Mapa final'!$AG$12="Leve"),CONCATENATE("R2C",'Mapa final'!$S$12),"")</f>
        <v/>
      </c>
      <c r="W50" s="135" t="str">
        <f>IF(AND('Mapa final'!$AE$13="Alta",'Mapa final'!$AG$13="Leve"),CONCATENATE("R2C",'Mapa final'!$S$13),"")</f>
        <v/>
      </c>
      <c r="X50" s="135" t="str">
        <f>IF(AND('Mapa final'!$AE$12="Alta",'Mapa final'!$AG$12="Leve"),CONCATENATE("R2C",'Mapa final'!$S$12),"")</f>
        <v/>
      </c>
      <c r="Y50" s="135" t="str">
        <f>IF(AND('Mapa final'!$AE$13="Alta",'Mapa final'!$AG$13="Leve"),CONCATENATE("R2C",'Mapa final'!$S$13),"")</f>
        <v/>
      </c>
      <c r="Z50" s="135" t="str">
        <f>IF(AND('Mapa final'!$AE$12="Alta",'Mapa final'!$AG$12="Leve"),CONCATENATE("R2C",'Mapa final'!$S$12),"")</f>
        <v/>
      </c>
      <c r="AA50" s="52" t="str">
        <f>IF(AND('Mapa final'!$AE$13="Alta",'Mapa final'!$AG$13="Leve"),CONCATENATE("R2C",'Mapa final'!$S$13),"")</f>
        <v/>
      </c>
      <c r="AB50" s="38" t="str">
        <f>IF(AND('Mapa final'!$AE$12="Muy Alta",'Mapa final'!$AG$12="Leve"),CONCATENATE("R2C",'Mapa final'!$S$12),"")</f>
        <v/>
      </c>
      <c r="AC50" s="134" t="str">
        <f>IF(AND('Mapa final'!$AE$13="Muy Alta",'Mapa final'!$AG$13="Leve"),CONCATENATE("R2C",'Mapa final'!$S$13),"")</f>
        <v/>
      </c>
      <c r="AD50" s="134" t="str">
        <f>IF(AND('Mapa final'!$AE$12="Muy Alta",'Mapa final'!$AG$12="Leve"),CONCATENATE("R2C",'Mapa final'!$S$12),"")</f>
        <v/>
      </c>
      <c r="AE50" s="134" t="str">
        <f>IF(AND('Mapa final'!$AE$13="Muy Alta",'Mapa final'!$AG$13="Leve"),CONCATENATE("R2C",'Mapa final'!$S$13),"")</f>
        <v/>
      </c>
      <c r="AF50" s="134" t="str">
        <f>IF(AND('Mapa final'!$AE$12="Muy Alta",'Mapa final'!$AG$12="Leve"),CONCATENATE("R2C",'Mapa final'!$S$12),"")</f>
        <v/>
      </c>
      <c r="AG50" s="39" t="str">
        <f>IF(AND('Mapa final'!$AE$13="Muy Alta",'Mapa final'!$AG$13="Leve"),CONCATENATE("R2C",'Mapa final'!$S$13),"")</f>
        <v/>
      </c>
      <c r="AH50" s="40" t="str">
        <f>IF(AND('Mapa final'!$AE$12="Muy Alta",'Mapa final'!$AG$12="Catastrófico"),CONCATENATE("R2C",'Mapa final'!$S$12),"")</f>
        <v/>
      </c>
      <c r="AI50" s="136" t="str">
        <f>IF(AND('Mapa final'!$AE$13="Muy Alta",'Mapa final'!$AG$13="Catastrófico"),CONCATENATE("R2C",'Mapa final'!$S$13),"")</f>
        <v/>
      </c>
      <c r="AJ50" s="136" t="str">
        <f>IF(AND('Mapa final'!$AE$12="Muy Alta",'Mapa final'!$AG$12="Catastrófico"),CONCATENATE("R2C",'Mapa final'!$S$12),"")</f>
        <v/>
      </c>
      <c r="AK50" s="136" t="str">
        <f>IF(AND('Mapa final'!$AE$13="Muy Alta",'Mapa final'!$AG$13="Catastrófico"),CONCATENATE("R2C",'Mapa final'!$S$13),"")</f>
        <v/>
      </c>
      <c r="AL50" s="136" t="str">
        <f>IF(AND('Mapa final'!$AE$12="Muy Alta",'Mapa final'!$AG$12="Catastrófico"),CONCATENATE("R2C",'Mapa final'!$S$12),"")</f>
        <v/>
      </c>
      <c r="AM50" s="41" t="str">
        <f>IF(AND('Mapa final'!$AE$13="Muy Alta",'Mapa final'!$AG$13="Catastrófico"),CONCATENATE("R2C",'Mapa final'!$S$13),"")</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69"/>
      <c r="C51" s="269"/>
      <c r="D51" s="270"/>
      <c r="E51" s="311"/>
      <c r="F51" s="312"/>
      <c r="G51" s="312"/>
      <c r="H51" s="312"/>
      <c r="I51" s="313"/>
      <c r="J51" s="59" t="str">
        <f>IF(AND('Mapa final'!$AE$12="Baja",'Mapa final'!$AG$12="Leve"),CONCATENATE("R2C",'Mapa final'!$S$12),"")</f>
        <v/>
      </c>
      <c r="K51" s="137" t="str">
        <f>IF(AND('Mapa final'!$AE$13="Baja",'Mapa final'!$AG$13="Leve"),CONCATENATE("R2C",'Mapa final'!$S$13),"")</f>
        <v/>
      </c>
      <c r="L51" s="137" t="str">
        <f>IF(AND('Mapa final'!$AE$12="Baja",'Mapa final'!$AG$12="Leve"),CONCATENATE("R2C",'Mapa final'!$S$12),"")</f>
        <v/>
      </c>
      <c r="M51" s="137" t="str">
        <f>IF(AND('Mapa final'!$AE$13="Baja",'Mapa final'!$AG$13="Leve"),CONCATENATE("R2C",'Mapa final'!$S$13),"")</f>
        <v/>
      </c>
      <c r="N51" s="137" t="str">
        <f>IF(AND('Mapa final'!$AE$12="Baja",'Mapa final'!$AG$12="Leve"),CONCATENATE("R2C",'Mapa final'!$S$12),"")</f>
        <v/>
      </c>
      <c r="O51" s="60" t="str">
        <f>IF(AND('Mapa final'!$AE$13="Baja",'Mapa final'!$AG$13="Leve"),CONCATENATE("R2C",'Mapa final'!$S$13),"")</f>
        <v/>
      </c>
      <c r="P51" s="59" t="str">
        <f>IF(AND('Mapa final'!$AE$12="Baja",'Mapa final'!$AG$12="Leve"),CONCATENATE("R2C",'Mapa final'!$S$12),"")</f>
        <v/>
      </c>
      <c r="Q51" s="137" t="str">
        <f>IF(AND('Mapa final'!$AE$13="Baja",'Mapa final'!$AG$13="Leve"),CONCATENATE("R2C",'Mapa final'!$S$13),"")</f>
        <v/>
      </c>
      <c r="R51" s="137" t="str">
        <f>IF(AND('Mapa final'!$AE$12="Baja",'Mapa final'!$AG$12="Leve"),CONCATENATE("R2C",'Mapa final'!$S$12),"")</f>
        <v/>
      </c>
      <c r="S51" s="137" t="str">
        <f>IF(AND('Mapa final'!$AE$13="Baja",'Mapa final'!$AG$13="Leve"),CONCATENATE("R2C",'Mapa final'!$S$13),"")</f>
        <v/>
      </c>
      <c r="T51" s="137" t="str">
        <f>IF(AND('Mapa final'!$AE$12="Baja",'Mapa final'!$AG$12="Leve"),CONCATENATE("R2C",'Mapa final'!$S$12),"")</f>
        <v/>
      </c>
      <c r="U51" s="60" t="str">
        <f>IF(AND('Mapa final'!$AE$13="Baja",'Mapa final'!$AG$13="Leve"),CONCATENATE("R2C",'Mapa final'!$S$13),"")</f>
        <v/>
      </c>
      <c r="V51" s="51" t="str">
        <f>IF(AND('Mapa final'!$AE$12="Alta",'Mapa final'!$AG$12="Leve"),CONCATENATE("R2C",'Mapa final'!$S$12),"")</f>
        <v/>
      </c>
      <c r="W51" s="135" t="str">
        <f>IF(AND('Mapa final'!$AE$13="Alta",'Mapa final'!$AG$13="Leve"),CONCATENATE("R2C",'Mapa final'!$S$13),"")</f>
        <v/>
      </c>
      <c r="X51" s="135" t="str">
        <f>IF(AND('Mapa final'!$AE$12="Alta",'Mapa final'!$AG$12="Leve"),CONCATENATE("R2C",'Mapa final'!$S$12),"")</f>
        <v/>
      </c>
      <c r="Y51" s="135" t="str">
        <f>IF(AND('Mapa final'!$AE$13="Alta",'Mapa final'!$AG$13="Leve"),CONCATENATE("R2C",'Mapa final'!$S$13),"")</f>
        <v/>
      </c>
      <c r="Z51" s="135" t="str">
        <f>IF(AND('Mapa final'!$AE$12="Alta",'Mapa final'!$AG$12="Leve"),CONCATENATE("R2C",'Mapa final'!$S$12),"")</f>
        <v/>
      </c>
      <c r="AA51" s="52" t="str">
        <f>IF(AND('Mapa final'!$AE$13="Alta",'Mapa final'!$AG$13="Leve"),CONCATENATE("R2C",'Mapa final'!$S$13),"")</f>
        <v/>
      </c>
      <c r="AB51" s="38" t="str">
        <f>IF(AND('Mapa final'!$AE$12="Muy Alta",'Mapa final'!$AG$12="Leve"),CONCATENATE("R2C",'Mapa final'!$S$12),"")</f>
        <v/>
      </c>
      <c r="AC51" s="134" t="str">
        <f>IF(AND('Mapa final'!$AE$13="Muy Alta",'Mapa final'!$AG$13="Leve"),CONCATENATE("R2C",'Mapa final'!$S$13),"")</f>
        <v/>
      </c>
      <c r="AD51" s="134" t="str">
        <f>IF(AND('Mapa final'!$AE$12="Muy Alta",'Mapa final'!$AG$12="Leve"),CONCATENATE("R2C",'Mapa final'!$S$12),"")</f>
        <v/>
      </c>
      <c r="AE51" s="134" t="str">
        <f>IF(AND('Mapa final'!$AE$13="Muy Alta",'Mapa final'!$AG$13="Leve"),CONCATENATE("R2C",'Mapa final'!$S$13),"")</f>
        <v/>
      </c>
      <c r="AF51" s="134" t="str">
        <f>IF(AND('Mapa final'!$AE$12="Muy Alta",'Mapa final'!$AG$12="Leve"),CONCATENATE("R2C",'Mapa final'!$S$12),"")</f>
        <v/>
      </c>
      <c r="AG51" s="39" t="str">
        <f>IF(AND('Mapa final'!$AE$13="Muy Alta",'Mapa final'!$AG$13="Leve"),CONCATENATE("R2C",'Mapa final'!$S$13),"")</f>
        <v/>
      </c>
      <c r="AH51" s="40" t="str">
        <f>IF(AND('Mapa final'!$AE$12="Muy Alta",'Mapa final'!$AG$12="Catastrófico"),CONCATENATE("R2C",'Mapa final'!$S$12),"")</f>
        <v/>
      </c>
      <c r="AI51" s="136" t="str">
        <f>IF(AND('Mapa final'!$AE$13="Muy Alta",'Mapa final'!$AG$13="Catastrófico"),CONCATENATE("R2C",'Mapa final'!$S$13),"")</f>
        <v/>
      </c>
      <c r="AJ51" s="136" t="str">
        <f>IF(AND('Mapa final'!$AE$12="Muy Alta",'Mapa final'!$AG$12="Catastrófico"),CONCATENATE("R2C",'Mapa final'!$S$12),"")</f>
        <v/>
      </c>
      <c r="AK51" s="136" t="str">
        <f>IF(AND('Mapa final'!$AE$13="Muy Alta",'Mapa final'!$AG$13="Catastrófico"),CONCATENATE("R2C",'Mapa final'!$S$13),"")</f>
        <v/>
      </c>
      <c r="AL51" s="136" t="str">
        <f>IF(AND('Mapa final'!$AE$12="Muy Alta",'Mapa final'!$AG$12="Catastrófico"),CONCATENATE("R2C",'Mapa final'!$S$12),"")</f>
        <v/>
      </c>
      <c r="AM51" s="41" t="str">
        <f>IF(AND('Mapa final'!$AE$13="Muy Alta",'Mapa final'!$AG$13="Catastrófico"),CONCATENATE("R2C",'Mapa final'!$S$13),"")</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69"/>
      <c r="C52" s="269"/>
      <c r="D52" s="270"/>
      <c r="E52" s="311"/>
      <c r="F52" s="312"/>
      <c r="G52" s="312"/>
      <c r="H52" s="312"/>
      <c r="I52" s="313"/>
      <c r="J52" s="59" t="str">
        <f>IF(AND('Mapa final'!$AE$12="Baja",'Mapa final'!$AG$12="Leve"),CONCATENATE("R2C",'Mapa final'!$S$12),"")</f>
        <v/>
      </c>
      <c r="K52" s="137" t="str">
        <f>IF(AND('Mapa final'!$AE$13="Baja",'Mapa final'!$AG$13="Leve"),CONCATENATE("R2C",'Mapa final'!$S$13),"")</f>
        <v/>
      </c>
      <c r="L52" s="137" t="str">
        <f>IF(AND('Mapa final'!$AE$12="Baja",'Mapa final'!$AG$12="Leve"),CONCATENATE("R2C",'Mapa final'!$S$12),"")</f>
        <v/>
      </c>
      <c r="M52" s="137" t="str">
        <f>IF(AND('Mapa final'!$AE$13="Baja",'Mapa final'!$AG$13="Leve"),CONCATENATE("R2C",'Mapa final'!$S$13),"")</f>
        <v/>
      </c>
      <c r="N52" s="137" t="str">
        <f>IF(AND('Mapa final'!$AE$12="Baja",'Mapa final'!$AG$12="Leve"),CONCATENATE("R2C",'Mapa final'!$S$12),"")</f>
        <v/>
      </c>
      <c r="O52" s="60" t="str">
        <f>IF(AND('Mapa final'!$AE$13="Baja",'Mapa final'!$AG$13="Leve"),CONCATENATE("R2C",'Mapa final'!$S$13),"")</f>
        <v/>
      </c>
      <c r="P52" s="59" t="str">
        <f>IF(AND('Mapa final'!$AE$12="Baja",'Mapa final'!$AG$12="Leve"),CONCATENATE("R2C",'Mapa final'!$S$12),"")</f>
        <v/>
      </c>
      <c r="Q52" s="137" t="str">
        <f>IF(AND('Mapa final'!$AE$13="Baja",'Mapa final'!$AG$13="Leve"),CONCATENATE("R2C",'Mapa final'!$S$13),"")</f>
        <v/>
      </c>
      <c r="R52" s="137" t="str">
        <f>IF(AND('Mapa final'!$AE$12="Baja",'Mapa final'!$AG$12="Leve"),CONCATENATE("R2C",'Mapa final'!$S$12),"")</f>
        <v/>
      </c>
      <c r="S52" s="137" t="str">
        <f>IF(AND('Mapa final'!$AE$13="Baja",'Mapa final'!$AG$13="Leve"),CONCATENATE("R2C",'Mapa final'!$S$13),"")</f>
        <v/>
      </c>
      <c r="T52" s="137" t="str">
        <f>IF(AND('Mapa final'!$AE$12="Baja",'Mapa final'!$AG$12="Leve"),CONCATENATE("R2C",'Mapa final'!$S$12),"")</f>
        <v/>
      </c>
      <c r="U52" s="60" t="str">
        <f>IF(AND('Mapa final'!$AE$13="Baja",'Mapa final'!$AG$13="Leve"),CONCATENATE("R2C",'Mapa final'!$S$13),"")</f>
        <v/>
      </c>
      <c r="V52" s="51" t="str">
        <f>IF(AND('Mapa final'!$AE$12="Alta",'Mapa final'!$AG$12="Leve"),CONCATENATE("R2C",'Mapa final'!$S$12),"")</f>
        <v/>
      </c>
      <c r="W52" s="135" t="str">
        <f>IF(AND('Mapa final'!$AE$13="Alta",'Mapa final'!$AG$13="Leve"),CONCATENATE("R2C",'Mapa final'!$S$13),"")</f>
        <v/>
      </c>
      <c r="X52" s="135" t="str">
        <f>IF(AND('Mapa final'!$AE$12="Alta",'Mapa final'!$AG$12="Leve"),CONCATENATE("R2C",'Mapa final'!$S$12),"")</f>
        <v/>
      </c>
      <c r="Y52" s="135" t="str">
        <f>IF(AND('Mapa final'!$AE$13="Alta",'Mapa final'!$AG$13="Leve"),CONCATENATE("R2C",'Mapa final'!$S$13),"")</f>
        <v/>
      </c>
      <c r="Z52" s="135" t="str">
        <f>IF(AND('Mapa final'!$AE$12="Alta",'Mapa final'!$AG$12="Leve"),CONCATENATE("R2C",'Mapa final'!$S$12),"")</f>
        <v/>
      </c>
      <c r="AA52" s="52" t="str">
        <f>IF(AND('Mapa final'!$AE$13="Alta",'Mapa final'!$AG$13="Leve"),CONCATENATE("R2C",'Mapa final'!$S$13),"")</f>
        <v/>
      </c>
      <c r="AB52" s="38" t="str">
        <f>IF(AND('Mapa final'!$AE$12="Muy Alta",'Mapa final'!$AG$12="Leve"),CONCATENATE("R2C",'Mapa final'!$S$12),"")</f>
        <v/>
      </c>
      <c r="AC52" s="134" t="str">
        <f>IF(AND('Mapa final'!$AE$13="Muy Alta",'Mapa final'!$AG$13="Leve"),CONCATENATE("R2C",'Mapa final'!$S$13),"")</f>
        <v/>
      </c>
      <c r="AD52" s="134" t="str">
        <f>IF(AND('Mapa final'!$AE$12="Muy Alta",'Mapa final'!$AG$12="Leve"),CONCATENATE("R2C",'Mapa final'!$S$12),"")</f>
        <v/>
      </c>
      <c r="AE52" s="134" t="str">
        <f>IF(AND('Mapa final'!$AE$13="Muy Alta",'Mapa final'!$AG$13="Leve"),CONCATENATE("R2C",'Mapa final'!$S$13),"")</f>
        <v/>
      </c>
      <c r="AF52" s="134" t="str">
        <f>IF(AND('Mapa final'!$AE$12="Muy Alta",'Mapa final'!$AG$12="Leve"),CONCATENATE("R2C",'Mapa final'!$S$12),"")</f>
        <v/>
      </c>
      <c r="AG52" s="39" t="str">
        <f>IF(AND('Mapa final'!$AE$13="Muy Alta",'Mapa final'!$AG$13="Leve"),CONCATENATE("R2C",'Mapa final'!$S$13),"")</f>
        <v/>
      </c>
      <c r="AH52" s="40" t="str">
        <f>IF(AND('Mapa final'!$AE$12="Muy Alta",'Mapa final'!$AG$12="Catastrófico"),CONCATENATE("R2C",'Mapa final'!$S$12),"")</f>
        <v/>
      </c>
      <c r="AI52" s="136" t="str">
        <f>IF(AND('Mapa final'!$AE$13="Muy Alta",'Mapa final'!$AG$13="Catastrófico"),CONCATENATE("R2C",'Mapa final'!$S$13),"")</f>
        <v/>
      </c>
      <c r="AJ52" s="136" t="str">
        <f>IF(AND('Mapa final'!$AE$12="Muy Alta",'Mapa final'!$AG$12="Catastrófico"),CONCATENATE("R2C",'Mapa final'!$S$12),"")</f>
        <v/>
      </c>
      <c r="AK52" s="136" t="str">
        <f>IF(AND('Mapa final'!$AE$13="Muy Alta",'Mapa final'!$AG$13="Catastrófico"),CONCATENATE("R2C",'Mapa final'!$S$13),"")</f>
        <v/>
      </c>
      <c r="AL52" s="136" t="str">
        <f>IF(AND('Mapa final'!$AE$12="Muy Alta",'Mapa final'!$AG$12="Catastrófico"),CONCATENATE("R2C",'Mapa final'!$S$12),"")</f>
        <v/>
      </c>
      <c r="AM52" s="41" t="str">
        <f>IF(AND('Mapa final'!$AE$13="Muy Alta",'Mapa final'!$AG$13="Catastrófico"),CONCATENATE("R2C",'Mapa final'!$S$13),"")</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69"/>
      <c r="C53" s="269"/>
      <c r="D53" s="270"/>
      <c r="E53" s="311"/>
      <c r="F53" s="312"/>
      <c r="G53" s="312"/>
      <c r="H53" s="312"/>
      <c r="I53" s="313"/>
      <c r="J53" s="59" t="str">
        <f>IF(AND('Mapa final'!$AE$12="Baja",'Mapa final'!$AG$12="Leve"),CONCATENATE("R2C",'Mapa final'!$S$12),"")</f>
        <v/>
      </c>
      <c r="K53" s="137" t="str">
        <f>IF(AND('Mapa final'!$AE$13="Baja",'Mapa final'!$AG$13="Leve"),CONCATENATE("R2C",'Mapa final'!$S$13),"")</f>
        <v/>
      </c>
      <c r="L53" s="137" t="str">
        <f>IF(AND('Mapa final'!$AE$12="Baja",'Mapa final'!$AG$12="Leve"),CONCATENATE("R2C",'Mapa final'!$S$12),"")</f>
        <v/>
      </c>
      <c r="M53" s="137" t="str">
        <f>IF(AND('Mapa final'!$AE$13="Baja",'Mapa final'!$AG$13="Leve"),CONCATENATE("R2C",'Mapa final'!$S$13),"")</f>
        <v/>
      </c>
      <c r="N53" s="137" t="str">
        <f>IF(AND('Mapa final'!$AE$12="Baja",'Mapa final'!$AG$12="Leve"),CONCATENATE("R2C",'Mapa final'!$S$12),"")</f>
        <v/>
      </c>
      <c r="O53" s="60" t="str">
        <f>IF(AND('Mapa final'!$AE$13="Baja",'Mapa final'!$AG$13="Leve"),CONCATENATE("R2C",'Mapa final'!$S$13),"")</f>
        <v/>
      </c>
      <c r="P53" s="59" t="str">
        <f>IF(AND('Mapa final'!$AE$12="Baja",'Mapa final'!$AG$12="Leve"),CONCATENATE("R2C",'Mapa final'!$S$12),"")</f>
        <v/>
      </c>
      <c r="Q53" s="137" t="str">
        <f>IF(AND('Mapa final'!$AE$13="Baja",'Mapa final'!$AG$13="Leve"),CONCATENATE("R2C",'Mapa final'!$S$13),"")</f>
        <v/>
      </c>
      <c r="R53" s="137" t="str">
        <f>IF(AND('Mapa final'!$AE$12="Baja",'Mapa final'!$AG$12="Leve"),CONCATENATE("R2C",'Mapa final'!$S$12),"")</f>
        <v/>
      </c>
      <c r="S53" s="137" t="str">
        <f>IF(AND('Mapa final'!$AE$13="Baja",'Mapa final'!$AG$13="Leve"),CONCATENATE("R2C",'Mapa final'!$S$13),"")</f>
        <v/>
      </c>
      <c r="T53" s="137" t="str">
        <f>IF(AND('Mapa final'!$AE$12="Baja",'Mapa final'!$AG$12="Leve"),CONCATENATE("R2C",'Mapa final'!$S$12),"")</f>
        <v/>
      </c>
      <c r="U53" s="60" t="str">
        <f>IF(AND('Mapa final'!$AE$13="Baja",'Mapa final'!$AG$13="Leve"),CONCATENATE("R2C",'Mapa final'!$S$13),"")</f>
        <v/>
      </c>
      <c r="V53" s="51" t="str">
        <f>IF(AND('Mapa final'!$AE$12="Alta",'Mapa final'!$AG$12="Leve"),CONCATENATE("R2C",'Mapa final'!$S$12),"")</f>
        <v/>
      </c>
      <c r="W53" s="135" t="str">
        <f>IF(AND('Mapa final'!$AE$13="Alta",'Mapa final'!$AG$13="Leve"),CONCATENATE("R2C",'Mapa final'!$S$13),"")</f>
        <v/>
      </c>
      <c r="X53" s="135" t="str">
        <f>IF(AND('Mapa final'!$AE$12="Alta",'Mapa final'!$AG$12="Leve"),CONCATENATE("R2C",'Mapa final'!$S$12),"")</f>
        <v/>
      </c>
      <c r="Y53" s="135" t="str">
        <f>IF(AND('Mapa final'!$AE$13="Alta",'Mapa final'!$AG$13="Leve"),CONCATENATE("R2C",'Mapa final'!$S$13),"")</f>
        <v/>
      </c>
      <c r="Z53" s="135" t="str">
        <f>IF(AND('Mapa final'!$AE$12="Alta",'Mapa final'!$AG$12="Leve"),CONCATENATE("R2C",'Mapa final'!$S$12),"")</f>
        <v/>
      </c>
      <c r="AA53" s="52" t="str">
        <f>IF(AND('Mapa final'!$AE$13="Alta",'Mapa final'!$AG$13="Leve"),CONCATENATE("R2C",'Mapa final'!$S$13),"")</f>
        <v/>
      </c>
      <c r="AB53" s="38" t="str">
        <f>IF(AND('Mapa final'!$AE$12="Muy Alta",'Mapa final'!$AG$12="Leve"),CONCATENATE("R2C",'Mapa final'!$S$12),"")</f>
        <v/>
      </c>
      <c r="AC53" s="134" t="str">
        <f>IF(AND('Mapa final'!$AE$13="Muy Alta",'Mapa final'!$AG$13="Leve"),CONCATENATE("R2C",'Mapa final'!$S$13),"")</f>
        <v/>
      </c>
      <c r="AD53" s="134" t="str">
        <f>IF(AND('Mapa final'!$AE$12="Muy Alta",'Mapa final'!$AG$12="Leve"),CONCATENATE("R2C",'Mapa final'!$S$12),"")</f>
        <v/>
      </c>
      <c r="AE53" s="134" t="str">
        <f>IF(AND('Mapa final'!$AE$13="Muy Alta",'Mapa final'!$AG$13="Leve"),CONCATENATE("R2C",'Mapa final'!$S$13),"")</f>
        <v/>
      </c>
      <c r="AF53" s="134" t="str">
        <f>IF(AND('Mapa final'!$AE$12="Muy Alta",'Mapa final'!$AG$12="Leve"),CONCATENATE("R2C",'Mapa final'!$S$12),"")</f>
        <v/>
      </c>
      <c r="AG53" s="39" t="str">
        <f>IF(AND('Mapa final'!$AE$13="Muy Alta",'Mapa final'!$AG$13="Leve"),CONCATENATE("R2C",'Mapa final'!$S$13),"")</f>
        <v/>
      </c>
      <c r="AH53" s="40" t="str">
        <f>IF(AND('Mapa final'!$AE$12="Muy Alta",'Mapa final'!$AG$12="Catastrófico"),CONCATENATE("R2C",'Mapa final'!$S$12),"")</f>
        <v/>
      </c>
      <c r="AI53" s="136" t="str">
        <f>IF(AND('Mapa final'!$AE$13="Muy Alta",'Mapa final'!$AG$13="Catastrófico"),CONCATENATE("R2C",'Mapa final'!$S$13),"")</f>
        <v/>
      </c>
      <c r="AJ53" s="136" t="str">
        <f>IF(AND('Mapa final'!$AE$12="Muy Alta",'Mapa final'!$AG$12="Catastrófico"),CONCATENATE("R2C",'Mapa final'!$S$12),"")</f>
        <v/>
      </c>
      <c r="AK53" s="136" t="str">
        <f>IF(AND('Mapa final'!$AE$13="Muy Alta",'Mapa final'!$AG$13="Catastrófico"),CONCATENATE("R2C",'Mapa final'!$S$13),"")</f>
        <v/>
      </c>
      <c r="AL53" s="136" t="str">
        <f>IF(AND('Mapa final'!$AE$12="Muy Alta",'Mapa final'!$AG$12="Catastrófico"),CONCATENATE("R2C",'Mapa final'!$S$12),"")</f>
        <v/>
      </c>
      <c r="AM53" s="41" t="str">
        <f>IF(AND('Mapa final'!$AE$13="Muy Alta",'Mapa final'!$AG$13="Catastrófico"),CONCATENATE("R2C",'Mapa final'!$S$13),"")</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69"/>
      <c r="C54" s="269"/>
      <c r="D54" s="270"/>
      <c r="E54" s="311"/>
      <c r="F54" s="312"/>
      <c r="G54" s="312"/>
      <c r="H54" s="312"/>
      <c r="I54" s="313"/>
      <c r="J54" s="59" t="str">
        <f>IF(AND('Mapa final'!$AE$12="Baja",'Mapa final'!$AG$12="Leve"),CONCATENATE("R2C",'Mapa final'!$S$12),"")</f>
        <v/>
      </c>
      <c r="K54" s="137" t="str">
        <f>IF(AND('Mapa final'!$AE$13="Baja",'Mapa final'!$AG$13="Leve"),CONCATENATE("R2C",'Mapa final'!$S$13),"")</f>
        <v/>
      </c>
      <c r="L54" s="137" t="str">
        <f>IF(AND('Mapa final'!$AE$12="Baja",'Mapa final'!$AG$12="Leve"),CONCATENATE("R2C",'Mapa final'!$S$12),"")</f>
        <v/>
      </c>
      <c r="M54" s="137" t="str">
        <f>IF(AND('Mapa final'!$AE$13="Baja",'Mapa final'!$AG$13="Leve"),CONCATENATE("R2C",'Mapa final'!$S$13),"")</f>
        <v/>
      </c>
      <c r="N54" s="137" t="str">
        <f>IF(AND('Mapa final'!$AE$12="Baja",'Mapa final'!$AG$12="Leve"),CONCATENATE("R2C",'Mapa final'!$S$12),"")</f>
        <v/>
      </c>
      <c r="O54" s="60" t="str">
        <f>IF(AND('Mapa final'!$AE$13="Baja",'Mapa final'!$AG$13="Leve"),CONCATENATE("R2C",'Mapa final'!$S$13),"")</f>
        <v/>
      </c>
      <c r="P54" s="59" t="str">
        <f>IF(AND('Mapa final'!$AE$12="Baja",'Mapa final'!$AG$12="Leve"),CONCATENATE("R2C",'Mapa final'!$S$12),"")</f>
        <v/>
      </c>
      <c r="Q54" s="137" t="str">
        <f>IF(AND('Mapa final'!$AE$13="Baja",'Mapa final'!$AG$13="Leve"),CONCATENATE("R2C",'Mapa final'!$S$13),"")</f>
        <v/>
      </c>
      <c r="R54" s="137" t="str">
        <f>IF(AND('Mapa final'!$AE$12="Baja",'Mapa final'!$AG$12="Leve"),CONCATENATE("R2C",'Mapa final'!$S$12),"")</f>
        <v/>
      </c>
      <c r="S54" s="137" t="str">
        <f>IF(AND('Mapa final'!$AE$13="Baja",'Mapa final'!$AG$13="Leve"),CONCATENATE("R2C",'Mapa final'!$S$13),"")</f>
        <v/>
      </c>
      <c r="T54" s="137" t="str">
        <f>IF(AND('Mapa final'!$AE$12="Baja",'Mapa final'!$AG$12="Leve"),CONCATENATE("R2C",'Mapa final'!$S$12),"")</f>
        <v/>
      </c>
      <c r="U54" s="60" t="str">
        <f>IF(AND('Mapa final'!$AE$13="Baja",'Mapa final'!$AG$13="Leve"),CONCATENATE("R2C",'Mapa final'!$S$13),"")</f>
        <v/>
      </c>
      <c r="V54" s="51" t="str">
        <f>IF(AND('Mapa final'!$AE$12="Alta",'Mapa final'!$AG$12="Leve"),CONCATENATE("R2C",'Mapa final'!$S$12),"")</f>
        <v/>
      </c>
      <c r="W54" s="135" t="str">
        <f>IF(AND('Mapa final'!$AE$13="Alta",'Mapa final'!$AG$13="Leve"),CONCATENATE("R2C",'Mapa final'!$S$13),"")</f>
        <v/>
      </c>
      <c r="X54" s="135" t="str">
        <f>IF(AND('Mapa final'!$AE$12="Alta",'Mapa final'!$AG$12="Leve"),CONCATENATE("R2C",'Mapa final'!$S$12),"")</f>
        <v/>
      </c>
      <c r="Y54" s="135" t="str">
        <f>IF(AND('Mapa final'!$AE$13="Alta",'Mapa final'!$AG$13="Leve"),CONCATENATE("R2C",'Mapa final'!$S$13),"")</f>
        <v/>
      </c>
      <c r="Z54" s="135" t="str">
        <f>IF(AND('Mapa final'!$AE$12="Alta",'Mapa final'!$AG$12="Leve"),CONCATENATE("R2C",'Mapa final'!$S$12),"")</f>
        <v/>
      </c>
      <c r="AA54" s="52" t="str">
        <f>IF(AND('Mapa final'!$AE$13="Alta",'Mapa final'!$AG$13="Leve"),CONCATENATE("R2C",'Mapa final'!$S$13),"")</f>
        <v/>
      </c>
      <c r="AB54" s="38" t="str">
        <f>IF(AND('Mapa final'!$AE$12="Muy Alta",'Mapa final'!$AG$12="Leve"),CONCATENATE("R2C",'Mapa final'!$S$12),"")</f>
        <v/>
      </c>
      <c r="AC54" s="134" t="str">
        <f>IF(AND('Mapa final'!$AE$13="Muy Alta",'Mapa final'!$AG$13="Leve"),CONCATENATE("R2C",'Mapa final'!$S$13),"")</f>
        <v/>
      </c>
      <c r="AD54" s="134" t="str">
        <f>IF(AND('Mapa final'!$AE$12="Muy Alta",'Mapa final'!$AG$12="Leve"),CONCATENATE("R2C",'Mapa final'!$S$12),"")</f>
        <v/>
      </c>
      <c r="AE54" s="134" t="str">
        <f>IF(AND('Mapa final'!$AE$13="Muy Alta",'Mapa final'!$AG$13="Leve"),CONCATENATE("R2C",'Mapa final'!$S$13),"")</f>
        <v/>
      </c>
      <c r="AF54" s="134" t="str">
        <f>IF(AND('Mapa final'!$AE$12="Muy Alta",'Mapa final'!$AG$12="Leve"),CONCATENATE("R2C",'Mapa final'!$S$12),"")</f>
        <v/>
      </c>
      <c r="AG54" s="39" t="str">
        <f>IF(AND('Mapa final'!$AE$13="Muy Alta",'Mapa final'!$AG$13="Leve"),CONCATENATE("R2C",'Mapa final'!$S$13),"")</f>
        <v/>
      </c>
      <c r="AH54" s="40" t="str">
        <f>IF(AND('Mapa final'!$AE$12="Muy Alta",'Mapa final'!$AG$12="Catastrófico"),CONCATENATE("R2C",'Mapa final'!$S$12),"")</f>
        <v/>
      </c>
      <c r="AI54" s="136" t="str">
        <f>IF(AND('Mapa final'!$AE$13="Muy Alta",'Mapa final'!$AG$13="Catastrófico"),CONCATENATE("R2C",'Mapa final'!$S$13),"")</f>
        <v/>
      </c>
      <c r="AJ54" s="136" t="str">
        <f>IF(AND('Mapa final'!$AE$12="Muy Alta",'Mapa final'!$AG$12="Catastrófico"),CONCATENATE("R2C",'Mapa final'!$S$12),"")</f>
        <v/>
      </c>
      <c r="AK54" s="136" t="str">
        <f>IF(AND('Mapa final'!$AE$13="Muy Alta",'Mapa final'!$AG$13="Catastrófico"),CONCATENATE("R2C",'Mapa final'!$S$13),"")</f>
        <v/>
      </c>
      <c r="AL54" s="136" t="str">
        <f>IF(AND('Mapa final'!$AE$12="Muy Alta",'Mapa final'!$AG$12="Catastrófico"),CONCATENATE("R2C",'Mapa final'!$S$12),"")</f>
        <v/>
      </c>
      <c r="AM54" s="41" t="str">
        <f>IF(AND('Mapa final'!$AE$13="Muy Alta",'Mapa final'!$AG$13="Catastrófico"),CONCATENATE("R2C",'Mapa final'!$S$13),"")</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69"/>
      <c r="C55" s="269"/>
      <c r="D55" s="270"/>
      <c r="E55" s="314"/>
      <c r="F55" s="315"/>
      <c r="G55" s="315"/>
      <c r="H55" s="315"/>
      <c r="I55" s="316"/>
      <c r="J55" s="61" t="str">
        <f>IF(AND('Mapa final'!$AE$12="Baja",'Mapa final'!$AG$12="Leve"),CONCATENATE("R2C",'Mapa final'!$S$12),"")</f>
        <v/>
      </c>
      <c r="K55" s="62" t="str">
        <f>IF(AND('Mapa final'!$AE$13="Baja",'Mapa final'!$AG$13="Leve"),CONCATENATE("R2C",'Mapa final'!$S$13),"")</f>
        <v/>
      </c>
      <c r="L55" s="62" t="str">
        <f>IF(AND('Mapa final'!$AE$12="Baja",'Mapa final'!$AG$12="Leve"),CONCATENATE("R2C",'Mapa final'!$S$12),"")</f>
        <v/>
      </c>
      <c r="M55" s="62" t="str">
        <f>IF(AND('Mapa final'!$AE$13="Baja",'Mapa final'!$AG$13="Leve"),CONCATENATE("R2C",'Mapa final'!$S$13),"")</f>
        <v/>
      </c>
      <c r="N55" s="62" t="str">
        <f>IF(AND('Mapa final'!$AE$12="Baja",'Mapa final'!$AG$12="Leve"),CONCATENATE("R2C",'Mapa final'!$S$12),"")</f>
        <v/>
      </c>
      <c r="O55" s="63" t="str">
        <f>IF(AND('Mapa final'!$AE$13="Baja",'Mapa final'!$AG$13="Leve"),CONCATENATE("R2C",'Mapa final'!$S$13),"")</f>
        <v/>
      </c>
      <c r="P55" s="61" t="str">
        <f>IF(AND('Mapa final'!$AE$12="Baja",'Mapa final'!$AG$12="Leve"),CONCATENATE("R2C",'Mapa final'!$S$12),"")</f>
        <v/>
      </c>
      <c r="Q55" s="62" t="str">
        <f>IF(AND('Mapa final'!$AE$13="Baja",'Mapa final'!$AG$13="Leve"),CONCATENATE("R2C",'Mapa final'!$S$13),"")</f>
        <v/>
      </c>
      <c r="R55" s="62" t="str">
        <f>IF(AND('Mapa final'!$AE$12="Baja",'Mapa final'!$AG$12="Leve"),CONCATENATE("R2C",'Mapa final'!$S$12),"")</f>
        <v/>
      </c>
      <c r="S55" s="62" t="str">
        <f>IF(AND('Mapa final'!$AE$13="Baja",'Mapa final'!$AG$13="Leve"),CONCATENATE("R2C",'Mapa final'!$S$13),"")</f>
        <v/>
      </c>
      <c r="T55" s="62" t="str">
        <f>IF(AND('Mapa final'!$AE$12="Baja",'Mapa final'!$AG$12="Leve"),CONCATENATE("R2C",'Mapa final'!$S$12),"")</f>
        <v/>
      </c>
      <c r="U55" s="63" t="str">
        <f>IF(AND('Mapa final'!$AE$13="Baja",'Mapa final'!$AG$13="Leve"),CONCATENATE("R2C",'Mapa final'!$S$13),"")</f>
        <v/>
      </c>
      <c r="V55" s="53" t="str">
        <f>IF(AND('Mapa final'!$AE$12="Alta",'Mapa final'!$AG$12="Leve"),CONCATENATE("R2C",'Mapa final'!$S$12),"")</f>
        <v/>
      </c>
      <c r="W55" s="54" t="str">
        <f>IF(AND('Mapa final'!$AE$13="Alta",'Mapa final'!$AG$13="Leve"),CONCATENATE("R2C",'Mapa final'!$S$13),"")</f>
        <v/>
      </c>
      <c r="X55" s="54" t="str">
        <f>IF(AND('Mapa final'!$AE$12="Alta",'Mapa final'!$AG$12="Leve"),CONCATENATE("R2C",'Mapa final'!$S$12),"")</f>
        <v/>
      </c>
      <c r="Y55" s="54" t="str">
        <f>IF(AND('Mapa final'!$AE$13="Alta",'Mapa final'!$AG$13="Leve"),CONCATENATE("R2C",'Mapa final'!$S$13),"")</f>
        <v/>
      </c>
      <c r="Z55" s="54" t="str">
        <f>IF(AND('Mapa final'!$AE$12="Alta",'Mapa final'!$AG$12="Leve"),CONCATENATE("R2C",'Mapa final'!$S$12),"")</f>
        <v/>
      </c>
      <c r="AA55" s="55" t="str">
        <f>IF(AND('Mapa final'!$AE$13="Alta",'Mapa final'!$AG$13="Leve"),CONCATENATE("R2C",'Mapa final'!$S$13),"")</f>
        <v/>
      </c>
      <c r="AB55" s="42" t="str">
        <f>IF(AND('Mapa final'!$AE$12="Muy Alta",'Mapa final'!$AG$12="Leve"),CONCATENATE("R2C",'Mapa final'!$S$12),"")</f>
        <v/>
      </c>
      <c r="AC55" s="43" t="str">
        <f>IF(AND('Mapa final'!$AE$13="Muy Alta",'Mapa final'!$AG$13="Leve"),CONCATENATE("R2C",'Mapa final'!$S$13),"")</f>
        <v/>
      </c>
      <c r="AD55" s="43" t="str">
        <f>IF(AND('Mapa final'!$AE$12="Muy Alta",'Mapa final'!$AG$12="Leve"),CONCATENATE("R2C",'Mapa final'!$S$12),"")</f>
        <v/>
      </c>
      <c r="AE55" s="43" t="str">
        <f>IF(AND('Mapa final'!$AE$13="Muy Alta",'Mapa final'!$AG$13="Leve"),CONCATENATE("R2C",'Mapa final'!$S$13),"")</f>
        <v/>
      </c>
      <c r="AF55" s="43" t="str">
        <f>IF(AND('Mapa final'!$AE$12="Muy Alta",'Mapa final'!$AG$12="Leve"),CONCATENATE("R2C",'Mapa final'!$S$12),"")</f>
        <v/>
      </c>
      <c r="AG55" s="44" t="str">
        <f>IF(AND('Mapa final'!$AE$13="Muy Alta",'Mapa final'!$AG$13="Leve"),CONCATENATE("R2C",'Mapa final'!$S$13),"")</f>
        <v/>
      </c>
      <c r="AH55" s="45" t="str">
        <f>IF(AND('Mapa final'!$AE$12="Muy Alta",'Mapa final'!$AG$12="Catastrófico"),CONCATENATE("R2C",'Mapa final'!$S$12),"")</f>
        <v/>
      </c>
      <c r="AI55" s="46" t="str">
        <f>IF(AND('Mapa final'!$AE$13="Muy Alta",'Mapa final'!$AG$13="Catastrófico"),CONCATENATE("R2C",'Mapa final'!$S$13),"")</f>
        <v/>
      </c>
      <c r="AJ55" s="46" t="str">
        <f>IF(AND('Mapa final'!$AE$12="Muy Alta",'Mapa final'!$AG$12="Catastrófico"),CONCATENATE("R2C",'Mapa final'!$S$12),"")</f>
        <v/>
      </c>
      <c r="AK55" s="46" t="str">
        <f>IF(AND('Mapa final'!$AE$13="Muy Alta",'Mapa final'!$AG$13="Catastrófico"),CONCATENATE("R2C",'Mapa final'!$S$13),"")</f>
        <v/>
      </c>
      <c r="AL55" s="46" t="str">
        <f>IF(AND('Mapa final'!$AE$12="Muy Alta",'Mapa final'!$AG$12="Catastrófico"),CONCATENATE("R2C",'Mapa final'!$S$12),"")</f>
        <v/>
      </c>
      <c r="AM55" s="47" t="str">
        <f>IF(AND('Mapa final'!$AE$13="Muy Alta",'Mapa final'!$AG$13="Catastrófico"),CONCATENATE("R2C",'Mapa final'!$S$13),"")</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08" t="s">
        <v>210</v>
      </c>
      <c r="K56" s="309"/>
      <c r="L56" s="309"/>
      <c r="M56" s="309"/>
      <c r="N56" s="309"/>
      <c r="O56" s="310"/>
      <c r="P56" s="308" t="s">
        <v>211</v>
      </c>
      <c r="Q56" s="309"/>
      <c r="R56" s="309"/>
      <c r="S56" s="309"/>
      <c r="T56" s="309"/>
      <c r="U56" s="310"/>
      <c r="V56" s="308" t="s">
        <v>212</v>
      </c>
      <c r="W56" s="309"/>
      <c r="X56" s="309"/>
      <c r="Y56" s="309"/>
      <c r="Z56" s="309"/>
      <c r="AA56" s="310"/>
      <c r="AB56" s="308" t="s">
        <v>213</v>
      </c>
      <c r="AC56" s="317"/>
      <c r="AD56" s="309"/>
      <c r="AE56" s="309"/>
      <c r="AF56" s="309"/>
      <c r="AG56" s="310"/>
      <c r="AH56" s="308" t="s">
        <v>214</v>
      </c>
      <c r="AI56" s="309"/>
      <c r="AJ56" s="309"/>
      <c r="AK56" s="309"/>
      <c r="AL56" s="309"/>
      <c r="AM56" s="310"/>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11"/>
      <c r="K57" s="312"/>
      <c r="L57" s="312"/>
      <c r="M57" s="312"/>
      <c r="N57" s="312"/>
      <c r="O57" s="313"/>
      <c r="P57" s="311"/>
      <c r="Q57" s="312"/>
      <c r="R57" s="312"/>
      <c r="S57" s="312"/>
      <c r="T57" s="312"/>
      <c r="U57" s="313"/>
      <c r="V57" s="311"/>
      <c r="W57" s="312"/>
      <c r="X57" s="312"/>
      <c r="Y57" s="312"/>
      <c r="Z57" s="312"/>
      <c r="AA57" s="313"/>
      <c r="AB57" s="311"/>
      <c r="AC57" s="312"/>
      <c r="AD57" s="312"/>
      <c r="AE57" s="312"/>
      <c r="AF57" s="312"/>
      <c r="AG57" s="313"/>
      <c r="AH57" s="311"/>
      <c r="AI57" s="312"/>
      <c r="AJ57" s="312"/>
      <c r="AK57" s="312"/>
      <c r="AL57" s="312"/>
      <c r="AM57" s="313"/>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11"/>
      <c r="K58" s="312"/>
      <c r="L58" s="312"/>
      <c r="M58" s="312"/>
      <c r="N58" s="312"/>
      <c r="O58" s="313"/>
      <c r="P58" s="311"/>
      <c r="Q58" s="312"/>
      <c r="R58" s="312"/>
      <c r="S58" s="312"/>
      <c r="T58" s="312"/>
      <c r="U58" s="313"/>
      <c r="V58" s="311"/>
      <c r="W58" s="312"/>
      <c r="X58" s="312"/>
      <c r="Y58" s="312"/>
      <c r="Z58" s="312"/>
      <c r="AA58" s="313"/>
      <c r="AB58" s="311"/>
      <c r="AC58" s="312"/>
      <c r="AD58" s="312"/>
      <c r="AE58" s="312"/>
      <c r="AF58" s="312"/>
      <c r="AG58" s="313"/>
      <c r="AH58" s="311"/>
      <c r="AI58" s="312"/>
      <c r="AJ58" s="312"/>
      <c r="AK58" s="312"/>
      <c r="AL58" s="312"/>
      <c r="AM58" s="313"/>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11"/>
      <c r="K59" s="312"/>
      <c r="L59" s="312"/>
      <c r="M59" s="312"/>
      <c r="N59" s="312"/>
      <c r="O59" s="313"/>
      <c r="P59" s="311"/>
      <c r="Q59" s="312"/>
      <c r="R59" s="312"/>
      <c r="S59" s="312"/>
      <c r="T59" s="312"/>
      <c r="U59" s="313"/>
      <c r="V59" s="311"/>
      <c r="W59" s="312"/>
      <c r="X59" s="312"/>
      <c r="Y59" s="312"/>
      <c r="Z59" s="312"/>
      <c r="AA59" s="313"/>
      <c r="AB59" s="311"/>
      <c r="AC59" s="312"/>
      <c r="AD59" s="312"/>
      <c r="AE59" s="312"/>
      <c r="AF59" s="312"/>
      <c r="AG59" s="313"/>
      <c r="AH59" s="311"/>
      <c r="AI59" s="312"/>
      <c r="AJ59" s="312"/>
      <c r="AK59" s="312"/>
      <c r="AL59" s="312"/>
      <c r="AM59" s="313"/>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11"/>
      <c r="K60" s="312"/>
      <c r="L60" s="312"/>
      <c r="M60" s="312"/>
      <c r="N60" s="312"/>
      <c r="O60" s="313"/>
      <c r="P60" s="311"/>
      <c r="Q60" s="312"/>
      <c r="R60" s="312"/>
      <c r="S60" s="312"/>
      <c r="T60" s="312"/>
      <c r="U60" s="313"/>
      <c r="V60" s="311"/>
      <c r="W60" s="312"/>
      <c r="X60" s="312"/>
      <c r="Y60" s="312"/>
      <c r="Z60" s="312"/>
      <c r="AA60" s="313"/>
      <c r="AB60" s="311"/>
      <c r="AC60" s="312"/>
      <c r="AD60" s="312"/>
      <c r="AE60" s="312"/>
      <c r="AF60" s="312"/>
      <c r="AG60" s="313"/>
      <c r="AH60" s="311"/>
      <c r="AI60" s="312"/>
      <c r="AJ60" s="312"/>
      <c r="AK60" s="312"/>
      <c r="AL60" s="312"/>
      <c r="AM60" s="313"/>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14"/>
      <c r="K61" s="315"/>
      <c r="L61" s="315"/>
      <c r="M61" s="315"/>
      <c r="N61" s="315"/>
      <c r="O61" s="316"/>
      <c r="P61" s="314"/>
      <c r="Q61" s="315"/>
      <c r="R61" s="315"/>
      <c r="S61" s="315"/>
      <c r="T61" s="315"/>
      <c r="U61" s="316"/>
      <c r="V61" s="314"/>
      <c r="W61" s="315"/>
      <c r="X61" s="315"/>
      <c r="Y61" s="315"/>
      <c r="Z61" s="315"/>
      <c r="AA61" s="316"/>
      <c r="AB61" s="314"/>
      <c r="AC61" s="315"/>
      <c r="AD61" s="315"/>
      <c r="AE61" s="315"/>
      <c r="AF61" s="315"/>
      <c r="AG61" s="316"/>
      <c r="AH61" s="314"/>
      <c r="AI61" s="315"/>
      <c r="AJ61" s="315"/>
      <c r="AK61" s="315"/>
      <c r="AL61" s="315"/>
      <c r="AM61" s="316"/>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17" sqref="C1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64"/>
      <c r="B1" s="357" t="s">
        <v>216</v>
      </c>
      <c r="C1" s="357"/>
      <c r="D1" s="357"/>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217</v>
      </c>
      <c r="D3" s="4" t="s">
        <v>200</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218</v>
      </c>
      <c r="C4" s="6" t="s">
        <v>219</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220</v>
      </c>
      <c r="C5" s="9" t="s">
        <v>221</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222</v>
      </c>
      <c r="C6" s="9" t="s">
        <v>223</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224</v>
      </c>
      <c r="C7" s="9" t="s">
        <v>225</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226</v>
      </c>
      <c r="C8" s="9" t="s">
        <v>227</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64"/>
      <c r="B1" s="358" t="s">
        <v>228</v>
      </c>
      <c r="C1" s="358"/>
      <c r="D1" s="358"/>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30" x14ac:dyDescent="0.25">
      <c r="A3" s="64"/>
      <c r="B3" s="85"/>
      <c r="C3" s="22" t="s">
        <v>229</v>
      </c>
      <c r="D3" s="22" t="s">
        <v>230</v>
      </c>
      <c r="E3" s="64"/>
      <c r="F3" s="64"/>
      <c r="G3" s="64"/>
      <c r="H3" s="64"/>
      <c r="I3" s="64"/>
      <c r="J3" s="64"/>
      <c r="K3" s="64"/>
      <c r="L3" s="64"/>
      <c r="M3" s="64"/>
      <c r="N3" s="64"/>
      <c r="O3" s="64"/>
      <c r="P3" s="64"/>
      <c r="Q3" s="64"/>
      <c r="R3" s="64"/>
      <c r="S3" s="64"/>
      <c r="T3" s="64"/>
      <c r="U3" s="64"/>
    </row>
    <row r="4" spans="1:21" ht="33.75" x14ac:dyDescent="0.25">
      <c r="A4" s="84" t="s">
        <v>231</v>
      </c>
      <c r="B4" s="25" t="s">
        <v>232</v>
      </c>
      <c r="C4" s="30" t="s">
        <v>233</v>
      </c>
      <c r="D4" s="23" t="s">
        <v>234</v>
      </c>
      <c r="E4" s="64"/>
      <c r="F4" s="64"/>
      <c r="G4" s="64"/>
      <c r="H4" s="64"/>
      <c r="I4" s="64"/>
      <c r="J4" s="64"/>
      <c r="K4" s="64"/>
      <c r="L4" s="64"/>
      <c r="M4" s="64"/>
      <c r="N4" s="64"/>
      <c r="O4" s="64"/>
      <c r="P4" s="64"/>
      <c r="Q4" s="64"/>
      <c r="R4" s="64"/>
      <c r="S4" s="64"/>
      <c r="T4" s="64"/>
      <c r="U4" s="64"/>
    </row>
    <row r="5" spans="1:21" ht="67.5" x14ac:dyDescent="0.25">
      <c r="A5" s="84" t="s">
        <v>235</v>
      </c>
      <c r="B5" s="26" t="s">
        <v>236</v>
      </c>
      <c r="C5" s="31" t="s">
        <v>237</v>
      </c>
      <c r="D5" s="24" t="s">
        <v>238</v>
      </c>
      <c r="E5" s="64"/>
      <c r="F5" s="64"/>
      <c r="G5" s="64"/>
      <c r="H5" s="64"/>
      <c r="I5" s="64"/>
      <c r="J5" s="64"/>
      <c r="K5" s="64"/>
      <c r="L5" s="64"/>
      <c r="M5" s="64"/>
      <c r="N5" s="64"/>
      <c r="O5" s="64"/>
      <c r="P5" s="64"/>
      <c r="Q5" s="64"/>
      <c r="R5" s="64"/>
      <c r="S5" s="64"/>
      <c r="T5" s="64"/>
      <c r="U5" s="64"/>
    </row>
    <row r="6" spans="1:21" ht="67.5" x14ac:dyDescent="0.25">
      <c r="A6" s="84" t="s">
        <v>206</v>
      </c>
      <c r="B6" s="27" t="s">
        <v>239</v>
      </c>
      <c r="C6" s="31" t="s">
        <v>240</v>
      </c>
      <c r="D6" s="24" t="s">
        <v>241</v>
      </c>
      <c r="E6" s="64"/>
      <c r="F6" s="64"/>
      <c r="G6" s="64"/>
      <c r="H6" s="64"/>
      <c r="I6" s="64"/>
      <c r="J6" s="64"/>
      <c r="K6" s="64"/>
      <c r="L6" s="64"/>
      <c r="M6" s="64"/>
      <c r="N6" s="64"/>
      <c r="O6" s="64"/>
      <c r="P6" s="64"/>
      <c r="Q6" s="64"/>
      <c r="R6" s="64"/>
      <c r="S6" s="64"/>
      <c r="T6" s="64"/>
      <c r="U6" s="64"/>
    </row>
    <row r="7" spans="1:21" ht="101.25" x14ac:dyDescent="0.25">
      <c r="A7" s="84" t="s">
        <v>242</v>
      </c>
      <c r="B7" s="28" t="s">
        <v>243</v>
      </c>
      <c r="C7" s="31" t="s">
        <v>244</v>
      </c>
      <c r="D7" s="24" t="s">
        <v>245</v>
      </c>
      <c r="E7" s="64"/>
      <c r="F7" s="64"/>
      <c r="G7" s="64"/>
      <c r="H7" s="64"/>
      <c r="I7" s="64"/>
      <c r="J7" s="64"/>
      <c r="K7" s="64"/>
      <c r="L7" s="64"/>
      <c r="M7" s="64"/>
      <c r="N7" s="64"/>
      <c r="O7" s="64"/>
      <c r="P7" s="64"/>
      <c r="Q7" s="64"/>
      <c r="R7" s="64"/>
      <c r="S7" s="64"/>
      <c r="T7" s="64"/>
      <c r="U7" s="64"/>
    </row>
    <row r="8" spans="1:21" ht="67.5" x14ac:dyDescent="0.25">
      <c r="A8" s="84" t="s">
        <v>246</v>
      </c>
      <c r="B8" s="29" t="s">
        <v>247</v>
      </c>
      <c r="C8" s="31" t="s">
        <v>248</v>
      </c>
      <c r="D8" s="24" t="s">
        <v>249</v>
      </c>
      <c r="E8" s="64"/>
      <c r="F8" s="64"/>
      <c r="G8" s="64"/>
      <c r="H8" s="64"/>
      <c r="I8" s="64"/>
      <c r="J8" s="64"/>
      <c r="K8" s="64"/>
      <c r="L8" s="64"/>
      <c r="M8" s="64"/>
      <c r="N8" s="64"/>
      <c r="O8" s="64"/>
      <c r="P8" s="64"/>
      <c r="Q8" s="64"/>
      <c r="R8" s="64"/>
      <c r="S8" s="64"/>
      <c r="T8" s="64"/>
      <c r="U8" s="64"/>
    </row>
    <row r="9" spans="1:21" ht="20.25" x14ac:dyDescent="0.25">
      <c r="A9" s="84"/>
      <c r="B9" s="84"/>
      <c r="C9" s="86"/>
      <c r="D9" s="86"/>
      <c r="E9" s="64"/>
      <c r="F9" s="64"/>
      <c r="G9" s="64"/>
      <c r="H9" s="64"/>
      <c r="I9" s="64"/>
      <c r="J9" s="64"/>
      <c r="K9" s="64"/>
      <c r="L9" s="64"/>
      <c r="M9" s="64"/>
      <c r="N9" s="64"/>
      <c r="O9" s="64"/>
      <c r="P9" s="64"/>
      <c r="Q9" s="64"/>
      <c r="R9" s="64"/>
      <c r="S9" s="64"/>
      <c r="T9" s="64"/>
      <c r="U9" s="64"/>
    </row>
    <row r="10" spans="1:21" ht="16.5" x14ac:dyDescent="0.25">
      <c r="A10" s="84"/>
      <c r="B10" s="87"/>
      <c r="C10" s="87"/>
      <c r="D10" s="87"/>
      <c r="E10" s="64"/>
      <c r="F10" s="64"/>
      <c r="G10" s="64"/>
      <c r="H10" s="64"/>
      <c r="I10" s="64"/>
      <c r="J10" s="64"/>
      <c r="K10" s="64"/>
      <c r="L10" s="64"/>
      <c r="M10" s="64"/>
      <c r="N10" s="64"/>
      <c r="O10" s="64"/>
      <c r="P10" s="64"/>
      <c r="Q10" s="64"/>
      <c r="R10" s="64"/>
      <c r="S10" s="64"/>
      <c r="T10" s="64"/>
      <c r="U10" s="64"/>
    </row>
    <row r="11" spans="1:21" x14ac:dyDescent="0.25">
      <c r="A11" s="84"/>
      <c r="B11" s="84" t="s">
        <v>250</v>
      </c>
      <c r="C11" s="84" t="s">
        <v>251</v>
      </c>
      <c r="D11" s="84" t="s">
        <v>252</v>
      </c>
      <c r="E11" s="64"/>
      <c r="F11" s="64"/>
      <c r="G11" s="64"/>
      <c r="H11" s="64"/>
      <c r="I11" s="64"/>
      <c r="J11" s="64"/>
      <c r="K11" s="64"/>
      <c r="L11" s="64"/>
      <c r="M11" s="64"/>
      <c r="N11" s="64"/>
      <c r="O11" s="64"/>
      <c r="P11" s="64"/>
      <c r="Q11" s="64"/>
      <c r="R11" s="64"/>
      <c r="S11" s="64"/>
      <c r="T11" s="64"/>
      <c r="U11" s="64"/>
    </row>
    <row r="12" spans="1:21" x14ac:dyDescent="0.25">
      <c r="A12" s="84"/>
      <c r="B12" s="84" t="s">
        <v>253</v>
      </c>
      <c r="C12" s="84" t="s">
        <v>254</v>
      </c>
      <c r="D12" s="84" t="s">
        <v>255</v>
      </c>
      <c r="E12" s="64"/>
      <c r="F12" s="64"/>
      <c r="G12" s="64"/>
      <c r="H12" s="64"/>
      <c r="I12" s="64"/>
      <c r="J12" s="64"/>
      <c r="K12" s="64"/>
      <c r="L12" s="64"/>
      <c r="M12" s="64"/>
      <c r="N12" s="64"/>
      <c r="O12" s="64"/>
      <c r="P12" s="64"/>
      <c r="Q12" s="64"/>
      <c r="R12" s="64"/>
      <c r="S12" s="64"/>
      <c r="T12" s="64"/>
      <c r="U12" s="64"/>
    </row>
    <row r="13" spans="1:21" x14ac:dyDescent="0.25">
      <c r="A13" s="84"/>
      <c r="B13" s="84"/>
      <c r="C13" s="84" t="s">
        <v>256</v>
      </c>
      <c r="D13" s="84" t="s">
        <v>114</v>
      </c>
      <c r="E13" s="64"/>
      <c r="F13" s="64"/>
      <c r="G13" s="64"/>
      <c r="H13" s="64"/>
      <c r="I13" s="64"/>
      <c r="J13" s="64"/>
      <c r="K13" s="64"/>
      <c r="L13" s="64"/>
      <c r="M13" s="64"/>
      <c r="N13" s="64"/>
      <c r="O13" s="64"/>
      <c r="P13" s="64"/>
      <c r="Q13" s="64"/>
      <c r="R13" s="64"/>
      <c r="S13" s="64"/>
      <c r="T13" s="64"/>
      <c r="U13" s="64"/>
    </row>
    <row r="14" spans="1:21" x14ac:dyDescent="0.25">
      <c r="A14" s="84"/>
      <c r="B14" s="84"/>
      <c r="C14" s="84" t="s">
        <v>257</v>
      </c>
      <c r="D14" s="84" t="s">
        <v>137</v>
      </c>
      <c r="E14" s="64"/>
      <c r="F14" s="64"/>
      <c r="G14" s="64"/>
      <c r="H14" s="64"/>
      <c r="I14" s="64"/>
      <c r="J14" s="64"/>
      <c r="K14" s="64"/>
      <c r="L14" s="64"/>
      <c r="M14" s="64"/>
      <c r="N14" s="64"/>
      <c r="O14" s="64"/>
      <c r="P14" s="64"/>
      <c r="Q14" s="64"/>
      <c r="R14" s="64"/>
      <c r="S14" s="64"/>
      <c r="T14" s="64"/>
      <c r="U14" s="64"/>
    </row>
    <row r="15" spans="1:21" x14ac:dyDescent="0.25">
      <c r="A15" s="84"/>
      <c r="B15" s="84"/>
      <c r="C15" s="84" t="s">
        <v>258</v>
      </c>
      <c r="D15" s="84" t="s">
        <v>147</v>
      </c>
      <c r="E15" s="64"/>
      <c r="F15" s="64"/>
      <c r="G15" s="64"/>
      <c r="H15" s="64"/>
      <c r="I15" s="64"/>
      <c r="J15" s="64"/>
      <c r="K15" s="64"/>
      <c r="L15" s="64"/>
      <c r="M15" s="64"/>
      <c r="N15" s="64"/>
      <c r="O15" s="64"/>
      <c r="P15" s="64"/>
      <c r="Q15" s="64"/>
      <c r="R15" s="64"/>
      <c r="S15" s="64"/>
      <c r="T15" s="64"/>
      <c r="U15" s="64"/>
    </row>
    <row r="16" spans="1:21" x14ac:dyDescent="0.25">
      <c r="A16" s="84"/>
      <c r="B16" s="84"/>
      <c r="C16" s="84"/>
      <c r="D16" s="84"/>
      <c r="E16" s="64"/>
      <c r="F16" s="64"/>
      <c r="G16" s="64"/>
      <c r="H16" s="64"/>
      <c r="I16" s="64"/>
      <c r="J16" s="64"/>
      <c r="K16" s="64"/>
      <c r="L16" s="64"/>
      <c r="M16" s="64"/>
      <c r="N16" s="64"/>
      <c r="O16" s="64"/>
    </row>
    <row r="17" spans="1:15" x14ac:dyDescent="0.25">
      <c r="A17" s="84"/>
      <c r="B17" s="84"/>
      <c r="C17" s="84"/>
      <c r="D17" s="84"/>
      <c r="E17" s="64"/>
      <c r="F17" s="64"/>
      <c r="G17" s="64"/>
      <c r="H17" s="64"/>
      <c r="I17" s="64"/>
      <c r="J17" s="64"/>
      <c r="K17" s="64"/>
      <c r="L17" s="64"/>
      <c r="M17" s="64"/>
      <c r="N17" s="64"/>
      <c r="O17" s="64"/>
    </row>
    <row r="18" spans="1:15" x14ac:dyDescent="0.25">
      <c r="A18" s="84"/>
      <c r="B18" s="88"/>
      <c r="C18" s="88"/>
      <c r="D18" s="88"/>
      <c r="E18" s="64"/>
      <c r="F18" s="64"/>
      <c r="G18" s="64"/>
      <c r="H18" s="64"/>
      <c r="I18" s="64"/>
      <c r="J18" s="64"/>
      <c r="K18" s="64"/>
      <c r="L18" s="64"/>
      <c r="M18" s="64"/>
      <c r="N18" s="64"/>
      <c r="O18" s="64"/>
    </row>
    <row r="19" spans="1:15" x14ac:dyDescent="0.25">
      <c r="A19" s="84"/>
      <c r="B19" s="88"/>
      <c r="C19" s="88"/>
      <c r="D19" s="88"/>
      <c r="E19" s="64"/>
      <c r="F19" s="64"/>
      <c r="G19" s="64"/>
      <c r="H19" s="64"/>
      <c r="I19" s="64"/>
      <c r="J19" s="64"/>
      <c r="K19" s="64"/>
      <c r="L19" s="64"/>
      <c r="M19" s="64"/>
      <c r="N19" s="64"/>
      <c r="O19" s="64"/>
    </row>
    <row r="20" spans="1:15" x14ac:dyDescent="0.25">
      <c r="A20" s="84"/>
      <c r="B20" s="88"/>
      <c r="C20" s="88"/>
      <c r="D20" s="88"/>
      <c r="E20" s="64"/>
      <c r="F20" s="64"/>
      <c r="G20" s="64"/>
      <c r="H20" s="64"/>
      <c r="I20" s="64"/>
      <c r="J20" s="64"/>
      <c r="K20" s="64"/>
      <c r="L20" s="64"/>
      <c r="M20" s="64"/>
      <c r="N20" s="64"/>
      <c r="O20" s="64"/>
    </row>
    <row r="21" spans="1:15" x14ac:dyDescent="0.25">
      <c r="A21" s="84"/>
      <c r="B21" s="88"/>
      <c r="C21" s="88"/>
      <c r="D21" s="88"/>
      <c r="E21" s="64"/>
      <c r="F21" s="64"/>
      <c r="G21" s="64"/>
      <c r="H21" s="64"/>
      <c r="I21" s="64"/>
      <c r="J21" s="64"/>
      <c r="K21" s="64"/>
      <c r="L21" s="64"/>
      <c r="M21" s="64"/>
      <c r="N21" s="64"/>
      <c r="O21" s="64"/>
    </row>
    <row r="22" spans="1:15" ht="20.25" x14ac:dyDescent="0.25">
      <c r="A22" s="84"/>
      <c r="B22" s="84"/>
      <c r="C22" s="86"/>
      <c r="D22" s="86"/>
      <c r="E22" s="64"/>
      <c r="F22" s="64"/>
      <c r="G22" s="64"/>
      <c r="H22" s="64"/>
      <c r="I22" s="64"/>
      <c r="J22" s="64"/>
      <c r="K22" s="64"/>
      <c r="L22" s="64"/>
      <c r="M22" s="64"/>
      <c r="N22" s="64"/>
      <c r="O22" s="64"/>
    </row>
    <row r="23" spans="1:15" ht="20.25" x14ac:dyDescent="0.25">
      <c r="A23" s="84"/>
      <c r="B23" s="84"/>
      <c r="C23" s="86"/>
      <c r="D23" s="86"/>
      <c r="E23" s="64"/>
      <c r="F23" s="64"/>
      <c r="G23" s="64"/>
      <c r="H23" s="64"/>
      <c r="I23" s="64"/>
      <c r="J23" s="64"/>
      <c r="K23" s="64"/>
      <c r="L23" s="64"/>
      <c r="M23" s="64"/>
      <c r="N23" s="64"/>
      <c r="O23" s="64"/>
    </row>
    <row r="24" spans="1:15" ht="20.25" x14ac:dyDescent="0.25">
      <c r="A24" s="84"/>
      <c r="B24" s="84"/>
      <c r="C24" s="86"/>
      <c r="D24" s="86"/>
      <c r="E24" s="64"/>
      <c r="F24" s="64"/>
      <c r="G24" s="64"/>
      <c r="H24" s="64"/>
      <c r="I24" s="64"/>
      <c r="J24" s="64"/>
      <c r="K24" s="64"/>
      <c r="L24" s="64"/>
      <c r="M24" s="64"/>
      <c r="N24" s="64"/>
      <c r="O24" s="64"/>
    </row>
    <row r="25" spans="1:15" ht="20.25" x14ac:dyDescent="0.25">
      <c r="A25" s="84"/>
      <c r="B25" s="84"/>
      <c r="C25" s="86"/>
      <c r="D25" s="86"/>
      <c r="E25" s="64"/>
      <c r="F25" s="64"/>
      <c r="G25" s="64"/>
      <c r="H25" s="64"/>
      <c r="I25" s="64"/>
      <c r="J25" s="64"/>
      <c r="K25" s="64"/>
      <c r="L25" s="64"/>
      <c r="M25" s="64"/>
      <c r="N25" s="64"/>
      <c r="O25" s="64"/>
    </row>
    <row r="26" spans="1:15" ht="20.25" x14ac:dyDescent="0.25">
      <c r="A26" s="84"/>
      <c r="B26" s="84"/>
      <c r="C26" s="86"/>
      <c r="D26" s="86"/>
      <c r="E26" s="64"/>
      <c r="F26" s="64"/>
      <c r="G26" s="64"/>
      <c r="H26" s="64"/>
      <c r="I26" s="64"/>
      <c r="J26" s="64"/>
      <c r="K26" s="64"/>
      <c r="L26" s="64"/>
      <c r="M26" s="64"/>
      <c r="N26" s="64"/>
      <c r="O26" s="64"/>
    </row>
    <row r="27" spans="1:15" ht="20.25" x14ac:dyDescent="0.25">
      <c r="A27" s="84"/>
      <c r="B27" s="84"/>
      <c r="C27" s="86"/>
      <c r="D27" s="86"/>
      <c r="E27" s="64"/>
      <c r="F27" s="64"/>
      <c r="G27" s="64"/>
      <c r="H27" s="64"/>
      <c r="I27" s="64"/>
      <c r="J27" s="64"/>
      <c r="K27" s="64"/>
      <c r="L27" s="64"/>
      <c r="M27" s="64"/>
      <c r="N27" s="64"/>
      <c r="O27" s="64"/>
    </row>
    <row r="28" spans="1:15" ht="20.25" x14ac:dyDescent="0.25">
      <c r="A28" s="84"/>
      <c r="B28" s="84"/>
      <c r="C28" s="86"/>
      <c r="D28" s="86"/>
      <c r="E28" s="64"/>
      <c r="F28" s="64"/>
      <c r="G28" s="64"/>
      <c r="H28" s="64"/>
      <c r="I28" s="64"/>
      <c r="J28" s="64"/>
      <c r="K28" s="64"/>
      <c r="L28" s="64"/>
      <c r="M28" s="64"/>
      <c r="N28" s="64"/>
      <c r="O28" s="64"/>
    </row>
    <row r="29" spans="1:15" ht="20.25" x14ac:dyDescent="0.25">
      <c r="A29" s="84"/>
      <c r="B29" s="84"/>
      <c r="C29" s="86"/>
      <c r="D29" s="86"/>
      <c r="E29" s="64"/>
      <c r="F29" s="64"/>
      <c r="G29" s="64"/>
      <c r="H29" s="64"/>
      <c r="I29" s="64"/>
      <c r="J29" s="64"/>
      <c r="K29" s="64"/>
      <c r="L29" s="64"/>
      <c r="M29" s="64"/>
      <c r="N29" s="64"/>
      <c r="O29" s="64"/>
    </row>
    <row r="30" spans="1:15" ht="20.25" x14ac:dyDescent="0.25">
      <c r="A30" s="84"/>
      <c r="B30" s="84"/>
      <c r="C30" s="86"/>
      <c r="D30" s="86"/>
      <c r="E30" s="64"/>
      <c r="F30" s="64"/>
      <c r="G30" s="64"/>
      <c r="H30" s="64"/>
      <c r="I30" s="64"/>
      <c r="J30" s="64"/>
      <c r="K30" s="64"/>
      <c r="L30" s="64"/>
      <c r="M30" s="64"/>
      <c r="N30" s="64"/>
      <c r="O30" s="64"/>
    </row>
    <row r="31" spans="1:15" ht="20.25" x14ac:dyDescent="0.25">
      <c r="A31" s="84"/>
      <c r="B31" s="84"/>
      <c r="C31" s="86"/>
      <c r="D31" s="86"/>
      <c r="E31" s="64"/>
      <c r="F31" s="64"/>
      <c r="G31" s="64"/>
      <c r="H31" s="64"/>
      <c r="I31" s="64"/>
      <c r="J31" s="64"/>
      <c r="K31" s="64"/>
      <c r="L31" s="64"/>
      <c r="M31" s="64"/>
      <c r="N31" s="64"/>
      <c r="O31" s="64"/>
    </row>
    <row r="32" spans="1:15" ht="20.25" x14ac:dyDescent="0.25">
      <c r="A32" s="84"/>
      <c r="B32" s="84"/>
      <c r="C32" s="86"/>
      <c r="D32" s="86"/>
      <c r="E32" s="64"/>
      <c r="F32" s="64"/>
      <c r="G32" s="64"/>
      <c r="H32" s="64"/>
      <c r="I32" s="64"/>
      <c r="J32" s="64"/>
      <c r="K32" s="64"/>
      <c r="L32" s="64"/>
      <c r="M32" s="64"/>
      <c r="N32" s="64"/>
      <c r="O32" s="64"/>
    </row>
    <row r="33" spans="1:15" ht="20.25" x14ac:dyDescent="0.25">
      <c r="A33" s="84"/>
      <c r="B33" s="84"/>
      <c r="C33" s="86"/>
      <c r="D33" s="86"/>
      <c r="E33" s="64"/>
      <c r="F33" s="64"/>
      <c r="G33" s="64"/>
      <c r="H33" s="64"/>
      <c r="I33" s="64"/>
      <c r="J33" s="64"/>
      <c r="K33" s="64"/>
      <c r="L33" s="64"/>
      <c r="M33" s="64"/>
      <c r="N33" s="64"/>
      <c r="O33" s="64"/>
    </row>
    <row r="34" spans="1:15" ht="20.25" x14ac:dyDescent="0.25">
      <c r="A34" s="84"/>
      <c r="B34" s="84"/>
      <c r="C34" s="86"/>
      <c r="D34" s="86"/>
      <c r="E34" s="64"/>
      <c r="F34" s="64"/>
      <c r="G34" s="64"/>
      <c r="H34" s="64"/>
      <c r="I34" s="64"/>
      <c r="J34" s="64"/>
      <c r="K34" s="64"/>
      <c r="L34" s="64"/>
      <c r="M34" s="64"/>
      <c r="N34" s="64"/>
      <c r="O34" s="64"/>
    </row>
    <row r="35" spans="1:15" ht="20.25" x14ac:dyDescent="0.25">
      <c r="A35" s="84"/>
      <c r="B35" s="84"/>
      <c r="C35" s="86"/>
      <c r="D35" s="86"/>
      <c r="E35" s="64"/>
      <c r="F35" s="64"/>
      <c r="G35" s="64"/>
      <c r="H35" s="64"/>
      <c r="I35" s="64"/>
      <c r="J35" s="64"/>
      <c r="K35" s="64"/>
      <c r="L35" s="64"/>
      <c r="M35" s="64"/>
      <c r="N35" s="64"/>
      <c r="O35" s="64"/>
    </row>
    <row r="36" spans="1:15" ht="20.25" x14ac:dyDescent="0.25">
      <c r="A36" s="84"/>
      <c r="B36" s="84"/>
      <c r="C36" s="86"/>
      <c r="D36" s="86"/>
      <c r="E36" s="64"/>
      <c r="F36" s="64"/>
      <c r="G36" s="64"/>
      <c r="H36" s="64"/>
      <c r="I36" s="64"/>
      <c r="J36" s="64"/>
      <c r="K36" s="64"/>
      <c r="L36" s="64"/>
      <c r="M36" s="64"/>
      <c r="N36" s="64"/>
      <c r="O36" s="64"/>
    </row>
    <row r="37" spans="1:15" ht="20.25" x14ac:dyDescent="0.25">
      <c r="A37" s="84"/>
      <c r="B37" s="84"/>
      <c r="C37" s="86"/>
      <c r="D37" s="86"/>
      <c r="E37" s="64"/>
      <c r="F37" s="64"/>
      <c r="G37" s="64"/>
      <c r="H37" s="64"/>
      <c r="I37" s="64"/>
      <c r="J37" s="64"/>
      <c r="K37" s="64"/>
      <c r="L37" s="64"/>
      <c r="M37" s="64"/>
      <c r="N37" s="64"/>
      <c r="O37" s="64"/>
    </row>
    <row r="38" spans="1:15" ht="20.25" x14ac:dyDescent="0.25">
      <c r="A38" s="84"/>
      <c r="B38" s="84"/>
      <c r="C38" s="86"/>
      <c r="D38" s="86"/>
      <c r="E38" s="64"/>
      <c r="F38" s="64"/>
      <c r="G38" s="64"/>
      <c r="H38" s="64"/>
      <c r="I38" s="64"/>
      <c r="J38" s="64"/>
      <c r="K38" s="64"/>
      <c r="L38" s="64"/>
      <c r="M38" s="64"/>
      <c r="N38" s="64"/>
      <c r="O38" s="64"/>
    </row>
    <row r="39" spans="1:15" ht="20.25" x14ac:dyDescent="0.25">
      <c r="A39" s="84"/>
      <c r="B39" s="84"/>
      <c r="C39" s="86"/>
      <c r="D39" s="86"/>
      <c r="E39" s="64"/>
      <c r="F39" s="64"/>
      <c r="G39" s="64"/>
      <c r="H39" s="64"/>
      <c r="I39" s="64"/>
      <c r="J39" s="64"/>
      <c r="K39" s="64"/>
      <c r="L39" s="64"/>
      <c r="M39" s="64"/>
      <c r="N39" s="64"/>
      <c r="O39" s="64"/>
    </row>
    <row r="40" spans="1:15" ht="20.25" x14ac:dyDescent="0.25">
      <c r="A40" s="84"/>
      <c r="B40" s="84"/>
      <c r="C40" s="86"/>
      <c r="D40" s="86"/>
      <c r="E40" s="64"/>
      <c r="F40" s="64"/>
      <c r="G40" s="64"/>
      <c r="H40" s="64"/>
      <c r="I40" s="64"/>
      <c r="J40" s="64"/>
      <c r="K40" s="64"/>
      <c r="L40" s="64"/>
      <c r="M40" s="64"/>
      <c r="N40" s="64"/>
      <c r="O40" s="64"/>
    </row>
    <row r="41" spans="1:15" ht="20.25" x14ac:dyDescent="0.25">
      <c r="A41" s="84"/>
      <c r="B41" s="84"/>
      <c r="C41" s="86"/>
      <c r="D41" s="86"/>
      <c r="E41" s="64"/>
      <c r="F41" s="64"/>
      <c r="G41" s="64"/>
      <c r="H41" s="64"/>
      <c r="I41" s="64"/>
      <c r="J41" s="64"/>
      <c r="K41" s="64"/>
      <c r="L41" s="64"/>
      <c r="M41" s="64"/>
      <c r="N41" s="64"/>
      <c r="O41" s="64"/>
    </row>
    <row r="42" spans="1:15" ht="20.25" x14ac:dyDescent="0.25">
      <c r="A42" s="84"/>
      <c r="B42" s="84"/>
      <c r="C42" s="86"/>
      <c r="D42" s="86"/>
      <c r="E42" s="64"/>
      <c r="F42" s="64"/>
      <c r="G42" s="64"/>
      <c r="H42" s="64"/>
      <c r="I42" s="64"/>
      <c r="J42" s="64"/>
      <c r="K42" s="64"/>
      <c r="L42" s="64"/>
      <c r="M42" s="64"/>
      <c r="N42" s="64"/>
      <c r="O42" s="64"/>
    </row>
    <row r="43" spans="1:15" ht="20.25" x14ac:dyDescent="0.25">
      <c r="A43" s="84"/>
      <c r="B43" s="84"/>
      <c r="C43" s="86"/>
      <c r="D43" s="86"/>
      <c r="E43" s="64"/>
      <c r="F43" s="64"/>
      <c r="G43" s="64"/>
      <c r="H43" s="64"/>
      <c r="I43" s="64"/>
      <c r="J43" s="64"/>
      <c r="K43" s="64"/>
      <c r="L43" s="64"/>
      <c r="M43" s="64"/>
      <c r="N43" s="64"/>
      <c r="O43" s="64"/>
    </row>
    <row r="44" spans="1:15" ht="20.25" x14ac:dyDescent="0.25">
      <c r="A44" s="84"/>
      <c r="B44" s="84"/>
      <c r="C44" s="86"/>
      <c r="D44" s="86"/>
      <c r="E44" s="64"/>
      <c r="F44" s="64"/>
      <c r="G44" s="64"/>
      <c r="H44" s="64"/>
      <c r="I44" s="64"/>
      <c r="J44" s="64"/>
      <c r="K44" s="64"/>
      <c r="L44" s="64"/>
      <c r="M44" s="64"/>
      <c r="N44" s="64"/>
      <c r="O44" s="64"/>
    </row>
    <row r="45" spans="1:15" ht="20.25" x14ac:dyDescent="0.25">
      <c r="A45" s="84"/>
      <c r="B45" s="84"/>
      <c r="C45" s="86"/>
      <c r="D45" s="86"/>
      <c r="E45" s="64"/>
      <c r="F45" s="64"/>
      <c r="G45" s="64"/>
      <c r="H45" s="64"/>
      <c r="I45" s="64"/>
      <c r="J45" s="64"/>
      <c r="K45" s="64"/>
      <c r="L45" s="64"/>
      <c r="M45" s="64"/>
      <c r="N45" s="64"/>
      <c r="O45" s="64"/>
    </row>
    <row r="46" spans="1:15" ht="20.25" x14ac:dyDescent="0.25">
      <c r="A46" s="84"/>
      <c r="B46" s="84"/>
      <c r="C46" s="86"/>
      <c r="D46" s="86"/>
      <c r="E46" s="64"/>
      <c r="F46" s="64"/>
      <c r="G46" s="64"/>
      <c r="H46" s="64"/>
      <c r="I46" s="64"/>
      <c r="J46" s="64"/>
      <c r="K46" s="64"/>
      <c r="L46" s="64"/>
      <c r="M46" s="64"/>
      <c r="N46" s="64"/>
      <c r="O46" s="64"/>
    </row>
    <row r="47" spans="1:15" ht="20.25" x14ac:dyDescent="0.25">
      <c r="A47" s="84"/>
      <c r="B47" s="84"/>
      <c r="C47" s="86"/>
      <c r="D47" s="86"/>
      <c r="E47" s="64"/>
      <c r="F47" s="64"/>
      <c r="G47" s="64"/>
      <c r="H47" s="64"/>
      <c r="I47" s="64"/>
      <c r="J47" s="64"/>
      <c r="K47" s="64"/>
      <c r="L47" s="64"/>
      <c r="M47" s="64"/>
      <c r="N47" s="64"/>
      <c r="O47" s="64"/>
    </row>
    <row r="48" spans="1:15" ht="20.25" x14ac:dyDescent="0.25">
      <c r="A48" s="84"/>
      <c r="B48" s="84"/>
      <c r="C48" s="86"/>
      <c r="D48" s="86"/>
      <c r="E48" s="64"/>
      <c r="F48" s="64"/>
      <c r="G48" s="64"/>
      <c r="H48" s="64"/>
      <c r="I48" s="64"/>
      <c r="J48" s="64"/>
      <c r="K48" s="64"/>
      <c r="L48" s="64"/>
      <c r="M48" s="64"/>
      <c r="N48" s="64"/>
      <c r="O48" s="64"/>
    </row>
    <row r="49" spans="1:15" ht="20.25" x14ac:dyDescent="0.25">
      <c r="A49" s="84"/>
      <c r="B49" s="84"/>
      <c r="C49" s="86"/>
      <c r="D49" s="86"/>
      <c r="E49" s="64"/>
      <c r="F49" s="64"/>
      <c r="G49" s="64"/>
      <c r="H49" s="64"/>
      <c r="I49" s="64"/>
      <c r="J49" s="64"/>
      <c r="K49" s="64"/>
      <c r="L49" s="64"/>
      <c r="M49" s="64"/>
      <c r="N49" s="64"/>
      <c r="O49" s="64"/>
    </row>
    <row r="50" spans="1:15" ht="20.25" x14ac:dyDescent="0.25">
      <c r="A50" s="84"/>
      <c r="B50" s="84"/>
      <c r="C50" s="86"/>
      <c r="D50" s="86"/>
      <c r="E50" s="64"/>
      <c r="F50" s="64"/>
      <c r="G50" s="64"/>
      <c r="H50" s="64"/>
      <c r="I50" s="64"/>
      <c r="J50" s="64"/>
      <c r="K50" s="64"/>
      <c r="L50" s="64"/>
      <c r="M50" s="64"/>
      <c r="N50" s="64"/>
      <c r="O50" s="64"/>
    </row>
    <row r="51" spans="1:15" ht="20.25" x14ac:dyDescent="0.25">
      <c r="A51" s="84"/>
      <c r="B51" s="84"/>
      <c r="C51" s="86"/>
      <c r="D51" s="86"/>
      <c r="E51" s="64"/>
      <c r="F51" s="64"/>
      <c r="G51" s="64"/>
      <c r="H51" s="64"/>
      <c r="I51" s="64"/>
      <c r="J51" s="64"/>
      <c r="K51" s="64"/>
      <c r="L51" s="64"/>
      <c r="M51" s="64"/>
      <c r="N51" s="64"/>
      <c r="O51" s="64"/>
    </row>
    <row r="52" spans="1:15" ht="20.25" x14ac:dyDescent="0.25">
      <c r="A52" s="84"/>
      <c r="B52" s="15"/>
      <c r="C52" s="20"/>
      <c r="D52" s="20"/>
    </row>
    <row r="53" spans="1:15" ht="20.25" x14ac:dyDescent="0.25">
      <c r="A53" s="84"/>
      <c r="B53" s="15"/>
      <c r="C53" s="20"/>
      <c r="D53" s="20"/>
    </row>
    <row r="54" spans="1:15" ht="20.25" x14ac:dyDescent="0.25">
      <c r="A54" s="84"/>
      <c r="B54" s="15"/>
      <c r="C54" s="20"/>
      <c r="D54" s="20"/>
    </row>
    <row r="55" spans="1:15" ht="20.25" x14ac:dyDescent="0.25">
      <c r="A55" s="84"/>
      <c r="B55" s="15"/>
      <c r="C55" s="20"/>
      <c r="D55" s="20"/>
    </row>
    <row r="56" spans="1:15" ht="20.25" x14ac:dyDescent="0.25">
      <c r="A56" s="84"/>
      <c r="B56" s="15"/>
      <c r="C56" s="20"/>
      <c r="D56" s="20"/>
    </row>
    <row r="57" spans="1:15" ht="20.25" x14ac:dyDescent="0.25">
      <c r="A57" s="84"/>
      <c r="B57" s="15"/>
      <c r="C57" s="20"/>
      <c r="D57" s="20"/>
    </row>
    <row r="58" spans="1:15" ht="20.25" x14ac:dyDescent="0.25">
      <c r="A58" s="84"/>
      <c r="B58" s="15"/>
      <c r="C58" s="20"/>
      <c r="D58" s="20"/>
    </row>
    <row r="59" spans="1:15" ht="20.25" x14ac:dyDescent="0.25">
      <c r="A59" s="84"/>
      <c r="B59" s="15"/>
      <c r="C59" s="20"/>
      <c r="D59" s="20"/>
    </row>
    <row r="60" spans="1:15" ht="20.25" x14ac:dyDescent="0.25">
      <c r="A60" s="84"/>
      <c r="B60" s="15"/>
      <c r="C60" s="20"/>
      <c r="D60" s="20"/>
    </row>
    <row r="61" spans="1:15" ht="20.25" x14ac:dyDescent="0.25">
      <c r="A61" s="84"/>
      <c r="B61" s="15"/>
      <c r="C61" s="20"/>
      <c r="D61" s="20"/>
    </row>
    <row r="62" spans="1:15" ht="20.25" x14ac:dyDescent="0.25">
      <c r="A62" s="84"/>
      <c r="B62" s="15"/>
      <c r="C62" s="20"/>
      <c r="D62" s="20"/>
    </row>
    <row r="63" spans="1:15" ht="20.25" x14ac:dyDescent="0.25">
      <c r="A63" s="84"/>
      <c r="B63" s="15"/>
      <c r="C63" s="20"/>
      <c r="D63" s="20"/>
    </row>
    <row r="64" spans="1:15" ht="20.25" x14ac:dyDescent="0.25">
      <c r="A64" s="84"/>
      <c r="B64" s="15"/>
      <c r="C64" s="20"/>
      <c r="D64" s="20"/>
    </row>
    <row r="65" spans="1:4" ht="20.25" x14ac:dyDescent="0.25">
      <c r="A65" s="84"/>
      <c r="B65" s="15"/>
      <c r="C65" s="20"/>
      <c r="D65" s="20"/>
    </row>
    <row r="66" spans="1:4" ht="20.25" x14ac:dyDescent="0.25">
      <c r="A66" s="84"/>
      <c r="B66" s="15"/>
      <c r="C66" s="20"/>
      <c r="D66" s="20"/>
    </row>
    <row r="67" spans="1:4" ht="20.25" x14ac:dyDescent="0.25">
      <c r="A67" s="84"/>
      <c r="B67" s="15"/>
      <c r="C67" s="20"/>
      <c r="D67" s="20"/>
    </row>
    <row r="68" spans="1:4" ht="20.25" x14ac:dyDescent="0.25">
      <c r="A68" s="84"/>
      <c r="B68" s="15"/>
      <c r="C68" s="20"/>
      <c r="D68" s="20"/>
    </row>
    <row r="69" spans="1:4" ht="20.25" x14ac:dyDescent="0.25">
      <c r="A69" s="84"/>
      <c r="B69" s="15"/>
      <c r="C69" s="20"/>
      <c r="D69" s="20"/>
    </row>
    <row r="70" spans="1:4" ht="20.25" x14ac:dyDescent="0.25">
      <c r="A70" s="84"/>
      <c r="B70" s="15"/>
      <c r="C70" s="20"/>
      <c r="D70" s="20"/>
    </row>
    <row r="71" spans="1:4" ht="20.25" x14ac:dyDescent="0.25">
      <c r="A71" s="84"/>
      <c r="B71" s="15"/>
      <c r="C71" s="20"/>
      <c r="D71" s="20"/>
    </row>
    <row r="72" spans="1:4" ht="20.25" x14ac:dyDescent="0.25">
      <c r="A72" s="84"/>
      <c r="B72" s="15"/>
      <c r="C72" s="20"/>
      <c r="D72" s="20"/>
    </row>
    <row r="73" spans="1:4" ht="20.25" x14ac:dyDescent="0.25">
      <c r="A73" s="84"/>
      <c r="B73" s="15"/>
      <c r="C73" s="20"/>
      <c r="D73" s="20"/>
    </row>
    <row r="74" spans="1:4" ht="20.25" x14ac:dyDescent="0.25">
      <c r="A74" s="84"/>
      <c r="B74" s="15"/>
      <c r="C74" s="20"/>
      <c r="D74" s="20"/>
    </row>
    <row r="75" spans="1:4" ht="20.25" x14ac:dyDescent="0.25">
      <c r="A75" s="84"/>
      <c r="B75" s="15"/>
      <c r="C75" s="20"/>
      <c r="D75" s="20"/>
    </row>
    <row r="76" spans="1:4" ht="20.25" x14ac:dyDescent="0.25">
      <c r="A76" s="84"/>
      <c r="B76" s="15"/>
      <c r="C76" s="20"/>
      <c r="D76" s="20"/>
    </row>
    <row r="77" spans="1:4" ht="20.25" x14ac:dyDescent="0.25">
      <c r="A77" s="84"/>
      <c r="B77" s="15"/>
      <c r="C77" s="20"/>
      <c r="D77" s="20"/>
    </row>
    <row r="78" spans="1:4" ht="20.25" x14ac:dyDescent="0.25">
      <c r="A78" s="84"/>
      <c r="B78" s="15"/>
      <c r="C78" s="20"/>
      <c r="D78" s="20"/>
    </row>
    <row r="79" spans="1:4" ht="20.25" x14ac:dyDescent="0.25">
      <c r="A79" s="84"/>
      <c r="B79" s="15"/>
      <c r="C79" s="20"/>
      <c r="D79" s="20"/>
    </row>
    <row r="80" spans="1:4" ht="20.25" x14ac:dyDescent="0.25">
      <c r="A80" s="84"/>
      <c r="B80" s="15"/>
      <c r="C80" s="20"/>
      <c r="D80" s="20"/>
    </row>
    <row r="81" spans="1:4" ht="20.25" x14ac:dyDescent="0.25">
      <c r="A81" s="84"/>
      <c r="B81" s="15"/>
      <c r="C81" s="20"/>
      <c r="D81" s="20"/>
    </row>
    <row r="82" spans="1:4" ht="20.25" x14ac:dyDescent="0.25">
      <c r="A82" s="84"/>
      <c r="B82" s="15"/>
      <c r="C82" s="20"/>
      <c r="D82" s="20"/>
    </row>
    <row r="83" spans="1:4" ht="20.25" x14ac:dyDescent="0.25">
      <c r="A83" s="84"/>
      <c r="B83" s="15"/>
      <c r="C83" s="20"/>
      <c r="D83" s="20"/>
    </row>
    <row r="84" spans="1:4" ht="20.25" x14ac:dyDescent="0.25">
      <c r="A84" s="84"/>
      <c r="B84" s="15"/>
      <c r="C84" s="20"/>
      <c r="D84" s="20"/>
    </row>
    <row r="85" spans="1:4" ht="20.25" x14ac:dyDescent="0.25">
      <c r="A85" s="84"/>
      <c r="B85" s="15"/>
      <c r="C85" s="20"/>
      <c r="D85" s="20"/>
    </row>
    <row r="86" spans="1:4" ht="20.25" x14ac:dyDescent="0.25">
      <c r="A86" s="84"/>
      <c r="B86" s="15"/>
      <c r="C86" s="20"/>
      <c r="D86" s="20"/>
    </row>
    <row r="87" spans="1:4" ht="20.25" x14ac:dyDescent="0.25">
      <c r="A87" s="84"/>
      <c r="B87" s="15"/>
      <c r="C87" s="20"/>
      <c r="D87" s="20"/>
    </row>
    <row r="88" spans="1:4" ht="20.25" x14ac:dyDescent="0.25">
      <c r="A88" s="84"/>
      <c r="B88" s="15"/>
      <c r="C88" s="20"/>
      <c r="D88" s="20"/>
    </row>
    <row r="89" spans="1:4" ht="20.25" x14ac:dyDescent="0.25">
      <c r="A89" s="84"/>
      <c r="B89" s="15"/>
      <c r="C89" s="20"/>
      <c r="D89" s="20"/>
    </row>
    <row r="90" spans="1:4" ht="20.25" x14ac:dyDescent="0.25">
      <c r="A90" s="84"/>
      <c r="B90" s="15"/>
      <c r="C90" s="20"/>
      <c r="D90" s="20"/>
    </row>
    <row r="91" spans="1:4" ht="20.25" x14ac:dyDescent="0.25">
      <c r="A91" s="84"/>
      <c r="B91" s="15"/>
      <c r="C91" s="20"/>
      <c r="D91" s="20"/>
    </row>
    <row r="92" spans="1:4" ht="20.25" x14ac:dyDescent="0.25">
      <c r="A92" s="84"/>
      <c r="B92" s="15"/>
      <c r="C92" s="20"/>
      <c r="D92" s="20"/>
    </row>
    <row r="93" spans="1:4" ht="20.25" x14ac:dyDescent="0.25">
      <c r="A93" s="84"/>
      <c r="B93" s="15"/>
      <c r="C93" s="20"/>
      <c r="D93" s="20"/>
    </row>
    <row r="94" spans="1:4" ht="20.25" x14ac:dyDescent="0.25">
      <c r="A94" s="84"/>
      <c r="B94" s="15"/>
      <c r="C94" s="20"/>
      <c r="D94" s="20"/>
    </row>
    <row r="95" spans="1:4" ht="20.25" x14ac:dyDescent="0.25">
      <c r="A95" s="84"/>
      <c r="B95" s="15"/>
      <c r="C95" s="20"/>
      <c r="D95" s="20"/>
    </row>
    <row r="96" spans="1:4" ht="20.25" x14ac:dyDescent="0.25">
      <c r="A96" s="84"/>
      <c r="B96" s="15"/>
      <c r="C96" s="20"/>
      <c r="D96" s="20"/>
    </row>
    <row r="97" spans="1:4" ht="20.25" x14ac:dyDescent="0.25">
      <c r="A97" s="84"/>
      <c r="B97" s="15"/>
      <c r="C97" s="20"/>
      <c r="D97" s="20"/>
    </row>
    <row r="98" spans="1:4" ht="20.25" x14ac:dyDescent="0.25">
      <c r="A98" s="84"/>
      <c r="B98" s="15"/>
      <c r="C98" s="20"/>
      <c r="D98" s="20"/>
    </row>
    <row r="99" spans="1:4" ht="20.25" x14ac:dyDescent="0.25">
      <c r="A99" s="84"/>
      <c r="B99" s="15"/>
      <c r="C99" s="20"/>
      <c r="D99" s="20"/>
    </row>
    <row r="100" spans="1:4" ht="20.25" x14ac:dyDescent="0.25">
      <c r="A100" s="84"/>
      <c r="B100" s="15"/>
      <c r="C100" s="20"/>
      <c r="D100" s="20"/>
    </row>
    <row r="101" spans="1:4" ht="20.25" x14ac:dyDescent="0.25">
      <c r="A101" s="84"/>
      <c r="B101" s="15"/>
      <c r="C101" s="20"/>
      <c r="D101" s="20"/>
    </row>
    <row r="102" spans="1:4" ht="20.25" x14ac:dyDescent="0.25">
      <c r="A102" s="84"/>
      <c r="B102" s="15"/>
      <c r="C102" s="20"/>
      <c r="D102" s="20"/>
    </row>
    <row r="103" spans="1:4" ht="20.25" x14ac:dyDescent="0.25">
      <c r="A103" s="84"/>
      <c r="B103" s="15"/>
      <c r="C103" s="20"/>
      <c r="D103" s="20"/>
    </row>
    <row r="104" spans="1:4" ht="20.25" x14ac:dyDescent="0.25">
      <c r="A104" s="84"/>
      <c r="B104" s="15"/>
      <c r="C104" s="20"/>
      <c r="D104" s="20"/>
    </row>
    <row r="105" spans="1:4" ht="20.25" x14ac:dyDescent="0.25">
      <c r="A105" s="84"/>
      <c r="B105" s="15"/>
      <c r="C105" s="20"/>
      <c r="D105" s="20"/>
    </row>
    <row r="106" spans="1:4" ht="20.25" x14ac:dyDescent="0.25">
      <c r="A106" s="84"/>
      <c r="B106" s="15"/>
      <c r="C106" s="20"/>
      <c r="D106" s="20"/>
    </row>
    <row r="107" spans="1:4" ht="20.25" x14ac:dyDescent="0.25">
      <c r="A107" s="84"/>
      <c r="B107" s="15"/>
      <c r="C107" s="20"/>
      <c r="D107" s="20"/>
    </row>
    <row r="108" spans="1:4" ht="20.25" x14ac:dyDescent="0.25">
      <c r="A108" s="84"/>
      <c r="B108" s="15"/>
      <c r="C108" s="20"/>
      <c r="D108" s="20"/>
    </row>
    <row r="109" spans="1:4" ht="20.25" x14ac:dyDescent="0.25">
      <c r="A109" s="84"/>
      <c r="B109" s="15"/>
      <c r="C109" s="20"/>
      <c r="D109" s="20"/>
    </row>
    <row r="110" spans="1:4" ht="20.25" x14ac:dyDescent="0.25">
      <c r="A110" s="84"/>
      <c r="B110" s="15"/>
      <c r="C110" s="20"/>
      <c r="D110" s="20"/>
    </row>
    <row r="111" spans="1:4" ht="20.25" x14ac:dyDescent="0.25">
      <c r="A111" s="84"/>
      <c r="B111" s="15"/>
      <c r="C111" s="20"/>
      <c r="D111" s="20"/>
    </row>
    <row r="112" spans="1:4" ht="20.25" x14ac:dyDescent="0.25">
      <c r="A112" s="84"/>
      <c r="B112" s="15"/>
      <c r="C112" s="20"/>
      <c r="D112" s="20"/>
    </row>
    <row r="113" spans="1:4" ht="20.25" x14ac:dyDescent="0.25">
      <c r="A113" s="84"/>
      <c r="B113" s="15"/>
      <c r="C113" s="20"/>
      <c r="D113" s="20"/>
    </row>
    <row r="114" spans="1:4" ht="20.25" x14ac:dyDescent="0.25">
      <c r="A114" s="84"/>
      <c r="B114" s="15"/>
      <c r="C114" s="20"/>
      <c r="D114" s="20"/>
    </row>
    <row r="115" spans="1:4" ht="20.25" x14ac:dyDescent="0.25">
      <c r="A115" s="84"/>
      <c r="B115" s="15"/>
      <c r="C115" s="20"/>
      <c r="D115" s="20"/>
    </row>
    <row r="116" spans="1:4" ht="20.25" x14ac:dyDescent="0.25">
      <c r="A116" s="84"/>
      <c r="B116" s="15"/>
      <c r="C116" s="20"/>
      <c r="D116" s="20"/>
    </row>
    <row r="117" spans="1:4" ht="20.25" x14ac:dyDescent="0.25">
      <c r="A117" s="84"/>
      <c r="B117" s="15"/>
      <c r="C117" s="20"/>
      <c r="D117" s="20"/>
    </row>
    <row r="118" spans="1:4" ht="20.25" x14ac:dyDescent="0.25">
      <c r="A118" s="84"/>
      <c r="B118" s="15"/>
      <c r="C118" s="20"/>
      <c r="D118" s="20"/>
    </row>
    <row r="119" spans="1:4" ht="20.25" x14ac:dyDescent="0.25">
      <c r="A119" s="84"/>
      <c r="B119" s="15"/>
      <c r="C119" s="20"/>
      <c r="D119" s="20"/>
    </row>
    <row r="120" spans="1:4" ht="20.25" x14ac:dyDescent="0.25">
      <c r="A120" s="84"/>
      <c r="B120" s="15"/>
      <c r="C120" s="20"/>
      <c r="D120" s="20"/>
    </row>
    <row r="121" spans="1:4" ht="20.25" x14ac:dyDescent="0.25">
      <c r="A121" s="84"/>
      <c r="B121" s="15"/>
      <c r="C121" s="20"/>
      <c r="D121" s="20"/>
    </row>
    <row r="122" spans="1:4" ht="20.25" x14ac:dyDescent="0.25">
      <c r="A122" s="84"/>
      <c r="B122" s="15"/>
      <c r="C122" s="20"/>
      <c r="D122" s="20"/>
    </row>
    <row r="123" spans="1:4" ht="20.25" x14ac:dyDescent="0.25">
      <c r="A123" s="84"/>
      <c r="B123" s="15"/>
      <c r="C123" s="20"/>
      <c r="D123" s="20"/>
    </row>
    <row r="124" spans="1:4" ht="20.25" x14ac:dyDescent="0.25">
      <c r="A124" s="84"/>
      <c r="B124" s="15"/>
      <c r="C124" s="20"/>
      <c r="D124" s="20"/>
    </row>
    <row r="125" spans="1:4" ht="20.25" x14ac:dyDescent="0.25">
      <c r="A125" s="84"/>
      <c r="B125" s="15"/>
      <c r="C125" s="20"/>
      <c r="D125" s="20"/>
    </row>
    <row r="126" spans="1:4" ht="20.25" x14ac:dyDescent="0.25">
      <c r="A126" s="84"/>
      <c r="B126" s="15"/>
      <c r="C126" s="20"/>
      <c r="D126" s="20"/>
    </row>
    <row r="127" spans="1:4" ht="20.25" x14ac:dyDescent="0.25">
      <c r="A127" s="84"/>
      <c r="B127" s="15"/>
      <c r="C127" s="20"/>
      <c r="D127" s="20"/>
    </row>
    <row r="128" spans="1:4" ht="20.25" x14ac:dyDescent="0.25">
      <c r="A128" s="84"/>
      <c r="B128" s="15"/>
      <c r="C128" s="20"/>
      <c r="D128" s="20"/>
    </row>
    <row r="129" spans="1:4" ht="20.25" x14ac:dyDescent="0.25">
      <c r="A129" s="84"/>
      <c r="B129" s="15"/>
      <c r="C129" s="20"/>
      <c r="D129" s="20"/>
    </row>
    <row r="130" spans="1:4" ht="20.25" x14ac:dyDescent="0.25">
      <c r="A130" s="84"/>
      <c r="B130" s="15"/>
      <c r="C130" s="20"/>
      <c r="D130" s="20"/>
    </row>
    <row r="131" spans="1:4" ht="20.25" x14ac:dyDescent="0.25">
      <c r="A131" s="84"/>
      <c r="B131" s="15"/>
      <c r="C131" s="20"/>
      <c r="D131" s="20"/>
    </row>
    <row r="132" spans="1:4" ht="20.25" x14ac:dyDescent="0.25">
      <c r="A132" s="84"/>
      <c r="B132" s="15"/>
      <c r="C132" s="20"/>
      <c r="D132" s="20"/>
    </row>
    <row r="133" spans="1:4" ht="20.25" x14ac:dyDescent="0.25">
      <c r="A133" s="84"/>
      <c r="B133" s="15"/>
      <c r="C133" s="20"/>
      <c r="D133" s="20"/>
    </row>
    <row r="134" spans="1:4" ht="20.25" x14ac:dyDescent="0.25">
      <c r="A134" s="84"/>
      <c r="B134" s="15"/>
      <c r="C134" s="20"/>
      <c r="D134" s="20"/>
    </row>
    <row r="135" spans="1:4" ht="20.25" x14ac:dyDescent="0.25">
      <c r="A135" s="84"/>
      <c r="B135" s="15"/>
      <c r="C135" s="20"/>
      <c r="D135" s="20"/>
    </row>
    <row r="136" spans="1:4" ht="20.25" x14ac:dyDescent="0.25">
      <c r="A136" s="84"/>
      <c r="B136" s="15"/>
      <c r="C136" s="20"/>
      <c r="D136" s="20"/>
    </row>
    <row r="137" spans="1:4" ht="20.25" x14ac:dyDescent="0.25">
      <c r="A137" s="84"/>
      <c r="B137" s="15"/>
      <c r="C137" s="20"/>
      <c r="D137" s="20"/>
    </row>
    <row r="138" spans="1:4" ht="20.25" x14ac:dyDescent="0.25">
      <c r="A138" s="84"/>
      <c r="B138" s="15"/>
      <c r="C138" s="20"/>
      <c r="D138" s="20"/>
    </row>
    <row r="139" spans="1:4" ht="20.25" x14ac:dyDescent="0.25">
      <c r="A139" s="84"/>
      <c r="B139" s="15"/>
      <c r="C139" s="20"/>
      <c r="D139" s="20"/>
    </row>
    <row r="140" spans="1:4" ht="20.25" x14ac:dyDescent="0.25">
      <c r="A140" s="84"/>
      <c r="B140" s="15"/>
      <c r="C140" s="20"/>
      <c r="D140" s="20"/>
    </row>
    <row r="141" spans="1:4" ht="20.25" x14ac:dyDescent="0.25">
      <c r="A141" s="84"/>
      <c r="B141" s="15"/>
      <c r="C141" s="20"/>
      <c r="D141" s="20"/>
    </row>
    <row r="142" spans="1:4" ht="20.25" x14ac:dyDescent="0.25">
      <c r="A142" s="84"/>
      <c r="B142" s="15"/>
      <c r="C142" s="20"/>
      <c r="D142" s="20"/>
    </row>
    <row r="143" spans="1:4" ht="20.25" x14ac:dyDescent="0.25">
      <c r="A143" s="84"/>
      <c r="B143" s="15"/>
      <c r="C143" s="20"/>
      <c r="D143" s="20"/>
    </row>
    <row r="144" spans="1:4" ht="20.25" x14ac:dyDescent="0.25">
      <c r="A144" s="84"/>
      <c r="B144" s="15"/>
      <c r="C144" s="20"/>
      <c r="D144" s="20"/>
    </row>
    <row r="145" spans="1:4" ht="20.25" x14ac:dyDescent="0.25">
      <c r="A145" s="84"/>
      <c r="B145" s="15"/>
      <c r="C145" s="20"/>
      <c r="D145" s="20"/>
    </row>
    <row r="146" spans="1:4" ht="20.25" x14ac:dyDescent="0.25">
      <c r="A146" s="84"/>
      <c r="B146" s="15"/>
      <c r="C146" s="20"/>
      <c r="D146" s="20"/>
    </row>
    <row r="147" spans="1:4" ht="20.25" x14ac:dyDescent="0.25">
      <c r="A147" s="84"/>
      <c r="B147" s="15"/>
      <c r="C147" s="20"/>
      <c r="D147" s="20"/>
    </row>
    <row r="148" spans="1:4" ht="20.25" x14ac:dyDescent="0.25">
      <c r="A148" s="84"/>
      <c r="B148" s="15"/>
      <c r="C148" s="20"/>
      <c r="D148" s="20"/>
    </row>
    <row r="149" spans="1:4" ht="20.25" x14ac:dyDescent="0.25">
      <c r="A149" s="84"/>
      <c r="B149" s="15"/>
      <c r="C149" s="20"/>
      <c r="D149" s="20"/>
    </row>
    <row r="150" spans="1:4" ht="20.25" x14ac:dyDescent="0.25">
      <c r="A150" s="84"/>
      <c r="B150" s="15"/>
      <c r="C150" s="20"/>
      <c r="D150" s="20"/>
    </row>
    <row r="151" spans="1:4" ht="20.25" x14ac:dyDescent="0.25">
      <c r="A151" s="84"/>
      <c r="B151" s="15"/>
      <c r="C151" s="20"/>
      <c r="D151" s="20"/>
    </row>
    <row r="152" spans="1:4" ht="20.25" x14ac:dyDescent="0.25">
      <c r="A152" s="84"/>
      <c r="B152" s="15"/>
      <c r="C152" s="20"/>
      <c r="D152" s="20"/>
    </row>
    <row r="153" spans="1:4" ht="20.25" x14ac:dyDescent="0.25">
      <c r="A153" s="84"/>
      <c r="B153" s="15"/>
      <c r="C153" s="20"/>
      <c r="D153" s="20"/>
    </row>
    <row r="154" spans="1:4" ht="20.25" x14ac:dyDescent="0.25">
      <c r="A154" s="84"/>
      <c r="B154" s="15"/>
      <c r="C154" s="20"/>
      <c r="D154" s="20"/>
    </row>
    <row r="155" spans="1:4" ht="20.25" x14ac:dyDescent="0.25">
      <c r="A155" s="84"/>
      <c r="B155" s="15"/>
      <c r="C155" s="20"/>
      <c r="D155" s="20"/>
    </row>
    <row r="156" spans="1:4" ht="20.25" x14ac:dyDescent="0.25">
      <c r="A156" s="84"/>
      <c r="B156" s="15"/>
      <c r="C156" s="20"/>
      <c r="D156" s="20"/>
    </row>
    <row r="157" spans="1:4" ht="20.25" x14ac:dyDescent="0.25">
      <c r="A157" s="84"/>
      <c r="B157" s="15"/>
      <c r="C157" s="20"/>
      <c r="D157" s="20"/>
    </row>
    <row r="158" spans="1:4" ht="20.25" x14ac:dyDescent="0.25">
      <c r="A158" s="84"/>
      <c r="B158" s="15"/>
      <c r="C158" s="20"/>
      <c r="D158" s="20"/>
    </row>
    <row r="159" spans="1:4" ht="20.25" x14ac:dyDescent="0.25">
      <c r="A159" s="84"/>
      <c r="B159" s="15"/>
      <c r="C159" s="20"/>
      <c r="D159" s="20"/>
    </row>
    <row r="160" spans="1:4" ht="20.25" x14ac:dyDescent="0.25">
      <c r="A160" s="84"/>
      <c r="B160" s="15"/>
      <c r="C160" s="20"/>
      <c r="D160" s="20"/>
    </row>
    <row r="161" spans="1:4" ht="20.25" x14ac:dyDescent="0.25">
      <c r="A161" s="84"/>
      <c r="B161" s="15"/>
      <c r="C161" s="20"/>
      <c r="D161" s="20"/>
    </row>
    <row r="162" spans="1:4" ht="20.25" x14ac:dyDescent="0.25">
      <c r="A162" s="84"/>
      <c r="B162" s="15"/>
      <c r="C162" s="20"/>
      <c r="D162" s="20"/>
    </row>
    <row r="163" spans="1:4" ht="20.25" x14ac:dyDescent="0.25">
      <c r="A163" s="84"/>
      <c r="B163" s="15"/>
      <c r="C163" s="20"/>
      <c r="D163" s="20"/>
    </row>
    <row r="164" spans="1:4" ht="20.25" x14ac:dyDescent="0.25">
      <c r="A164" s="84"/>
      <c r="B164" s="15"/>
      <c r="C164" s="20"/>
      <c r="D164" s="20"/>
    </row>
    <row r="165" spans="1:4" ht="20.25" x14ac:dyDescent="0.25">
      <c r="A165" s="84"/>
      <c r="B165" s="15"/>
      <c r="C165" s="20"/>
      <c r="D165" s="20"/>
    </row>
    <row r="166" spans="1:4" ht="20.25" x14ac:dyDescent="0.25">
      <c r="A166" s="84"/>
      <c r="B166" s="15"/>
      <c r="C166" s="20"/>
      <c r="D166" s="20"/>
    </row>
    <row r="167" spans="1:4" ht="20.25" x14ac:dyDescent="0.25">
      <c r="A167" s="84"/>
      <c r="B167" s="15"/>
      <c r="C167" s="20"/>
      <c r="D167" s="20"/>
    </row>
    <row r="168" spans="1:4" ht="20.25" x14ac:dyDescent="0.25">
      <c r="A168" s="84"/>
      <c r="B168" s="15"/>
      <c r="C168" s="20"/>
      <c r="D168" s="20"/>
    </row>
    <row r="169" spans="1:4" ht="20.25" x14ac:dyDescent="0.25">
      <c r="A169" s="84"/>
      <c r="B169" s="15"/>
      <c r="C169" s="20"/>
      <c r="D169" s="20"/>
    </row>
    <row r="170" spans="1:4" ht="20.25" x14ac:dyDescent="0.25">
      <c r="A170" s="84"/>
      <c r="B170" s="15"/>
      <c r="C170" s="20"/>
      <c r="D170" s="20"/>
    </row>
    <row r="171" spans="1:4" ht="20.25" x14ac:dyDescent="0.25">
      <c r="A171" s="84"/>
      <c r="B171" s="15"/>
      <c r="C171" s="20"/>
      <c r="D171" s="20"/>
    </row>
    <row r="172" spans="1:4" ht="20.25" x14ac:dyDescent="0.25">
      <c r="A172" s="84"/>
      <c r="B172" s="15"/>
      <c r="C172" s="20"/>
      <c r="D172" s="20"/>
    </row>
    <row r="173" spans="1:4" ht="20.25" x14ac:dyDescent="0.25">
      <c r="A173" s="84"/>
      <c r="B173" s="15"/>
      <c r="C173" s="20"/>
      <c r="D173" s="20"/>
    </row>
    <row r="174" spans="1:4" ht="20.25" x14ac:dyDescent="0.25">
      <c r="A174" s="84"/>
      <c r="B174" s="15"/>
      <c r="C174" s="20"/>
      <c r="D174" s="20"/>
    </row>
    <row r="175" spans="1:4" ht="20.25" x14ac:dyDescent="0.25">
      <c r="A175" s="84"/>
      <c r="B175" s="15"/>
      <c r="C175" s="20"/>
      <c r="D175" s="20"/>
    </row>
    <row r="176" spans="1:4" ht="20.25" x14ac:dyDescent="0.25">
      <c r="A176" s="84"/>
      <c r="B176" s="15"/>
      <c r="C176" s="20"/>
      <c r="D176" s="20"/>
    </row>
    <row r="177" spans="1:4" ht="20.25" x14ac:dyDescent="0.25">
      <c r="A177" s="84"/>
      <c r="B177" s="15"/>
      <c r="C177" s="20"/>
      <c r="D177" s="20"/>
    </row>
    <row r="178" spans="1:4" ht="20.25" x14ac:dyDescent="0.25">
      <c r="A178" s="84"/>
      <c r="B178" s="15"/>
      <c r="C178" s="20"/>
      <c r="D178" s="20"/>
    </row>
    <row r="179" spans="1:4" ht="20.25" x14ac:dyDescent="0.25">
      <c r="A179" s="84"/>
      <c r="B179" s="15"/>
      <c r="C179" s="20"/>
      <c r="D179" s="20"/>
    </row>
    <row r="180" spans="1:4" ht="20.25" x14ac:dyDescent="0.25">
      <c r="A180" s="84"/>
      <c r="B180" s="15"/>
      <c r="C180" s="20"/>
      <c r="D180" s="20"/>
    </row>
    <row r="181" spans="1:4" ht="20.25" x14ac:dyDescent="0.25">
      <c r="A181" s="84"/>
      <c r="B181" s="15"/>
      <c r="C181" s="20"/>
      <c r="D181" s="20"/>
    </row>
    <row r="182" spans="1:4" ht="20.25" x14ac:dyDescent="0.25">
      <c r="A182" s="84"/>
      <c r="B182" s="15"/>
      <c r="C182" s="20"/>
      <c r="D182" s="20"/>
    </row>
    <row r="183" spans="1:4" ht="20.25" x14ac:dyDescent="0.25">
      <c r="A183" s="84"/>
      <c r="B183" s="15"/>
      <c r="C183" s="20"/>
      <c r="D183" s="20"/>
    </row>
    <row r="184" spans="1:4" ht="20.25" x14ac:dyDescent="0.25">
      <c r="A184" s="84"/>
      <c r="B184" s="15"/>
      <c r="C184" s="20"/>
      <c r="D184" s="20"/>
    </row>
    <row r="185" spans="1:4" ht="20.25" x14ac:dyDescent="0.25">
      <c r="A185" s="84"/>
      <c r="B185" s="15"/>
      <c r="C185" s="20"/>
      <c r="D185" s="20"/>
    </row>
    <row r="186" spans="1:4" ht="20.25" x14ac:dyDescent="0.25">
      <c r="A186" s="84"/>
      <c r="B186" s="15"/>
      <c r="C186" s="20"/>
      <c r="D186" s="20"/>
    </row>
    <row r="187" spans="1:4" ht="20.25" x14ac:dyDescent="0.25">
      <c r="A187" s="84"/>
      <c r="B187" s="15"/>
      <c r="C187" s="20"/>
      <c r="D187" s="20"/>
    </row>
    <row r="188" spans="1:4" ht="20.25" x14ac:dyDescent="0.25">
      <c r="A188" s="84"/>
      <c r="B188" s="15"/>
      <c r="C188" s="20"/>
      <c r="D188" s="20"/>
    </row>
    <row r="189" spans="1:4" ht="20.25" x14ac:dyDescent="0.25">
      <c r="A189" s="84"/>
      <c r="B189" s="15"/>
      <c r="C189" s="20"/>
      <c r="D189" s="20"/>
    </row>
    <row r="190" spans="1:4" ht="20.25" x14ac:dyDescent="0.25">
      <c r="A190" s="84"/>
      <c r="B190" s="15"/>
      <c r="C190" s="20"/>
      <c r="D190" s="20"/>
    </row>
    <row r="191" spans="1:4" ht="20.25" x14ac:dyDescent="0.25">
      <c r="A191" s="84"/>
      <c r="B191" s="15"/>
      <c r="C191" s="20"/>
      <c r="D191" s="20"/>
    </row>
    <row r="192" spans="1:4" ht="20.25" x14ac:dyDescent="0.25">
      <c r="A192" s="84"/>
      <c r="B192" s="15"/>
      <c r="C192" s="20"/>
      <c r="D192" s="20"/>
    </row>
    <row r="193" spans="1:4" ht="20.25" x14ac:dyDescent="0.25">
      <c r="A193" s="84"/>
      <c r="B193" s="15"/>
      <c r="C193" s="20"/>
      <c r="D193" s="20"/>
    </row>
    <row r="194" spans="1:4" ht="20.25" x14ac:dyDescent="0.25">
      <c r="A194" s="84"/>
      <c r="B194" s="15"/>
      <c r="C194" s="20"/>
      <c r="D194" s="20"/>
    </row>
    <row r="195" spans="1:4" ht="20.25" x14ac:dyDescent="0.25">
      <c r="A195" s="84"/>
      <c r="B195" s="15"/>
      <c r="C195" s="20"/>
      <c r="D195" s="20"/>
    </row>
    <row r="196" spans="1:4" ht="20.25" x14ac:dyDescent="0.25">
      <c r="A196" s="84"/>
      <c r="B196" s="15"/>
      <c r="C196" s="20"/>
      <c r="D196" s="20"/>
    </row>
    <row r="197" spans="1:4" ht="20.25" x14ac:dyDescent="0.25">
      <c r="A197" s="84"/>
      <c r="B197" s="15"/>
      <c r="C197" s="20"/>
      <c r="D197" s="20"/>
    </row>
    <row r="198" spans="1:4" ht="20.25" x14ac:dyDescent="0.25">
      <c r="A198" s="84"/>
      <c r="B198" s="15"/>
      <c r="C198" s="20"/>
      <c r="D198" s="20"/>
    </row>
    <row r="199" spans="1:4" ht="20.25" x14ac:dyDescent="0.25">
      <c r="A199" s="84"/>
      <c r="B199" s="15"/>
      <c r="C199" s="20"/>
      <c r="D199" s="20"/>
    </row>
    <row r="200" spans="1:4" ht="20.25" x14ac:dyDescent="0.25">
      <c r="A200" s="84"/>
      <c r="B200" s="15"/>
      <c r="C200" s="20"/>
      <c r="D200" s="20"/>
    </row>
    <row r="201" spans="1:4" ht="20.25" x14ac:dyDescent="0.25">
      <c r="A201" s="84"/>
      <c r="B201" s="15"/>
      <c r="C201" s="20"/>
      <c r="D201" s="20"/>
    </row>
    <row r="202" spans="1:4" ht="20.25" x14ac:dyDescent="0.25">
      <c r="A202" s="84"/>
      <c r="B202" s="15"/>
      <c r="C202" s="20"/>
      <c r="D202" s="20"/>
    </row>
    <row r="203" spans="1:4" ht="20.25" x14ac:dyDescent="0.25">
      <c r="A203" s="84"/>
      <c r="B203" s="15"/>
      <c r="C203" s="20"/>
      <c r="D203" s="20"/>
    </row>
    <row r="204" spans="1:4" ht="20.25" x14ac:dyDescent="0.25">
      <c r="A204" s="84"/>
      <c r="B204" s="15"/>
      <c r="C204" s="20"/>
      <c r="D204" s="20"/>
    </row>
    <row r="205" spans="1:4" ht="20.25" x14ac:dyDescent="0.25">
      <c r="A205" s="84"/>
      <c r="B205" s="15"/>
      <c r="C205" s="20"/>
      <c r="D205" s="20"/>
    </row>
    <row r="206" spans="1:4" ht="20.25" x14ac:dyDescent="0.25">
      <c r="A206" s="84"/>
      <c r="B206" s="15"/>
      <c r="C206" s="20"/>
      <c r="D206" s="20"/>
    </row>
    <row r="207" spans="1:4" ht="20.25" x14ac:dyDescent="0.25">
      <c r="A207" s="84"/>
      <c r="B207" s="15"/>
      <c r="C207" s="20"/>
      <c r="D207" s="20"/>
    </row>
    <row r="208" spans="1:4" x14ac:dyDescent="0.25">
      <c r="A208" s="64"/>
      <c r="B208" s="15"/>
      <c r="C208" s="15"/>
      <c r="D208" s="15"/>
    </row>
    <row r="209" spans="1:8" ht="20.25" x14ac:dyDescent="0.25">
      <c r="A209" s="64"/>
      <c r="B209" s="16" t="s">
        <v>259</v>
      </c>
      <c r="C209" s="16" t="s">
        <v>260</v>
      </c>
      <c r="D209" s="19" t="s">
        <v>259</v>
      </c>
      <c r="E209" s="19" t="s">
        <v>260</v>
      </c>
    </row>
    <row r="210" spans="1:8" ht="21" x14ac:dyDescent="0.35">
      <c r="A210" s="64"/>
      <c r="B210" s="17" t="s">
        <v>261</v>
      </c>
      <c r="C210" s="17" t="s">
        <v>262</v>
      </c>
      <c r="D210" t="s">
        <v>261</v>
      </c>
      <c r="F210" t="str">
        <f>IF(NOT(ISBLANK(D210)),D210,IF(NOT(ISBLANK(E210)),"     "&amp;E210,FALSE))</f>
        <v>Afectación Económica o presupuestal</v>
      </c>
      <c r="G210" t="s">
        <v>261</v>
      </c>
      <c r="H210" t="str">
        <f>IF(NOT(ISERROR(MATCH(G210,_xlfn.ANCHORARRAY(B221),0))),F223&amp;"Por favor no seleccionar los criterios de impacto",G210)</f>
        <v>❌Por favor no seleccionar los criterios de impacto</v>
      </c>
    </row>
    <row r="211" spans="1:8" ht="21" x14ac:dyDescent="0.35">
      <c r="A211" s="64"/>
      <c r="B211" s="17" t="s">
        <v>261</v>
      </c>
      <c r="C211" s="17" t="s">
        <v>237</v>
      </c>
      <c r="E211" t="s">
        <v>262</v>
      </c>
      <c r="F211" t="str">
        <f t="shared" ref="F211:F221" si="0">IF(NOT(ISBLANK(D211)),D211,IF(NOT(ISBLANK(E211)),"     "&amp;E211,FALSE))</f>
        <v xml:space="preserve">     Afectación menor a 10 SMLMV .</v>
      </c>
    </row>
    <row r="212" spans="1:8" ht="21" x14ac:dyDescent="0.35">
      <c r="A212" s="64"/>
      <c r="B212" s="17" t="s">
        <v>261</v>
      </c>
      <c r="C212" s="17" t="s">
        <v>240</v>
      </c>
      <c r="E212" t="s">
        <v>237</v>
      </c>
      <c r="F212" t="str">
        <f t="shared" si="0"/>
        <v xml:space="preserve">     Entre 10 y 50 SMLMV </v>
      </c>
    </row>
    <row r="213" spans="1:8" ht="21" x14ac:dyDescent="0.35">
      <c r="A213" s="64"/>
      <c r="B213" s="17" t="s">
        <v>261</v>
      </c>
      <c r="C213" s="17" t="s">
        <v>244</v>
      </c>
      <c r="E213" t="s">
        <v>240</v>
      </c>
      <c r="F213" t="str">
        <f t="shared" si="0"/>
        <v xml:space="preserve">     Entre 50 y 100 SMLMV </v>
      </c>
    </row>
    <row r="214" spans="1:8" ht="21" x14ac:dyDescent="0.35">
      <c r="A214" s="64"/>
      <c r="B214" s="17" t="s">
        <v>261</v>
      </c>
      <c r="C214" s="17" t="s">
        <v>248</v>
      </c>
      <c r="E214" t="s">
        <v>244</v>
      </c>
      <c r="F214" t="str">
        <f t="shared" si="0"/>
        <v xml:space="preserve">     Entre 100 y 500 SMLMV </v>
      </c>
    </row>
    <row r="215" spans="1:8" ht="21" x14ac:dyDescent="0.35">
      <c r="A215" s="64"/>
      <c r="B215" s="17" t="s">
        <v>230</v>
      </c>
      <c r="C215" s="17" t="s">
        <v>234</v>
      </c>
      <c r="E215" t="s">
        <v>248</v>
      </c>
      <c r="F215" t="str">
        <f t="shared" si="0"/>
        <v xml:space="preserve">     Mayor a 500 SMLMV </v>
      </c>
    </row>
    <row r="216" spans="1:8" ht="21" x14ac:dyDescent="0.35">
      <c r="A216" s="64"/>
      <c r="B216" s="17" t="s">
        <v>230</v>
      </c>
      <c r="C216" s="17" t="s">
        <v>238</v>
      </c>
      <c r="D216" t="s">
        <v>230</v>
      </c>
      <c r="F216" t="str">
        <f t="shared" si="0"/>
        <v>Pérdida Reputacional</v>
      </c>
    </row>
    <row r="217" spans="1:8" ht="21" x14ac:dyDescent="0.35">
      <c r="A217" s="64"/>
      <c r="B217" s="17" t="s">
        <v>230</v>
      </c>
      <c r="C217" s="17" t="s">
        <v>241</v>
      </c>
      <c r="E217" t="s">
        <v>234</v>
      </c>
      <c r="F217" t="str">
        <f t="shared" si="0"/>
        <v xml:space="preserve">     El riesgo afecta la imagen de alguna área de la organización</v>
      </c>
    </row>
    <row r="218" spans="1:8" ht="21" x14ac:dyDescent="0.35">
      <c r="A218" s="64"/>
      <c r="B218" s="17" t="s">
        <v>230</v>
      </c>
      <c r="C218" s="17" t="s">
        <v>263</v>
      </c>
      <c r="E218" t="s">
        <v>238</v>
      </c>
      <c r="F218" t="str">
        <f t="shared" si="0"/>
        <v xml:space="preserve">     El riesgo afecta la imagen de la entidad internamente, de conocimiento general, nivel interno, de junta dircetiva y accionistas y/o de provedores</v>
      </c>
    </row>
    <row r="219" spans="1:8" ht="21" x14ac:dyDescent="0.35">
      <c r="A219" s="64"/>
      <c r="B219" s="17" t="s">
        <v>230</v>
      </c>
      <c r="C219" s="17" t="s">
        <v>249</v>
      </c>
      <c r="E219" t="s">
        <v>241</v>
      </c>
      <c r="F219" t="str">
        <f t="shared" si="0"/>
        <v xml:space="preserve">     El riesgo afecta la imagen de la entidad con algunos usuarios de relevancia frente al logro de los objetivos</v>
      </c>
    </row>
    <row r="220" spans="1:8" x14ac:dyDescent="0.25">
      <c r="A220" s="64"/>
      <c r="B220" s="18"/>
      <c r="C220" s="18"/>
      <c r="E220" t="s">
        <v>263</v>
      </c>
      <c r="F220" t="str">
        <f t="shared" si="0"/>
        <v xml:space="preserve">     El riesgo afecta la imagen de de la entidad con efecto publicitario sostenido a nivel de sector administrativo, nivel departamental o municipal</v>
      </c>
    </row>
    <row r="221" spans="1:8" x14ac:dyDescent="0.25">
      <c r="A221" s="64"/>
      <c r="B221" s="18" t="str">
        <f t="array" ref="B221:B223">_xlfn.UNIQUE(Tabla1[[#All],[Criterios]])</f>
        <v>Criterios</v>
      </c>
      <c r="C221" s="18"/>
      <c r="E221" t="s">
        <v>249</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264</v>
      </c>
    </row>
    <row r="224" spans="1:8" x14ac:dyDescent="0.25">
      <c r="B224" s="14"/>
      <c r="C224" s="14"/>
      <c r="F224" s="21" t="s">
        <v>265</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42578125" defaultRowHeight="12.75" x14ac:dyDescent="0.2"/>
  <cols>
    <col min="1" max="2" width="14.42578125" style="69"/>
    <col min="3" max="3" width="17" style="69" customWidth="1"/>
    <col min="4" max="4" width="14.42578125" style="69"/>
    <col min="5" max="5" width="46" style="69" customWidth="1"/>
    <col min="6" max="16384" width="14.42578125" style="69"/>
  </cols>
  <sheetData>
    <row r="1" spans="2:6" ht="24" customHeight="1" thickBot="1" x14ac:dyDescent="0.25">
      <c r="B1" s="359" t="s">
        <v>266</v>
      </c>
      <c r="C1" s="360"/>
      <c r="D1" s="360"/>
      <c r="E1" s="360"/>
      <c r="F1" s="361"/>
    </row>
    <row r="2" spans="2:6" ht="16.5" thickBot="1" x14ac:dyDescent="0.3">
      <c r="B2" s="70"/>
      <c r="C2" s="70"/>
      <c r="D2" s="70"/>
      <c r="E2" s="70"/>
      <c r="F2" s="70"/>
    </row>
    <row r="3" spans="2:6" ht="16.5" thickBot="1" x14ac:dyDescent="0.25">
      <c r="B3" s="363" t="s">
        <v>267</v>
      </c>
      <c r="C3" s="364"/>
      <c r="D3" s="364"/>
      <c r="E3" s="82" t="s">
        <v>268</v>
      </c>
      <c r="F3" s="83" t="s">
        <v>269</v>
      </c>
    </row>
    <row r="4" spans="2:6" ht="31.5" x14ac:dyDescent="0.2">
      <c r="B4" s="365" t="s">
        <v>270</v>
      </c>
      <c r="C4" s="367" t="s">
        <v>78</v>
      </c>
      <c r="D4" s="71" t="s">
        <v>117</v>
      </c>
      <c r="E4" s="72" t="s">
        <v>271</v>
      </c>
      <c r="F4" s="73">
        <v>0.25</v>
      </c>
    </row>
    <row r="5" spans="2:6" ht="47.25" x14ac:dyDescent="0.2">
      <c r="B5" s="366"/>
      <c r="C5" s="368"/>
      <c r="D5" s="74" t="s">
        <v>272</v>
      </c>
      <c r="E5" s="75" t="s">
        <v>273</v>
      </c>
      <c r="F5" s="76">
        <v>0.15</v>
      </c>
    </row>
    <row r="6" spans="2:6" ht="47.25" x14ac:dyDescent="0.2">
      <c r="B6" s="366"/>
      <c r="C6" s="368"/>
      <c r="D6" s="74" t="s">
        <v>274</v>
      </c>
      <c r="E6" s="75" t="s">
        <v>275</v>
      </c>
      <c r="F6" s="76">
        <v>0.1</v>
      </c>
    </row>
    <row r="7" spans="2:6" ht="63" x14ac:dyDescent="0.2">
      <c r="B7" s="366"/>
      <c r="C7" s="368" t="s">
        <v>102</v>
      </c>
      <c r="D7" s="74" t="s">
        <v>118</v>
      </c>
      <c r="E7" s="75" t="s">
        <v>276</v>
      </c>
      <c r="F7" s="76">
        <v>0.25</v>
      </c>
    </row>
    <row r="8" spans="2:6" ht="31.5" x14ac:dyDescent="0.2">
      <c r="B8" s="366"/>
      <c r="C8" s="368"/>
      <c r="D8" s="74" t="s">
        <v>149</v>
      </c>
      <c r="E8" s="75" t="s">
        <v>277</v>
      </c>
      <c r="F8" s="76">
        <v>0.15</v>
      </c>
    </row>
    <row r="9" spans="2:6" ht="47.25" x14ac:dyDescent="0.2">
      <c r="B9" s="366" t="s">
        <v>278</v>
      </c>
      <c r="C9" s="368" t="s">
        <v>104</v>
      </c>
      <c r="D9" s="74" t="s">
        <v>119</v>
      </c>
      <c r="E9" s="75" t="s">
        <v>279</v>
      </c>
      <c r="F9" s="77" t="s">
        <v>280</v>
      </c>
    </row>
    <row r="10" spans="2:6" ht="63" x14ac:dyDescent="0.2">
      <c r="B10" s="366"/>
      <c r="C10" s="368"/>
      <c r="D10" s="74" t="s">
        <v>281</v>
      </c>
      <c r="E10" s="75" t="s">
        <v>282</v>
      </c>
      <c r="F10" s="77" t="s">
        <v>280</v>
      </c>
    </row>
    <row r="11" spans="2:6" ht="47.25" x14ac:dyDescent="0.2">
      <c r="B11" s="366"/>
      <c r="C11" s="368" t="s">
        <v>105</v>
      </c>
      <c r="D11" s="74" t="s">
        <v>120</v>
      </c>
      <c r="E11" s="75" t="s">
        <v>283</v>
      </c>
      <c r="F11" s="77" t="s">
        <v>280</v>
      </c>
    </row>
    <row r="12" spans="2:6" ht="47.25" x14ac:dyDescent="0.2">
      <c r="B12" s="366"/>
      <c r="C12" s="368"/>
      <c r="D12" s="74" t="s">
        <v>284</v>
      </c>
      <c r="E12" s="75" t="s">
        <v>285</v>
      </c>
      <c r="F12" s="77" t="s">
        <v>280</v>
      </c>
    </row>
    <row r="13" spans="2:6" ht="31.5" x14ac:dyDescent="0.2">
      <c r="B13" s="366"/>
      <c r="C13" s="368" t="s">
        <v>100</v>
      </c>
      <c r="D13" s="74" t="s">
        <v>121</v>
      </c>
      <c r="E13" s="75" t="s">
        <v>286</v>
      </c>
      <c r="F13" s="77" t="s">
        <v>280</v>
      </c>
    </row>
    <row r="14" spans="2:6" ht="32.25" thickBot="1" x14ac:dyDescent="0.25">
      <c r="B14" s="369"/>
      <c r="C14" s="370"/>
      <c r="D14" s="78" t="s">
        <v>287</v>
      </c>
      <c r="E14" s="79" t="s">
        <v>288</v>
      </c>
      <c r="F14" s="80" t="s">
        <v>280</v>
      </c>
    </row>
    <row r="15" spans="2:6" ht="49.5" customHeight="1" x14ac:dyDescent="0.2">
      <c r="B15" s="362" t="s">
        <v>289</v>
      </c>
      <c r="C15" s="362"/>
      <c r="D15" s="362"/>
      <c r="E15" s="362"/>
      <c r="F15" s="362"/>
    </row>
    <row r="16" spans="2:6" ht="27" customHeight="1" x14ac:dyDescent="0.25">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290</v>
      </c>
      <c r="E2" t="s">
        <v>291</v>
      </c>
    </row>
    <row r="3" spans="2:5" x14ac:dyDescent="0.25">
      <c r="B3" t="s">
        <v>292</v>
      </c>
      <c r="E3" t="s">
        <v>143</v>
      </c>
    </row>
    <row r="4" spans="2:5" x14ac:dyDescent="0.25">
      <c r="B4" t="s">
        <v>293</v>
      </c>
      <c r="E4" t="s">
        <v>108</v>
      </c>
    </row>
    <row r="5" spans="2:5" x14ac:dyDescent="0.25">
      <c r="B5" t="s">
        <v>122</v>
      </c>
    </row>
    <row r="8" spans="2:5" x14ac:dyDescent="0.25">
      <c r="B8" t="s">
        <v>294</v>
      </c>
    </row>
    <row r="9" spans="2:5" x14ac:dyDescent="0.25">
      <c r="B9" t="s">
        <v>172</v>
      </c>
    </row>
    <row r="10" spans="2:5" x14ac:dyDescent="0.25">
      <c r="B10" t="s">
        <v>127</v>
      </c>
    </row>
    <row r="13" spans="2:5" x14ac:dyDescent="0.25">
      <c r="B13" t="s">
        <v>295</v>
      </c>
    </row>
    <row r="14" spans="2:5" x14ac:dyDescent="0.25">
      <c r="B14" t="s">
        <v>176</v>
      </c>
    </row>
    <row r="15" spans="2:5" x14ac:dyDescent="0.25">
      <c r="B15" t="s">
        <v>111</v>
      </c>
    </row>
    <row r="16" spans="2:5" x14ac:dyDescent="0.25">
      <c r="B16" t="s">
        <v>296</v>
      </c>
    </row>
    <row r="17" spans="2:2" x14ac:dyDescent="0.25">
      <c r="B17" t="s">
        <v>297</v>
      </c>
    </row>
    <row r="18" spans="2:2" x14ac:dyDescent="0.25">
      <c r="B18" t="s">
        <v>298</v>
      </c>
    </row>
    <row r="19" spans="2:2" x14ac:dyDescent="0.25">
      <c r="B19" t="s">
        <v>134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2023-12-06T19:32:31Z</dcterms:modified>
  <cp:category/>
  <cp:contentStatus/>
</cp:coreProperties>
</file>