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hidePivotFieldList="1" defaultThemeVersion="124226"/>
  <mc:AlternateContent xmlns:mc="http://schemas.openxmlformats.org/markup-compatibility/2006">
    <mc:Choice Requires="x15">
      <x15ac:absPath xmlns:x15ac="http://schemas.microsoft.com/office/spreadsheetml/2010/11/ac" url="https://itceduco-my.sharepoint.com/personal/estadistica_itc_edu_co/Documents/D.F.P.G/6. 2024/4. Riesgos/2° línea de defensa/"/>
    </mc:Choice>
  </mc:AlternateContent>
  <xr:revisionPtr revIDLastSave="30" documentId="13_ncr:1_{1E4F3190-58E6-4505-B54D-C2EDD8E892D4}" xr6:coauthVersionLast="47" xr6:coauthVersionMax="47" xr10:uidLastSave="{5B5F84C6-C1C1-4806-AA8F-63FA6D388920}"/>
  <bookViews>
    <workbookView xWindow="-120" yWindow="-120" windowWidth="20730" windowHeight="1116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7"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1" l="1"/>
  <c r="V12" i="1"/>
  <c r="L12" i="1"/>
  <c r="Y14" i="1"/>
  <c r="V14" i="1"/>
  <c r="O14" i="1"/>
  <c r="P14" i="1" s="1"/>
  <c r="L14" i="1"/>
  <c r="Y13" i="1"/>
  <c r="V13" i="1"/>
  <c r="O13" i="1"/>
  <c r="P13" i="1" s="1"/>
  <c r="Q13" i="1" s="1"/>
  <c r="L13" i="1"/>
  <c r="Y11" i="1"/>
  <c r="V11" i="1"/>
  <c r="O11" i="1"/>
  <c r="P11" i="1" s="1"/>
  <c r="L11" i="1"/>
  <c r="L19" i="1"/>
  <c r="M14" i="1" l="1"/>
  <c r="X30" i="18"/>
  <c r="AF36" i="18"/>
  <c r="R12" i="1"/>
  <c r="AD32" i="18"/>
  <c r="M11" i="1"/>
  <c r="AB30" i="18"/>
  <c r="AH18" i="18"/>
  <c r="AL22" i="18"/>
  <c r="AJ28" i="18"/>
  <c r="AH34" i="18"/>
  <c r="AL38" i="18"/>
  <c r="AJ44" i="18"/>
  <c r="AJ18" i="18"/>
  <c r="AH24" i="18"/>
  <c r="AH14" i="18"/>
  <c r="AL18" i="18"/>
  <c r="AJ24" i="18"/>
  <c r="AH30" i="18"/>
  <c r="AL34" i="18"/>
  <c r="AJ40" i="18"/>
  <c r="AL14" i="18"/>
  <c r="AJ20" i="18"/>
  <c r="AH26" i="18"/>
  <c r="AL30" i="18"/>
  <c r="AJ36" i="18"/>
  <c r="AH42" i="18"/>
  <c r="AL20" i="18"/>
  <c r="AJ30" i="18"/>
  <c r="AJ38" i="18"/>
  <c r="AJ8" i="18"/>
  <c r="AH6" i="18"/>
  <c r="P42" i="18"/>
  <c r="N38" i="18"/>
  <c r="L44" i="18"/>
  <c r="J36" i="18"/>
  <c r="V40" i="18"/>
  <c r="Z44" i="18"/>
  <c r="T32" i="18"/>
  <c r="X34" i="18"/>
  <c r="V22" i="18"/>
  <c r="Z26" i="18"/>
  <c r="R22" i="18"/>
  <c r="J26" i="18"/>
  <c r="N28" i="18"/>
  <c r="R16" i="18"/>
  <c r="J16" i="18"/>
  <c r="N20" i="18"/>
  <c r="AF24" i="18"/>
  <c r="AF30" i="18"/>
  <c r="AB38" i="18"/>
  <c r="AF42" i="18"/>
  <c r="AD14" i="18"/>
  <c r="V18" i="18"/>
  <c r="Z20" i="18"/>
  <c r="X6" i="18"/>
  <c r="V8" i="18"/>
  <c r="T10" i="18"/>
  <c r="R12" i="18"/>
  <c r="J8" i="18"/>
  <c r="N12" i="18"/>
  <c r="X22" i="18"/>
  <c r="T22" i="18"/>
  <c r="P28" i="18"/>
  <c r="L16" i="18"/>
  <c r="AB26" i="18"/>
  <c r="AD38" i="18"/>
  <c r="AF14" i="18"/>
  <c r="AB20" i="18"/>
  <c r="X8" i="18"/>
  <c r="T12" i="18"/>
  <c r="J6" i="18"/>
  <c r="AD26" i="18"/>
  <c r="AD44" i="18"/>
  <c r="AD20" i="18"/>
  <c r="X10" i="18"/>
  <c r="N6" i="18"/>
  <c r="AJ14" i="18"/>
  <c r="AJ42" i="18"/>
  <c r="P44" i="18"/>
  <c r="J30" i="18"/>
  <c r="Z32" i="18"/>
  <c r="L24" i="18"/>
  <c r="R18" i="18"/>
  <c r="J18" i="18"/>
  <c r="AB34" i="18"/>
  <c r="AF44" i="18"/>
  <c r="AF20" i="18"/>
  <c r="Z10" i="18"/>
  <c r="AH28" i="18"/>
  <c r="V20" i="18"/>
  <c r="AH20" i="18"/>
  <c r="T40" i="18"/>
  <c r="Z38" i="18"/>
  <c r="V34" i="18"/>
  <c r="P22" i="18"/>
  <c r="T20" i="18"/>
  <c r="AD42" i="18"/>
  <c r="T8" i="18"/>
  <c r="L12" i="18"/>
  <c r="AH22" i="18"/>
  <c r="AH32" i="18"/>
  <c r="AH40" i="18"/>
  <c r="AL8" i="18"/>
  <c r="AL6" i="18"/>
  <c r="R42" i="18"/>
  <c r="J40" i="18"/>
  <c r="N44" i="18"/>
  <c r="L36" i="18"/>
  <c r="X40" i="18"/>
  <c r="P30" i="18"/>
  <c r="V32" i="18"/>
  <c r="Z34" i="18"/>
  <c r="V28" i="18"/>
  <c r="L26" i="18"/>
  <c r="T16" i="18"/>
  <c r="J14" i="18"/>
  <c r="AB32" i="18"/>
  <c r="AB44" i="18"/>
  <c r="X18" i="18"/>
  <c r="Z6" i="18"/>
  <c r="V10" i="18"/>
  <c r="L8" i="18"/>
  <c r="AF32" i="18"/>
  <c r="Z18" i="18"/>
  <c r="Z8" i="18"/>
  <c r="N8" i="18"/>
  <c r="AL32" i="18"/>
  <c r="R38" i="18"/>
  <c r="L32" i="18"/>
  <c r="T30" i="18"/>
  <c r="V24" i="18"/>
  <c r="P26" i="18"/>
  <c r="AB22" i="18"/>
  <c r="AB40" i="18"/>
  <c r="AB18" i="18"/>
  <c r="AB8" i="18"/>
  <c r="J10" i="18"/>
  <c r="AL44" i="18"/>
  <c r="J38" i="18"/>
  <c r="N42" i="18"/>
  <c r="V44" i="18"/>
  <c r="T34" i="18"/>
  <c r="N22" i="18"/>
  <c r="T14" i="18"/>
  <c r="R20" i="18"/>
  <c r="AF28" i="18"/>
  <c r="Z14" i="18"/>
  <c r="T6" i="18"/>
  <c r="AD12" i="18"/>
  <c r="AL12" i="18"/>
  <c r="L38" i="18"/>
  <c r="N34" i="18"/>
  <c r="X44" i="18"/>
  <c r="X26" i="18"/>
  <c r="L28" i="18"/>
  <c r="AD24" i="18"/>
  <c r="X20" i="18"/>
  <c r="P12" i="18"/>
  <c r="AJ22" i="18"/>
  <c r="AJ32" i="18"/>
  <c r="AL40" i="18"/>
  <c r="AH10" i="18"/>
  <c r="P38" i="18"/>
  <c r="T42" i="18"/>
  <c r="L40" i="18"/>
  <c r="J32" i="18"/>
  <c r="N36" i="18"/>
  <c r="Z40" i="18"/>
  <c r="R30" i="18"/>
  <c r="X32" i="18"/>
  <c r="P36" i="18"/>
  <c r="Z22" i="18"/>
  <c r="X28" i="18"/>
  <c r="J24" i="18"/>
  <c r="N26" i="18"/>
  <c r="R28" i="18"/>
  <c r="P18" i="18"/>
  <c r="N16" i="18"/>
  <c r="N14" i="18"/>
  <c r="AF38" i="18"/>
  <c r="V16" i="18"/>
  <c r="AB6" i="18"/>
  <c r="V12" i="18"/>
  <c r="AL24" i="18"/>
  <c r="AJ10" i="18"/>
  <c r="N40" i="18"/>
  <c r="V42" i="18"/>
  <c r="R36" i="18"/>
  <c r="Z28" i="18"/>
  <c r="T28" i="18"/>
  <c r="AF26" i="18"/>
  <c r="X16" i="18"/>
  <c r="AD6" i="18"/>
  <c r="X12" i="18"/>
  <c r="AJ12" i="18"/>
  <c r="R24" i="18"/>
  <c r="J20" i="18"/>
  <c r="AB42" i="18"/>
  <c r="P10" i="18"/>
  <c r="J12" i="18"/>
  <c r="AH8" i="18"/>
  <c r="J44" i="18"/>
  <c r="R32" i="18"/>
  <c r="T24" i="18"/>
  <c r="L20" i="18"/>
  <c r="AB14" i="18"/>
  <c r="R10" i="18"/>
  <c r="AH16" i="18"/>
  <c r="AJ26" i="18"/>
  <c r="AJ34" i="18"/>
  <c r="AL42" i="18"/>
  <c r="AL10" i="18"/>
  <c r="T38" i="18"/>
  <c r="R44" i="18"/>
  <c r="J42" i="18"/>
  <c r="N32" i="18"/>
  <c r="N30" i="18"/>
  <c r="X42" i="18"/>
  <c r="V30" i="18"/>
  <c r="P34" i="18"/>
  <c r="T36" i="18"/>
  <c r="X24" i="18"/>
  <c r="J22" i="18"/>
  <c r="N24" i="18"/>
  <c r="R26" i="18"/>
  <c r="P14" i="18"/>
  <c r="T18" i="18"/>
  <c r="L18" i="18"/>
  <c r="AD22" i="18"/>
  <c r="AB28" i="18"/>
  <c r="AD34" i="18"/>
  <c r="AD40" i="18"/>
  <c r="V14" i="18"/>
  <c r="Z16" i="18"/>
  <c r="AD18" i="18"/>
  <c r="P6" i="18"/>
  <c r="AF6" i="18"/>
  <c r="AD8" i="18"/>
  <c r="AB10" i="18"/>
  <c r="Z12" i="18"/>
  <c r="L10" i="18"/>
  <c r="AL16" i="18"/>
  <c r="R40" i="18"/>
  <c r="L34" i="18"/>
  <c r="P32" i="18"/>
  <c r="X36" i="18"/>
  <c r="J28" i="18"/>
  <c r="AB24" i="18"/>
  <c r="AD16" i="18"/>
  <c r="AF10" i="18"/>
  <c r="AL28" i="18"/>
  <c r="AD36" i="18"/>
  <c r="AJ16" i="18"/>
  <c r="AL26" i="18"/>
  <c r="AH36" i="18"/>
  <c r="AH44" i="18"/>
  <c r="AH12" i="18"/>
  <c r="P40" i="18"/>
  <c r="T44" i="18"/>
  <c r="L42" i="18"/>
  <c r="J34" i="18"/>
  <c r="V38" i="18"/>
  <c r="Z42" i="18"/>
  <c r="Z30" i="18"/>
  <c r="R34" i="18"/>
  <c r="V36" i="18"/>
  <c r="Z24" i="18"/>
  <c r="L22" i="18"/>
  <c r="P24" i="18"/>
  <c r="T26" i="18"/>
  <c r="R14" i="18"/>
  <c r="P20" i="18"/>
  <c r="N18" i="18"/>
  <c r="AF22" i="18"/>
  <c r="AD28" i="18"/>
  <c r="AF34" i="18"/>
  <c r="AF40" i="18"/>
  <c r="X14" i="18"/>
  <c r="AB16" i="18"/>
  <c r="AF18" i="18"/>
  <c r="R6" i="18"/>
  <c r="P8" i="18"/>
  <c r="AF8" i="18"/>
  <c r="AD10" i="18"/>
  <c r="AB12" i="18"/>
  <c r="N10" i="18"/>
  <c r="AL36" i="18"/>
  <c r="X38" i="18"/>
  <c r="V26" i="18"/>
  <c r="AB36" i="18"/>
  <c r="R8" i="18"/>
  <c r="AH38" i="18"/>
  <c r="Z36" i="18"/>
  <c r="P16" i="18"/>
  <c r="AD30" i="18"/>
  <c r="AF16" i="18"/>
  <c r="V6" i="18"/>
  <c r="AF12" i="18"/>
  <c r="AC12" i="1"/>
  <c r="AF12" i="1" s="1"/>
  <c r="AH12" i="1"/>
  <c r="AG12" i="1" s="1"/>
  <c r="AC14" i="1"/>
  <c r="AF14" i="1" s="1"/>
  <c r="R13" i="1"/>
  <c r="Q11" i="1"/>
  <c r="AH11" i="1" s="1"/>
  <c r="AG11" i="1" s="1"/>
  <c r="R11" i="1"/>
  <c r="R14" i="1"/>
  <c r="Q14" i="1"/>
  <c r="AH14" i="1" s="1"/>
  <c r="AG14" i="1" s="1"/>
  <c r="AH13" i="1"/>
  <c r="AG13" i="1" s="1"/>
  <c r="M13" i="1"/>
  <c r="AC13" i="1" s="1"/>
  <c r="AC11" i="1"/>
  <c r="F221" i="13"/>
  <c r="F211" i="13"/>
  <c r="F212" i="13"/>
  <c r="F213" i="13"/>
  <c r="F214" i="13"/>
  <c r="F215" i="13"/>
  <c r="F216" i="13"/>
  <c r="F217" i="13"/>
  <c r="F218" i="13"/>
  <c r="F219" i="13"/>
  <c r="F220" i="13"/>
  <c r="F210" i="13"/>
  <c r="B221" i="13" a="1"/>
  <c r="AE12" i="1" l="1"/>
  <c r="AE14" i="1"/>
  <c r="AF11" i="1"/>
  <c r="AE11" i="1"/>
  <c r="AF13" i="1"/>
  <c r="AE13" i="1"/>
  <c r="B221" i="13"/>
  <c r="X40" i="19" l="1"/>
  <c r="AI14" i="1"/>
  <c r="AI11" i="1"/>
  <c r="P46" i="19"/>
  <c r="R47" i="19"/>
  <c r="T48" i="19"/>
  <c r="P50" i="19"/>
  <c r="R51" i="19"/>
  <c r="T52" i="19"/>
  <c r="P54" i="19"/>
  <c r="R55" i="19"/>
  <c r="N46" i="19"/>
  <c r="J48" i="19"/>
  <c r="L49" i="19"/>
  <c r="N50" i="19"/>
  <c r="J52" i="19"/>
  <c r="L53" i="19"/>
  <c r="N54" i="19"/>
  <c r="J38" i="19"/>
  <c r="L39" i="19"/>
  <c r="N40" i="19"/>
  <c r="J42" i="19"/>
  <c r="L43" i="19"/>
  <c r="N44" i="19"/>
  <c r="J36" i="19"/>
  <c r="N37" i="19"/>
  <c r="V47" i="19"/>
  <c r="X48" i="19"/>
  <c r="Z49" i="19"/>
  <c r="V51" i="19"/>
  <c r="X52" i="19"/>
  <c r="Z53" i="19"/>
  <c r="V55" i="19"/>
  <c r="R36" i="19"/>
  <c r="Z36" i="19"/>
  <c r="V37" i="19"/>
  <c r="R38" i="19"/>
  <c r="Z38" i="19"/>
  <c r="V39" i="19"/>
  <c r="R40" i="19"/>
  <c r="AA40" i="19"/>
  <c r="W41" i="19"/>
  <c r="S42" i="19"/>
  <c r="AA42" i="19"/>
  <c r="W43"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H16" i="19"/>
  <c r="AJ17" i="19"/>
  <c r="W47" i="19"/>
  <c r="Y48" i="19"/>
  <c r="AA49" i="19"/>
  <c r="W51" i="19"/>
  <c r="Y52" i="19"/>
  <c r="AA53" i="19"/>
  <c r="W55" i="19"/>
  <c r="S36" i="19"/>
  <c r="AA36" i="19"/>
  <c r="W37" i="19"/>
  <c r="S38" i="19"/>
  <c r="AA38" i="19"/>
  <c r="W39" i="19"/>
  <c r="S40" i="19"/>
  <c r="P41" i="19"/>
  <c r="X41" i="19"/>
  <c r="T42" i="19"/>
  <c r="P43" i="19"/>
  <c r="X43"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R46" i="19"/>
  <c r="T47" i="19"/>
  <c r="P49" i="19"/>
  <c r="R50" i="19"/>
  <c r="T51" i="19"/>
  <c r="P53" i="19"/>
  <c r="R54" i="19"/>
  <c r="T55" i="19"/>
  <c r="J47" i="19"/>
  <c r="L48" i="19"/>
  <c r="N49" i="19"/>
  <c r="J51" i="19"/>
  <c r="L52" i="19"/>
  <c r="N53" i="19"/>
  <c r="J55" i="19"/>
  <c r="L38" i="19"/>
  <c r="N39" i="19"/>
  <c r="J41" i="19"/>
  <c r="L42" i="19"/>
  <c r="N43" i="19"/>
  <c r="J45" i="19"/>
  <c r="L36" i="19"/>
  <c r="V46" i="19"/>
  <c r="X47" i="19"/>
  <c r="Z48" i="19"/>
  <c r="V50" i="19"/>
  <c r="X51" i="19"/>
  <c r="Z52" i="19"/>
  <c r="V54" i="19"/>
  <c r="X55" i="19"/>
  <c r="T36" i="19"/>
  <c r="P37" i="19"/>
  <c r="X37" i="19"/>
  <c r="T38" i="19"/>
  <c r="P39" i="19"/>
  <c r="X39" i="19"/>
  <c r="T40" i="19"/>
  <c r="Q41" i="19"/>
  <c r="Y41" i="19"/>
  <c r="U42" i="19"/>
  <c r="Q43" i="19"/>
  <c r="Y43"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AJ16" i="19"/>
  <c r="AL17" i="19"/>
  <c r="AC37" i="19"/>
  <c r="W46" i="19"/>
  <c r="Y47" i="19"/>
  <c r="AA48" i="19"/>
  <c r="W50" i="19"/>
  <c r="Y51" i="19"/>
  <c r="AA52" i="19"/>
  <c r="W54" i="19"/>
  <c r="Y55" i="19"/>
  <c r="U36" i="19"/>
  <c r="Q37" i="19"/>
  <c r="Y37" i="19"/>
  <c r="U38" i="19"/>
  <c r="Q39" i="19"/>
  <c r="Y39" i="19"/>
  <c r="U40" i="19"/>
  <c r="R41" i="19"/>
  <c r="Z41" i="19"/>
  <c r="V42" i="19"/>
  <c r="R43" i="19"/>
  <c r="Z43"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K17" i="19"/>
  <c r="T46" i="19"/>
  <c r="P48" i="19"/>
  <c r="R49" i="19"/>
  <c r="T50" i="19"/>
  <c r="P52" i="19"/>
  <c r="R53" i="19"/>
  <c r="T54" i="19"/>
  <c r="J46" i="19"/>
  <c r="L47" i="19"/>
  <c r="N48" i="19"/>
  <c r="J50" i="19"/>
  <c r="L51" i="19"/>
  <c r="N52" i="19"/>
  <c r="J54" i="19"/>
  <c r="L55" i="19"/>
  <c r="N38" i="19"/>
  <c r="J40" i="19"/>
  <c r="L41" i="19"/>
  <c r="N42" i="19"/>
  <c r="J44" i="19"/>
  <c r="L45" i="19"/>
  <c r="N36" i="19"/>
  <c r="X46" i="19"/>
  <c r="Z47" i="19"/>
  <c r="V49" i="19"/>
  <c r="X50" i="19"/>
  <c r="Z51" i="19"/>
  <c r="V53" i="19"/>
  <c r="X54" i="19"/>
  <c r="Z55" i="19"/>
  <c r="V36" i="19"/>
  <c r="R37" i="19"/>
  <c r="Z37" i="19"/>
  <c r="V38" i="19"/>
  <c r="R39" i="19"/>
  <c r="Z39" i="19"/>
  <c r="V40" i="19"/>
  <c r="S41" i="19"/>
  <c r="AA41" i="19"/>
  <c r="W42" i="19"/>
  <c r="S43" i="19"/>
  <c r="AA43"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L17" i="19"/>
  <c r="AL16" i="19"/>
  <c r="AH18" i="19"/>
  <c r="Y46" i="19"/>
  <c r="AA47" i="19"/>
  <c r="W49" i="19"/>
  <c r="Y50" i="19"/>
  <c r="AA51" i="19"/>
  <c r="W53" i="19"/>
  <c r="Y54" i="19"/>
  <c r="AA55" i="19"/>
  <c r="W36" i="19"/>
  <c r="S37" i="19"/>
  <c r="AA37" i="19"/>
  <c r="W38" i="19"/>
  <c r="S39" i="19"/>
  <c r="AA39" i="19"/>
  <c r="W40" i="19"/>
  <c r="T41" i="19"/>
  <c r="P42" i="19"/>
  <c r="X42" i="19"/>
  <c r="T43" i="19"/>
  <c r="P44" i="19"/>
  <c r="X44" i="19"/>
  <c r="T45" i="19"/>
  <c r="V26" i="19"/>
  <c r="X27" i="19"/>
  <c r="Z28" i="19"/>
  <c r="V30" i="19"/>
  <c r="X31" i="19"/>
  <c r="Z32" i="19"/>
  <c r="V34" i="19"/>
  <c r="X35" i="19"/>
  <c r="N26" i="19"/>
  <c r="J27" i="19"/>
  <c r="R27" i="19"/>
  <c r="N28" i="19"/>
  <c r="AA46" i="19"/>
  <c r="W48" i="19"/>
  <c r="Y49" i="19"/>
  <c r="AA50" i="19"/>
  <c r="W52" i="19"/>
  <c r="Y53" i="19"/>
  <c r="AA54" i="19"/>
  <c r="Q36" i="19"/>
  <c r="Y36" i="19"/>
  <c r="U37" i="19"/>
  <c r="Q38" i="19"/>
  <c r="Y38" i="19"/>
  <c r="U39" i="19"/>
  <c r="Q40" i="19"/>
  <c r="Z40" i="19"/>
  <c r="V41" i="19"/>
  <c r="R42" i="19"/>
  <c r="Z42" i="19"/>
  <c r="V43" i="19"/>
  <c r="R44" i="19"/>
  <c r="Z44" i="19"/>
  <c r="V45" i="19"/>
  <c r="X26" i="19"/>
  <c r="Z27" i="19"/>
  <c r="V29" i="19"/>
  <c r="X30" i="19"/>
  <c r="Z31" i="19"/>
  <c r="V33" i="19"/>
  <c r="X34" i="19"/>
  <c r="Z35" i="19"/>
  <c r="P26" i="19"/>
  <c r="L27" i="19"/>
  <c r="T27" i="19"/>
  <c r="P28" i="19"/>
  <c r="L29" i="19"/>
  <c r="T29" i="19"/>
  <c r="P30" i="19"/>
  <c r="L31" i="19"/>
  <c r="T31" i="19"/>
  <c r="P32" i="19"/>
  <c r="L33" i="19"/>
  <c r="T33" i="19"/>
  <c r="P34" i="19"/>
  <c r="L35" i="19"/>
  <c r="T35" i="19"/>
  <c r="P17" i="19"/>
  <c r="R18" i="19"/>
  <c r="T19" i="19"/>
  <c r="P21" i="19"/>
  <c r="R22" i="19"/>
  <c r="T23" i="19"/>
  <c r="P25" i="19"/>
  <c r="L18" i="19"/>
  <c r="N19" i="19"/>
  <c r="J21" i="19"/>
  <c r="L22" i="19"/>
  <c r="N23" i="19"/>
  <c r="J25" i="19"/>
  <c r="L16" i="19"/>
  <c r="O17" i="19"/>
  <c r="L46" i="19"/>
  <c r="J39" i="19"/>
  <c r="V48" i="19"/>
  <c r="T37" i="19"/>
  <c r="Y42" i="19"/>
  <c r="W30" i="19"/>
  <c r="O28" i="19"/>
  <c r="K31" i="19"/>
  <c r="S33" i="19"/>
  <c r="U16" i="19"/>
  <c r="Q22" i="19"/>
  <c r="M19" i="19"/>
  <c r="O24" i="19"/>
  <c r="AJ18" i="19"/>
  <c r="AD38" i="19"/>
  <c r="AB44" i="19"/>
  <c r="AD45" i="19"/>
  <c r="Z16" i="19"/>
  <c r="V17" i="19"/>
  <c r="AD17" i="19"/>
  <c r="Z18" i="19"/>
  <c r="V19" i="19"/>
  <c r="AD19" i="19"/>
  <c r="Z20" i="19"/>
  <c r="V21" i="19"/>
  <c r="AD21" i="19"/>
  <c r="Z22" i="19"/>
  <c r="V23" i="19"/>
  <c r="AD23" i="19"/>
  <c r="Z24" i="19"/>
  <c r="V25" i="19"/>
  <c r="AD25" i="19"/>
  <c r="T6" i="19"/>
  <c r="AB6" i="19"/>
  <c r="R7" i="19"/>
  <c r="Z7" i="19"/>
  <c r="P8" i="19"/>
  <c r="X8" i="19"/>
  <c r="AF8" i="19"/>
  <c r="V9" i="19"/>
  <c r="AD9" i="19"/>
  <c r="T10" i="19"/>
  <c r="AB10" i="19"/>
  <c r="R11" i="19"/>
  <c r="Z11" i="19"/>
  <c r="P12" i="19"/>
  <c r="X12" i="19"/>
  <c r="AF12" i="19"/>
  <c r="V13" i="19"/>
  <c r="AD13" i="19"/>
  <c r="T14" i="19"/>
  <c r="AB14" i="19"/>
  <c r="R15" i="19"/>
  <c r="Z15" i="19"/>
  <c r="J8" i="19"/>
  <c r="L9" i="19"/>
  <c r="N10" i="19"/>
  <c r="J12" i="19"/>
  <c r="L13" i="19"/>
  <c r="N14" i="19"/>
  <c r="J6" i="19"/>
  <c r="N7" i="19"/>
  <c r="P47" i="19"/>
  <c r="N47" i="19"/>
  <c r="L40" i="19"/>
  <c r="X49" i="19"/>
  <c r="P38" i="19"/>
  <c r="U43" i="19"/>
  <c r="Y31" i="19"/>
  <c r="J29" i="19"/>
  <c r="R31" i="19"/>
  <c r="N34" i="19"/>
  <c r="P18" i="19"/>
  <c r="R23" i="19"/>
  <c r="N20" i="19"/>
  <c r="J16"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L7" i="19"/>
  <c r="AB47" i="19"/>
  <c r="AD48" i="19"/>
  <c r="AF49" i="19"/>
  <c r="AB51" i="19"/>
  <c r="AD52" i="19"/>
  <c r="AF53" i="19"/>
  <c r="AB55" i="19"/>
  <c r="AD26" i="19"/>
  <c r="AF27" i="19"/>
  <c r="AB29" i="19"/>
  <c r="AD30" i="19"/>
  <c r="AF31" i="19"/>
  <c r="AB33" i="19"/>
  <c r="AD34" i="19"/>
  <c r="AF35" i="19"/>
  <c r="AB37" i="19"/>
  <c r="AB40" i="19"/>
  <c r="AD41" i="19"/>
  <c r="AF42" i="19"/>
  <c r="R48" i="19"/>
  <c r="J49" i="19"/>
  <c r="N41" i="19"/>
  <c r="Z50" i="19"/>
  <c r="X38" i="19"/>
  <c r="Q44" i="19"/>
  <c r="AA32" i="19"/>
  <c r="K29" i="19"/>
  <c r="S31" i="19"/>
  <c r="O34" i="19"/>
  <c r="Q18" i="19"/>
  <c r="S23" i="19"/>
  <c r="O20" i="19"/>
  <c r="K16" i="19"/>
  <c r="AD37" i="19"/>
  <c r="AF38" i="19"/>
  <c r="AD44" i="19"/>
  <c r="AF45" i="19"/>
  <c r="AB16" i="19"/>
  <c r="X17" i="19"/>
  <c r="AF17" i="19"/>
  <c r="AB18" i="19"/>
  <c r="X19" i="19"/>
  <c r="AF19" i="19"/>
  <c r="AB20" i="19"/>
  <c r="X21" i="19"/>
  <c r="AF21" i="19"/>
  <c r="AB22" i="19"/>
  <c r="X23" i="19"/>
  <c r="AF23" i="19"/>
  <c r="AB24" i="19"/>
  <c r="X25" i="19"/>
  <c r="AF25" i="19"/>
  <c r="V6" i="19"/>
  <c r="AD6" i="19"/>
  <c r="T7" i="19"/>
  <c r="AB7" i="19"/>
  <c r="R8" i="19"/>
  <c r="Z8" i="19"/>
  <c r="P9" i="19"/>
  <c r="X9" i="19"/>
  <c r="AF9" i="19"/>
  <c r="V10" i="19"/>
  <c r="AD10" i="19"/>
  <c r="T11" i="19"/>
  <c r="AB11" i="19"/>
  <c r="R12" i="19"/>
  <c r="Z12" i="19"/>
  <c r="P13" i="19"/>
  <c r="X13" i="19"/>
  <c r="AF13" i="19"/>
  <c r="V14" i="19"/>
  <c r="AD14" i="19"/>
  <c r="T15" i="19"/>
  <c r="AB15" i="19"/>
  <c r="L8" i="19"/>
  <c r="N9" i="19"/>
  <c r="J11" i="19"/>
  <c r="L12" i="19"/>
  <c r="N13" i="19"/>
  <c r="J15" i="19"/>
  <c r="L6" i="19"/>
  <c r="P51" i="19"/>
  <c r="N51" i="19"/>
  <c r="L44" i="19"/>
  <c r="X53" i="19"/>
  <c r="P40" i="19"/>
  <c r="U45" i="19"/>
  <c r="Y35" i="19"/>
  <c r="S29" i="19"/>
  <c r="O32" i="19"/>
  <c r="K35" i="19"/>
  <c r="S19" i="19"/>
  <c r="U24" i="19"/>
  <c r="K22" i="19"/>
  <c r="N17" i="19"/>
  <c r="AF37" i="19"/>
  <c r="AB39" i="19"/>
  <c r="AD43" i="19"/>
  <c r="AF4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V15" i="19"/>
  <c r="AD15" i="19"/>
  <c r="N8" i="19"/>
  <c r="J10" i="19"/>
  <c r="L11" i="19"/>
  <c r="N12" i="19"/>
  <c r="J14" i="19"/>
  <c r="L15" i="19"/>
  <c r="N6" i="19"/>
  <c r="R52" i="19"/>
  <c r="J53" i="19"/>
  <c r="N45" i="19"/>
  <c r="Z54" i="19"/>
  <c r="Y40" i="19"/>
  <c r="W26" i="19"/>
  <c r="O26" i="19"/>
  <c r="N30" i="19"/>
  <c r="J33" i="19"/>
  <c r="R35" i="19"/>
  <c r="T20" i="19"/>
  <c r="J18" i="19"/>
  <c r="L23"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L6" i="19"/>
  <c r="AD46" i="19"/>
  <c r="AF47" i="19"/>
  <c r="AB49" i="19"/>
  <c r="AD50" i="19"/>
  <c r="AF51" i="19"/>
  <c r="AB53" i="19"/>
  <c r="AD54" i="19"/>
  <c r="AF55" i="19"/>
  <c r="AB27" i="19"/>
  <c r="AD28" i="19"/>
  <c r="AF29" i="19"/>
  <c r="AB31" i="19"/>
  <c r="AD32" i="19"/>
  <c r="AF33" i="19"/>
  <c r="AB35" i="19"/>
  <c r="AD36" i="19"/>
  <c r="AD39" i="19"/>
  <c r="AF40" i="19"/>
  <c r="AB42" i="19"/>
  <c r="T49" i="19"/>
  <c r="Z46" i="19"/>
  <c r="Y27" i="19"/>
  <c r="N32" i="19"/>
  <c r="P22" i="19"/>
  <c r="AH17" i="19"/>
  <c r="AL21" i="19"/>
  <c r="AH25" i="19"/>
  <c r="AJ32" i="19"/>
  <c r="AL35" i="19"/>
  <c r="AH43" i="19"/>
  <c r="AJ46" i="19"/>
  <c r="AL53" i="19"/>
  <c r="AH9" i="19"/>
  <c r="AJ6" i="19"/>
  <c r="AB48" i="19"/>
  <c r="AD55" i="19"/>
  <c r="AF28" i="19"/>
  <c r="AB36" i="19"/>
  <c r="AF39" i="19"/>
  <c r="AF43" i="19"/>
  <c r="X20" i="19"/>
  <c r="K27" i="19"/>
  <c r="L19" i="19"/>
  <c r="AH23" i="19"/>
  <c r="AH37" i="19"/>
  <c r="AJ44" i="19"/>
  <c r="AH55" i="19"/>
  <c r="AB45" i="19"/>
  <c r="AF20" i="19"/>
  <c r="M17" i="19"/>
  <c r="AJ28" i="19"/>
  <c r="AH39" i="19"/>
  <c r="AF54" i="19"/>
  <c r="AB43" i="19"/>
  <c r="T53" i="19"/>
  <c r="V52" i="19"/>
  <c r="AA28" i="19"/>
  <c r="K33" i="19"/>
  <c r="T24" i="19"/>
  <c r="AL25" i="19"/>
  <c r="AH29" i="19"/>
  <c r="AJ36" i="19"/>
  <c r="AL39" i="19"/>
  <c r="AH47" i="19"/>
  <c r="AJ50" i="19"/>
  <c r="AL9" i="19"/>
  <c r="AH13" i="19"/>
  <c r="AF48" i="19"/>
  <c r="AB52" i="19"/>
  <c r="AD29" i="19"/>
  <c r="AF32" i="19"/>
  <c r="AD40" i="19"/>
  <c r="AF16" i="19"/>
  <c r="X22" i="19"/>
  <c r="AB25" i="19"/>
  <c r="Z6" i="19"/>
  <c r="X7" i="19"/>
  <c r="V8" i="19"/>
  <c r="T9" i="19"/>
  <c r="R10" i="19"/>
  <c r="P11" i="19"/>
  <c r="AF11" i="19"/>
  <c r="AD12" i="19"/>
  <c r="AB13" i="19"/>
  <c r="Z14" i="19"/>
  <c r="X15" i="19"/>
  <c r="J9" i="19"/>
  <c r="N11" i="19"/>
  <c r="L14" i="19"/>
  <c r="L7" i="19"/>
  <c r="X36" i="19"/>
  <c r="AL47" i="19"/>
  <c r="AB46" i="19"/>
  <c r="AF26" i="19"/>
  <c r="L37" i="19"/>
  <c r="AL31" i="19"/>
  <c r="AH53" i="19"/>
  <c r="AD51" i="19"/>
  <c r="P55" i="19"/>
  <c r="P36" i="19"/>
  <c r="W34" i="19"/>
  <c r="R33" i="19"/>
  <c r="K18" i="19"/>
  <c r="AH19" i="19"/>
  <c r="AJ22" i="19"/>
  <c r="AL29" i="19"/>
  <c r="AH33" i="19"/>
  <c r="AJ40" i="19"/>
  <c r="AL43" i="19"/>
  <c r="AH51" i="19"/>
  <c r="AJ54" i="19"/>
  <c r="AL13" i="19"/>
  <c r="AJ7" i="19"/>
  <c r="AF52" i="19"/>
  <c r="AB26" i="19"/>
  <c r="AD33" i="19"/>
  <c r="AF36" i="19"/>
  <c r="AF18" i="19"/>
  <c r="X24" i="19"/>
  <c r="L50" i="19"/>
  <c r="J35" i="19"/>
  <c r="AJ26" i="19"/>
  <c r="AL33" i="19"/>
  <c r="AJ10" i="19"/>
  <c r="AD49" i="19"/>
  <c r="AB30" i="19"/>
  <c r="AB41" i="19"/>
  <c r="U20" i="19"/>
  <c r="AB23" i="19"/>
  <c r="L54" i="19"/>
  <c r="T39" i="19"/>
  <c r="S27" i="19"/>
  <c r="S35" i="19"/>
  <c r="J22" i="19"/>
  <c r="AL19" i="19"/>
  <c r="AH27" i="19"/>
  <c r="AJ30" i="19"/>
  <c r="AL37" i="19"/>
  <c r="AH41" i="19"/>
  <c r="AJ48" i="19"/>
  <c r="AL51" i="19"/>
  <c r="AH11" i="19"/>
  <c r="AJ14" i="19"/>
  <c r="AB50" i="19"/>
  <c r="AD53" i="19"/>
  <c r="AF30" i="19"/>
  <c r="AB34" i="19"/>
  <c r="AB38" i="19"/>
  <c r="AF41" i="19"/>
  <c r="AB17" i="19"/>
  <c r="AF22" i="19"/>
  <c r="Q42" i="19"/>
  <c r="O30" i="19"/>
  <c r="R19" i="19"/>
  <c r="AL27" i="19"/>
  <c r="AH35" i="19"/>
  <c r="AL11" i="19"/>
  <c r="AD47" i="19"/>
  <c r="AD31" i="19"/>
  <c r="AB21" i="19"/>
  <c r="J31" i="19"/>
  <c r="AJ42" i="19"/>
  <c r="AJ12" i="19"/>
  <c r="AB32" i="19"/>
  <c r="X18" i="19"/>
  <c r="N55" i="19"/>
  <c r="U41" i="19"/>
  <c r="R29" i="19"/>
  <c r="T16" i="19"/>
  <c r="M23" i="19"/>
  <c r="AJ20" i="19"/>
  <c r="AL23" i="19"/>
  <c r="AH31" i="19"/>
  <c r="AJ34" i="19"/>
  <c r="AL41" i="19"/>
  <c r="AH45" i="19"/>
  <c r="AJ52" i="19"/>
  <c r="AL55" i="19"/>
  <c r="AH15" i="19"/>
  <c r="AF46" i="19"/>
  <c r="AB54" i="19"/>
  <c r="AD27" i="19"/>
  <c r="AF34" i="19"/>
  <c r="AB19" i="19"/>
  <c r="AF24" i="19"/>
  <c r="R6" i="19"/>
  <c r="P7" i="19"/>
  <c r="AF7" i="19"/>
  <c r="AD8" i="19"/>
  <c r="AB9" i="19"/>
  <c r="Z10" i="19"/>
  <c r="X11" i="19"/>
  <c r="V12" i="19"/>
  <c r="T13" i="19"/>
  <c r="R14" i="19"/>
  <c r="P15" i="19"/>
  <c r="AF15" i="19"/>
  <c r="L10" i="19"/>
  <c r="J13" i="19"/>
  <c r="N15" i="19"/>
  <c r="J43" i="19"/>
  <c r="N24" i="19"/>
  <c r="AJ24" i="19"/>
  <c r="AJ38" i="19"/>
  <c r="AL45" i="19"/>
  <c r="AH49" i="19"/>
  <c r="AJ8" i="19"/>
  <c r="AF50" i="19"/>
  <c r="AB28" i="19"/>
  <c r="AD42" i="19"/>
  <c r="X16" i="19"/>
  <c r="Y44" i="19"/>
  <c r="AH21" i="19"/>
  <c r="AL49" i="19"/>
  <c r="AL15" i="19"/>
  <c r="AD35" i="19"/>
  <c r="AI13" i="1"/>
  <c r="AC43" i="19"/>
  <c r="Q46" i="19"/>
  <c r="S47" i="19"/>
  <c r="U48" i="19"/>
  <c r="Q50" i="19"/>
  <c r="S51" i="19"/>
  <c r="U52" i="19"/>
  <c r="Q54" i="19"/>
  <c r="S55" i="19"/>
  <c r="O46" i="19"/>
  <c r="K48" i="19"/>
  <c r="M49" i="19"/>
  <c r="O50" i="19"/>
  <c r="K52" i="19"/>
  <c r="M53" i="19"/>
  <c r="O54" i="19"/>
  <c r="K38" i="19"/>
  <c r="M39" i="19"/>
  <c r="O40" i="19"/>
  <c r="K42" i="19"/>
  <c r="M43" i="19"/>
  <c r="O44" i="19"/>
  <c r="K36" i="19"/>
  <c r="O37" i="19"/>
  <c r="AI16" i="19"/>
  <c r="AK17" i="19"/>
  <c r="S46" i="19"/>
  <c r="U47" i="19"/>
  <c r="Q49" i="19"/>
  <c r="S50" i="19"/>
  <c r="U51" i="19"/>
  <c r="Q53" i="19"/>
  <c r="S54" i="19"/>
  <c r="U55" i="19"/>
  <c r="K47" i="19"/>
  <c r="M48" i="19"/>
  <c r="O49" i="19"/>
  <c r="K51" i="19"/>
  <c r="M52" i="19"/>
  <c r="O53" i="19"/>
  <c r="K55" i="19"/>
  <c r="M38" i="19"/>
  <c r="O39" i="19"/>
  <c r="K41" i="19"/>
  <c r="M42" i="19"/>
  <c r="O43" i="19"/>
  <c r="K45" i="19"/>
  <c r="M36" i="19"/>
  <c r="AK16" i="19"/>
  <c r="AM17" i="19"/>
  <c r="U46" i="19"/>
  <c r="Q48" i="19"/>
  <c r="S49" i="19"/>
  <c r="U50" i="19"/>
  <c r="Q52" i="19"/>
  <c r="S53" i="19"/>
  <c r="U54" i="19"/>
  <c r="K46" i="19"/>
  <c r="M47" i="19"/>
  <c r="O48" i="19"/>
  <c r="K50" i="19"/>
  <c r="M51" i="19"/>
  <c r="O52" i="19"/>
  <c r="K54" i="19"/>
  <c r="M55" i="19"/>
  <c r="O38" i="19"/>
  <c r="K40" i="19"/>
  <c r="M41" i="19"/>
  <c r="O42" i="19"/>
  <c r="K44" i="19"/>
  <c r="M45" i="19"/>
  <c r="O36" i="19"/>
  <c r="Q47" i="19"/>
  <c r="S48" i="19"/>
  <c r="U49" i="19"/>
  <c r="Q51" i="19"/>
  <c r="S52" i="19"/>
  <c r="U53" i="19"/>
  <c r="Q55" i="19"/>
  <c r="M46" i="19"/>
  <c r="O47" i="19"/>
  <c r="K49" i="19"/>
  <c r="M50" i="19"/>
  <c r="O51" i="19"/>
  <c r="K53" i="19"/>
  <c r="M54" i="19"/>
  <c r="O55" i="19"/>
  <c r="K39" i="19"/>
  <c r="M40" i="19"/>
  <c r="O41" i="19"/>
  <c r="K43" i="19"/>
  <c r="M44" i="19"/>
  <c r="O45" i="19"/>
  <c r="M37" i="19"/>
  <c r="AI17" i="19"/>
  <c r="AK18" i="19"/>
  <c r="AM19" i="19"/>
  <c r="AI21" i="19"/>
  <c r="AK22" i="19"/>
  <c r="AM23" i="19"/>
  <c r="AI25" i="19"/>
  <c r="AK26" i="19"/>
  <c r="AM27" i="19"/>
  <c r="AI29" i="19"/>
  <c r="AK30"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G46" i="19"/>
  <c r="AC48" i="19"/>
  <c r="AE49" i="19"/>
  <c r="AG50" i="19"/>
  <c r="AC52" i="19"/>
  <c r="AE53" i="19"/>
  <c r="AG54" i="19"/>
  <c r="AC26" i="19"/>
  <c r="AE27" i="19"/>
  <c r="AG28" i="19"/>
  <c r="AC30" i="19"/>
  <c r="AE31" i="19"/>
  <c r="AG32" i="19"/>
  <c r="AC34" i="19"/>
  <c r="AE35" i="19"/>
  <c r="AG36" i="19"/>
  <c r="AG39" i="19"/>
  <c r="AC41" i="19"/>
  <c r="AE42" i="19"/>
  <c r="AE38" i="19"/>
  <c r="AC44" i="19"/>
  <c r="AE4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S15" i="19"/>
  <c r="AA15" i="19"/>
  <c r="K8" i="19"/>
  <c r="M9" i="19"/>
  <c r="O10" i="19"/>
  <c r="K12" i="19"/>
  <c r="M13" i="19"/>
  <c r="O14" i="19"/>
  <c r="K6" i="19"/>
  <c r="O7" i="19"/>
  <c r="AM18"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I6" i="19"/>
  <c r="AM7" i="19"/>
  <c r="AC47" i="19"/>
  <c r="AE48" i="19"/>
  <c r="AG49" i="19"/>
  <c r="AC51" i="19"/>
  <c r="AE52" i="19"/>
  <c r="AG53" i="19"/>
  <c r="AC55" i="19"/>
  <c r="AE26" i="19"/>
  <c r="AG27" i="19"/>
  <c r="AC29" i="19"/>
  <c r="AE30" i="19"/>
  <c r="AG31" i="19"/>
  <c r="AC33" i="19"/>
  <c r="AE34" i="19"/>
  <c r="AG35" i="19"/>
  <c r="AC40" i="19"/>
  <c r="AE41" i="19"/>
  <c r="AG42" i="19"/>
  <c r="AI19" i="19"/>
  <c r="AK20" i="19"/>
  <c r="AM21" i="19"/>
  <c r="AI23" i="19"/>
  <c r="AK24" i="19"/>
  <c r="AM25" i="19"/>
  <c r="AI27" i="19"/>
  <c r="AK28" i="19"/>
  <c r="AM29" i="19"/>
  <c r="AI31" i="19"/>
  <c r="AK32" i="19"/>
  <c r="AM33" i="19"/>
  <c r="AI35" i="19"/>
  <c r="AK36" i="19"/>
  <c r="AM37" i="19"/>
  <c r="AI39" i="19"/>
  <c r="AK40" i="19"/>
  <c r="AM41" i="19"/>
  <c r="AI43" i="19"/>
  <c r="AK44" i="19"/>
  <c r="AM45" i="19"/>
  <c r="AI47" i="19"/>
  <c r="AK48" i="19"/>
  <c r="AM49" i="19"/>
  <c r="AI51" i="19"/>
  <c r="AK52" i="19"/>
  <c r="AM53" i="19"/>
  <c r="AI55" i="19"/>
  <c r="AK8" i="19"/>
  <c r="AM9" i="19"/>
  <c r="AI11" i="19"/>
  <c r="AK12" i="19"/>
  <c r="AM13" i="19"/>
  <c r="AI15" i="19"/>
  <c r="AK6" i="19"/>
  <c r="AC46" i="19"/>
  <c r="AE47" i="19"/>
  <c r="AG48" i="19"/>
  <c r="AC50" i="19"/>
  <c r="AE51" i="19"/>
  <c r="AG52" i="19"/>
  <c r="AC54" i="19"/>
  <c r="AE55" i="19"/>
  <c r="AG26" i="19"/>
  <c r="AC28" i="19"/>
  <c r="AE29" i="19"/>
  <c r="AG30" i="19"/>
  <c r="AC32" i="19"/>
  <c r="AE33" i="19"/>
  <c r="AG34" i="19"/>
  <c r="AC36" i="19"/>
  <c r="AE40" i="19"/>
  <c r="AG41" i="19"/>
  <c r="AM16" i="19"/>
  <c r="AG37" i="19"/>
  <c r="AE43" i="19"/>
  <c r="AG44" i="19"/>
  <c r="W16" i="19"/>
  <c r="AE16" i="19"/>
  <c r="AA17" i="19"/>
  <c r="W18" i="19"/>
  <c r="AE18" i="19"/>
  <c r="AA19" i="19"/>
  <c r="W20" i="19"/>
  <c r="AE20" i="19"/>
  <c r="AA21" i="19"/>
  <c r="W22" i="19"/>
  <c r="AE22" i="19"/>
  <c r="AA23" i="19"/>
  <c r="W24" i="19"/>
  <c r="AE24" i="19"/>
  <c r="AM28" i="19"/>
  <c r="AK39" i="19"/>
  <c r="AI50" i="19"/>
  <c r="AM12" i="19"/>
  <c r="AG51" i="19"/>
  <c r="AE32" i="19"/>
  <c r="AC16" i="19"/>
  <c r="Y18" i="19"/>
  <c r="AG21" i="19"/>
  <c r="AC23" i="19"/>
  <c r="AA25" i="19"/>
  <c r="Y6" i="19"/>
  <c r="W7" i="19"/>
  <c r="U8" i="19"/>
  <c r="S9" i="19"/>
  <c r="Q10" i="19"/>
  <c r="AG10" i="19"/>
  <c r="AE11" i="19"/>
  <c r="AC12" i="19"/>
  <c r="AA13" i="19"/>
  <c r="Y14" i="19"/>
  <c r="W15" i="19"/>
  <c r="O8" i="19"/>
  <c r="M11" i="19"/>
  <c r="K14" i="19"/>
  <c r="O6" i="19"/>
  <c r="AI30" i="19"/>
  <c r="AI14" i="19"/>
  <c r="AC53" i="19"/>
  <c r="AG33" i="19"/>
  <c r="AG25" i="19"/>
  <c r="Y9" i="19"/>
  <c r="S12" i="19"/>
  <c r="AG13" i="19"/>
  <c r="O9" i="19"/>
  <c r="AE8" i="19"/>
  <c r="AM8" i="19"/>
  <c r="AC21" i="19"/>
  <c r="Q9" i="19"/>
  <c r="AA12" i="19"/>
  <c r="M8" i="19"/>
  <c r="AI18" i="19"/>
  <c r="AI22" i="19"/>
  <c r="AM32" i="19"/>
  <c r="AK43" i="19"/>
  <c r="AI54" i="19"/>
  <c r="AM6" i="19"/>
  <c r="AG55" i="19"/>
  <c r="AE36" i="19"/>
  <c r="AG43" i="19"/>
  <c r="AC18" i="19"/>
  <c r="Y20" i="19"/>
  <c r="AG23" i="19"/>
  <c r="AE37" i="19"/>
  <c r="Y17" i="19"/>
  <c r="AC22" i="19"/>
  <c r="AE6" i="19"/>
  <c r="AA8" i="19"/>
  <c r="W10" i="19"/>
  <c r="Q13" i="19"/>
  <c r="AC15" i="19"/>
  <c r="K15" i="19"/>
  <c r="S6" i="19"/>
  <c r="Q15" i="19"/>
  <c r="O15" i="19"/>
  <c r="Y16" i="19"/>
  <c r="U7" i="19"/>
  <c r="Y13" i="19"/>
  <c r="M6" i="19"/>
  <c r="AI26" i="19"/>
  <c r="AM36" i="19"/>
  <c r="AK47" i="19"/>
  <c r="AI10" i="19"/>
  <c r="AC49" i="19"/>
  <c r="AG29" i="19"/>
  <c r="AG40" i="19"/>
  <c r="AE44" i="19"/>
  <c r="AG16" i="19"/>
  <c r="AC20" i="19"/>
  <c r="Y22" i="19"/>
  <c r="AC25" i="19"/>
  <c r="AA6" i="19"/>
  <c r="Y7" i="19"/>
  <c r="W8" i="19"/>
  <c r="U9" i="19"/>
  <c r="S10" i="19"/>
  <c r="Q11" i="19"/>
  <c r="AG11" i="19"/>
  <c r="AE12" i="19"/>
  <c r="AC13" i="19"/>
  <c r="AA14" i="19"/>
  <c r="Y15" i="19"/>
  <c r="K9" i="19"/>
  <c r="O11" i="19"/>
  <c r="M14" i="19"/>
  <c r="M7" i="19"/>
  <c r="AK19" i="19"/>
  <c r="AM40" i="19"/>
  <c r="AK51" i="19"/>
  <c r="AG18" i="19"/>
  <c r="Y24" i="19"/>
  <c r="AC7" i="19"/>
  <c r="U11" i="19"/>
  <c r="AE14" i="19"/>
  <c r="M12" i="19"/>
  <c r="Y23" i="19"/>
  <c r="U13" i="19"/>
  <c r="K13" i="19"/>
  <c r="AI46" i="19"/>
  <c r="AG47" i="19"/>
  <c r="AE39" i="19"/>
  <c r="S8" i="19"/>
  <c r="AC11" i="19"/>
  <c r="K11" i="19"/>
  <c r="AK23" i="19"/>
  <c r="AI34" i="19"/>
  <c r="AM44" i="19"/>
  <c r="AK55" i="19"/>
  <c r="AE46" i="19"/>
  <c r="AC27" i="19"/>
  <c r="AC45" i="19"/>
  <c r="Y19" i="19"/>
  <c r="AG20" i="19"/>
  <c r="AC24" i="19"/>
  <c r="Q6" i="19"/>
  <c r="AG6" i="19"/>
  <c r="AE7" i="19"/>
  <c r="AC8" i="19"/>
  <c r="AA9" i="19"/>
  <c r="Y10" i="19"/>
  <c r="W11" i="19"/>
  <c r="U12" i="19"/>
  <c r="S13" i="19"/>
  <c r="Q14" i="19"/>
  <c r="AG14" i="19"/>
  <c r="AE15" i="19"/>
  <c r="K10" i="19"/>
  <c r="O12" i="19"/>
  <c r="M15" i="19"/>
  <c r="AM20" i="19"/>
  <c r="AI42" i="19"/>
  <c r="AM52" i="19"/>
  <c r="AE54" i="19"/>
  <c r="AG38" i="19"/>
  <c r="AG17" i="19"/>
  <c r="Q7" i="19"/>
  <c r="AA10" i="19"/>
  <c r="W12" i="19"/>
  <c r="AG15" i="19"/>
  <c r="AM24" i="19"/>
  <c r="Y25" i="19"/>
  <c r="AE10" i="19"/>
  <c r="U15" i="19"/>
  <c r="AK27" i="19"/>
  <c r="AI38" i="19"/>
  <c r="AM48" i="19"/>
  <c r="AK11" i="19"/>
  <c r="AE50" i="19"/>
  <c r="AC31" i="19"/>
  <c r="AC38" i="19"/>
  <c r="AC42" i="19"/>
  <c r="AG45" i="19"/>
  <c r="AC17" i="19"/>
  <c r="Y21" i="19"/>
  <c r="AG22" i="19"/>
  <c r="AK31" i="19"/>
  <c r="AK15" i="19"/>
  <c r="AC35" i="19"/>
  <c r="AC19" i="19"/>
  <c r="AG24" i="19"/>
  <c r="AG7" i="19"/>
  <c r="AC9" i="19"/>
  <c r="Y11" i="19"/>
  <c r="S14" i="19"/>
  <c r="M10" i="19"/>
  <c r="AK35" i="19"/>
  <c r="AE28" i="19"/>
  <c r="AG19" i="19"/>
  <c r="W6" i="19"/>
  <c r="AG9" i="19"/>
  <c r="W14" i="19"/>
  <c r="O13" i="19"/>
  <c r="AI12" i="1"/>
  <c r="AC39" i="19"/>
  <c r="H210" i="13"/>
  <c r="L30" i="18" l="1"/>
  <c r="AJ6" i="18"/>
  <c r="L14" i="18"/>
  <c r="L6" i="18"/>
  <c r="AH7" i="19" l="1"/>
  <c r="J17" i="19"/>
  <c r="J37" i="19"/>
  <c r="J7" i="19"/>
  <c r="AI7" i="19" l="1"/>
  <c r="K3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<sst xmlns="http://schemas.openxmlformats.org/spreadsheetml/2006/main" count="464" uniqueCount="300">
  <si>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</si>
  <si>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</si>
  <si>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</si>
  <si>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</si>
  <si>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</si>
  <si>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</si>
  <si>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</si>
  <si>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</si>
  <si>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</si>
  <si>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</si>
  <si>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</si>
  <si>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</si>
  <si>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</si>
  <si>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</si>
  <si>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</si>
  <si>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</si>
  <si>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</si>
  <si>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</si>
  <si>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</si>
  <si>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</si>
  <si>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</si>
  <si>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</si>
  <si>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</si>
  <si>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</si>
  <si>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</si>
  <si>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</si>
  <si>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</si>
  <si>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</si>
  <si>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</si>
  <si>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</si>
  <si>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</si>
  <si>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</si>
  <si>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</si>
  <si>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</si>
  <si>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</si>
  <si>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</si>
  <si>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</si>
  <si>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</si>
  <si>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</si>
  <si>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</si>
  <si>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</si>
  <si>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</si>
  <si>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</si>
  <si>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</si>
  <si>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</si>
  <si>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</si>
  <si>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</si>
  <si>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</si>
  <si>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</si>
  <si>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</si>
  <si>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</si>
  <si>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</si>
  <si>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</si>
  <si>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</si>
  <si>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</si>
  <si>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</si>
  <si>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</si>
  <si>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</si>
  <si>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</si>
  <si>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</si>
  <si>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</si>
  <si>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</si>
  <si>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</si>
  <si>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</si>
  <si>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</si>
  <si>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</si>
  <si>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</si>
  <si>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</si>
  <si>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</si>
  <si>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</si>
  <si>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</si>
  <si>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</si>
  <si>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</si>
  <si>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</si>
  <si>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</si>
  <si>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</si>
  <si>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</si>
  <si>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</si>
  <si>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</si>
  <si>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</si>
  <si>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</si>
  <si>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</si>
  <si>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</si>
  <si>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</si>
  <si>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</si>
  <si>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</si>
  <si>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</si>
  <si>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</si>
  <si>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</si>
  <si>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</si>
  <si>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</si>
  <si>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</si>
  <si>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</si>
  <si>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</si>
  <si>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</si>
  <si>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</si>
  <si>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</si>
  <si>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</si>
  <si>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</si>
  <si>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</si>
  <si>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</si>
  <si>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</si>
  <si>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</si>
  <si>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</si>
  <si>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</si>
  <si>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</si>
  <si>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</si>
  <si>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</si>
  <si>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</si>
  <si>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</si>
  <si>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</si>
  <si>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</si>
  <si>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</si>
  <si>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</si>
  <si>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</si>
  <si>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</si>
  <si>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</si>
  <si>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</si>
  <si>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</si>
  <si>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</si>
  <si>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</si>
  <si>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</si>
  <si>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</si>
  <si>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</si>
  <si>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</si>
  <si>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</si>
  <si>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</si>
  <si>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</si>
  <si>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</si>
  <si>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</si>
  <si>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</si>
  <si>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</si>
  <si>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</si>
  <si>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</si>
  <si>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</si>
  <si>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</si>
  <si>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</si>
  <si>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</si>
  <si>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</si>
  <si>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</si>
  <si>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</si>
  <si>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</si>
  <si>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</si>
  <si>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</si>
  <si>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</si>
  <si>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</si>
  <si>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</si>
  <si>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</si>
  <si>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</si>
  <si>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</si>
  <si>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</si>
  <si>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</si>
  <si>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</si>
  <si>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</si>
  <si>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</si>
  <si>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</si>
  <si>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</si>
  <si>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</si>
  <si>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</si>
  <si>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</si>
  <si>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</si>
  <si>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</si>
  <si>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</si>
  <si>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</si>
  <si>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</si>
  <si>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</si>
  <si>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</si>
  <si>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</si>
  <si>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</si>
  <si>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</si>
  <si>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</si>
  <si>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</si>
  <si>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</si>
  <si>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</si>
  <si>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</si>
  <si>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</si>
  <si>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</si>
  <si>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</si>
  <si>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</si>
  <si>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</si>
  <si>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</si>
  <si>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</si>
  <si>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</si>
  <si>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</si>
  <si>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</si>
  <si>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</si>
  <si>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</si>
  <si>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</si>
  <si>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</si>
  <si>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</si>
  <si>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</si>
  <si>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</si>
  <si>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</si>
  <si>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</si>
  <si>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</si>
  <si>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</si>
  <si>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</si>
  <si>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</si>
  <si>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</si>
  <si>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</si>
  <si>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</si>
  <si>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</si>
  <si>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</si>
  <si>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</si>
  <si>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</si>
  <si>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</si>
  <si>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</si>
  <si>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</si>
  <si>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</si>
  <si>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</si>
  <si>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</si>
  <si>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</si>
  <si>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</si>
  <si>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</si>
  <si>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</si>
  <si>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</si>
  <si>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</si>
  <si>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</si>
  <si>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</si>
  <si>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</si>
  <si>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</si>
  <si>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</si>
  <si>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</si>
  <si>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</si>
  <si>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</si>
  <si>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</si>
  <si>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</si>
  <si>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</si>
  <si>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</si>
  <si>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</si>
  <si>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</si>
  <si>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</si>
  <si>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</si>
  <si>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</si>
  <si>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</si>
  <si>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</si>
  <si>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</si>
  <si>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</si>
  <si>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</si>
  <si>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</si>
  <si>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</si>
  <si>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</si>
  <si>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</si>
  <si>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</si>
  <si>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</si>
  <si>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</si>
  <si>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</si>
  <si>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</si>
  <si>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</si>
  <si>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</si>
  <si>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</si>
  <si>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</si>
  <si>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</si>
  <si>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</si>
  <si>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Gestionar, registrar, ejecutar, controlar y soportar el manejo de los recursos financieros de la ETITC mediante el uso de herramientas e instrumentos</t>
  </si>
  <si>
    <t>Inicia con la ejeución de los planes de necesidades y adqisiciones articulado con el plan de acción y finaliza con el con el cierre de la ejecución contable, presupuestal y de tesoreria, contratidas durante la vigencia</t>
  </si>
  <si>
    <t>Participar constantemente en las capacitaciones SIIF</t>
  </si>
  <si>
    <t>Cada uno de los profesionales responsables de las areas de presupuesto, contabilidad y tesoreria.</t>
  </si>
  <si>
    <t>Información en el onedrive de cada uno de los integrantes del área financiera</t>
  </si>
  <si>
    <r>
      <rPr>
        <b/>
        <sz val="14"/>
        <rFont val="Arial Narrow"/>
        <family val="2"/>
      </rPr>
      <t>LIDER DEL PROCESO:</t>
    </r>
    <r>
      <rPr>
        <sz val="14"/>
        <rFont val="Arial Narrow"/>
        <family val="2"/>
      </rPr>
      <t xml:space="preserve"> Ariel Tovar Gómez</t>
    </r>
  </si>
  <si>
    <t>Matriz de control en una unidad compartida.</t>
  </si>
  <si>
    <t>Mantener actualizada la matriz de control</t>
  </si>
  <si>
    <t>Inoportunidad y/o duplicidad en el suministro de Información de las áreas a que remiten los soportes de los pagos.</t>
  </si>
  <si>
    <t>Registro de un mayor o menor valor en el hecho economico de servicios públicos</t>
  </si>
  <si>
    <t>Posibilidad de afectación económica debido al registro de un mayor o menor valor en el hecho economico de servicios públicos por inoportunidad y/o duplicidad en el suministro de Información de las áreas a que remiten los soportes de los pagos.</t>
  </si>
  <si>
    <t>Desconocimiento de las herramientas y/o actualizaciones presentadas en la plataforma de SIIF Nación, por parte de los funcionarios y/o contratistas acorde a los perfiles requeridos en las transacciones para la ejecución de la cadena financiera</t>
  </si>
  <si>
    <t>Inadecuado proceso de gestión y transmisión de del conocimiento por parte de los responsables de uso de la plataforma SIIF Nación.</t>
  </si>
  <si>
    <t>Afectar la confidencialidad, integridad y disponibilidad de la información.</t>
  </si>
  <si>
    <t>Ausencia de sincronización de la información en el OneDrive Institucional con ocasión de dificultades de acceso a internet.</t>
  </si>
  <si>
    <t>Posibilidad de pérdida reputacional por afectar la confidencialidad, integridad y disponibilidad de la información, debido a ausencia de sincronización de la información en el OneDrive Institucional con ocasión de dificultades de acceso a internet.</t>
  </si>
  <si>
    <t>Información institucional dispuesta en One Drive.</t>
  </si>
  <si>
    <t>Responsable de la caja menor</t>
  </si>
  <si>
    <t>Falta de seguimiento y control del responsable de la caja menor respecto a legalización, reembolso, gastos autorizados, entre otros.</t>
  </si>
  <si>
    <t xml:space="preserve">Desconocimiento en los requisitos legales y normativos de uso de las cajas menores. 
</t>
  </si>
  <si>
    <t>Posibilidad de afectación reputacional por desconocimiento de las herramientas y/o actualizaciones presentadas en la plataforma de SIIF Nación, por parte de los funcionarios y/o contratistas acorde a los perfiles requeridos en las transacciones para la ejecución de la cadena financiera por un inadecuado proceso de gestión y transmisión del conocimiento por parte de los responsables de uso de la plataforma SIIF Nación.</t>
  </si>
  <si>
    <t>Cada uno de los profesionales responsables de las areas de presupuesto, contabilidad y tesoreria verifica y registra cada vez que llega un recibo en la matriz de control los servicios públicos en la unidad compartida, con el fin de evitar duplicidad en los pagos.
En caso de que se realice un doble pago por concepto de servicios públicos, dicho pago se descontará de la siguiente factura, por parte del proveedor del servicio.</t>
  </si>
  <si>
    <t>No se encuentra documentado</t>
  </si>
  <si>
    <t>Los profesionales de Contabilidad y Tesorería cada vez que se solicite un reembolso, verifican los rubros y los montos constituidos en la caja menor, con la finalidad de controlar sus recursos.
En caso de que se identifique insuficiencia de recursos en la caja menor, se puede realizar el análisis para aumentar el rubro requerido (se puede realizar mediante traslado interno de caja menor).</t>
  </si>
  <si>
    <t>Acta de reunión entre Contabilidad y Tesorería de revisión de la caja menor.</t>
  </si>
  <si>
    <t>Procedimiento de Caja Menor (no se encuentra publicado, ya que se encuentra en revisión del área de Calidad).</t>
  </si>
  <si>
    <t>Participar constantemente en las capacitaciones SIIF relacionadas con el riesgo</t>
  </si>
  <si>
    <t>Las profesionales de Contabilidad, Presupuesto y Tesorería semestralmente, transmitirán su conocimiento frente a la plataforma SIIF a través de una reunión, con el fin de garantizar la trazabilidad de la información frente a la cadena financiera en la plataforma.
Debido a la naturaleza de este control, no aplica desviación.</t>
  </si>
  <si>
    <t>Acta de reunión entre Contabilidad y Tesorería.</t>
  </si>
  <si>
    <t>Cada uno de los profesionales responsables de las areas de presupuesto, contabilidad y tesoreria deberan mantener y verificar que la información institucional se encuentre en el One Drive de acuerdo a los lineamientos definidos por el área de Seguridad de la Información, con el fin de garantizar la trazabilidad de la información del proceso.
Si alguno de los miembros de la cadena financiera no cuenta con internet para sincronizar sus archivos en One Drive, lo hará de inmediato, una vez se restablezca su conexión a internet.</t>
  </si>
  <si>
    <t xml:space="preserve"> </t>
  </si>
  <si>
    <t>GESTIÓN FINANCIERA</t>
  </si>
  <si>
    <t>Fecha de actualización 31/01/2024</t>
  </si>
  <si>
    <t>Se realizo la validacion del complumiento del control establecido en la matriz de servicios públicos para la vigencia 2024</t>
  </si>
  <si>
    <t xml:space="preserve">Para el pirmer trimestre ni se hna efectuado actas, teniendo en cuenta que la caja menor cuenta con los recursos suficientes y esta e proceso de ejecucion </t>
  </si>
  <si>
    <t>Durante el primer trimestre no se han identificado cambios en el proceso de SIIF que requieran ser socializados</t>
  </si>
  <si>
    <t>Se realizo la validacion de la inormacion de los Grupos de Presupuesto, contabilidad y Tesoreria y se encuentra disponible en las carpetas de one drive institucional</t>
  </si>
  <si>
    <t>Matriz de servicios públicos</t>
  </si>
  <si>
    <t>Se verifica la matriz de servicios públicos 2024, inicia con presupuesto, luego contabilidad, y tesorería finaliza con orden y fecha de pago.
El trámite para pago de servicios públicos se realiza por correo electrónico y el trámite para pago mediante SIIF Nación.
Para esta vigencia no se reporta materialización del riesgo.</t>
  </si>
  <si>
    <t xml:space="preserve">Posibilidad de afectación económica por hallazgos, fraudes, detrimento patrimonial debido al manejo de cajas menores fuera de los parámetros legales y normativos. </t>
  </si>
  <si>
    <t>Para el periodo de seguimiento, se han solicitado cuatro reembolsos (dos de transporte y dos de adquisición de bienes y servicios), sin superar el valor constituido de la caja menor.
A continuación, se relacionan los valores de los reembolsos realizados:
- Adquisición de b y s: 1.888.509,34
- Adquisición de b y s: 1.564.427
- Transporte: 599.280
- Transporte: 530.072</t>
  </si>
  <si>
    <t>SIIF</t>
  </si>
  <si>
    <t>Se verifica que la información de las áreas involucradas se encuentra cargada en el One Drive institucional, dando cumplimiento al control.</t>
  </si>
  <si>
    <t>One Drive</t>
  </si>
  <si>
    <t>Se ha capacitado en el uso de SIIF Nación a los profesionales de apoyo de contabilidad y presupuesto, no obstante, no se han levantado actas de las reuniones.
Se evidencia acta del 05 de abril, de inducción a un auxiliar de técnico donde se capacitó en SIIF sobre los permisos y usabilidades desde el área de Contabilidad.</t>
  </si>
  <si>
    <t>Acta inducción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</si>
</sst>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375">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1"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21" xfId="0" quotePrefix="1" applyFont="1" applyBorder="1" applyAlignment="1" applyProtection="1">
      <alignment horizontal="center" vertical="center" wrapText="1"/>
      <protection locked="0"/>
    </xf>
    <xf numFmtId="0" fontId="66" fillId="0" borderId="21" xfId="5" applyBorder="1" applyAlignment="1" applyProtection="1">
      <alignment horizontal="center" vertical="center" wrapText="1"/>
      <protection locked="0"/>
    </xf>
    <xf numFmtId="164" fontId="1" fillId="0" borderId="21" xfId="1" applyNumberFormat="1" applyFont="1" applyBorder="1" applyAlignment="1">
      <alignment horizontal="center" vertical="center"/>
    </xf>
    <xf numFmtId="164" fontId="1" fillId="0" borderId="21" xfId="1" applyNumberFormat="1" applyFont="1" applyBorder="1" applyAlignment="1">
      <alignment horizontal="center" vertical="top" wrapText="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0" fillId="0" borderId="0" xfId="0" applyAlignment="1">
      <alignment horizontal="justify" vertical="center"/>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56" fillId="0" borderId="21" xfId="0" applyFont="1" applyBorder="1" applyAlignment="1">
      <alignment horizontal="left" vertical="center"/>
    </xf>
    <xf numFmtId="0" fontId="61" fillId="0" borderId="67" xfId="0" applyFont="1" applyBorder="1" applyAlignment="1">
      <alignment horizontal="left" vertical="center" wrapText="1"/>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1" fillId="0" borderId="0" xfId="0" applyFont="1" applyAlignment="1">
      <alignment vertical="center"/>
    </xf>
    <xf numFmtId="0" fontId="6" fillId="13" borderId="21" xfId="0" applyFont="1" applyFill="1" applyBorder="1" applyAlignment="1" applyProtection="1">
      <alignment horizontal="justify" vertical="center" wrapText="1"/>
      <protection locked="0"/>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765661</xdr:colOff>
      <xdr:row>0</xdr:row>
      <xdr:rowOff>44532</xdr:rowOff>
    </xdr:from>
    <xdr:to>
      <xdr:col>2</xdr:col>
      <xdr:colOff>752279</xdr:colOff>
      <xdr:row>1</xdr:row>
      <xdr:rowOff>311892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347" y="44532"/>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paderiesgofinancier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8" dataDxfId="27">
  <autoFilter ref="B209:C219" xr:uid="{00000000-0009-0000-0100-000001000000}"/>
  <tableColumns count="2">
    <tableColumn id="1" xr3:uid="{00000000-0010-0000-0000-000001000000}" name="Criterios" dataDxfId="26"/>
    <tableColumn id="2" xr3:uid="{00000000-0010-0000-0000-000002000000}" name="Subcriterios" dataDxfId="2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EQ20"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5" t="s">
        <v>163</v>
      </c>
      <c r="C2" s="176"/>
      <c r="D2" s="176"/>
      <c r="E2" s="176"/>
      <c r="F2" s="176"/>
      <c r="G2" s="176"/>
      <c r="H2" s="177"/>
    </row>
    <row r="3" spans="2:8" x14ac:dyDescent="0.25">
      <c r="B3" s="71"/>
      <c r="C3" s="72"/>
      <c r="D3" s="72"/>
      <c r="E3" s="72"/>
      <c r="F3" s="72"/>
      <c r="G3" s="72"/>
      <c r="H3" s="73"/>
    </row>
    <row r="4" spans="2:8" ht="63" customHeight="1" x14ac:dyDescent="0.25">
      <c r="B4" s="178" t="s">
        <v>206</v>
      </c>
      <c r="C4" s="179"/>
      <c r="D4" s="179"/>
      <c r="E4" s="179"/>
      <c r="F4" s="179"/>
      <c r="G4" s="179"/>
      <c r="H4" s="180"/>
    </row>
    <row r="5" spans="2:8" ht="63" customHeight="1" x14ac:dyDescent="0.25">
      <c r="B5" s="181"/>
      <c r="C5" s="182"/>
      <c r="D5" s="182"/>
      <c r="E5" s="182"/>
      <c r="F5" s="182"/>
      <c r="G5" s="182"/>
      <c r="H5" s="183"/>
    </row>
    <row r="6" spans="2:8" ht="16.5" x14ac:dyDescent="0.25">
      <c r="B6" s="184" t="s">
        <v>161</v>
      </c>
      <c r="C6" s="185"/>
      <c r="D6" s="185"/>
      <c r="E6" s="185"/>
      <c r="F6" s="185"/>
      <c r="G6" s="185"/>
      <c r="H6" s="186"/>
    </row>
    <row r="7" spans="2:8" ht="95.25" customHeight="1" x14ac:dyDescent="0.25">
      <c r="B7" s="194" t="s">
        <v>166</v>
      </c>
      <c r="C7" s="195"/>
      <c r="D7" s="195"/>
      <c r="E7" s="195"/>
      <c r="F7" s="195"/>
      <c r="G7" s="195"/>
      <c r="H7" s="196"/>
    </row>
    <row r="8" spans="2:8" ht="16.5" x14ac:dyDescent="0.25">
      <c r="B8" s="107"/>
      <c r="C8" s="108"/>
      <c r="D8" s="108"/>
      <c r="E8" s="108"/>
      <c r="F8" s="108"/>
      <c r="G8" s="108"/>
      <c r="H8" s="109"/>
    </row>
    <row r="9" spans="2:8" ht="16.5" customHeight="1" x14ac:dyDescent="0.25">
      <c r="B9" s="187" t="s">
        <v>199</v>
      </c>
      <c r="C9" s="188"/>
      <c r="D9" s="188"/>
      <c r="E9" s="188"/>
      <c r="F9" s="188"/>
      <c r="G9" s="188"/>
      <c r="H9" s="189"/>
    </row>
    <row r="10" spans="2:8" ht="44.25" customHeight="1" x14ac:dyDescent="0.25">
      <c r="B10" s="187"/>
      <c r="C10" s="188"/>
      <c r="D10" s="188"/>
      <c r="E10" s="188"/>
      <c r="F10" s="188"/>
      <c r="G10" s="188"/>
      <c r="H10" s="189"/>
    </row>
    <row r="11" spans="2:8" ht="15.75" thickBot="1" x14ac:dyDescent="0.3">
      <c r="B11" s="96"/>
      <c r="C11" s="99"/>
      <c r="D11" s="104"/>
      <c r="E11" s="105"/>
      <c r="F11" s="105"/>
      <c r="G11" s="106"/>
      <c r="H11" s="100"/>
    </row>
    <row r="12" spans="2:8" ht="15.75" thickTop="1" x14ac:dyDescent="0.25">
      <c r="B12" s="96"/>
      <c r="C12" s="190" t="s">
        <v>162</v>
      </c>
      <c r="D12" s="191"/>
      <c r="E12" s="192" t="s">
        <v>200</v>
      </c>
      <c r="F12" s="193"/>
      <c r="G12" s="99"/>
      <c r="H12" s="100"/>
    </row>
    <row r="13" spans="2:8" ht="35.25" customHeight="1" x14ac:dyDescent="0.25">
      <c r="B13" s="96"/>
      <c r="C13" s="162" t="s">
        <v>193</v>
      </c>
      <c r="D13" s="163"/>
      <c r="E13" s="164" t="s">
        <v>198</v>
      </c>
      <c r="F13" s="165"/>
      <c r="G13" s="99"/>
      <c r="H13" s="100"/>
    </row>
    <row r="14" spans="2:8" ht="17.25" customHeight="1" x14ac:dyDescent="0.25">
      <c r="B14" s="96"/>
      <c r="C14" s="162" t="s">
        <v>194</v>
      </c>
      <c r="D14" s="163"/>
      <c r="E14" s="164" t="s">
        <v>196</v>
      </c>
      <c r="F14" s="165"/>
      <c r="G14" s="99"/>
      <c r="H14" s="100"/>
    </row>
    <row r="15" spans="2:8" ht="19.5" customHeight="1" x14ac:dyDescent="0.25">
      <c r="B15" s="96"/>
      <c r="C15" s="162" t="s">
        <v>195</v>
      </c>
      <c r="D15" s="163"/>
      <c r="E15" s="164" t="s">
        <v>197</v>
      </c>
      <c r="F15" s="165"/>
      <c r="G15" s="99"/>
      <c r="H15" s="100"/>
    </row>
    <row r="16" spans="2:8" ht="69.75" customHeight="1" x14ac:dyDescent="0.25">
      <c r="B16" s="96"/>
      <c r="C16" s="162" t="s">
        <v>164</v>
      </c>
      <c r="D16" s="163"/>
      <c r="E16" s="164" t="s">
        <v>165</v>
      </c>
      <c r="F16" s="165"/>
      <c r="G16" s="99"/>
      <c r="H16" s="100"/>
    </row>
    <row r="17" spans="2:8" ht="34.5" customHeight="1" x14ac:dyDescent="0.25">
      <c r="B17" s="96"/>
      <c r="C17" s="166" t="s">
        <v>2</v>
      </c>
      <c r="D17" s="167"/>
      <c r="E17" s="158" t="s">
        <v>207</v>
      </c>
      <c r="F17" s="159"/>
      <c r="G17" s="99"/>
      <c r="H17" s="100"/>
    </row>
    <row r="18" spans="2:8" ht="27.75" customHeight="1" x14ac:dyDescent="0.25">
      <c r="B18" s="96"/>
      <c r="C18" s="166" t="s">
        <v>3</v>
      </c>
      <c r="D18" s="167"/>
      <c r="E18" s="158" t="s">
        <v>208</v>
      </c>
      <c r="F18" s="159"/>
      <c r="G18" s="99"/>
      <c r="H18" s="100"/>
    </row>
    <row r="19" spans="2:8" ht="28.5" customHeight="1" x14ac:dyDescent="0.25">
      <c r="B19" s="96"/>
      <c r="C19" s="166" t="s">
        <v>41</v>
      </c>
      <c r="D19" s="167"/>
      <c r="E19" s="158" t="s">
        <v>209</v>
      </c>
      <c r="F19" s="159"/>
      <c r="G19" s="99"/>
      <c r="H19" s="100"/>
    </row>
    <row r="20" spans="2:8" ht="72.75" customHeight="1" x14ac:dyDescent="0.25">
      <c r="B20" s="96"/>
      <c r="C20" s="166" t="s">
        <v>1</v>
      </c>
      <c r="D20" s="167"/>
      <c r="E20" s="158" t="s">
        <v>210</v>
      </c>
      <c r="F20" s="159"/>
      <c r="G20" s="99"/>
      <c r="H20" s="100"/>
    </row>
    <row r="21" spans="2:8" ht="64.5" customHeight="1" x14ac:dyDescent="0.25">
      <c r="B21" s="96"/>
      <c r="C21" s="166" t="s">
        <v>49</v>
      </c>
      <c r="D21" s="167"/>
      <c r="E21" s="158" t="s">
        <v>168</v>
      </c>
      <c r="F21" s="159"/>
      <c r="G21" s="99"/>
      <c r="H21" s="100"/>
    </row>
    <row r="22" spans="2:8" ht="71.25" customHeight="1" x14ac:dyDescent="0.25">
      <c r="B22" s="96"/>
      <c r="C22" s="166" t="s">
        <v>167</v>
      </c>
      <c r="D22" s="167"/>
      <c r="E22" s="158" t="s">
        <v>169</v>
      </c>
      <c r="F22" s="159"/>
      <c r="G22" s="99"/>
      <c r="H22" s="100"/>
    </row>
    <row r="23" spans="2:8" ht="55.5" customHeight="1" x14ac:dyDescent="0.25">
      <c r="B23" s="96"/>
      <c r="C23" s="160" t="s">
        <v>170</v>
      </c>
      <c r="D23" s="161"/>
      <c r="E23" s="158" t="s">
        <v>171</v>
      </c>
      <c r="F23" s="159"/>
      <c r="G23" s="99"/>
      <c r="H23" s="100"/>
    </row>
    <row r="24" spans="2:8" ht="42" customHeight="1" x14ac:dyDescent="0.25">
      <c r="B24" s="96"/>
      <c r="C24" s="160" t="s">
        <v>47</v>
      </c>
      <c r="D24" s="161"/>
      <c r="E24" s="158" t="s">
        <v>172</v>
      </c>
      <c r="F24" s="159"/>
      <c r="G24" s="99"/>
      <c r="H24" s="100"/>
    </row>
    <row r="25" spans="2:8" ht="59.25" customHeight="1" x14ac:dyDescent="0.25">
      <c r="B25" s="96"/>
      <c r="C25" s="160" t="s">
        <v>160</v>
      </c>
      <c r="D25" s="161"/>
      <c r="E25" s="158" t="s">
        <v>173</v>
      </c>
      <c r="F25" s="159"/>
      <c r="G25" s="99"/>
      <c r="H25" s="100"/>
    </row>
    <row r="26" spans="2:8" ht="23.25" customHeight="1" x14ac:dyDescent="0.25">
      <c r="B26" s="96"/>
      <c r="C26" s="160" t="s">
        <v>12</v>
      </c>
      <c r="D26" s="161"/>
      <c r="E26" s="158" t="s">
        <v>174</v>
      </c>
      <c r="F26" s="159"/>
      <c r="G26" s="99"/>
      <c r="H26" s="100"/>
    </row>
    <row r="27" spans="2:8" ht="30.75" customHeight="1" x14ac:dyDescent="0.25">
      <c r="B27" s="96"/>
      <c r="C27" s="160" t="s">
        <v>178</v>
      </c>
      <c r="D27" s="161"/>
      <c r="E27" s="158" t="s">
        <v>175</v>
      </c>
      <c r="F27" s="159"/>
      <c r="G27" s="99"/>
      <c r="H27" s="100"/>
    </row>
    <row r="28" spans="2:8" ht="35.25" customHeight="1" x14ac:dyDescent="0.25">
      <c r="B28" s="96"/>
      <c r="C28" s="160" t="s">
        <v>179</v>
      </c>
      <c r="D28" s="161"/>
      <c r="E28" s="158" t="s">
        <v>176</v>
      </c>
      <c r="F28" s="159"/>
      <c r="G28" s="99"/>
      <c r="H28" s="100"/>
    </row>
    <row r="29" spans="2:8" ht="33" customHeight="1" x14ac:dyDescent="0.25">
      <c r="B29" s="96"/>
      <c r="C29" s="160" t="s">
        <v>179</v>
      </c>
      <c r="D29" s="161"/>
      <c r="E29" s="158" t="s">
        <v>176</v>
      </c>
      <c r="F29" s="159"/>
      <c r="G29" s="99"/>
      <c r="H29" s="100"/>
    </row>
    <row r="30" spans="2:8" ht="30" customHeight="1" x14ac:dyDescent="0.25">
      <c r="B30" s="96"/>
      <c r="C30" s="160" t="s">
        <v>180</v>
      </c>
      <c r="D30" s="161"/>
      <c r="E30" s="158" t="s">
        <v>177</v>
      </c>
      <c r="F30" s="159"/>
      <c r="G30" s="99"/>
      <c r="H30" s="100"/>
    </row>
    <row r="31" spans="2:8" ht="35.25" customHeight="1" x14ac:dyDescent="0.25">
      <c r="B31" s="96"/>
      <c r="C31" s="160" t="s">
        <v>181</v>
      </c>
      <c r="D31" s="161"/>
      <c r="E31" s="158" t="s">
        <v>182</v>
      </c>
      <c r="F31" s="159"/>
      <c r="G31" s="99"/>
      <c r="H31" s="100"/>
    </row>
    <row r="32" spans="2:8" ht="31.5" customHeight="1" x14ac:dyDescent="0.25">
      <c r="B32" s="96"/>
      <c r="C32" s="160" t="s">
        <v>183</v>
      </c>
      <c r="D32" s="161"/>
      <c r="E32" s="158" t="s">
        <v>184</v>
      </c>
      <c r="F32" s="159"/>
      <c r="G32" s="99"/>
      <c r="H32" s="100"/>
    </row>
    <row r="33" spans="2:8" ht="35.25" customHeight="1" x14ac:dyDescent="0.25">
      <c r="B33" s="96"/>
      <c r="C33" s="160" t="s">
        <v>185</v>
      </c>
      <c r="D33" s="161"/>
      <c r="E33" s="158" t="s">
        <v>186</v>
      </c>
      <c r="F33" s="159"/>
      <c r="G33" s="99"/>
      <c r="H33" s="100"/>
    </row>
    <row r="34" spans="2:8" ht="59.25" customHeight="1" x14ac:dyDescent="0.25">
      <c r="B34" s="96"/>
      <c r="C34" s="160" t="s">
        <v>187</v>
      </c>
      <c r="D34" s="161"/>
      <c r="E34" s="158" t="s">
        <v>188</v>
      </c>
      <c r="F34" s="159"/>
      <c r="G34" s="99"/>
      <c r="H34" s="100"/>
    </row>
    <row r="35" spans="2:8" ht="29.25" customHeight="1" x14ac:dyDescent="0.25">
      <c r="B35" s="96"/>
      <c r="C35" s="160" t="s">
        <v>29</v>
      </c>
      <c r="D35" s="161"/>
      <c r="E35" s="158" t="s">
        <v>189</v>
      </c>
      <c r="F35" s="159"/>
      <c r="G35" s="99"/>
      <c r="H35" s="100"/>
    </row>
    <row r="36" spans="2:8" ht="82.5" customHeight="1" x14ac:dyDescent="0.25">
      <c r="B36" s="96"/>
      <c r="C36" s="160" t="s">
        <v>191</v>
      </c>
      <c r="D36" s="161"/>
      <c r="E36" s="158" t="s">
        <v>190</v>
      </c>
      <c r="F36" s="159"/>
      <c r="G36" s="99"/>
      <c r="H36" s="100"/>
    </row>
    <row r="37" spans="2:8" ht="46.5" customHeight="1" x14ac:dyDescent="0.25">
      <c r="B37" s="96"/>
      <c r="C37" s="160" t="s">
        <v>38</v>
      </c>
      <c r="D37" s="161"/>
      <c r="E37" s="158" t="s">
        <v>192</v>
      </c>
      <c r="F37" s="159"/>
      <c r="G37" s="99"/>
      <c r="H37" s="100"/>
    </row>
    <row r="38" spans="2:8" ht="6.75" customHeight="1" thickBot="1" x14ac:dyDescent="0.3">
      <c r="B38" s="96"/>
      <c r="C38" s="171"/>
      <c r="D38" s="172"/>
      <c r="E38" s="173"/>
      <c r="F38" s="174"/>
      <c r="G38" s="99"/>
      <c r="H38" s="100"/>
    </row>
    <row r="39" spans="2:8" ht="15.75" thickTop="1" x14ac:dyDescent="0.25">
      <c r="B39" s="96"/>
      <c r="C39" s="97"/>
      <c r="D39" s="97"/>
      <c r="E39" s="98"/>
      <c r="F39" s="98"/>
      <c r="G39" s="99"/>
      <c r="H39" s="100"/>
    </row>
    <row r="40" spans="2:8" ht="21" customHeight="1" x14ac:dyDescent="0.25">
      <c r="B40" s="168" t="s">
        <v>201</v>
      </c>
      <c r="C40" s="169"/>
      <c r="D40" s="169"/>
      <c r="E40" s="169"/>
      <c r="F40" s="169"/>
      <c r="G40" s="169"/>
      <c r="H40" s="170"/>
    </row>
    <row r="41" spans="2:8" ht="20.25" customHeight="1" x14ac:dyDescent="0.25">
      <c r="B41" s="168" t="s">
        <v>202</v>
      </c>
      <c r="C41" s="169"/>
      <c r="D41" s="169"/>
      <c r="E41" s="169"/>
      <c r="F41" s="169"/>
      <c r="G41" s="169"/>
      <c r="H41" s="170"/>
    </row>
    <row r="42" spans="2:8" ht="20.25" customHeight="1" x14ac:dyDescent="0.25">
      <c r="B42" s="168" t="s">
        <v>203</v>
      </c>
      <c r="C42" s="169"/>
      <c r="D42" s="169"/>
      <c r="E42" s="169"/>
      <c r="F42" s="169"/>
      <c r="G42" s="169"/>
      <c r="H42" s="170"/>
    </row>
    <row r="43" spans="2:8" ht="20.25" customHeight="1" x14ac:dyDescent="0.25">
      <c r="B43" s="168" t="s">
        <v>204</v>
      </c>
      <c r="C43" s="169"/>
      <c r="D43" s="169"/>
      <c r="E43" s="169"/>
      <c r="F43" s="169"/>
      <c r="G43" s="169"/>
      <c r="H43" s="170"/>
    </row>
    <row r="44" spans="2:8" x14ac:dyDescent="0.25">
      <c r="B44" s="168" t="s">
        <v>205</v>
      </c>
      <c r="C44" s="169"/>
      <c r="D44" s="169"/>
      <c r="E44" s="169"/>
      <c r="F44" s="169"/>
      <c r="G44" s="169"/>
      <c r="H44" s="170"/>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1"/>
  <sheetViews>
    <sheetView showGridLines="0" tabSelected="1" topLeftCell="AO8" zoomScale="96" zoomScaleNormal="100" workbookViewId="0">
      <selection activeCell="AR9" sqref="AR9:AR10"/>
    </sheetView>
  </sheetViews>
  <sheetFormatPr baseColWidth="10" defaultColWidth="11.42578125" defaultRowHeight="16.5" x14ac:dyDescent="0.3"/>
  <cols>
    <col min="1" max="1" width="4.7109375" style="2" customWidth="1"/>
    <col min="2" max="3" width="12" style="140" customWidth="1"/>
    <col min="4" max="4" width="14.140625" style="2" customWidth="1"/>
    <col min="5" max="5" width="31.7109375" style="2" customWidth="1"/>
    <col min="6" max="6" width="28.28515625" style="2" customWidth="1"/>
    <col min="7" max="7" width="39.8554687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373" customWidth="1"/>
    <col min="16" max="16" width="17.42578125" style="1" customWidth="1"/>
    <col min="17" max="17" width="6.28515625" style="1" customWidth="1"/>
    <col min="18" max="18" width="16" style="1" customWidth="1"/>
    <col min="19" max="19" width="5.7109375" style="1" customWidth="1"/>
    <col min="20" max="20" width="44.85546875" style="1" customWidth="1"/>
    <col min="21"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26.570312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14.7109375" style="1" customWidth="1"/>
    <col min="41" max="41" width="48.7109375" style="1" customWidth="1"/>
    <col min="42" max="42" width="17.28515625" style="1" customWidth="1"/>
    <col min="43" max="43" width="14.140625" style="1" customWidth="1"/>
    <col min="44" max="44" width="50.140625" style="1" customWidth="1"/>
    <col min="45" max="45" width="13.28515625" style="1" customWidth="1"/>
    <col min="46" max="46" width="20" style="1" customWidth="1"/>
    <col min="47" max="47" width="15.42578125" style="1" customWidth="1"/>
    <col min="48" max="48" width="69.5703125" style="1" customWidth="1"/>
    <col min="49" max="49" width="17.28515625" style="1" customWidth="1"/>
    <col min="50" max="16384" width="11.42578125" style="1"/>
  </cols>
  <sheetData>
    <row r="1" spans="1:75" ht="38.450000000000003" customHeight="1" x14ac:dyDescent="0.3">
      <c r="A1" s="216" t="s">
        <v>213</v>
      </c>
      <c r="B1" s="216"/>
      <c r="C1" s="216"/>
      <c r="D1" s="216"/>
      <c r="E1" s="218" t="s">
        <v>214</v>
      </c>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9" t="s">
        <v>215</v>
      </c>
      <c r="AW1" s="219"/>
    </row>
    <row r="2" spans="1:75" ht="33.6" customHeight="1" x14ac:dyDescent="0.3">
      <c r="A2" s="216"/>
      <c r="B2" s="216"/>
      <c r="C2" s="216"/>
      <c r="D2" s="216"/>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9" t="s">
        <v>222</v>
      </c>
      <c r="AW2" s="219"/>
    </row>
    <row r="3" spans="1:75" ht="13.9" customHeight="1" x14ac:dyDescent="0.3">
      <c r="A3" s="216"/>
      <c r="B3" s="216"/>
      <c r="C3" s="216"/>
      <c r="D3" s="216"/>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9" t="s">
        <v>223</v>
      </c>
      <c r="AW3" s="219"/>
    </row>
    <row r="4" spans="1:75" ht="13.9" customHeight="1" x14ac:dyDescent="0.3">
      <c r="A4" s="216"/>
      <c r="B4" s="216"/>
      <c r="C4" s="216"/>
      <c r="D4" s="216"/>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9" t="s">
        <v>216</v>
      </c>
      <c r="AW4" s="219"/>
    </row>
    <row r="5" spans="1:75" ht="26.25" customHeight="1" x14ac:dyDescent="0.3">
      <c r="A5" s="200" t="s">
        <v>42</v>
      </c>
      <c r="B5" s="201"/>
      <c r="C5" s="223" t="s">
        <v>285</v>
      </c>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2"/>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30" customHeight="1" x14ac:dyDescent="0.3">
      <c r="A6" s="200" t="s">
        <v>129</v>
      </c>
      <c r="B6" s="201"/>
      <c r="C6" s="223" t="s">
        <v>254</v>
      </c>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2"/>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24" customHeight="1" x14ac:dyDescent="0.3">
      <c r="A7" s="200" t="s">
        <v>43</v>
      </c>
      <c r="B7" s="201"/>
      <c r="C7" s="220" t="s">
        <v>255</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2"/>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24" customHeight="1" x14ac:dyDescent="0.3">
      <c r="A8" s="202" t="s">
        <v>138</v>
      </c>
      <c r="B8" s="202"/>
      <c r="C8" s="202"/>
      <c r="D8" s="202"/>
      <c r="E8" s="203"/>
      <c r="F8" s="203"/>
      <c r="G8" s="203"/>
      <c r="H8" s="203"/>
      <c r="I8" s="203"/>
      <c r="J8" s="203"/>
      <c r="K8" s="203"/>
      <c r="L8" s="203" t="s">
        <v>139</v>
      </c>
      <c r="M8" s="203"/>
      <c r="N8" s="203"/>
      <c r="O8" s="203"/>
      <c r="P8" s="203"/>
      <c r="Q8" s="203"/>
      <c r="R8" s="203"/>
      <c r="S8" s="203" t="s">
        <v>140</v>
      </c>
      <c r="T8" s="203"/>
      <c r="U8" s="203"/>
      <c r="V8" s="203"/>
      <c r="W8" s="203"/>
      <c r="X8" s="203"/>
      <c r="Y8" s="203"/>
      <c r="Z8" s="203"/>
      <c r="AA8" s="203"/>
      <c r="AB8" s="203"/>
      <c r="AC8" s="203" t="s">
        <v>141</v>
      </c>
      <c r="AD8" s="203"/>
      <c r="AE8" s="203"/>
      <c r="AF8" s="203"/>
      <c r="AG8" s="203"/>
      <c r="AH8" s="203"/>
      <c r="AI8" s="203"/>
      <c r="AJ8" s="203"/>
      <c r="AK8" s="197" t="s">
        <v>34</v>
      </c>
      <c r="AL8" s="198"/>
      <c r="AM8" s="198"/>
      <c r="AN8" s="198"/>
      <c r="AO8" s="198"/>
      <c r="AP8" s="198"/>
      <c r="AQ8" s="198"/>
      <c r="AR8" s="198"/>
      <c r="AS8" s="198"/>
      <c r="AT8" s="198"/>
      <c r="AU8" s="198"/>
      <c r="AV8" s="198"/>
      <c r="AW8" s="198"/>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6.5" customHeight="1" x14ac:dyDescent="0.3">
      <c r="A9" s="217" t="s">
        <v>0</v>
      </c>
      <c r="B9" s="199" t="s">
        <v>13</v>
      </c>
      <c r="C9" s="199" t="s">
        <v>236</v>
      </c>
      <c r="D9" s="202" t="s">
        <v>2</v>
      </c>
      <c r="E9" s="199" t="s">
        <v>3</v>
      </c>
      <c r="F9" s="199" t="s">
        <v>41</v>
      </c>
      <c r="G9" s="202" t="s">
        <v>1</v>
      </c>
      <c r="H9" s="199" t="s">
        <v>49</v>
      </c>
      <c r="I9" s="199" t="s">
        <v>252</v>
      </c>
      <c r="J9" s="199" t="s">
        <v>253</v>
      </c>
      <c r="K9" s="199" t="s">
        <v>134</v>
      </c>
      <c r="L9" s="199" t="s">
        <v>33</v>
      </c>
      <c r="M9" s="202" t="s">
        <v>5</v>
      </c>
      <c r="N9" s="199" t="s">
        <v>86</v>
      </c>
      <c r="O9" s="199" t="s">
        <v>91</v>
      </c>
      <c r="P9" s="199" t="s">
        <v>44</v>
      </c>
      <c r="Q9" s="202" t="s">
        <v>5</v>
      </c>
      <c r="R9" s="199" t="s">
        <v>47</v>
      </c>
      <c r="S9" s="204" t="s">
        <v>11</v>
      </c>
      <c r="T9" s="199" t="s">
        <v>160</v>
      </c>
      <c r="U9" s="199" t="s">
        <v>212</v>
      </c>
      <c r="V9" s="199" t="s">
        <v>12</v>
      </c>
      <c r="W9" s="199" t="s">
        <v>8</v>
      </c>
      <c r="X9" s="199"/>
      <c r="Y9" s="199"/>
      <c r="Z9" s="199"/>
      <c r="AA9" s="199"/>
      <c r="AB9" s="199"/>
      <c r="AC9" s="204" t="s">
        <v>137</v>
      </c>
      <c r="AD9" s="199" t="s">
        <v>18</v>
      </c>
      <c r="AE9" s="204" t="s">
        <v>45</v>
      </c>
      <c r="AF9" s="204" t="s">
        <v>5</v>
      </c>
      <c r="AG9" s="204" t="s">
        <v>46</v>
      </c>
      <c r="AH9" s="204" t="s">
        <v>5</v>
      </c>
      <c r="AI9" s="204" t="s">
        <v>48</v>
      </c>
      <c r="AJ9" s="204" t="s">
        <v>29</v>
      </c>
      <c r="AK9" s="199" t="s">
        <v>34</v>
      </c>
      <c r="AL9" s="199" t="s">
        <v>35</v>
      </c>
      <c r="AM9" s="199" t="s">
        <v>36</v>
      </c>
      <c r="AN9" s="199" t="s">
        <v>37</v>
      </c>
      <c r="AO9" s="199" t="s">
        <v>224</v>
      </c>
      <c r="AP9" s="199" t="s">
        <v>38</v>
      </c>
      <c r="AQ9" s="199" t="s">
        <v>37</v>
      </c>
      <c r="AR9" s="199" t="s">
        <v>225</v>
      </c>
      <c r="AS9" s="199" t="s">
        <v>38</v>
      </c>
      <c r="AT9" s="205" t="s">
        <v>24</v>
      </c>
      <c r="AU9" s="199" t="s">
        <v>37</v>
      </c>
      <c r="AV9" s="199" t="s">
        <v>226</v>
      </c>
      <c r="AW9" s="199" t="s">
        <v>38</v>
      </c>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s="3" customFormat="1" ht="46.5" customHeight="1" x14ac:dyDescent="0.25">
      <c r="A10" s="217"/>
      <c r="B10" s="199"/>
      <c r="C10" s="199"/>
      <c r="D10" s="202"/>
      <c r="E10" s="199"/>
      <c r="F10" s="199"/>
      <c r="G10" s="202"/>
      <c r="H10" s="199"/>
      <c r="I10" s="199"/>
      <c r="J10" s="199"/>
      <c r="K10" s="199"/>
      <c r="L10" s="199"/>
      <c r="M10" s="202"/>
      <c r="N10" s="199"/>
      <c r="O10" s="199"/>
      <c r="P10" s="202"/>
      <c r="Q10" s="202"/>
      <c r="R10" s="199"/>
      <c r="S10" s="204"/>
      <c r="T10" s="199"/>
      <c r="U10" s="199"/>
      <c r="V10" s="199"/>
      <c r="W10" s="120" t="s">
        <v>13</v>
      </c>
      <c r="X10" s="120" t="s">
        <v>17</v>
      </c>
      <c r="Y10" s="120" t="s">
        <v>28</v>
      </c>
      <c r="Z10" s="120" t="s">
        <v>18</v>
      </c>
      <c r="AA10" s="120" t="s">
        <v>21</v>
      </c>
      <c r="AB10" s="120" t="s">
        <v>24</v>
      </c>
      <c r="AC10" s="204"/>
      <c r="AD10" s="199"/>
      <c r="AE10" s="204"/>
      <c r="AF10" s="204"/>
      <c r="AG10" s="204"/>
      <c r="AH10" s="204"/>
      <c r="AI10" s="204"/>
      <c r="AJ10" s="204"/>
      <c r="AK10" s="199"/>
      <c r="AL10" s="199"/>
      <c r="AM10" s="199"/>
      <c r="AN10" s="199"/>
      <c r="AO10" s="199"/>
      <c r="AP10" s="199"/>
      <c r="AQ10" s="199"/>
      <c r="AR10" s="199"/>
      <c r="AS10" s="199"/>
      <c r="AT10" s="206"/>
      <c r="AU10" s="199"/>
      <c r="AV10" s="199"/>
      <c r="AW10" s="199"/>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243" customHeight="1" x14ac:dyDescent="0.3">
      <c r="A11" s="111">
        <v>1</v>
      </c>
      <c r="B11" s="138" t="s">
        <v>230</v>
      </c>
      <c r="C11" s="138" t="s">
        <v>230</v>
      </c>
      <c r="D11" s="112" t="s">
        <v>132</v>
      </c>
      <c r="E11" s="112" t="s">
        <v>262</v>
      </c>
      <c r="F11" s="112" t="s">
        <v>263</v>
      </c>
      <c r="G11" s="147" t="s">
        <v>264</v>
      </c>
      <c r="H11" s="112" t="s">
        <v>122</v>
      </c>
      <c r="I11" s="112" t="s">
        <v>245</v>
      </c>
      <c r="J11" s="112" t="s">
        <v>250</v>
      </c>
      <c r="K11" s="113">
        <v>12</v>
      </c>
      <c r="L11" s="141" t="str">
        <f>IF(K11&lt;=0,"",IF(K11&lt;=2,"Muy Baja",IF(K11&lt;=24,"Baja",IF(K11&lt;=500,"Media",IF(K11&lt;=5000,"Alta","Muy Alta")))))</f>
        <v>Baja</v>
      </c>
      <c r="M11" s="142">
        <f>IF(L11="","",IF(L11="Muy Baja",0.2,IF(L11="Baja",0.4,IF(L11="Media",0.6,IF(L11="Alta",0.8,IF(L11="Muy Alta",1,))))))</f>
        <v>0.4</v>
      </c>
      <c r="N11" s="143" t="s">
        <v>148</v>
      </c>
      <c r="O11" s="142" t="str">
        <f>IF(NOT(ISERROR(MATCH(N11,'[1]Tabla Impacto'!$B$221:$B$223,0))),'[1]Tabla Impacto'!$F$223&amp;"Por favor no seleccionar los criterios de impacto(Afectación Económica o presupuestal y Pérdida Reputacional)",N11)</f>
        <v xml:space="preserve">     Entre 100 y 500 SMLMV </v>
      </c>
      <c r="P11" s="141" t="str">
        <f>IF(OR(O11='[1]Tabla Impacto'!$C$11,O11='[1]Tabla Impacto'!$D$11),"Leve",IF(OR(O11='[1]Tabla Impacto'!$C$12,O11='[1]Tabla Impacto'!$D$12),"Menor",IF(OR(O11='[1]Tabla Impacto'!$C$13,O11='[1]Tabla Impacto'!$D$13),"Moderado",IF(OR(O11='[1]Tabla Impacto'!$C$14,O11='[1]Tabla Impacto'!$D$14),"Mayor",IF(OR(O11='[1]Tabla Impacto'!$C$15,O11='[1]Tabla Impacto'!$D$15),"Catastrófico","")))))</f>
        <v>Mayor</v>
      </c>
      <c r="Q11" s="142">
        <f>IF(P11="","",IF(P11="Leve",0.2,IF(P11="Menor",0.4,IF(P11="Moderado",0.6,IF(P11="Mayor",0.8,IF(P11="Catastrófico",1,))))))</f>
        <v>0.8</v>
      </c>
      <c r="R11" s="144"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111">
        <v>1</v>
      </c>
      <c r="T11" s="145" t="s">
        <v>275</v>
      </c>
      <c r="U11" s="145" t="s">
        <v>260</v>
      </c>
      <c r="V11" s="146" t="str">
        <f>IF(OR(W11="Preventivo",W11="Detectivo"),"Probabilidad",IF(W11="Correctivo","Impacto",""))</f>
        <v>Probabilidad</v>
      </c>
      <c r="W11" s="115" t="s">
        <v>14</v>
      </c>
      <c r="X11" s="115" t="s">
        <v>9</v>
      </c>
      <c r="Y11" s="116" t="str">
        <f>IF(AND(W11="Preventivo",X11="Automático"),"50%",IF(AND(W11="Preventivo",X11="Manual"),"40%",IF(AND(W11="Detectivo",X11="Automático"),"40%",IF(AND(W11="Detectivo",X11="Manual"),"30%",IF(AND(W11="Correctivo",X11="Automático"),"35%",IF(AND(W11="Correctivo",X11="Manual"),"25%",""))))))</f>
        <v>40%</v>
      </c>
      <c r="Z11" s="115" t="s">
        <v>19</v>
      </c>
      <c r="AA11" s="115" t="s">
        <v>22</v>
      </c>
      <c r="AB11" s="115" t="s">
        <v>118</v>
      </c>
      <c r="AC11" s="117">
        <f>IFERROR(IF(V11="Probabilidad",(M11-(+M11*Y11)),IF(V11="Impacto",M11,"")),"")</f>
        <v>0.24</v>
      </c>
      <c r="AD11" s="151" t="s">
        <v>276</v>
      </c>
      <c r="AE11" s="137" t="str">
        <f>IFERROR(IF(AC11="","",IF(AC11&lt;=0.2,"Muy Baja",IF(AC11&lt;=0.4,"Baja",IF(AC11&lt;=0.6,"Media",IF(AC11&lt;=0.8,"Alta","Muy Alta"))))),"")</f>
        <v>Baja</v>
      </c>
      <c r="AF11" s="116">
        <f>+AC11</f>
        <v>0.24</v>
      </c>
      <c r="AG11" s="137" t="str">
        <f>IFERROR(IF(AH11="","",IF(AH11&lt;=0.2,"Leve",IF(AH11&lt;=0.4,"Menor",IF(AH11&lt;=0.6,"Moderado",IF(AH11&lt;=0.8,"Mayor","Catastrófico"))))),"")</f>
        <v>Mayor</v>
      </c>
      <c r="AH11" s="116">
        <f>IFERROR(IF(V11="Impacto",(Q11-(+Q11*Y11)),IF(V11="Probabilidad",Q11,"")),"")</f>
        <v>0.8</v>
      </c>
      <c r="AI11" s="118" t="str">
        <f>IFERROR(IF(OR(AND(AE11="Muy Baja",AG11="Leve"),AND(AE11="Muy Baja",AG11="Menor"),AND(AE11="Baja",AG11="Leve")),"Bajo",IF(OR(AND(AE11="Muy baja",AG11="Moderado"),AND(AE11="Baja",AG11="Menor"),AND(AE11="Baja",AG11="Moderado"),AND(AE11="Media",AG11="Leve"),AND(AE11="Media",AG11="Menor"),AND(AE11="Media",AG11="Moderado"),AND(AE11="Alta",AG11="Leve"),AND(AE11="Alta",AG11="Menor")),"Moderado",IF(OR(AND(AE11="Muy Baja",AG11="Mayor"),AND(AE11="Baja",AG11="Mayor"),AND(AE11="Media",AG11="Mayor"),AND(AE11="Alta",AG11="Moderado"),AND(AE11="Alta",AG11="Mayor"),AND(AE11="Muy Alta",AG11="Leve"),AND(AE11="Muy Alta",AG11="Menor"),AND(AE11="Muy Alta",AG11="Moderado"),AND(AE11="Muy Alta",AG11="Mayor")),"Alto",IF(OR(AND(AE11="Muy Baja",AG11="Catastrófico"),AND(AE11="Baja",AG11="Catastrófico"),AND(AE11="Media",AG11="Catastrófico"),AND(AE11="Alta",AG11="Catastrófico"),AND(AE11="Muy Alta",AG11="Catastrófico")),"Extremo","")))),"")</f>
        <v>Alto</v>
      </c>
      <c r="AJ11" s="115" t="s">
        <v>135</v>
      </c>
      <c r="AK11" s="112" t="s">
        <v>261</v>
      </c>
      <c r="AL11" s="112" t="s">
        <v>257</v>
      </c>
      <c r="AM11" s="119">
        <v>45323</v>
      </c>
      <c r="AN11" s="119">
        <v>45422</v>
      </c>
      <c r="AO11" s="112" t="s">
        <v>287</v>
      </c>
      <c r="AP11" s="113" t="s">
        <v>40</v>
      </c>
      <c r="AQ11" s="119">
        <v>45525</v>
      </c>
      <c r="AR11" s="148" t="s">
        <v>292</v>
      </c>
      <c r="AS11" s="113" t="s">
        <v>40</v>
      </c>
      <c r="AT11" s="150" t="s">
        <v>291</v>
      </c>
      <c r="AU11" s="119"/>
      <c r="AV11" s="148"/>
      <c r="AW11" s="113"/>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1:75" ht="309" customHeight="1" x14ac:dyDescent="0.3">
      <c r="A12" s="111">
        <v>2</v>
      </c>
      <c r="B12" s="138" t="s">
        <v>230</v>
      </c>
      <c r="C12" s="138" t="s">
        <v>230</v>
      </c>
      <c r="D12" s="112" t="s">
        <v>132</v>
      </c>
      <c r="E12" s="112" t="s">
        <v>272</v>
      </c>
      <c r="F12" s="112" t="s">
        <v>273</v>
      </c>
      <c r="G12" s="147" t="s">
        <v>293</v>
      </c>
      <c r="H12" s="112" t="s">
        <v>122</v>
      </c>
      <c r="I12" s="112" t="s">
        <v>245</v>
      </c>
      <c r="J12" s="112" t="s">
        <v>250</v>
      </c>
      <c r="K12" s="113">
        <v>12</v>
      </c>
      <c r="L12" s="141" t="str">
        <f>IF(K12&lt;=0,"",IF(K12&lt;=2,"Muy Baja",IF(K12&lt;=24,"Baja",IF(K12&lt;=500,"Media",IF(K12&lt;=5000,"Alta","Muy Alta")))))</f>
        <v>Baja</v>
      </c>
      <c r="M12" s="142">
        <v>0.4</v>
      </c>
      <c r="N12" s="143" t="s">
        <v>148</v>
      </c>
      <c r="O12" s="142"/>
      <c r="P12" s="141" t="s">
        <v>7</v>
      </c>
      <c r="Q12" s="142">
        <v>0.8</v>
      </c>
      <c r="R12" s="14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11">
        <v>1</v>
      </c>
      <c r="T12" s="145" t="s">
        <v>277</v>
      </c>
      <c r="U12" s="374" t="s">
        <v>278</v>
      </c>
      <c r="V12" s="146" t="str">
        <f>IF(OR(W12="Preventivo",W12="Detectivo"),"Probabilidad",IF(W12="Correctivo","Impacto",""))</f>
        <v>Probabilidad</v>
      </c>
      <c r="W12" s="115" t="s">
        <v>14</v>
      </c>
      <c r="X12" s="115" t="s">
        <v>9</v>
      </c>
      <c r="Y12" s="116" t="str">
        <f>IF(AND(W12="Preventivo",X12="Automático"),"50%",IF(AND(W12="Preventivo",X12="Manual"),"40%",IF(AND(W12="Detectivo",X12="Automático"),"40%",IF(AND(W12="Detectivo",X12="Manual"),"30%",IF(AND(W12="Correctivo",X12="Automático"),"35%",IF(AND(W12="Correctivo",X12="Manual"),"25%",""))))))</f>
        <v>40%</v>
      </c>
      <c r="Z12" s="115" t="s">
        <v>19</v>
      </c>
      <c r="AA12" s="115" t="s">
        <v>22</v>
      </c>
      <c r="AB12" s="115" t="s">
        <v>118</v>
      </c>
      <c r="AC12" s="117">
        <f>IFERROR(IF(V12="Probabilidad",(M12-(+M12*Y12)),IF(V12="Impacto",M12,"")),"")</f>
        <v>0.24</v>
      </c>
      <c r="AD12" s="152" t="s">
        <v>279</v>
      </c>
      <c r="AE12" s="137" t="str">
        <f>IFERROR(IF(AC12="","",IF(AC12&lt;=0.2,"Muy Baja",IF(AC12&lt;=0.4,"Baja",IF(AC12&lt;=0.6,"Media",IF(AC12&lt;=0.8,"Alta","Muy Alta"))))),"")</f>
        <v>Baja</v>
      </c>
      <c r="AF12" s="116">
        <f>+AC12</f>
        <v>0.24</v>
      </c>
      <c r="AG12" s="137" t="str">
        <f>IFERROR(IF(AH12="","",IF(AH12&lt;=0.2,"Leve",IF(AH12&lt;=0.4,"Menor",IF(AH12&lt;=0.6,"Moderado",IF(AH12&lt;=0.8,"Mayor","Catastrófico"))))),"")</f>
        <v>Mayor</v>
      </c>
      <c r="AH12" s="116">
        <f>IFERROR(IF(V12="Impacto",(Q12-(+Q12*Y12)),IF(V12="Probabilidad",Q12,"")),"")</f>
        <v>0.8</v>
      </c>
      <c r="AI12" s="118"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Alto</v>
      </c>
      <c r="AJ12" s="115" t="s">
        <v>135</v>
      </c>
      <c r="AK12" s="112" t="s">
        <v>280</v>
      </c>
      <c r="AL12" s="112" t="s">
        <v>271</v>
      </c>
      <c r="AM12" s="119">
        <v>45323</v>
      </c>
      <c r="AN12" s="119">
        <v>45422</v>
      </c>
      <c r="AO12" s="112" t="s">
        <v>288</v>
      </c>
      <c r="AP12" s="113" t="s">
        <v>40</v>
      </c>
      <c r="AQ12" s="119">
        <v>45525</v>
      </c>
      <c r="AR12" s="148" t="s">
        <v>294</v>
      </c>
      <c r="AS12" s="113" t="s">
        <v>40</v>
      </c>
      <c r="AT12" s="113" t="s">
        <v>295</v>
      </c>
      <c r="AU12" s="119"/>
      <c r="AV12" s="148"/>
      <c r="AW12" s="113"/>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284.25" customHeight="1" x14ac:dyDescent="0.3">
      <c r="A13" s="111">
        <v>3</v>
      </c>
      <c r="B13" s="138" t="s">
        <v>231</v>
      </c>
      <c r="C13" s="138" t="s">
        <v>240</v>
      </c>
      <c r="D13" s="112" t="s">
        <v>133</v>
      </c>
      <c r="E13" s="112" t="s">
        <v>266</v>
      </c>
      <c r="F13" s="149" t="s">
        <v>265</v>
      </c>
      <c r="G13" s="147" t="s">
        <v>274</v>
      </c>
      <c r="H13" s="135" t="s">
        <v>122</v>
      </c>
      <c r="I13" s="112" t="s">
        <v>245</v>
      </c>
      <c r="J13" s="112" t="s">
        <v>247</v>
      </c>
      <c r="K13" s="113">
        <v>12</v>
      </c>
      <c r="L13" s="141" t="str">
        <f>IF(K13&lt;=0,"",IF(K13&lt;=2,"Muy Baja",IF(K13&lt;=24,"Baja",IF(K13&lt;=500,"Media",IF(K13&lt;=5000,"Alta","Muy Alta")))))</f>
        <v>Baja</v>
      </c>
      <c r="M13" s="142">
        <f>IF(L13="","",IF(L13="Muy Baja",0.2,IF(L13="Baja",0.4,IF(L13="Media",0.6,IF(L13="Alta",0.8,IF(L13="Muy Alta",1,))))))</f>
        <v>0.4</v>
      </c>
      <c r="N13" s="143" t="s">
        <v>153</v>
      </c>
      <c r="O13" s="142" t="str">
        <f>IF(NOT(ISERROR(MATCH(N13,'[1]Tabla Impacto'!$B$221:$B$223,0))),'[1]Tabla Impacto'!$F$223&amp;"Por favor no seleccionar los criterios de impacto(Afectación Económica o presupuestal y Pérdida Reputacional)",N13)</f>
        <v xml:space="preserve">     El riesgo afecta la imagen de de la entidad con efecto publicitario sostenido a nivel de sector administrativo, nivel departamental o municipal</v>
      </c>
      <c r="P13" s="141" t="str">
        <f>IF(OR(O13='[1]Tabla Impacto'!$C$11,O13='[1]Tabla Impacto'!$D$11),"Leve",IF(OR(O13='[1]Tabla Impacto'!$C$12,O13='[1]Tabla Impacto'!$D$12),"Menor",IF(OR(O13='[1]Tabla Impacto'!$C$13,O13='[1]Tabla Impacto'!$D$13),"Moderado",IF(OR(O13='[1]Tabla Impacto'!$C$14,O13='[1]Tabla Impacto'!$D$14),"Mayor",IF(OR(O13='[1]Tabla Impacto'!$C$15,O13='[1]Tabla Impacto'!$D$15),"Catastrófico","")))))</f>
        <v>Mayor</v>
      </c>
      <c r="Q13" s="142">
        <f>IF(P13="","",IF(P13="Leve",0.2,IF(P13="Menor",0.4,IF(P13="Moderado",0.6,IF(P13="Mayor",0.8,IF(P13="Catastrófico",1,))))))</f>
        <v>0.8</v>
      </c>
      <c r="R13" s="144"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1">
        <v>2</v>
      </c>
      <c r="T13" s="145" t="s">
        <v>281</v>
      </c>
      <c r="U13" s="145" t="s">
        <v>282</v>
      </c>
      <c r="V13" s="146" t="str">
        <f>IF(OR(W13="Preventivo",W13="Detectivo"),"Probabilidad",IF(W13="Correctivo","Impacto",""))</f>
        <v>Probabilidad</v>
      </c>
      <c r="W13" s="115" t="s">
        <v>14</v>
      </c>
      <c r="X13" s="115" t="s">
        <v>9</v>
      </c>
      <c r="Y13" s="116" t="str">
        <f>IF(AND(W13="Preventivo",X13="Automático"),"50%",IF(AND(W13="Preventivo",X13="Manual"),"40%",IF(AND(W13="Detectivo",X13="Automático"),"40%",IF(AND(W13="Detectivo",X13="Manual"),"30%",IF(AND(W13="Correctivo",X13="Automático"),"35%",IF(AND(W13="Correctivo",X13="Manual"),"25%",""))))))</f>
        <v>40%</v>
      </c>
      <c r="Z13" s="115" t="s">
        <v>19</v>
      </c>
      <c r="AA13" s="115" t="s">
        <v>22</v>
      </c>
      <c r="AB13" s="115" t="s">
        <v>118</v>
      </c>
      <c r="AC13" s="117">
        <f>IFERROR(IF(V13="Probabilidad",(M13-(+M13*Y13)),IF(V13="Impacto",M13,"")),"")</f>
        <v>0.24</v>
      </c>
      <c r="AD13" s="117" t="s">
        <v>276</v>
      </c>
      <c r="AE13" s="137" t="str">
        <f>IFERROR(IF(AC13="","",IF(AC13&lt;=0.2,"Muy Baja",IF(AC13&lt;=0.4,"Baja",IF(AC13&lt;=0.6,"Media",IF(AC13&lt;=0.8,"Alta","Muy Alta"))))),"")</f>
        <v>Baja</v>
      </c>
      <c r="AF13" s="116">
        <f>+AC13</f>
        <v>0.24</v>
      </c>
      <c r="AG13" s="137" t="str">
        <f>IFERROR(IF(AH13="","",IF(AH13&lt;=0.2,"Leve",IF(AH13&lt;=0.4,"Menor",IF(AH13&lt;=0.6,"Moderado",IF(AH13&lt;=0.8,"Mayor","Catastrófico"))))),"")</f>
        <v>Mayor</v>
      </c>
      <c r="AH13" s="116">
        <f>IFERROR(IF(V13="Impacto",(Q13-(+Q13*Y13)),IF(V13="Probabilidad",Q13,"")),"")</f>
        <v>0.8</v>
      </c>
      <c r="AI13" s="118" t="str">
        <f>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Alto</v>
      </c>
      <c r="AJ13" s="115" t="s">
        <v>135</v>
      </c>
      <c r="AK13" s="112" t="s">
        <v>256</v>
      </c>
      <c r="AL13" s="112" t="s">
        <v>257</v>
      </c>
      <c r="AM13" s="119">
        <v>45323</v>
      </c>
      <c r="AN13" s="119">
        <v>45422</v>
      </c>
      <c r="AO13" s="112" t="s">
        <v>289</v>
      </c>
      <c r="AP13" s="113" t="s">
        <v>40</v>
      </c>
      <c r="AQ13" s="119">
        <v>45525</v>
      </c>
      <c r="AR13" s="148" t="s">
        <v>298</v>
      </c>
      <c r="AS13" s="113" t="s">
        <v>40</v>
      </c>
      <c r="AT13" s="150" t="s">
        <v>299</v>
      </c>
      <c r="AU13" s="119"/>
      <c r="AV13" s="157"/>
      <c r="AW13" s="113"/>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40.25" x14ac:dyDescent="0.3">
      <c r="A14" s="111">
        <v>4</v>
      </c>
      <c r="B14" s="138" t="s">
        <v>232</v>
      </c>
      <c r="C14" s="138" t="s">
        <v>240</v>
      </c>
      <c r="D14" s="112" t="s">
        <v>131</v>
      </c>
      <c r="E14" s="112" t="s">
        <v>268</v>
      </c>
      <c r="F14" s="135" t="s">
        <v>267</v>
      </c>
      <c r="G14" s="136" t="s">
        <v>269</v>
      </c>
      <c r="H14" s="135" t="s">
        <v>122</v>
      </c>
      <c r="I14" s="112" t="s">
        <v>244</v>
      </c>
      <c r="J14" s="112" t="s">
        <v>249</v>
      </c>
      <c r="K14" s="113">
        <v>12</v>
      </c>
      <c r="L14" s="141" t="str">
        <f t="shared" ref="L14" si="0">IF(K14&lt;=0,"",IF(K14&lt;=2,"Muy Baja",IF(K14&lt;=24,"Baja",IF(K14&lt;=500,"Media",IF(K14&lt;=5000,"Alta","Muy Alta")))))</f>
        <v>Baja</v>
      </c>
      <c r="M14" s="142">
        <f t="shared" ref="M14" si="1">IF(L14="","",IF(L14="Muy Baja",0.2,IF(L14="Baja",0.4,IF(L14="Media",0.6,IF(L14="Alta",0.8,IF(L14="Muy Alta",1,))))))</f>
        <v>0.4</v>
      </c>
      <c r="N14" s="143" t="s">
        <v>152</v>
      </c>
      <c r="O14" s="142"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141"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42">
        <f t="shared" ref="Q14" si="2">IF(P14="","",IF(P14="Leve",0.2,IF(P14="Menor",0.4,IF(P14="Moderado",0.6,IF(P14="Mayor",0.8,IF(P14="Catastrófico",1,))))))</f>
        <v>0.6</v>
      </c>
      <c r="R14" s="144" t="str">
        <f t="shared" ref="R14" si="3">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1">
        <v>3</v>
      </c>
      <c r="T14" s="114" t="s">
        <v>283</v>
      </c>
      <c r="U14" s="145" t="s">
        <v>270</v>
      </c>
      <c r="V14" s="146" t="str">
        <f t="shared" ref="V14" si="4">IF(OR(W14="Preventivo",W14="Detectivo"),"Probabilidad",IF(W14="Correctivo","Impacto",""))</f>
        <v>Probabilidad</v>
      </c>
      <c r="W14" s="115" t="s">
        <v>14</v>
      </c>
      <c r="X14" s="115" t="s">
        <v>9</v>
      </c>
      <c r="Y14" s="116" t="str">
        <f t="shared" ref="Y14" si="5">IF(AND(W14="Preventivo",X14="Automático"),"50%",IF(AND(W14="Preventivo",X14="Manual"),"40%",IF(AND(W14="Detectivo",X14="Automático"),"40%",IF(AND(W14="Detectivo",X14="Manual"),"30%",IF(AND(W14="Correctivo",X14="Automático"),"35%",IF(AND(W14="Correctivo",X14="Manual"),"25%",""))))))</f>
        <v>40%</v>
      </c>
      <c r="Z14" s="115" t="s">
        <v>19</v>
      </c>
      <c r="AA14" s="115" t="s">
        <v>22</v>
      </c>
      <c r="AB14" s="115" t="s">
        <v>118</v>
      </c>
      <c r="AC14" s="117">
        <f t="shared" ref="AC14" si="6">IFERROR(IF(V14="Probabilidad",(M14-(+M14*Y14)),IF(V14="Impacto",M14,"")),"")</f>
        <v>0.24</v>
      </c>
      <c r="AD14" s="117"/>
      <c r="AE14" s="137" t="str">
        <f t="shared" ref="AE14" si="7">IFERROR(IF(AC14="","",IF(AC14&lt;=0.2,"Muy Baja",IF(AC14&lt;=0.4,"Baja",IF(AC14&lt;=0.6,"Media",IF(AC14&lt;=0.8,"Alta","Muy Alta"))))),"")</f>
        <v>Baja</v>
      </c>
      <c r="AF14" s="116">
        <f t="shared" ref="AF14" si="8">+AC14</f>
        <v>0.24</v>
      </c>
      <c r="AG14" s="137" t="str">
        <f t="shared" ref="AG14" si="9">IFERROR(IF(AH14="","",IF(AH14&lt;=0.2,"Leve",IF(AH14&lt;=0.4,"Menor",IF(AH14&lt;=0.6,"Moderado",IF(AH14&lt;=0.8,"Mayor","Catastrófico"))))),"")</f>
        <v>Moderado</v>
      </c>
      <c r="AH14" s="116">
        <f t="shared" ref="AH14" si="10">IFERROR(IF(V14="Impacto",(Q14-(+Q14*Y14)),IF(V14="Probabilidad",Q14,"")),"")</f>
        <v>0.6</v>
      </c>
      <c r="AI14" s="118"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Moderado</v>
      </c>
      <c r="AJ14" s="115" t="s">
        <v>135</v>
      </c>
      <c r="AK14" s="112" t="s">
        <v>258</v>
      </c>
      <c r="AL14" s="135" t="s">
        <v>257</v>
      </c>
      <c r="AM14" s="119">
        <v>45323</v>
      </c>
      <c r="AN14" s="119">
        <v>45422</v>
      </c>
      <c r="AO14" s="112" t="s">
        <v>290</v>
      </c>
      <c r="AP14" s="113" t="s">
        <v>40</v>
      </c>
      <c r="AQ14" s="119">
        <v>45525</v>
      </c>
      <c r="AR14" s="148" t="s">
        <v>296</v>
      </c>
      <c r="AS14" s="113" t="s">
        <v>40</v>
      </c>
      <c r="AT14" s="150" t="s">
        <v>297</v>
      </c>
      <c r="AU14" s="119"/>
      <c r="AV14" s="112"/>
      <c r="AW14" s="113"/>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49.5" customHeight="1" x14ac:dyDescent="0.3">
      <c r="A15" s="110"/>
      <c r="B15" s="139"/>
      <c r="C15" s="139"/>
      <c r="D15" s="212" t="s">
        <v>130</v>
      </c>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4"/>
    </row>
    <row r="16" spans="1:75" x14ac:dyDescent="0.3">
      <c r="AV16" s="1" t="s">
        <v>284</v>
      </c>
    </row>
    <row r="17" spans="1:44" x14ac:dyDescent="0.3">
      <c r="A17" s="121"/>
      <c r="B17" s="122"/>
      <c r="C17" s="122"/>
      <c r="D17" s="122"/>
      <c r="E17" s="122"/>
      <c r="F17" s="122"/>
      <c r="G17" s="122"/>
      <c r="H17" s="1"/>
      <c r="I17" s="1"/>
      <c r="J17" s="1"/>
      <c r="L17" s="125"/>
      <c r="M17" s="122"/>
      <c r="N17" s="122"/>
      <c r="O17" s="122"/>
      <c r="P17" s="122"/>
      <c r="Q17" s="122"/>
      <c r="R17" s="122"/>
      <c r="S17" s="122"/>
      <c r="T17" s="122"/>
      <c r="U17" s="122"/>
      <c r="V17" s="126"/>
      <c r="W17" s="126"/>
      <c r="X17" s="122"/>
      <c r="Y17" s="122"/>
      <c r="Z17" s="122"/>
      <c r="AA17" s="122"/>
      <c r="AB17" s="122"/>
      <c r="AC17" s="122"/>
      <c r="AD17" s="122"/>
      <c r="AE17" s="122"/>
      <c r="AF17" s="122"/>
      <c r="AG17" s="122"/>
      <c r="AH17" s="122"/>
      <c r="AI17" s="122"/>
      <c r="AJ17" s="127"/>
      <c r="AK17" s="127"/>
      <c r="AL17" s="122"/>
      <c r="AM17" s="122"/>
      <c r="AN17" s="122"/>
      <c r="AO17" s="122"/>
      <c r="AP17" s="122"/>
      <c r="AQ17" s="122"/>
      <c r="AR17" s="122"/>
    </row>
    <row r="18" spans="1:44" ht="18" x14ac:dyDescent="0.3">
      <c r="A18" s="215" t="s">
        <v>259</v>
      </c>
      <c r="B18" s="215"/>
      <c r="C18" s="215"/>
      <c r="D18" s="215"/>
      <c r="E18" s="215"/>
      <c r="F18" s="215"/>
      <c r="G18" s="215"/>
      <c r="H18" s="1"/>
      <c r="I18" s="1"/>
      <c r="J18" s="1"/>
      <c r="K18" s="209" t="s">
        <v>286</v>
      </c>
      <c r="L18" s="210"/>
      <c r="M18" s="210"/>
      <c r="N18" s="211"/>
      <c r="O18" s="122"/>
      <c r="P18" s="122"/>
      <c r="Q18" s="122"/>
      <c r="R18" s="122"/>
      <c r="S18" s="122"/>
      <c r="T18" s="122"/>
      <c r="U18" s="127"/>
      <c r="V18" s="126"/>
      <c r="W18" s="126"/>
      <c r="X18" s="122"/>
      <c r="Y18" s="126"/>
      <c r="Z18" s="126"/>
      <c r="AA18" s="122"/>
      <c r="AB18" s="122"/>
      <c r="AC18" s="122"/>
      <c r="AD18" s="122"/>
      <c r="AE18" s="122"/>
      <c r="AF18" s="122"/>
      <c r="AG18" s="122"/>
      <c r="AH18" s="122"/>
      <c r="AI18" s="122"/>
      <c r="AJ18" s="122"/>
      <c r="AK18" s="122"/>
      <c r="AL18" s="122"/>
      <c r="AM18" s="122"/>
      <c r="AN18" s="122"/>
      <c r="AO18" s="122"/>
      <c r="AP18" s="122"/>
      <c r="AQ18" s="122"/>
      <c r="AR18" s="122"/>
    </row>
    <row r="19" spans="1:44" ht="17.25" thickBot="1" x14ac:dyDescent="0.35">
      <c r="A19"/>
      <c r="B19" s="130"/>
      <c r="C19" s="130"/>
      <c r="D19" s="131"/>
      <c r="E19" s="131"/>
      <c r="F19"/>
      <c r="G19"/>
      <c r="H19" s="1"/>
      <c r="I19" s="1"/>
      <c r="J19" s="1"/>
      <c r="L19" s="123" t="str">
        <f>+IFERROR(VLOOKUP(H19,$H$174:$L$178,3,FALSE)*VLOOKUP(K19,$K$174:$L$178,3,FALSE),"")</f>
        <v/>
      </c>
      <c r="M19"/>
      <c r="N19"/>
      <c r="O19" s="131"/>
      <c r="P19"/>
      <c r="Q19"/>
      <c r="R19"/>
      <c r="S19"/>
      <c r="T19"/>
      <c r="U19"/>
      <c r="V19" s="123"/>
      <c r="W19" s="124"/>
      <c r="X19"/>
      <c r="Y19" s="124"/>
      <c r="Z19" s="124"/>
      <c r="AA19" s="130"/>
      <c r="AB19" s="130"/>
      <c r="AC19" s="130"/>
      <c r="AD19" s="130"/>
      <c r="AE19" s="130"/>
      <c r="AF19" s="128"/>
      <c r="AG19" s="128"/>
      <c r="AH19" s="130"/>
      <c r="AI19" s="131"/>
      <c r="AJ19"/>
      <c r="AK19"/>
      <c r="AL19"/>
      <c r="AM19" s="130"/>
      <c r="AN19"/>
      <c r="AO19" s="130"/>
      <c r="AP19"/>
      <c r="AQ19" s="130"/>
      <c r="AR19"/>
    </row>
    <row r="20" spans="1:44" ht="17.45" customHeight="1" thickTop="1" thickBot="1" x14ac:dyDescent="0.35">
      <c r="A20" s="207" t="s">
        <v>217</v>
      </c>
      <c r="B20" s="207"/>
      <c r="C20" s="207"/>
      <c r="D20" s="207"/>
      <c r="E20" s="207"/>
      <c r="F20" s="207"/>
      <c r="G20" s="133" t="s">
        <v>218</v>
      </c>
      <c r="H20" s="207" t="s">
        <v>219</v>
      </c>
      <c r="I20" s="207"/>
      <c r="J20" s="207"/>
      <c r="K20" s="207"/>
      <c r="L20" s="207"/>
      <c r="M20" s="207"/>
      <c r="N20" s="207"/>
      <c r="O20" s="134"/>
      <c r="P20" s="208" t="s">
        <v>220</v>
      </c>
      <c r="Q20" s="208"/>
      <c r="R20" s="208"/>
      <c r="S20" s="207" t="s">
        <v>221</v>
      </c>
      <c r="T20" s="207"/>
      <c r="U20" s="207"/>
      <c r="V20" s="207"/>
      <c r="W20" s="208">
        <v>1</v>
      </c>
      <c r="X20" s="208"/>
      <c r="Y20" s="208"/>
      <c r="Z20" s="208"/>
      <c r="AA20" s="132"/>
      <c r="AB20" s="132"/>
      <c r="AC20" s="132"/>
      <c r="AD20" s="132"/>
      <c r="AE20" s="132"/>
      <c r="AF20" s="132"/>
      <c r="AG20" s="132"/>
      <c r="AH20" s="132"/>
      <c r="AI20" s="132"/>
      <c r="AJ20" s="132"/>
      <c r="AK20" s="132"/>
      <c r="AL20" s="132"/>
      <c r="AM20" s="132"/>
      <c r="AN20" s="132"/>
      <c r="AO20" s="132"/>
      <c r="AP20" s="132"/>
      <c r="AQ20" s="132"/>
      <c r="AR20" s="129"/>
    </row>
    <row r="21" spans="1:44" ht="17.25" thickTop="1" x14ac:dyDescent="0.3"/>
  </sheetData>
  <dataConsolidate/>
  <mergeCells count="69">
    <mergeCell ref="AV1:AW1"/>
    <mergeCell ref="AV2:AW2"/>
    <mergeCell ref="AV3:AW3"/>
    <mergeCell ref="AV4:AW4"/>
    <mergeCell ref="AK9:AK10"/>
    <mergeCell ref="C7:AW7"/>
    <mergeCell ref="C6:AW6"/>
    <mergeCell ref="C5:AW5"/>
    <mergeCell ref="I9:I10"/>
    <mergeCell ref="J9:J10"/>
    <mergeCell ref="AJ9:AJ10"/>
    <mergeCell ref="AI9:AI10"/>
    <mergeCell ref="AH9:AH10"/>
    <mergeCell ref="AC9:AC10"/>
    <mergeCell ref="U9:U10"/>
    <mergeCell ref="AW9:AW10"/>
    <mergeCell ref="A1:D4"/>
    <mergeCell ref="AG9:AG10"/>
    <mergeCell ref="AE9:AE10"/>
    <mergeCell ref="AF9:AF10"/>
    <mergeCell ref="K9:K10"/>
    <mergeCell ref="L9:L10"/>
    <mergeCell ref="M9:M10"/>
    <mergeCell ref="P9:P10"/>
    <mergeCell ref="Q9:Q10"/>
    <mergeCell ref="W9:AB9"/>
    <mergeCell ref="AC8:AJ8"/>
    <mergeCell ref="A9:A10"/>
    <mergeCell ref="H9:H10"/>
    <mergeCell ref="E1:AU4"/>
    <mergeCell ref="AQ9:AQ10"/>
    <mergeCell ref="AR9:AR10"/>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S20:V20"/>
    <mergeCell ref="W20:Z20"/>
    <mergeCell ref="A20:F20"/>
    <mergeCell ref="K18:N18"/>
    <mergeCell ref="H20:N20"/>
    <mergeCell ref="P20:R20"/>
    <mergeCell ref="AK8:AW8"/>
    <mergeCell ref="AS9:AS10"/>
    <mergeCell ref="AU9:AU10"/>
    <mergeCell ref="AV9:AV10"/>
    <mergeCell ref="A5:B5"/>
    <mergeCell ref="A6:B6"/>
    <mergeCell ref="A7:B7"/>
    <mergeCell ref="A8:K8"/>
    <mergeCell ref="L8:R8"/>
    <mergeCell ref="S8:AB8"/>
    <mergeCell ref="S9:S10"/>
    <mergeCell ref="T9:T10"/>
    <mergeCell ref="B9:B10"/>
    <mergeCell ref="V9:V10"/>
    <mergeCell ref="AT9:AT10"/>
    <mergeCell ref="AD9:AD10"/>
  </mergeCells>
  <conditionalFormatting sqref="L11:L14 AE11:AE14">
    <cfRule type="cellIs" dxfId="24" priority="34" operator="equal">
      <formula>"Muy Alta"</formula>
    </cfRule>
    <cfRule type="cellIs" dxfId="23" priority="35" operator="equal">
      <formula>"Alta"</formula>
    </cfRule>
    <cfRule type="cellIs" dxfId="22" priority="36" operator="equal">
      <formula>"Media"</formula>
    </cfRule>
    <cfRule type="cellIs" dxfId="21" priority="37" operator="equal">
      <formula>"Baja"</formula>
    </cfRule>
    <cfRule type="cellIs" dxfId="20" priority="38" operator="equal">
      <formula>"Muy Baja"</formula>
    </cfRule>
  </conditionalFormatting>
  <conditionalFormatting sqref="O11:O14">
    <cfRule type="containsText" dxfId="19" priority="20" operator="containsText" text="❌">
      <formula>NOT(ISERROR(SEARCH("❌",O11)))</formula>
    </cfRule>
  </conditionalFormatting>
  <conditionalFormatting sqref="P11:P14 AG11:AG14">
    <cfRule type="cellIs" dxfId="18" priority="29" operator="equal">
      <formula>"Catastrófico"</formula>
    </cfRule>
    <cfRule type="cellIs" dxfId="17" priority="30" operator="equal">
      <formula>"Mayor"</formula>
    </cfRule>
    <cfRule type="cellIs" dxfId="16" priority="31" operator="equal">
      <formula>"Moderado"</formula>
    </cfRule>
    <cfRule type="cellIs" dxfId="15" priority="32" operator="equal">
      <formula>"Menor"</formula>
    </cfRule>
    <cfRule type="cellIs" dxfId="14" priority="33" operator="equal">
      <formula>"Leve"</formula>
    </cfRule>
  </conditionalFormatting>
  <conditionalFormatting sqref="R11:R14">
    <cfRule type="cellIs" dxfId="13" priority="21" operator="equal">
      <formula>"Extremo"</formula>
    </cfRule>
    <cfRule type="cellIs" dxfId="12" priority="22" operator="equal">
      <formula>"Alto"</formula>
    </cfRule>
    <cfRule type="cellIs" dxfId="11" priority="23" operator="equal">
      <formula>"Moderado"</formula>
    </cfRule>
    <cfRule type="cellIs" dxfId="10" priority="24" operator="equal">
      <formula>"Bajo"</formula>
    </cfRule>
  </conditionalFormatting>
  <conditionalFormatting sqref="AF17:AF19">
    <cfRule type="cellIs" dxfId="9" priority="39" stopIfTrue="1" operator="equal">
      <formula>#REF!</formula>
    </cfRule>
    <cfRule type="cellIs" dxfId="8" priority="40" operator="equal">
      <formula>#REF!</formula>
    </cfRule>
    <cfRule type="cellIs" dxfId="7" priority="41" operator="equal">
      <formula>#REF!</formula>
    </cfRule>
  </conditionalFormatting>
  <conditionalFormatting sqref="AG17:AG19">
    <cfRule type="cellIs" dxfId="6" priority="42" stopIfTrue="1" operator="equal">
      <formula>#REF!</formula>
    </cfRule>
    <cfRule type="cellIs" dxfId="5" priority="43" stopIfTrue="1" operator="equal">
      <formula>#REF!</formula>
    </cfRule>
    <cfRule type="cellIs" dxfId="4" priority="44" stopIfTrue="1" operator="equal">
      <formula>#REF!</formula>
    </cfRule>
  </conditionalFormatting>
  <conditionalFormatting sqref="AI11:AI14">
    <cfRule type="cellIs" dxfId="3" priority="25" operator="equal">
      <formula>"Extremo"</formula>
    </cfRule>
    <cfRule type="cellIs" dxfId="2" priority="26" operator="equal">
      <formula>"Alto"</formula>
    </cfRule>
    <cfRule type="cellIs" dxfId="1" priority="27" operator="equal">
      <formula>"Moderado"</formula>
    </cfRule>
    <cfRule type="cellIs" dxfId="0" priority="28" operator="equal">
      <formula>"Bajo"</formula>
    </cfRule>
  </conditionalFormatting>
  <dataValidations count="7">
    <dataValidation type="list" allowBlank="1" showInputMessage="1" showErrorMessage="1" sqref="G17" xr:uid="{00000000-0002-0000-0100-000000000000}">
      <formula1>$G$174:$G$183</formula1>
    </dataValidation>
    <dataValidation type="list" allowBlank="1" showInputMessage="1" showErrorMessage="1" sqref="G19 AF19:AG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 AO19 AM19 W19 Y19:AE19" xr:uid="{00000000-0002-0000-0100-000005000000}">
      <formula1>$AM$174:$AM$181</formula1>
    </dataValidation>
    <dataValidation allowBlank="1" showInputMessage="1" showErrorMessage="1" error="Recuerde que las acciones se generan bajo la medida de mitigar el riesgo" sqref="AR11"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7000000}">
          <x14:formula1>
            <xm:f>'Opciones Tratamiento'!$B$9:$B$10</xm:f>
          </x14:formula1>
          <xm:sqref>AW11:AW14 AS11:AS14 AP11:AP14</xm:sqref>
        </x14:dataValidation>
        <x14:dataValidation type="list" allowBlank="1" showInputMessage="1" showErrorMessage="1" xr:uid="{00000000-0002-0000-0100-000008000000}">
          <x14:formula1>
            <xm:f>Listas!$A$2:$A$9</xm:f>
          </x14:formula1>
          <xm:sqref>B11:B14</xm:sqref>
        </x14:dataValidation>
        <x14:dataValidation type="list" allowBlank="1" showInputMessage="1" showErrorMessage="1" xr:uid="{00000000-0002-0000-0100-000009000000}">
          <x14:formula1>
            <xm:f>Listas!$B$2:$B$7</xm:f>
          </x14:formula1>
          <xm:sqref>C11:C14</xm:sqref>
        </x14:dataValidation>
        <x14:dataValidation type="list" allowBlank="1" showInputMessage="1" showErrorMessage="1" xr:uid="{00000000-0002-0000-0100-00000A000000}">
          <x14:formula1>
            <xm:f>Listas!$C$2:$C$6</xm:f>
          </x14:formula1>
          <xm:sqref>I11:I14</xm:sqref>
        </x14:dataValidation>
        <x14:dataValidation type="list" allowBlank="1" showInputMessage="1" showErrorMessage="1" xr:uid="{00000000-0002-0000-0100-00000B000000}">
          <x14:formula1>
            <xm:f>Listas!$D$2:$D$5</xm:f>
          </x14:formula1>
          <xm:sqref>J11:J14</xm:sqref>
        </x14:dataValidation>
        <x14:dataValidation type="custom" allowBlank="1" showInputMessage="1" showErrorMessage="1" error="Recuerde que las acciones se generan bajo la medida de mitigar el riesgo" xr:uid="{00000000-0002-0000-0100-00000C000000}">
          <x14:formula1>
            <xm:f>IF(OR(AJ11='Opciones Tratamiento'!$B$2,AJ11='Opciones Tratamiento'!$B$3,AJ11='Opciones Tratamiento'!$B$4),ISBLANK(AJ11),ISTEXT(AJ11))</xm:f>
          </x14:formula1>
          <xm:sqref>AN11:AN14</xm:sqref>
        </x14:dataValidation>
        <x14:dataValidation type="custom" allowBlank="1" showInputMessage="1" showErrorMessage="1" error="Recuerde que las acciones se generan bajo la medida de mitigar el riesgo" xr:uid="{00000000-0002-0000-0100-00000D000000}">
          <x14:formula1>
            <xm:f>IF(OR(AJ11='Opciones Tratamiento'!$B$2,AJ11='Opciones Tratamiento'!$B$3,AJ11='Opciones Tratamiento'!$B$4),ISBLANK(AJ11),ISTEXT(AJ11))</xm:f>
          </x14:formula1>
          <xm:sqref>AO11:AO14 AU11:AU14</xm:sqref>
        </x14:dataValidation>
        <x14:dataValidation type="custom" allowBlank="1" showInputMessage="1" showErrorMessage="1" error="Recuerde que las acciones se generan bajo la medida de mitigar el riesgo" xr:uid="{00000000-0002-0000-0100-00000E000000}">
          <x14:formula1>
            <xm:f>IF(OR(AP11='Opciones Tratamiento'!$B$2,AP11='Opciones Tratamiento'!$B$3,AP11='Opciones Tratamiento'!$B$4),ISBLANK(AP11),ISTEXT(AP11))</xm:f>
          </x14:formula1>
          <xm:sqref>AV11:AV12 AV14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X32" sqref="X32:Y33"/>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09" t="s">
        <v>158</v>
      </c>
      <c r="C2" s="309"/>
      <c r="D2" s="309"/>
      <c r="E2" s="309"/>
      <c r="F2" s="309"/>
      <c r="G2" s="309"/>
      <c r="H2" s="309"/>
      <c r="I2" s="309"/>
      <c r="J2" s="279" t="s">
        <v>2</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09"/>
      <c r="C3" s="309"/>
      <c r="D3" s="309"/>
      <c r="E3" s="309"/>
      <c r="F3" s="309"/>
      <c r="G3" s="309"/>
      <c r="H3" s="309"/>
      <c r="I3" s="30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09"/>
      <c r="C4" s="309"/>
      <c r="D4" s="309"/>
      <c r="E4" s="309"/>
      <c r="F4" s="309"/>
      <c r="G4" s="309"/>
      <c r="H4" s="309"/>
      <c r="I4" s="30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24" t="s">
        <v>4</v>
      </c>
      <c r="C6" s="224"/>
      <c r="D6" s="225"/>
      <c r="E6" s="262" t="s">
        <v>115</v>
      </c>
      <c r="F6" s="263"/>
      <c r="G6" s="263"/>
      <c r="H6" s="263"/>
      <c r="I6" s="263"/>
      <c r="J6" s="275" t="str">
        <f>IF(AND('Mapa final'!$L$11="Muy Alta",'Mapa final'!$P$11="Leve"),CONCATENATE("R",'Mapa final'!$A$11),"")</f>
        <v/>
      </c>
      <c r="K6" s="276"/>
      <c r="L6" s="276" t="str">
        <f>IF(AND('Mapa final'!$L$11="Muy Alta",'Mapa final'!$P$11="Leve"),CONCATENATE("R",'Mapa final'!$A$11),"")</f>
        <v/>
      </c>
      <c r="M6" s="276"/>
      <c r="N6" s="276" t="str">
        <f>IF(AND('Mapa final'!$L$11="Muy Alta",'Mapa final'!$P$11="Leve"),CONCATENATE("R",'Mapa final'!$A$11),"")</f>
        <v/>
      </c>
      <c r="O6" s="278"/>
      <c r="P6" s="275" t="str">
        <f>IF(AND('Mapa final'!$L$11="Muy Alta",'Mapa final'!$P$11="Leve"),CONCATENATE("R",'Mapa final'!$A$11),"")</f>
        <v/>
      </c>
      <c r="Q6" s="276"/>
      <c r="R6" s="276" t="str">
        <f>IF(AND('Mapa final'!$L$11="Muy Alta",'Mapa final'!$P$11="Leve"),CONCATENATE("R",'Mapa final'!$A$11),"")</f>
        <v/>
      </c>
      <c r="S6" s="276"/>
      <c r="T6" s="276" t="str">
        <f>IF(AND('Mapa final'!$L$11="Muy Alta",'Mapa final'!$P$11="Leve"),CONCATENATE("R",'Mapa final'!$A$11),"")</f>
        <v/>
      </c>
      <c r="U6" s="278"/>
      <c r="V6" s="275" t="str">
        <f>IF(AND('Mapa final'!$L$11="Muy Alta",'Mapa final'!$P$11="Leve"),CONCATENATE("R",'Mapa final'!$A$11),"")</f>
        <v/>
      </c>
      <c r="W6" s="276"/>
      <c r="X6" s="276" t="str">
        <f>IF(AND('Mapa final'!$L$11="Muy Alta",'Mapa final'!$P$11="Leve"),CONCATENATE("R",'Mapa final'!$A$11),"")</f>
        <v/>
      </c>
      <c r="Y6" s="276"/>
      <c r="Z6" s="276" t="str">
        <f>IF(AND('Mapa final'!$L$11="Muy Alta",'Mapa final'!$P$11="Leve"),CONCATENATE("R",'Mapa final'!$A$11),"")</f>
        <v/>
      </c>
      <c r="AA6" s="278"/>
      <c r="AB6" s="275" t="str">
        <f>IF(AND('Mapa final'!$L$11="Muy Alta",'Mapa final'!$P$11="Leve"),CONCATENATE("R",'Mapa final'!$A$11),"")</f>
        <v/>
      </c>
      <c r="AC6" s="276"/>
      <c r="AD6" s="276" t="str">
        <f>IF(AND('Mapa final'!$L$11="Muy Alta",'Mapa final'!$P$11="Leve"),CONCATENATE("R",'Mapa final'!$A$11),"")</f>
        <v/>
      </c>
      <c r="AE6" s="276"/>
      <c r="AF6" s="276" t="str">
        <f>IF(AND('Mapa final'!$L$11="Muy Alta",'Mapa final'!$P$11="Leve"),CONCATENATE("R",'Mapa final'!$A$11),"")</f>
        <v/>
      </c>
      <c r="AG6" s="276"/>
      <c r="AH6" s="288" t="str">
        <f>IF(AND('Mapa final'!$L$11="Muy Alta",'Mapa final'!$P$11="Catastrófico"),CONCATENATE("R",'Mapa final'!$A$11),"")</f>
        <v/>
      </c>
      <c r="AI6" s="289"/>
      <c r="AJ6" s="289" t="str">
        <f>IF(AND('Mapa final'!$L$11="Muy Alta",'Mapa final'!$P$11="Catastrófico"),CONCATENATE("R",'Mapa final'!$A$11),"")</f>
        <v/>
      </c>
      <c r="AK6" s="289"/>
      <c r="AL6" s="289" t="str">
        <f>IF(AND('Mapa final'!$L$11="Muy Alta",'Mapa final'!$P$11="Catastrófico"),CONCATENATE("R",'Mapa final'!$A$11),"")</f>
        <v/>
      </c>
      <c r="AM6" s="290"/>
      <c r="AO6" s="226" t="s">
        <v>78</v>
      </c>
      <c r="AP6" s="227"/>
      <c r="AQ6" s="227"/>
      <c r="AR6" s="227"/>
      <c r="AS6" s="227"/>
      <c r="AT6" s="22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24"/>
      <c r="C7" s="224"/>
      <c r="D7" s="225"/>
      <c r="E7" s="265"/>
      <c r="F7" s="266"/>
      <c r="G7" s="266"/>
      <c r="H7" s="266"/>
      <c r="I7" s="266"/>
      <c r="J7" s="277"/>
      <c r="K7" s="271"/>
      <c r="L7" s="271"/>
      <c r="M7" s="271"/>
      <c r="N7" s="271"/>
      <c r="O7" s="272"/>
      <c r="P7" s="277"/>
      <c r="Q7" s="271"/>
      <c r="R7" s="271"/>
      <c r="S7" s="271"/>
      <c r="T7" s="271"/>
      <c r="U7" s="272"/>
      <c r="V7" s="277"/>
      <c r="W7" s="271"/>
      <c r="X7" s="271"/>
      <c r="Y7" s="271"/>
      <c r="Z7" s="271"/>
      <c r="AA7" s="272"/>
      <c r="AB7" s="277"/>
      <c r="AC7" s="271"/>
      <c r="AD7" s="271"/>
      <c r="AE7" s="271"/>
      <c r="AF7" s="271"/>
      <c r="AG7" s="271"/>
      <c r="AH7" s="282"/>
      <c r="AI7" s="283"/>
      <c r="AJ7" s="283"/>
      <c r="AK7" s="283"/>
      <c r="AL7" s="283"/>
      <c r="AM7" s="284"/>
      <c r="AN7" s="70"/>
      <c r="AO7" s="229"/>
      <c r="AP7" s="230"/>
      <c r="AQ7" s="230"/>
      <c r="AR7" s="230"/>
      <c r="AS7" s="230"/>
      <c r="AT7" s="23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24"/>
      <c r="C8" s="224"/>
      <c r="D8" s="225"/>
      <c r="E8" s="265"/>
      <c r="F8" s="266"/>
      <c r="G8" s="266"/>
      <c r="H8" s="266"/>
      <c r="I8" s="266"/>
      <c r="J8" s="277" t="str">
        <f>IF(AND('Mapa final'!$L$11="Muy Alta",'Mapa final'!$P$11="Leve"),CONCATENATE("R",'Mapa final'!$A$11),"")</f>
        <v/>
      </c>
      <c r="K8" s="271"/>
      <c r="L8" s="271" t="str">
        <f>IF(AND('Mapa final'!$L$11="Muy Alta",'Mapa final'!$P$11="Leve"),CONCATENATE("R",'Mapa final'!$A$11),"")</f>
        <v/>
      </c>
      <c r="M8" s="271"/>
      <c r="N8" s="271" t="str">
        <f>IF(AND('Mapa final'!$L$11="Muy Alta",'Mapa final'!$P$11="Leve"),CONCATENATE("R",'Mapa final'!$A$11),"")</f>
        <v/>
      </c>
      <c r="O8" s="272"/>
      <c r="P8" s="277" t="str">
        <f>IF(AND('Mapa final'!$L$11="Muy Alta",'Mapa final'!$P$11="Leve"),CONCATENATE("R",'Mapa final'!$A$11),"")</f>
        <v/>
      </c>
      <c r="Q8" s="271"/>
      <c r="R8" s="271" t="str">
        <f>IF(AND('Mapa final'!$L$11="Muy Alta",'Mapa final'!$P$11="Leve"),CONCATENATE("R",'Mapa final'!$A$11),"")</f>
        <v/>
      </c>
      <c r="S8" s="271"/>
      <c r="T8" s="271" t="str">
        <f>IF(AND('Mapa final'!$L$11="Muy Alta",'Mapa final'!$P$11="Leve"),CONCATENATE("R",'Mapa final'!$A$11),"")</f>
        <v/>
      </c>
      <c r="U8" s="272"/>
      <c r="V8" s="277" t="str">
        <f>IF(AND('Mapa final'!$L$11="Muy Alta",'Mapa final'!$P$11="Leve"),CONCATENATE("R",'Mapa final'!$A$11),"")</f>
        <v/>
      </c>
      <c r="W8" s="271"/>
      <c r="X8" s="271" t="str">
        <f>IF(AND('Mapa final'!$L$11="Muy Alta",'Mapa final'!$P$11="Leve"),CONCATENATE("R",'Mapa final'!$A$11),"")</f>
        <v/>
      </c>
      <c r="Y8" s="271"/>
      <c r="Z8" s="271" t="str">
        <f>IF(AND('Mapa final'!$L$11="Muy Alta",'Mapa final'!$P$11="Leve"),CONCATENATE("R",'Mapa final'!$A$11),"")</f>
        <v/>
      </c>
      <c r="AA8" s="272"/>
      <c r="AB8" s="277" t="str">
        <f>IF(AND('Mapa final'!$L$11="Muy Alta",'Mapa final'!$P$11="Leve"),CONCATENATE("R",'Mapa final'!$A$11),"")</f>
        <v/>
      </c>
      <c r="AC8" s="271"/>
      <c r="AD8" s="271" t="str">
        <f>IF(AND('Mapa final'!$L$11="Muy Alta",'Mapa final'!$P$11="Leve"),CONCATENATE("R",'Mapa final'!$A$11),"")</f>
        <v/>
      </c>
      <c r="AE8" s="271"/>
      <c r="AF8" s="271" t="str">
        <f>IF(AND('Mapa final'!$L$11="Muy Alta",'Mapa final'!$P$11="Leve"),CONCATENATE("R",'Mapa final'!$A$11),"")</f>
        <v/>
      </c>
      <c r="AG8" s="271"/>
      <c r="AH8" s="282" t="str">
        <f>IF(AND('Mapa final'!$L$11="Muy Alta",'Mapa final'!$P$11="Catastrófico"),CONCATENATE("R",'Mapa final'!$A$11),"")</f>
        <v/>
      </c>
      <c r="AI8" s="283"/>
      <c r="AJ8" s="283" t="str">
        <f>IF(AND('Mapa final'!$L$11="Muy Alta",'Mapa final'!$P$11="Catastrófico"),CONCATENATE("R",'Mapa final'!$A$11),"")</f>
        <v/>
      </c>
      <c r="AK8" s="283"/>
      <c r="AL8" s="283" t="str">
        <f>IF(AND('Mapa final'!$L$11="Muy Alta",'Mapa final'!$P$11="Catastrófico"),CONCATENATE("R",'Mapa final'!$A$11),"")</f>
        <v/>
      </c>
      <c r="AM8" s="284"/>
      <c r="AN8" s="70"/>
      <c r="AO8" s="229"/>
      <c r="AP8" s="230"/>
      <c r="AQ8" s="230"/>
      <c r="AR8" s="230"/>
      <c r="AS8" s="230"/>
      <c r="AT8" s="23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24"/>
      <c r="C9" s="224"/>
      <c r="D9" s="225"/>
      <c r="E9" s="265"/>
      <c r="F9" s="266"/>
      <c r="G9" s="266"/>
      <c r="H9" s="266"/>
      <c r="I9" s="266"/>
      <c r="J9" s="277"/>
      <c r="K9" s="271"/>
      <c r="L9" s="271"/>
      <c r="M9" s="271"/>
      <c r="N9" s="271"/>
      <c r="O9" s="272"/>
      <c r="P9" s="277"/>
      <c r="Q9" s="271"/>
      <c r="R9" s="271"/>
      <c r="S9" s="271"/>
      <c r="T9" s="271"/>
      <c r="U9" s="272"/>
      <c r="V9" s="277"/>
      <c r="W9" s="271"/>
      <c r="X9" s="271"/>
      <c r="Y9" s="271"/>
      <c r="Z9" s="271"/>
      <c r="AA9" s="272"/>
      <c r="AB9" s="277"/>
      <c r="AC9" s="271"/>
      <c r="AD9" s="271"/>
      <c r="AE9" s="271"/>
      <c r="AF9" s="271"/>
      <c r="AG9" s="271"/>
      <c r="AH9" s="282"/>
      <c r="AI9" s="283"/>
      <c r="AJ9" s="283"/>
      <c r="AK9" s="283"/>
      <c r="AL9" s="283"/>
      <c r="AM9" s="284"/>
      <c r="AN9" s="70"/>
      <c r="AO9" s="229"/>
      <c r="AP9" s="230"/>
      <c r="AQ9" s="230"/>
      <c r="AR9" s="230"/>
      <c r="AS9" s="230"/>
      <c r="AT9" s="23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24"/>
      <c r="C10" s="224"/>
      <c r="D10" s="225"/>
      <c r="E10" s="265"/>
      <c r="F10" s="266"/>
      <c r="G10" s="266"/>
      <c r="H10" s="266"/>
      <c r="I10" s="266"/>
      <c r="J10" s="277" t="str">
        <f>IF(AND('Mapa final'!$L$11="Muy Alta",'Mapa final'!$P$11="Leve"),CONCATENATE("R",'Mapa final'!$A$11),"")</f>
        <v/>
      </c>
      <c r="K10" s="271"/>
      <c r="L10" s="271" t="str">
        <f>IF(AND('Mapa final'!$L$11="Muy Alta",'Mapa final'!$P$11="Leve"),CONCATENATE("R",'Mapa final'!$A$11),"")</f>
        <v/>
      </c>
      <c r="M10" s="271"/>
      <c r="N10" s="271" t="str">
        <f>IF(AND('Mapa final'!$L$11="Muy Alta",'Mapa final'!$P$11="Leve"),CONCATENATE("R",'Mapa final'!$A$11),"")</f>
        <v/>
      </c>
      <c r="O10" s="272"/>
      <c r="P10" s="277" t="str">
        <f>IF(AND('Mapa final'!$L$11="Muy Alta",'Mapa final'!$P$11="Leve"),CONCATENATE("R",'Mapa final'!$A$11),"")</f>
        <v/>
      </c>
      <c r="Q10" s="271"/>
      <c r="R10" s="271" t="str">
        <f>IF(AND('Mapa final'!$L$11="Muy Alta",'Mapa final'!$P$11="Leve"),CONCATENATE("R",'Mapa final'!$A$11),"")</f>
        <v/>
      </c>
      <c r="S10" s="271"/>
      <c r="T10" s="271" t="str">
        <f>IF(AND('Mapa final'!$L$11="Muy Alta",'Mapa final'!$P$11="Leve"),CONCATENATE("R",'Mapa final'!$A$11),"")</f>
        <v/>
      </c>
      <c r="U10" s="272"/>
      <c r="V10" s="277" t="str">
        <f>IF(AND('Mapa final'!$L$11="Muy Alta",'Mapa final'!$P$11="Leve"),CONCATENATE("R",'Mapa final'!$A$11),"")</f>
        <v/>
      </c>
      <c r="W10" s="271"/>
      <c r="X10" s="271" t="str">
        <f>IF(AND('Mapa final'!$L$11="Muy Alta",'Mapa final'!$P$11="Leve"),CONCATENATE("R",'Mapa final'!$A$11),"")</f>
        <v/>
      </c>
      <c r="Y10" s="271"/>
      <c r="Z10" s="271" t="str">
        <f>IF(AND('Mapa final'!$L$11="Muy Alta",'Mapa final'!$P$11="Leve"),CONCATENATE("R",'Mapa final'!$A$11),"")</f>
        <v/>
      </c>
      <c r="AA10" s="272"/>
      <c r="AB10" s="277" t="str">
        <f>IF(AND('Mapa final'!$L$11="Muy Alta",'Mapa final'!$P$11="Leve"),CONCATENATE("R",'Mapa final'!$A$11),"")</f>
        <v/>
      </c>
      <c r="AC10" s="271"/>
      <c r="AD10" s="271" t="str">
        <f>IF(AND('Mapa final'!$L$11="Muy Alta",'Mapa final'!$P$11="Leve"),CONCATENATE("R",'Mapa final'!$A$11),"")</f>
        <v/>
      </c>
      <c r="AE10" s="271"/>
      <c r="AF10" s="271" t="str">
        <f>IF(AND('Mapa final'!$L$11="Muy Alta",'Mapa final'!$P$11="Leve"),CONCATENATE("R",'Mapa final'!$A$11),"")</f>
        <v/>
      </c>
      <c r="AG10" s="271"/>
      <c r="AH10" s="282" t="str">
        <f>IF(AND('Mapa final'!$L$11="Muy Alta",'Mapa final'!$P$11="Catastrófico"),CONCATENATE("R",'Mapa final'!$A$11),"")</f>
        <v/>
      </c>
      <c r="AI10" s="283"/>
      <c r="AJ10" s="283" t="str">
        <f>IF(AND('Mapa final'!$L$11="Muy Alta",'Mapa final'!$P$11="Catastrófico"),CONCATENATE("R",'Mapa final'!$A$11),"")</f>
        <v/>
      </c>
      <c r="AK10" s="283"/>
      <c r="AL10" s="283" t="str">
        <f>IF(AND('Mapa final'!$L$11="Muy Alta",'Mapa final'!$P$11="Catastrófico"),CONCATENATE("R",'Mapa final'!$A$11),"")</f>
        <v/>
      </c>
      <c r="AM10" s="284"/>
      <c r="AN10" s="70"/>
      <c r="AO10" s="229"/>
      <c r="AP10" s="230"/>
      <c r="AQ10" s="230"/>
      <c r="AR10" s="230"/>
      <c r="AS10" s="230"/>
      <c r="AT10" s="23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24"/>
      <c r="C11" s="224"/>
      <c r="D11" s="225"/>
      <c r="E11" s="265"/>
      <c r="F11" s="266"/>
      <c r="G11" s="266"/>
      <c r="H11" s="266"/>
      <c r="I11" s="266"/>
      <c r="J11" s="277"/>
      <c r="K11" s="271"/>
      <c r="L11" s="271"/>
      <c r="M11" s="271"/>
      <c r="N11" s="271"/>
      <c r="O11" s="272"/>
      <c r="P11" s="277"/>
      <c r="Q11" s="271"/>
      <c r="R11" s="271"/>
      <c r="S11" s="271"/>
      <c r="T11" s="271"/>
      <c r="U11" s="272"/>
      <c r="V11" s="277"/>
      <c r="W11" s="271"/>
      <c r="X11" s="271"/>
      <c r="Y11" s="271"/>
      <c r="Z11" s="271"/>
      <c r="AA11" s="272"/>
      <c r="AB11" s="277"/>
      <c r="AC11" s="271"/>
      <c r="AD11" s="271"/>
      <c r="AE11" s="271"/>
      <c r="AF11" s="271"/>
      <c r="AG11" s="271"/>
      <c r="AH11" s="282"/>
      <c r="AI11" s="283"/>
      <c r="AJ11" s="283"/>
      <c r="AK11" s="283"/>
      <c r="AL11" s="283"/>
      <c r="AM11" s="284"/>
      <c r="AN11" s="70"/>
      <c r="AO11" s="229"/>
      <c r="AP11" s="230"/>
      <c r="AQ11" s="230"/>
      <c r="AR11" s="230"/>
      <c r="AS11" s="230"/>
      <c r="AT11" s="23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24"/>
      <c r="C12" s="224"/>
      <c r="D12" s="225"/>
      <c r="E12" s="265"/>
      <c r="F12" s="266"/>
      <c r="G12" s="266"/>
      <c r="H12" s="266"/>
      <c r="I12" s="266"/>
      <c r="J12" s="277" t="str">
        <f>IF(AND('Mapa final'!$L$11="Muy Alta",'Mapa final'!$P$11="Leve"),CONCATENATE("R",'Mapa final'!$A$11),"")</f>
        <v/>
      </c>
      <c r="K12" s="271"/>
      <c r="L12" s="271" t="str">
        <f>IF(AND('Mapa final'!$L$11="Muy Alta",'Mapa final'!$P$11="Leve"),CONCATENATE("R",'Mapa final'!$A$11),"")</f>
        <v/>
      </c>
      <c r="M12" s="271"/>
      <c r="N12" s="271" t="str">
        <f>IF(AND('Mapa final'!$L$11="Muy Alta",'Mapa final'!$P$11="Leve"),CONCATENATE("R",'Mapa final'!$A$11),"")</f>
        <v/>
      </c>
      <c r="O12" s="272"/>
      <c r="P12" s="277" t="str">
        <f>IF(AND('Mapa final'!$L$11="Muy Alta",'Mapa final'!$P$11="Leve"),CONCATENATE("R",'Mapa final'!$A$11),"")</f>
        <v/>
      </c>
      <c r="Q12" s="271"/>
      <c r="R12" s="271" t="str">
        <f>IF(AND('Mapa final'!$L$11="Muy Alta",'Mapa final'!$P$11="Leve"),CONCATENATE("R",'Mapa final'!$A$11),"")</f>
        <v/>
      </c>
      <c r="S12" s="271"/>
      <c r="T12" s="271" t="str">
        <f>IF(AND('Mapa final'!$L$11="Muy Alta",'Mapa final'!$P$11="Leve"),CONCATENATE("R",'Mapa final'!$A$11),"")</f>
        <v/>
      </c>
      <c r="U12" s="272"/>
      <c r="V12" s="277" t="str">
        <f>IF(AND('Mapa final'!$L$11="Muy Alta",'Mapa final'!$P$11="Leve"),CONCATENATE("R",'Mapa final'!$A$11),"")</f>
        <v/>
      </c>
      <c r="W12" s="271"/>
      <c r="X12" s="271" t="str">
        <f>IF(AND('Mapa final'!$L$11="Muy Alta",'Mapa final'!$P$11="Leve"),CONCATENATE("R",'Mapa final'!$A$11),"")</f>
        <v/>
      </c>
      <c r="Y12" s="271"/>
      <c r="Z12" s="271" t="str">
        <f>IF(AND('Mapa final'!$L$11="Muy Alta",'Mapa final'!$P$11="Leve"),CONCATENATE("R",'Mapa final'!$A$11),"")</f>
        <v/>
      </c>
      <c r="AA12" s="272"/>
      <c r="AB12" s="277" t="str">
        <f>IF(AND('Mapa final'!$L$11="Muy Alta",'Mapa final'!$P$11="Leve"),CONCATENATE("R",'Mapa final'!$A$11),"")</f>
        <v/>
      </c>
      <c r="AC12" s="271"/>
      <c r="AD12" s="271" t="str">
        <f>IF(AND('Mapa final'!$L$11="Muy Alta",'Mapa final'!$P$11="Leve"),CONCATENATE("R",'Mapa final'!$A$11),"")</f>
        <v/>
      </c>
      <c r="AE12" s="271"/>
      <c r="AF12" s="271" t="str">
        <f>IF(AND('Mapa final'!$L$11="Muy Alta",'Mapa final'!$P$11="Leve"),CONCATENATE("R",'Mapa final'!$A$11),"")</f>
        <v/>
      </c>
      <c r="AG12" s="271"/>
      <c r="AH12" s="282" t="str">
        <f>IF(AND('Mapa final'!$L$11="Muy Alta",'Mapa final'!$P$11="Catastrófico"),CONCATENATE("R",'Mapa final'!$A$11),"")</f>
        <v/>
      </c>
      <c r="AI12" s="283"/>
      <c r="AJ12" s="283" t="str">
        <f>IF(AND('Mapa final'!$L$11="Muy Alta",'Mapa final'!$P$11="Catastrófico"),CONCATENATE("R",'Mapa final'!$A$11),"")</f>
        <v/>
      </c>
      <c r="AK12" s="283"/>
      <c r="AL12" s="283" t="str">
        <f>IF(AND('Mapa final'!$L$11="Muy Alta",'Mapa final'!$P$11="Catastrófico"),CONCATENATE("R",'Mapa final'!$A$11),"")</f>
        <v/>
      </c>
      <c r="AM12" s="284"/>
      <c r="AN12" s="70"/>
      <c r="AO12" s="229"/>
      <c r="AP12" s="230"/>
      <c r="AQ12" s="230"/>
      <c r="AR12" s="230"/>
      <c r="AS12" s="230"/>
      <c r="AT12" s="23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24"/>
      <c r="C13" s="224"/>
      <c r="D13" s="225"/>
      <c r="E13" s="268"/>
      <c r="F13" s="269"/>
      <c r="G13" s="269"/>
      <c r="H13" s="269"/>
      <c r="I13" s="269"/>
      <c r="J13" s="281"/>
      <c r="K13" s="273"/>
      <c r="L13" s="273"/>
      <c r="M13" s="273"/>
      <c r="N13" s="273"/>
      <c r="O13" s="274"/>
      <c r="P13" s="281"/>
      <c r="Q13" s="273"/>
      <c r="R13" s="273"/>
      <c r="S13" s="273"/>
      <c r="T13" s="273"/>
      <c r="U13" s="274"/>
      <c r="V13" s="281"/>
      <c r="W13" s="273"/>
      <c r="X13" s="273"/>
      <c r="Y13" s="273"/>
      <c r="Z13" s="273"/>
      <c r="AA13" s="274"/>
      <c r="AB13" s="281"/>
      <c r="AC13" s="273"/>
      <c r="AD13" s="273"/>
      <c r="AE13" s="273"/>
      <c r="AF13" s="273"/>
      <c r="AG13" s="273"/>
      <c r="AH13" s="285"/>
      <c r="AI13" s="286"/>
      <c r="AJ13" s="286"/>
      <c r="AK13" s="286"/>
      <c r="AL13" s="286"/>
      <c r="AM13" s="287"/>
      <c r="AN13" s="70"/>
      <c r="AO13" s="232"/>
      <c r="AP13" s="233"/>
      <c r="AQ13" s="233"/>
      <c r="AR13" s="233"/>
      <c r="AS13" s="233"/>
      <c r="AT13" s="234"/>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24"/>
      <c r="C14" s="224"/>
      <c r="D14" s="225"/>
      <c r="E14" s="262" t="s">
        <v>114</v>
      </c>
      <c r="F14" s="263"/>
      <c r="G14" s="263"/>
      <c r="H14" s="263"/>
      <c r="I14" s="263"/>
      <c r="J14" s="297" t="str">
        <f>IF(AND('Mapa final'!$L$11="Alta",'Mapa final'!$P$11="Leve"),CONCATENATE("R",'Mapa final'!$A$11),"")</f>
        <v/>
      </c>
      <c r="K14" s="298"/>
      <c r="L14" s="298" t="str">
        <f>IF(AND('Mapa final'!$L$11="Alta",'Mapa final'!$P$11="Leve"),CONCATENATE("R",'Mapa final'!$A$11),"")</f>
        <v/>
      </c>
      <c r="M14" s="298"/>
      <c r="N14" s="298" t="str">
        <f>IF(AND('Mapa final'!$L$11="Alta",'Mapa final'!$P$11="Leve"),CONCATENATE("R",'Mapa final'!$A$11),"")</f>
        <v/>
      </c>
      <c r="O14" s="299"/>
      <c r="P14" s="297" t="str">
        <f>IF(AND('Mapa final'!$L$11="Alta",'Mapa final'!$P$11="Leve"),CONCATENATE("R",'Mapa final'!$A$11),"")</f>
        <v/>
      </c>
      <c r="Q14" s="298"/>
      <c r="R14" s="298" t="str">
        <f>IF(AND('Mapa final'!$L$11="Alta",'Mapa final'!$P$11="Leve"),CONCATENATE("R",'Mapa final'!$A$11),"")</f>
        <v/>
      </c>
      <c r="S14" s="298"/>
      <c r="T14" s="298" t="str">
        <f>IF(AND('Mapa final'!$L$11="Alta",'Mapa final'!$P$11="Leve"),CONCATENATE("R",'Mapa final'!$A$11),"")</f>
        <v/>
      </c>
      <c r="U14" s="299"/>
      <c r="V14" s="275" t="str">
        <f>IF(AND('Mapa final'!$L$11="Muy Alta",'Mapa final'!$P$11="Leve"),CONCATENATE("R",'Mapa final'!$A$11),"")</f>
        <v/>
      </c>
      <c r="W14" s="276"/>
      <c r="X14" s="276" t="str">
        <f>IF(AND('Mapa final'!$L$11="Muy Alta",'Mapa final'!$P$11="Leve"),CONCATENATE("R",'Mapa final'!$A$11),"")</f>
        <v/>
      </c>
      <c r="Y14" s="276"/>
      <c r="Z14" s="276" t="str">
        <f>IF(AND('Mapa final'!$L$11="Muy Alta",'Mapa final'!$P$11="Leve"),CONCATENATE("R",'Mapa final'!$A$11),"")</f>
        <v/>
      </c>
      <c r="AA14" s="278"/>
      <c r="AB14" s="275" t="str">
        <f>IF(AND('Mapa final'!$L$11="Muy Alta",'Mapa final'!$P$11="Leve"),CONCATENATE("R",'Mapa final'!$A$11),"")</f>
        <v/>
      </c>
      <c r="AC14" s="276"/>
      <c r="AD14" s="276" t="str">
        <f>IF(AND('Mapa final'!$L$11="Muy Alta",'Mapa final'!$P$11="Leve"),CONCATENATE("R",'Mapa final'!$A$11),"")</f>
        <v/>
      </c>
      <c r="AE14" s="276"/>
      <c r="AF14" s="276" t="str">
        <f>IF(AND('Mapa final'!$L$11="Muy Alta",'Mapa final'!$P$11="Leve"),CONCATENATE("R",'Mapa final'!$A$11),"")</f>
        <v/>
      </c>
      <c r="AG14" s="278"/>
      <c r="AH14" s="288" t="str">
        <f>IF(AND('Mapa final'!$L$11="Muy Alta",'Mapa final'!$P$11="Catastrófico"),CONCATENATE("R",'Mapa final'!$A$11),"")</f>
        <v/>
      </c>
      <c r="AI14" s="289"/>
      <c r="AJ14" s="289" t="str">
        <f>IF(AND('Mapa final'!$L$11="Muy Alta",'Mapa final'!$P$11="Catastrófico"),CONCATENATE("R",'Mapa final'!$A$11),"")</f>
        <v/>
      </c>
      <c r="AK14" s="289"/>
      <c r="AL14" s="289" t="str">
        <f>IF(AND('Mapa final'!$L$11="Muy Alta",'Mapa final'!$P$11="Catastrófico"),CONCATENATE("R",'Mapa final'!$A$11),"")</f>
        <v/>
      </c>
      <c r="AM14" s="290"/>
      <c r="AN14" s="70"/>
      <c r="AO14" s="235" t="s">
        <v>79</v>
      </c>
      <c r="AP14" s="236"/>
      <c r="AQ14" s="236"/>
      <c r="AR14" s="236"/>
      <c r="AS14" s="236"/>
      <c r="AT14" s="237"/>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24"/>
      <c r="C15" s="224"/>
      <c r="D15" s="225"/>
      <c r="E15" s="265"/>
      <c r="F15" s="266"/>
      <c r="G15" s="266"/>
      <c r="H15" s="266"/>
      <c r="I15" s="266"/>
      <c r="J15" s="291"/>
      <c r="K15" s="292"/>
      <c r="L15" s="292"/>
      <c r="M15" s="292"/>
      <c r="N15" s="292"/>
      <c r="O15" s="293"/>
      <c r="P15" s="291"/>
      <c r="Q15" s="292"/>
      <c r="R15" s="292"/>
      <c r="S15" s="292"/>
      <c r="T15" s="292"/>
      <c r="U15" s="293"/>
      <c r="V15" s="277"/>
      <c r="W15" s="271"/>
      <c r="X15" s="271"/>
      <c r="Y15" s="271"/>
      <c r="Z15" s="271"/>
      <c r="AA15" s="272"/>
      <c r="AB15" s="277"/>
      <c r="AC15" s="271"/>
      <c r="AD15" s="271"/>
      <c r="AE15" s="271"/>
      <c r="AF15" s="271"/>
      <c r="AG15" s="272"/>
      <c r="AH15" s="282"/>
      <c r="AI15" s="283"/>
      <c r="AJ15" s="283"/>
      <c r="AK15" s="283"/>
      <c r="AL15" s="283"/>
      <c r="AM15" s="284"/>
      <c r="AN15" s="70"/>
      <c r="AO15" s="238"/>
      <c r="AP15" s="239"/>
      <c r="AQ15" s="239"/>
      <c r="AR15" s="239"/>
      <c r="AS15" s="239"/>
      <c r="AT15" s="24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24"/>
      <c r="C16" s="224"/>
      <c r="D16" s="225"/>
      <c r="E16" s="265"/>
      <c r="F16" s="266"/>
      <c r="G16" s="266"/>
      <c r="H16" s="266"/>
      <c r="I16" s="266"/>
      <c r="J16" s="291" t="str">
        <f>IF(AND('Mapa final'!$L$11="Alta",'Mapa final'!$P$11="Leve"),CONCATENATE("R",'Mapa final'!$A$11),"")</f>
        <v/>
      </c>
      <c r="K16" s="292"/>
      <c r="L16" s="292" t="str">
        <f>IF(AND('Mapa final'!$L$11="Alta",'Mapa final'!$P$11="Leve"),CONCATENATE("R",'Mapa final'!$A$11),"")</f>
        <v/>
      </c>
      <c r="M16" s="292"/>
      <c r="N16" s="292" t="str">
        <f>IF(AND('Mapa final'!$L$11="Alta",'Mapa final'!$P$11="Leve"),CONCATENATE("R",'Mapa final'!$A$11),"")</f>
        <v/>
      </c>
      <c r="O16" s="293"/>
      <c r="P16" s="291" t="str">
        <f>IF(AND('Mapa final'!$L$11="Alta",'Mapa final'!$P$11="Leve"),CONCATENATE("R",'Mapa final'!$A$11),"")</f>
        <v/>
      </c>
      <c r="Q16" s="292"/>
      <c r="R16" s="292" t="str">
        <f>IF(AND('Mapa final'!$L$11="Alta",'Mapa final'!$P$11="Leve"),CONCATENATE("R",'Mapa final'!$A$11),"")</f>
        <v/>
      </c>
      <c r="S16" s="292"/>
      <c r="T16" s="292" t="str">
        <f>IF(AND('Mapa final'!$L$11="Alta",'Mapa final'!$P$11="Leve"),CONCATENATE("R",'Mapa final'!$A$11),"")</f>
        <v/>
      </c>
      <c r="U16" s="293"/>
      <c r="V16" s="277" t="str">
        <f>IF(AND('Mapa final'!$L$11="Muy Alta",'Mapa final'!$P$11="Leve"),CONCATENATE("R",'Mapa final'!$A$11),"")</f>
        <v/>
      </c>
      <c r="W16" s="271"/>
      <c r="X16" s="271" t="str">
        <f>IF(AND('Mapa final'!$L$11="Muy Alta",'Mapa final'!$P$11="Leve"),CONCATENATE("R",'Mapa final'!$A$11),"")</f>
        <v/>
      </c>
      <c r="Y16" s="271"/>
      <c r="Z16" s="271" t="str">
        <f>IF(AND('Mapa final'!$L$11="Muy Alta",'Mapa final'!$P$11="Leve"),CONCATENATE("R",'Mapa final'!$A$11),"")</f>
        <v/>
      </c>
      <c r="AA16" s="272"/>
      <c r="AB16" s="277" t="str">
        <f>IF(AND('Mapa final'!$L$11="Muy Alta",'Mapa final'!$P$11="Leve"),CONCATENATE("R",'Mapa final'!$A$11),"")</f>
        <v/>
      </c>
      <c r="AC16" s="271"/>
      <c r="AD16" s="271" t="str">
        <f>IF(AND('Mapa final'!$L$11="Muy Alta",'Mapa final'!$P$11="Leve"),CONCATENATE("R",'Mapa final'!$A$11),"")</f>
        <v/>
      </c>
      <c r="AE16" s="271"/>
      <c r="AF16" s="271" t="str">
        <f>IF(AND('Mapa final'!$L$11="Muy Alta",'Mapa final'!$P$11="Leve"),CONCATENATE("R",'Mapa final'!$A$11),"")</f>
        <v/>
      </c>
      <c r="AG16" s="272"/>
      <c r="AH16" s="282" t="str">
        <f>IF(AND('Mapa final'!$L$11="Muy Alta",'Mapa final'!$P$11="Catastrófico"),CONCATENATE("R",'Mapa final'!$A$11),"")</f>
        <v/>
      </c>
      <c r="AI16" s="283"/>
      <c r="AJ16" s="283" t="str">
        <f>IF(AND('Mapa final'!$L$11="Muy Alta",'Mapa final'!$P$11="Catastrófico"),CONCATENATE("R",'Mapa final'!$A$11),"")</f>
        <v/>
      </c>
      <c r="AK16" s="283"/>
      <c r="AL16" s="283" t="str">
        <f>IF(AND('Mapa final'!$L$11="Muy Alta",'Mapa final'!$P$11="Catastrófico"),CONCATENATE("R",'Mapa final'!$A$11),"")</f>
        <v/>
      </c>
      <c r="AM16" s="284"/>
      <c r="AN16" s="70"/>
      <c r="AO16" s="238"/>
      <c r="AP16" s="239"/>
      <c r="AQ16" s="239"/>
      <c r="AR16" s="239"/>
      <c r="AS16" s="239"/>
      <c r="AT16" s="24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24"/>
      <c r="C17" s="224"/>
      <c r="D17" s="225"/>
      <c r="E17" s="265"/>
      <c r="F17" s="266"/>
      <c r="G17" s="266"/>
      <c r="H17" s="266"/>
      <c r="I17" s="266"/>
      <c r="J17" s="291"/>
      <c r="K17" s="292"/>
      <c r="L17" s="292"/>
      <c r="M17" s="292"/>
      <c r="N17" s="292"/>
      <c r="O17" s="293"/>
      <c r="P17" s="291"/>
      <c r="Q17" s="292"/>
      <c r="R17" s="292"/>
      <c r="S17" s="292"/>
      <c r="T17" s="292"/>
      <c r="U17" s="293"/>
      <c r="V17" s="277"/>
      <c r="W17" s="271"/>
      <c r="X17" s="271"/>
      <c r="Y17" s="271"/>
      <c r="Z17" s="271"/>
      <c r="AA17" s="272"/>
      <c r="AB17" s="277"/>
      <c r="AC17" s="271"/>
      <c r="AD17" s="271"/>
      <c r="AE17" s="271"/>
      <c r="AF17" s="271"/>
      <c r="AG17" s="272"/>
      <c r="AH17" s="282"/>
      <c r="AI17" s="283"/>
      <c r="AJ17" s="283"/>
      <c r="AK17" s="283"/>
      <c r="AL17" s="283"/>
      <c r="AM17" s="284"/>
      <c r="AN17" s="70"/>
      <c r="AO17" s="238"/>
      <c r="AP17" s="239"/>
      <c r="AQ17" s="239"/>
      <c r="AR17" s="239"/>
      <c r="AS17" s="239"/>
      <c r="AT17" s="24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24"/>
      <c r="C18" s="224"/>
      <c r="D18" s="225"/>
      <c r="E18" s="265"/>
      <c r="F18" s="266"/>
      <c r="G18" s="266"/>
      <c r="H18" s="266"/>
      <c r="I18" s="266"/>
      <c r="J18" s="291" t="str">
        <f>IF(AND('Mapa final'!$L$11="Alta",'Mapa final'!$P$11="Leve"),CONCATENATE("R",'Mapa final'!$A$11),"")</f>
        <v/>
      </c>
      <c r="K18" s="292"/>
      <c r="L18" s="292" t="str">
        <f>IF(AND('Mapa final'!$L$11="Alta",'Mapa final'!$P$11="Leve"),CONCATENATE("R",'Mapa final'!$A$11),"")</f>
        <v/>
      </c>
      <c r="M18" s="292"/>
      <c r="N18" s="292" t="str">
        <f>IF(AND('Mapa final'!$L$11="Alta",'Mapa final'!$P$11="Leve"),CONCATENATE("R",'Mapa final'!$A$11),"")</f>
        <v/>
      </c>
      <c r="O18" s="293"/>
      <c r="P18" s="291" t="str">
        <f>IF(AND('Mapa final'!$L$11="Alta",'Mapa final'!$P$11="Leve"),CONCATENATE("R",'Mapa final'!$A$11),"")</f>
        <v/>
      </c>
      <c r="Q18" s="292"/>
      <c r="R18" s="292" t="str">
        <f>IF(AND('Mapa final'!$L$11="Alta",'Mapa final'!$P$11="Leve"),CONCATENATE("R",'Mapa final'!$A$11),"")</f>
        <v/>
      </c>
      <c r="S18" s="292"/>
      <c r="T18" s="292" t="str">
        <f>IF(AND('Mapa final'!$L$11="Alta",'Mapa final'!$P$11="Leve"),CONCATENATE("R",'Mapa final'!$A$11),"")</f>
        <v/>
      </c>
      <c r="U18" s="293"/>
      <c r="V18" s="277" t="str">
        <f>IF(AND('Mapa final'!$L$11="Muy Alta",'Mapa final'!$P$11="Leve"),CONCATENATE("R",'Mapa final'!$A$11),"")</f>
        <v/>
      </c>
      <c r="W18" s="271"/>
      <c r="X18" s="271" t="str">
        <f>IF(AND('Mapa final'!$L$11="Muy Alta",'Mapa final'!$P$11="Leve"),CONCATENATE("R",'Mapa final'!$A$11),"")</f>
        <v/>
      </c>
      <c r="Y18" s="271"/>
      <c r="Z18" s="271" t="str">
        <f>IF(AND('Mapa final'!$L$11="Muy Alta",'Mapa final'!$P$11="Leve"),CONCATENATE("R",'Mapa final'!$A$11),"")</f>
        <v/>
      </c>
      <c r="AA18" s="272"/>
      <c r="AB18" s="277" t="str">
        <f>IF(AND('Mapa final'!$L$11="Muy Alta",'Mapa final'!$P$11="Leve"),CONCATENATE("R",'Mapa final'!$A$11),"")</f>
        <v/>
      </c>
      <c r="AC18" s="271"/>
      <c r="AD18" s="271" t="str">
        <f>IF(AND('Mapa final'!$L$11="Muy Alta",'Mapa final'!$P$11="Leve"),CONCATENATE("R",'Mapa final'!$A$11),"")</f>
        <v/>
      </c>
      <c r="AE18" s="271"/>
      <c r="AF18" s="271" t="str">
        <f>IF(AND('Mapa final'!$L$11="Muy Alta",'Mapa final'!$P$11="Leve"),CONCATENATE("R",'Mapa final'!$A$11),"")</f>
        <v/>
      </c>
      <c r="AG18" s="272"/>
      <c r="AH18" s="282" t="str">
        <f>IF(AND('Mapa final'!$L$11="Muy Alta",'Mapa final'!$P$11="Catastrófico"),CONCATENATE("R",'Mapa final'!$A$11),"")</f>
        <v/>
      </c>
      <c r="AI18" s="283"/>
      <c r="AJ18" s="283" t="str">
        <f>IF(AND('Mapa final'!$L$11="Muy Alta",'Mapa final'!$P$11="Catastrófico"),CONCATENATE("R",'Mapa final'!$A$11),"")</f>
        <v/>
      </c>
      <c r="AK18" s="283"/>
      <c r="AL18" s="283" t="str">
        <f>IF(AND('Mapa final'!$L$11="Muy Alta",'Mapa final'!$P$11="Catastrófico"),CONCATENATE("R",'Mapa final'!$A$11),"")</f>
        <v/>
      </c>
      <c r="AM18" s="284"/>
      <c r="AN18" s="70"/>
      <c r="AO18" s="238"/>
      <c r="AP18" s="239"/>
      <c r="AQ18" s="239"/>
      <c r="AR18" s="239"/>
      <c r="AS18" s="239"/>
      <c r="AT18" s="24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24"/>
      <c r="C19" s="224"/>
      <c r="D19" s="225"/>
      <c r="E19" s="265"/>
      <c r="F19" s="266"/>
      <c r="G19" s="266"/>
      <c r="H19" s="266"/>
      <c r="I19" s="266"/>
      <c r="J19" s="291"/>
      <c r="K19" s="292"/>
      <c r="L19" s="292"/>
      <c r="M19" s="292"/>
      <c r="N19" s="292"/>
      <c r="O19" s="293"/>
      <c r="P19" s="291"/>
      <c r="Q19" s="292"/>
      <c r="R19" s="292"/>
      <c r="S19" s="292"/>
      <c r="T19" s="292"/>
      <c r="U19" s="293"/>
      <c r="V19" s="277"/>
      <c r="W19" s="271"/>
      <c r="X19" s="271"/>
      <c r="Y19" s="271"/>
      <c r="Z19" s="271"/>
      <c r="AA19" s="272"/>
      <c r="AB19" s="277"/>
      <c r="AC19" s="271"/>
      <c r="AD19" s="271"/>
      <c r="AE19" s="271"/>
      <c r="AF19" s="271"/>
      <c r="AG19" s="272"/>
      <c r="AH19" s="282"/>
      <c r="AI19" s="283"/>
      <c r="AJ19" s="283"/>
      <c r="AK19" s="283"/>
      <c r="AL19" s="283"/>
      <c r="AM19" s="284"/>
      <c r="AN19" s="70"/>
      <c r="AO19" s="238"/>
      <c r="AP19" s="239"/>
      <c r="AQ19" s="239"/>
      <c r="AR19" s="239"/>
      <c r="AS19" s="239"/>
      <c r="AT19" s="24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24"/>
      <c r="C20" s="224"/>
      <c r="D20" s="225"/>
      <c r="E20" s="265"/>
      <c r="F20" s="266"/>
      <c r="G20" s="266"/>
      <c r="H20" s="266"/>
      <c r="I20" s="266"/>
      <c r="J20" s="291" t="str">
        <f>IF(AND('Mapa final'!$L$11="Alta",'Mapa final'!$P$11="Leve"),CONCATENATE("R",'Mapa final'!$A$11),"")</f>
        <v/>
      </c>
      <c r="K20" s="292"/>
      <c r="L20" s="292" t="str">
        <f>IF(AND('Mapa final'!$L$11="Alta",'Mapa final'!$P$11="Leve"),CONCATENATE("R",'Mapa final'!$A$11),"")</f>
        <v/>
      </c>
      <c r="M20" s="292"/>
      <c r="N20" s="292" t="str">
        <f>IF(AND('Mapa final'!$L$11="Alta",'Mapa final'!$P$11="Leve"),CONCATENATE("R",'Mapa final'!$A$11),"")</f>
        <v/>
      </c>
      <c r="O20" s="293"/>
      <c r="P20" s="291" t="str">
        <f>IF(AND('Mapa final'!$L$11="Alta",'Mapa final'!$P$11="Leve"),CONCATENATE("R",'Mapa final'!$A$11),"")</f>
        <v/>
      </c>
      <c r="Q20" s="292"/>
      <c r="R20" s="292" t="str">
        <f>IF(AND('Mapa final'!$L$11="Alta",'Mapa final'!$P$11="Leve"),CONCATENATE("R",'Mapa final'!$A$11),"")</f>
        <v/>
      </c>
      <c r="S20" s="292"/>
      <c r="T20" s="292" t="str">
        <f>IF(AND('Mapa final'!$L$11="Alta",'Mapa final'!$P$11="Leve"),CONCATENATE("R",'Mapa final'!$A$11),"")</f>
        <v/>
      </c>
      <c r="U20" s="293"/>
      <c r="V20" s="277" t="str">
        <f>IF(AND('Mapa final'!$L$11="Muy Alta",'Mapa final'!$P$11="Leve"),CONCATENATE("R",'Mapa final'!$A$11),"")</f>
        <v/>
      </c>
      <c r="W20" s="271"/>
      <c r="X20" s="271" t="str">
        <f>IF(AND('Mapa final'!$L$11="Muy Alta",'Mapa final'!$P$11="Leve"),CONCATENATE("R",'Mapa final'!$A$11),"")</f>
        <v/>
      </c>
      <c r="Y20" s="271"/>
      <c r="Z20" s="271" t="str">
        <f>IF(AND('Mapa final'!$L$11="Muy Alta",'Mapa final'!$P$11="Leve"),CONCATENATE("R",'Mapa final'!$A$11),"")</f>
        <v/>
      </c>
      <c r="AA20" s="272"/>
      <c r="AB20" s="277" t="str">
        <f>IF(AND('Mapa final'!$L$11="Muy Alta",'Mapa final'!$P$11="Leve"),CONCATENATE("R",'Mapa final'!$A$11),"")</f>
        <v/>
      </c>
      <c r="AC20" s="271"/>
      <c r="AD20" s="271" t="str">
        <f>IF(AND('Mapa final'!$L$11="Muy Alta",'Mapa final'!$P$11="Leve"),CONCATENATE("R",'Mapa final'!$A$11),"")</f>
        <v/>
      </c>
      <c r="AE20" s="271"/>
      <c r="AF20" s="271" t="str">
        <f>IF(AND('Mapa final'!$L$11="Muy Alta",'Mapa final'!$P$11="Leve"),CONCATENATE("R",'Mapa final'!$A$11),"")</f>
        <v/>
      </c>
      <c r="AG20" s="272"/>
      <c r="AH20" s="282" t="str">
        <f>IF(AND('Mapa final'!$L$11="Muy Alta",'Mapa final'!$P$11="Catastrófico"),CONCATENATE("R",'Mapa final'!$A$11),"")</f>
        <v/>
      </c>
      <c r="AI20" s="283"/>
      <c r="AJ20" s="283" t="str">
        <f>IF(AND('Mapa final'!$L$11="Muy Alta",'Mapa final'!$P$11="Catastrófico"),CONCATENATE("R",'Mapa final'!$A$11),"")</f>
        <v/>
      </c>
      <c r="AK20" s="283"/>
      <c r="AL20" s="283" t="str">
        <f>IF(AND('Mapa final'!$L$11="Muy Alta",'Mapa final'!$P$11="Catastrófico"),CONCATENATE("R",'Mapa final'!$A$11),"")</f>
        <v/>
      </c>
      <c r="AM20" s="284"/>
      <c r="AN20" s="70"/>
      <c r="AO20" s="238"/>
      <c r="AP20" s="239"/>
      <c r="AQ20" s="239"/>
      <c r="AR20" s="239"/>
      <c r="AS20" s="239"/>
      <c r="AT20" s="24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24"/>
      <c r="C21" s="224"/>
      <c r="D21" s="225"/>
      <c r="E21" s="268"/>
      <c r="F21" s="269"/>
      <c r="G21" s="269"/>
      <c r="H21" s="269"/>
      <c r="I21" s="269"/>
      <c r="J21" s="294"/>
      <c r="K21" s="295"/>
      <c r="L21" s="295"/>
      <c r="M21" s="295"/>
      <c r="N21" s="295"/>
      <c r="O21" s="296"/>
      <c r="P21" s="294"/>
      <c r="Q21" s="295"/>
      <c r="R21" s="295"/>
      <c r="S21" s="295"/>
      <c r="T21" s="295"/>
      <c r="U21" s="296"/>
      <c r="V21" s="281"/>
      <c r="W21" s="273"/>
      <c r="X21" s="273"/>
      <c r="Y21" s="273"/>
      <c r="Z21" s="273"/>
      <c r="AA21" s="274"/>
      <c r="AB21" s="281"/>
      <c r="AC21" s="273"/>
      <c r="AD21" s="273"/>
      <c r="AE21" s="273"/>
      <c r="AF21" s="273"/>
      <c r="AG21" s="274"/>
      <c r="AH21" s="285"/>
      <c r="AI21" s="286"/>
      <c r="AJ21" s="286"/>
      <c r="AK21" s="286"/>
      <c r="AL21" s="286"/>
      <c r="AM21" s="287"/>
      <c r="AN21" s="70"/>
      <c r="AO21" s="241"/>
      <c r="AP21" s="242"/>
      <c r="AQ21" s="242"/>
      <c r="AR21" s="242"/>
      <c r="AS21" s="242"/>
      <c r="AT21" s="24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24"/>
      <c r="C22" s="224"/>
      <c r="D22" s="225"/>
      <c r="E22" s="262" t="s">
        <v>116</v>
      </c>
      <c r="F22" s="263"/>
      <c r="G22" s="263"/>
      <c r="H22" s="263"/>
      <c r="I22" s="264"/>
      <c r="J22" s="297" t="str">
        <f>IF(AND('Mapa final'!$L$11="Alta",'Mapa final'!$P$11="Leve"),CONCATENATE("R",'Mapa final'!$A$11),"")</f>
        <v/>
      </c>
      <c r="K22" s="298"/>
      <c r="L22" s="298" t="str">
        <f>IF(AND('Mapa final'!$L$11="Alta",'Mapa final'!$P$11="Leve"),CONCATENATE("R",'Mapa final'!$A$11),"")</f>
        <v/>
      </c>
      <c r="M22" s="298"/>
      <c r="N22" s="298" t="str">
        <f>IF(AND('Mapa final'!$L$11="Alta",'Mapa final'!$P$11="Leve"),CONCATENATE("R",'Mapa final'!$A$11),"")</f>
        <v/>
      </c>
      <c r="O22" s="299"/>
      <c r="P22" s="297" t="str">
        <f>IF(AND('Mapa final'!$L$11="Alta",'Mapa final'!$P$11="Leve"),CONCATENATE("R",'Mapa final'!$A$11),"")</f>
        <v/>
      </c>
      <c r="Q22" s="298"/>
      <c r="R22" s="298" t="str">
        <f>IF(AND('Mapa final'!$L$11="Alta",'Mapa final'!$P$11="Leve"),CONCATENATE("R",'Mapa final'!$A$11),"")</f>
        <v/>
      </c>
      <c r="S22" s="298"/>
      <c r="T22" s="298" t="str">
        <f>IF(AND('Mapa final'!$L$11="Alta",'Mapa final'!$P$11="Leve"),CONCATENATE("R",'Mapa final'!$A$11),"")</f>
        <v/>
      </c>
      <c r="U22" s="299"/>
      <c r="V22" s="297" t="str">
        <f>IF(AND('Mapa final'!$L$11="Alta",'Mapa final'!$P$11="Leve"),CONCATENATE("R",'Mapa final'!$A$11),"")</f>
        <v/>
      </c>
      <c r="W22" s="298"/>
      <c r="X22" s="298" t="str">
        <f>IF(AND('Mapa final'!$L$11="Alta",'Mapa final'!$P$11="Leve"),CONCATENATE("R",'Mapa final'!$A$11),"")</f>
        <v/>
      </c>
      <c r="Y22" s="298"/>
      <c r="Z22" s="298" t="str">
        <f>IF(AND('Mapa final'!$L$11="Alta",'Mapa final'!$P$11="Leve"),CONCATENATE("R",'Mapa final'!$A$11),"")</f>
        <v/>
      </c>
      <c r="AA22" s="299"/>
      <c r="AB22" s="275" t="str">
        <f>IF(AND('Mapa final'!$L$11="Muy Alta",'Mapa final'!$P$11="Leve"),CONCATENATE("R",'Mapa final'!$A$11),"")</f>
        <v/>
      </c>
      <c r="AC22" s="276"/>
      <c r="AD22" s="276" t="str">
        <f>IF(AND('Mapa final'!$L$11="Muy Alta",'Mapa final'!$P$11="Leve"),CONCATENATE("R",'Mapa final'!$A$11),"")</f>
        <v/>
      </c>
      <c r="AE22" s="276"/>
      <c r="AF22" s="276" t="str">
        <f>IF(AND('Mapa final'!$L$11="Muy Alta",'Mapa final'!$P$11="Leve"),CONCATENATE("R",'Mapa final'!$A$11),"")</f>
        <v/>
      </c>
      <c r="AG22" s="278"/>
      <c r="AH22" s="288" t="str">
        <f>IF(AND('Mapa final'!$L$11="Muy Alta",'Mapa final'!$P$11="Catastrófico"),CONCATENATE("R",'Mapa final'!$A$11),"")</f>
        <v/>
      </c>
      <c r="AI22" s="289"/>
      <c r="AJ22" s="289" t="str">
        <f>IF(AND('Mapa final'!$L$11="Muy Alta",'Mapa final'!$P$11="Catastrófico"),CONCATENATE("R",'Mapa final'!$A$11),"")</f>
        <v/>
      </c>
      <c r="AK22" s="289"/>
      <c r="AL22" s="289" t="str">
        <f>IF(AND('Mapa final'!$L$11="Muy Alta",'Mapa final'!$P$11="Catastrófico"),CONCATENATE("R",'Mapa final'!$A$11),"")</f>
        <v/>
      </c>
      <c r="AM22" s="290"/>
      <c r="AN22" s="70"/>
      <c r="AO22" s="244" t="s">
        <v>80</v>
      </c>
      <c r="AP22" s="245"/>
      <c r="AQ22" s="245"/>
      <c r="AR22" s="245"/>
      <c r="AS22" s="245"/>
      <c r="AT22" s="24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24"/>
      <c r="C23" s="224"/>
      <c r="D23" s="225"/>
      <c r="E23" s="265"/>
      <c r="F23" s="266"/>
      <c r="G23" s="266"/>
      <c r="H23" s="266"/>
      <c r="I23" s="267"/>
      <c r="J23" s="291"/>
      <c r="K23" s="292"/>
      <c r="L23" s="292"/>
      <c r="M23" s="292"/>
      <c r="N23" s="292"/>
      <c r="O23" s="293"/>
      <c r="P23" s="291"/>
      <c r="Q23" s="292"/>
      <c r="R23" s="292"/>
      <c r="S23" s="292"/>
      <c r="T23" s="292"/>
      <c r="U23" s="293"/>
      <c r="V23" s="291"/>
      <c r="W23" s="292"/>
      <c r="X23" s="292"/>
      <c r="Y23" s="292"/>
      <c r="Z23" s="292"/>
      <c r="AA23" s="293"/>
      <c r="AB23" s="277"/>
      <c r="AC23" s="271"/>
      <c r="AD23" s="271"/>
      <c r="AE23" s="271"/>
      <c r="AF23" s="271"/>
      <c r="AG23" s="272"/>
      <c r="AH23" s="282"/>
      <c r="AI23" s="283"/>
      <c r="AJ23" s="283"/>
      <c r="AK23" s="283"/>
      <c r="AL23" s="283"/>
      <c r="AM23" s="284"/>
      <c r="AN23" s="70"/>
      <c r="AO23" s="247"/>
      <c r="AP23" s="248"/>
      <c r="AQ23" s="248"/>
      <c r="AR23" s="248"/>
      <c r="AS23" s="248"/>
      <c r="AT23" s="249"/>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24"/>
      <c r="C24" s="224"/>
      <c r="D24" s="225"/>
      <c r="E24" s="265"/>
      <c r="F24" s="266"/>
      <c r="G24" s="266"/>
      <c r="H24" s="266"/>
      <c r="I24" s="267"/>
      <c r="J24" s="291" t="str">
        <f>IF(AND('Mapa final'!$L$11="Alta",'Mapa final'!$P$11="Leve"),CONCATENATE("R",'Mapa final'!$A$11),"")</f>
        <v/>
      </c>
      <c r="K24" s="292"/>
      <c r="L24" s="292" t="str">
        <f>IF(AND('Mapa final'!$L$11="Alta",'Mapa final'!$P$11="Leve"),CONCATENATE("R",'Mapa final'!$A$11),"")</f>
        <v/>
      </c>
      <c r="M24" s="292"/>
      <c r="N24" s="292" t="str">
        <f>IF(AND('Mapa final'!$L$11="Alta",'Mapa final'!$P$11="Leve"),CONCATENATE("R",'Mapa final'!$A$11),"")</f>
        <v/>
      </c>
      <c r="O24" s="293"/>
      <c r="P24" s="291" t="str">
        <f>IF(AND('Mapa final'!$L$11="Alta",'Mapa final'!$P$11="Leve"),CONCATENATE("R",'Mapa final'!$A$11),"")</f>
        <v/>
      </c>
      <c r="Q24" s="292"/>
      <c r="R24" s="292" t="str">
        <f>IF(AND('Mapa final'!$L$11="Alta",'Mapa final'!$P$11="Leve"),CONCATENATE("R",'Mapa final'!$A$11),"")</f>
        <v/>
      </c>
      <c r="S24" s="292"/>
      <c r="T24" s="292" t="str">
        <f>IF(AND('Mapa final'!$L$11="Alta",'Mapa final'!$P$11="Leve"),CONCATENATE("R",'Mapa final'!$A$11),"")</f>
        <v/>
      </c>
      <c r="U24" s="293"/>
      <c r="V24" s="291" t="str">
        <f>IF(AND('Mapa final'!$L$11="Alta",'Mapa final'!$P$11="Leve"),CONCATENATE("R",'Mapa final'!$A$11),"")</f>
        <v/>
      </c>
      <c r="W24" s="292"/>
      <c r="X24" s="292" t="str">
        <f>IF(AND('Mapa final'!$L$11="Alta",'Mapa final'!$P$11="Leve"),CONCATENATE("R",'Mapa final'!$A$11),"")</f>
        <v/>
      </c>
      <c r="Y24" s="292"/>
      <c r="Z24" s="292" t="str">
        <f>IF(AND('Mapa final'!$L$11="Alta",'Mapa final'!$P$11="Leve"),CONCATENATE("R",'Mapa final'!$A$11),"")</f>
        <v/>
      </c>
      <c r="AA24" s="293"/>
      <c r="AB24" s="277" t="str">
        <f>IF(AND('Mapa final'!$L$11="Muy Alta",'Mapa final'!$P$11="Leve"),CONCATENATE("R",'Mapa final'!$A$11),"")</f>
        <v/>
      </c>
      <c r="AC24" s="271"/>
      <c r="AD24" s="271" t="str">
        <f>IF(AND('Mapa final'!$L$11="Muy Alta",'Mapa final'!$P$11="Leve"),CONCATENATE("R",'Mapa final'!$A$11),"")</f>
        <v/>
      </c>
      <c r="AE24" s="271"/>
      <c r="AF24" s="271" t="str">
        <f>IF(AND('Mapa final'!$L$11="Muy Alta",'Mapa final'!$P$11="Leve"),CONCATENATE("R",'Mapa final'!$A$11),"")</f>
        <v/>
      </c>
      <c r="AG24" s="272"/>
      <c r="AH24" s="282" t="str">
        <f>IF(AND('Mapa final'!$L$11="Muy Alta",'Mapa final'!$P$11="Catastrófico"),CONCATENATE("R",'Mapa final'!$A$11),"")</f>
        <v/>
      </c>
      <c r="AI24" s="283"/>
      <c r="AJ24" s="283" t="str">
        <f>IF(AND('Mapa final'!$L$11="Muy Alta",'Mapa final'!$P$11="Catastrófico"),CONCATENATE("R",'Mapa final'!$A$11),"")</f>
        <v/>
      </c>
      <c r="AK24" s="283"/>
      <c r="AL24" s="283" t="str">
        <f>IF(AND('Mapa final'!$L$11="Muy Alta",'Mapa final'!$P$11="Catastrófico"),CONCATENATE("R",'Mapa final'!$A$11),"")</f>
        <v/>
      </c>
      <c r="AM24" s="284"/>
      <c r="AN24" s="70"/>
      <c r="AO24" s="247"/>
      <c r="AP24" s="248"/>
      <c r="AQ24" s="248"/>
      <c r="AR24" s="248"/>
      <c r="AS24" s="248"/>
      <c r="AT24" s="249"/>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24"/>
      <c r="C25" s="224"/>
      <c r="D25" s="225"/>
      <c r="E25" s="265"/>
      <c r="F25" s="266"/>
      <c r="G25" s="266"/>
      <c r="H25" s="266"/>
      <c r="I25" s="267"/>
      <c r="J25" s="291"/>
      <c r="K25" s="292"/>
      <c r="L25" s="292"/>
      <c r="M25" s="292"/>
      <c r="N25" s="292"/>
      <c r="O25" s="293"/>
      <c r="P25" s="291"/>
      <c r="Q25" s="292"/>
      <c r="R25" s="292"/>
      <c r="S25" s="292"/>
      <c r="T25" s="292"/>
      <c r="U25" s="293"/>
      <c r="V25" s="291"/>
      <c r="W25" s="292"/>
      <c r="X25" s="292"/>
      <c r="Y25" s="292"/>
      <c r="Z25" s="292"/>
      <c r="AA25" s="293"/>
      <c r="AB25" s="277"/>
      <c r="AC25" s="271"/>
      <c r="AD25" s="271"/>
      <c r="AE25" s="271"/>
      <c r="AF25" s="271"/>
      <c r="AG25" s="272"/>
      <c r="AH25" s="282"/>
      <c r="AI25" s="283"/>
      <c r="AJ25" s="283"/>
      <c r="AK25" s="283"/>
      <c r="AL25" s="283"/>
      <c r="AM25" s="284"/>
      <c r="AN25" s="70"/>
      <c r="AO25" s="247"/>
      <c r="AP25" s="248"/>
      <c r="AQ25" s="248"/>
      <c r="AR25" s="248"/>
      <c r="AS25" s="248"/>
      <c r="AT25" s="24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24"/>
      <c r="C26" s="224"/>
      <c r="D26" s="225"/>
      <c r="E26" s="265"/>
      <c r="F26" s="266"/>
      <c r="G26" s="266"/>
      <c r="H26" s="266"/>
      <c r="I26" s="267"/>
      <c r="J26" s="291" t="str">
        <f>IF(AND('Mapa final'!$L$11="Alta",'Mapa final'!$P$11="Leve"),CONCATENATE("R",'Mapa final'!$A$11),"")</f>
        <v/>
      </c>
      <c r="K26" s="292"/>
      <c r="L26" s="292" t="str">
        <f>IF(AND('Mapa final'!$L$11="Alta",'Mapa final'!$P$11="Leve"),CONCATENATE("R",'Mapa final'!$A$11),"")</f>
        <v/>
      </c>
      <c r="M26" s="292"/>
      <c r="N26" s="292" t="str">
        <f>IF(AND('Mapa final'!$L$11="Alta",'Mapa final'!$P$11="Leve"),CONCATENATE("R",'Mapa final'!$A$11),"")</f>
        <v/>
      </c>
      <c r="O26" s="293"/>
      <c r="P26" s="291" t="str">
        <f>IF(AND('Mapa final'!$L$11="Alta",'Mapa final'!$P$11="Leve"),CONCATENATE("R",'Mapa final'!$A$11),"")</f>
        <v/>
      </c>
      <c r="Q26" s="292"/>
      <c r="R26" s="292" t="str">
        <f>IF(AND('Mapa final'!$L$11="Alta",'Mapa final'!$P$11="Leve"),CONCATENATE("R",'Mapa final'!$A$11),"")</f>
        <v/>
      </c>
      <c r="S26" s="292"/>
      <c r="T26" s="292" t="str">
        <f>IF(AND('Mapa final'!$L$11="Alta",'Mapa final'!$P$11="Leve"),CONCATENATE("R",'Mapa final'!$A$11),"")</f>
        <v/>
      </c>
      <c r="U26" s="293"/>
      <c r="V26" s="291" t="str">
        <f>IF(AND('Mapa final'!$L$11="Alta",'Mapa final'!$P$11="Leve"),CONCATENATE("R",'Mapa final'!$A$11),"")</f>
        <v/>
      </c>
      <c r="W26" s="292"/>
      <c r="X26" s="292" t="str">
        <f>IF(AND('Mapa final'!$L$11="Alta",'Mapa final'!$P$11="Leve"),CONCATENATE("R",'Mapa final'!$A$11),"")</f>
        <v/>
      </c>
      <c r="Y26" s="292"/>
      <c r="Z26" s="292" t="str">
        <f>IF(AND('Mapa final'!$L$11="Alta",'Mapa final'!$P$11="Leve"),CONCATENATE("R",'Mapa final'!$A$11),"")</f>
        <v/>
      </c>
      <c r="AA26" s="293"/>
      <c r="AB26" s="277" t="str">
        <f>IF(AND('Mapa final'!$L$11="Muy Alta",'Mapa final'!$P$11="Leve"),CONCATENATE("R",'Mapa final'!$A$11),"")</f>
        <v/>
      </c>
      <c r="AC26" s="271"/>
      <c r="AD26" s="271" t="str">
        <f>IF(AND('Mapa final'!$L$11="Muy Alta",'Mapa final'!$P$11="Leve"),CONCATENATE("R",'Mapa final'!$A$11),"")</f>
        <v/>
      </c>
      <c r="AE26" s="271"/>
      <c r="AF26" s="271" t="str">
        <f>IF(AND('Mapa final'!$L$11="Muy Alta",'Mapa final'!$P$11="Leve"),CONCATENATE("R",'Mapa final'!$A$11),"")</f>
        <v/>
      </c>
      <c r="AG26" s="272"/>
      <c r="AH26" s="282" t="str">
        <f>IF(AND('Mapa final'!$L$11="Muy Alta",'Mapa final'!$P$11="Catastrófico"),CONCATENATE("R",'Mapa final'!$A$11),"")</f>
        <v/>
      </c>
      <c r="AI26" s="283"/>
      <c r="AJ26" s="283" t="str">
        <f>IF(AND('Mapa final'!$L$11="Muy Alta",'Mapa final'!$P$11="Catastrófico"),CONCATENATE("R",'Mapa final'!$A$11),"")</f>
        <v/>
      </c>
      <c r="AK26" s="283"/>
      <c r="AL26" s="283" t="str">
        <f>IF(AND('Mapa final'!$L$11="Muy Alta",'Mapa final'!$P$11="Catastrófico"),CONCATENATE("R",'Mapa final'!$A$11),"")</f>
        <v/>
      </c>
      <c r="AM26" s="284"/>
      <c r="AN26" s="70"/>
      <c r="AO26" s="247"/>
      <c r="AP26" s="248"/>
      <c r="AQ26" s="248"/>
      <c r="AR26" s="248"/>
      <c r="AS26" s="248"/>
      <c r="AT26" s="249"/>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24"/>
      <c r="C27" s="224"/>
      <c r="D27" s="225"/>
      <c r="E27" s="265"/>
      <c r="F27" s="266"/>
      <c r="G27" s="266"/>
      <c r="H27" s="266"/>
      <c r="I27" s="267"/>
      <c r="J27" s="291"/>
      <c r="K27" s="292"/>
      <c r="L27" s="292"/>
      <c r="M27" s="292"/>
      <c r="N27" s="292"/>
      <c r="O27" s="293"/>
      <c r="P27" s="291"/>
      <c r="Q27" s="292"/>
      <c r="R27" s="292"/>
      <c r="S27" s="292"/>
      <c r="T27" s="292"/>
      <c r="U27" s="293"/>
      <c r="V27" s="291"/>
      <c r="W27" s="292"/>
      <c r="X27" s="292"/>
      <c r="Y27" s="292"/>
      <c r="Z27" s="292"/>
      <c r="AA27" s="293"/>
      <c r="AB27" s="277"/>
      <c r="AC27" s="271"/>
      <c r="AD27" s="271"/>
      <c r="AE27" s="271"/>
      <c r="AF27" s="271"/>
      <c r="AG27" s="272"/>
      <c r="AH27" s="282"/>
      <c r="AI27" s="283"/>
      <c r="AJ27" s="283"/>
      <c r="AK27" s="283"/>
      <c r="AL27" s="283"/>
      <c r="AM27" s="284"/>
      <c r="AN27" s="70"/>
      <c r="AO27" s="247"/>
      <c r="AP27" s="248"/>
      <c r="AQ27" s="248"/>
      <c r="AR27" s="248"/>
      <c r="AS27" s="248"/>
      <c r="AT27" s="249"/>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24"/>
      <c r="C28" s="224"/>
      <c r="D28" s="225"/>
      <c r="E28" s="265"/>
      <c r="F28" s="266"/>
      <c r="G28" s="266"/>
      <c r="H28" s="266"/>
      <c r="I28" s="267"/>
      <c r="J28" s="291" t="str">
        <f>IF(AND('Mapa final'!$L$11="Alta",'Mapa final'!$P$11="Leve"),CONCATENATE("R",'Mapa final'!$A$11),"")</f>
        <v/>
      </c>
      <c r="K28" s="292"/>
      <c r="L28" s="292" t="str">
        <f>IF(AND('Mapa final'!$L$11="Alta",'Mapa final'!$P$11="Leve"),CONCATENATE("R",'Mapa final'!$A$11),"")</f>
        <v/>
      </c>
      <c r="M28" s="292"/>
      <c r="N28" s="292" t="str">
        <f>IF(AND('Mapa final'!$L$11="Alta",'Mapa final'!$P$11="Leve"),CONCATENATE("R",'Mapa final'!$A$11),"")</f>
        <v/>
      </c>
      <c r="O28" s="293"/>
      <c r="P28" s="291" t="str">
        <f>IF(AND('Mapa final'!$L$11="Alta",'Mapa final'!$P$11="Leve"),CONCATENATE("R",'Mapa final'!$A$11),"")</f>
        <v/>
      </c>
      <c r="Q28" s="292"/>
      <c r="R28" s="292" t="str">
        <f>IF(AND('Mapa final'!$L$11="Alta",'Mapa final'!$P$11="Leve"),CONCATENATE("R",'Mapa final'!$A$11),"")</f>
        <v/>
      </c>
      <c r="S28" s="292"/>
      <c r="T28" s="292" t="str">
        <f>IF(AND('Mapa final'!$L$11="Alta",'Mapa final'!$P$11="Leve"),CONCATENATE("R",'Mapa final'!$A$11),"")</f>
        <v/>
      </c>
      <c r="U28" s="293"/>
      <c r="V28" s="291" t="str">
        <f>IF(AND('Mapa final'!$L$11="Alta",'Mapa final'!$P$11="Leve"),CONCATENATE("R",'Mapa final'!$A$11),"")</f>
        <v/>
      </c>
      <c r="W28" s="292"/>
      <c r="X28" s="292" t="str">
        <f>IF(AND('Mapa final'!$L$11="Alta",'Mapa final'!$P$11="Leve"),CONCATENATE("R",'Mapa final'!$A$11),"")</f>
        <v/>
      </c>
      <c r="Y28" s="292"/>
      <c r="Z28" s="292" t="str">
        <f>IF(AND('Mapa final'!$L$11="Alta",'Mapa final'!$P$11="Leve"),CONCATENATE("R",'Mapa final'!$A$11),"")</f>
        <v/>
      </c>
      <c r="AA28" s="293"/>
      <c r="AB28" s="277" t="str">
        <f>IF(AND('Mapa final'!$L$11="Muy Alta",'Mapa final'!$P$11="Leve"),CONCATENATE("R",'Mapa final'!$A$11),"")</f>
        <v/>
      </c>
      <c r="AC28" s="271"/>
      <c r="AD28" s="271" t="str">
        <f>IF(AND('Mapa final'!$L$11="Muy Alta",'Mapa final'!$P$11="Leve"),CONCATENATE("R",'Mapa final'!$A$11),"")</f>
        <v/>
      </c>
      <c r="AE28" s="271"/>
      <c r="AF28" s="271" t="str">
        <f>IF(AND('Mapa final'!$L$11="Muy Alta",'Mapa final'!$P$11="Leve"),CONCATENATE("R",'Mapa final'!$A$11),"")</f>
        <v/>
      </c>
      <c r="AG28" s="272"/>
      <c r="AH28" s="282" t="str">
        <f>IF(AND('Mapa final'!$L$11="Muy Alta",'Mapa final'!$P$11="Catastrófico"),CONCATENATE("R",'Mapa final'!$A$11),"")</f>
        <v/>
      </c>
      <c r="AI28" s="283"/>
      <c r="AJ28" s="283" t="str">
        <f>IF(AND('Mapa final'!$L$11="Muy Alta",'Mapa final'!$P$11="Catastrófico"),CONCATENATE("R",'Mapa final'!$A$11),"")</f>
        <v/>
      </c>
      <c r="AK28" s="283"/>
      <c r="AL28" s="283" t="str">
        <f>IF(AND('Mapa final'!$L$11="Muy Alta",'Mapa final'!$P$11="Catastrófico"),CONCATENATE("R",'Mapa final'!$A$11),"")</f>
        <v/>
      </c>
      <c r="AM28" s="284"/>
      <c r="AN28" s="70"/>
      <c r="AO28" s="247"/>
      <c r="AP28" s="248"/>
      <c r="AQ28" s="248"/>
      <c r="AR28" s="248"/>
      <c r="AS28" s="248"/>
      <c r="AT28" s="249"/>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24"/>
      <c r="C29" s="224"/>
      <c r="D29" s="225"/>
      <c r="E29" s="268"/>
      <c r="F29" s="269"/>
      <c r="G29" s="269"/>
      <c r="H29" s="269"/>
      <c r="I29" s="270"/>
      <c r="J29" s="291"/>
      <c r="K29" s="292"/>
      <c r="L29" s="292"/>
      <c r="M29" s="292"/>
      <c r="N29" s="292"/>
      <c r="O29" s="293"/>
      <c r="P29" s="294"/>
      <c r="Q29" s="295"/>
      <c r="R29" s="295"/>
      <c r="S29" s="295"/>
      <c r="T29" s="295"/>
      <c r="U29" s="296"/>
      <c r="V29" s="294"/>
      <c r="W29" s="295"/>
      <c r="X29" s="295"/>
      <c r="Y29" s="295"/>
      <c r="Z29" s="295"/>
      <c r="AA29" s="296"/>
      <c r="AB29" s="281"/>
      <c r="AC29" s="273"/>
      <c r="AD29" s="273"/>
      <c r="AE29" s="273"/>
      <c r="AF29" s="273"/>
      <c r="AG29" s="274"/>
      <c r="AH29" s="285"/>
      <c r="AI29" s="286"/>
      <c r="AJ29" s="286"/>
      <c r="AK29" s="286"/>
      <c r="AL29" s="286"/>
      <c r="AM29" s="287"/>
      <c r="AN29" s="70"/>
      <c r="AO29" s="250"/>
      <c r="AP29" s="251"/>
      <c r="AQ29" s="251"/>
      <c r="AR29" s="251"/>
      <c r="AS29" s="251"/>
      <c r="AT29" s="252"/>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24"/>
      <c r="C30" s="224"/>
      <c r="D30" s="225"/>
      <c r="E30" s="262" t="s">
        <v>113</v>
      </c>
      <c r="F30" s="263"/>
      <c r="G30" s="263"/>
      <c r="H30" s="263"/>
      <c r="I30" s="263"/>
      <c r="J30" s="306" t="str">
        <f>IF(AND('Mapa final'!$L$11="Baja",'Mapa final'!$P$11="Leve"),CONCATENATE("R",'Mapa final'!$A$11),"")</f>
        <v/>
      </c>
      <c r="K30" s="307"/>
      <c r="L30" s="307" t="str">
        <f>IF(AND('Mapa final'!$L$11="Baja",'Mapa final'!$P$11="Leve"),CONCATENATE("R",'Mapa final'!$A$11),"")</f>
        <v/>
      </c>
      <c r="M30" s="307"/>
      <c r="N30" s="307" t="str">
        <f>IF(AND('Mapa final'!$L$11="Baja",'Mapa final'!$P$11="Leve"),CONCATENATE("R",'Mapa final'!$A$11),"")</f>
        <v/>
      </c>
      <c r="O30" s="308"/>
      <c r="P30" s="298" t="str">
        <f>IF(AND('Mapa final'!$L$11="Alta",'Mapa final'!$P$11="Leve"),CONCATENATE("R",'Mapa final'!$A$11),"")</f>
        <v/>
      </c>
      <c r="Q30" s="298"/>
      <c r="R30" s="298" t="str">
        <f>IF(AND('Mapa final'!$L$11="Alta",'Mapa final'!$P$11="Leve"),CONCATENATE("R",'Mapa final'!$A$11),"")</f>
        <v/>
      </c>
      <c r="S30" s="298"/>
      <c r="T30" s="298" t="str">
        <f>IF(AND('Mapa final'!$L$11="Alta",'Mapa final'!$P$11="Leve"),CONCATENATE("R",'Mapa final'!$A$11),"")</f>
        <v/>
      </c>
      <c r="U30" s="299"/>
      <c r="V30" s="297" t="str">
        <f>IF(AND('Mapa final'!$L$11="Alta",'Mapa final'!$P$11="Leve"),CONCATENATE("R",'Mapa final'!$A$11),"")</f>
        <v/>
      </c>
      <c r="W30" s="298"/>
      <c r="X30" s="298" t="str">
        <f>IF(AND('Mapa final'!$L$14="baja",'Mapa final'!$P$14="moderado"),CONCATENATE("R",'Mapa final'!$A$14),"")</f>
        <v>R4</v>
      </c>
      <c r="Y30" s="298"/>
      <c r="Z30" s="298" t="str">
        <f>IF(AND('Mapa final'!$L$11="Alta",'Mapa final'!$P$11="Leve"),CONCATENATE("R",'Mapa final'!$A$11),"")</f>
        <v/>
      </c>
      <c r="AA30" s="299"/>
      <c r="AB30" s="275" t="str">
        <f>IF(AND('Mapa final'!$L$11="baja",'Mapa final'!$P$11="mayor"),CONCATENATE("R",'Mapa final'!$A$11),"")</f>
        <v>R1</v>
      </c>
      <c r="AC30" s="276"/>
      <c r="AD30" s="276" t="str">
        <f>IF(AND('Mapa final'!$L$11="Muy Alta",'Mapa final'!$P$11="Leve"),CONCATENATE("R",'Mapa final'!$A$11),"")</f>
        <v/>
      </c>
      <c r="AE30" s="276"/>
      <c r="AF30" s="276" t="str">
        <f>IF(AND('Mapa final'!$L$11="Muy Alta",'Mapa final'!$P$11="Leve"),CONCATENATE("R",'Mapa final'!$A$11),"")</f>
        <v/>
      </c>
      <c r="AG30" s="278"/>
      <c r="AH30" s="288" t="str">
        <f>IF(AND('Mapa final'!$L$11="Muy Alta",'Mapa final'!$P$11="Catastrófico"),CONCATENATE("R",'Mapa final'!$A$11),"")</f>
        <v/>
      </c>
      <c r="AI30" s="289"/>
      <c r="AJ30" s="289" t="str">
        <f>IF(AND('Mapa final'!$L$11="Muy Alta",'Mapa final'!$P$11="Catastrófico"),CONCATENATE("R",'Mapa final'!$A$11),"")</f>
        <v/>
      </c>
      <c r="AK30" s="289"/>
      <c r="AL30" s="289" t="str">
        <f>IF(AND('Mapa final'!$L$11="Muy Alta",'Mapa final'!$P$11="Catastrófico"),CONCATENATE("R",'Mapa final'!$A$11),"")</f>
        <v/>
      </c>
      <c r="AM30" s="290"/>
      <c r="AN30" s="70"/>
      <c r="AO30" s="253" t="s">
        <v>81</v>
      </c>
      <c r="AP30" s="254"/>
      <c r="AQ30" s="254"/>
      <c r="AR30" s="254"/>
      <c r="AS30" s="254"/>
      <c r="AT30" s="255"/>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24"/>
      <c r="C31" s="224"/>
      <c r="D31" s="225"/>
      <c r="E31" s="265"/>
      <c r="F31" s="266"/>
      <c r="G31" s="266"/>
      <c r="H31" s="266"/>
      <c r="I31" s="266"/>
      <c r="J31" s="302"/>
      <c r="K31" s="300"/>
      <c r="L31" s="300"/>
      <c r="M31" s="300"/>
      <c r="N31" s="300"/>
      <c r="O31" s="301"/>
      <c r="P31" s="292"/>
      <c r="Q31" s="292"/>
      <c r="R31" s="292"/>
      <c r="S31" s="292"/>
      <c r="T31" s="292"/>
      <c r="U31" s="293"/>
      <c r="V31" s="291"/>
      <c r="W31" s="292"/>
      <c r="X31" s="292"/>
      <c r="Y31" s="292"/>
      <c r="Z31" s="292"/>
      <c r="AA31" s="293"/>
      <c r="AB31" s="277"/>
      <c r="AC31" s="271"/>
      <c r="AD31" s="271"/>
      <c r="AE31" s="271"/>
      <c r="AF31" s="271"/>
      <c r="AG31" s="272"/>
      <c r="AH31" s="282"/>
      <c r="AI31" s="283"/>
      <c r="AJ31" s="283"/>
      <c r="AK31" s="283"/>
      <c r="AL31" s="283"/>
      <c r="AM31" s="284"/>
      <c r="AN31" s="70"/>
      <c r="AO31" s="256"/>
      <c r="AP31" s="257"/>
      <c r="AQ31" s="257"/>
      <c r="AR31" s="257"/>
      <c r="AS31" s="257"/>
      <c r="AT31" s="258"/>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24"/>
      <c r="C32" s="224"/>
      <c r="D32" s="225"/>
      <c r="E32" s="265"/>
      <c r="F32" s="266"/>
      <c r="G32" s="266"/>
      <c r="H32" s="266"/>
      <c r="I32" s="266"/>
      <c r="J32" s="302" t="str">
        <f>IF(AND('Mapa final'!$L$11="Baja",'Mapa final'!$P$11="Leve"),CONCATENATE("R",'Mapa final'!$A$11),"")</f>
        <v/>
      </c>
      <c r="K32" s="300"/>
      <c r="L32" s="300" t="str">
        <f>IF(AND('Mapa final'!$L$11="Baja",'Mapa final'!$P$11="Leve"),CONCATENATE("R",'Mapa final'!$A$11),"")</f>
        <v/>
      </c>
      <c r="M32" s="300"/>
      <c r="N32" s="300" t="str">
        <f>IF(AND('Mapa final'!$L$11="Baja",'Mapa final'!$P$11="Leve"),CONCATENATE("R",'Mapa final'!$A$11),"")</f>
        <v/>
      </c>
      <c r="O32" s="301"/>
      <c r="P32" s="292" t="str">
        <f>IF(AND('Mapa final'!$L$11="Alta",'Mapa final'!$P$11="Leve"),CONCATENATE("R",'Mapa final'!$A$11),"")</f>
        <v/>
      </c>
      <c r="Q32" s="292"/>
      <c r="R32" s="292" t="str">
        <f>IF(AND('Mapa final'!$L$11="Alta",'Mapa final'!$P$11="Leve"),CONCATENATE("R",'Mapa final'!$A$11),"")</f>
        <v/>
      </c>
      <c r="S32" s="292"/>
      <c r="T32" s="292" t="str">
        <f>IF(AND('Mapa final'!$L$11="Alta",'Mapa final'!$P$11="Leve"),CONCATENATE("R",'Mapa final'!$A$11),"")</f>
        <v/>
      </c>
      <c r="U32" s="293"/>
      <c r="V32" s="291" t="str">
        <f>IF(AND('Mapa final'!$L$11="Alta",'Mapa final'!$P$11="Leve"),CONCATENATE("R",'Mapa final'!$A$11),"")</f>
        <v/>
      </c>
      <c r="W32" s="292"/>
      <c r="X32" s="292" t="str">
        <f>IF(AND('Mapa final'!$L$11="Alta",'Mapa final'!$P$11="Leve"),CONCATENATE("R",'Mapa final'!$A$11),"")</f>
        <v/>
      </c>
      <c r="Y32" s="292"/>
      <c r="Z32" s="292" t="str">
        <f>IF(AND('Mapa final'!$L$11="Alta",'Mapa final'!$P$11="Leve"),CONCATENATE("R",'Mapa final'!$A$11),"")</f>
        <v/>
      </c>
      <c r="AA32" s="293"/>
      <c r="AB32" s="277" t="str">
        <f>IF(AND('Mapa final'!$L$11="Muy Alta",'Mapa final'!$P$11="Leve"),CONCATENATE("R",'Mapa final'!$A$11),"")</f>
        <v/>
      </c>
      <c r="AC32" s="271"/>
      <c r="AD32" s="271" t="str">
        <f>IF(AND('Mapa final'!$L$12="baja",'Mapa final'!$P$12="mayor"),CONCATENATE("R",'Mapa final'!$A$12),"")</f>
        <v>R2</v>
      </c>
      <c r="AE32" s="271"/>
      <c r="AF32" s="271" t="str">
        <f>IF(AND('Mapa final'!$L$11="Muy Alta",'Mapa final'!$P$11="Leve"),CONCATENATE("R",'Mapa final'!$A$11),"")</f>
        <v/>
      </c>
      <c r="AG32" s="272"/>
      <c r="AH32" s="282" t="str">
        <f>IF(AND('Mapa final'!$L$11="Muy Alta",'Mapa final'!$P$11="Catastrófico"),CONCATENATE("R",'Mapa final'!$A$11),"")</f>
        <v/>
      </c>
      <c r="AI32" s="283"/>
      <c r="AJ32" s="283" t="str">
        <f>IF(AND('Mapa final'!$L$11="Muy Alta",'Mapa final'!$P$11="Catastrófico"),CONCATENATE("R",'Mapa final'!$A$11),"")</f>
        <v/>
      </c>
      <c r="AK32" s="283"/>
      <c r="AL32" s="283" t="str">
        <f>IF(AND('Mapa final'!$L$11="Muy Alta",'Mapa final'!$P$11="Catastrófico"),CONCATENATE("R",'Mapa final'!$A$11),"")</f>
        <v/>
      </c>
      <c r="AM32" s="284"/>
      <c r="AN32" s="70"/>
      <c r="AO32" s="256"/>
      <c r="AP32" s="257"/>
      <c r="AQ32" s="257"/>
      <c r="AR32" s="257"/>
      <c r="AS32" s="257"/>
      <c r="AT32" s="258"/>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24"/>
      <c r="C33" s="224"/>
      <c r="D33" s="225"/>
      <c r="E33" s="265"/>
      <c r="F33" s="266"/>
      <c r="G33" s="266"/>
      <c r="H33" s="266"/>
      <c r="I33" s="266"/>
      <c r="J33" s="302"/>
      <c r="K33" s="300"/>
      <c r="L33" s="300"/>
      <c r="M33" s="300"/>
      <c r="N33" s="300"/>
      <c r="O33" s="301"/>
      <c r="P33" s="292"/>
      <c r="Q33" s="292"/>
      <c r="R33" s="292"/>
      <c r="S33" s="292"/>
      <c r="T33" s="292"/>
      <c r="U33" s="293"/>
      <c r="V33" s="291"/>
      <c r="W33" s="292"/>
      <c r="X33" s="292"/>
      <c r="Y33" s="292"/>
      <c r="Z33" s="292"/>
      <c r="AA33" s="293"/>
      <c r="AB33" s="277"/>
      <c r="AC33" s="271"/>
      <c r="AD33" s="271"/>
      <c r="AE33" s="271"/>
      <c r="AF33" s="271"/>
      <c r="AG33" s="272"/>
      <c r="AH33" s="282"/>
      <c r="AI33" s="283"/>
      <c r="AJ33" s="283"/>
      <c r="AK33" s="283"/>
      <c r="AL33" s="283"/>
      <c r="AM33" s="284"/>
      <c r="AN33" s="70"/>
      <c r="AO33" s="256"/>
      <c r="AP33" s="257"/>
      <c r="AQ33" s="257"/>
      <c r="AR33" s="257"/>
      <c r="AS33" s="257"/>
      <c r="AT33" s="258"/>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24"/>
      <c r="C34" s="224"/>
      <c r="D34" s="225"/>
      <c r="E34" s="265"/>
      <c r="F34" s="266"/>
      <c r="G34" s="266"/>
      <c r="H34" s="266"/>
      <c r="I34" s="266"/>
      <c r="J34" s="302" t="str">
        <f>IF(AND('Mapa final'!$L$11="Baja",'Mapa final'!$P$11="Leve"),CONCATENATE("R",'Mapa final'!$A$11),"")</f>
        <v/>
      </c>
      <c r="K34" s="300"/>
      <c r="L34" s="300" t="str">
        <f>IF(AND('Mapa final'!$L$11="Baja",'Mapa final'!$P$11="Leve"),CONCATENATE("R",'Mapa final'!$A$11),"")</f>
        <v/>
      </c>
      <c r="M34" s="300"/>
      <c r="N34" s="300" t="str">
        <f>IF(AND('Mapa final'!$L$11="Baja",'Mapa final'!$P$11="Leve"),CONCATENATE("R",'Mapa final'!$A$11),"")</f>
        <v/>
      </c>
      <c r="O34" s="301"/>
      <c r="P34" s="292" t="str">
        <f>IF(AND('Mapa final'!$L$11="Alta",'Mapa final'!$P$11="Leve"),CONCATENATE("R",'Mapa final'!$A$11),"")</f>
        <v/>
      </c>
      <c r="Q34" s="292"/>
      <c r="R34" s="292" t="str">
        <f>IF(AND('Mapa final'!$L$11="Alta",'Mapa final'!$P$11="Leve"),CONCATENATE("R",'Mapa final'!$A$11),"")</f>
        <v/>
      </c>
      <c r="S34" s="292"/>
      <c r="T34" s="292" t="str">
        <f>IF(AND('Mapa final'!$L$11="Alta",'Mapa final'!$P$11="Leve"),CONCATENATE("R",'Mapa final'!$A$11),"")</f>
        <v/>
      </c>
      <c r="U34" s="293"/>
      <c r="V34" s="291" t="str">
        <f>IF(AND('Mapa final'!$L$11="Alta",'Mapa final'!$P$11="Leve"),CONCATENATE("R",'Mapa final'!$A$11),"")</f>
        <v/>
      </c>
      <c r="W34" s="292"/>
      <c r="X34" s="292" t="str">
        <f>IF(AND('Mapa final'!$L$11="Alta",'Mapa final'!$P$11="Leve"),CONCATENATE("R",'Mapa final'!$A$11),"")</f>
        <v/>
      </c>
      <c r="Y34" s="292"/>
      <c r="Z34" s="292" t="str">
        <f>IF(AND('Mapa final'!$L$11="Alta",'Mapa final'!$P$11="Leve"),CONCATENATE("R",'Mapa final'!$A$11),"")</f>
        <v/>
      </c>
      <c r="AA34" s="293"/>
      <c r="AB34" s="277" t="str">
        <f>IF(AND('Mapa final'!$L$11="Muy Alta",'Mapa final'!$P$11="Leve"),CONCATENATE("R",'Mapa final'!$A$11),"")</f>
        <v/>
      </c>
      <c r="AC34" s="271"/>
      <c r="AD34" s="271" t="str">
        <f>IF(AND('Mapa final'!$L$11="Muy Alta",'Mapa final'!$P$11="Leve"),CONCATENATE("R",'Mapa final'!$A$11),"")</f>
        <v/>
      </c>
      <c r="AE34" s="271"/>
      <c r="AF34" s="271" t="str">
        <f>IF(AND('Mapa final'!$L$11="Muy Alta",'Mapa final'!$P$11="Leve"),CONCATENATE("R",'Mapa final'!$A$11),"")</f>
        <v/>
      </c>
      <c r="AG34" s="272"/>
      <c r="AH34" s="282" t="str">
        <f>IF(AND('Mapa final'!$L$11="Muy Alta",'Mapa final'!$P$11="Catastrófico"),CONCATENATE("R",'Mapa final'!$A$11),"")</f>
        <v/>
      </c>
      <c r="AI34" s="283"/>
      <c r="AJ34" s="283" t="str">
        <f>IF(AND('Mapa final'!$L$11="Muy Alta",'Mapa final'!$P$11="Catastrófico"),CONCATENATE("R",'Mapa final'!$A$11),"")</f>
        <v/>
      </c>
      <c r="AK34" s="283"/>
      <c r="AL34" s="283" t="str">
        <f>IF(AND('Mapa final'!$L$11="Muy Alta",'Mapa final'!$P$11="Catastrófico"),CONCATENATE("R",'Mapa final'!$A$11),"")</f>
        <v/>
      </c>
      <c r="AM34" s="284"/>
      <c r="AN34" s="70"/>
      <c r="AO34" s="256"/>
      <c r="AP34" s="257"/>
      <c r="AQ34" s="257"/>
      <c r="AR34" s="257"/>
      <c r="AS34" s="257"/>
      <c r="AT34" s="258"/>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24"/>
      <c r="C35" s="224"/>
      <c r="D35" s="225"/>
      <c r="E35" s="265"/>
      <c r="F35" s="266"/>
      <c r="G35" s="266"/>
      <c r="H35" s="266"/>
      <c r="I35" s="266"/>
      <c r="J35" s="302"/>
      <c r="K35" s="300"/>
      <c r="L35" s="300"/>
      <c r="M35" s="300"/>
      <c r="N35" s="300"/>
      <c r="O35" s="301"/>
      <c r="P35" s="292"/>
      <c r="Q35" s="292"/>
      <c r="R35" s="292"/>
      <c r="S35" s="292"/>
      <c r="T35" s="292"/>
      <c r="U35" s="293"/>
      <c r="V35" s="291"/>
      <c r="W35" s="292"/>
      <c r="X35" s="292"/>
      <c r="Y35" s="292"/>
      <c r="Z35" s="292"/>
      <c r="AA35" s="293"/>
      <c r="AB35" s="277"/>
      <c r="AC35" s="271"/>
      <c r="AD35" s="271"/>
      <c r="AE35" s="271"/>
      <c r="AF35" s="271"/>
      <c r="AG35" s="272"/>
      <c r="AH35" s="282"/>
      <c r="AI35" s="283"/>
      <c r="AJ35" s="283"/>
      <c r="AK35" s="283"/>
      <c r="AL35" s="283"/>
      <c r="AM35" s="284"/>
      <c r="AN35" s="70"/>
      <c r="AO35" s="256"/>
      <c r="AP35" s="257"/>
      <c r="AQ35" s="257"/>
      <c r="AR35" s="257"/>
      <c r="AS35" s="257"/>
      <c r="AT35" s="258"/>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24"/>
      <c r="C36" s="224"/>
      <c r="D36" s="225"/>
      <c r="E36" s="265"/>
      <c r="F36" s="266"/>
      <c r="G36" s="266"/>
      <c r="H36" s="266"/>
      <c r="I36" s="266"/>
      <c r="J36" s="302" t="str">
        <f>IF(AND('Mapa final'!$L$11="Baja",'Mapa final'!$P$11="Leve"),CONCATENATE("R",'Mapa final'!$A$11),"")</f>
        <v/>
      </c>
      <c r="K36" s="300"/>
      <c r="L36" s="300" t="str">
        <f>IF(AND('Mapa final'!$L$11="Baja",'Mapa final'!$P$11="Leve"),CONCATENATE("R",'Mapa final'!$A$11),"")</f>
        <v/>
      </c>
      <c r="M36" s="300"/>
      <c r="N36" s="300" t="str">
        <f>IF(AND('Mapa final'!$L$11="Baja",'Mapa final'!$P$11="Leve"),CONCATENATE("R",'Mapa final'!$A$11),"")</f>
        <v/>
      </c>
      <c r="O36" s="301"/>
      <c r="P36" s="292" t="str">
        <f>IF(AND('Mapa final'!$L$11="Alta",'Mapa final'!$P$11="Leve"),CONCATENATE("R",'Mapa final'!$A$11),"")</f>
        <v/>
      </c>
      <c r="Q36" s="292"/>
      <c r="R36" s="292" t="str">
        <f>IF(AND('Mapa final'!$L$11="Alta",'Mapa final'!$P$11="Leve"),CONCATENATE("R",'Mapa final'!$A$11),"")</f>
        <v/>
      </c>
      <c r="S36" s="292"/>
      <c r="T36" s="292" t="str">
        <f>IF(AND('Mapa final'!$L$11="Alta",'Mapa final'!$P$11="Leve"),CONCATENATE("R",'Mapa final'!$A$11),"")</f>
        <v/>
      </c>
      <c r="U36" s="293"/>
      <c r="V36" s="291" t="str">
        <f>IF(AND('Mapa final'!$L$11="Alta",'Mapa final'!$P$11="Leve"),CONCATENATE("R",'Mapa final'!$A$11),"")</f>
        <v/>
      </c>
      <c r="W36" s="292"/>
      <c r="X36" s="292" t="str">
        <f>IF(AND('Mapa final'!$L$11="Alta",'Mapa final'!$P$11="Leve"),CONCATENATE("R",'Mapa final'!$A$11),"")</f>
        <v/>
      </c>
      <c r="Y36" s="292"/>
      <c r="Z36" s="292" t="str">
        <f>IF(AND('Mapa final'!$L$11="Alta",'Mapa final'!$P$11="Leve"),CONCATENATE("R",'Mapa final'!$A$11),"")</f>
        <v/>
      </c>
      <c r="AA36" s="293"/>
      <c r="AB36" s="277" t="str">
        <f>IF(AND('Mapa final'!$L$11="Muy Alta",'Mapa final'!$P$11="Leve"),CONCATENATE("R",'Mapa final'!$A$11),"")</f>
        <v/>
      </c>
      <c r="AC36" s="271"/>
      <c r="AD36" s="271" t="str">
        <f>IF(AND('Mapa final'!$L$11="Muy Alta",'Mapa final'!$P$11="Leve"),CONCATENATE("R",'Mapa final'!$A$11),"")</f>
        <v/>
      </c>
      <c r="AE36" s="271"/>
      <c r="AF36" s="271" t="str">
        <f>IF(AND('Mapa final'!$L$13="baja",'Mapa final'!$P$13="mayor"),CONCATENATE("R",'Mapa final'!$A$13),"")</f>
        <v>R3</v>
      </c>
      <c r="AG36" s="271"/>
      <c r="AH36" s="282" t="str">
        <f>IF(AND('Mapa final'!$L$11="Muy Alta",'Mapa final'!$P$11="Catastrófico"),CONCATENATE("R",'Mapa final'!$A$11),"")</f>
        <v/>
      </c>
      <c r="AI36" s="283"/>
      <c r="AJ36" s="283" t="str">
        <f>IF(AND('Mapa final'!$L$11="Muy Alta",'Mapa final'!$P$11="Catastrófico"),CONCATENATE("R",'Mapa final'!$A$11),"")</f>
        <v/>
      </c>
      <c r="AK36" s="283"/>
      <c r="AL36" s="283" t="str">
        <f>IF(AND('Mapa final'!$L$11="Muy Alta",'Mapa final'!$P$11="Catastrófico"),CONCATENATE("R",'Mapa final'!$A$11),"")</f>
        <v/>
      </c>
      <c r="AM36" s="284"/>
      <c r="AN36" s="70"/>
      <c r="AO36" s="256"/>
      <c r="AP36" s="257"/>
      <c r="AQ36" s="257"/>
      <c r="AR36" s="257"/>
      <c r="AS36" s="257"/>
      <c r="AT36" s="258"/>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24"/>
      <c r="C37" s="224"/>
      <c r="D37" s="225"/>
      <c r="E37" s="268"/>
      <c r="F37" s="269"/>
      <c r="G37" s="269"/>
      <c r="H37" s="269"/>
      <c r="I37" s="269"/>
      <c r="J37" s="303"/>
      <c r="K37" s="304"/>
      <c r="L37" s="304"/>
      <c r="M37" s="304"/>
      <c r="N37" s="304"/>
      <c r="O37" s="305"/>
      <c r="P37" s="295"/>
      <c r="Q37" s="295"/>
      <c r="R37" s="295"/>
      <c r="S37" s="295"/>
      <c r="T37" s="295"/>
      <c r="U37" s="296"/>
      <c r="V37" s="294"/>
      <c r="W37" s="295"/>
      <c r="X37" s="295"/>
      <c r="Y37" s="295"/>
      <c r="Z37" s="295"/>
      <c r="AA37" s="296"/>
      <c r="AB37" s="281"/>
      <c r="AC37" s="273"/>
      <c r="AD37" s="273"/>
      <c r="AE37" s="273"/>
      <c r="AF37" s="271"/>
      <c r="AG37" s="271"/>
      <c r="AH37" s="285"/>
      <c r="AI37" s="286"/>
      <c r="AJ37" s="286"/>
      <c r="AK37" s="286"/>
      <c r="AL37" s="286"/>
      <c r="AM37" s="287"/>
      <c r="AN37" s="70"/>
      <c r="AO37" s="259"/>
      <c r="AP37" s="260"/>
      <c r="AQ37" s="260"/>
      <c r="AR37" s="260"/>
      <c r="AS37" s="260"/>
      <c r="AT37" s="261"/>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24"/>
      <c r="C38" s="224"/>
      <c r="D38" s="225"/>
      <c r="E38" s="262" t="s">
        <v>112</v>
      </c>
      <c r="F38" s="263"/>
      <c r="G38" s="263"/>
      <c r="H38" s="263"/>
      <c r="I38" s="264"/>
      <c r="J38" s="306" t="str">
        <f>IF(AND('Mapa final'!$L$11="Baja",'Mapa final'!$P$11="Leve"),CONCATENATE("R",'Mapa final'!$A$11),"")</f>
        <v/>
      </c>
      <c r="K38" s="307"/>
      <c r="L38" s="307" t="str">
        <f>IF(AND('Mapa final'!$L$11="Baja",'Mapa final'!$P$11="Leve"),CONCATENATE("R",'Mapa final'!$A$11),"")</f>
        <v/>
      </c>
      <c r="M38" s="307"/>
      <c r="N38" s="307" t="str">
        <f>IF(AND('Mapa final'!$L$11="Baja",'Mapa final'!$P$11="Leve"),CONCATENATE("R",'Mapa final'!$A$11),"")</f>
        <v/>
      </c>
      <c r="O38" s="308"/>
      <c r="P38" s="306" t="str">
        <f>IF(AND('Mapa final'!$L$11="Baja",'Mapa final'!$P$11="Leve"),CONCATENATE("R",'Mapa final'!$A$11),"")</f>
        <v/>
      </c>
      <c r="Q38" s="307"/>
      <c r="R38" s="307" t="str">
        <f>IF(AND('Mapa final'!$L$11="Baja",'Mapa final'!$P$11="Leve"),CONCATENATE("R",'Mapa final'!$A$11),"")</f>
        <v/>
      </c>
      <c r="S38" s="307"/>
      <c r="T38" s="307" t="str">
        <f>IF(AND('Mapa final'!$L$11="Baja",'Mapa final'!$P$11="Leve"),CONCATENATE("R",'Mapa final'!$A$11),"")</f>
        <v/>
      </c>
      <c r="U38" s="308"/>
      <c r="V38" s="297" t="str">
        <f>IF(AND('Mapa final'!$L$11="Alta",'Mapa final'!$P$11="Leve"),CONCATENATE("R",'Mapa final'!$A$11),"")</f>
        <v/>
      </c>
      <c r="W38" s="298"/>
      <c r="X38" s="298" t="str">
        <f>IF(AND('Mapa final'!$L$11="Alta",'Mapa final'!$P$11="Leve"),CONCATENATE("R",'Mapa final'!$A$11),"")</f>
        <v/>
      </c>
      <c r="Y38" s="298"/>
      <c r="Z38" s="298" t="str">
        <f>IF(AND('Mapa final'!$L$11="Alta",'Mapa final'!$P$11="Leve"),CONCATENATE("R",'Mapa final'!$A$11),"")</f>
        <v/>
      </c>
      <c r="AA38" s="299"/>
      <c r="AB38" s="275" t="str">
        <f>IF(AND('Mapa final'!$L$11="Muy Alta",'Mapa final'!$P$11="Leve"),CONCATENATE("R",'Mapa final'!$A$11),"")</f>
        <v/>
      </c>
      <c r="AC38" s="276"/>
      <c r="AD38" s="276" t="str">
        <f>IF(AND('Mapa final'!$L$11="Muy Alta",'Mapa final'!$P$11="Leve"),CONCATENATE("R",'Mapa final'!$A$11),"")</f>
        <v/>
      </c>
      <c r="AE38" s="276"/>
      <c r="AF38" s="276" t="str">
        <f>IF(AND('Mapa final'!$L$11="Muy Alta",'Mapa final'!$P$11="Leve"),CONCATENATE("R",'Mapa final'!$A$11),"")</f>
        <v/>
      </c>
      <c r="AG38" s="278"/>
      <c r="AH38" s="288" t="str">
        <f>IF(AND('Mapa final'!$L$11="Muy Alta",'Mapa final'!$P$11="Catastrófico"),CONCATENATE("R",'Mapa final'!$A$11),"")</f>
        <v/>
      </c>
      <c r="AI38" s="289"/>
      <c r="AJ38" s="289" t="str">
        <f>IF(AND('Mapa final'!$L$11="Muy Alta",'Mapa final'!$P$11="Catastrófico"),CONCATENATE("R",'Mapa final'!$A$11),"")</f>
        <v/>
      </c>
      <c r="AK38" s="289"/>
      <c r="AL38" s="289" t="str">
        <f>IF(AND('Mapa final'!$L$11="Muy Alta",'Mapa final'!$P$11="Catastrófico"),CONCATENATE("R",'Mapa final'!$A$11),"")</f>
        <v/>
      </c>
      <c r="AM38" s="29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24"/>
      <c r="C39" s="224"/>
      <c r="D39" s="225"/>
      <c r="E39" s="265"/>
      <c r="F39" s="266"/>
      <c r="G39" s="266"/>
      <c r="H39" s="266"/>
      <c r="I39" s="267"/>
      <c r="J39" s="302"/>
      <c r="K39" s="300"/>
      <c r="L39" s="300"/>
      <c r="M39" s="300"/>
      <c r="N39" s="300"/>
      <c r="O39" s="301"/>
      <c r="P39" s="302"/>
      <c r="Q39" s="300"/>
      <c r="R39" s="300"/>
      <c r="S39" s="300"/>
      <c r="T39" s="300"/>
      <c r="U39" s="301"/>
      <c r="V39" s="291"/>
      <c r="W39" s="292"/>
      <c r="X39" s="292"/>
      <c r="Y39" s="292"/>
      <c r="Z39" s="292"/>
      <c r="AA39" s="293"/>
      <c r="AB39" s="277"/>
      <c r="AC39" s="271"/>
      <c r="AD39" s="271"/>
      <c r="AE39" s="271"/>
      <c r="AF39" s="271"/>
      <c r="AG39" s="272"/>
      <c r="AH39" s="282"/>
      <c r="AI39" s="283"/>
      <c r="AJ39" s="283"/>
      <c r="AK39" s="283"/>
      <c r="AL39" s="283"/>
      <c r="AM39" s="284"/>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24"/>
      <c r="C40" s="224"/>
      <c r="D40" s="225"/>
      <c r="E40" s="265"/>
      <c r="F40" s="266"/>
      <c r="G40" s="266"/>
      <c r="H40" s="266"/>
      <c r="I40" s="267"/>
      <c r="J40" s="302" t="str">
        <f>IF(AND('Mapa final'!$L$11="Baja",'Mapa final'!$P$11="Leve"),CONCATENATE("R",'Mapa final'!$A$11),"")</f>
        <v/>
      </c>
      <c r="K40" s="300"/>
      <c r="L40" s="300" t="str">
        <f>IF(AND('Mapa final'!$L$11="Baja",'Mapa final'!$P$11="Leve"),CONCATENATE("R",'Mapa final'!$A$11),"")</f>
        <v/>
      </c>
      <c r="M40" s="300"/>
      <c r="N40" s="300" t="str">
        <f>IF(AND('Mapa final'!$L$11="Baja",'Mapa final'!$P$11="Leve"),CONCATENATE("R",'Mapa final'!$A$11),"")</f>
        <v/>
      </c>
      <c r="O40" s="301"/>
      <c r="P40" s="302" t="str">
        <f>IF(AND('Mapa final'!$L$11="Baja",'Mapa final'!$P$11="Leve"),CONCATENATE("R",'Mapa final'!$A$11),"")</f>
        <v/>
      </c>
      <c r="Q40" s="300"/>
      <c r="R40" s="300" t="str">
        <f>IF(AND('Mapa final'!$L$11="Baja",'Mapa final'!$P$11="Leve"),CONCATENATE("R",'Mapa final'!$A$11),"")</f>
        <v/>
      </c>
      <c r="S40" s="300"/>
      <c r="T40" s="300" t="str">
        <f>IF(AND('Mapa final'!$L$11="Baja",'Mapa final'!$P$11="Leve"),CONCATENATE("R",'Mapa final'!$A$11),"")</f>
        <v/>
      </c>
      <c r="U40" s="301"/>
      <c r="V40" s="291" t="str">
        <f>IF(AND('Mapa final'!$L$11="Alta",'Mapa final'!$P$11="Leve"),CONCATENATE("R",'Mapa final'!$A$11),"")</f>
        <v/>
      </c>
      <c r="W40" s="292"/>
      <c r="X40" s="292" t="str">
        <f>IF(AND('Mapa final'!$L$11="Alta",'Mapa final'!$P$11="Leve"),CONCATENATE("R",'Mapa final'!$A$11),"")</f>
        <v/>
      </c>
      <c r="Y40" s="292"/>
      <c r="Z40" s="292" t="str">
        <f>IF(AND('Mapa final'!$L$11="Alta",'Mapa final'!$P$11="Leve"),CONCATENATE("R",'Mapa final'!$A$11),"")</f>
        <v/>
      </c>
      <c r="AA40" s="293"/>
      <c r="AB40" s="277" t="str">
        <f>IF(AND('Mapa final'!$L$11="Muy Alta",'Mapa final'!$P$11="Leve"),CONCATENATE("R",'Mapa final'!$A$11),"")</f>
        <v/>
      </c>
      <c r="AC40" s="271"/>
      <c r="AD40" s="271" t="str">
        <f>IF(AND('Mapa final'!$L$11="Muy Alta",'Mapa final'!$P$11="Leve"),CONCATENATE("R",'Mapa final'!$A$11),"")</f>
        <v/>
      </c>
      <c r="AE40" s="271"/>
      <c r="AF40" s="271" t="str">
        <f>IF(AND('Mapa final'!$L$11="Muy Alta",'Mapa final'!$P$11="Leve"),CONCATENATE("R",'Mapa final'!$A$11),"")</f>
        <v/>
      </c>
      <c r="AG40" s="272"/>
      <c r="AH40" s="282" t="str">
        <f>IF(AND('Mapa final'!$L$11="Muy Alta",'Mapa final'!$P$11="Catastrófico"),CONCATENATE("R",'Mapa final'!$A$11),"")</f>
        <v/>
      </c>
      <c r="AI40" s="283"/>
      <c r="AJ40" s="283" t="str">
        <f>IF(AND('Mapa final'!$L$11="Muy Alta",'Mapa final'!$P$11="Catastrófico"),CONCATENATE("R",'Mapa final'!$A$11),"")</f>
        <v/>
      </c>
      <c r="AK40" s="283"/>
      <c r="AL40" s="283" t="str">
        <f>IF(AND('Mapa final'!$L$11="Muy Alta",'Mapa final'!$P$11="Catastrófico"),CONCATENATE("R",'Mapa final'!$A$11),"")</f>
        <v/>
      </c>
      <c r="AM40" s="284"/>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24"/>
      <c r="C41" s="224"/>
      <c r="D41" s="225"/>
      <c r="E41" s="265"/>
      <c r="F41" s="266"/>
      <c r="G41" s="266"/>
      <c r="H41" s="266"/>
      <c r="I41" s="267"/>
      <c r="J41" s="302"/>
      <c r="K41" s="300"/>
      <c r="L41" s="300"/>
      <c r="M41" s="300"/>
      <c r="N41" s="300"/>
      <c r="O41" s="301"/>
      <c r="P41" s="302"/>
      <c r="Q41" s="300"/>
      <c r="R41" s="300"/>
      <c r="S41" s="300"/>
      <c r="T41" s="300"/>
      <c r="U41" s="301"/>
      <c r="V41" s="291"/>
      <c r="W41" s="292"/>
      <c r="X41" s="292"/>
      <c r="Y41" s="292"/>
      <c r="Z41" s="292"/>
      <c r="AA41" s="293"/>
      <c r="AB41" s="277"/>
      <c r="AC41" s="271"/>
      <c r="AD41" s="271"/>
      <c r="AE41" s="271"/>
      <c r="AF41" s="271"/>
      <c r="AG41" s="272"/>
      <c r="AH41" s="282"/>
      <c r="AI41" s="283"/>
      <c r="AJ41" s="283"/>
      <c r="AK41" s="283"/>
      <c r="AL41" s="283"/>
      <c r="AM41" s="284"/>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24"/>
      <c r="C42" s="224"/>
      <c r="D42" s="225"/>
      <c r="E42" s="265"/>
      <c r="F42" s="266"/>
      <c r="G42" s="266"/>
      <c r="H42" s="266"/>
      <c r="I42" s="267"/>
      <c r="J42" s="302" t="str">
        <f>IF(AND('Mapa final'!$L$11="Baja",'Mapa final'!$P$11="Leve"),CONCATENATE("R",'Mapa final'!$A$11),"")</f>
        <v/>
      </c>
      <c r="K42" s="300"/>
      <c r="L42" s="300" t="str">
        <f>IF(AND('Mapa final'!$L$11="Baja",'Mapa final'!$P$11="Leve"),CONCATENATE("R",'Mapa final'!$A$11),"")</f>
        <v/>
      </c>
      <c r="M42" s="300"/>
      <c r="N42" s="300" t="str">
        <f>IF(AND('Mapa final'!$L$11="Baja",'Mapa final'!$P$11="Leve"),CONCATENATE("R",'Mapa final'!$A$11),"")</f>
        <v/>
      </c>
      <c r="O42" s="301"/>
      <c r="P42" s="302" t="str">
        <f>IF(AND('Mapa final'!$L$11="Baja",'Mapa final'!$P$11="Leve"),CONCATENATE("R",'Mapa final'!$A$11),"")</f>
        <v/>
      </c>
      <c r="Q42" s="300"/>
      <c r="R42" s="300" t="str">
        <f>IF(AND('Mapa final'!$L$11="Baja",'Mapa final'!$P$11="Leve"),CONCATENATE("R",'Mapa final'!$A$11),"")</f>
        <v/>
      </c>
      <c r="S42" s="300"/>
      <c r="T42" s="300" t="str">
        <f>IF(AND('Mapa final'!$L$11="Baja",'Mapa final'!$P$11="Leve"),CONCATENATE("R",'Mapa final'!$A$11),"")</f>
        <v/>
      </c>
      <c r="U42" s="301"/>
      <c r="V42" s="291" t="str">
        <f>IF(AND('Mapa final'!$L$11="Alta",'Mapa final'!$P$11="Leve"),CONCATENATE("R",'Mapa final'!$A$11),"")</f>
        <v/>
      </c>
      <c r="W42" s="292"/>
      <c r="X42" s="292" t="str">
        <f>IF(AND('Mapa final'!$L$11="Alta",'Mapa final'!$P$11="Leve"),CONCATENATE("R",'Mapa final'!$A$11),"")</f>
        <v/>
      </c>
      <c r="Y42" s="292"/>
      <c r="Z42" s="292" t="str">
        <f>IF(AND('Mapa final'!$L$11="Alta",'Mapa final'!$P$11="Leve"),CONCATENATE("R",'Mapa final'!$A$11),"")</f>
        <v/>
      </c>
      <c r="AA42" s="293"/>
      <c r="AB42" s="277" t="str">
        <f>IF(AND('Mapa final'!$L$11="Muy Alta",'Mapa final'!$P$11="Leve"),CONCATENATE("R",'Mapa final'!$A$11),"")</f>
        <v/>
      </c>
      <c r="AC42" s="271"/>
      <c r="AD42" s="271" t="str">
        <f>IF(AND('Mapa final'!$L$11="Muy Alta",'Mapa final'!$P$11="Leve"),CONCATENATE("R",'Mapa final'!$A$11),"")</f>
        <v/>
      </c>
      <c r="AE42" s="271"/>
      <c r="AF42" s="271" t="str">
        <f>IF(AND('Mapa final'!$L$11="Muy Alta",'Mapa final'!$P$11="Leve"),CONCATENATE("R",'Mapa final'!$A$11),"")</f>
        <v/>
      </c>
      <c r="AG42" s="272"/>
      <c r="AH42" s="282" t="str">
        <f>IF(AND('Mapa final'!$L$11="Muy Alta",'Mapa final'!$P$11="Catastrófico"),CONCATENATE("R",'Mapa final'!$A$11),"")</f>
        <v/>
      </c>
      <c r="AI42" s="283"/>
      <c r="AJ42" s="283" t="str">
        <f>IF(AND('Mapa final'!$L$11="Muy Alta",'Mapa final'!$P$11="Catastrófico"),CONCATENATE("R",'Mapa final'!$A$11),"")</f>
        <v/>
      </c>
      <c r="AK42" s="283"/>
      <c r="AL42" s="283" t="str">
        <f>IF(AND('Mapa final'!$L$11="Muy Alta",'Mapa final'!$P$11="Catastrófico"),CONCATENATE("R",'Mapa final'!$A$11),"")</f>
        <v/>
      </c>
      <c r="AM42" s="284"/>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24"/>
      <c r="C43" s="224"/>
      <c r="D43" s="225"/>
      <c r="E43" s="265"/>
      <c r="F43" s="266"/>
      <c r="G43" s="266"/>
      <c r="H43" s="266"/>
      <c r="I43" s="267"/>
      <c r="J43" s="302"/>
      <c r="K43" s="300"/>
      <c r="L43" s="300"/>
      <c r="M43" s="300"/>
      <c r="N43" s="300"/>
      <c r="O43" s="301"/>
      <c r="P43" s="302"/>
      <c r="Q43" s="300"/>
      <c r="R43" s="300"/>
      <c r="S43" s="300"/>
      <c r="T43" s="300"/>
      <c r="U43" s="301"/>
      <c r="V43" s="291"/>
      <c r="W43" s="292"/>
      <c r="X43" s="292"/>
      <c r="Y43" s="292"/>
      <c r="Z43" s="292"/>
      <c r="AA43" s="293"/>
      <c r="AB43" s="277"/>
      <c r="AC43" s="271"/>
      <c r="AD43" s="271"/>
      <c r="AE43" s="271"/>
      <c r="AF43" s="271"/>
      <c r="AG43" s="272"/>
      <c r="AH43" s="282"/>
      <c r="AI43" s="283"/>
      <c r="AJ43" s="283"/>
      <c r="AK43" s="283"/>
      <c r="AL43" s="283"/>
      <c r="AM43" s="284"/>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24"/>
      <c r="C44" s="224"/>
      <c r="D44" s="225"/>
      <c r="E44" s="265"/>
      <c r="F44" s="266"/>
      <c r="G44" s="266"/>
      <c r="H44" s="266"/>
      <c r="I44" s="267"/>
      <c r="J44" s="302" t="str">
        <f>IF(AND('Mapa final'!$L$11="Baja",'Mapa final'!$P$11="Leve"),CONCATENATE("R",'Mapa final'!$A$11),"")</f>
        <v/>
      </c>
      <c r="K44" s="300"/>
      <c r="L44" s="300" t="str">
        <f>IF(AND('Mapa final'!$L$11="Baja",'Mapa final'!$P$11="Leve"),CONCATENATE("R",'Mapa final'!$A$11),"")</f>
        <v/>
      </c>
      <c r="M44" s="300"/>
      <c r="N44" s="300" t="str">
        <f>IF(AND('Mapa final'!$L$11="Baja",'Mapa final'!$P$11="Leve"),CONCATENATE("R",'Mapa final'!$A$11),"")</f>
        <v/>
      </c>
      <c r="O44" s="301"/>
      <c r="P44" s="302" t="str">
        <f>IF(AND('Mapa final'!$L$11="Baja",'Mapa final'!$P$11="Leve"),CONCATENATE("R",'Mapa final'!$A$11),"")</f>
        <v/>
      </c>
      <c r="Q44" s="300"/>
      <c r="R44" s="300" t="str">
        <f>IF(AND('Mapa final'!$L$11="Baja",'Mapa final'!$P$11="Leve"),CONCATENATE("R",'Mapa final'!$A$11),"")</f>
        <v/>
      </c>
      <c r="S44" s="300"/>
      <c r="T44" s="300" t="str">
        <f>IF(AND('Mapa final'!$L$11="Baja",'Mapa final'!$P$11="Leve"),CONCATENATE("R",'Mapa final'!$A$11),"")</f>
        <v/>
      </c>
      <c r="U44" s="301"/>
      <c r="V44" s="291" t="str">
        <f>IF(AND('Mapa final'!$L$11="Alta",'Mapa final'!$P$11="Leve"),CONCATENATE("R",'Mapa final'!$A$11),"")</f>
        <v/>
      </c>
      <c r="W44" s="292"/>
      <c r="X44" s="292" t="str">
        <f>IF(AND('Mapa final'!$L$11="Alta",'Mapa final'!$P$11="Leve"),CONCATENATE("R",'Mapa final'!$A$11),"")</f>
        <v/>
      </c>
      <c r="Y44" s="292"/>
      <c r="Z44" s="292" t="str">
        <f>IF(AND('Mapa final'!$L$11="Alta",'Mapa final'!$P$11="Leve"),CONCATENATE("R",'Mapa final'!$A$11),"")</f>
        <v/>
      </c>
      <c r="AA44" s="293"/>
      <c r="AB44" s="277" t="str">
        <f>IF(AND('Mapa final'!$L$11="Muy Alta",'Mapa final'!$P$11="Leve"),CONCATENATE("R",'Mapa final'!$A$11),"")</f>
        <v/>
      </c>
      <c r="AC44" s="271"/>
      <c r="AD44" s="271" t="str">
        <f>IF(AND('Mapa final'!$L$11="Muy Alta",'Mapa final'!$P$11="Leve"),CONCATENATE("R",'Mapa final'!$A$11),"")</f>
        <v/>
      </c>
      <c r="AE44" s="271"/>
      <c r="AF44" s="271" t="str">
        <f>IF(AND('Mapa final'!$L$11="Muy Alta",'Mapa final'!$P$11="Leve"),CONCATENATE("R",'Mapa final'!$A$11),"")</f>
        <v/>
      </c>
      <c r="AG44" s="272"/>
      <c r="AH44" s="282" t="str">
        <f>IF(AND('Mapa final'!$L$11="Muy Alta",'Mapa final'!$P$11="Catastrófico"),CONCATENATE("R",'Mapa final'!$A$11),"")</f>
        <v/>
      </c>
      <c r="AI44" s="283"/>
      <c r="AJ44" s="283" t="str">
        <f>IF(AND('Mapa final'!$L$11="Muy Alta",'Mapa final'!$P$11="Catastrófico"),CONCATENATE("R",'Mapa final'!$A$11),"")</f>
        <v/>
      </c>
      <c r="AK44" s="283"/>
      <c r="AL44" s="283" t="str">
        <f>IF(AND('Mapa final'!$L$11="Muy Alta",'Mapa final'!$P$11="Catastrófico"),CONCATENATE("R",'Mapa final'!$A$11),"")</f>
        <v/>
      </c>
      <c r="AM44" s="284"/>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24"/>
      <c r="C45" s="224"/>
      <c r="D45" s="225"/>
      <c r="E45" s="268"/>
      <c r="F45" s="269"/>
      <c r="G45" s="269"/>
      <c r="H45" s="269"/>
      <c r="I45" s="270"/>
      <c r="J45" s="303"/>
      <c r="K45" s="304"/>
      <c r="L45" s="304"/>
      <c r="M45" s="304"/>
      <c r="N45" s="304"/>
      <c r="O45" s="305"/>
      <c r="P45" s="303"/>
      <c r="Q45" s="304"/>
      <c r="R45" s="304"/>
      <c r="S45" s="304"/>
      <c r="T45" s="304"/>
      <c r="U45" s="305"/>
      <c r="V45" s="294"/>
      <c r="W45" s="295"/>
      <c r="X45" s="295"/>
      <c r="Y45" s="295"/>
      <c r="Z45" s="295"/>
      <c r="AA45" s="296"/>
      <c r="AB45" s="281"/>
      <c r="AC45" s="273"/>
      <c r="AD45" s="273"/>
      <c r="AE45" s="273"/>
      <c r="AF45" s="273"/>
      <c r="AG45" s="274"/>
      <c r="AH45" s="285"/>
      <c r="AI45" s="286"/>
      <c r="AJ45" s="286"/>
      <c r="AK45" s="286"/>
      <c r="AL45" s="286"/>
      <c r="AM45" s="287"/>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62" t="s">
        <v>111</v>
      </c>
      <c r="K46" s="263"/>
      <c r="L46" s="263"/>
      <c r="M46" s="263"/>
      <c r="N46" s="263"/>
      <c r="O46" s="264"/>
      <c r="P46" s="262" t="s">
        <v>110</v>
      </c>
      <c r="Q46" s="263"/>
      <c r="R46" s="263"/>
      <c r="S46" s="263"/>
      <c r="T46" s="263"/>
      <c r="U46" s="264"/>
      <c r="V46" s="262" t="s">
        <v>109</v>
      </c>
      <c r="W46" s="263"/>
      <c r="X46" s="263"/>
      <c r="Y46" s="263"/>
      <c r="Z46" s="263"/>
      <c r="AA46" s="264"/>
      <c r="AB46" s="262" t="s">
        <v>108</v>
      </c>
      <c r="AC46" s="280"/>
      <c r="AD46" s="263"/>
      <c r="AE46" s="263"/>
      <c r="AF46" s="263"/>
      <c r="AG46" s="264"/>
      <c r="AH46" s="262" t="s">
        <v>107</v>
      </c>
      <c r="AI46" s="263"/>
      <c r="AJ46" s="263"/>
      <c r="AK46" s="263"/>
      <c r="AL46" s="263"/>
      <c r="AM46" s="264"/>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65"/>
      <c r="K47" s="266"/>
      <c r="L47" s="266"/>
      <c r="M47" s="266"/>
      <c r="N47" s="266"/>
      <c r="O47" s="267"/>
      <c r="P47" s="265"/>
      <c r="Q47" s="266"/>
      <c r="R47" s="266"/>
      <c r="S47" s="266"/>
      <c r="T47" s="266"/>
      <c r="U47" s="267"/>
      <c r="V47" s="265"/>
      <c r="W47" s="266"/>
      <c r="X47" s="266"/>
      <c r="Y47" s="266"/>
      <c r="Z47" s="266"/>
      <c r="AA47" s="267"/>
      <c r="AB47" s="265"/>
      <c r="AC47" s="266"/>
      <c r="AD47" s="266"/>
      <c r="AE47" s="266"/>
      <c r="AF47" s="266"/>
      <c r="AG47" s="267"/>
      <c r="AH47" s="265"/>
      <c r="AI47" s="266"/>
      <c r="AJ47" s="266"/>
      <c r="AK47" s="266"/>
      <c r="AL47" s="266"/>
      <c r="AM47" s="267"/>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65"/>
      <c r="K48" s="266"/>
      <c r="L48" s="266"/>
      <c r="M48" s="266"/>
      <c r="N48" s="266"/>
      <c r="O48" s="267"/>
      <c r="P48" s="265"/>
      <c r="Q48" s="266"/>
      <c r="R48" s="266"/>
      <c r="S48" s="266"/>
      <c r="T48" s="266"/>
      <c r="U48" s="267"/>
      <c r="V48" s="265"/>
      <c r="W48" s="266"/>
      <c r="X48" s="266"/>
      <c r="Y48" s="266"/>
      <c r="Z48" s="266"/>
      <c r="AA48" s="267"/>
      <c r="AB48" s="265"/>
      <c r="AC48" s="266"/>
      <c r="AD48" s="266"/>
      <c r="AE48" s="266"/>
      <c r="AF48" s="266"/>
      <c r="AG48" s="267"/>
      <c r="AH48" s="265"/>
      <c r="AI48" s="266"/>
      <c r="AJ48" s="266"/>
      <c r="AK48" s="266"/>
      <c r="AL48" s="266"/>
      <c r="AM48" s="267"/>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65"/>
      <c r="K49" s="266"/>
      <c r="L49" s="266"/>
      <c r="M49" s="266"/>
      <c r="N49" s="266"/>
      <c r="O49" s="267"/>
      <c r="P49" s="265"/>
      <c r="Q49" s="266"/>
      <c r="R49" s="266"/>
      <c r="S49" s="266"/>
      <c r="T49" s="266"/>
      <c r="U49" s="267"/>
      <c r="V49" s="265"/>
      <c r="W49" s="266"/>
      <c r="X49" s="266"/>
      <c r="Y49" s="266"/>
      <c r="Z49" s="266"/>
      <c r="AA49" s="267"/>
      <c r="AB49" s="265"/>
      <c r="AC49" s="266"/>
      <c r="AD49" s="266"/>
      <c r="AE49" s="266"/>
      <c r="AF49" s="266"/>
      <c r="AG49" s="267"/>
      <c r="AH49" s="265"/>
      <c r="AI49" s="266"/>
      <c r="AJ49" s="266"/>
      <c r="AK49" s="266"/>
      <c r="AL49" s="266"/>
      <c r="AM49" s="267"/>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65"/>
      <c r="K50" s="266"/>
      <c r="L50" s="266"/>
      <c r="M50" s="266"/>
      <c r="N50" s="266"/>
      <c r="O50" s="267"/>
      <c r="P50" s="265"/>
      <c r="Q50" s="266"/>
      <c r="R50" s="266"/>
      <c r="S50" s="266"/>
      <c r="T50" s="266"/>
      <c r="U50" s="267"/>
      <c r="V50" s="265"/>
      <c r="W50" s="266"/>
      <c r="X50" s="266"/>
      <c r="Y50" s="266"/>
      <c r="Z50" s="266"/>
      <c r="AA50" s="267"/>
      <c r="AB50" s="265"/>
      <c r="AC50" s="266"/>
      <c r="AD50" s="266"/>
      <c r="AE50" s="266"/>
      <c r="AF50" s="266"/>
      <c r="AG50" s="267"/>
      <c r="AH50" s="265"/>
      <c r="AI50" s="266"/>
      <c r="AJ50" s="266"/>
      <c r="AK50" s="266"/>
      <c r="AL50" s="266"/>
      <c r="AM50" s="267"/>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68"/>
      <c r="K51" s="269"/>
      <c r="L51" s="269"/>
      <c r="M51" s="269"/>
      <c r="N51" s="269"/>
      <c r="O51" s="270"/>
      <c r="P51" s="268"/>
      <c r="Q51" s="269"/>
      <c r="R51" s="269"/>
      <c r="S51" s="269"/>
      <c r="T51" s="269"/>
      <c r="U51" s="270"/>
      <c r="V51" s="268"/>
      <c r="W51" s="269"/>
      <c r="X51" s="269"/>
      <c r="Y51" s="269"/>
      <c r="Z51" s="269"/>
      <c r="AA51" s="270"/>
      <c r="AB51" s="268"/>
      <c r="AC51" s="269"/>
      <c r="AD51" s="269"/>
      <c r="AE51" s="269"/>
      <c r="AF51" s="269"/>
      <c r="AG51" s="270"/>
      <c r="AH51" s="268"/>
      <c r="AI51" s="269"/>
      <c r="AJ51" s="269"/>
      <c r="AK51" s="269"/>
      <c r="AL51" s="269"/>
      <c r="AM51" s="2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50" zoomScaleNormal="50" workbookViewId="0">
      <selection activeCell="AO36" sqref="AO36:AT45"/>
    </sheetView>
  </sheetViews>
  <sheetFormatPr baseColWidth="10" defaultRowHeight="15" x14ac:dyDescent="0.25"/>
  <cols>
    <col min="2" max="18" width="5.7109375" customWidth="1"/>
    <col min="19" max="19" width="8.42578125" customWidth="1"/>
    <col min="20" max="23" width="5.7109375" customWidth="1"/>
    <col min="24" max="24" width="9.5703125" customWidth="1"/>
    <col min="25" max="26" width="5.7109375" customWidth="1"/>
    <col min="27" max="27" width="10.7109375" customWidth="1"/>
    <col min="28" max="28" width="5.7109375" customWidth="1"/>
    <col min="29" max="29" width="8.5703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35" t="s">
        <v>157</v>
      </c>
      <c r="C2" s="336"/>
      <c r="D2" s="336"/>
      <c r="E2" s="336"/>
      <c r="F2" s="336"/>
      <c r="G2" s="336"/>
      <c r="H2" s="336"/>
      <c r="I2" s="336"/>
      <c r="J2" s="279" t="s">
        <v>2</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36"/>
      <c r="C3" s="336"/>
      <c r="D3" s="336"/>
      <c r="E3" s="336"/>
      <c r="F3" s="336"/>
      <c r="G3" s="336"/>
      <c r="H3" s="336"/>
      <c r="I3" s="336"/>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36"/>
      <c r="C4" s="336"/>
      <c r="D4" s="336"/>
      <c r="E4" s="336"/>
      <c r="F4" s="336"/>
      <c r="G4" s="336"/>
      <c r="H4" s="336"/>
      <c r="I4" s="336"/>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24" t="s">
        <v>4</v>
      </c>
      <c r="C6" s="224"/>
      <c r="D6" s="225"/>
      <c r="E6" s="319" t="s">
        <v>115</v>
      </c>
      <c r="F6" s="320"/>
      <c r="G6" s="320"/>
      <c r="H6" s="320"/>
      <c r="I6" s="320"/>
      <c r="J6" s="38" t="str">
        <f>IF(AND('Mapa final'!$AE$11="Muy Alta",'Mapa final'!$AG$11="Leve"),CONCATENATE("R2C",'Mapa final'!$S$11),"")</f>
        <v/>
      </c>
      <c r="K6" s="39" t="str">
        <f>IF(AND('Mapa final'!$AE$13="Muy Alta",'Mapa final'!$AG$13="Leve"),CONCATENATE("R2C",'Mapa final'!$S$13),"")</f>
        <v/>
      </c>
      <c r="L6" s="39" t="str">
        <f>IF(AND('Mapa final'!$AE$11="Muy Alta",'Mapa final'!$AG$11="Leve"),CONCATENATE("R2C",'Mapa final'!$S$11),"")</f>
        <v/>
      </c>
      <c r="M6" s="39" t="str">
        <f>IF(AND('Mapa final'!$AE$13="Muy Alta",'Mapa final'!$AG$13="Leve"),CONCATENATE("R2C",'Mapa final'!$S$13),"")</f>
        <v/>
      </c>
      <c r="N6" s="39" t="str">
        <f>IF(AND('Mapa final'!$AE$11="Muy Alta",'Mapa final'!$AG$11="Leve"),CONCATENATE("R2C",'Mapa final'!$S$11),"")</f>
        <v/>
      </c>
      <c r="O6" s="40" t="str">
        <f>IF(AND('Mapa final'!$AE$13="Muy Alta",'Mapa final'!$AG$13="Leve"),CONCATENATE("R2C",'Mapa final'!$S$13),"")</f>
        <v/>
      </c>
      <c r="P6" s="38" t="str">
        <f>IF(AND('Mapa final'!$AE$11="Muy Alta",'Mapa final'!$AG$11="Leve"),CONCATENATE("R2C",'Mapa final'!$S$11),"")</f>
        <v/>
      </c>
      <c r="Q6" s="39" t="str">
        <f>IF(AND('Mapa final'!$AE$13="Muy Alta",'Mapa final'!$AG$13="Leve"),CONCATENATE("R2C",'Mapa final'!$S$13),"")</f>
        <v/>
      </c>
      <c r="R6" s="39" t="str">
        <f>IF(AND('Mapa final'!$AE$11="Muy Alta",'Mapa final'!$AG$11="Leve"),CONCATENATE("R2C",'Mapa final'!$S$11),"")</f>
        <v/>
      </c>
      <c r="S6" s="39" t="str">
        <f>IF(AND('Mapa final'!$AE$13="Muy Alta",'Mapa final'!$AG$13="Leve"),CONCATENATE("R2C",'Mapa final'!$S$13),"")</f>
        <v/>
      </c>
      <c r="T6" s="39" t="str">
        <f>IF(AND('Mapa final'!$AE$11="Muy Alta",'Mapa final'!$AG$11="Leve"),CONCATENATE("R2C",'Mapa final'!$S$11),"")</f>
        <v/>
      </c>
      <c r="U6" s="40" t="str">
        <f>IF(AND('Mapa final'!$AE$13="Muy Alta",'Mapa final'!$AG$13="Leve"),CONCATENATE("R2C",'Mapa final'!$S$13),"")</f>
        <v/>
      </c>
      <c r="V6" s="38" t="str">
        <f>IF(AND('Mapa final'!$AE$11="Muy Alta",'Mapa final'!$AG$11="Leve"),CONCATENATE("R2C",'Mapa final'!$S$11),"")</f>
        <v/>
      </c>
      <c r="W6" s="39" t="str">
        <f>IF(AND('Mapa final'!$AE$13="Muy Alta",'Mapa final'!$AG$13="Leve"),CONCATENATE("R2C",'Mapa final'!$S$13),"")</f>
        <v/>
      </c>
      <c r="X6" s="39" t="str">
        <f>IF(AND('Mapa final'!$AE$11="Muy Alta",'Mapa final'!$AG$11="Leve"),CONCATENATE("R2C",'Mapa final'!$S$11),"")</f>
        <v/>
      </c>
      <c r="Y6" s="39" t="str">
        <f>IF(AND('Mapa final'!$AE$13="Muy Alta",'Mapa final'!$AG$13="Leve"),CONCATENATE("R2C",'Mapa final'!$S$13),"")</f>
        <v/>
      </c>
      <c r="Z6" s="39" t="str">
        <f>IF(AND('Mapa final'!$AE$11="Muy Alta",'Mapa final'!$AG$11="Leve"),CONCATENATE("R2C",'Mapa final'!$S$11),"")</f>
        <v/>
      </c>
      <c r="AA6" s="40" t="str">
        <f>IF(AND('Mapa final'!$AE$13="Muy Alta",'Mapa final'!$AG$13="Leve"),CONCATENATE("R2C",'Mapa final'!$S$13),"")</f>
        <v/>
      </c>
      <c r="AB6" s="38" t="str">
        <f>IF(AND('Mapa final'!$AE$11="Muy Alta",'Mapa final'!$AG$11="Leve"),CONCATENATE("R2C",'Mapa final'!$S$11),"")</f>
        <v/>
      </c>
      <c r="AC6" s="39" t="str">
        <f>IF(AND('Mapa final'!$AE$13="Muy Alta",'Mapa final'!$AG$13="Leve"),CONCATENATE("R2C",'Mapa final'!$S$13),"")</f>
        <v/>
      </c>
      <c r="AD6" s="39" t="str">
        <f>IF(AND('Mapa final'!$AE$11="Muy Alta",'Mapa final'!$AG$11="Leve"),CONCATENATE("R2C",'Mapa final'!$S$11),"")</f>
        <v/>
      </c>
      <c r="AE6" s="39" t="str">
        <f>IF(AND('Mapa final'!$AE$13="Muy Alta",'Mapa final'!$AG$13="Leve"),CONCATENATE("R2C",'Mapa final'!$S$13),"")</f>
        <v/>
      </c>
      <c r="AF6" s="39" t="str">
        <f>IF(AND('Mapa final'!$AE$11="Muy Alta",'Mapa final'!$AG$11="Leve"),CONCATENATE("R2C",'Mapa final'!$S$11),"")</f>
        <v/>
      </c>
      <c r="AG6" s="39" t="str">
        <f>IF(AND('Mapa final'!$AE$13="Muy Alta",'Mapa final'!$AG$13="Leve"),CONCATENATE("R2C",'Mapa final'!$S$13),"")</f>
        <v/>
      </c>
      <c r="AH6" s="41" t="str">
        <f>IF(AND('Mapa final'!$AE$11="Muy Alta",'Mapa final'!$AG$11="Catastrófico"),CONCATENATE("R2C",'Mapa final'!$S$11),"")</f>
        <v/>
      </c>
      <c r="AI6" s="42" t="str">
        <f>IF(AND('Mapa final'!$AE$13="Muy Alta",'Mapa final'!$AG$13="Catastrófico"),CONCATENATE("R2C",'Mapa final'!$S$13),"")</f>
        <v/>
      </c>
      <c r="AJ6" s="42" t="str">
        <f>IF(AND('Mapa final'!$AE$11="Muy Alta",'Mapa final'!$AG$11="Catastrófico"),CONCATENATE("R2C",'Mapa final'!$S$11),"")</f>
        <v/>
      </c>
      <c r="AK6" s="42" t="str">
        <f>IF(AND('Mapa final'!$AE$13="Muy Alta",'Mapa final'!$AG$13="Catastrófico"),CONCATENATE("R2C",'Mapa final'!$S$13),"")</f>
        <v/>
      </c>
      <c r="AL6" s="42" t="str">
        <f>IF(AND('Mapa final'!$AE$11="Muy Alta",'Mapa final'!$AG$11="Catastrófico"),CONCATENATE("R2C",'Mapa final'!$S$11),"")</f>
        <v/>
      </c>
      <c r="AM6" s="43" t="str">
        <f>IF(AND('Mapa final'!$AE$13="Muy Alta",'Mapa final'!$AG$13="Catastrófico"),CONCATENATE("R2C",'Mapa final'!$S$13),"")</f>
        <v/>
      </c>
      <c r="AN6" s="70"/>
      <c r="AO6" s="326" t="s">
        <v>78</v>
      </c>
      <c r="AP6" s="327"/>
      <c r="AQ6" s="327"/>
      <c r="AR6" s="327"/>
      <c r="AS6" s="327"/>
      <c r="AT6" s="328"/>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24"/>
      <c r="C7" s="224"/>
      <c r="D7" s="225"/>
      <c r="E7" s="323"/>
      <c r="F7" s="322"/>
      <c r="G7" s="322"/>
      <c r="H7" s="322"/>
      <c r="I7" s="322"/>
      <c r="J7" s="44" t="str">
        <f>IF(AND('Mapa final'!$AE$11="Muy Alta",'Mapa final'!$AG$11="Leve"),CONCATENATE("R2C",'Mapa final'!$S$11),"")</f>
        <v/>
      </c>
      <c r="K7" s="153" t="str">
        <f>IF(AND('Mapa final'!$AE$13="Muy Alta",'Mapa final'!$AG$13="Leve"),CONCATENATE("R2C",'Mapa final'!$S$13),"")</f>
        <v/>
      </c>
      <c r="L7" s="153" t="str">
        <f>IF(AND('Mapa final'!$AE$11="Muy Alta",'Mapa final'!$AG$11="Leve"),CONCATENATE("R2C",'Mapa final'!$S$11),"")</f>
        <v/>
      </c>
      <c r="M7" s="153" t="str">
        <f>IF(AND('Mapa final'!$AE$13="Muy Alta",'Mapa final'!$AG$13="Leve"),CONCATENATE("R2C",'Mapa final'!$S$13),"")</f>
        <v/>
      </c>
      <c r="N7" s="153" t="str">
        <f>IF(AND('Mapa final'!$AE$11="Muy Alta",'Mapa final'!$AG$11="Leve"),CONCATENATE("R2C",'Mapa final'!$S$11),"")</f>
        <v/>
      </c>
      <c r="O7" s="45" t="str">
        <f>IF(AND('Mapa final'!$AE$13="Muy Alta",'Mapa final'!$AG$13="Leve"),CONCATENATE("R2C",'Mapa final'!$S$13),"")</f>
        <v/>
      </c>
      <c r="P7" s="44" t="str">
        <f>IF(AND('Mapa final'!$AE$11="Muy Alta",'Mapa final'!$AG$11="Leve"),CONCATENATE("R2C",'Mapa final'!$S$11),"")</f>
        <v/>
      </c>
      <c r="Q7" s="153" t="str">
        <f>IF(AND('Mapa final'!$AE$13="Muy Alta",'Mapa final'!$AG$13="Leve"),CONCATENATE("R2C",'Mapa final'!$S$13),"")</f>
        <v/>
      </c>
      <c r="R7" s="153" t="str">
        <f>IF(AND('Mapa final'!$AE$11="Muy Alta",'Mapa final'!$AG$11="Leve"),CONCATENATE("R2C",'Mapa final'!$S$11),"")</f>
        <v/>
      </c>
      <c r="S7" s="153" t="str">
        <f>IF(AND('Mapa final'!$AE$13="Muy Alta",'Mapa final'!$AG$13="Leve"),CONCATENATE("R2C",'Mapa final'!$S$13),"")</f>
        <v/>
      </c>
      <c r="T7" s="153" t="str">
        <f>IF(AND('Mapa final'!$AE$11="Muy Alta",'Mapa final'!$AG$11="Leve"),CONCATENATE("R2C",'Mapa final'!$S$11),"")</f>
        <v/>
      </c>
      <c r="U7" s="45" t="str">
        <f>IF(AND('Mapa final'!$AE$13="Muy Alta",'Mapa final'!$AG$13="Leve"),CONCATENATE("R2C",'Mapa final'!$S$13),"")</f>
        <v/>
      </c>
      <c r="V7" s="44" t="str">
        <f>IF(AND('Mapa final'!$AE$11="Muy Alta",'Mapa final'!$AG$11="Leve"),CONCATENATE("R2C",'Mapa final'!$S$11),"")</f>
        <v/>
      </c>
      <c r="W7" s="153" t="str">
        <f>IF(AND('Mapa final'!$AE$13="Muy Alta",'Mapa final'!$AG$13="Leve"),CONCATENATE("R2C",'Mapa final'!$S$13),"")</f>
        <v/>
      </c>
      <c r="X7" s="153" t="str">
        <f>IF(AND('Mapa final'!$AE$11="Muy Alta",'Mapa final'!$AG$11="Leve"),CONCATENATE("R2C",'Mapa final'!$S$11),"")</f>
        <v/>
      </c>
      <c r="Y7" s="153" t="str">
        <f>IF(AND('Mapa final'!$AE$13="Muy Alta",'Mapa final'!$AG$13="Leve"),CONCATENATE("R2C",'Mapa final'!$S$13),"")</f>
        <v/>
      </c>
      <c r="Z7" s="153" t="str">
        <f>IF(AND('Mapa final'!$AE$11="Muy Alta",'Mapa final'!$AG$11="Leve"),CONCATENATE("R2C",'Mapa final'!$S$11),"")</f>
        <v/>
      </c>
      <c r="AA7" s="45" t="str">
        <f>IF(AND('Mapa final'!$AE$13="Muy Alta",'Mapa final'!$AG$13="Leve"),CONCATENATE("R2C",'Mapa final'!$S$13),"")</f>
        <v/>
      </c>
      <c r="AB7" s="44" t="str">
        <f>IF(AND('Mapa final'!$AE$11="Muy Alta",'Mapa final'!$AG$11="Leve"),CONCATENATE("R2C",'Mapa final'!$S$11),"")</f>
        <v/>
      </c>
      <c r="AC7" s="153" t="str">
        <f>IF(AND('Mapa final'!$AE$13="Muy Alta",'Mapa final'!$AG$13="Leve"),CONCATENATE("R2C",'Mapa final'!$S$13),"")</f>
        <v/>
      </c>
      <c r="AD7" s="153" t="str">
        <f>IF(AND('Mapa final'!$AE$11="Muy Alta",'Mapa final'!$AG$11="Leve"),CONCATENATE("R2C",'Mapa final'!$S$11),"")</f>
        <v/>
      </c>
      <c r="AE7" s="153" t="str">
        <f>IF(AND('Mapa final'!$AE$13="Muy Alta",'Mapa final'!$AG$13="Leve"),CONCATENATE("R2C",'Mapa final'!$S$13),"")</f>
        <v/>
      </c>
      <c r="AF7" s="153" t="str">
        <f>IF(AND('Mapa final'!$AE$11="Muy Alta",'Mapa final'!$AG$11="Leve"),CONCATENATE("R2C",'Mapa final'!$S$11),"")</f>
        <v/>
      </c>
      <c r="AG7" s="153" t="str">
        <f>IF(AND('Mapa final'!$AE$13="Muy Alta",'Mapa final'!$AG$13="Leve"),CONCATENATE("R2C",'Mapa final'!$S$13),"")</f>
        <v/>
      </c>
      <c r="AH7" s="46" t="str">
        <f>IF(AND('Mapa final'!$AE$11="Muy Alta",'Mapa final'!$AG$11="Catastrófico"),CONCATENATE("R2C",'Mapa final'!$S$11),"")</f>
        <v/>
      </c>
      <c r="AI7" s="155" t="str">
        <f>IF(AND('Mapa final'!$AE$13="Muy Alta",'Mapa final'!$AG$13="Catastrófico"),CONCATENATE("R2C",'Mapa final'!$S$13),"")</f>
        <v/>
      </c>
      <c r="AJ7" s="155" t="str">
        <f>IF(AND('Mapa final'!$AE$11="Muy Alta",'Mapa final'!$AG$11="Catastrófico"),CONCATENATE("R2C",'Mapa final'!$S$11),"")</f>
        <v/>
      </c>
      <c r="AK7" s="155" t="str">
        <f>IF(AND('Mapa final'!$AE$13="Muy Alta",'Mapa final'!$AG$13="Catastrófico"),CONCATENATE("R2C",'Mapa final'!$S$13),"")</f>
        <v/>
      </c>
      <c r="AL7" s="155" t="str">
        <f>IF(AND('Mapa final'!$AE$11="Muy Alta",'Mapa final'!$AG$11="Catastrófico"),CONCATENATE("R2C",'Mapa final'!$S$11),"")</f>
        <v/>
      </c>
      <c r="AM7" s="47" t="str">
        <f>IF(AND('Mapa final'!$AE$13="Muy Alta",'Mapa final'!$AG$13="Catastrófico"),CONCATENATE("R2C",'Mapa final'!$S$13),"")</f>
        <v/>
      </c>
      <c r="AN7" s="70"/>
      <c r="AO7" s="329"/>
      <c r="AP7" s="330"/>
      <c r="AQ7" s="330"/>
      <c r="AR7" s="330"/>
      <c r="AS7" s="330"/>
      <c r="AT7" s="331"/>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24"/>
      <c r="C8" s="224"/>
      <c r="D8" s="225"/>
      <c r="E8" s="323"/>
      <c r="F8" s="322"/>
      <c r="G8" s="322"/>
      <c r="H8" s="322"/>
      <c r="I8" s="322"/>
      <c r="J8" s="44" t="str">
        <f>IF(AND('Mapa final'!$AE$11="Muy Alta",'Mapa final'!$AG$11="Leve"),CONCATENATE("R2C",'Mapa final'!$S$11),"")</f>
        <v/>
      </c>
      <c r="K8" s="153" t="str">
        <f>IF(AND('Mapa final'!$AE$13="Muy Alta",'Mapa final'!$AG$13="Leve"),CONCATENATE("R2C",'Mapa final'!$S$13),"")</f>
        <v/>
      </c>
      <c r="L8" s="153" t="str">
        <f>IF(AND('Mapa final'!$AE$11="Muy Alta",'Mapa final'!$AG$11="Leve"),CONCATENATE("R2C",'Mapa final'!$S$11),"")</f>
        <v/>
      </c>
      <c r="M8" s="153" t="str">
        <f>IF(AND('Mapa final'!$AE$13="Muy Alta",'Mapa final'!$AG$13="Leve"),CONCATENATE("R2C",'Mapa final'!$S$13),"")</f>
        <v/>
      </c>
      <c r="N8" s="153" t="str">
        <f>IF(AND('Mapa final'!$AE$11="Muy Alta",'Mapa final'!$AG$11="Leve"),CONCATENATE("R2C",'Mapa final'!$S$11),"")</f>
        <v/>
      </c>
      <c r="O8" s="45" t="str">
        <f>IF(AND('Mapa final'!$AE$13="Muy Alta",'Mapa final'!$AG$13="Leve"),CONCATENATE("R2C",'Mapa final'!$S$13),"")</f>
        <v/>
      </c>
      <c r="P8" s="44" t="str">
        <f>IF(AND('Mapa final'!$AE$11="Muy Alta",'Mapa final'!$AG$11="Leve"),CONCATENATE("R2C",'Mapa final'!$S$11),"")</f>
        <v/>
      </c>
      <c r="Q8" s="153" t="str">
        <f>IF(AND('Mapa final'!$AE$13="Muy Alta",'Mapa final'!$AG$13="Leve"),CONCATENATE("R2C",'Mapa final'!$S$13),"")</f>
        <v/>
      </c>
      <c r="R8" s="153" t="str">
        <f>IF(AND('Mapa final'!$AE$11="Muy Alta",'Mapa final'!$AG$11="Leve"),CONCATENATE("R2C",'Mapa final'!$S$11),"")</f>
        <v/>
      </c>
      <c r="S8" s="153" t="str">
        <f>IF(AND('Mapa final'!$AE$13="Muy Alta",'Mapa final'!$AG$13="Leve"),CONCATENATE("R2C",'Mapa final'!$S$13),"")</f>
        <v/>
      </c>
      <c r="T8" s="153" t="str">
        <f>IF(AND('Mapa final'!$AE$11="Muy Alta",'Mapa final'!$AG$11="Leve"),CONCATENATE("R2C",'Mapa final'!$S$11),"")</f>
        <v/>
      </c>
      <c r="U8" s="45" t="str">
        <f>IF(AND('Mapa final'!$AE$13="Muy Alta",'Mapa final'!$AG$13="Leve"),CONCATENATE("R2C",'Mapa final'!$S$13),"")</f>
        <v/>
      </c>
      <c r="V8" s="44" t="str">
        <f>IF(AND('Mapa final'!$AE$11="Muy Alta",'Mapa final'!$AG$11="Leve"),CONCATENATE("R2C",'Mapa final'!$S$11),"")</f>
        <v/>
      </c>
      <c r="W8" s="153" t="str">
        <f>IF(AND('Mapa final'!$AE$13="Muy Alta",'Mapa final'!$AG$13="Leve"),CONCATENATE("R2C",'Mapa final'!$S$13),"")</f>
        <v/>
      </c>
      <c r="X8" s="153" t="str">
        <f>IF(AND('Mapa final'!$AE$11="Muy Alta",'Mapa final'!$AG$11="Leve"),CONCATENATE("R2C",'Mapa final'!$S$11),"")</f>
        <v/>
      </c>
      <c r="Y8" s="153" t="str">
        <f>IF(AND('Mapa final'!$AE$13="Muy Alta",'Mapa final'!$AG$13="Leve"),CONCATENATE("R2C",'Mapa final'!$S$13),"")</f>
        <v/>
      </c>
      <c r="Z8" s="153" t="str">
        <f>IF(AND('Mapa final'!$AE$11="Muy Alta",'Mapa final'!$AG$11="Leve"),CONCATENATE("R2C",'Mapa final'!$S$11),"")</f>
        <v/>
      </c>
      <c r="AA8" s="45" t="str">
        <f>IF(AND('Mapa final'!$AE$13="Muy Alta",'Mapa final'!$AG$13="Leve"),CONCATENATE("R2C",'Mapa final'!$S$13),"")</f>
        <v/>
      </c>
      <c r="AB8" s="44" t="str">
        <f>IF(AND('Mapa final'!$AE$11="Muy Alta",'Mapa final'!$AG$11="Leve"),CONCATENATE("R2C",'Mapa final'!$S$11),"")</f>
        <v/>
      </c>
      <c r="AC8" s="153" t="str">
        <f>IF(AND('Mapa final'!$AE$13="Muy Alta",'Mapa final'!$AG$13="Leve"),CONCATENATE("R2C",'Mapa final'!$S$13),"")</f>
        <v/>
      </c>
      <c r="AD8" s="153" t="str">
        <f>IF(AND('Mapa final'!$AE$11="Muy Alta",'Mapa final'!$AG$11="Leve"),CONCATENATE("R2C",'Mapa final'!$S$11),"")</f>
        <v/>
      </c>
      <c r="AE8" s="153" t="str">
        <f>IF(AND('Mapa final'!$AE$13="Muy Alta",'Mapa final'!$AG$13="Leve"),CONCATENATE("R2C",'Mapa final'!$S$13),"")</f>
        <v/>
      </c>
      <c r="AF8" s="153" t="str">
        <f>IF(AND('Mapa final'!$AE$11="Muy Alta",'Mapa final'!$AG$11="Leve"),CONCATENATE("R2C",'Mapa final'!$S$11),"")</f>
        <v/>
      </c>
      <c r="AG8" s="153" t="str">
        <f>IF(AND('Mapa final'!$AE$13="Muy Alta",'Mapa final'!$AG$13="Leve"),CONCATENATE("R2C",'Mapa final'!$S$13),"")</f>
        <v/>
      </c>
      <c r="AH8" s="46" t="str">
        <f>IF(AND('Mapa final'!$AE$11="Muy Alta",'Mapa final'!$AG$11="Catastrófico"),CONCATENATE("R2C",'Mapa final'!$S$11),"")</f>
        <v/>
      </c>
      <c r="AI8" s="155" t="str">
        <f>IF(AND('Mapa final'!$AE$13="Muy Alta",'Mapa final'!$AG$13="Catastrófico"),CONCATENATE("R2C",'Mapa final'!$S$13),"")</f>
        <v/>
      </c>
      <c r="AJ8" s="155" t="str">
        <f>IF(AND('Mapa final'!$AE$11="Muy Alta",'Mapa final'!$AG$11="Catastrófico"),CONCATENATE("R2C",'Mapa final'!$S$11),"")</f>
        <v/>
      </c>
      <c r="AK8" s="155" t="str">
        <f>IF(AND('Mapa final'!$AE$13="Muy Alta",'Mapa final'!$AG$13="Catastrófico"),CONCATENATE("R2C",'Mapa final'!$S$13),"")</f>
        <v/>
      </c>
      <c r="AL8" s="155" t="str">
        <f>IF(AND('Mapa final'!$AE$11="Muy Alta",'Mapa final'!$AG$11="Catastrófico"),CONCATENATE("R2C",'Mapa final'!$S$11),"")</f>
        <v/>
      </c>
      <c r="AM8" s="47" t="str">
        <f>IF(AND('Mapa final'!$AE$13="Muy Alta",'Mapa final'!$AG$13="Catastrófico"),CONCATENATE("R2C",'Mapa final'!$S$13),"")</f>
        <v/>
      </c>
      <c r="AN8" s="70"/>
      <c r="AO8" s="329"/>
      <c r="AP8" s="330"/>
      <c r="AQ8" s="330"/>
      <c r="AR8" s="330"/>
      <c r="AS8" s="330"/>
      <c r="AT8" s="331"/>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24"/>
      <c r="C9" s="224"/>
      <c r="D9" s="225"/>
      <c r="E9" s="323"/>
      <c r="F9" s="322"/>
      <c r="G9" s="322"/>
      <c r="H9" s="322"/>
      <c r="I9" s="322"/>
      <c r="J9" s="44" t="str">
        <f>IF(AND('Mapa final'!$AE$11="Muy Alta",'Mapa final'!$AG$11="Leve"),CONCATENATE("R2C",'Mapa final'!$S$11),"")</f>
        <v/>
      </c>
      <c r="K9" s="153" t="str">
        <f>IF(AND('Mapa final'!$AE$13="Muy Alta",'Mapa final'!$AG$13="Leve"),CONCATENATE("R2C",'Mapa final'!$S$13),"")</f>
        <v/>
      </c>
      <c r="L9" s="153" t="str">
        <f>IF(AND('Mapa final'!$AE$11="Muy Alta",'Mapa final'!$AG$11="Leve"),CONCATENATE("R2C",'Mapa final'!$S$11),"")</f>
        <v/>
      </c>
      <c r="M9" s="153" t="str">
        <f>IF(AND('Mapa final'!$AE$13="Muy Alta",'Mapa final'!$AG$13="Leve"),CONCATENATE("R2C",'Mapa final'!$S$13),"")</f>
        <v/>
      </c>
      <c r="N9" s="153" t="str">
        <f>IF(AND('Mapa final'!$AE$11="Muy Alta",'Mapa final'!$AG$11="Leve"),CONCATENATE("R2C",'Mapa final'!$S$11),"")</f>
        <v/>
      </c>
      <c r="O9" s="45" t="str">
        <f>IF(AND('Mapa final'!$AE$13="Muy Alta",'Mapa final'!$AG$13="Leve"),CONCATENATE("R2C",'Mapa final'!$S$13),"")</f>
        <v/>
      </c>
      <c r="P9" s="44" t="str">
        <f>IF(AND('Mapa final'!$AE$11="Muy Alta",'Mapa final'!$AG$11="Leve"),CONCATENATE("R2C",'Mapa final'!$S$11),"")</f>
        <v/>
      </c>
      <c r="Q9" s="153" t="str">
        <f>IF(AND('Mapa final'!$AE$13="Muy Alta",'Mapa final'!$AG$13="Leve"),CONCATENATE("R2C",'Mapa final'!$S$13),"")</f>
        <v/>
      </c>
      <c r="R9" s="153" t="str">
        <f>IF(AND('Mapa final'!$AE$11="Muy Alta",'Mapa final'!$AG$11="Leve"),CONCATENATE("R2C",'Mapa final'!$S$11),"")</f>
        <v/>
      </c>
      <c r="S9" s="153" t="str">
        <f>IF(AND('Mapa final'!$AE$13="Muy Alta",'Mapa final'!$AG$13="Leve"),CONCATENATE("R2C",'Mapa final'!$S$13),"")</f>
        <v/>
      </c>
      <c r="T9" s="153" t="str">
        <f>IF(AND('Mapa final'!$AE$11="Muy Alta",'Mapa final'!$AG$11="Leve"),CONCATENATE("R2C",'Mapa final'!$S$11),"")</f>
        <v/>
      </c>
      <c r="U9" s="45" t="str">
        <f>IF(AND('Mapa final'!$AE$13="Muy Alta",'Mapa final'!$AG$13="Leve"),CONCATENATE("R2C",'Mapa final'!$S$13),"")</f>
        <v/>
      </c>
      <c r="V9" s="44" t="str">
        <f>IF(AND('Mapa final'!$AE$11="Muy Alta",'Mapa final'!$AG$11="Leve"),CONCATENATE("R2C",'Mapa final'!$S$11),"")</f>
        <v/>
      </c>
      <c r="W9" s="153" t="str">
        <f>IF(AND('Mapa final'!$AE$13="Muy Alta",'Mapa final'!$AG$13="Leve"),CONCATENATE("R2C",'Mapa final'!$S$13),"")</f>
        <v/>
      </c>
      <c r="X9" s="153" t="str">
        <f>IF(AND('Mapa final'!$AE$11="Muy Alta",'Mapa final'!$AG$11="Leve"),CONCATENATE("R2C",'Mapa final'!$S$11),"")</f>
        <v/>
      </c>
      <c r="Y9" s="153" t="str">
        <f>IF(AND('Mapa final'!$AE$13="Muy Alta",'Mapa final'!$AG$13="Leve"),CONCATENATE("R2C",'Mapa final'!$S$13),"")</f>
        <v/>
      </c>
      <c r="Z9" s="153" t="str">
        <f>IF(AND('Mapa final'!$AE$11="Muy Alta",'Mapa final'!$AG$11="Leve"),CONCATENATE("R2C",'Mapa final'!$S$11),"")</f>
        <v/>
      </c>
      <c r="AA9" s="45" t="str">
        <f>IF(AND('Mapa final'!$AE$13="Muy Alta",'Mapa final'!$AG$13="Leve"),CONCATENATE("R2C",'Mapa final'!$S$13),"")</f>
        <v/>
      </c>
      <c r="AB9" s="44" t="str">
        <f>IF(AND('Mapa final'!$AE$11="Muy Alta",'Mapa final'!$AG$11="Leve"),CONCATENATE("R2C",'Mapa final'!$S$11),"")</f>
        <v/>
      </c>
      <c r="AC9" s="153" t="str">
        <f>IF(AND('Mapa final'!$AE$13="Muy Alta",'Mapa final'!$AG$13="Leve"),CONCATENATE("R2C",'Mapa final'!$S$13),"")</f>
        <v/>
      </c>
      <c r="AD9" s="153" t="str">
        <f>IF(AND('Mapa final'!$AE$11="Muy Alta",'Mapa final'!$AG$11="Leve"),CONCATENATE("R2C",'Mapa final'!$S$11),"")</f>
        <v/>
      </c>
      <c r="AE9" s="153" t="str">
        <f>IF(AND('Mapa final'!$AE$13="Muy Alta",'Mapa final'!$AG$13="Leve"),CONCATENATE("R2C",'Mapa final'!$S$13),"")</f>
        <v/>
      </c>
      <c r="AF9" s="153" t="str">
        <f>IF(AND('Mapa final'!$AE$11="Muy Alta",'Mapa final'!$AG$11="Leve"),CONCATENATE("R2C",'Mapa final'!$S$11),"")</f>
        <v/>
      </c>
      <c r="AG9" s="153" t="str">
        <f>IF(AND('Mapa final'!$AE$13="Muy Alta",'Mapa final'!$AG$13="Leve"),CONCATENATE("R2C",'Mapa final'!$S$13),"")</f>
        <v/>
      </c>
      <c r="AH9" s="46" t="str">
        <f>IF(AND('Mapa final'!$AE$11="Muy Alta",'Mapa final'!$AG$11="Catastrófico"),CONCATENATE("R2C",'Mapa final'!$S$11),"")</f>
        <v/>
      </c>
      <c r="AI9" s="155" t="str">
        <f>IF(AND('Mapa final'!$AE$13="Muy Alta",'Mapa final'!$AG$13="Catastrófico"),CONCATENATE("R2C",'Mapa final'!$S$13),"")</f>
        <v/>
      </c>
      <c r="AJ9" s="155" t="str">
        <f>IF(AND('Mapa final'!$AE$11="Muy Alta",'Mapa final'!$AG$11="Catastrófico"),CONCATENATE("R2C",'Mapa final'!$S$11),"")</f>
        <v/>
      </c>
      <c r="AK9" s="155" t="str">
        <f>IF(AND('Mapa final'!$AE$13="Muy Alta",'Mapa final'!$AG$13="Catastrófico"),CONCATENATE("R2C",'Mapa final'!$S$13),"")</f>
        <v/>
      </c>
      <c r="AL9" s="155" t="str">
        <f>IF(AND('Mapa final'!$AE$11="Muy Alta",'Mapa final'!$AG$11="Catastrófico"),CONCATENATE("R2C",'Mapa final'!$S$11),"")</f>
        <v/>
      </c>
      <c r="AM9" s="47" t="str">
        <f>IF(AND('Mapa final'!$AE$13="Muy Alta",'Mapa final'!$AG$13="Catastrófico"),CONCATENATE("R2C",'Mapa final'!$S$13),"")</f>
        <v/>
      </c>
      <c r="AN9" s="70"/>
      <c r="AO9" s="329"/>
      <c r="AP9" s="330"/>
      <c r="AQ9" s="330"/>
      <c r="AR9" s="330"/>
      <c r="AS9" s="330"/>
      <c r="AT9" s="331"/>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24"/>
      <c r="C10" s="224"/>
      <c r="D10" s="225"/>
      <c r="E10" s="323"/>
      <c r="F10" s="322"/>
      <c r="G10" s="322"/>
      <c r="H10" s="322"/>
      <c r="I10" s="322"/>
      <c r="J10" s="44" t="str">
        <f>IF(AND('Mapa final'!$AE$11="Muy Alta",'Mapa final'!$AG$11="Leve"),CONCATENATE("R2C",'Mapa final'!$S$11),"")</f>
        <v/>
      </c>
      <c r="K10" s="153" t="str">
        <f>IF(AND('Mapa final'!$AE$13="Muy Alta",'Mapa final'!$AG$13="Leve"),CONCATENATE("R2C",'Mapa final'!$S$13),"")</f>
        <v/>
      </c>
      <c r="L10" s="153" t="str">
        <f>IF(AND('Mapa final'!$AE$11="Muy Alta",'Mapa final'!$AG$11="Leve"),CONCATENATE("R2C",'Mapa final'!$S$11),"")</f>
        <v/>
      </c>
      <c r="M10" s="153" t="str">
        <f>IF(AND('Mapa final'!$AE$13="Muy Alta",'Mapa final'!$AG$13="Leve"),CONCATENATE("R2C",'Mapa final'!$S$13),"")</f>
        <v/>
      </c>
      <c r="N10" s="153" t="str">
        <f>IF(AND('Mapa final'!$AE$11="Muy Alta",'Mapa final'!$AG$11="Leve"),CONCATENATE("R2C",'Mapa final'!$S$11),"")</f>
        <v/>
      </c>
      <c r="O10" s="45" t="str">
        <f>IF(AND('Mapa final'!$AE$13="Muy Alta",'Mapa final'!$AG$13="Leve"),CONCATENATE("R2C",'Mapa final'!$S$13),"")</f>
        <v/>
      </c>
      <c r="P10" s="44" t="str">
        <f>IF(AND('Mapa final'!$AE$11="Muy Alta",'Mapa final'!$AG$11="Leve"),CONCATENATE("R2C",'Mapa final'!$S$11),"")</f>
        <v/>
      </c>
      <c r="Q10" s="153" t="str">
        <f>IF(AND('Mapa final'!$AE$13="Muy Alta",'Mapa final'!$AG$13="Leve"),CONCATENATE("R2C",'Mapa final'!$S$13),"")</f>
        <v/>
      </c>
      <c r="R10" s="153" t="str">
        <f>IF(AND('Mapa final'!$AE$11="Muy Alta",'Mapa final'!$AG$11="Leve"),CONCATENATE("R2C",'Mapa final'!$S$11),"")</f>
        <v/>
      </c>
      <c r="S10" s="153" t="str">
        <f>IF(AND('Mapa final'!$AE$13="Muy Alta",'Mapa final'!$AG$13="Leve"),CONCATENATE("R2C",'Mapa final'!$S$13),"")</f>
        <v/>
      </c>
      <c r="T10" s="153" t="str">
        <f>IF(AND('Mapa final'!$AE$11="Muy Alta",'Mapa final'!$AG$11="Leve"),CONCATENATE("R2C",'Mapa final'!$S$11),"")</f>
        <v/>
      </c>
      <c r="U10" s="45" t="str">
        <f>IF(AND('Mapa final'!$AE$13="Muy Alta",'Mapa final'!$AG$13="Leve"),CONCATENATE("R2C",'Mapa final'!$S$13),"")</f>
        <v/>
      </c>
      <c r="V10" s="44" t="str">
        <f>IF(AND('Mapa final'!$AE$11="Muy Alta",'Mapa final'!$AG$11="Leve"),CONCATENATE("R2C",'Mapa final'!$S$11),"")</f>
        <v/>
      </c>
      <c r="W10" s="153" t="str">
        <f>IF(AND('Mapa final'!$AE$13="Muy Alta",'Mapa final'!$AG$13="Leve"),CONCATENATE("R2C",'Mapa final'!$S$13),"")</f>
        <v/>
      </c>
      <c r="X10" s="153" t="str">
        <f>IF(AND('Mapa final'!$AE$11="Muy Alta",'Mapa final'!$AG$11="Leve"),CONCATENATE("R2C",'Mapa final'!$S$11),"")</f>
        <v/>
      </c>
      <c r="Y10" s="153" t="str">
        <f>IF(AND('Mapa final'!$AE$13="Muy Alta",'Mapa final'!$AG$13="Leve"),CONCATENATE("R2C",'Mapa final'!$S$13),"")</f>
        <v/>
      </c>
      <c r="Z10" s="153" t="str">
        <f>IF(AND('Mapa final'!$AE$11="Muy Alta",'Mapa final'!$AG$11="Leve"),CONCATENATE("R2C",'Mapa final'!$S$11),"")</f>
        <v/>
      </c>
      <c r="AA10" s="45" t="str">
        <f>IF(AND('Mapa final'!$AE$13="Muy Alta",'Mapa final'!$AG$13="Leve"),CONCATENATE("R2C",'Mapa final'!$S$13),"")</f>
        <v/>
      </c>
      <c r="AB10" s="44" t="str">
        <f>IF(AND('Mapa final'!$AE$11="Muy Alta",'Mapa final'!$AG$11="Leve"),CONCATENATE("R2C",'Mapa final'!$S$11),"")</f>
        <v/>
      </c>
      <c r="AC10" s="153" t="str">
        <f>IF(AND('Mapa final'!$AE$13="Muy Alta",'Mapa final'!$AG$13="Leve"),CONCATENATE("R2C",'Mapa final'!$S$13),"")</f>
        <v/>
      </c>
      <c r="AD10" s="153" t="str">
        <f>IF(AND('Mapa final'!$AE$11="Muy Alta",'Mapa final'!$AG$11="Leve"),CONCATENATE("R2C",'Mapa final'!$S$11),"")</f>
        <v/>
      </c>
      <c r="AE10" s="153" t="str">
        <f>IF(AND('Mapa final'!$AE$13="Muy Alta",'Mapa final'!$AG$13="Leve"),CONCATENATE("R2C",'Mapa final'!$S$13),"")</f>
        <v/>
      </c>
      <c r="AF10" s="153" t="str">
        <f>IF(AND('Mapa final'!$AE$11="Muy Alta",'Mapa final'!$AG$11="Leve"),CONCATENATE("R2C",'Mapa final'!$S$11),"")</f>
        <v/>
      </c>
      <c r="AG10" s="153" t="str">
        <f>IF(AND('Mapa final'!$AE$13="Muy Alta",'Mapa final'!$AG$13="Leve"),CONCATENATE("R2C",'Mapa final'!$S$13),"")</f>
        <v/>
      </c>
      <c r="AH10" s="46" t="str">
        <f>IF(AND('Mapa final'!$AE$11="Muy Alta",'Mapa final'!$AG$11="Catastrófico"),CONCATENATE("R2C",'Mapa final'!$S$11),"")</f>
        <v/>
      </c>
      <c r="AI10" s="155" t="str">
        <f>IF(AND('Mapa final'!$AE$13="Muy Alta",'Mapa final'!$AG$13="Catastrófico"),CONCATENATE("R2C",'Mapa final'!$S$13),"")</f>
        <v/>
      </c>
      <c r="AJ10" s="155" t="str">
        <f>IF(AND('Mapa final'!$AE$11="Muy Alta",'Mapa final'!$AG$11="Catastrófico"),CONCATENATE("R2C",'Mapa final'!$S$11),"")</f>
        <v/>
      </c>
      <c r="AK10" s="155" t="str">
        <f>IF(AND('Mapa final'!$AE$13="Muy Alta",'Mapa final'!$AG$13="Catastrófico"),CONCATENATE("R2C",'Mapa final'!$S$13),"")</f>
        <v/>
      </c>
      <c r="AL10" s="155" t="str">
        <f>IF(AND('Mapa final'!$AE$11="Muy Alta",'Mapa final'!$AG$11="Catastrófico"),CONCATENATE("R2C",'Mapa final'!$S$11),"")</f>
        <v/>
      </c>
      <c r="AM10" s="47" t="str">
        <f>IF(AND('Mapa final'!$AE$13="Muy Alta",'Mapa final'!$AG$13="Catastrófico"),CONCATENATE("R2C",'Mapa final'!$S$13),"")</f>
        <v/>
      </c>
      <c r="AN10" s="70"/>
      <c r="AO10" s="329"/>
      <c r="AP10" s="330"/>
      <c r="AQ10" s="330"/>
      <c r="AR10" s="330"/>
      <c r="AS10" s="330"/>
      <c r="AT10" s="331"/>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24"/>
      <c r="C11" s="224"/>
      <c r="D11" s="225"/>
      <c r="E11" s="323"/>
      <c r="F11" s="322"/>
      <c r="G11" s="322"/>
      <c r="H11" s="322"/>
      <c r="I11" s="322"/>
      <c r="J11" s="44" t="str">
        <f>IF(AND('Mapa final'!$AE$11="Muy Alta",'Mapa final'!$AG$11="Leve"),CONCATENATE("R2C",'Mapa final'!$S$11),"")</f>
        <v/>
      </c>
      <c r="K11" s="153" t="str">
        <f>IF(AND('Mapa final'!$AE$13="Muy Alta",'Mapa final'!$AG$13="Leve"),CONCATENATE("R2C",'Mapa final'!$S$13),"")</f>
        <v/>
      </c>
      <c r="L11" s="153" t="str">
        <f>IF(AND('Mapa final'!$AE$11="Muy Alta",'Mapa final'!$AG$11="Leve"),CONCATENATE("R2C",'Mapa final'!$S$11),"")</f>
        <v/>
      </c>
      <c r="M11" s="153" t="str">
        <f>IF(AND('Mapa final'!$AE$13="Muy Alta",'Mapa final'!$AG$13="Leve"),CONCATENATE("R2C",'Mapa final'!$S$13),"")</f>
        <v/>
      </c>
      <c r="N11" s="153" t="str">
        <f>IF(AND('Mapa final'!$AE$11="Muy Alta",'Mapa final'!$AG$11="Leve"),CONCATENATE("R2C",'Mapa final'!$S$11),"")</f>
        <v/>
      </c>
      <c r="O11" s="45" t="str">
        <f>IF(AND('Mapa final'!$AE$13="Muy Alta",'Mapa final'!$AG$13="Leve"),CONCATENATE("R2C",'Mapa final'!$S$13),"")</f>
        <v/>
      </c>
      <c r="P11" s="44" t="str">
        <f>IF(AND('Mapa final'!$AE$11="Muy Alta",'Mapa final'!$AG$11="Leve"),CONCATENATE("R2C",'Mapa final'!$S$11),"")</f>
        <v/>
      </c>
      <c r="Q11" s="153" t="str">
        <f>IF(AND('Mapa final'!$AE$13="Muy Alta",'Mapa final'!$AG$13="Leve"),CONCATENATE("R2C",'Mapa final'!$S$13),"")</f>
        <v/>
      </c>
      <c r="R11" s="153" t="str">
        <f>IF(AND('Mapa final'!$AE$11="Muy Alta",'Mapa final'!$AG$11="Leve"),CONCATENATE("R2C",'Mapa final'!$S$11),"")</f>
        <v/>
      </c>
      <c r="S11" s="153" t="str">
        <f>IF(AND('Mapa final'!$AE$13="Muy Alta",'Mapa final'!$AG$13="Leve"),CONCATENATE("R2C",'Mapa final'!$S$13),"")</f>
        <v/>
      </c>
      <c r="T11" s="153" t="str">
        <f>IF(AND('Mapa final'!$AE$11="Muy Alta",'Mapa final'!$AG$11="Leve"),CONCATENATE("R2C",'Mapa final'!$S$11),"")</f>
        <v/>
      </c>
      <c r="U11" s="45" t="str">
        <f>IF(AND('Mapa final'!$AE$13="Muy Alta",'Mapa final'!$AG$13="Leve"),CONCATENATE("R2C",'Mapa final'!$S$13),"")</f>
        <v/>
      </c>
      <c r="V11" s="44" t="str">
        <f>IF(AND('Mapa final'!$AE$11="Muy Alta",'Mapa final'!$AG$11="Leve"),CONCATENATE("R2C",'Mapa final'!$S$11),"")</f>
        <v/>
      </c>
      <c r="W11" s="153" t="str">
        <f>IF(AND('Mapa final'!$AE$13="Muy Alta",'Mapa final'!$AG$13="Leve"),CONCATENATE("R2C",'Mapa final'!$S$13),"")</f>
        <v/>
      </c>
      <c r="X11" s="153" t="str">
        <f>IF(AND('Mapa final'!$AE$11="Muy Alta",'Mapa final'!$AG$11="Leve"),CONCATENATE("R2C",'Mapa final'!$S$11),"")</f>
        <v/>
      </c>
      <c r="Y11" s="153" t="str">
        <f>IF(AND('Mapa final'!$AE$13="Muy Alta",'Mapa final'!$AG$13="Leve"),CONCATENATE("R2C",'Mapa final'!$S$13),"")</f>
        <v/>
      </c>
      <c r="Z11" s="153" t="str">
        <f>IF(AND('Mapa final'!$AE$11="Muy Alta",'Mapa final'!$AG$11="Leve"),CONCATENATE("R2C",'Mapa final'!$S$11),"")</f>
        <v/>
      </c>
      <c r="AA11" s="45" t="str">
        <f>IF(AND('Mapa final'!$AE$13="Muy Alta",'Mapa final'!$AG$13="Leve"),CONCATENATE("R2C",'Mapa final'!$S$13),"")</f>
        <v/>
      </c>
      <c r="AB11" s="44" t="str">
        <f>IF(AND('Mapa final'!$AE$11="Muy Alta",'Mapa final'!$AG$11="Leve"),CONCATENATE("R2C",'Mapa final'!$S$11),"")</f>
        <v/>
      </c>
      <c r="AC11" s="153" t="str">
        <f>IF(AND('Mapa final'!$AE$13="Muy Alta",'Mapa final'!$AG$13="Leve"),CONCATENATE("R2C",'Mapa final'!$S$13),"")</f>
        <v/>
      </c>
      <c r="AD11" s="153" t="str">
        <f>IF(AND('Mapa final'!$AE$11="Muy Alta",'Mapa final'!$AG$11="Leve"),CONCATENATE("R2C",'Mapa final'!$S$11),"")</f>
        <v/>
      </c>
      <c r="AE11" s="153" t="str">
        <f>IF(AND('Mapa final'!$AE$13="Muy Alta",'Mapa final'!$AG$13="Leve"),CONCATENATE("R2C",'Mapa final'!$S$13),"")</f>
        <v/>
      </c>
      <c r="AF11" s="153" t="str">
        <f>IF(AND('Mapa final'!$AE$11="Muy Alta",'Mapa final'!$AG$11="Leve"),CONCATENATE("R2C",'Mapa final'!$S$11),"")</f>
        <v/>
      </c>
      <c r="AG11" s="153" t="str">
        <f>IF(AND('Mapa final'!$AE$13="Muy Alta",'Mapa final'!$AG$13="Leve"),CONCATENATE("R2C",'Mapa final'!$S$13),"")</f>
        <v/>
      </c>
      <c r="AH11" s="46" t="str">
        <f>IF(AND('Mapa final'!$AE$11="Muy Alta",'Mapa final'!$AG$11="Catastrófico"),CONCATENATE("R2C",'Mapa final'!$S$11),"")</f>
        <v/>
      </c>
      <c r="AI11" s="155" t="str">
        <f>IF(AND('Mapa final'!$AE$13="Muy Alta",'Mapa final'!$AG$13="Catastrófico"),CONCATENATE("R2C",'Mapa final'!$S$13),"")</f>
        <v/>
      </c>
      <c r="AJ11" s="155" t="str">
        <f>IF(AND('Mapa final'!$AE$11="Muy Alta",'Mapa final'!$AG$11="Catastrófico"),CONCATENATE("R2C",'Mapa final'!$S$11),"")</f>
        <v/>
      </c>
      <c r="AK11" s="155" t="str">
        <f>IF(AND('Mapa final'!$AE$13="Muy Alta",'Mapa final'!$AG$13="Catastrófico"),CONCATENATE("R2C",'Mapa final'!$S$13),"")</f>
        <v/>
      </c>
      <c r="AL11" s="155" t="str">
        <f>IF(AND('Mapa final'!$AE$11="Muy Alta",'Mapa final'!$AG$11="Catastrófico"),CONCATENATE("R2C",'Mapa final'!$S$11),"")</f>
        <v/>
      </c>
      <c r="AM11" s="47" t="str">
        <f>IF(AND('Mapa final'!$AE$13="Muy Alta",'Mapa final'!$AG$13="Catastrófico"),CONCATENATE("R2C",'Mapa final'!$S$13),"")</f>
        <v/>
      </c>
      <c r="AN11" s="70"/>
      <c r="AO11" s="329"/>
      <c r="AP11" s="330"/>
      <c r="AQ11" s="330"/>
      <c r="AR11" s="330"/>
      <c r="AS11" s="330"/>
      <c r="AT11" s="331"/>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24"/>
      <c r="C12" s="224"/>
      <c r="D12" s="225"/>
      <c r="E12" s="323"/>
      <c r="F12" s="322"/>
      <c r="G12" s="322"/>
      <c r="H12" s="322"/>
      <c r="I12" s="322"/>
      <c r="J12" s="44" t="str">
        <f>IF(AND('Mapa final'!$AE$11="Muy Alta",'Mapa final'!$AG$11="Leve"),CONCATENATE("R2C",'Mapa final'!$S$11),"")</f>
        <v/>
      </c>
      <c r="K12" s="153" t="str">
        <f>IF(AND('Mapa final'!$AE$13="Muy Alta",'Mapa final'!$AG$13="Leve"),CONCATENATE("R2C",'Mapa final'!$S$13),"")</f>
        <v/>
      </c>
      <c r="L12" s="153" t="str">
        <f>IF(AND('Mapa final'!$AE$11="Muy Alta",'Mapa final'!$AG$11="Leve"),CONCATENATE("R2C",'Mapa final'!$S$11),"")</f>
        <v/>
      </c>
      <c r="M12" s="153" t="str">
        <f>IF(AND('Mapa final'!$AE$13="Muy Alta",'Mapa final'!$AG$13="Leve"),CONCATENATE("R2C",'Mapa final'!$S$13),"")</f>
        <v/>
      </c>
      <c r="N12" s="153" t="str">
        <f>IF(AND('Mapa final'!$AE$11="Muy Alta",'Mapa final'!$AG$11="Leve"),CONCATENATE("R2C",'Mapa final'!$S$11),"")</f>
        <v/>
      </c>
      <c r="O12" s="45" t="str">
        <f>IF(AND('Mapa final'!$AE$13="Muy Alta",'Mapa final'!$AG$13="Leve"),CONCATENATE("R2C",'Mapa final'!$S$13),"")</f>
        <v/>
      </c>
      <c r="P12" s="44" t="str">
        <f>IF(AND('Mapa final'!$AE$11="Muy Alta",'Mapa final'!$AG$11="Leve"),CONCATENATE("R2C",'Mapa final'!$S$11),"")</f>
        <v/>
      </c>
      <c r="Q12" s="153" t="str">
        <f>IF(AND('Mapa final'!$AE$13="Muy Alta",'Mapa final'!$AG$13="Leve"),CONCATENATE("R2C",'Mapa final'!$S$13),"")</f>
        <v/>
      </c>
      <c r="R12" s="153" t="str">
        <f>IF(AND('Mapa final'!$AE$11="Muy Alta",'Mapa final'!$AG$11="Leve"),CONCATENATE("R2C",'Mapa final'!$S$11),"")</f>
        <v/>
      </c>
      <c r="S12" s="153" t="str">
        <f>IF(AND('Mapa final'!$AE$13="Muy Alta",'Mapa final'!$AG$13="Leve"),CONCATENATE("R2C",'Mapa final'!$S$13),"")</f>
        <v/>
      </c>
      <c r="T12" s="153" t="str">
        <f>IF(AND('Mapa final'!$AE$11="Muy Alta",'Mapa final'!$AG$11="Leve"),CONCATENATE("R2C",'Mapa final'!$S$11),"")</f>
        <v/>
      </c>
      <c r="U12" s="45" t="str">
        <f>IF(AND('Mapa final'!$AE$13="Muy Alta",'Mapa final'!$AG$13="Leve"),CONCATENATE("R2C",'Mapa final'!$S$13),"")</f>
        <v/>
      </c>
      <c r="V12" s="44" t="str">
        <f>IF(AND('Mapa final'!$AE$11="Muy Alta",'Mapa final'!$AG$11="Leve"),CONCATENATE("R2C",'Mapa final'!$S$11),"")</f>
        <v/>
      </c>
      <c r="W12" s="153" t="str">
        <f>IF(AND('Mapa final'!$AE$13="Muy Alta",'Mapa final'!$AG$13="Leve"),CONCATENATE("R2C",'Mapa final'!$S$13),"")</f>
        <v/>
      </c>
      <c r="X12" s="153" t="str">
        <f>IF(AND('Mapa final'!$AE$11="Muy Alta",'Mapa final'!$AG$11="Leve"),CONCATENATE("R2C",'Mapa final'!$S$11),"")</f>
        <v/>
      </c>
      <c r="Y12" s="153" t="str">
        <f>IF(AND('Mapa final'!$AE$13="Muy Alta",'Mapa final'!$AG$13="Leve"),CONCATENATE("R2C",'Mapa final'!$S$13),"")</f>
        <v/>
      </c>
      <c r="Z12" s="153" t="str">
        <f>IF(AND('Mapa final'!$AE$11="Muy Alta",'Mapa final'!$AG$11="Leve"),CONCATENATE("R2C",'Mapa final'!$S$11),"")</f>
        <v/>
      </c>
      <c r="AA12" s="45" t="str">
        <f>IF(AND('Mapa final'!$AE$13="Muy Alta",'Mapa final'!$AG$13="Leve"),CONCATENATE("R2C",'Mapa final'!$S$13),"")</f>
        <v/>
      </c>
      <c r="AB12" s="44" t="str">
        <f>IF(AND('Mapa final'!$AE$11="Muy Alta",'Mapa final'!$AG$11="Leve"),CONCATENATE("R2C",'Mapa final'!$S$11),"")</f>
        <v/>
      </c>
      <c r="AC12" s="153" t="str">
        <f>IF(AND('Mapa final'!$AE$13="Muy Alta",'Mapa final'!$AG$13="Leve"),CONCATENATE("R2C",'Mapa final'!$S$13),"")</f>
        <v/>
      </c>
      <c r="AD12" s="153" t="str">
        <f>IF(AND('Mapa final'!$AE$11="Muy Alta",'Mapa final'!$AG$11="Leve"),CONCATENATE("R2C",'Mapa final'!$S$11),"")</f>
        <v/>
      </c>
      <c r="AE12" s="153" t="str">
        <f>IF(AND('Mapa final'!$AE$13="Muy Alta",'Mapa final'!$AG$13="Leve"),CONCATENATE("R2C",'Mapa final'!$S$13),"")</f>
        <v/>
      </c>
      <c r="AF12" s="153" t="str">
        <f>IF(AND('Mapa final'!$AE$11="Muy Alta",'Mapa final'!$AG$11="Leve"),CONCATENATE("R2C",'Mapa final'!$S$11),"")</f>
        <v/>
      </c>
      <c r="AG12" s="153" t="str">
        <f>IF(AND('Mapa final'!$AE$13="Muy Alta",'Mapa final'!$AG$13="Leve"),CONCATENATE("R2C",'Mapa final'!$S$13),"")</f>
        <v/>
      </c>
      <c r="AH12" s="46" t="str">
        <f>IF(AND('Mapa final'!$AE$11="Muy Alta",'Mapa final'!$AG$11="Catastrófico"),CONCATENATE("R2C",'Mapa final'!$S$11),"")</f>
        <v/>
      </c>
      <c r="AI12" s="155" t="str">
        <f>IF(AND('Mapa final'!$AE$13="Muy Alta",'Mapa final'!$AG$13="Catastrófico"),CONCATENATE("R2C",'Mapa final'!$S$13),"")</f>
        <v/>
      </c>
      <c r="AJ12" s="155" t="str">
        <f>IF(AND('Mapa final'!$AE$11="Muy Alta",'Mapa final'!$AG$11="Catastrófico"),CONCATENATE("R2C",'Mapa final'!$S$11),"")</f>
        <v/>
      </c>
      <c r="AK12" s="155" t="str">
        <f>IF(AND('Mapa final'!$AE$13="Muy Alta",'Mapa final'!$AG$13="Catastrófico"),CONCATENATE("R2C",'Mapa final'!$S$13),"")</f>
        <v/>
      </c>
      <c r="AL12" s="155" t="str">
        <f>IF(AND('Mapa final'!$AE$11="Muy Alta",'Mapa final'!$AG$11="Catastrófico"),CONCATENATE("R2C",'Mapa final'!$S$11),"")</f>
        <v/>
      </c>
      <c r="AM12" s="47" t="str">
        <f>IF(AND('Mapa final'!$AE$13="Muy Alta",'Mapa final'!$AG$13="Catastrófico"),CONCATENATE("R2C",'Mapa final'!$S$13),"")</f>
        <v/>
      </c>
      <c r="AN12" s="70"/>
      <c r="AO12" s="329"/>
      <c r="AP12" s="330"/>
      <c r="AQ12" s="330"/>
      <c r="AR12" s="330"/>
      <c r="AS12" s="330"/>
      <c r="AT12" s="331"/>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24"/>
      <c r="C13" s="224"/>
      <c r="D13" s="225"/>
      <c r="E13" s="323"/>
      <c r="F13" s="322"/>
      <c r="G13" s="322"/>
      <c r="H13" s="322"/>
      <c r="I13" s="322"/>
      <c r="J13" s="44" t="str">
        <f>IF(AND('Mapa final'!$AE$11="Muy Alta",'Mapa final'!$AG$11="Leve"),CONCATENATE("R2C",'Mapa final'!$S$11),"")</f>
        <v/>
      </c>
      <c r="K13" s="153" t="str">
        <f>IF(AND('Mapa final'!$AE$13="Muy Alta",'Mapa final'!$AG$13="Leve"),CONCATENATE("R2C",'Mapa final'!$S$13),"")</f>
        <v/>
      </c>
      <c r="L13" s="153" t="str">
        <f>IF(AND('Mapa final'!$AE$11="Muy Alta",'Mapa final'!$AG$11="Leve"),CONCATENATE("R2C",'Mapa final'!$S$11),"")</f>
        <v/>
      </c>
      <c r="M13" s="153" t="str">
        <f>IF(AND('Mapa final'!$AE$13="Muy Alta",'Mapa final'!$AG$13="Leve"),CONCATENATE("R2C",'Mapa final'!$S$13),"")</f>
        <v/>
      </c>
      <c r="N13" s="153" t="str">
        <f>IF(AND('Mapa final'!$AE$11="Muy Alta",'Mapa final'!$AG$11="Leve"),CONCATENATE("R2C",'Mapa final'!$S$11),"")</f>
        <v/>
      </c>
      <c r="O13" s="45" t="str">
        <f>IF(AND('Mapa final'!$AE$13="Muy Alta",'Mapa final'!$AG$13="Leve"),CONCATENATE("R2C",'Mapa final'!$S$13),"")</f>
        <v/>
      </c>
      <c r="P13" s="44" t="str">
        <f>IF(AND('Mapa final'!$AE$11="Muy Alta",'Mapa final'!$AG$11="Leve"),CONCATENATE("R2C",'Mapa final'!$S$11),"")</f>
        <v/>
      </c>
      <c r="Q13" s="153" t="str">
        <f>IF(AND('Mapa final'!$AE$13="Muy Alta",'Mapa final'!$AG$13="Leve"),CONCATENATE("R2C",'Mapa final'!$S$13),"")</f>
        <v/>
      </c>
      <c r="R13" s="153" t="str">
        <f>IF(AND('Mapa final'!$AE$11="Muy Alta",'Mapa final'!$AG$11="Leve"),CONCATENATE("R2C",'Mapa final'!$S$11),"")</f>
        <v/>
      </c>
      <c r="S13" s="153" t="str">
        <f>IF(AND('Mapa final'!$AE$13="Muy Alta",'Mapa final'!$AG$13="Leve"),CONCATENATE("R2C",'Mapa final'!$S$13),"")</f>
        <v/>
      </c>
      <c r="T13" s="153" t="str">
        <f>IF(AND('Mapa final'!$AE$11="Muy Alta",'Mapa final'!$AG$11="Leve"),CONCATENATE("R2C",'Mapa final'!$S$11),"")</f>
        <v/>
      </c>
      <c r="U13" s="45" t="str">
        <f>IF(AND('Mapa final'!$AE$13="Muy Alta",'Mapa final'!$AG$13="Leve"),CONCATENATE("R2C",'Mapa final'!$S$13),"")</f>
        <v/>
      </c>
      <c r="V13" s="44" t="str">
        <f>IF(AND('Mapa final'!$AE$11="Muy Alta",'Mapa final'!$AG$11="Leve"),CONCATENATE("R2C",'Mapa final'!$S$11),"")</f>
        <v/>
      </c>
      <c r="W13" s="153" t="str">
        <f>IF(AND('Mapa final'!$AE$13="Muy Alta",'Mapa final'!$AG$13="Leve"),CONCATENATE("R2C",'Mapa final'!$S$13),"")</f>
        <v/>
      </c>
      <c r="X13" s="153" t="str">
        <f>IF(AND('Mapa final'!$AE$11="Muy Alta",'Mapa final'!$AG$11="Leve"),CONCATENATE("R2C",'Mapa final'!$S$11),"")</f>
        <v/>
      </c>
      <c r="Y13" s="153" t="str">
        <f>IF(AND('Mapa final'!$AE$13="Muy Alta",'Mapa final'!$AG$13="Leve"),CONCATENATE("R2C",'Mapa final'!$S$13),"")</f>
        <v/>
      </c>
      <c r="Z13" s="153" t="str">
        <f>IF(AND('Mapa final'!$AE$11="Muy Alta",'Mapa final'!$AG$11="Leve"),CONCATENATE("R2C",'Mapa final'!$S$11),"")</f>
        <v/>
      </c>
      <c r="AA13" s="45" t="str">
        <f>IF(AND('Mapa final'!$AE$13="Muy Alta",'Mapa final'!$AG$13="Leve"),CONCATENATE("R2C",'Mapa final'!$S$13),"")</f>
        <v/>
      </c>
      <c r="AB13" s="44" t="str">
        <f>IF(AND('Mapa final'!$AE$11="Muy Alta",'Mapa final'!$AG$11="Leve"),CONCATENATE("R2C",'Mapa final'!$S$11),"")</f>
        <v/>
      </c>
      <c r="AC13" s="153" t="str">
        <f>IF(AND('Mapa final'!$AE$13="Muy Alta",'Mapa final'!$AG$13="Leve"),CONCATENATE("R2C",'Mapa final'!$S$13),"")</f>
        <v/>
      </c>
      <c r="AD13" s="153" t="str">
        <f>IF(AND('Mapa final'!$AE$11="Muy Alta",'Mapa final'!$AG$11="Leve"),CONCATENATE("R2C",'Mapa final'!$S$11),"")</f>
        <v/>
      </c>
      <c r="AE13" s="153" t="str">
        <f>IF(AND('Mapa final'!$AE$13="Muy Alta",'Mapa final'!$AG$13="Leve"),CONCATENATE("R2C",'Mapa final'!$S$13),"")</f>
        <v/>
      </c>
      <c r="AF13" s="153" t="str">
        <f>IF(AND('Mapa final'!$AE$11="Muy Alta",'Mapa final'!$AG$11="Leve"),CONCATENATE("R2C",'Mapa final'!$S$11),"")</f>
        <v/>
      </c>
      <c r="AG13" s="153" t="str">
        <f>IF(AND('Mapa final'!$AE$13="Muy Alta",'Mapa final'!$AG$13="Leve"),CONCATENATE("R2C",'Mapa final'!$S$13),"")</f>
        <v/>
      </c>
      <c r="AH13" s="46" t="str">
        <f>IF(AND('Mapa final'!$AE$11="Muy Alta",'Mapa final'!$AG$11="Catastrófico"),CONCATENATE("R2C",'Mapa final'!$S$11),"")</f>
        <v/>
      </c>
      <c r="AI13" s="155" t="str">
        <f>IF(AND('Mapa final'!$AE$13="Muy Alta",'Mapa final'!$AG$13="Catastrófico"),CONCATENATE("R2C",'Mapa final'!$S$13),"")</f>
        <v/>
      </c>
      <c r="AJ13" s="155" t="str">
        <f>IF(AND('Mapa final'!$AE$11="Muy Alta",'Mapa final'!$AG$11="Catastrófico"),CONCATENATE("R2C",'Mapa final'!$S$11),"")</f>
        <v/>
      </c>
      <c r="AK13" s="155" t="str">
        <f>IF(AND('Mapa final'!$AE$13="Muy Alta",'Mapa final'!$AG$13="Catastrófico"),CONCATENATE("R2C",'Mapa final'!$S$13),"")</f>
        <v/>
      </c>
      <c r="AL13" s="155" t="str">
        <f>IF(AND('Mapa final'!$AE$11="Muy Alta",'Mapa final'!$AG$11="Catastrófico"),CONCATENATE("R2C",'Mapa final'!$S$11),"")</f>
        <v/>
      </c>
      <c r="AM13" s="47" t="str">
        <f>IF(AND('Mapa final'!$AE$13="Muy Alta",'Mapa final'!$AG$13="Catastrófico"),CONCATENATE("R2C",'Mapa final'!$S$13),"")</f>
        <v/>
      </c>
      <c r="AN13" s="70"/>
      <c r="AO13" s="329"/>
      <c r="AP13" s="330"/>
      <c r="AQ13" s="330"/>
      <c r="AR13" s="330"/>
      <c r="AS13" s="330"/>
      <c r="AT13" s="33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24"/>
      <c r="C14" s="224"/>
      <c r="D14" s="225"/>
      <c r="E14" s="323"/>
      <c r="F14" s="322"/>
      <c r="G14" s="322"/>
      <c r="H14" s="322"/>
      <c r="I14" s="322"/>
      <c r="J14" s="44" t="str">
        <f>IF(AND('Mapa final'!$AE$11="Muy Alta",'Mapa final'!$AG$11="Leve"),CONCATENATE("R2C",'Mapa final'!$S$11),"")</f>
        <v/>
      </c>
      <c r="K14" s="153" t="str">
        <f>IF(AND('Mapa final'!$AE$13="Muy Alta",'Mapa final'!$AG$13="Leve"),CONCATENATE("R2C",'Mapa final'!$S$13),"")</f>
        <v/>
      </c>
      <c r="L14" s="153" t="str">
        <f>IF(AND('Mapa final'!$AE$11="Muy Alta",'Mapa final'!$AG$11="Leve"),CONCATENATE("R2C",'Mapa final'!$S$11),"")</f>
        <v/>
      </c>
      <c r="M14" s="153" t="str">
        <f>IF(AND('Mapa final'!$AE$13="Muy Alta",'Mapa final'!$AG$13="Leve"),CONCATENATE("R2C",'Mapa final'!$S$13),"")</f>
        <v/>
      </c>
      <c r="N14" s="153" t="str">
        <f>IF(AND('Mapa final'!$AE$11="Muy Alta",'Mapa final'!$AG$11="Leve"),CONCATENATE("R2C",'Mapa final'!$S$11),"")</f>
        <v/>
      </c>
      <c r="O14" s="45" t="str">
        <f>IF(AND('Mapa final'!$AE$13="Muy Alta",'Mapa final'!$AG$13="Leve"),CONCATENATE("R2C",'Mapa final'!$S$13),"")</f>
        <v/>
      </c>
      <c r="P14" s="44" t="str">
        <f>IF(AND('Mapa final'!$AE$11="Muy Alta",'Mapa final'!$AG$11="Leve"),CONCATENATE("R2C",'Mapa final'!$S$11),"")</f>
        <v/>
      </c>
      <c r="Q14" s="153" t="str">
        <f>IF(AND('Mapa final'!$AE$13="Muy Alta",'Mapa final'!$AG$13="Leve"),CONCATENATE("R2C",'Mapa final'!$S$13),"")</f>
        <v/>
      </c>
      <c r="R14" s="153" t="str">
        <f>IF(AND('Mapa final'!$AE$11="Muy Alta",'Mapa final'!$AG$11="Leve"),CONCATENATE("R2C",'Mapa final'!$S$11),"")</f>
        <v/>
      </c>
      <c r="S14" s="153" t="str">
        <f>IF(AND('Mapa final'!$AE$13="Muy Alta",'Mapa final'!$AG$13="Leve"),CONCATENATE("R2C",'Mapa final'!$S$13),"")</f>
        <v/>
      </c>
      <c r="T14" s="153" t="str">
        <f>IF(AND('Mapa final'!$AE$11="Muy Alta",'Mapa final'!$AG$11="Leve"),CONCATENATE("R2C",'Mapa final'!$S$11),"")</f>
        <v/>
      </c>
      <c r="U14" s="45" t="str">
        <f>IF(AND('Mapa final'!$AE$13="Muy Alta",'Mapa final'!$AG$13="Leve"),CONCATENATE("R2C",'Mapa final'!$S$13),"")</f>
        <v/>
      </c>
      <c r="V14" s="44" t="str">
        <f>IF(AND('Mapa final'!$AE$11="Muy Alta",'Mapa final'!$AG$11="Leve"),CONCATENATE("R2C",'Mapa final'!$S$11),"")</f>
        <v/>
      </c>
      <c r="W14" s="153" t="str">
        <f>IF(AND('Mapa final'!$AE$13="Muy Alta",'Mapa final'!$AG$13="Leve"),CONCATENATE("R2C",'Mapa final'!$S$13),"")</f>
        <v/>
      </c>
      <c r="X14" s="153" t="str">
        <f>IF(AND('Mapa final'!$AE$11="Muy Alta",'Mapa final'!$AG$11="Leve"),CONCATENATE("R2C",'Mapa final'!$S$11),"")</f>
        <v/>
      </c>
      <c r="Y14" s="153" t="str">
        <f>IF(AND('Mapa final'!$AE$13="Muy Alta",'Mapa final'!$AG$13="Leve"),CONCATENATE("R2C",'Mapa final'!$S$13),"")</f>
        <v/>
      </c>
      <c r="Z14" s="153" t="str">
        <f>IF(AND('Mapa final'!$AE$11="Muy Alta",'Mapa final'!$AG$11="Leve"),CONCATENATE("R2C",'Mapa final'!$S$11),"")</f>
        <v/>
      </c>
      <c r="AA14" s="45" t="str">
        <f>IF(AND('Mapa final'!$AE$13="Muy Alta",'Mapa final'!$AG$13="Leve"),CONCATENATE("R2C",'Mapa final'!$S$13),"")</f>
        <v/>
      </c>
      <c r="AB14" s="44" t="str">
        <f>IF(AND('Mapa final'!$AE$11="Muy Alta",'Mapa final'!$AG$11="Leve"),CONCATENATE("R2C",'Mapa final'!$S$11),"")</f>
        <v/>
      </c>
      <c r="AC14" s="153" t="str">
        <f>IF(AND('Mapa final'!$AE$13="Muy Alta",'Mapa final'!$AG$13="Leve"),CONCATENATE("R2C",'Mapa final'!$S$13),"")</f>
        <v/>
      </c>
      <c r="AD14" s="153" t="str">
        <f>IF(AND('Mapa final'!$AE$11="Muy Alta",'Mapa final'!$AG$11="Leve"),CONCATENATE("R2C",'Mapa final'!$S$11),"")</f>
        <v/>
      </c>
      <c r="AE14" s="153" t="str">
        <f>IF(AND('Mapa final'!$AE$13="Muy Alta",'Mapa final'!$AG$13="Leve"),CONCATENATE("R2C",'Mapa final'!$S$13),"")</f>
        <v/>
      </c>
      <c r="AF14" s="153" t="str">
        <f>IF(AND('Mapa final'!$AE$11="Muy Alta",'Mapa final'!$AG$11="Leve"),CONCATENATE("R2C",'Mapa final'!$S$11),"")</f>
        <v/>
      </c>
      <c r="AG14" s="153" t="str">
        <f>IF(AND('Mapa final'!$AE$13="Muy Alta",'Mapa final'!$AG$13="Leve"),CONCATENATE("R2C",'Mapa final'!$S$13),"")</f>
        <v/>
      </c>
      <c r="AH14" s="46" t="str">
        <f>IF(AND('Mapa final'!$AE$11="Muy Alta",'Mapa final'!$AG$11="Catastrófico"),CONCATENATE("R2C",'Mapa final'!$S$11),"")</f>
        <v/>
      </c>
      <c r="AI14" s="155" t="str">
        <f>IF(AND('Mapa final'!$AE$13="Muy Alta",'Mapa final'!$AG$13="Catastrófico"),CONCATENATE("R2C",'Mapa final'!$S$13),"")</f>
        <v/>
      </c>
      <c r="AJ14" s="155" t="str">
        <f>IF(AND('Mapa final'!$AE$11="Muy Alta",'Mapa final'!$AG$11="Catastrófico"),CONCATENATE("R2C",'Mapa final'!$S$11),"")</f>
        <v/>
      </c>
      <c r="AK14" s="155" t="str">
        <f>IF(AND('Mapa final'!$AE$13="Muy Alta",'Mapa final'!$AG$13="Catastrófico"),CONCATENATE("R2C",'Mapa final'!$S$13),"")</f>
        <v/>
      </c>
      <c r="AL14" s="155" t="str">
        <f>IF(AND('Mapa final'!$AE$11="Muy Alta",'Mapa final'!$AG$11="Catastrófico"),CONCATENATE("R2C",'Mapa final'!$S$11),"")</f>
        <v/>
      </c>
      <c r="AM14" s="47" t="str">
        <f>IF(AND('Mapa final'!$AE$13="Muy Alta",'Mapa final'!$AG$13="Catastrófico"),CONCATENATE("R2C",'Mapa final'!$S$13),"")</f>
        <v/>
      </c>
      <c r="AN14" s="70"/>
      <c r="AO14" s="329"/>
      <c r="AP14" s="330"/>
      <c r="AQ14" s="330"/>
      <c r="AR14" s="330"/>
      <c r="AS14" s="330"/>
      <c r="AT14" s="33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24"/>
      <c r="C15" s="224"/>
      <c r="D15" s="225"/>
      <c r="E15" s="324"/>
      <c r="F15" s="325"/>
      <c r="G15" s="325"/>
      <c r="H15" s="325"/>
      <c r="I15" s="325"/>
      <c r="J15" s="44" t="str">
        <f>IF(AND('Mapa final'!$AE$11="Muy Alta",'Mapa final'!$AG$11="Leve"),CONCATENATE("R2C",'Mapa final'!$S$11),"")</f>
        <v/>
      </c>
      <c r="K15" s="153" t="str">
        <f>IF(AND('Mapa final'!$AE$13="Muy Alta",'Mapa final'!$AG$13="Leve"),CONCATENATE("R2C",'Mapa final'!$S$13),"")</f>
        <v/>
      </c>
      <c r="L15" s="153" t="str">
        <f>IF(AND('Mapa final'!$AE$11="Muy Alta",'Mapa final'!$AG$11="Leve"),CONCATENATE("R2C",'Mapa final'!$S$11),"")</f>
        <v/>
      </c>
      <c r="M15" s="153" t="str">
        <f>IF(AND('Mapa final'!$AE$13="Muy Alta",'Mapa final'!$AG$13="Leve"),CONCATENATE("R2C",'Mapa final'!$S$13),"")</f>
        <v/>
      </c>
      <c r="N15" s="153" t="str">
        <f>IF(AND('Mapa final'!$AE$11="Muy Alta",'Mapa final'!$AG$11="Leve"),CONCATENATE("R2C",'Mapa final'!$S$11),"")</f>
        <v/>
      </c>
      <c r="O15" s="45" t="str">
        <f>IF(AND('Mapa final'!$AE$13="Muy Alta",'Mapa final'!$AG$13="Leve"),CONCATENATE("R2C",'Mapa final'!$S$13),"")</f>
        <v/>
      </c>
      <c r="P15" s="48" t="str">
        <f>IF(AND('Mapa final'!$AE$11="Muy Alta",'Mapa final'!$AG$11="Leve"),CONCATENATE("R2C",'Mapa final'!$S$11),"")</f>
        <v/>
      </c>
      <c r="Q15" s="49" t="str">
        <f>IF(AND('Mapa final'!$AE$13="Muy Alta",'Mapa final'!$AG$13="Leve"),CONCATENATE("R2C",'Mapa final'!$S$13),"")</f>
        <v/>
      </c>
      <c r="R15" s="49" t="str">
        <f>IF(AND('Mapa final'!$AE$11="Muy Alta",'Mapa final'!$AG$11="Leve"),CONCATENATE("R2C",'Mapa final'!$S$11),"")</f>
        <v/>
      </c>
      <c r="S15" s="49" t="str">
        <f>IF(AND('Mapa final'!$AE$13="Muy Alta",'Mapa final'!$AG$13="Leve"),CONCATENATE("R2C",'Mapa final'!$S$13),"")</f>
        <v/>
      </c>
      <c r="T15" s="49" t="str">
        <f>IF(AND('Mapa final'!$AE$11="Muy Alta",'Mapa final'!$AG$11="Leve"),CONCATENATE("R2C",'Mapa final'!$S$11),"")</f>
        <v/>
      </c>
      <c r="U15" s="50" t="str">
        <f>IF(AND('Mapa final'!$AE$13="Muy Alta",'Mapa final'!$AG$13="Leve"),CONCATENATE("R2C",'Mapa final'!$S$13),"")</f>
        <v/>
      </c>
      <c r="V15" s="48" t="str">
        <f>IF(AND('Mapa final'!$AE$11="Muy Alta",'Mapa final'!$AG$11="Leve"),CONCATENATE("R2C",'Mapa final'!$S$11),"")</f>
        <v/>
      </c>
      <c r="W15" s="49" t="str">
        <f>IF(AND('Mapa final'!$AE$13="Muy Alta",'Mapa final'!$AG$13="Leve"),CONCATENATE("R2C",'Mapa final'!$S$13),"")</f>
        <v/>
      </c>
      <c r="X15" s="49" t="str">
        <f>IF(AND('Mapa final'!$AE$11="Muy Alta",'Mapa final'!$AG$11="Leve"),CONCATENATE("R2C",'Mapa final'!$S$11),"")</f>
        <v/>
      </c>
      <c r="Y15" s="49" t="str">
        <f>IF(AND('Mapa final'!$AE$13="Muy Alta",'Mapa final'!$AG$13="Leve"),CONCATENATE("R2C",'Mapa final'!$S$13),"")</f>
        <v/>
      </c>
      <c r="Z15" s="49" t="str">
        <f>IF(AND('Mapa final'!$AE$11="Muy Alta",'Mapa final'!$AG$11="Leve"),CONCATENATE("R2C",'Mapa final'!$S$11),"")</f>
        <v/>
      </c>
      <c r="AA15" s="50" t="str">
        <f>IF(AND('Mapa final'!$AE$13="Muy Alta",'Mapa final'!$AG$13="Leve"),CONCATENATE("R2C",'Mapa final'!$S$13),"")</f>
        <v/>
      </c>
      <c r="AB15" s="48" t="str">
        <f>IF(AND('Mapa final'!$AE$11="Muy Alta",'Mapa final'!$AG$11="Leve"),CONCATENATE("R2C",'Mapa final'!$S$11),"")</f>
        <v/>
      </c>
      <c r="AC15" s="49" t="str">
        <f>IF(AND('Mapa final'!$AE$13="Muy Alta",'Mapa final'!$AG$13="Leve"),CONCATENATE("R2C",'Mapa final'!$S$13),"")</f>
        <v/>
      </c>
      <c r="AD15" s="49" t="str">
        <f>IF(AND('Mapa final'!$AE$11="Muy Alta",'Mapa final'!$AG$11="Leve"),CONCATENATE("R2C",'Mapa final'!$S$11),"")</f>
        <v/>
      </c>
      <c r="AE15" s="49" t="str">
        <f>IF(AND('Mapa final'!$AE$13="Muy Alta",'Mapa final'!$AG$13="Leve"),CONCATENATE("R2C",'Mapa final'!$S$13),"")</f>
        <v/>
      </c>
      <c r="AF15" s="49" t="str">
        <f>IF(AND('Mapa final'!$AE$11="Muy Alta",'Mapa final'!$AG$11="Leve"),CONCATENATE("R2C",'Mapa final'!$S$11),"")</f>
        <v/>
      </c>
      <c r="AG15" s="49" t="str">
        <f>IF(AND('Mapa final'!$AE$13="Muy Alta",'Mapa final'!$AG$13="Leve"),CONCATENATE("R2C",'Mapa final'!$S$13),"")</f>
        <v/>
      </c>
      <c r="AH15" s="51" t="str">
        <f>IF(AND('Mapa final'!$AE$11="Muy Alta",'Mapa final'!$AG$11="Catastrófico"),CONCATENATE("R2C",'Mapa final'!$S$11),"")</f>
        <v/>
      </c>
      <c r="AI15" s="52" t="str">
        <f>IF(AND('Mapa final'!$AE$13="Muy Alta",'Mapa final'!$AG$13="Catastrófico"),CONCATENATE("R2C",'Mapa final'!$S$13),"")</f>
        <v/>
      </c>
      <c r="AJ15" s="52" t="str">
        <f>IF(AND('Mapa final'!$AE$11="Muy Alta",'Mapa final'!$AG$11="Catastrófico"),CONCATENATE("R2C",'Mapa final'!$S$11),"")</f>
        <v/>
      </c>
      <c r="AK15" s="52" t="str">
        <f>IF(AND('Mapa final'!$AE$13="Muy Alta",'Mapa final'!$AG$13="Catastrófico"),CONCATENATE("R2C",'Mapa final'!$S$13),"")</f>
        <v/>
      </c>
      <c r="AL15" s="52" t="str">
        <f>IF(AND('Mapa final'!$AE$11="Muy Alta",'Mapa final'!$AG$11="Catastrófico"),CONCATENATE("R2C",'Mapa final'!$S$11),"")</f>
        <v/>
      </c>
      <c r="AM15" s="53" t="str">
        <f>IF(AND('Mapa final'!$AE$13="Muy Alta",'Mapa final'!$AG$13="Catastrófico"),CONCATENATE("R2C",'Mapa final'!$S$13),"")</f>
        <v/>
      </c>
      <c r="AN15" s="70"/>
      <c r="AO15" s="332"/>
      <c r="AP15" s="333"/>
      <c r="AQ15" s="333"/>
      <c r="AR15" s="333"/>
      <c r="AS15" s="333"/>
      <c r="AT15" s="33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24"/>
      <c r="C16" s="224"/>
      <c r="D16" s="225"/>
      <c r="E16" s="319" t="s">
        <v>114</v>
      </c>
      <c r="F16" s="320"/>
      <c r="G16" s="320"/>
      <c r="H16" s="320"/>
      <c r="I16" s="320"/>
      <c r="J16" s="54" t="str">
        <f>IF(AND('Mapa final'!$AE$11="Alta",'Mapa final'!$AG$11="Leve"),CONCATENATE("R2C",'Mapa final'!$S$11),"")</f>
        <v/>
      </c>
      <c r="K16" s="55" t="str">
        <f>IF(AND('Mapa final'!$AE$11="Alta",'Mapa final'!$AG$11="Leve"),CONCATENATE("R2C",'Mapa final'!$S$11),"")</f>
        <v/>
      </c>
      <c r="L16" s="55" t="str">
        <f>IF(AND('Mapa final'!$AE$11="Alta",'Mapa final'!$AG$11="Leve"),CONCATENATE("R2C",'Mapa final'!$S$11),"")</f>
        <v/>
      </c>
      <c r="M16" s="55" t="str">
        <f>IF(AND('Mapa final'!$AE$11="Alta",'Mapa final'!$AG$11="Leve"),CONCATENATE("R2C",'Mapa final'!$S$11),"")</f>
        <v/>
      </c>
      <c r="N16" s="55" t="str">
        <f>IF(AND('Mapa final'!$AE$11="Alta",'Mapa final'!$AG$11="Leve"),CONCATENATE("R2C",'Mapa final'!$S$11),"")</f>
        <v/>
      </c>
      <c r="O16" s="56" t="str">
        <f>IF(AND('Mapa final'!$AE$11="Alta",'Mapa final'!$AG$11="Leve"),CONCATENATE("R2C",'Mapa final'!$S$11),"")</f>
        <v/>
      </c>
      <c r="P16" s="54" t="str">
        <f>IF(AND('Mapa final'!$AE$11="Alta",'Mapa final'!$AG$11="Leve"),CONCATENATE("R2C",'Mapa final'!$S$11),"")</f>
        <v/>
      </c>
      <c r="Q16" s="55" t="str">
        <f>IF(AND('Mapa final'!$AE$11="Alta",'Mapa final'!$AG$11="Leve"),CONCATENATE("R2C",'Mapa final'!$S$11),"")</f>
        <v/>
      </c>
      <c r="R16" s="55" t="str">
        <f>IF(AND('Mapa final'!$AE$11="Alta",'Mapa final'!$AG$11="Leve"),CONCATENATE("R2C",'Mapa final'!$S$11),"")</f>
        <v/>
      </c>
      <c r="S16" s="55" t="str">
        <f>IF(AND('Mapa final'!$AE$11="Alta",'Mapa final'!$AG$11="Leve"),CONCATENATE("R2C",'Mapa final'!$S$11),"")</f>
        <v/>
      </c>
      <c r="T16" s="55" t="str">
        <f>IF(AND('Mapa final'!$AE$11="Alta",'Mapa final'!$AG$11="Leve"),CONCATENATE("R2C",'Mapa final'!$S$11),"")</f>
        <v/>
      </c>
      <c r="U16" s="56" t="str">
        <f>IF(AND('Mapa final'!$AE$11="Alta",'Mapa final'!$AG$11="Leve"),CONCATENATE("R2C",'Mapa final'!$S$11),"")</f>
        <v/>
      </c>
      <c r="V16" s="38" t="str">
        <f>IF(AND('Mapa final'!$AE$11="Muy Alta",'Mapa final'!$AG$11="Leve"),CONCATENATE("R2C",'Mapa final'!$S$11),"")</f>
        <v/>
      </c>
      <c r="W16" s="39" t="str">
        <f>IF(AND('Mapa final'!$AE$13="Muy Alta",'Mapa final'!$AG$13="Leve"),CONCATENATE("R2C",'Mapa final'!$S$13),"")</f>
        <v/>
      </c>
      <c r="X16" s="39" t="str">
        <f>IF(AND('Mapa final'!$AE$11="Muy Alta",'Mapa final'!$AG$11="Leve"),CONCATENATE("R2C",'Mapa final'!$S$11),"")</f>
        <v/>
      </c>
      <c r="Y16" s="39" t="str">
        <f>IF(AND('Mapa final'!$AE$13="Muy Alta",'Mapa final'!$AG$13="Leve"),CONCATENATE("R2C",'Mapa final'!$S$13),"")</f>
        <v/>
      </c>
      <c r="Z16" s="39" t="str">
        <f>IF(AND('Mapa final'!$AE$11="Muy Alta",'Mapa final'!$AG$11="Leve"),CONCATENATE("R2C",'Mapa final'!$S$11),"")</f>
        <v/>
      </c>
      <c r="AA16" s="40" t="str">
        <f>IF(AND('Mapa final'!$AE$13="Muy Alta",'Mapa final'!$AG$13="Leve"),CONCATENATE("R2C",'Mapa final'!$S$13),"")</f>
        <v/>
      </c>
      <c r="AB16" s="38" t="str">
        <f>IF(AND('Mapa final'!$AE$11="Muy Alta",'Mapa final'!$AG$11="Leve"),CONCATENATE("R2C",'Mapa final'!$S$11),"")</f>
        <v/>
      </c>
      <c r="AC16" s="39" t="str">
        <f>IF(AND('Mapa final'!$AE$13="Muy Alta",'Mapa final'!$AG$13="Leve"),CONCATENATE("R2C",'Mapa final'!$S$13),"")</f>
        <v/>
      </c>
      <c r="AD16" s="39" t="str">
        <f>IF(AND('Mapa final'!$AE$11="Muy Alta",'Mapa final'!$AG$11="Leve"),CONCATENATE("R2C",'Mapa final'!$S$11),"")</f>
        <v/>
      </c>
      <c r="AE16" s="39" t="str">
        <f>IF(AND('Mapa final'!$AE$13="Muy Alta",'Mapa final'!$AG$13="Leve"),CONCATENATE("R2C",'Mapa final'!$S$13),"")</f>
        <v/>
      </c>
      <c r="AF16" s="39" t="str">
        <f>IF(AND('Mapa final'!$AE$11="Muy Alta",'Mapa final'!$AG$11="Leve"),CONCATENATE("R2C",'Mapa final'!$S$11),"")</f>
        <v/>
      </c>
      <c r="AG16" s="40" t="str">
        <f>IF(AND('Mapa final'!$AE$13="Muy Alta",'Mapa final'!$AG$13="Leve"),CONCATENATE("R2C",'Mapa final'!$S$13),"")</f>
        <v/>
      </c>
      <c r="AH16" s="41" t="str">
        <f>IF(AND('Mapa final'!$AE$11="Muy Alta",'Mapa final'!$AG$11="Catastrófico"),CONCATENATE("R2C",'Mapa final'!$S$11),"")</f>
        <v/>
      </c>
      <c r="AI16" s="42" t="str">
        <f>IF(AND('Mapa final'!$AE$13="Muy Alta",'Mapa final'!$AG$13="Catastrófico"),CONCATENATE("R2C",'Mapa final'!$S$13),"")</f>
        <v/>
      </c>
      <c r="AJ16" s="42" t="str">
        <f>IF(AND('Mapa final'!$AE$11="Muy Alta",'Mapa final'!$AG$11="Catastrófico"),CONCATENATE("R2C",'Mapa final'!$S$11),"")</f>
        <v/>
      </c>
      <c r="AK16" s="42" t="str">
        <f>IF(AND('Mapa final'!$AE$13="Muy Alta",'Mapa final'!$AG$13="Catastrófico"),CONCATENATE("R2C",'Mapa final'!$S$13),"")</f>
        <v/>
      </c>
      <c r="AL16" s="42" t="str">
        <f>IF(AND('Mapa final'!$AE$11="Muy Alta",'Mapa final'!$AG$11="Catastrófico"),CONCATENATE("R2C",'Mapa final'!$S$11),"")</f>
        <v/>
      </c>
      <c r="AM16" s="43" t="str">
        <f>IF(AND('Mapa final'!$AE$13="Muy Alta",'Mapa final'!$AG$13="Catastrófico"),CONCATENATE("R2C",'Mapa final'!$S$13),"")</f>
        <v/>
      </c>
      <c r="AN16" s="70"/>
      <c r="AO16" s="310" t="s">
        <v>79</v>
      </c>
      <c r="AP16" s="311"/>
      <c r="AQ16" s="311"/>
      <c r="AR16" s="311"/>
      <c r="AS16" s="311"/>
      <c r="AT16" s="312"/>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24"/>
      <c r="C17" s="224"/>
      <c r="D17" s="225"/>
      <c r="E17" s="321"/>
      <c r="F17" s="322"/>
      <c r="G17" s="322"/>
      <c r="H17" s="322"/>
      <c r="I17" s="322"/>
      <c r="J17" s="57" t="str">
        <f>IF(AND('Mapa final'!$AE$11="Alta",'Mapa final'!$AG$11="Leve"),CONCATENATE("R2C",'Mapa final'!$S$11),"")</f>
        <v/>
      </c>
      <c r="K17" s="154" t="str">
        <f>IF(AND('Mapa final'!$AE$11="Alta",'Mapa final'!$AG$11="Leve"),CONCATENATE("R2C",'Mapa final'!$S$11),"")</f>
        <v/>
      </c>
      <c r="L17" s="154" t="str">
        <f>IF(AND('Mapa final'!$AE$11="Alta",'Mapa final'!$AG$11="Leve"),CONCATENATE("R2C",'Mapa final'!$S$11),"")</f>
        <v/>
      </c>
      <c r="M17" s="154" t="str">
        <f>IF(AND('Mapa final'!$AE$11="Alta",'Mapa final'!$AG$11="Leve"),CONCATENATE("R2C",'Mapa final'!$S$11),"")</f>
        <v/>
      </c>
      <c r="N17" s="154" t="str">
        <f>IF(AND('Mapa final'!$AE$11="Alta",'Mapa final'!$AG$11="Leve"),CONCATENATE("R2C",'Mapa final'!$S$11),"")</f>
        <v/>
      </c>
      <c r="O17" s="58" t="str">
        <f>IF(AND('Mapa final'!$AE$11="Alta",'Mapa final'!$AG$11="Leve"),CONCATENATE("R2C",'Mapa final'!$S$11),"")</f>
        <v/>
      </c>
      <c r="P17" s="57" t="str">
        <f>IF(AND('Mapa final'!$AE$11="Alta",'Mapa final'!$AG$11="Leve"),CONCATENATE("R2C",'Mapa final'!$S$11),"")</f>
        <v/>
      </c>
      <c r="Q17" s="154" t="str">
        <f>IF(AND('Mapa final'!$AE$11="Alta",'Mapa final'!$AG$11="Leve"),CONCATENATE("R2C",'Mapa final'!$S$11),"")</f>
        <v/>
      </c>
      <c r="R17" s="154" t="str">
        <f>IF(AND('Mapa final'!$AE$11="Alta",'Mapa final'!$AG$11="Leve"),CONCATENATE("R2C",'Mapa final'!$S$11),"")</f>
        <v/>
      </c>
      <c r="S17" s="154" t="str">
        <f>IF(AND('Mapa final'!$AE$11="Alta",'Mapa final'!$AG$11="Leve"),CONCATENATE("R2C",'Mapa final'!$S$11),"")</f>
        <v/>
      </c>
      <c r="T17" s="154" t="str">
        <f>IF(AND('Mapa final'!$AE$11="Alta",'Mapa final'!$AG$11="Leve"),CONCATENATE("R2C",'Mapa final'!$S$11),"")</f>
        <v/>
      </c>
      <c r="U17" s="58" t="str">
        <f>IF(AND('Mapa final'!$AE$11="Alta",'Mapa final'!$AG$11="Leve"),CONCATENATE("R2C",'Mapa final'!$S$11),"")</f>
        <v/>
      </c>
      <c r="V17" s="44" t="str">
        <f>IF(AND('Mapa final'!$AE$11="Muy Alta",'Mapa final'!$AG$11="Leve"),CONCATENATE("R2C",'Mapa final'!$S$11),"")</f>
        <v/>
      </c>
      <c r="W17" s="153" t="str">
        <f>IF(AND('Mapa final'!$AE$13="Muy Alta",'Mapa final'!$AG$13="Leve"),CONCATENATE("R2C",'Mapa final'!$S$13),"")</f>
        <v/>
      </c>
      <c r="X17" s="153" t="str">
        <f>IF(AND('Mapa final'!$AE$11="Muy Alta",'Mapa final'!$AG$11="Leve"),CONCATENATE("R2C",'Mapa final'!$S$11),"")</f>
        <v/>
      </c>
      <c r="Y17" s="153" t="str">
        <f>IF(AND('Mapa final'!$AE$13="Muy Alta",'Mapa final'!$AG$13="Leve"),CONCATENATE("R2C",'Mapa final'!$S$13),"")</f>
        <v/>
      </c>
      <c r="Z17" s="153" t="str">
        <f>IF(AND('Mapa final'!$AE$11="Muy Alta",'Mapa final'!$AG$11="Leve"),CONCATENATE("R2C",'Mapa final'!$S$11),"")</f>
        <v/>
      </c>
      <c r="AA17" s="45" t="str">
        <f>IF(AND('Mapa final'!$AE$13="Muy Alta",'Mapa final'!$AG$13="Leve"),CONCATENATE("R2C",'Mapa final'!$S$13),"")</f>
        <v/>
      </c>
      <c r="AB17" s="44" t="str">
        <f>IF(AND('Mapa final'!$AE$11="Muy Alta",'Mapa final'!$AG$11="Leve"),CONCATENATE("R2C",'Mapa final'!$S$11),"")</f>
        <v/>
      </c>
      <c r="AC17" s="153" t="str">
        <f>IF(AND('Mapa final'!$AE$13="Muy Alta",'Mapa final'!$AG$13="Leve"),CONCATENATE("R2C",'Mapa final'!$S$13),"")</f>
        <v/>
      </c>
      <c r="AD17" s="153" t="str">
        <f>IF(AND('Mapa final'!$AE$11="Muy Alta",'Mapa final'!$AG$11="Leve"),CONCATENATE("R2C",'Mapa final'!$S$11),"")</f>
        <v/>
      </c>
      <c r="AE17" s="153" t="str">
        <f>IF(AND('Mapa final'!$AE$13="Muy Alta",'Mapa final'!$AG$13="Leve"),CONCATENATE("R2C",'Mapa final'!$S$13),"")</f>
        <v/>
      </c>
      <c r="AF17" s="153" t="str">
        <f>IF(AND('Mapa final'!$AE$11="Muy Alta",'Mapa final'!$AG$11="Leve"),CONCATENATE("R2C",'Mapa final'!$S$11),"")</f>
        <v/>
      </c>
      <c r="AG17" s="45" t="str">
        <f>IF(AND('Mapa final'!$AE$13="Muy Alta",'Mapa final'!$AG$13="Leve"),CONCATENATE("R2C",'Mapa final'!$S$13),"")</f>
        <v/>
      </c>
      <c r="AH17" s="46" t="str">
        <f>IF(AND('Mapa final'!$AE$11="Muy Alta",'Mapa final'!$AG$11="Catastrófico"),CONCATENATE("R2C",'Mapa final'!$S$11),"")</f>
        <v/>
      </c>
      <c r="AI17" s="155" t="str">
        <f>IF(AND('Mapa final'!$AE$13="Muy Alta",'Mapa final'!$AG$13="Catastrófico"),CONCATENATE("R2C",'Mapa final'!$S$13),"")</f>
        <v/>
      </c>
      <c r="AJ17" s="155" t="str">
        <f>IF(AND('Mapa final'!$AE$11="Muy Alta",'Mapa final'!$AG$11="Catastrófico"),CONCATENATE("R2C",'Mapa final'!$S$11),"")</f>
        <v/>
      </c>
      <c r="AK17" s="155" t="str">
        <f>IF(AND('Mapa final'!$AE$13="Muy Alta",'Mapa final'!$AG$13="Catastrófico"),CONCATENATE("R2C",'Mapa final'!$S$13),"")</f>
        <v/>
      </c>
      <c r="AL17" s="155" t="str">
        <f>IF(AND('Mapa final'!$AE$11="Muy Alta",'Mapa final'!$AG$11="Catastrófico"),CONCATENATE("R2C",'Mapa final'!$S$11),"")</f>
        <v/>
      </c>
      <c r="AM17" s="47" t="str">
        <f>IF(AND('Mapa final'!$AE$13="Muy Alta",'Mapa final'!$AG$13="Catastrófico"),CONCATENATE("R2C",'Mapa final'!$S$13),"")</f>
        <v/>
      </c>
      <c r="AN17" s="70"/>
      <c r="AO17" s="313"/>
      <c r="AP17" s="314"/>
      <c r="AQ17" s="314"/>
      <c r="AR17" s="314"/>
      <c r="AS17" s="314"/>
      <c r="AT17" s="315"/>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24"/>
      <c r="C18" s="224"/>
      <c r="D18" s="225"/>
      <c r="E18" s="323"/>
      <c r="F18" s="322"/>
      <c r="G18" s="322"/>
      <c r="H18" s="322"/>
      <c r="I18" s="322"/>
      <c r="J18" s="57" t="str">
        <f>IF(AND('Mapa final'!$AE$11="Alta",'Mapa final'!$AG$11="Leve"),CONCATENATE("R2C",'Mapa final'!$S$11),"")</f>
        <v/>
      </c>
      <c r="K18" s="154" t="str">
        <f>IF(AND('Mapa final'!$AE$11="Alta",'Mapa final'!$AG$11="Leve"),CONCATENATE("R2C",'Mapa final'!$S$11),"")</f>
        <v/>
      </c>
      <c r="L18" s="154" t="str">
        <f>IF(AND('Mapa final'!$AE$11="Alta",'Mapa final'!$AG$11="Leve"),CONCATENATE("R2C",'Mapa final'!$S$11),"")</f>
        <v/>
      </c>
      <c r="M18" s="154" t="str">
        <f>IF(AND('Mapa final'!$AE$11="Alta",'Mapa final'!$AG$11="Leve"),CONCATENATE("R2C",'Mapa final'!$S$11),"")</f>
        <v/>
      </c>
      <c r="N18" s="154" t="str">
        <f>IF(AND('Mapa final'!$AE$11="Alta",'Mapa final'!$AG$11="Leve"),CONCATENATE("R2C",'Mapa final'!$S$11),"")</f>
        <v/>
      </c>
      <c r="O18" s="58" t="str">
        <f>IF(AND('Mapa final'!$AE$11="Alta",'Mapa final'!$AG$11="Leve"),CONCATENATE("R2C",'Mapa final'!$S$11),"")</f>
        <v/>
      </c>
      <c r="P18" s="57" t="str">
        <f>IF(AND('Mapa final'!$AE$11="Alta",'Mapa final'!$AG$11="Leve"),CONCATENATE("R2C",'Mapa final'!$S$11),"")</f>
        <v/>
      </c>
      <c r="Q18" s="154" t="str">
        <f>IF(AND('Mapa final'!$AE$11="Alta",'Mapa final'!$AG$11="Leve"),CONCATENATE("R2C",'Mapa final'!$S$11),"")</f>
        <v/>
      </c>
      <c r="R18" s="154" t="str">
        <f>IF(AND('Mapa final'!$AE$11="Alta",'Mapa final'!$AG$11="Leve"),CONCATENATE("R2C",'Mapa final'!$S$11),"")</f>
        <v/>
      </c>
      <c r="S18" s="154" t="str">
        <f>IF(AND('Mapa final'!$AE$11="Alta",'Mapa final'!$AG$11="Leve"),CONCATENATE("R2C",'Mapa final'!$S$11),"")</f>
        <v/>
      </c>
      <c r="T18" s="154" t="str">
        <f>IF(AND('Mapa final'!$AE$11="Alta",'Mapa final'!$AG$11="Leve"),CONCATENATE("R2C",'Mapa final'!$S$11),"")</f>
        <v/>
      </c>
      <c r="U18" s="58" t="str">
        <f>IF(AND('Mapa final'!$AE$11="Alta",'Mapa final'!$AG$11="Leve"),CONCATENATE("R2C",'Mapa final'!$S$11),"")</f>
        <v/>
      </c>
      <c r="V18" s="44" t="str">
        <f>IF(AND('Mapa final'!$AE$11="Muy Alta",'Mapa final'!$AG$11="Leve"),CONCATENATE("R2C",'Mapa final'!$S$11),"")</f>
        <v/>
      </c>
      <c r="W18" s="153" t="str">
        <f>IF(AND('Mapa final'!$AE$13="Muy Alta",'Mapa final'!$AG$13="Leve"),CONCATENATE("R2C",'Mapa final'!$S$13),"")</f>
        <v/>
      </c>
      <c r="X18" s="153" t="str">
        <f>IF(AND('Mapa final'!$AE$11="Muy Alta",'Mapa final'!$AG$11="Leve"),CONCATENATE("R2C",'Mapa final'!$S$11),"")</f>
        <v/>
      </c>
      <c r="Y18" s="153" t="str">
        <f>IF(AND('Mapa final'!$AE$13="Muy Alta",'Mapa final'!$AG$13="Leve"),CONCATENATE("R2C",'Mapa final'!$S$13),"")</f>
        <v/>
      </c>
      <c r="Z18" s="153" t="str">
        <f>IF(AND('Mapa final'!$AE$11="Muy Alta",'Mapa final'!$AG$11="Leve"),CONCATENATE("R2C",'Mapa final'!$S$11),"")</f>
        <v/>
      </c>
      <c r="AA18" s="45" t="str">
        <f>IF(AND('Mapa final'!$AE$13="Muy Alta",'Mapa final'!$AG$13="Leve"),CONCATENATE("R2C",'Mapa final'!$S$13),"")</f>
        <v/>
      </c>
      <c r="AB18" s="44" t="str">
        <f>IF(AND('Mapa final'!$AE$11="Muy Alta",'Mapa final'!$AG$11="Leve"),CONCATENATE("R2C",'Mapa final'!$S$11),"")</f>
        <v/>
      </c>
      <c r="AC18" s="153" t="str">
        <f>IF(AND('Mapa final'!$AE$13="Muy Alta",'Mapa final'!$AG$13="Leve"),CONCATENATE("R2C",'Mapa final'!$S$13),"")</f>
        <v/>
      </c>
      <c r="AD18" s="153" t="str">
        <f>IF(AND('Mapa final'!$AE$11="Muy Alta",'Mapa final'!$AG$11="Leve"),CONCATENATE("R2C",'Mapa final'!$S$11),"")</f>
        <v/>
      </c>
      <c r="AE18" s="153" t="str">
        <f>IF(AND('Mapa final'!$AE$13="Muy Alta",'Mapa final'!$AG$13="Leve"),CONCATENATE("R2C",'Mapa final'!$S$13),"")</f>
        <v/>
      </c>
      <c r="AF18" s="153" t="str">
        <f>IF(AND('Mapa final'!$AE$11="Muy Alta",'Mapa final'!$AG$11="Leve"),CONCATENATE("R2C",'Mapa final'!$S$11),"")</f>
        <v/>
      </c>
      <c r="AG18" s="45" t="str">
        <f>IF(AND('Mapa final'!$AE$13="Muy Alta",'Mapa final'!$AG$13="Leve"),CONCATENATE("R2C",'Mapa final'!$S$13),"")</f>
        <v/>
      </c>
      <c r="AH18" s="46" t="str">
        <f>IF(AND('Mapa final'!$AE$11="Muy Alta",'Mapa final'!$AG$11="Catastrófico"),CONCATENATE("R2C",'Mapa final'!$S$11),"")</f>
        <v/>
      </c>
      <c r="AI18" s="155" t="str">
        <f>IF(AND('Mapa final'!$AE$13="Muy Alta",'Mapa final'!$AG$13="Catastrófico"),CONCATENATE("R2C",'Mapa final'!$S$13),"")</f>
        <v/>
      </c>
      <c r="AJ18" s="155" t="str">
        <f>IF(AND('Mapa final'!$AE$11="Muy Alta",'Mapa final'!$AG$11="Catastrófico"),CONCATENATE("R2C",'Mapa final'!$S$11),"")</f>
        <v/>
      </c>
      <c r="AK18" s="155" t="str">
        <f>IF(AND('Mapa final'!$AE$13="Muy Alta",'Mapa final'!$AG$13="Catastrófico"),CONCATENATE("R2C",'Mapa final'!$S$13),"")</f>
        <v/>
      </c>
      <c r="AL18" s="155" t="str">
        <f>IF(AND('Mapa final'!$AE$11="Muy Alta",'Mapa final'!$AG$11="Catastrófico"),CONCATENATE("R2C",'Mapa final'!$S$11),"")</f>
        <v/>
      </c>
      <c r="AM18" s="47" t="str">
        <f>IF(AND('Mapa final'!$AE$13="Muy Alta",'Mapa final'!$AG$13="Catastrófico"),CONCATENATE("R2C",'Mapa final'!$S$13),"")</f>
        <v/>
      </c>
      <c r="AN18" s="70"/>
      <c r="AO18" s="313"/>
      <c r="AP18" s="314"/>
      <c r="AQ18" s="314"/>
      <c r="AR18" s="314"/>
      <c r="AS18" s="314"/>
      <c r="AT18" s="315"/>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24"/>
      <c r="C19" s="224"/>
      <c r="D19" s="225"/>
      <c r="E19" s="323"/>
      <c r="F19" s="322"/>
      <c r="G19" s="322"/>
      <c r="H19" s="322"/>
      <c r="I19" s="322"/>
      <c r="J19" s="57" t="str">
        <f>IF(AND('Mapa final'!$AE$11="Alta",'Mapa final'!$AG$11="Leve"),CONCATENATE("R2C",'Mapa final'!$S$11),"")</f>
        <v/>
      </c>
      <c r="K19" s="154" t="str">
        <f>IF(AND('Mapa final'!$AE$11="Alta",'Mapa final'!$AG$11="Leve"),CONCATENATE("R2C",'Mapa final'!$S$11),"")</f>
        <v/>
      </c>
      <c r="L19" s="154" t="str">
        <f>IF(AND('Mapa final'!$AE$11="Alta",'Mapa final'!$AG$11="Leve"),CONCATENATE("R2C",'Mapa final'!$S$11),"")</f>
        <v/>
      </c>
      <c r="M19" s="154" t="str">
        <f>IF(AND('Mapa final'!$AE$11="Alta",'Mapa final'!$AG$11="Leve"),CONCATENATE("R2C",'Mapa final'!$S$11),"")</f>
        <v/>
      </c>
      <c r="N19" s="154" t="str">
        <f>IF(AND('Mapa final'!$AE$11="Alta",'Mapa final'!$AG$11="Leve"),CONCATENATE("R2C",'Mapa final'!$S$11),"")</f>
        <v/>
      </c>
      <c r="O19" s="58" t="str">
        <f>IF(AND('Mapa final'!$AE$11="Alta",'Mapa final'!$AG$11="Leve"),CONCATENATE("R2C",'Mapa final'!$S$11),"")</f>
        <v/>
      </c>
      <c r="P19" s="57" t="str">
        <f>IF(AND('Mapa final'!$AE$11="Alta",'Mapa final'!$AG$11="Leve"),CONCATENATE("R2C",'Mapa final'!$S$11),"")</f>
        <v/>
      </c>
      <c r="Q19" s="154" t="str">
        <f>IF(AND('Mapa final'!$AE$11="Alta",'Mapa final'!$AG$11="Leve"),CONCATENATE("R2C",'Mapa final'!$S$11),"")</f>
        <v/>
      </c>
      <c r="R19" s="154" t="str">
        <f>IF(AND('Mapa final'!$AE$11="Alta",'Mapa final'!$AG$11="Leve"),CONCATENATE("R2C",'Mapa final'!$S$11),"")</f>
        <v/>
      </c>
      <c r="S19" s="154" t="str">
        <f>IF(AND('Mapa final'!$AE$11="Alta",'Mapa final'!$AG$11="Leve"),CONCATENATE("R2C",'Mapa final'!$S$11),"")</f>
        <v/>
      </c>
      <c r="T19" s="154" t="str">
        <f>IF(AND('Mapa final'!$AE$11="Alta",'Mapa final'!$AG$11="Leve"),CONCATENATE("R2C",'Mapa final'!$S$11),"")</f>
        <v/>
      </c>
      <c r="U19" s="58" t="str">
        <f>IF(AND('Mapa final'!$AE$11="Alta",'Mapa final'!$AG$11="Leve"),CONCATENATE("R2C",'Mapa final'!$S$11),"")</f>
        <v/>
      </c>
      <c r="V19" s="44" t="str">
        <f>IF(AND('Mapa final'!$AE$11="Muy Alta",'Mapa final'!$AG$11="Leve"),CONCATENATE("R2C",'Mapa final'!$S$11),"")</f>
        <v/>
      </c>
      <c r="W19" s="153" t="str">
        <f>IF(AND('Mapa final'!$AE$13="Muy Alta",'Mapa final'!$AG$13="Leve"),CONCATENATE("R2C",'Mapa final'!$S$13),"")</f>
        <v/>
      </c>
      <c r="X19" s="153" t="str">
        <f>IF(AND('Mapa final'!$AE$11="Muy Alta",'Mapa final'!$AG$11="Leve"),CONCATENATE("R2C",'Mapa final'!$S$11),"")</f>
        <v/>
      </c>
      <c r="Y19" s="153" t="str">
        <f>IF(AND('Mapa final'!$AE$13="Muy Alta",'Mapa final'!$AG$13="Leve"),CONCATENATE("R2C",'Mapa final'!$S$13),"")</f>
        <v/>
      </c>
      <c r="Z19" s="153" t="str">
        <f>IF(AND('Mapa final'!$AE$11="Muy Alta",'Mapa final'!$AG$11="Leve"),CONCATENATE("R2C",'Mapa final'!$S$11),"")</f>
        <v/>
      </c>
      <c r="AA19" s="45" t="str">
        <f>IF(AND('Mapa final'!$AE$13="Muy Alta",'Mapa final'!$AG$13="Leve"),CONCATENATE("R2C",'Mapa final'!$S$13),"")</f>
        <v/>
      </c>
      <c r="AB19" s="44" t="str">
        <f>IF(AND('Mapa final'!$AE$11="Muy Alta",'Mapa final'!$AG$11="Leve"),CONCATENATE("R2C",'Mapa final'!$S$11),"")</f>
        <v/>
      </c>
      <c r="AC19" s="153" t="str">
        <f>IF(AND('Mapa final'!$AE$13="Muy Alta",'Mapa final'!$AG$13="Leve"),CONCATENATE("R2C",'Mapa final'!$S$13),"")</f>
        <v/>
      </c>
      <c r="AD19" s="153" t="str">
        <f>IF(AND('Mapa final'!$AE$11="Muy Alta",'Mapa final'!$AG$11="Leve"),CONCATENATE("R2C",'Mapa final'!$S$11),"")</f>
        <v/>
      </c>
      <c r="AE19" s="153" t="str">
        <f>IF(AND('Mapa final'!$AE$13="Muy Alta",'Mapa final'!$AG$13="Leve"),CONCATENATE("R2C",'Mapa final'!$S$13),"")</f>
        <v/>
      </c>
      <c r="AF19" s="153" t="str">
        <f>IF(AND('Mapa final'!$AE$11="Muy Alta",'Mapa final'!$AG$11="Leve"),CONCATENATE("R2C",'Mapa final'!$S$11),"")</f>
        <v/>
      </c>
      <c r="AG19" s="45" t="str">
        <f>IF(AND('Mapa final'!$AE$13="Muy Alta",'Mapa final'!$AG$13="Leve"),CONCATENATE("R2C",'Mapa final'!$S$13),"")</f>
        <v/>
      </c>
      <c r="AH19" s="46" t="str">
        <f>IF(AND('Mapa final'!$AE$11="Muy Alta",'Mapa final'!$AG$11="Catastrófico"),CONCATENATE("R2C",'Mapa final'!$S$11),"")</f>
        <v/>
      </c>
      <c r="AI19" s="155" t="str">
        <f>IF(AND('Mapa final'!$AE$13="Muy Alta",'Mapa final'!$AG$13="Catastrófico"),CONCATENATE("R2C",'Mapa final'!$S$13),"")</f>
        <v/>
      </c>
      <c r="AJ19" s="155" t="str">
        <f>IF(AND('Mapa final'!$AE$11="Muy Alta",'Mapa final'!$AG$11="Catastrófico"),CONCATENATE("R2C",'Mapa final'!$S$11),"")</f>
        <v/>
      </c>
      <c r="AK19" s="155" t="str">
        <f>IF(AND('Mapa final'!$AE$13="Muy Alta",'Mapa final'!$AG$13="Catastrófico"),CONCATENATE("R2C",'Mapa final'!$S$13),"")</f>
        <v/>
      </c>
      <c r="AL19" s="155" t="str">
        <f>IF(AND('Mapa final'!$AE$11="Muy Alta",'Mapa final'!$AG$11="Catastrófico"),CONCATENATE("R2C",'Mapa final'!$S$11),"")</f>
        <v/>
      </c>
      <c r="AM19" s="47" t="str">
        <f>IF(AND('Mapa final'!$AE$13="Muy Alta",'Mapa final'!$AG$13="Catastrófico"),CONCATENATE("R2C",'Mapa final'!$S$13),"")</f>
        <v/>
      </c>
      <c r="AN19" s="70"/>
      <c r="AO19" s="313"/>
      <c r="AP19" s="314"/>
      <c r="AQ19" s="314"/>
      <c r="AR19" s="314"/>
      <c r="AS19" s="314"/>
      <c r="AT19" s="315"/>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24"/>
      <c r="C20" s="224"/>
      <c r="D20" s="225"/>
      <c r="E20" s="323"/>
      <c r="F20" s="322"/>
      <c r="G20" s="322"/>
      <c r="H20" s="322"/>
      <c r="I20" s="322"/>
      <c r="J20" s="57" t="str">
        <f>IF(AND('Mapa final'!$AE$11="Alta",'Mapa final'!$AG$11="Leve"),CONCATENATE("R2C",'Mapa final'!$S$11),"")</f>
        <v/>
      </c>
      <c r="K20" s="154" t="str">
        <f>IF(AND('Mapa final'!$AE$11="Alta",'Mapa final'!$AG$11="Leve"),CONCATENATE("R2C",'Mapa final'!$S$11),"")</f>
        <v/>
      </c>
      <c r="L20" s="154" t="str">
        <f>IF(AND('Mapa final'!$AE$11="Alta",'Mapa final'!$AG$11="Leve"),CONCATENATE("R2C",'Mapa final'!$S$11),"")</f>
        <v/>
      </c>
      <c r="M20" s="154" t="str">
        <f>IF(AND('Mapa final'!$AE$11="Alta",'Mapa final'!$AG$11="Leve"),CONCATENATE("R2C",'Mapa final'!$S$11),"")</f>
        <v/>
      </c>
      <c r="N20" s="154" t="str">
        <f>IF(AND('Mapa final'!$AE$11="Alta",'Mapa final'!$AG$11="Leve"),CONCATENATE("R2C",'Mapa final'!$S$11),"")</f>
        <v/>
      </c>
      <c r="O20" s="58" t="str">
        <f>IF(AND('Mapa final'!$AE$11="Alta",'Mapa final'!$AG$11="Leve"),CONCATENATE("R2C",'Mapa final'!$S$11),"")</f>
        <v/>
      </c>
      <c r="P20" s="57" t="str">
        <f>IF(AND('Mapa final'!$AE$11="Alta",'Mapa final'!$AG$11="Leve"),CONCATENATE("R2C",'Mapa final'!$S$11),"")</f>
        <v/>
      </c>
      <c r="Q20" s="154" t="str">
        <f>IF(AND('Mapa final'!$AE$11="Alta",'Mapa final'!$AG$11="Leve"),CONCATENATE("R2C",'Mapa final'!$S$11),"")</f>
        <v/>
      </c>
      <c r="R20" s="154" t="str">
        <f>IF(AND('Mapa final'!$AE$11="Alta",'Mapa final'!$AG$11="Leve"),CONCATENATE("R2C",'Mapa final'!$S$11),"")</f>
        <v/>
      </c>
      <c r="S20" s="154" t="str">
        <f>IF(AND('Mapa final'!$AE$11="Alta",'Mapa final'!$AG$11="Leve"),CONCATENATE("R2C",'Mapa final'!$S$11),"")</f>
        <v/>
      </c>
      <c r="T20" s="154" t="str">
        <f>IF(AND('Mapa final'!$AE$11="Alta",'Mapa final'!$AG$11="Leve"),CONCATENATE("R2C",'Mapa final'!$S$11),"")</f>
        <v/>
      </c>
      <c r="U20" s="58" t="str">
        <f>IF(AND('Mapa final'!$AE$11="Alta",'Mapa final'!$AG$11="Leve"),CONCATENATE("R2C",'Mapa final'!$S$11),"")</f>
        <v/>
      </c>
      <c r="V20" s="44" t="str">
        <f>IF(AND('Mapa final'!$AE$11="Muy Alta",'Mapa final'!$AG$11="Leve"),CONCATENATE("R2C",'Mapa final'!$S$11),"")</f>
        <v/>
      </c>
      <c r="W20" s="153" t="str">
        <f>IF(AND('Mapa final'!$AE$13="Muy Alta",'Mapa final'!$AG$13="Leve"),CONCATENATE("R2C",'Mapa final'!$S$13),"")</f>
        <v/>
      </c>
      <c r="X20" s="153" t="str">
        <f>IF(AND('Mapa final'!$AE$11="Muy Alta",'Mapa final'!$AG$11="Leve"),CONCATENATE("R2C",'Mapa final'!$S$11),"")</f>
        <v/>
      </c>
      <c r="Y20" s="153" t="str">
        <f>IF(AND('Mapa final'!$AE$13="Muy Alta",'Mapa final'!$AG$13="Leve"),CONCATENATE("R2C",'Mapa final'!$S$13),"")</f>
        <v/>
      </c>
      <c r="Z20" s="153" t="str">
        <f>IF(AND('Mapa final'!$AE$11="Muy Alta",'Mapa final'!$AG$11="Leve"),CONCATENATE("R2C",'Mapa final'!$S$11),"")</f>
        <v/>
      </c>
      <c r="AA20" s="45" t="str">
        <f>IF(AND('Mapa final'!$AE$13="Muy Alta",'Mapa final'!$AG$13="Leve"),CONCATENATE("R2C",'Mapa final'!$S$13),"")</f>
        <v/>
      </c>
      <c r="AB20" s="44" t="str">
        <f>IF(AND('Mapa final'!$AE$11="Muy Alta",'Mapa final'!$AG$11="Leve"),CONCATENATE("R2C",'Mapa final'!$S$11),"")</f>
        <v/>
      </c>
      <c r="AC20" s="153" t="str">
        <f>IF(AND('Mapa final'!$AE$13="Muy Alta",'Mapa final'!$AG$13="Leve"),CONCATENATE("R2C",'Mapa final'!$S$13),"")</f>
        <v/>
      </c>
      <c r="AD20" s="153" t="str">
        <f>IF(AND('Mapa final'!$AE$11="Muy Alta",'Mapa final'!$AG$11="Leve"),CONCATENATE("R2C",'Mapa final'!$S$11),"")</f>
        <v/>
      </c>
      <c r="AE20" s="153" t="str">
        <f>IF(AND('Mapa final'!$AE$13="Muy Alta",'Mapa final'!$AG$13="Leve"),CONCATENATE("R2C",'Mapa final'!$S$13),"")</f>
        <v/>
      </c>
      <c r="AF20" s="153" t="str">
        <f>IF(AND('Mapa final'!$AE$11="Muy Alta",'Mapa final'!$AG$11="Leve"),CONCATENATE("R2C",'Mapa final'!$S$11),"")</f>
        <v/>
      </c>
      <c r="AG20" s="45" t="str">
        <f>IF(AND('Mapa final'!$AE$13="Muy Alta",'Mapa final'!$AG$13="Leve"),CONCATENATE("R2C",'Mapa final'!$S$13),"")</f>
        <v/>
      </c>
      <c r="AH20" s="46" t="str">
        <f>IF(AND('Mapa final'!$AE$11="Muy Alta",'Mapa final'!$AG$11="Catastrófico"),CONCATENATE("R2C",'Mapa final'!$S$11),"")</f>
        <v/>
      </c>
      <c r="AI20" s="155" t="str">
        <f>IF(AND('Mapa final'!$AE$13="Muy Alta",'Mapa final'!$AG$13="Catastrófico"),CONCATENATE("R2C",'Mapa final'!$S$13),"")</f>
        <v/>
      </c>
      <c r="AJ20" s="155" t="str">
        <f>IF(AND('Mapa final'!$AE$11="Muy Alta",'Mapa final'!$AG$11="Catastrófico"),CONCATENATE("R2C",'Mapa final'!$S$11),"")</f>
        <v/>
      </c>
      <c r="AK20" s="155" t="str">
        <f>IF(AND('Mapa final'!$AE$13="Muy Alta",'Mapa final'!$AG$13="Catastrófico"),CONCATENATE("R2C",'Mapa final'!$S$13),"")</f>
        <v/>
      </c>
      <c r="AL20" s="155" t="str">
        <f>IF(AND('Mapa final'!$AE$11="Muy Alta",'Mapa final'!$AG$11="Catastrófico"),CONCATENATE("R2C",'Mapa final'!$S$11),"")</f>
        <v/>
      </c>
      <c r="AM20" s="47" t="str">
        <f>IF(AND('Mapa final'!$AE$13="Muy Alta",'Mapa final'!$AG$13="Catastrófico"),CONCATENATE("R2C",'Mapa final'!$S$13),"")</f>
        <v/>
      </c>
      <c r="AN20" s="70"/>
      <c r="AO20" s="313"/>
      <c r="AP20" s="314"/>
      <c r="AQ20" s="314"/>
      <c r="AR20" s="314"/>
      <c r="AS20" s="314"/>
      <c r="AT20" s="315"/>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24"/>
      <c r="C21" s="224"/>
      <c r="D21" s="225"/>
      <c r="E21" s="323"/>
      <c r="F21" s="322"/>
      <c r="G21" s="322"/>
      <c r="H21" s="322"/>
      <c r="I21" s="322"/>
      <c r="J21" s="57" t="str">
        <f>IF(AND('Mapa final'!$AE$11="Alta",'Mapa final'!$AG$11="Leve"),CONCATENATE("R2C",'Mapa final'!$S$11),"")</f>
        <v/>
      </c>
      <c r="K21" s="154" t="str">
        <f>IF(AND('Mapa final'!$AE$11="Alta",'Mapa final'!$AG$11="Leve"),CONCATENATE("R2C",'Mapa final'!$S$11),"")</f>
        <v/>
      </c>
      <c r="L21" s="154" t="str">
        <f>IF(AND('Mapa final'!$AE$11="Alta",'Mapa final'!$AG$11="Leve"),CONCATENATE("R2C",'Mapa final'!$S$11),"")</f>
        <v/>
      </c>
      <c r="M21" s="154" t="str">
        <f>IF(AND('Mapa final'!$AE$11="Alta",'Mapa final'!$AG$11="Leve"),CONCATENATE("R2C",'Mapa final'!$S$11),"")</f>
        <v/>
      </c>
      <c r="N21" s="154" t="str">
        <f>IF(AND('Mapa final'!$AE$11="Alta",'Mapa final'!$AG$11="Leve"),CONCATENATE("R2C",'Mapa final'!$S$11),"")</f>
        <v/>
      </c>
      <c r="O21" s="58" t="str">
        <f>IF(AND('Mapa final'!$AE$11="Alta",'Mapa final'!$AG$11="Leve"),CONCATENATE("R2C",'Mapa final'!$S$11),"")</f>
        <v/>
      </c>
      <c r="P21" s="57" t="str">
        <f>IF(AND('Mapa final'!$AE$11="Alta",'Mapa final'!$AG$11="Leve"),CONCATENATE("R2C",'Mapa final'!$S$11),"")</f>
        <v/>
      </c>
      <c r="Q21" s="154" t="str">
        <f>IF(AND('Mapa final'!$AE$11="Alta",'Mapa final'!$AG$11="Leve"),CONCATENATE("R2C",'Mapa final'!$S$11),"")</f>
        <v/>
      </c>
      <c r="R21" s="154" t="str">
        <f>IF(AND('Mapa final'!$AE$11="Alta",'Mapa final'!$AG$11="Leve"),CONCATENATE("R2C",'Mapa final'!$S$11),"")</f>
        <v/>
      </c>
      <c r="S21" s="154" t="str">
        <f>IF(AND('Mapa final'!$AE$11="Alta",'Mapa final'!$AG$11="Leve"),CONCATENATE("R2C",'Mapa final'!$S$11),"")</f>
        <v/>
      </c>
      <c r="T21" s="154" t="str">
        <f>IF(AND('Mapa final'!$AE$11="Alta",'Mapa final'!$AG$11="Leve"),CONCATENATE("R2C",'Mapa final'!$S$11),"")</f>
        <v/>
      </c>
      <c r="U21" s="58" t="str">
        <f>IF(AND('Mapa final'!$AE$11="Alta",'Mapa final'!$AG$11="Leve"),CONCATENATE("R2C",'Mapa final'!$S$11),"")</f>
        <v/>
      </c>
      <c r="V21" s="44" t="str">
        <f>IF(AND('Mapa final'!$AE$11="Muy Alta",'Mapa final'!$AG$11="Leve"),CONCATENATE("R2C",'Mapa final'!$S$11),"")</f>
        <v/>
      </c>
      <c r="W21" s="153" t="str">
        <f>IF(AND('Mapa final'!$AE$13="Muy Alta",'Mapa final'!$AG$13="Leve"),CONCATENATE("R2C",'Mapa final'!$S$13),"")</f>
        <v/>
      </c>
      <c r="X21" s="153" t="str">
        <f>IF(AND('Mapa final'!$AE$11="Muy Alta",'Mapa final'!$AG$11="Leve"),CONCATENATE("R2C",'Mapa final'!$S$11),"")</f>
        <v/>
      </c>
      <c r="Y21" s="153" t="str">
        <f>IF(AND('Mapa final'!$AE$13="Muy Alta",'Mapa final'!$AG$13="Leve"),CONCATENATE("R2C",'Mapa final'!$S$13),"")</f>
        <v/>
      </c>
      <c r="Z21" s="153" t="str">
        <f>IF(AND('Mapa final'!$AE$11="Muy Alta",'Mapa final'!$AG$11="Leve"),CONCATENATE("R2C",'Mapa final'!$S$11),"")</f>
        <v/>
      </c>
      <c r="AA21" s="45" t="str">
        <f>IF(AND('Mapa final'!$AE$13="Muy Alta",'Mapa final'!$AG$13="Leve"),CONCATENATE("R2C",'Mapa final'!$S$13),"")</f>
        <v/>
      </c>
      <c r="AB21" s="44" t="str">
        <f>IF(AND('Mapa final'!$AE$11="Muy Alta",'Mapa final'!$AG$11="Leve"),CONCATENATE("R2C",'Mapa final'!$S$11),"")</f>
        <v/>
      </c>
      <c r="AC21" s="153" t="str">
        <f>IF(AND('Mapa final'!$AE$13="Muy Alta",'Mapa final'!$AG$13="Leve"),CONCATENATE("R2C",'Mapa final'!$S$13),"")</f>
        <v/>
      </c>
      <c r="AD21" s="153" t="str">
        <f>IF(AND('Mapa final'!$AE$11="Muy Alta",'Mapa final'!$AG$11="Leve"),CONCATENATE("R2C",'Mapa final'!$S$11),"")</f>
        <v/>
      </c>
      <c r="AE21" s="153" t="str">
        <f>IF(AND('Mapa final'!$AE$13="Muy Alta",'Mapa final'!$AG$13="Leve"),CONCATENATE("R2C",'Mapa final'!$S$13),"")</f>
        <v/>
      </c>
      <c r="AF21" s="153" t="str">
        <f>IF(AND('Mapa final'!$AE$11="Muy Alta",'Mapa final'!$AG$11="Leve"),CONCATENATE("R2C",'Mapa final'!$S$11),"")</f>
        <v/>
      </c>
      <c r="AG21" s="45" t="str">
        <f>IF(AND('Mapa final'!$AE$13="Muy Alta",'Mapa final'!$AG$13="Leve"),CONCATENATE("R2C",'Mapa final'!$S$13),"")</f>
        <v/>
      </c>
      <c r="AH21" s="46" t="str">
        <f>IF(AND('Mapa final'!$AE$11="Muy Alta",'Mapa final'!$AG$11="Catastrófico"),CONCATENATE("R2C",'Mapa final'!$S$11),"")</f>
        <v/>
      </c>
      <c r="AI21" s="155" t="str">
        <f>IF(AND('Mapa final'!$AE$13="Muy Alta",'Mapa final'!$AG$13="Catastrófico"),CONCATENATE("R2C",'Mapa final'!$S$13),"")</f>
        <v/>
      </c>
      <c r="AJ21" s="155" t="str">
        <f>IF(AND('Mapa final'!$AE$11="Muy Alta",'Mapa final'!$AG$11="Catastrófico"),CONCATENATE("R2C",'Mapa final'!$S$11),"")</f>
        <v/>
      </c>
      <c r="AK21" s="155" t="str">
        <f>IF(AND('Mapa final'!$AE$13="Muy Alta",'Mapa final'!$AG$13="Catastrófico"),CONCATENATE("R2C",'Mapa final'!$S$13),"")</f>
        <v/>
      </c>
      <c r="AL21" s="155" t="str">
        <f>IF(AND('Mapa final'!$AE$11="Muy Alta",'Mapa final'!$AG$11="Catastrófico"),CONCATENATE("R2C",'Mapa final'!$S$11),"")</f>
        <v/>
      </c>
      <c r="AM21" s="47" t="str">
        <f>IF(AND('Mapa final'!$AE$13="Muy Alta",'Mapa final'!$AG$13="Catastrófico"),CONCATENATE("R2C",'Mapa final'!$S$13),"")</f>
        <v/>
      </c>
      <c r="AN21" s="70"/>
      <c r="AO21" s="313"/>
      <c r="AP21" s="314"/>
      <c r="AQ21" s="314"/>
      <c r="AR21" s="314"/>
      <c r="AS21" s="314"/>
      <c r="AT21" s="315"/>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24"/>
      <c r="C22" s="224"/>
      <c r="D22" s="225"/>
      <c r="E22" s="323"/>
      <c r="F22" s="322"/>
      <c r="G22" s="322"/>
      <c r="H22" s="322"/>
      <c r="I22" s="322"/>
      <c r="J22" s="57" t="str">
        <f>IF(AND('Mapa final'!$AE$11="Alta",'Mapa final'!$AG$11="Leve"),CONCATENATE("R2C",'Mapa final'!$S$11),"")</f>
        <v/>
      </c>
      <c r="K22" s="154" t="str">
        <f>IF(AND('Mapa final'!$AE$11="Alta",'Mapa final'!$AG$11="Leve"),CONCATENATE("R2C",'Mapa final'!$S$11),"")</f>
        <v/>
      </c>
      <c r="L22" s="154" t="str">
        <f>IF(AND('Mapa final'!$AE$11="Alta",'Mapa final'!$AG$11="Leve"),CONCATENATE("R2C",'Mapa final'!$S$11),"")</f>
        <v/>
      </c>
      <c r="M22" s="154" t="str">
        <f>IF(AND('Mapa final'!$AE$11="Alta",'Mapa final'!$AG$11="Leve"),CONCATENATE("R2C",'Mapa final'!$S$11),"")</f>
        <v/>
      </c>
      <c r="N22" s="154" t="str">
        <f>IF(AND('Mapa final'!$AE$11="Alta",'Mapa final'!$AG$11="Leve"),CONCATENATE("R2C",'Mapa final'!$S$11),"")</f>
        <v/>
      </c>
      <c r="O22" s="58" t="str">
        <f>IF(AND('Mapa final'!$AE$11="Alta",'Mapa final'!$AG$11="Leve"),CONCATENATE("R2C",'Mapa final'!$S$11),"")</f>
        <v/>
      </c>
      <c r="P22" s="57" t="str">
        <f>IF(AND('Mapa final'!$AE$11="Alta",'Mapa final'!$AG$11="Leve"),CONCATENATE("R2C",'Mapa final'!$S$11),"")</f>
        <v/>
      </c>
      <c r="Q22" s="154" t="str">
        <f>IF(AND('Mapa final'!$AE$11="Alta",'Mapa final'!$AG$11="Leve"),CONCATENATE("R2C",'Mapa final'!$S$11),"")</f>
        <v/>
      </c>
      <c r="R22" s="154" t="str">
        <f>IF(AND('Mapa final'!$AE$11="Alta",'Mapa final'!$AG$11="Leve"),CONCATENATE("R2C",'Mapa final'!$S$11),"")</f>
        <v/>
      </c>
      <c r="S22" s="154" t="str">
        <f>IF(AND('Mapa final'!$AE$11="Alta",'Mapa final'!$AG$11="Leve"),CONCATENATE("R2C",'Mapa final'!$S$11),"")</f>
        <v/>
      </c>
      <c r="T22" s="154" t="str">
        <f>IF(AND('Mapa final'!$AE$11="Alta",'Mapa final'!$AG$11="Leve"),CONCATENATE("R2C",'Mapa final'!$S$11),"")</f>
        <v/>
      </c>
      <c r="U22" s="58" t="str">
        <f>IF(AND('Mapa final'!$AE$11="Alta",'Mapa final'!$AG$11="Leve"),CONCATENATE("R2C",'Mapa final'!$S$11),"")</f>
        <v/>
      </c>
      <c r="V22" s="44" t="str">
        <f>IF(AND('Mapa final'!$AE$11="Muy Alta",'Mapa final'!$AG$11="Leve"),CONCATENATE("R2C",'Mapa final'!$S$11),"")</f>
        <v/>
      </c>
      <c r="W22" s="153" t="str">
        <f>IF(AND('Mapa final'!$AE$13="Muy Alta",'Mapa final'!$AG$13="Leve"),CONCATENATE("R2C",'Mapa final'!$S$13),"")</f>
        <v/>
      </c>
      <c r="X22" s="153" t="str">
        <f>IF(AND('Mapa final'!$AE$11="Muy Alta",'Mapa final'!$AG$11="Leve"),CONCATENATE("R2C",'Mapa final'!$S$11),"")</f>
        <v/>
      </c>
      <c r="Y22" s="153" t="str">
        <f>IF(AND('Mapa final'!$AE$13="Muy Alta",'Mapa final'!$AG$13="Leve"),CONCATENATE("R2C",'Mapa final'!$S$13),"")</f>
        <v/>
      </c>
      <c r="Z22" s="153" t="str">
        <f>IF(AND('Mapa final'!$AE$11="Muy Alta",'Mapa final'!$AG$11="Leve"),CONCATENATE("R2C",'Mapa final'!$S$11),"")</f>
        <v/>
      </c>
      <c r="AA22" s="45" t="str">
        <f>IF(AND('Mapa final'!$AE$13="Muy Alta",'Mapa final'!$AG$13="Leve"),CONCATENATE("R2C",'Mapa final'!$S$13),"")</f>
        <v/>
      </c>
      <c r="AB22" s="44" t="str">
        <f>IF(AND('Mapa final'!$AE$11="Muy Alta",'Mapa final'!$AG$11="Leve"),CONCATENATE("R2C",'Mapa final'!$S$11),"")</f>
        <v/>
      </c>
      <c r="AC22" s="153" t="str">
        <f>IF(AND('Mapa final'!$AE$13="Muy Alta",'Mapa final'!$AG$13="Leve"),CONCATENATE("R2C",'Mapa final'!$S$13),"")</f>
        <v/>
      </c>
      <c r="AD22" s="153" t="str">
        <f>IF(AND('Mapa final'!$AE$11="Muy Alta",'Mapa final'!$AG$11="Leve"),CONCATENATE("R2C",'Mapa final'!$S$11),"")</f>
        <v/>
      </c>
      <c r="AE22" s="153" t="str">
        <f>IF(AND('Mapa final'!$AE$13="Muy Alta",'Mapa final'!$AG$13="Leve"),CONCATENATE("R2C",'Mapa final'!$S$13),"")</f>
        <v/>
      </c>
      <c r="AF22" s="153" t="str">
        <f>IF(AND('Mapa final'!$AE$11="Muy Alta",'Mapa final'!$AG$11="Leve"),CONCATENATE("R2C",'Mapa final'!$S$11),"")</f>
        <v/>
      </c>
      <c r="AG22" s="45" t="str">
        <f>IF(AND('Mapa final'!$AE$13="Muy Alta",'Mapa final'!$AG$13="Leve"),CONCATENATE("R2C",'Mapa final'!$S$13),"")</f>
        <v/>
      </c>
      <c r="AH22" s="46" t="str">
        <f>IF(AND('Mapa final'!$AE$11="Muy Alta",'Mapa final'!$AG$11="Catastrófico"),CONCATENATE("R2C",'Mapa final'!$S$11),"")</f>
        <v/>
      </c>
      <c r="AI22" s="155" t="str">
        <f>IF(AND('Mapa final'!$AE$13="Muy Alta",'Mapa final'!$AG$13="Catastrófico"),CONCATENATE("R2C",'Mapa final'!$S$13),"")</f>
        <v/>
      </c>
      <c r="AJ22" s="155" t="str">
        <f>IF(AND('Mapa final'!$AE$11="Muy Alta",'Mapa final'!$AG$11="Catastrófico"),CONCATENATE("R2C",'Mapa final'!$S$11),"")</f>
        <v/>
      </c>
      <c r="AK22" s="155" t="str">
        <f>IF(AND('Mapa final'!$AE$13="Muy Alta",'Mapa final'!$AG$13="Catastrófico"),CONCATENATE("R2C",'Mapa final'!$S$13),"")</f>
        <v/>
      </c>
      <c r="AL22" s="155" t="str">
        <f>IF(AND('Mapa final'!$AE$11="Muy Alta",'Mapa final'!$AG$11="Catastrófico"),CONCATENATE("R2C",'Mapa final'!$S$11),"")</f>
        <v/>
      </c>
      <c r="AM22" s="47" t="str">
        <f>IF(AND('Mapa final'!$AE$13="Muy Alta",'Mapa final'!$AG$13="Catastrófico"),CONCATENATE("R2C",'Mapa final'!$S$13),"")</f>
        <v/>
      </c>
      <c r="AN22" s="70"/>
      <c r="AO22" s="313"/>
      <c r="AP22" s="314"/>
      <c r="AQ22" s="314"/>
      <c r="AR22" s="314"/>
      <c r="AS22" s="314"/>
      <c r="AT22" s="31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24"/>
      <c r="C23" s="224"/>
      <c r="D23" s="225"/>
      <c r="E23" s="323"/>
      <c r="F23" s="322"/>
      <c r="G23" s="322"/>
      <c r="H23" s="322"/>
      <c r="I23" s="322"/>
      <c r="J23" s="57" t="str">
        <f>IF(AND('Mapa final'!$AE$11="Alta",'Mapa final'!$AG$11="Leve"),CONCATENATE("R2C",'Mapa final'!$S$11),"")</f>
        <v/>
      </c>
      <c r="K23" s="154" t="str">
        <f>IF(AND('Mapa final'!$AE$11="Alta",'Mapa final'!$AG$11="Leve"),CONCATENATE("R2C",'Mapa final'!$S$11),"")</f>
        <v/>
      </c>
      <c r="L23" s="154" t="str">
        <f>IF(AND('Mapa final'!$AE$11="Alta",'Mapa final'!$AG$11="Leve"),CONCATENATE("R2C",'Mapa final'!$S$11),"")</f>
        <v/>
      </c>
      <c r="M23" s="154" t="str">
        <f>IF(AND('Mapa final'!$AE$11="Alta",'Mapa final'!$AG$11="Leve"),CONCATENATE("R2C",'Mapa final'!$S$11),"")</f>
        <v/>
      </c>
      <c r="N23" s="154" t="str">
        <f>IF(AND('Mapa final'!$AE$11="Alta",'Mapa final'!$AG$11="Leve"),CONCATENATE("R2C",'Mapa final'!$S$11),"")</f>
        <v/>
      </c>
      <c r="O23" s="58" t="str">
        <f>IF(AND('Mapa final'!$AE$11="Alta",'Mapa final'!$AG$11="Leve"),CONCATENATE("R2C",'Mapa final'!$S$11),"")</f>
        <v/>
      </c>
      <c r="P23" s="57" t="str">
        <f>IF(AND('Mapa final'!$AE$11="Alta",'Mapa final'!$AG$11="Leve"),CONCATENATE("R2C",'Mapa final'!$S$11),"")</f>
        <v/>
      </c>
      <c r="Q23" s="154" t="str">
        <f>IF(AND('Mapa final'!$AE$11="Alta",'Mapa final'!$AG$11="Leve"),CONCATENATE("R2C",'Mapa final'!$S$11),"")</f>
        <v/>
      </c>
      <c r="R23" s="154" t="str">
        <f>IF(AND('Mapa final'!$AE$11="Alta",'Mapa final'!$AG$11="Leve"),CONCATENATE("R2C",'Mapa final'!$S$11),"")</f>
        <v/>
      </c>
      <c r="S23" s="154" t="str">
        <f>IF(AND('Mapa final'!$AE$11="Alta",'Mapa final'!$AG$11="Leve"),CONCATENATE("R2C",'Mapa final'!$S$11),"")</f>
        <v/>
      </c>
      <c r="T23" s="154" t="str">
        <f>IF(AND('Mapa final'!$AE$11="Alta",'Mapa final'!$AG$11="Leve"),CONCATENATE("R2C",'Mapa final'!$S$11),"")</f>
        <v/>
      </c>
      <c r="U23" s="58" t="str">
        <f>IF(AND('Mapa final'!$AE$11="Alta",'Mapa final'!$AG$11="Leve"),CONCATENATE("R2C",'Mapa final'!$S$11),"")</f>
        <v/>
      </c>
      <c r="V23" s="44" t="str">
        <f>IF(AND('Mapa final'!$AE$11="Muy Alta",'Mapa final'!$AG$11="Leve"),CONCATENATE("R2C",'Mapa final'!$S$11),"")</f>
        <v/>
      </c>
      <c r="W23" s="153" t="str">
        <f>IF(AND('Mapa final'!$AE$13="Muy Alta",'Mapa final'!$AG$13="Leve"),CONCATENATE("R2C",'Mapa final'!$S$13),"")</f>
        <v/>
      </c>
      <c r="X23" s="153" t="str">
        <f>IF(AND('Mapa final'!$AE$11="Muy Alta",'Mapa final'!$AG$11="Leve"),CONCATENATE("R2C",'Mapa final'!$S$11),"")</f>
        <v/>
      </c>
      <c r="Y23" s="153" t="str">
        <f>IF(AND('Mapa final'!$AE$13="Muy Alta",'Mapa final'!$AG$13="Leve"),CONCATENATE("R2C",'Mapa final'!$S$13),"")</f>
        <v/>
      </c>
      <c r="Z23" s="153" t="str">
        <f>IF(AND('Mapa final'!$AE$11="Muy Alta",'Mapa final'!$AG$11="Leve"),CONCATENATE("R2C",'Mapa final'!$S$11),"")</f>
        <v/>
      </c>
      <c r="AA23" s="45" t="str">
        <f>IF(AND('Mapa final'!$AE$13="Muy Alta",'Mapa final'!$AG$13="Leve"),CONCATENATE("R2C",'Mapa final'!$S$13),"")</f>
        <v/>
      </c>
      <c r="AB23" s="44" t="str">
        <f>IF(AND('Mapa final'!$AE$11="Muy Alta",'Mapa final'!$AG$11="Leve"),CONCATENATE("R2C",'Mapa final'!$S$11),"")</f>
        <v/>
      </c>
      <c r="AC23" s="153" t="str">
        <f>IF(AND('Mapa final'!$AE$13="Muy Alta",'Mapa final'!$AG$13="Leve"),CONCATENATE("R2C",'Mapa final'!$S$13),"")</f>
        <v/>
      </c>
      <c r="AD23" s="153" t="str">
        <f>IF(AND('Mapa final'!$AE$11="Muy Alta",'Mapa final'!$AG$11="Leve"),CONCATENATE("R2C",'Mapa final'!$S$11),"")</f>
        <v/>
      </c>
      <c r="AE23" s="153" t="str">
        <f>IF(AND('Mapa final'!$AE$13="Muy Alta",'Mapa final'!$AG$13="Leve"),CONCATENATE("R2C",'Mapa final'!$S$13),"")</f>
        <v/>
      </c>
      <c r="AF23" s="153" t="str">
        <f>IF(AND('Mapa final'!$AE$11="Muy Alta",'Mapa final'!$AG$11="Leve"),CONCATENATE("R2C",'Mapa final'!$S$11),"")</f>
        <v/>
      </c>
      <c r="AG23" s="45" t="str">
        <f>IF(AND('Mapa final'!$AE$13="Muy Alta",'Mapa final'!$AG$13="Leve"),CONCATENATE("R2C",'Mapa final'!$S$13),"")</f>
        <v/>
      </c>
      <c r="AH23" s="46" t="str">
        <f>IF(AND('Mapa final'!$AE$11="Muy Alta",'Mapa final'!$AG$11="Catastrófico"),CONCATENATE("R2C",'Mapa final'!$S$11),"")</f>
        <v/>
      </c>
      <c r="AI23" s="155" t="str">
        <f>IF(AND('Mapa final'!$AE$13="Muy Alta",'Mapa final'!$AG$13="Catastrófico"),CONCATENATE("R2C",'Mapa final'!$S$13),"")</f>
        <v/>
      </c>
      <c r="AJ23" s="155" t="str">
        <f>IF(AND('Mapa final'!$AE$11="Muy Alta",'Mapa final'!$AG$11="Catastrófico"),CONCATENATE("R2C",'Mapa final'!$S$11),"")</f>
        <v/>
      </c>
      <c r="AK23" s="155" t="str">
        <f>IF(AND('Mapa final'!$AE$13="Muy Alta",'Mapa final'!$AG$13="Catastrófico"),CONCATENATE("R2C",'Mapa final'!$S$13),"")</f>
        <v/>
      </c>
      <c r="AL23" s="155" t="str">
        <f>IF(AND('Mapa final'!$AE$11="Muy Alta",'Mapa final'!$AG$11="Catastrófico"),CONCATENATE("R2C",'Mapa final'!$S$11),"")</f>
        <v/>
      </c>
      <c r="AM23" s="47" t="str">
        <f>IF(AND('Mapa final'!$AE$13="Muy Alta",'Mapa final'!$AG$13="Catastrófico"),CONCATENATE("R2C",'Mapa final'!$S$13),"")</f>
        <v/>
      </c>
      <c r="AN23" s="70"/>
      <c r="AO23" s="313"/>
      <c r="AP23" s="314"/>
      <c r="AQ23" s="314"/>
      <c r="AR23" s="314"/>
      <c r="AS23" s="314"/>
      <c r="AT23" s="315"/>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24"/>
      <c r="C24" s="224"/>
      <c r="D24" s="225"/>
      <c r="E24" s="323"/>
      <c r="F24" s="322"/>
      <c r="G24" s="322"/>
      <c r="H24" s="322"/>
      <c r="I24" s="322"/>
      <c r="J24" s="57" t="str">
        <f>IF(AND('Mapa final'!$AE$11="Alta",'Mapa final'!$AG$11="Leve"),CONCATENATE("R2C",'Mapa final'!$S$11),"")</f>
        <v/>
      </c>
      <c r="K24" s="154" t="str">
        <f>IF(AND('Mapa final'!$AE$11="Alta",'Mapa final'!$AG$11="Leve"),CONCATENATE("R2C",'Mapa final'!$S$11),"")</f>
        <v/>
      </c>
      <c r="L24" s="154" t="str">
        <f>IF(AND('Mapa final'!$AE$11="Alta",'Mapa final'!$AG$11="Leve"),CONCATENATE("R2C",'Mapa final'!$S$11),"")</f>
        <v/>
      </c>
      <c r="M24" s="154" t="str">
        <f>IF(AND('Mapa final'!$AE$11="Alta",'Mapa final'!$AG$11="Leve"),CONCATENATE("R2C",'Mapa final'!$S$11),"")</f>
        <v/>
      </c>
      <c r="N24" s="154" t="str">
        <f>IF(AND('Mapa final'!$AE$11="Alta",'Mapa final'!$AG$11="Leve"),CONCATENATE("R2C",'Mapa final'!$S$11),"")</f>
        <v/>
      </c>
      <c r="O24" s="58" t="str">
        <f>IF(AND('Mapa final'!$AE$11="Alta",'Mapa final'!$AG$11="Leve"),CONCATENATE("R2C",'Mapa final'!$S$11),"")</f>
        <v/>
      </c>
      <c r="P24" s="57" t="str">
        <f>IF(AND('Mapa final'!$AE$11="Alta",'Mapa final'!$AG$11="Leve"),CONCATENATE("R2C",'Mapa final'!$S$11),"")</f>
        <v/>
      </c>
      <c r="Q24" s="154" t="str">
        <f>IF(AND('Mapa final'!$AE$11="Alta",'Mapa final'!$AG$11="Leve"),CONCATENATE("R2C",'Mapa final'!$S$11),"")</f>
        <v/>
      </c>
      <c r="R24" s="154" t="str">
        <f>IF(AND('Mapa final'!$AE$11="Alta",'Mapa final'!$AG$11="Leve"),CONCATENATE("R2C",'Mapa final'!$S$11),"")</f>
        <v/>
      </c>
      <c r="S24" s="154" t="str">
        <f>IF(AND('Mapa final'!$AE$11="Alta",'Mapa final'!$AG$11="Leve"),CONCATENATE("R2C",'Mapa final'!$S$11),"")</f>
        <v/>
      </c>
      <c r="T24" s="154" t="str">
        <f>IF(AND('Mapa final'!$AE$11="Alta",'Mapa final'!$AG$11="Leve"),CONCATENATE("R2C",'Mapa final'!$S$11),"")</f>
        <v/>
      </c>
      <c r="U24" s="58" t="str">
        <f>IF(AND('Mapa final'!$AE$11="Alta",'Mapa final'!$AG$11="Leve"),CONCATENATE("R2C",'Mapa final'!$S$11),"")</f>
        <v/>
      </c>
      <c r="V24" s="44" t="str">
        <f>IF(AND('Mapa final'!$AE$11="Muy Alta",'Mapa final'!$AG$11="Leve"),CONCATENATE("R2C",'Mapa final'!$S$11),"")</f>
        <v/>
      </c>
      <c r="W24" s="153" t="str">
        <f>IF(AND('Mapa final'!$AE$13="Muy Alta",'Mapa final'!$AG$13="Leve"),CONCATENATE("R2C",'Mapa final'!$S$13),"")</f>
        <v/>
      </c>
      <c r="X24" s="153" t="str">
        <f>IF(AND('Mapa final'!$AE$11="Muy Alta",'Mapa final'!$AG$11="Leve"),CONCATENATE("R2C",'Mapa final'!$S$11),"")</f>
        <v/>
      </c>
      <c r="Y24" s="153" t="str">
        <f>IF(AND('Mapa final'!$AE$13="Muy Alta",'Mapa final'!$AG$13="Leve"),CONCATENATE("R2C",'Mapa final'!$S$13),"")</f>
        <v/>
      </c>
      <c r="Z24" s="153" t="str">
        <f>IF(AND('Mapa final'!$AE$11="Muy Alta",'Mapa final'!$AG$11="Leve"),CONCATENATE("R2C",'Mapa final'!$S$11),"")</f>
        <v/>
      </c>
      <c r="AA24" s="45" t="str">
        <f>IF(AND('Mapa final'!$AE$13="Muy Alta",'Mapa final'!$AG$13="Leve"),CONCATENATE("R2C",'Mapa final'!$S$13),"")</f>
        <v/>
      </c>
      <c r="AB24" s="44" t="str">
        <f>IF(AND('Mapa final'!$AE$11="Muy Alta",'Mapa final'!$AG$11="Leve"),CONCATENATE("R2C",'Mapa final'!$S$11),"")</f>
        <v/>
      </c>
      <c r="AC24" s="153" t="str">
        <f>IF(AND('Mapa final'!$AE$13="Muy Alta",'Mapa final'!$AG$13="Leve"),CONCATENATE("R2C",'Mapa final'!$S$13),"")</f>
        <v/>
      </c>
      <c r="AD24" s="153" t="str">
        <f>IF(AND('Mapa final'!$AE$11="Muy Alta",'Mapa final'!$AG$11="Leve"),CONCATENATE("R2C",'Mapa final'!$S$11),"")</f>
        <v/>
      </c>
      <c r="AE24" s="153" t="str">
        <f>IF(AND('Mapa final'!$AE$13="Muy Alta",'Mapa final'!$AG$13="Leve"),CONCATENATE("R2C",'Mapa final'!$S$13),"")</f>
        <v/>
      </c>
      <c r="AF24" s="153" t="str">
        <f>IF(AND('Mapa final'!$AE$11="Muy Alta",'Mapa final'!$AG$11="Leve"),CONCATENATE("R2C",'Mapa final'!$S$11),"")</f>
        <v/>
      </c>
      <c r="AG24" s="45" t="str">
        <f>IF(AND('Mapa final'!$AE$13="Muy Alta",'Mapa final'!$AG$13="Leve"),CONCATENATE("R2C",'Mapa final'!$S$13),"")</f>
        <v/>
      </c>
      <c r="AH24" s="46" t="str">
        <f>IF(AND('Mapa final'!$AE$11="Muy Alta",'Mapa final'!$AG$11="Catastrófico"),CONCATENATE("R2C",'Mapa final'!$S$11),"")</f>
        <v/>
      </c>
      <c r="AI24" s="155" t="str">
        <f>IF(AND('Mapa final'!$AE$13="Muy Alta",'Mapa final'!$AG$13="Catastrófico"),CONCATENATE("R2C",'Mapa final'!$S$13),"")</f>
        <v/>
      </c>
      <c r="AJ24" s="155" t="str">
        <f>IF(AND('Mapa final'!$AE$11="Muy Alta",'Mapa final'!$AG$11="Catastrófico"),CONCATENATE("R2C",'Mapa final'!$S$11),"")</f>
        <v/>
      </c>
      <c r="AK24" s="155" t="str">
        <f>IF(AND('Mapa final'!$AE$13="Muy Alta",'Mapa final'!$AG$13="Catastrófico"),CONCATENATE("R2C",'Mapa final'!$S$13),"")</f>
        <v/>
      </c>
      <c r="AL24" s="155" t="str">
        <f>IF(AND('Mapa final'!$AE$11="Muy Alta",'Mapa final'!$AG$11="Catastrófico"),CONCATENATE("R2C",'Mapa final'!$S$11),"")</f>
        <v/>
      </c>
      <c r="AM24" s="47" t="str">
        <f>IF(AND('Mapa final'!$AE$13="Muy Alta",'Mapa final'!$AG$13="Catastrófico"),CONCATENATE("R2C",'Mapa final'!$S$13),"")</f>
        <v/>
      </c>
      <c r="AN24" s="70"/>
      <c r="AO24" s="313"/>
      <c r="AP24" s="314"/>
      <c r="AQ24" s="314"/>
      <c r="AR24" s="314"/>
      <c r="AS24" s="314"/>
      <c r="AT24" s="315"/>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24"/>
      <c r="C25" s="224"/>
      <c r="D25" s="225"/>
      <c r="E25" s="324"/>
      <c r="F25" s="325"/>
      <c r="G25" s="325"/>
      <c r="H25" s="325"/>
      <c r="I25" s="325"/>
      <c r="J25" s="59" t="str">
        <f>IF(AND('Mapa final'!$AE$11="Alta",'Mapa final'!$AG$11="Leve"),CONCATENATE("R2C",'Mapa final'!$S$11),"")</f>
        <v/>
      </c>
      <c r="K25" s="60" t="str">
        <f>IF(AND('Mapa final'!$AE$11="Alta",'Mapa final'!$AG$11="Leve"),CONCATENATE("R2C",'Mapa final'!$S$11),"")</f>
        <v/>
      </c>
      <c r="L25" s="60" t="str">
        <f>IF(AND('Mapa final'!$AE$11="Alta",'Mapa final'!$AG$11="Leve"),CONCATENATE("R2C",'Mapa final'!$S$11),"")</f>
        <v/>
      </c>
      <c r="M25" s="60" t="str">
        <f>IF(AND('Mapa final'!$AE$11="Alta",'Mapa final'!$AG$11="Leve"),CONCATENATE("R2C",'Mapa final'!$S$11),"")</f>
        <v/>
      </c>
      <c r="N25" s="60" t="str">
        <f>IF(AND('Mapa final'!$AE$11="Alta",'Mapa final'!$AG$11="Leve"),CONCATENATE("R2C",'Mapa final'!$S$11),"")</f>
        <v/>
      </c>
      <c r="O25" s="61" t="str">
        <f>IF(AND('Mapa final'!$AE$11="Alta",'Mapa final'!$AG$11="Leve"),CONCATENATE("R2C",'Mapa final'!$S$11),"")</f>
        <v/>
      </c>
      <c r="P25" s="59" t="str">
        <f>IF(AND('Mapa final'!$AE$11="Alta",'Mapa final'!$AG$11="Leve"),CONCATENATE("R2C",'Mapa final'!$S$11),"")</f>
        <v/>
      </c>
      <c r="Q25" s="60" t="str">
        <f>IF(AND('Mapa final'!$AE$11="Alta",'Mapa final'!$AG$11="Leve"),CONCATENATE("R2C",'Mapa final'!$S$11),"")</f>
        <v/>
      </c>
      <c r="R25" s="60" t="str">
        <f>IF(AND('Mapa final'!$AE$11="Alta",'Mapa final'!$AG$11="Leve"),CONCATENATE("R2C",'Mapa final'!$S$11),"")</f>
        <v/>
      </c>
      <c r="S25" s="60" t="str">
        <f>IF(AND('Mapa final'!$AE$11="Alta",'Mapa final'!$AG$11="Leve"),CONCATENATE("R2C",'Mapa final'!$S$11),"")</f>
        <v/>
      </c>
      <c r="T25" s="60" t="str">
        <f>IF(AND('Mapa final'!$AE$11="Alta",'Mapa final'!$AG$11="Leve"),CONCATENATE("R2C",'Mapa final'!$S$11),"")</f>
        <v/>
      </c>
      <c r="U25" s="61" t="str">
        <f>IF(AND('Mapa final'!$AE$11="Alta",'Mapa final'!$AG$11="Leve"),CONCATENATE("R2C",'Mapa final'!$S$11),"")</f>
        <v/>
      </c>
      <c r="V25" s="48" t="str">
        <f>IF(AND('Mapa final'!$AE$11="Muy Alta",'Mapa final'!$AG$11="Leve"),CONCATENATE("R2C",'Mapa final'!$S$11),"")</f>
        <v/>
      </c>
      <c r="W25" s="49" t="str">
        <f>IF(AND('Mapa final'!$AE$13="Muy Alta",'Mapa final'!$AG$13="Leve"),CONCATENATE("R2C",'Mapa final'!$S$13),"")</f>
        <v/>
      </c>
      <c r="X25" s="49" t="str">
        <f>IF(AND('Mapa final'!$AE$11="Muy Alta",'Mapa final'!$AG$11="Leve"),CONCATENATE("R2C",'Mapa final'!$S$11),"")</f>
        <v/>
      </c>
      <c r="Y25" s="49" t="str">
        <f>IF(AND('Mapa final'!$AE$13="Muy Alta",'Mapa final'!$AG$13="Leve"),CONCATENATE("R2C",'Mapa final'!$S$13),"")</f>
        <v/>
      </c>
      <c r="Z25" s="49" t="str">
        <f>IF(AND('Mapa final'!$AE$11="Muy Alta",'Mapa final'!$AG$11="Leve"),CONCATENATE("R2C",'Mapa final'!$S$11),"")</f>
        <v/>
      </c>
      <c r="AA25" s="50" t="str">
        <f>IF(AND('Mapa final'!$AE$13="Muy Alta",'Mapa final'!$AG$13="Leve"),CONCATENATE("R2C",'Mapa final'!$S$13),"")</f>
        <v/>
      </c>
      <c r="AB25" s="48" t="str">
        <f>IF(AND('Mapa final'!$AE$11="Muy Alta",'Mapa final'!$AG$11="Leve"),CONCATENATE("R2C",'Mapa final'!$S$11),"")</f>
        <v/>
      </c>
      <c r="AC25" s="49" t="str">
        <f>IF(AND('Mapa final'!$AE$13="Muy Alta",'Mapa final'!$AG$13="Leve"),CONCATENATE("R2C",'Mapa final'!$S$13),"")</f>
        <v/>
      </c>
      <c r="AD25" s="49" t="str">
        <f>IF(AND('Mapa final'!$AE$11="Muy Alta",'Mapa final'!$AG$11="Leve"),CONCATENATE("R2C",'Mapa final'!$S$11),"")</f>
        <v/>
      </c>
      <c r="AE25" s="49" t="str">
        <f>IF(AND('Mapa final'!$AE$13="Muy Alta",'Mapa final'!$AG$13="Leve"),CONCATENATE("R2C",'Mapa final'!$S$13),"")</f>
        <v/>
      </c>
      <c r="AF25" s="49" t="str">
        <f>IF(AND('Mapa final'!$AE$11="Muy Alta",'Mapa final'!$AG$11="Leve"),CONCATENATE("R2C",'Mapa final'!$S$11),"")</f>
        <v/>
      </c>
      <c r="AG25" s="50" t="str">
        <f>IF(AND('Mapa final'!$AE$13="Muy Alta",'Mapa final'!$AG$13="Leve"),CONCATENATE("R2C",'Mapa final'!$S$13),"")</f>
        <v/>
      </c>
      <c r="AH25" s="51" t="str">
        <f>IF(AND('Mapa final'!$AE$11="Muy Alta",'Mapa final'!$AG$11="Catastrófico"),CONCATENATE("R2C",'Mapa final'!$S$11),"")</f>
        <v/>
      </c>
      <c r="AI25" s="52" t="str">
        <f>IF(AND('Mapa final'!$AE$13="Muy Alta",'Mapa final'!$AG$13="Catastrófico"),CONCATENATE("R2C",'Mapa final'!$S$13),"")</f>
        <v/>
      </c>
      <c r="AJ25" s="52" t="str">
        <f>IF(AND('Mapa final'!$AE$11="Muy Alta",'Mapa final'!$AG$11="Catastrófico"),CONCATENATE("R2C",'Mapa final'!$S$11),"")</f>
        <v/>
      </c>
      <c r="AK25" s="52" t="str">
        <f>IF(AND('Mapa final'!$AE$13="Muy Alta",'Mapa final'!$AG$13="Catastrófico"),CONCATENATE("R2C",'Mapa final'!$S$13),"")</f>
        <v/>
      </c>
      <c r="AL25" s="52" t="str">
        <f>IF(AND('Mapa final'!$AE$11="Muy Alta",'Mapa final'!$AG$11="Catastrófico"),CONCATENATE("R2C",'Mapa final'!$S$11),"")</f>
        <v/>
      </c>
      <c r="AM25" s="53" t="str">
        <f>IF(AND('Mapa final'!$AE$13="Muy Alta",'Mapa final'!$AG$13="Catastrófico"),CONCATENATE("R2C",'Mapa final'!$S$13),"")</f>
        <v/>
      </c>
      <c r="AN25" s="70"/>
      <c r="AO25" s="316"/>
      <c r="AP25" s="317"/>
      <c r="AQ25" s="317"/>
      <c r="AR25" s="317"/>
      <c r="AS25" s="317"/>
      <c r="AT25" s="31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24"/>
      <c r="C26" s="224"/>
      <c r="D26" s="225"/>
      <c r="E26" s="319" t="s">
        <v>116</v>
      </c>
      <c r="F26" s="320"/>
      <c r="G26" s="320"/>
      <c r="H26" s="320"/>
      <c r="I26" s="337"/>
      <c r="J26" s="54" t="str">
        <f>IF(AND('Mapa final'!$AE$11="Alta",'Mapa final'!$AG$11="Leve"),CONCATENATE("R2C",'Mapa final'!$S$11),"")</f>
        <v/>
      </c>
      <c r="K26" s="55" t="str">
        <f>IF(AND('Mapa final'!$AE$11="Alta",'Mapa final'!$AG$11="Leve"),CONCATENATE("R2C",'Mapa final'!$S$11),"")</f>
        <v/>
      </c>
      <c r="L26" s="55" t="str">
        <f>IF(AND('Mapa final'!$AE$11="Alta",'Mapa final'!$AG$11="Leve"),CONCATENATE("R2C",'Mapa final'!$S$11),"")</f>
        <v/>
      </c>
      <c r="M26" s="55" t="str">
        <f>IF(AND('Mapa final'!$AE$11="Alta",'Mapa final'!$AG$11="Leve"),CONCATENATE("R2C",'Mapa final'!$S$11),"")</f>
        <v/>
      </c>
      <c r="N26" s="55" t="str">
        <f>IF(AND('Mapa final'!$AE$11="Alta",'Mapa final'!$AG$11="Leve"),CONCATENATE("R2C",'Mapa final'!$S$11),"")</f>
        <v/>
      </c>
      <c r="O26" s="56" t="str">
        <f>IF(AND('Mapa final'!$AE$11="Alta",'Mapa final'!$AG$11="Leve"),CONCATENATE("R2C",'Mapa final'!$S$11),"")</f>
        <v/>
      </c>
      <c r="P26" s="54" t="str">
        <f>IF(AND('Mapa final'!$AE$11="Alta",'Mapa final'!$AG$11="Leve"),CONCATENATE("R2C",'Mapa final'!$S$11),"")</f>
        <v/>
      </c>
      <c r="Q26" s="55" t="str">
        <f>IF(AND('Mapa final'!$AE$11="Alta",'Mapa final'!$AG$11="Leve"),CONCATENATE("R2C",'Mapa final'!$S$11),"")</f>
        <v/>
      </c>
      <c r="R26" s="55" t="str">
        <f>IF(AND('Mapa final'!$AE$11="Alta",'Mapa final'!$AG$11="Leve"),CONCATENATE("R2C",'Mapa final'!$S$11),"")</f>
        <v/>
      </c>
      <c r="S26" s="55" t="str">
        <f>IF(AND('Mapa final'!$AE$11="Alta",'Mapa final'!$AG$11="Leve"),CONCATENATE("R2C",'Mapa final'!$S$11),"")</f>
        <v/>
      </c>
      <c r="T26" s="55" t="str">
        <f>IF(AND('Mapa final'!$AE$11="Alta",'Mapa final'!$AG$11="Leve"),CONCATENATE("R2C",'Mapa final'!$S$11),"")</f>
        <v/>
      </c>
      <c r="U26" s="56" t="str">
        <f>IF(AND('Mapa final'!$AE$11="Alta",'Mapa final'!$AG$11="Leve"),CONCATENATE("R2C",'Mapa final'!$S$11),"")</f>
        <v/>
      </c>
      <c r="V26" s="54" t="str">
        <f>IF(AND('Mapa final'!$AE$11="Alta",'Mapa final'!$AG$11="Leve"),CONCATENATE("R2C",'Mapa final'!$S$11),"")</f>
        <v/>
      </c>
      <c r="W26" s="55" t="str">
        <f>IF(AND('Mapa final'!$AE$11="Alta",'Mapa final'!$AG$11="Leve"),CONCATENATE("R2C",'Mapa final'!$S$11),"")</f>
        <v/>
      </c>
      <c r="X26" s="55" t="str">
        <f>IF(AND('Mapa final'!$AE$11="Alta",'Mapa final'!$AG$11="Leve"),CONCATENATE("R2C",'Mapa final'!$S$11),"")</f>
        <v/>
      </c>
      <c r="Y26" s="55" t="str">
        <f>IF(AND('Mapa final'!$AE$11="Alta",'Mapa final'!$AG$11="Leve"),CONCATENATE("R2C",'Mapa final'!$S$11),"")</f>
        <v/>
      </c>
      <c r="Z26" s="55" t="str">
        <f>IF(AND('Mapa final'!$AE$11="Alta",'Mapa final'!$AG$11="Leve"),CONCATENATE("R2C",'Mapa final'!$S$11),"")</f>
        <v/>
      </c>
      <c r="AA26" s="56" t="str">
        <f>IF(AND('Mapa final'!$AE$11="Alta",'Mapa final'!$AG$11="Leve"),CONCATENATE("R2C",'Mapa final'!$S$11),"")</f>
        <v/>
      </c>
      <c r="AB26" s="38" t="str">
        <f>IF(AND('Mapa final'!$AE$11="Muy Alta",'Mapa final'!$AG$11="Leve"),CONCATENATE("R2C",'Mapa final'!$S$11),"")</f>
        <v/>
      </c>
      <c r="AC26" s="39" t="str">
        <f>IF(AND('Mapa final'!$AE$13="Muy Alta",'Mapa final'!$AG$13="Leve"),CONCATENATE("R2C",'Mapa final'!$S$13),"")</f>
        <v/>
      </c>
      <c r="AD26" s="39" t="str">
        <f>IF(AND('Mapa final'!$AE$11="Muy Alta",'Mapa final'!$AG$11="Leve"),CONCATENATE("R2C",'Mapa final'!$S$11),"")</f>
        <v/>
      </c>
      <c r="AE26" s="39" t="str">
        <f>IF(AND('Mapa final'!$AE$13="Muy Alta",'Mapa final'!$AG$13="Leve"),CONCATENATE("R2C",'Mapa final'!$S$13),"")</f>
        <v/>
      </c>
      <c r="AF26" s="39" t="str">
        <f>IF(AND('Mapa final'!$AE$11="Muy Alta",'Mapa final'!$AG$11="Leve"),CONCATENATE("R2C",'Mapa final'!$S$11),"")</f>
        <v/>
      </c>
      <c r="AG26" s="40" t="str">
        <f>IF(AND('Mapa final'!$AE$13="Muy Alta",'Mapa final'!$AG$13="Leve"),CONCATENATE("R2C",'Mapa final'!$S$13),"")</f>
        <v/>
      </c>
      <c r="AH26" s="41" t="str">
        <f>IF(AND('Mapa final'!$AE$11="Muy Alta",'Mapa final'!$AG$11="Catastrófico"),CONCATENATE("R2C",'Mapa final'!$S$11),"")</f>
        <v/>
      </c>
      <c r="AI26" s="42" t="str">
        <f>IF(AND('Mapa final'!$AE$13="Muy Alta",'Mapa final'!$AG$13="Catastrófico"),CONCATENATE("R2C",'Mapa final'!$S$13),"")</f>
        <v/>
      </c>
      <c r="AJ26" s="42" t="str">
        <f>IF(AND('Mapa final'!$AE$11="Muy Alta",'Mapa final'!$AG$11="Catastrófico"),CONCATENATE("R2C",'Mapa final'!$S$11),"")</f>
        <v/>
      </c>
      <c r="AK26" s="42" t="str">
        <f>IF(AND('Mapa final'!$AE$13="Muy Alta",'Mapa final'!$AG$13="Catastrófico"),CONCATENATE("R2C",'Mapa final'!$S$13),"")</f>
        <v/>
      </c>
      <c r="AL26" s="42" t="str">
        <f>IF(AND('Mapa final'!$AE$11="Muy Alta",'Mapa final'!$AG$11="Catastrófico"),CONCATENATE("R2C",'Mapa final'!$S$11),"")</f>
        <v/>
      </c>
      <c r="AM26" s="43" t="str">
        <f>IF(AND('Mapa final'!$AE$13="Muy Alta",'Mapa final'!$AG$13="Catastrófico"),CONCATENATE("R2C",'Mapa final'!$S$13),"")</f>
        <v/>
      </c>
      <c r="AN26" s="70"/>
      <c r="AO26" s="349" t="s">
        <v>80</v>
      </c>
      <c r="AP26" s="350"/>
      <c r="AQ26" s="350"/>
      <c r="AR26" s="350"/>
      <c r="AS26" s="350"/>
      <c r="AT26" s="35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24"/>
      <c r="C27" s="224"/>
      <c r="D27" s="225"/>
      <c r="E27" s="321"/>
      <c r="F27" s="322"/>
      <c r="G27" s="322"/>
      <c r="H27" s="322"/>
      <c r="I27" s="338"/>
      <c r="J27" s="57" t="str">
        <f>IF(AND('Mapa final'!$AE$11="Alta",'Mapa final'!$AG$11="Leve"),CONCATENATE("R2C",'Mapa final'!$S$11),"")</f>
        <v/>
      </c>
      <c r="K27" s="154" t="str">
        <f>IF(AND('Mapa final'!$AE$11="Alta",'Mapa final'!$AG$11="Leve"),CONCATENATE("R2C",'Mapa final'!$S$11),"")</f>
        <v/>
      </c>
      <c r="L27" s="154" t="str">
        <f>IF(AND('Mapa final'!$AE$11="Alta",'Mapa final'!$AG$11="Leve"),CONCATENATE("R2C",'Mapa final'!$S$11),"")</f>
        <v/>
      </c>
      <c r="M27" s="154" t="str">
        <f>IF(AND('Mapa final'!$AE$11="Alta",'Mapa final'!$AG$11="Leve"),CONCATENATE("R2C",'Mapa final'!$S$11),"")</f>
        <v/>
      </c>
      <c r="N27" s="154" t="str">
        <f>IF(AND('Mapa final'!$AE$11="Alta",'Mapa final'!$AG$11="Leve"),CONCATENATE("R2C",'Mapa final'!$S$11),"")</f>
        <v/>
      </c>
      <c r="O27" s="58" t="str">
        <f>IF(AND('Mapa final'!$AE$11="Alta",'Mapa final'!$AG$11="Leve"),CONCATENATE("R2C",'Mapa final'!$S$11),"")</f>
        <v/>
      </c>
      <c r="P27" s="57" t="str">
        <f>IF(AND('Mapa final'!$AE$11="Alta",'Mapa final'!$AG$11="Leve"),CONCATENATE("R2C",'Mapa final'!$S$11),"")</f>
        <v/>
      </c>
      <c r="Q27" s="154" t="str">
        <f>IF(AND('Mapa final'!$AE$11="Alta",'Mapa final'!$AG$11="Leve"),CONCATENATE("R2C",'Mapa final'!$S$11),"")</f>
        <v/>
      </c>
      <c r="R27" s="154" t="str">
        <f>IF(AND('Mapa final'!$AE$11="Alta",'Mapa final'!$AG$11="Leve"),CONCATENATE("R2C",'Mapa final'!$S$11),"")</f>
        <v/>
      </c>
      <c r="S27" s="154" t="str">
        <f>IF(AND('Mapa final'!$AE$11="Alta",'Mapa final'!$AG$11="Leve"),CONCATENATE("R2C",'Mapa final'!$S$11),"")</f>
        <v/>
      </c>
      <c r="T27" s="154" t="str">
        <f>IF(AND('Mapa final'!$AE$11="Alta",'Mapa final'!$AG$11="Leve"),CONCATENATE("R2C",'Mapa final'!$S$11),"")</f>
        <v/>
      </c>
      <c r="U27" s="58" t="str">
        <f>IF(AND('Mapa final'!$AE$11="Alta",'Mapa final'!$AG$11="Leve"),CONCATENATE("R2C",'Mapa final'!$S$11),"")</f>
        <v/>
      </c>
      <c r="V27" s="57" t="str">
        <f>IF(AND('Mapa final'!$AE$11="Alta",'Mapa final'!$AG$11="Leve"),CONCATENATE("R2C",'Mapa final'!$S$11),"")</f>
        <v/>
      </c>
      <c r="W27" s="154" t="str">
        <f>IF(AND('Mapa final'!$AE$11="Alta",'Mapa final'!$AG$11="Leve"),CONCATENATE("R2C",'Mapa final'!$S$11),"")</f>
        <v/>
      </c>
      <c r="X27" s="154" t="str">
        <f>IF(AND('Mapa final'!$AE$11="Alta",'Mapa final'!$AG$11="Leve"),CONCATENATE("R2C",'Mapa final'!$S$11),"")</f>
        <v/>
      </c>
      <c r="Y27" s="154" t="str">
        <f>IF(AND('Mapa final'!$AE$11="Alta",'Mapa final'!$AG$11="Leve"),CONCATENATE("R2C",'Mapa final'!$S$11),"")</f>
        <v/>
      </c>
      <c r="Z27" s="154" t="str">
        <f>IF(AND('Mapa final'!$AE$11="Alta",'Mapa final'!$AG$11="Leve"),CONCATENATE("R2C",'Mapa final'!$S$11),"")</f>
        <v/>
      </c>
      <c r="AA27" s="58" t="str">
        <f>IF(AND('Mapa final'!$AE$11="Alta",'Mapa final'!$AG$11="Leve"),CONCATENATE("R2C",'Mapa final'!$S$11),"")</f>
        <v/>
      </c>
      <c r="AB27" s="44" t="str">
        <f>IF(AND('Mapa final'!$AE$11="Muy Alta",'Mapa final'!$AG$11="Leve"),CONCATENATE("R2C",'Mapa final'!$S$11),"")</f>
        <v/>
      </c>
      <c r="AC27" s="153" t="str">
        <f>IF(AND('Mapa final'!$AE$13="Muy Alta",'Mapa final'!$AG$13="Leve"),CONCATENATE("R2C",'Mapa final'!$S$13),"")</f>
        <v/>
      </c>
      <c r="AD27" s="153" t="str">
        <f>IF(AND('Mapa final'!$AE$11="Muy Alta",'Mapa final'!$AG$11="Leve"),CONCATENATE("R2C",'Mapa final'!$S$11),"")</f>
        <v/>
      </c>
      <c r="AE27" s="153" t="str">
        <f>IF(AND('Mapa final'!$AE$13="Muy Alta",'Mapa final'!$AG$13="Leve"),CONCATENATE("R2C",'Mapa final'!$S$13),"")</f>
        <v/>
      </c>
      <c r="AF27" s="153" t="str">
        <f>IF(AND('Mapa final'!$AE$11="Muy Alta",'Mapa final'!$AG$11="Leve"),CONCATENATE("R2C",'Mapa final'!$S$11),"")</f>
        <v/>
      </c>
      <c r="AG27" s="45" t="str">
        <f>IF(AND('Mapa final'!$AE$13="Muy Alta",'Mapa final'!$AG$13="Leve"),CONCATENATE("R2C",'Mapa final'!$S$13),"")</f>
        <v/>
      </c>
      <c r="AH27" s="46" t="str">
        <f>IF(AND('Mapa final'!$AE$11="Muy Alta",'Mapa final'!$AG$11="Catastrófico"),CONCATENATE("R2C",'Mapa final'!$S$11),"")</f>
        <v/>
      </c>
      <c r="AI27" s="155" t="str">
        <f>IF(AND('Mapa final'!$AE$13="Muy Alta",'Mapa final'!$AG$13="Catastrófico"),CONCATENATE("R2C",'Mapa final'!$S$13),"")</f>
        <v/>
      </c>
      <c r="AJ27" s="155" t="str">
        <f>IF(AND('Mapa final'!$AE$11="Muy Alta",'Mapa final'!$AG$11="Catastrófico"),CONCATENATE("R2C",'Mapa final'!$S$11),"")</f>
        <v/>
      </c>
      <c r="AK27" s="155" t="str">
        <f>IF(AND('Mapa final'!$AE$13="Muy Alta",'Mapa final'!$AG$13="Catastrófico"),CONCATENATE("R2C",'Mapa final'!$S$13),"")</f>
        <v/>
      </c>
      <c r="AL27" s="155" t="str">
        <f>IF(AND('Mapa final'!$AE$11="Muy Alta",'Mapa final'!$AG$11="Catastrófico"),CONCATENATE("R2C",'Mapa final'!$S$11),"")</f>
        <v/>
      </c>
      <c r="AM27" s="47" t="str">
        <f>IF(AND('Mapa final'!$AE$13="Muy Alta",'Mapa final'!$AG$13="Catastrófico"),CONCATENATE("R2C",'Mapa final'!$S$13),"")</f>
        <v/>
      </c>
      <c r="AN27" s="70"/>
      <c r="AO27" s="352"/>
      <c r="AP27" s="353"/>
      <c r="AQ27" s="353"/>
      <c r="AR27" s="353"/>
      <c r="AS27" s="353"/>
      <c r="AT27" s="35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24"/>
      <c r="C28" s="224"/>
      <c r="D28" s="225"/>
      <c r="E28" s="323"/>
      <c r="F28" s="322"/>
      <c r="G28" s="322"/>
      <c r="H28" s="322"/>
      <c r="I28" s="338"/>
      <c r="J28" s="57" t="str">
        <f>IF(AND('Mapa final'!$AE$11="Alta",'Mapa final'!$AG$11="Leve"),CONCATENATE("R2C",'Mapa final'!$S$11),"")</f>
        <v/>
      </c>
      <c r="K28" s="154" t="str">
        <f>IF(AND('Mapa final'!$AE$11="Alta",'Mapa final'!$AG$11="Leve"),CONCATENATE("R2C",'Mapa final'!$S$11),"")</f>
        <v/>
      </c>
      <c r="L28" s="154" t="str">
        <f>IF(AND('Mapa final'!$AE$11="Alta",'Mapa final'!$AG$11="Leve"),CONCATENATE("R2C",'Mapa final'!$S$11),"")</f>
        <v/>
      </c>
      <c r="M28" s="154" t="str">
        <f>IF(AND('Mapa final'!$AE$11="Alta",'Mapa final'!$AG$11="Leve"),CONCATENATE("R2C",'Mapa final'!$S$11),"")</f>
        <v/>
      </c>
      <c r="N28" s="154" t="str">
        <f>IF(AND('Mapa final'!$AE$11="Alta",'Mapa final'!$AG$11="Leve"),CONCATENATE("R2C",'Mapa final'!$S$11),"")</f>
        <v/>
      </c>
      <c r="O28" s="58" t="str">
        <f>IF(AND('Mapa final'!$AE$11="Alta",'Mapa final'!$AG$11="Leve"),CONCATENATE("R2C",'Mapa final'!$S$11),"")</f>
        <v/>
      </c>
      <c r="P28" s="57" t="str">
        <f>IF(AND('Mapa final'!$AE$11="Alta",'Mapa final'!$AG$11="Leve"),CONCATENATE("R2C",'Mapa final'!$S$11),"")</f>
        <v/>
      </c>
      <c r="Q28" s="154" t="str">
        <f>IF(AND('Mapa final'!$AE$11="Alta",'Mapa final'!$AG$11="Leve"),CONCATENATE("R2C",'Mapa final'!$S$11),"")</f>
        <v/>
      </c>
      <c r="R28" s="154" t="str">
        <f>IF(AND('Mapa final'!$AE$11="Alta",'Mapa final'!$AG$11="Leve"),CONCATENATE("R2C",'Mapa final'!$S$11),"")</f>
        <v/>
      </c>
      <c r="S28" s="154" t="str">
        <f>IF(AND('Mapa final'!$AE$11="Alta",'Mapa final'!$AG$11="Leve"),CONCATENATE("R2C",'Mapa final'!$S$11),"")</f>
        <v/>
      </c>
      <c r="T28" s="154" t="str">
        <f>IF(AND('Mapa final'!$AE$11="Alta",'Mapa final'!$AG$11="Leve"),CONCATENATE("R2C",'Mapa final'!$S$11),"")</f>
        <v/>
      </c>
      <c r="U28" s="58" t="str">
        <f>IF(AND('Mapa final'!$AE$11="Alta",'Mapa final'!$AG$11="Leve"),CONCATENATE("R2C",'Mapa final'!$S$11),"")</f>
        <v/>
      </c>
      <c r="V28" s="57" t="str">
        <f>IF(AND('Mapa final'!$AE$11="Alta",'Mapa final'!$AG$11="Leve"),CONCATENATE("R2C",'Mapa final'!$S$11),"")</f>
        <v/>
      </c>
      <c r="W28" s="154" t="str">
        <f>IF(AND('Mapa final'!$AE$11="Alta",'Mapa final'!$AG$11="Leve"),CONCATENATE("R2C",'Mapa final'!$S$11),"")</f>
        <v/>
      </c>
      <c r="X28" s="154" t="str">
        <f>IF(AND('Mapa final'!$AE$11="Alta",'Mapa final'!$AG$11="Leve"),CONCATENATE("R2C",'Mapa final'!$S$11),"")</f>
        <v/>
      </c>
      <c r="Y28" s="154" t="str">
        <f>IF(AND('Mapa final'!$AE$11="Alta",'Mapa final'!$AG$11="Leve"),CONCATENATE("R2C",'Mapa final'!$S$11),"")</f>
        <v/>
      </c>
      <c r="Z28" s="154" t="str">
        <f>IF(AND('Mapa final'!$AE$11="Alta",'Mapa final'!$AG$11="Leve"),CONCATENATE("R2C",'Mapa final'!$S$11),"")</f>
        <v/>
      </c>
      <c r="AA28" s="58" t="str">
        <f>IF(AND('Mapa final'!$AE$11="Alta",'Mapa final'!$AG$11="Leve"),CONCATENATE("R2C",'Mapa final'!$S$11),"")</f>
        <v/>
      </c>
      <c r="AB28" s="44" t="str">
        <f>IF(AND('Mapa final'!$AE$11="Muy Alta",'Mapa final'!$AG$11="Leve"),CONCATENATE("R2C",'Mapa final'!$S$11),"")</f>
        <v/>
      </c>
      <c r="AC28" s="153" t="str">
        <f>IF(AND('Mapa final'!$AE$13="Muy Alta",'Mapa final'!$AG$13="Leve"),CONCATENATE("R2C",'Mapa final'!$S$13),"")</f>
        <v/>
      </c>
      <c r="AD28" s="153" t="str">
        <f>IF(AND('Mapa final'!$AE$11="Muy Alta",'Mapa final'!$AG$11="Leve"),CONCATENATE("R2C",'Mapa final'!$S$11),"")</f>
        <v/>
      </c>
      <c r="AE28" s="153" t="str">
        <f>IF(AND('Mapa final'!$AE$13="Muy Alta",'Mapa final'!$AG$13="Leve"),CONCATENATE("R2C",'Mapa final'!$S$13),"")</f>
        <v/>
      </c>
      <c r="AF28" s="153" t="str">
        <f>IF(AND('Mapa final'!$AE$11="Muy Alta",'Mapa final'!$AG$11="Leve"),CONCATENATE("R2C",'Mapa final'!$S$11),"")</f>
        <v/>
      </c>
      <c r="AG28" s="45" t="str">
        <f>IF(AND('Mapa final'!$AE$13="Muy Alta",'Mapa final'!$AG$13="Leve"),CONCATENATE("R2C",'Mapa final'!$S$13),"")</f>
        <v/>
      </c>
      <c r="AH28" s="46" t="str">
        <f>IF(AND('Mapa final'!$AE$11="Muy Alta",'Mapa final'!$AG$11="Catastrófico"),CONCATENATE("R2C",'Mapa final'!$S$11),"")</f>
        <v/>
      </c>
      <c r="AI28" s="155" t="str">
        <f>IF(AND('Mapa final'!$AE$13="Muy Alta",'Mapa final'!$AG$13="Catastrófico"),CONCATENATE("R2C",'Mapa final'!$S$13),"")</f>
        <v/>
      </c>
      <c r="AJ28" s="155" t="str">
        <f>IF(AND('Mapa final'!$AE$11="Muy Alta",'Mapa final'!$AG$11="Catastrófico"),CONCATENATE("R2C",'Mapa final'!$S$11),"")</f>
        <v/>
      </c>
      <c r="AK28" s="155" t="str">
        <f>IF(AND('Mapa final'!$AE$13="Muy Alta",'Mapa final'!$AG$13="Catastrófico"),CONCATENATE("R2C",'Mapa final'!$S$13),"")</f>
        <v/>
      </c>
      <c r="AL28" s="155" t="str">
        <f>IF(AND('Mapa final'!$AE$11="Muy Alta",'Mapa final'!$AG$11="Catastrófico"),CONCATENATE("R2C",'Mapa final'!$S$11),"")</f>
        <v/>
      </c>
      <c r="AM28" s="47" t="str">
        <f>IF(AND('Mapa final'!$AE$13="Muy Alta",'Mapa final'!$AG$13="Catastrófico"),CONCATENATE("R2C",'Mapa final'!$S$13),"")</f>
        <v/>
      </c>
      <c r="AN28" s="70"/>
      <c r="AO28" s="352"/>
      <c r="AP28" s="353"/>
      <c r="AQ28" s="353"/>
      <c r="AR28" s="353"/>
      <c r="AS28" s="353"/>
      <c r="AT28" s="35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24"/>
      <c r="C29" s="224"/>
      <c r="D29" s="225"/>
      <c r="E29" s="323"/>
      <c r="F29" s="322"/>
      <c r="G29" s="322"/>
      <c r="H29" s="322"/>
      <c r="I29" s="338"/>
      <c r="J29" s="57" t="str">
        <f>IF(AND('Mapa final'!$AE$11="Alta",'Mapa final'!$AG$11="Leve"),CONCATENATE("R2C",'Mapa final'!$S$11),"")</f>
        <v/>
      </c>
      <c r="K29" s="154" t="str">
        <f>IF(AND('Mapa final'!$AE$11="Alta",'Mapa final'!$AG$11="Leve"),CONCATENATE("R2C",'Mapa final'!$S$11),"")</f>
        <v/>
      </c>
      <c r="L29" s="154" t="str">
        <f>IF(AND('Mapa final'!$AE$11="Alta",'Mapa final'!$AG$11="Leve"),CONCATENATE("R2C",'Mapa final'!$S$11),"")</f>
        <v/>
      </c>
      <c r="M29" s="154" t="str">
        <f>IF(AND('Mapa final'!$AE$11="Alta",'Mapa final'!$AG$11="Leve"),CONCATENATE("R2C",'Mapa final'!$S$11),"")</f>
        <v/>
      </c>
      <c r="N29" s="154" t="str">
        <f>IF(AND('Mapa final'!$AE$11="Alta",'Mapa final'!$AG$11="Leve"),CONCATENATE("R2C",'Mapa final'!$S$11),"")</f>
        <v/>
      </c>
      <c r="O29" s="58" t="str">
        <f>IF(AND('Mapa final'!$AE$11="Alta",'Mapa final'!$AG$11="Leve"),CONCATENATE("R2C",'Mapa final'!$S$11),"")</f>
        <v/>
      </c>
      <c r="P29" s="57" t="str">
        <f>IF(AND('Mapa final'!$AE$11="Alta",'Mapa final'!$AG$11="Leve"),CONCATENATE("R2C",'Mapa final'!$S$11),"")</f>
        <v/>
      </c>
      <c r="Q29" s="154" t="str">
        <f>IF(AND('Mapa final'!$AE$11="Alta",'Mapa final'!$AG$11="Leve"),CONCATENATE("R2C",'Mapa final'!$S$11),"")</f>
        <v/>
      </c>
      <c r="R29" s="154" t="str">
        <f>IF(AND('Mapa final'!$AE$11="Alta",'Mapa final'!$AG$11="Leve"),CONCATENATE("R2C",'Mapa final'!$S$11),"")</f>
        <v/>
      </c>
      <c r="S29" s="154" t="str">
        <f>IF(AND('Mapa final'!$AE$11="Alta",'Mapa final'!$AG$11="Leve"),CONCATENATE("R2C",'Mapa final'!$S$11),"")</f>
        <v/>
      </c>
      <c r="T29" s="154" t="str">
        <f>IF(AND('Mapa final'!$AE$11="Alta",'Mapa final'!$AG$11="Leve"),CONCATENATE("R2C",'Mapa final'!$S$11),"")</f>
        <v/>
      </c>
      <c r="U29" s="58" t="str">
        <f>IF(AND('Mapa final'!$AE$11="Alta",'Mapa final'!$AG$11="Leve"),CONCATENATE("R2C",'Mapa final'!$S$11),"")</f>
        <v/>
      </c>
      <c r="V29" s="57" t="str">
        <f>IF(AND('Mapa final'!$AE$11="Alta",'Mapa final'!$AG$11="Leve"),CONCATENATE("R2C",'Mapa final'!$S$11),"")</f>
        <v/>
      </c>
      <c r="W29" s="154" t="str">
        <f>IF(AND('Mapa final'!$AE$11="Alta",'Mapa final'!$AG$11="Leve"),CONCATENATE("R2C",'Mapa final'!$S$11),"")</f>
        <v/>
      </c>
      <c r="X29" s="154" t="str">
        <f>IF(AND('Mapa final'!$AE$11="Alta",'Mapa final'!$AG$11="Leve"),CONCATENATE("R2C",'Mapa final'!$S$11),"")</f>
        <v/>
      </c>
      <c r="Y29" s="154" t="str">
        <f>IF(AND('Mapa final'!$AE$11="Alta",'Mapa final'!$AG$11="Leve"),CONCATENATE("R2C",'Mapa final'!$S$11),"")</f>
        <v/>
      </c>
      <c r="Z29" s="154" t="str">
        <f>IF(AND('Mapa final'!$AE$11="Alta",'Mapa final'!$AG$11="Leve"),CONCATENATE("R2C",'Mapa final'!$S$11),"")</f>
        <v/>
      </c>
      <c r="AA29" s="58" t="str">
        <f>IF(AND('Mapa final'!$AE$11="Alta",'Mapa final'!$AG$11="Leve"),CONCATENATE("R2C",'Mapa final'!$S$11),"")</f>
        <v/>
      </c>
      <c r="AB29" s="44" t="str">
        <f>IF(AND('Mapa final'!$AE$11="Muy Alta",'Mapa final'!$AG$11="Leve"),CONCATENATE("R2C",'Mapa final'!$S$11),"")</f>
        <v/>
      </c>
      <c r="AC29" s="153" t="str">
        <f>IF(AND('Mapa final'!$AE$13="Muy Alta",'Mapa final'!$AG$13="Leve"),CONCATENATE("R2C",'Mapa final'!$S$13),"")</f>
        <v/>
      </c>
      <c r="AD29" s="153" t="str">
        <f>IF(AND('Mapa final'!$AE$11="Muy Alta",'Mapa final'!$AG$11="Leve"),CONCATENATE("R2C",'Mapa final'!$S$11),"")</f>
        <v/>
      </c>
      <c r="AE29" s="153" t="str">
        <f>IF(AND('Mapa final'!$AE$13="Muy Alta",'Mapa final'!$AG$13="Leve"),CONCATENATE("R2C",'Mapa final'!$S$13),"")</f>
        <v/>
      </c>
      <c r="AF29" s="153" t="str">
        <f>IF(AND('Mapa final'!$AE$11="Muy Alta",'Mapa final'!$AG$11="Leve"),CONCATENATE("R2C",'Mapa final'!$S$11),"")</f>
        <v/>
      </c>
      <c r="AG29" s="45" t="str">
        <f>IF(AND('Mapa final'!$AE$13="Muy Alta",'Mapa final'!$AG$13="Leve"),CONCATENATE("R2C",'Mapa final'!$S$13),"")</f>
        <v/>
      </c>
      <c r="AH29" s="46" t="str">
        <f>IF(AND('Mapa final'!$AE$11="Muy Alta",'Mapa final'!$AG$11="Catastrófico"),CONCATENATE("R2C",'Mapa final'!$S$11),"")</f>
        <v/>
      </c>
      <c r="AI29" s="155" t="str">
        <f>IF(AND('Mapa final'!$AE$13="Muy Alta",'Mapa final'!$AG$13="Catastrófico"),CONCATENATE("R2C",'Mapa final'!$S$13),"")</f>
        <v/>
      </c>
      <c r="AJ29" s="155" t="str">
        <f>IF(AND('Mapa final'!$AE$11="Muy Alta",'Mapa final'!$AG$11="Catastrófico"),CONCATENATE("R2C",'Mapa final'!$S$11),"")</f>
        <v/>
      </c>
      <c r="AK29" s="155" t="str">
        <f>IF(AND('Mapa final'!$AE$13="Muy Alta",'Mapa final'!$AG$13="Catastrófico"),CONCATENATE("R2C",'Mapa final'!$S$13),"")</f>
        <v/>
      </c>
      <c r="AL29" s="155" t="str">
        <f>IF(AND('Mapa final'!$AE$11="Muy Alta",'Mapa final'!$AG$11="Catastrófico"),CONCATENATE("R2C",'Mapa final'!$S$11),"")</f>
        <v/>
      </c>
      <c r="AM29" s="47" t="str">
        <f>IF(AND('Mapa final'!$AE$13="Muy Alta",'Mapa final'!$AG$13="Catastrófico"),CONCATENATE("R2C",'Mapa final'!$S$13),"")</f>
        <v/>
      </c>
      <c r="AN29" s="70"/>
      <c r="AO29" s="352"/>
      <c r="AP29" s="353"/>
      <c r="AQ29" s="353"/>
      <c r="AR29" s="353"/>
      <c r="AS29" s="353"/>
      <c r="AT29" s="35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24"/>
      <c r="C30" s="224"/>
      <c r="D30" s="225"/>
      <c r="E30" s="323"/>
      <c r="F30" s="322"/>
      <c r="G30" s="322"/>
      <c r="H30" s="322"/>
      <c r="I30" s="338"/>
      <c r="J30" s="57" t="str">
        <f>IF(AND('Mapa final'!$AE$11="Alta",'Mapa final'!$AG$11="Leve"),CONCATENATE("R2C",'Mapa final'!$S$11),"")</f>
        <v/>
      </c>
      <c r="K30" s="154" t="str">
        <f>IF(AND('Mapa final'!$AE$11="Alta",'Mapa final'!$AG$11="Leve"),CONCATENATE("R2C",'Mapa final'!$S$11),"")</f>
        <v/>
      </c>
      <c r="L30" s="154" t="str">
        <f>IF(AND('Mapa final'!$AE$11="Alta",'Mapa final'!$AG$11="Leve"),CONCATENATE("R2C",'Mapa final'!$S$11),"")</f>
        <v/>
      </c>
      <c r="M30" s="154" t="str">
        <f>IF(AND('Mapa final'!$AE$11="Alta",'Mapa final'!$AG$11="Leve"),CONCATENATE("R2C",'Mapa final'!$S$11),"")</f>
        <v/>
      </c>
      <c r="N30" s="154" t="str">
        <f>IF(AND('Mapa final'!$AE$11="Alta",'Mapa final'!$AG$11="Leve"),CONCATENATE("R2C",'Mapa final'!$S$11),"")</f>
        <v/>
      </c>
      <c r="O30" s="58" t="str">
        <f>IF(AND('Mapa final'!$AE$11="Alta",'Mapa final'!$AG$11="Leve"),CONCATENATE("R2C",'Mapa final'!$S$11),"")</f>
        <v/>
      </c>
      <c r="P30" s="57" t="str">
        <f>IF(AND('Mapa final'!$AE$11="Alta",'Mapa final'!$AG$11="Leve"),CONCATENATE("R2C",'Mapa final'!$S$11),"")</f>
        <v/>
      </c>
      <c r="Q30" s="154" t="str">
        <f>IF(AND('Mapa final'!$AE$11="Alta",'Mapa final'!$AG$11="Leve"),CONCATENATE("R2C",'Mapa final'!$S$11),"")</f>
        <v/>
      </c>
      <c r="R30" s="154" t="str">
        <f>IF(AND('Mapa final'!$AE$11="Alta",'Mapa final'!$AG$11="Leve"),CONCATENATE("R2C",'Mapa final'!$S$11),"")</f>
        <v/>
      </c>
      <c r="S30" s="154" t="str">
        <f>IF(AND('Mapa final'!$AE$11="Alta",'Mapa final'!$AG$11="Leve"),CONCATENATE("R2C",'Mapa final'!$S$11),"")</f>
        <v/>
      </c>
      <c r="T30" s="154" t="str">
        <f>IF(AND('Mapa final'!$AE$11="Alta",'Mapa final'!$AG$11="Leve"),CONCATENATE("R2C",'Mapa final'!$S$11),"")</f>
        <v/>
      </c>
      <c r="U30" s="58" t="str">
        <f>IF(AND('Mapa final'!$AE$11="Alta",'Mapa final'!$AG$11="Leve"),CONCATENATE("R2C",'Mapa final'!$S$11),"")</f>
        <v/>
      </c>
      <c r="V30" s="57" t="str">
        <f>IF(AND('Mapa final'!$AE$11="Alta",'Mapa final'!$AG$11="Leve"),CONCATENATE("R2C",'Mapa final'!$S$11),"")</f>
        <v/>
      </c>
      <c r="W30" s="154" t="str">
        <f>IF(AND('Mapa final'!$AE$11="Alta",'Mapa final'!$AG$11="Leve"),CONCATENATE("R2C",'Mapa final'!$S$11),"")</f>
        <v/>
      </c>
      <c r="X30" s="154" t="str">
        <f>IF(AND('Mapa final'!$AE$11="Alta",'Mapa final'!$AG$11="Leve"),CONCATENATE("R2C",'Mapa final'!$S$11),"")</f>
        <v/>
      </c>
      <c r="Y30" s="154" t="str">
        <f>IF(AND('Mapa final'!$AE$11="Alta",'Mapa final'!$AG$11="Leve"),CONCATENATE("R2C",'Mapa final'!$S$11),"")</f>
        <v/>
      </c>
      <c r="Z30" s="154" t="str">
        <f>IF(AND('Mapa final'!$AE$11="Alta",'Mapa final'!$AG$11="Leve"),CONCATENATE("R2C",'Mapa final'!$S$11),"")</f>
        <v/>
      </c>
      <c r="AA30" s="58" t="str">
        <f>IF(AND('Mapa final'!$AE$11="Alta",'Mapa final'!$AG$11="Leve"),CONCATENATE("R2C",'Mapa final'!$S$11),"")</f>
        <v/>
      </c>
      <c r="AB30" s="44" t="str">
        <f>IF(AND('Mapa final'!$AE$11="Muy Alta",'Mapa final'!$AG$11="Leve"),CONCATENATE("R2C",'Mapa final'!$S$11),"")</f>
        <v/>
      </c>
      <c r="AC30" s="153" t="str">
        <f>IF(AND('Mapa final'!$AE$13="Muy Alta",'Mapa final'!$AG$13="Leve"),CONCATENATE("R2C",'Mapa final'!$S$13),"")</f>
        <v/>
      </c>
      <c r="AD30" s="153" t="str">
        <f>IF(AND('Mapa final'!$AE$11="Muy Alta",'Mapa final'!$AG$11="Leve"),CONCATENATE("R2C",'Mapa final'!$S$11),"")</f>
        <v/>
      </c>
      <c r="AE30" s="153" t="str">
        <f>IF(AND('Mapa final'!$AE$13="Muy Alta",'Mapa final'!$AG$13="Leve"),CONCATENATE("R2C",'Mapa final'!$S$13),"")</f>
        <v/>
      </c>
      <c r="AF30" s="153" t="str">
        <f>IF(AND('Mapa final'!$AE$11="Muy Alta",'Mapa final'!$AG$11="Leve"),CONCATENATE("R2C",'Mapa final'!$S$11),"")</f>
        <v/>
      </c>
      <c r="AG30" s="45" t="str">
        <f>IF(AND('Mapa final'!$AE$13="Muy Alta",'Mapa final'!$AG$13="Leve"),CONCATENATE("R2C",'Mapa final'!$S$13),"")</f>
        <v/>
      </c>
      <c r="AH30" s="46" t="str">
        <f>IF(AND('Mapa final'!$AE$11="Muy Alta",'Mapa final'!$AG$11="Catastrófico"),CONCATENATE("R2C",'Mapa final'!$S$11),"")</f>
        <v/>
      </c>
      <c r="AI30" s="155" t="str">
        <f>IF(AND('Mapa final'!$AE$13="Muy Alta",'Mapa final'!$AG$13="Catastrófico"),CONCATENATE("R2C",'Mapa final'!$S$13),"")</f>
        <v/>
      </c>
      <c r="AJ30" s="155" t="str">
        <f>IF(AND('Mapa final'!$AE$11="Muy Alta",'Mapa final'!$AG$11="Catastrófico"),CONCATENATE("R2C",'Mapa final'!$S$11),"")</f>
        <v/>
      </c>
      <c r="AK30" s="155" t="str">
        <f>IF(AND('Mapa final'!$AE$13="Muy Alta",'Mapa final'!$AG$13="Catastrófico"),CONCATENATE("R2C",'Mapa final'!$S$13),"")</f>
        <v/>
      </c>
      <c r="AL30" s="155" t="str">
        <f>IF(AND('Mapa final'!$AE$11="Muy Alta",'Mapa final'!$AG$11="Catastrófico"),CONCATENATE("R2C",'Mapa final'!$S$11),"")</f>
        <v/>
      </c>
      <c r="AM30" s="47" t="str">
        <f>IF(AND('Mapa final'!$AE$13="Muy Alta",'Mapa final'!$AG$13="Catastrófico"),CONCATENATE("R2C",'Mapa final'!$S$13),"")</f>
        <v/>
      </c>
      <c r="AN30" s="70"/>
      <c r="AO30" s="352"/>
      <c r="AP30" s="353"/>
      <c r="AQ30" s="353"/>
      <c r="AR30" s="353"/>
      <c r="AS30" s="353"/>
      <c r="AT30" s="35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24"/>
      <c r="C31" s="224"/>
      <c r="D31" s="225"/>
      <c r="E31" s="323"/>
      <c r="F31" s="322"/>
      <c r="G31" s="322"/>
      <c r="H31" s="322"/>
      <c r="I31" s="338"/>
      <c r="J31" s="57" t="str">
        <f>IF(AND('Mapa final'!$AE$11="Alta",'Mapa final'!$AG$11="Leve"),CONCATENATE("R2C",'Mapa final'!$S$11),"")</f>
        <v/>
      </c>
      <c r="K31" s="154" t="str">
        <f>IF(AND('Mapa final'!$AE$11="Alta",'Mapa final'!$AG$11="Leve"),CONCATENATE("R2C",'Mapa final'!$S$11),"")</f>
        <v/>
      </c>
      <c r="L31" s="154" t="str">
        <f>IF(AND('Mapa final'!$AE$11="Alta",'Mapa final'!$AG$11="Leve"),CONCATENATE("R2C",'Mapa final'!$S$11),"")</f>
        <v/>
      </c>
      <c r="M31" s="154" t="str">
        <f>IF(AND('Mapa final'!$AE$11="Alta",'Mapa final'!$AG$11="Leve"),CONCATENATE("R2C",'Mapa final'!$S$11),"")</f>
        <v/>
      </c>
      <c r="N31" s="154" t="str">
        <f>IF(AND('Mapa final'!$AE$11="Alta",'Mapa final'!$AG$11="Leve"),CONCATENATE("R2C",'Mapa final'!$S$11),"")</f>
        <v/>
      </c>
      <c r="O31" s="58" t="str">
        <f>IF(AND('Mapa final'!$AE$11="Alta",'Mapa final'!$AG$11="Leve"),CONCATENATE("R2C",'Mapa final'!$S$11),"")</f>
        <v/>
      </c>
      <c r="P31" s="57" t="str">
        <f>IF(AND('Mapa final'!$AE$11="Alta",'Mapa final'!$AG$11="Leve"),CONCATENATE("R2C",'Mapa final'!$S$11),"")</f>
        <v/>
      </c>
      <c r="Q31" s="154" t="str">
        <f>IF(AND('Mapa final'!$AE$11="Alta",'Mapa final'!$AG$11="Leve"),CONCATENATE("R2C",'Mapa final'!$S$11),"")</f>
        <v/>
      </c>
      <c r="R31" s="154" t="str">
        <f>IF(AND('Mapa final'!$AE$11="Alta",'Mapa final'!$AG$11="Leve"),CONCATENATE("R2C",'Mapa final'!$S$11),"")</f>
        <v/>
      </c>
      <c r="S31" s="154" t="str">
        <f>IF(AND('Mapa final'!$AE$11="Alta",'Mapa final'!$AG$11="Leve"),CONCATENATE("R2C",'Mapa final'!$S$11),"")</f>
        <v/>
      </c>
      <c r="T31" s="154" t="str">
        <f>IF(AND('Mapa final'!$AE$11="Alta",'Mapa final'!$AG$11="Leve"),CONCATENATE("R2C",'Mapa final'!$S$11),"")</f>
        <v/>
      </c>
      <c r="U31" s="58" t="str">
        <f>IF(AND('Mapa final'!$AE$11="Alta",'Mapa final'!$AG$11="Leve"),CONCATENATE("R2C",'Mapa final'!$S$11),"")</f>
        <v/>
      </c>
      <c r="V31" s="57" t="str">
        <f>IF(AND('Mapa final'!$AE$11="Alta",'Mapa final'!$AG$11="Leve"),CONCATENATE("R2C",'Mapa final'!$S$11),"")</f>
        <v/>
      </c>
      <c r="W31" s="154" t="str">
        <f>IF(AND('Mapa final'!$AE$11="Alta",'Mapa final'!$AG$11="Leve"),CONCATENATE("R2C",'Mapa final'!$S$11),"")</f>
        <v/>
      </c>
      <c r="X31" s="154" t="str">
        <f>IF(AND('Mapa final'!$AE$11="Alta",'Mapa final'!$AG$11="Leve"),CONCATENATE("R2C",'Mapa final'!$S$11),"")</f>
        <v/>
      </c>
      <c r="Y31" s="154" t="str">
        <f>IF(AND('Mapa final'!$AE$11="Alta",'Mapa final'!$AG$11="Leve"),CONCATENATE("R2C",'Mapa final'!$S$11),"")</f>
        <v/>
      </c>
      <c r="Z31" s="154" t="str">
        <f>IF(AND('Mapa final'!$AE$11="Alta",'Mapa final'!$AG$11="Leve"),CONCATENATE("R2C",'Mapa final'!$S$11),"")</f>
        <v/>
      </c>
      <c r="AA31" s="58" t="str">
        <f>IF(AND('Mapa final'!$AE$11="Alta",'Mapa final'!$AG$11="Leve"),CONCATENATE("R2C",'Mapa final'!$S$11),"")</f>
        <v/>
      </c>
      <c r="AB31" s="44" t="str">
        <f>IF(AND('Mapa final'!$AE$11="Muy Alta",'Mapa final'!$AG$11="Leve"),CONCATENATE("R2C",'Mapa final'!$S$11),"")</f>
        <v/>
      </c>
      <c r="AC31" s="153" t="str">
        <f>IF(AND('Mapa final'!$AE$13="Muy Alta",'Mapa final'!$AG$13="Leve"),CONCATENATE("R2C",'Mapa final'!$S$13),"")</f>
        <v/>
      </c>
      <c r="AD31" s="153" t="str">
        <f>IF(AND('Mapa final'!$AE$11="Muy Alta",'Mapa final'!$AG$11="Leve"),CONCATENATE("R2C",'Mapa final'!$S$11),"")</f>
        <v/>
      </c>
      <c r="AE31" s="153" t="str">
        <f>IF(AND('Mapa final'!$AE$13="Muy Alta",'Mapa final'!$AG$13="Leve"),CONCATENATE("R2C",'Mapa final'!$S$13),"")</f>
        <v/>
      </c>
      <c r="AF31" s="153" t="str">
        <f>IF(AND('Mapa final'!$AE$11="Muy Alta",'Mapa final'!$AG$11="Leve"),CONCATENATE("R2C",'Mapa final'!$S$11),"")</f>
        <v/>
      </c>
      <c r="AG31" s="45" t="str">
        <f>IF(AND('Mapa final'!$AE$13="Muy Alta",'Mapa final'!$AG$13="Leve"),CONCATENATE("R2C",'Mapa final'!$S$13),"")</f>
        <v/>
      </c>
      <c r="AH31" s="46" t="str">
        <f>IF(AND('Mapa final'!$AE$11="Muy Alta",'Mapa final'!$AG$11="Catastrófico"),CONCATENATE("R2C",'Mapa final'!$S$11),"")</f>
        <v/>
      </c>
      <c r="AI31" s="155" t="str">
        <f>IF(AND('Mapa final'!$AE$13="Muy Alta",'Mapa final'!$AG$13="Catastrófico"),CONCATENATE("R2C",'Mapa final'!$S$13),"")</f>
        <v/>
      </c>
      <c r="AJ31" s="155" t="str">
        <f>IF(AND('Mapa final'!$AE$11="Muy Alta",'Mapa final'!$AG$11="Catastrófico"),CONCATENATE("R2C",'Mapa final'!$S$11),"")</f>
        <v/>
      </c>
      <c r="AK31" s="155" t="str">
        <f>IF(AND('Mapa final'!$AE$13="Muy Alta",'Mapa final'!$AG$13="Catastrófico"),CONCATENATE("R2C",'Mapa final'!$S$13),"")</f>
        <v/>
      </c>
      <c r="AL31" s="155" t="str">
        <f>IF(AND('Mapa final'!$AE$11="Muy Alta",'Mapa final'!$AG$11="Catastrófico"),CONCATENATE("R2C",'Mapa final'!$S$11),"")</f>
        <v/>
      </c>
      <c r="AM31" s="47" t="str">
        <f>IF(AND('Mapa final'!$AE$13="Muy Alta",'Mapa final'!$AG$13="Catastrófico"),CONCATENATE("R2C",'Mapa final'!$S$13),"")</f>
        <v/>
      </c>
      <c r="AN31" s="70"/>
      <c r="AO31" s="352"/>
      <c r="AP31" s="353"/>
      <c r="AQ31" s="353"/>
      <c r="AR31" s="353"/>
      <c r="AS31" s="353"/>
      <c r="AT31" s="35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24"/>
      <c r="C32" s="224"/>
      <c r="D32" s="225"/>
      <c r="E32" s="323"/>
      <c r="F32" s="322"/>
      <c r="G32" s="322"/>
      <c r="H32" s="322"/>
      <c r="I32" s="338"/>
      <c r="J32" s="57" t="str">
        <f>IF(AND('Mapa final'!$AE$11="Alta",'Mapa final'!$AG$11="Leve"),CONCATENATE("R2C",'Mapa final'!$S$11),"")</f>
        <v/>
      </c>
      <c r="K32" s="154" t="str">
        <f>IF(AND('Mapa final'!$AE$11="Alta",'Mapa final'!$AG$11="Leve"),CONCATENATE("R2C",'Mapa final'!$S$11),"")</f>
        <v/>
      </c>
      <c r="L32" s="154" t="str">
        <f>IF(AND('Mapa final'!$AE$11="Alta",'Mapa final'!$AG$11="Leve"),CONCATENATE("R2C",'Mapa final'!$S$11),"")</f>
        <v/>
      </c>
      <c r="M32" s="154" t="str">
        <f>IF(AND('Mapa final'!$AE$11="Alta",'Mapa final'!$AG$11="Leve"),CONCATENATE("R2C",'Mapa final'!$S$11),"")</f>
        <v/>
      </c>
      <c r="N32" s="154" t="str">
        <f>IF(AND('Mapa final'!$AE$11="Alta",'Mapa final'!$AG$11="Leve"),CONCATENATE("R2C",'Mapa final'!$S$11),"")</f>
        <v/>
      </c>
      <c r="O32" s="58" t="str">
        <f>IF(AND('Mapa final'!$AE$11="Alta",'Mapa final'!$AG$11="Leve"),CONCATENATE("R2C",'Mapa final'!$S$11),"")</f>
        <v/>
      </c>
      <c r="P32" s="57" t="str">
        <f>IF(AND('Mapa final'!$AE$11="Alta",'Mapa final'!$AG$11="Leve"),CONCATENATE("R2C",'Mapa final'!$S$11),"")</f>
        <v/>
      </c>
      <c r="Q32" s="154" t="str">
        <f>IF(AND('Mapa final'!$AE$11="Alta",'Mapa final'!$AG$11="Leve"),CONCATENATE("R2C",'Mapa final'!$S$11),"")</f>
        <v/>
      </c>
      <c r="R32" s="154" t="str">
        <f>IF(AND('Mapa final'!$AE$11="Alta",'Mapa final'!$AG$11="Leve"),CONCATENATE("R2C",'Mapa final'!$S$11),"")</f>
        <v/>
      </c>
      <c r="S32" s="154" t="str">
        <f>IF(AND('Mapa final'!$AE$11="Alta",'Mapa final'!$AG$11="Leve"),CONCATENATE("R2C",'Mapa final'!$S$11),"")</f>
        <v/>
      </c>
      <c r="T32" s="154" t="str">
        <f>IF(AND('Mapa final'!$AE$11="Alta",'Mapa final'!$AG$11="Leve"),CONCATENATE("R2C",'Mapa final'!$S$11),"")</f>
        <v/>
      </c>
      <c r="U32" s="58" t="str">
        <f>IF(AND('Mapa final'!$AE$11="Alta",'Mapa final'!$AG$11="Leve"),CONCATENATE("R2C",'Mapa final'!$S$11),"")</f>
        <v/>
      </c>
      <c r="V32" s="57" t="str">
        <f>IF(AND('Mapa final'!$AE$11="Alta",'Mapa final'!$AG$11="Leve"),CONCATENATE("R2C",'Mapa final'!$S$11),"")</f>
        <v/>
      </c>
      <c r="W32" s="154" t="str">
        <f>IF(AND('Mapa final'!$AE$11="Alta",'Mapa final'!$AG$11="Leve"),CONCATENATE("R2C",'Mapa final'!$S$11),"")</f>
        <v/>
      </c>
      <c r="X32" s="154" t="str">
        <f>IF(AND('Mapa final'!$AE$11="Alta",'Mapa final'!$AG$11="Leve"),CONCATENATE("R2C",'Mapa final'!$S$11),"")</f>
        <v/>
      </c>
      <c r="Y32" s="154" t="str">
        <f>IF(AND('Mapa final'!$AE$11="Alta",'Mapa final'!$AG$11="Leve"),CONCATENATE("R2C",'Mapa final'!$S$11),"")</f>
        <v/>
      </c>
      <c r="Z32" s="154" t="str">
        <f>IF(AND('Mapa final'!$AE$11="Alta",'Mapa final'!$AG$11="Leve"),CONCATENATE("R2C",'Mapa final'!$S$11),"")</f>
        <v/>
      </c>
      <c r="AA32" s="58" t="str">
        <f>IF(AND('Mapa final'!$AE$11="Alta",'Mapa final'!$AG$11="Leve"),CONCATENATE("R2C",'Mapa final'!$S$11),"")</f>
        <v/>
      </c>
      <c r="AB32" s="44" t="str">
        <f>IF(AND('Mapa final'!$AE$11="Muy Alta",'Mapa final'!$AG$11="Leve"),CONCATENATE("R2C",'Mapa final'!$S$11),"")</f>
        <v/>
      </c>
      <c r="AC32" s="153" t="str">
        <f>IF(AND('Mapa final'!$AE$13="Muy Alta",'Mapa final'!$AG$13="Leve"),CONCATENATE("R2C",'Mapa final'!$S$13),"")</f>
        <v/>
      </c>
      <c r="AD32" s="153" t="str">
        <f>IF(AND('Mapa final'!$AE$11="Muy Alta",'Mapa final'!$AG$11="Leve"),CONCATENATE("R2C",'Mapa final'!$S$11),"")</f>
        <v/>
      </c>
      <c r="AE32" s="153" t="str">
        <f>IF(AND('Mapa final'!$AE$13="Muy Alta",'Mapa final'!$AG$13="Leve"),CONCATENATE("R2C",'Mapa final'!$S$13),"")</f>
        <v/>
      </c>
      <c r="AF32" s="153" t="str">
        <f>IF(AND('Mapa final'!$AE$11="Muy Alta",'Mapa final'!$AG$11="Leve"),CONCATENATE("R2C",'Mapa final'!$S$11),"")</f>
        <v/>
      </c>
      <c r="AG32" s="45" t="str">
        <f>IF(AND('Mapa final'!$AE$13="Muy Alta",'Mapa final'!$AG$13="Leve"),CONCATENATE("R2C",'Mapa final'!$S$13),"")</f>
        <v/>
      </c>
      <c r="AH32" s="46" t="str">
        <f>IF(AND('Mapa final'!$AE$11="Muy Alta",'Mapa final'!$AG$11="Catastrófico"),CONCATENATE("R2C",'Mapa final'!$S$11),"")</f>
        <v/>
      </c>
      <c r="AI32" s="155" t="str">
        <f>IF(AND('Mapa final'!$AE$13="Muy Alta",'Mapa final'!$AG$13="Catastrófico"),CONCATENATE("R2C",'Mapa final'!$S$13),"")</f>
        <v/>
      </c>
      <c r="AJ32" s="155" t="str">
        <f>IF(AND('Mapa final'!$AE$11="Muy Alta",'Mapa final'!$AG$11="Catastrófico"),CONCATENATE("R2C",'Mapa final'!$S$11),"")</f>
        <v/>
      </c>
      <c r="AK32" s="155" t="str">
        <f>IF(AND('Mapa final'!$AE$13="Muy Alta",'Mapa final'!$AG$13="Catastrófico"),CONCATENATE("R2C",'Mapa final'!$S$13),"")</f>
        <v/>
      </c>
      <c r="AL32" s="155" t="str">
        <f>IF(AND('Mapa final'!$AE$11="Muy Alta",'Mapa final'!$AG$11="Catastrófico"),CONCATENATE("R2C",'Mapa final'!$S$11),"")</f>
        <v/>
      </c>
      <c r="AM32" s="47" t="str">
        <f>IF(AND('Mapa final'!$AE$13="Muy Alta",'Mapa final'!$AG$13="Catastrófico"),CONCATENATE("R2C",'Mapa final'!$S$13),"")</f>
        <v/>
      </c>
      <c r="AN32" s="70"/>
      <c r="AO32" s="352"/>
      <c r="AP32" s="353"/>
      <c r="AQ32" s="353"/>
      <c r="AR32" s="353"/>
      <c r="AS32" s="353"/>
      <c r="AT32" s="35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24"/>
      <c r="C33" s="224"/>
      <c r="D33" s="225"/>
      <c r="E33" s="323"/>
      <c r="F33" s="322"/>
      <c r="G33" s="322"/>
      <c r="H33" s="322"/>
      <c r="I33" s="338"/>
      <c r="J33" s="57" t="str">
        <f>IF(AND('Mapa final'!$AE$11="Alta",'Mapa final'!$AG$11="Leve"),CONCATENATE("R2C",'Mapa final'!$S$11),"")</f>
        <v/>
      </c>
      <c r="K33" s="154" t="str">
        <f>IF(AND('Mapa final'!$AE$11="Alta",'Mapa final'!$AG$11="Leve"),CONCATENATE("R2C",'Mapa final'!$S$11),"")</f>
        <v/>
      </c>
      <c r="L33" s="154" t="str">
        <f>IF(AND('Mapa final'!$AE$11="Alta",'Mapa final'!$AG$11="Leve"),CONCATENATE("R2C",'Mapa final'!$S$11),"")</f>
        <v/>
      </c>
      <c r="M33" s="154" t="str">
        <f>IF(AND('Mapa final'!$AE$11="Alta",'Mapa final'!$AG$11="Leve"),CONCATENATE("R2C",'Mapa final'!$S$11),"")</f>
        <v/>
      </c>
      <c r="N33" s="154" t="str">
        <f>IF(AND('Mapa final'!$AE$11="Alta",'Mapa final'!$AG$11="Leve"),CONCATENATE("R2C",'Mapa final'!$S$11),"")</f>
        <v/>
      </c>
      <c r="O33" s="58" t="str">
        <f>IF(AND('Mapa final'!$AE$11="Alta",'Mapa final'!$AG$11="Leve"),CONCATENATE("R2C",'Mapa final'!$S$11),"")</f>
        <v/>
      </c>
      <c r="P33" s="57" t="str">
        <f>IF(AND('Mapa final'!$AE$11="Alta",'Mapa final'!$AG$11="Leve"),CONCATENATE("R2C",'Mapa final'!$S$11),"")</f>
        <v/>
      </c>
      <c r="Q33" s="154" t="str">
        <f>IF(AND('Mapa final'!$AE$11="Alta",'Mapa final'!$AG$11="Leve"),CONCATENATE("R2C",'Mapa final'!$S$11),"")</f>
        <v/>
      </c>
      <c r="R33" s="154" t="str">
        <f>IF(AND('Mapa final'!$AE$11="Alta",'Mapa final'!$AG$11="Leve"),CONCATENATE("R2C",'Mapa final'!$S$11),"")</f>
        <v/>
      </c>
      <c r="S33" s="154" t="str">
        <f>IF(AND('Mapa final'!$AE$11="Alta",'Mapa final'!$AG$11="Leve"),CONCATENATE("R2C",'Mapa final'!$S$11),"")</f>
        <v/>
      </c>
      <c r="T33" s="154" t="str">
        <f>IF(AND('Mapa final'!$AE$11="Alta",'Mapa final'!$AG$11="Leve"),CONCATENATE("R2C",'Mapa final'!$S$11),"")</f>
        <v/>
      </c>
      <c r="U33" s="58" t="str">
        <f>IF(AND('Mapa final'!$AE$11="Alta",'Mapa final'!$AG$11="Leve"),CONCATENATE("R2C",'Mapa final'!$S$11),"")</f>
        <v/>
      </c>
      <c r="V33" s="57" t="str">
        <f>IF(AND('Mapa final'!$AE$11="Alta",'Mapa final'!$AG$11="Leve"),CONCATENATE("R2C",'Mapa final'!$S$11),"")</f>
        <v/>
      </c>
      <c r="W33" s="154" t="str">
        <f>IF(AND('Mapa final'!$AE$11="Alta",'Mapa final'!$AG$11="Leve"),CONCATENATE("R2C",'Mapa final'!$S$11),"")</f>
        <v/>
      </c>
      <c r="X33" s="154" t="str">
        <f>IF(AND('Mapa final'!$AE$11="Alta",'Mapa final'!$AG$11="Leve"),CONCATENATE("R2C",'Mapa final'!$S$11),"")</f>
        <v/>
      </c>
      <c r="Y33" s="154" t="str">
        <f>IF(AND('Mapa final'!$AE$11="Alta",'Mapa final'!$AG$11="Leve"),CONCATENATE("R2C",'Mapa final'!$S$11),"")</f>
        <v/>
      </c>
      <c r="Z33" s="154" t="str">
        <f>IF(AND('Mapa final'!$AE$11="Alta",'Mapa final'!$AG$11="Leve"),CONCATENATE("R2C",'Mapa final'!$S$11),"")</f>
        <v/>
      </c>
      <c r="AA33" s="58" t="str">
        <f>IF(AND('Mapa final'!$AE$11="Alta",'Mapa final'!$AG$11="Leve"),CONCATENATE("R2C",'Mapa final'!$S$11),"")</f>
        <v/>
      </c>
      <c r="AB33" s="44" t="str">
        <f>IF(AND('Mapa final'!$AE$11="Muy Alta",'Mapa final'!$AG$11="Leve"),CONCATENATE("R2C",'Mapa final'!$S$11),"")</f>
        <v/>
      </c>
      <c r="AC33" s="153" t="str">
        <f>IF(AND('Mapa final'!$AE$13="Muy Alta",'Mapa final'!$AG$13="Leve"),CONCATENATE("R2C",'Mapa final'!$S$13),"")</f>
        <v/>
      </c>
      <c r="AD33" s="153" t="str">
        <f>IF(AND('Mapa final'!$AE$11="Muy Alta",'Mapa final'!$AG$11="Leve"),CONCATENATE("R2C",'Mapa final'!$S$11),"")</f>
        <v/>
      </c>
      <c r="AE33" s="153" t="str">
        <f>IF(AND('Mapa final'!$AE$13="Muy Alta",'Mapa final'!$AG$13="Leve"),CONCATENATE("R2C",'Mapa final'!$S$13),"")</f>
        <v/>
      </c>
      <c r="AF33" s="153" t="str">
        <f>IF(AND('Mapa final'!$AE$11="Muy Alta",'Mapa final'!$AG$11="Leve"),CONCATENATE("R2C",'Mapa final'!$S$11),"")</f>
        <v/>
      </c>
      <c r="AG33" s="45" t="str">
        <f>IF(AND('Mapa final'!$AE$13="Muy Alta",'Mapa final'!$AG$13="Leve"),CONCATENATE("R2C",'Mapa final'!$S$13),"")</f>
        <v/>
      </c>
      <c r="AH33" s="46" t="str">
        <f>IF(AND('Mapa final'!$AE$11="Muy Alta",'Mapa final'!$AG$11="Catastrófico"),CONCATENATE("R2C",'Mapa final'!$S$11),"")</f>
        <v/>
      </c>
      <c r="AI33" s="155" t="str">
        <f>IF(AND('Mapa final'!$AE$13="Muy Alta",'Mapa final'!$AG$13="Catastrófico"),CONCATENATE("R2C",'Mapa final'!$S$13),"")</f>
        <v/>
      </c>
      <c r="AJ33" s="155" t="str">
        <f>IF(AND('Mapa final'!$AE$11="Muy Alta",'Mapa final'!$AG$11="Catastrófico"),CONCATENATE("R2C",'Mapa final'!$S$11),"")</f>
        <v/>
      </c>
      <c r="AK33" s="155" t="str">
        <f>IF(AND('Mapa final'!$AE$13="Muy Alta",'Mapa final'!$AG$13="Catastrófico"),CONCATENATE("R2C",'Mapa final'!$S$13),"")</f>
        <v/>
      </c>
      <c r="AL33" s="155" t="str">
        <f>IF(AND('Mapa final'!$AE$11="Muy Alta",'Mapa final'!$AG$11="Catastrófico"),CONCATENATE("R2C",'Mapa final'!$S$11),"")</f>
        <v/>
      </c>
      <c r="AM33" s="47" t="str">
        <f>IF(AND('Mapa final'!$AE$13="Muy Alta",'Mapa final'!$AG$13="Catastrófico"),CONCATENATE("R2C",'Mapa final'!$S$13),"")</f>
        <v/>
      </c>
      <c r="AN33" s="70"/>
      <c r="AO33" s="352"/>
      <c r="AP33" s="353"/>
      <c r="AQ33" s="353"/>
      <c r="AR33" s="353"/>
      <c r="AS33" s="353"/>
      <c r="AT33" s="35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24"/>
      <c r="C34" s="224"/>
      <c r="D34" s="225"/>
      <c r="E34" s="323"/>
      <c r="F34" s="322"/>
      <c r="G34" s="322"/>
      <c r="H34" s="322"/>
      <c r="I34" s="338"/>
      <c r="J34" s="57" t="str">
        <f>IF(AND('Mapa final'!$AE$11="Alta",'Mapa final'!$AG$11="Leve"),CONCATENATE("R2C",'Mapa final'!$S$11),"")</f>
        <v/>
      </c>
      <c r="K34" s="154" t="str">
        <f>IF(AND('Mapa final'!$AE$11="Alta",'Mapa final'!$AG$11="Leve"),CONCATENATE("R2C",'Mapa final'!$S$11),"")</f>
        <v/>
      </c>
      <c r="L34" s="154" t="str">
        <f>IF(AND('Mapa final'!$AE$11="Alta",'Mapa final'!$AG$11="Leve"),CONCATENATE("R2C",'Mapa final'!$S$11),"")</f>
        <v/>
      </c>
      <c r="M34" s="154" t="str">
        <f>IF(AND('Mapa final'!$AE$11="Alta",'Mapa final'!$AG$11="Leve"),CONCATENATE("R2C",'Mapa final'!$S$11),"")</f>
        <v/>
      </c>
      <c r="N34" s="154" t="str">
        <f>IF(AND('Mapa final'!$AE$11="Alta",'Mapa final'!$AG$11="Leve"),CONCATENATE("R2C",'Mapa final'!$S$11),"")</f>
        <v/>
      </c>
      <c r="O34" s="58" t="str">
        <f>IF(AND('Mapa final'!$AE$11="Alta",'Mapa final'!$AG$11="Leve"),CONCATENATE("R2C",'Mapa final'!$S$11),"")</f>
        <v/>
      </c>
      <c r="P34" s="57" t="str">
        <f>IF(AND('Mapa final'!$AE$11="Alta",'Mapa final'!$AG$11="Leve"),CONCATENATE("R2C",'Mapa final'!$S$11),"")</f>
        <v/>
      </c>
      <c r="Q34" s="154" t="str">
        <f>IF(AND('Mapa final'!$AE$11="Alta",'Mapa final'!$AG$11="Leve"),CONCATENATE("R2C",'Mapa final'!$S$11),"")</f>
        <v/>
      </c>
      <c r="R34" s="154" t="str">
        <f>IF(AND('Mapa final'!$AE$11="Alta",'Mapa final'!$AG$11="Leve"),CONCATENATE("R2C",'Mapa final'!$S$11),"")</f>
        <v/>
      </c>
      <c r="S34" s="154" t="str">
        <f>IF(AND('Mapa final'!$AE$11="Alta",'Mapa final'!$AG$11="Leve"),CONCATENATE("R2C",'Mapa final'!$S$11),"")</f>
        <v/>
      </c>
      <c r="T34" s="154" t="str">
        <f>IF(AND('Mapa final'!$AE$11="Alta",'Mapa final'!$AG$11="Leve"),CONCATENATE("R2C",'Mapa final'!$S$11),"")</f>
        <v/>
      </c>
      <c r="U34" s="58" t="str">
        <f>IF(AND('Mapa final'!$AE$11="Alta",'Mapa final'!$AG$11="Leve"),CONCATENATE("R2C",'Mapa final'!$S$11),"")</f>
        <v/>
      </c>
      <c r="V34" s="57" t="str">
        <f>IF(AND('Mapa final'!$AE$11="Alta",'Mapa final'!$AG$11="Leve"),CONCATENATE("R2C",'Mapa final'!$S$11),"")</f>
        <v/>
      </c>
      <c r="W34" s="154" t="str">
        <f>IF(AND('Mapa final'!$AE$11="Alta",'Mapa final'!$AG$11="Leve"),CONCATENATE("R2C",'Mapa final'!$S$11),"")</f>
        <v/>
      </c>
      <c r="X34" s="154" t="str">
        <f>IF(AND('Mapa final'!$AE$11="Alta",'Mapa final'!$AG$11="Leve"),CONCATENATE("R2C",'Mapa final'!$S$11),"")</f>
        <v/>
      </c>
      <c r="Y34" s="154" t="str">
        <f>IF(AND('Mapa final'!$AE$11="Alta",'Mapa final'!$AG$11="Leve"),CONCATENATE("R2C",'Mapa final'!$S$11),"")</f>
        <v/>
      </c>
      <c r="Z34" s="154" t="str">
        <f>IF(AND('Mapa final'!$AE$11="Alta",'Mapa final'!$AG$11="Leve"),CONCATENATE("R2C",'Mapa final'!$S$11),"")</f>
        <v/>
      </c>
      <c r="AA34" s="58" t="str">
        <f>IF(AND('Mapa final'!$AE$11="Alta",'Mapa final'!$AG$11="Leve"),CONCATENATE("R2C",'Mapa final'!$S$11),"")</f>
        <v/>
      </c>
      <c r="AB34" s="44" t="str">
        <f>IF(AND('Mapa final'!$AE$11="Muy Alta",'Mapa final'!$AG$11="Leve"),CONCATENATE("R2C",'Mapa final'!$S$11),"")</f>
        <v/>
      </c>
      <c r="AC34" s="153" t="str">
        <f>IF(AND('Mapa final'!$AE$13="Muy Alta",'Mapa final'!$AG$13="Leve"),CONCATENATE("R2C",'Mapa final'!$S$13),"")</f>
        <v/>
      </c>
      <c r="AD34" s="153" t="str">
        <f>IF(AND('Mapa final'!$AE$11="Muy Alta",'Mapa final'!$AG$11="Leve"),CONCATENATE("R2C",'Mapa final'!$S$11),"")</f>
        <v/>
      </c>
      <c r="AE34" s="153" t="str">
        <f>IF(AND('Mapa final'!$AE$13="Muy Alta",'Mapa final'!$AG$13="Leve"),CONCATENATE("R2C",'Mapa final'!$S$13),"")</f>
        <v/>
      </c>
      <c r="AF34" s="153" t="str">
        <f>IF(AND('Mapa final'!$AE$11="Muy Alta",'Mapa final'!$AG$11="Leve"),CONCATENATE("R2C",'Mapa final'!$S$11),"")</f>
        <v/>
      </c>
      <c r="AG34" s="45" t="str">
        <f>IF(AND('Mapa final'!$AE$13="Muy Alta",'Mapa final'!$AG$13="Leve"),CONCATENATE("R2C",'Mapa final'!$S$13),"")</f>
        <v/>
      </c>
      <c r="AH34" s="46" t="str">
        <f>IF(AND('Mapa final'!$AE$11="Muy Alta",'Mapa final'!$AG$11="Catastrófico"),CONCATENATE("R2C",'Mapa final'!$S$11),"")</f>
        <v/>
      </c>
      <c r="AI34" s="155" t="str">
        <f>IF(AND('Mapa final'!$AE$13="Muy Alta",'Mapa final'!$AG$13="Catastrófico"),CONCATENATE("R2C",'Mapa final'!$S$13),"")</f>
        <v/>
      </c>
      <c r="AJ34" s="155" t="str">
        <f>IF(AND('Mapa final'!$AE$11="Muy Alta",'Mapa final'!$AG$11="Catastrófico"),CONCATENATE("R2C",'Mapa final'!$S$11),"")</f>
        <v/>
      </c>
      <c r="AK34" s="155" t="str">
        <f>IF(AND('Mapa final'!$AE$13="Muy Alta",'Mapa final'!$AG$13="Catastrófico"),CONCATENATE("R2C",'Mapa final'!$S$13),"")</f>
        <v/>
      </c>
      <c r="AL34" s="155" t="str">
        <f>IF(AND('Mapa final'!$AE$11="Muy Alta",'Mapa final'!$AG$11="Catastrófico"),CONCATENATE("R2C",'Mapa final'!$S$11),"")</f>
        <v/>
      </c>
      <c r="AM34" s="47" t="str">
        <f>IF(AND('Mapa final'!$AE$13="Muy Alta",'Mapa final'!$AG$13="Catastrófico"),CONCATENATE("R2C",'Mapa final'!$S$13),"")</f>
        <v/>
      </c>
      <c r="AN34" s="70"/>
      <c r="AO34" s="352"/>
      <c r="AP34" s="353"/>
      <c r="AQ34" s="353"/>
      <c r="AR34" s="353"/>
      <c r="AS34" s="353"/>
      <c r="AT34" s="35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24"/>
      <c r="C35" s="224"/>
      <c r="D35" s="225"/>
      <c r="E35" s="324"/>
      <c r="F35" s="325"/>
      <c r="G35" s="325"/>
      <c r="H35" s="325"/>
      <c r="I35" s="339"/>
      <c r="J35" s="57" t="str">
        <f>IF(AND('Mapa final'!$AE$11="Alta",'Mapa final'!$AG$11="Leve"),CONCATENATE("R2C",'Mapa final'!$S$11),"")</f>
        <v/>
      </c>
      <c r="K35" s="154" t="str">
        <f>IF(AND('Mapa final'!$AE$11="Alta",'Mapa final'!$AG$11="Leve"),CONCATENATE("R2C",'Mapa final'!$S$11),"")</f>
        <v/>
      </c>
      <c r="L35" s="154" t="str">
        <f>IF(AND('Mapa final'!$AE$11="Alta",'Mapa final'!$AG$11="Leve"),CONCATENATE("R2C",'Mapa final'!$S$11),"")</f>
        <v/>
      </c>
      <c r="M35" s="154" t="str">
        <f>IF(AND('Mapa final'!$AE$11="Alta",'Mapa final'!$AG$11="Leve"),CONCATENATE("R2C",'Mapa final'!$S$11),"")</f>
        <v/>
      </c>
      <c r="N35" s="154" t="str">
        <f>IF(AND('Mapa final'!$AE$11="Alta",'Mapa final'!$AG$11="Leve"),CONCATENATE("R2C",'Mapa final'!$S$11),"")</f>
        <v/>
      </c>
      <c r="O35" s="58" t="str">
        <f>IF(AND('Mapa final'!$AE$11="Alta",'Mapa final'!$AG$11="Leve"),CONCATENATE("R2C",'Mapa final'!$S$11),"")</f>
        <v/>
      </c>
      <c r="P35" s="59" t="str">
        <f>IF(AND('Mapa final'!$AE$11="Alta",'Mapa final'!$AG$11="Leve"),CONCATENATE("R2C",'Mapa final'!$S$11),"")</f>
        <v/>
      </c>
      <c r="Q35" s="60" t="str">
        <f>IF(AND('Mapa final'!$AE$11="Alta",'Mapa final'!$AG$11="Leve"),CONCATENATE("R2C",'Mapa final'!$S$11),"")</f>
        <v/>
      </c>
      <c r="R35" s="60" t="str">
        <f>IF(AND('Mapa final'!$AE$11="Alta",'Mapa final'!$AG$11="Leve"),CONCATENATE("R2C",'Mapa final'!$S$11),"")</f>
        <v/>
      </c>
      <c r="S35" s="60" t="str">
        <f>IF(AND('Mapa final'!$AE$11="Alta",'Mapa final'!$AG$11="Leve"),CONCATENATE("R2C",'Mapa final'!$S$11),"")</f>
        <v/>
      </c>
      <c r="T35" s="60" t="str">
        <f>IF(AND('Mapa final'!$AE$11="Alta",'Mapa final'!$AG$11="Leve"),CONCATENATE("R2C",'Mapa final'!$S$11),"")</f>
        <v/>
      </c>
      <c r="U35" s="61" t="str">
        <f>IF(AND('Mapa final'!$AE$11="Alta",'Mapa final'!$AG$11="Leve"),CONCATENATE("R2C",'Mapa final'!$S$11),"")</f>
        <v/>
      </c>
      <c r="V35" s="59" t="str">
        <f>IF(AND('Mapa final'!$AE$11="Alta",'Mapa final'!$AG$11="Leve"),CONCATENATE("R2C",'Mapa final'!$S$11),"")</f>
        <v/>
      </c>
      <c r="W35" s="60" t="str">
        <f>IF(AND('Mapa final'!$AE$11="Alta",'Mapa final'!$AG$11="Leve"),CONCATENATE("R2C",'Mapa final'!$S$11),"")</f>
        <v/>
      </c>
      <c r="X35" s="60" t="str">
        <f>IF(AND('Mapa final'!$AE$11="Alta",'Mapa final'!$AG$11="Leve"),CONCATENATE("R2C",'Mapa final'!$S$11),"")</f>
        <v/>
      </c>
      <c r="Y35" s="60" t="str">
        <f>IF(AND('Mapa final'!$AE$11="Alta",'Mapa final'!$AG$11="Leve"),CONCATENATE("R2C",'Mapa final'!$S$11),"")</f>
        <v/>
      </c>
      <c r="Z35" s="60" t="str">
        <f>IF(AND('Mapa final'!$AE$11="Alta",'Mapa final'!$AG$11="Leve"),CONCATENATE("R2C",'Mapa final'!$S$11),"")</f>
        <v/>
      </c>
      <c r="AA35" s="61" t="str">
        <f>IF(AND('Mapa final'!$AE$11="Alta",'Mapa final'!$AG$11="Leve"),CONCATENATE("R2C",'Mapa final'!$S$11),"")</f>
        <v/>
      </c>
      <c r="AB35" s="48" t="str">
        <f>IF(AND('Mapa final'!$AE$11="Muy Alta",'Mapa final'!$AG$11="Leve"),CONCATENATE("R2C",'Mapa final'!$S$11),"")</f>
        <v/>
      </c>
      <c r="AC35" s="49" t="str">
        <f>IF(AND('Mapa final'!$AE$13="Muy Alta",'Mapa final'!$AG$13="Leve"),CONCATENATE("R2C",'Mapa final'!$S$13),"")</f>
        <v/>
      </c>
      <c r="AD35" s="49" t="str">
        <f>IF(AND('Mapa final'!$AE$11="Muy Alta",'Mapa final'!$AG$11="Leve"),CONCATENATE("R2C",'Mapa final'!$S$11),"")</f>
        <v/>
      </c>
      <c r="AE35" s="49" t="str">
        <f>IF(AND('Mapa final'!$AE$13="Muy Alta",'Mapa final'!$AG$13="Leve"),CONCATENATE("R2C",'Mapa final'!$S$13),"")</f>
        <v/>
      </c>
      <c r="AF35" s="49" t="str">
        <f>IF(AND('Mapa final'!$AE$11="Muy Alta",'Mapa final'!$AG$11="Leve"),CONCATENATE("R2C",'Mapa final'!$S$11),"")</f>
        <v/>
      </c>
      <c r="AG35" s="50" t="str">
        <f>IF(AND('Mapa final'!$AE$13="Muy Alta",'Mapa final'!$AG$13="Leve"),CONCATENATE("R2C",'Mapa final'!$S$13),"")</f>
        <v/>
      </c>
      <c r="AH35" s="51" t="str">
        <f>IF(AND('Mapa final'!$AE$11="Muy Alta",'Mapa final'!$AG$11="Catastrófico"),CONCATENATE("R2C",'Mapa final'!$S$11),"")</f>
        <v/>
      </c>
      <c r="AI35" s="52" t="str">
        <f>IF(AND('Mapa final'!$AE$13="Muy Alta",'Mapa final'!$AG$13="Catastrófico"),CONCATENATE("R2C",'Mapa final'!$S$13),"")</f>
        <v/>
      </c>
      <c r="AJ35" s="52" t="str">
        <f>IF(AND('Mapa final'!$AE$11="Muy Alta",'Mapa final'!$AG$11="Catastrófico"),CONCATENATE("R2C",'Mapa final'!$S$11),"")</f>
        <v/>
      </c>
      <c r="AK35" s="52" t="str">
        <f>IF(AND('Mapa final'!$AE$13="Muy Alta",'Mapa final'!$AG$13="Catastrófico"),CONCATENATE("R2C",'Mapa final'!$S$13),"")</f>
        <v/>
      </c>
      <c r="AL35" s="52" t="str">
        <f>IF(AND('Mapa final'!$AE$11="Muy Alta",'Mapa final'!$AG$11="Catastrófico"),CONCATENATE("R2C",'Mapa final'!$S$11),"")</f>
        <v/>
      </c>
      <c r="AM35" s="53" t="str">
        <f>IF(AND('Mapa final'!$AE$13="Muy Alta",'Mapa final'!$AG$13="Catastrófico"),CONCATENATE("R2C",'Mapa final'!$S$13),"")</f>
        <v/>
      </c>
      <c r="AN35" s="70"/>
      <c r="AO35" s="355"/>
      <c r="AP35" s="356"/>
      <c r="AQ35" s="356"/>
      <c r="AR35" s="356"/>
      <c r="AS35" s="356"/>
      <c r="AT35" s="35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24"/>
      <c r="C36" s="224"/>
      <c r="D36" s="225"/>
      <c r="E36" s="319" t="s">
        <v>113</v>
      </c>
      <c r="F36" s="320"/>
      <c r="G36" s="320"/>
      <c r="H36" s="320"/>
      <c r="I36" s="320"/>
      <c r="J36" s="62" t="str">
        <f>IF(AND('Mapa final'!$AE$11="Baja",'Mapa final'!$AG$11="Leve"),CONCATENATE("R2C",'Mapa final'!$S$11),"")</f>
        <v/>
      </c>
      <c r="K36" s="63" t="str">
        <f>IF(AND('Mapa final'!$AE$13="Baja",'Mapa final'!$AG$13="Leve"),CONCATENATE("R2C",'Mapa final'!$S$13),"")</f>
        <v/>
      </c>
      <c r="L36" s="63" t="str">
        <f>IF(AND('Mapa final'!$AE$11="Baja",'Mapa final'!$AG$11="Leve"),CONCATENATE("R2C",'Mapa final'!$S$11),"")</f>
        <v/>
      </c>
      <c r="M36" s="63" t="str">
        <f>IF(AND('Mapa final'!$AE$13="Baja",'Mapa final'!$AG$13="Leve"),CONCATENATE("R2C",'Mapa final'!$S$13),"")</f>
        <v/>
      </c>
      <c r="N36" s="63" t="str">
        <f>IF(AND('Mapa final'!$AE$11="Baja",'Mapa final'!$AG$11="Leve"),CONCATENATE("R2C",'Mapa final'!$S$11),"")</f>
        <v/>
      </c>
      <c r="O36" s="64" t="str">
        <f>IF(AND('Mapa final'!$AE$13="Baja",'Mapa final'!$AG$13="Leve"),CONCATENATE("R2C",'Mapa final'!$S$13),"")</f>
        <v/>
      </c>
      <c r="P36" s="55" t="str">
        <f>IF(AND('Mapa final'!$AE$11="Alta",'Mapa final'!$AG$11="Leve"),CONCATENATE("R2C",'Mapa final'!$S$11),"")</f>
        <v/>
      </c>
      <c r="Q36" s="55" t="str">
        <f>IF(AND('Mapa final'!$AE$11="Alta",'Mapa final'!$AG$11="Leve"),CONCATENATE("R2C",'Mapa final'!$S$11),"")</f>
        <v/>
      </c>
      <c r="R36" s="55" t="str">
        <f>IF(AND('Mapa final'!$AE$11="Alta",'Mapa final'!$AG$11="Leve"),CONCATENATE("R2C",'Mapa final'!$S$11),"")</f>
        <v/>
      </c>
      <c r="S36" s="55" t="str">
        <f>IF(AND('Mapa final'!$AE$11="Alta",'Mapa final'!$AG$11="Leve"),CONCATENATE("R2C",'Mapa final'!$S$11),"")</f>
        <v/>
      </c>
      <c r="T36" s="55" t="str">
        <f>IF(AND('Mapa final'!$AE$11="Alta",'Mapa final'!$AG$11="Leve"),CONCATENATE("R2C",'Mapa final'!$S$11),"")</f>
        <v/>
      </c>
      <c r="U36" s="56" t="str">
        <f>IF(AND('Mapa final'!$AE$11="Alta",'Mapa final'!$AG$11="Leve"),CONCATENATE("R2C",'Mapa final'!$S$11),"")</f>
        <v/>
      </c>
      <c r="V36" s="54" t="str">
        <f>IF(AND('Mapa final'!$AE$11="Alta",'Mapa final'!$AG$11="Leve"),CONCATENATE("R2C",'Mapa final'!$S$11),"")</f>
        <v/>
      </c>
      <c r="W36" s="55" t="str">
        <f>IF(AND('Mapa final'!$AE$11="Alta",'Mapa final'!$AG$11="Leve"),CONCATENATE("R2C",'Mapa final'!$S$11),"")</f>
        <v/>
      </c>
      <c r="X36" s="55" t="str">
        <f>IF(AND('Mapa final'!$AE$11="Alta",'Mapa final'!$AG$11="Leve"),CONCATENATE("R2C",'Mapa final'!$S$11),"")</f>
        <v/>
      </c>
      <c r="Y36" s="55" t="str">
        <f>IF(AND('Mapa final'!$AE$11="Alta",'Mapa final'!$AG$11="Leve"),CONCATENATE("R2C",'Mapa final'!$S$11),"")</f>
        <v/>
      </c>
      <c r="Z36" s="55" t="str">
        <f>IF(AND('Mapa final'!$AE$11="Alta",'Mapa final'!$AG$11="Leve"),CONCATENATE("R2C",'Mapa final'!$S$11),"")</f>
        <v/>
      </c>
      <c r="AA36" s="56" t="str">
        <f>IF(AND('Mapa final'!$AE$11="Alta",'Mapa final'!$AG$11="Leve"),CONCATENATE("R2C",'Mapa final'!$S$11),"")</f>
        <v/>
      </c>
      <c r="AB36" s="38" t="str">
        <f>IF(AND('Mapa final'!$AE$11="Muy Alta",'Mapa final'!$AG$11="Leve"),CONCATENATE("R2C",'Mapa final'!$S$11),"")</f>
        <v/>
      </c>
      <c r="AC36" s="39" t="str">
        <f>IF(AND('Mapa final'!$AE$13="Muy Alta",'Mapa final'!$AG$13="Leve"),CONCATENATE("R2C",'Mapa final'!$S$13),"")</f>
        <v/>
      </c>
      <c r="AD36" s="39" t="str">
        <f>IF(AND('Mapa final'!$AE$11="Muy Alta",'Mapa final'!$AG$11="Leve"),CONCATENATE("R2C",'Mapa final'!$S$11),"")</f>
        <v/>
      </c>
      <c r="AE36" s="39" t="str">
        <f>IF(AND('Mapa final'!$AE$13="Muy Alta",'Mapa final'!$AG$13="Leve"),CONCATENATE("R2C",'Mapa final'!$S$13),"")</f>
        <v/>
      </c>
      <c r="AF36" s="39" t="str">
        <f>IF(AND('Mapa final'!$AE$11="Muy Alta",'Mapa final'!$AG$11="Leve"),CONCATENATE("R2C",'Mapa final'!$S$11),"")</f>
        <v/>
      </c>
      <c r="AG36" s="40" t="str">
        <f>IF(AND('Mapa final'!$AE$13="Muy Alta",'Mapa final'!$AG$13="Leve"),CONCATENATE("R2C",'Mapa final'!$S$13),"")</f>
        <v/>
      </c>
      <c r="AH36" s="41" t="str">
        <f>IF(AND('Mapa final'!$AE$11="Muy Alta",'Mapa final'!$AG$11="Catastrófico"),CONCATENATE("R2C",'Mapa final'!$S$11),"")</f>
        <v/>
      </c>
      <c r="AI36" s="42" t="str">
        <f>IF(AND('Mapa final'!$AE$13="Muy Alta",'Mapa final'!$AG$13="Catastrófico"),CONCATENATE("R2C",'Mapa final'!$S$13),"")</f>
        <v/>
      </c>
      <c r="AJ36" s="42" t="str">
        <f>IF(AND('Mapa final'!$AE$11="Muy Alta",'Mapa final'!$AG$11="Catastrófico"),CONCATENATE("R2C",'Mapa final'!$S$11),"")</f>
        <v/>
      </c>
      <c r="AK36" s="42" t="str">
        <f>IF(AND('Mapa final'!$AE$13="Muy Alta",'Mapa final'!$AG$13="Catastrófico"),CONCATENATE("R2C",'Mapa final'!$S$13),"")</f>
        <v/>
      </c>
      <c r="AL36" s="42" t="str">
        <f>IF(AND('Mapa final'!$AE$11="Muy Alta",'Mapa final'!$AG$11="Catastrófico"),CONCATENATE("R2C",'Mapa final'!$S$11),"")</f>
        <v/>
      </c>
      <c r="AM36" s="43" t="str">
        <f>IF(AND('Mapa final'!$AE$13="Muy Alta",'Mapa final'!$AG$13="Catastrófico"),CONCATENATE("R2C",'Mapa final'!$S$13),"")</f>
        <v/>
      </c>
      <c r="AN36" s="70"/>
      <c r="AO36" s="340" t="s">
        <v>81</v>
      </c>
      <c r="AP36" s="341"/>
      <c r="AQ36" s="341"/>
      <c r="AR36" s="341"/>
      <c r="AS36" s="341"/>
      <c r="AT36" s="34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24"/>
      <c r="C37" s="224"/>
      <c r="D37" s="225"/>
      <c r="E37" s="321"/>
      <c r="F37" s="322"/>
      <c r="G37" s="322"/>
      <c r="H37" s="322"/>
      <c r="I37" s="322"/>
      <c r="J37" s="65" t="str">
        <f>IF(AND('Mapa final'!$AE$11="Baja",'Mapa final'!$AG$11="Leve"),CONCATENATE("R2C",'Mapa final'!$S$11),"")</f>
        <v/>
      </c>
      <c r="K37" s="156" t="str">
        <f>IF(AND('Mapa final'!$AE$13="Baja",'Mapa final'!$AG$13="Leve"),CONCATENATE("R2C",'Mapa final'!$S$13),"")</f>
        <v/>
      </c>
      <c r="L37" s="156" t="str">
        <f>IF(AND('Mapa final'!$AE$11="Baja",'Mapa final'!$AG$11="Leve"),CONCATENATE("R2C",'Mapa final'!$S$11),"")</f>
        <v/>
      </c>
      <c r="M37" s="156" t="str">
        <f>IF(AND('Mapa final'!$AE$13="Baja",'Mapa final'!$AG$13="Leve"),CONCATENATE("R2C",'Mapa final'!$S$13),"")</f>
        <v/>
      </c>
      <c r="N37" s="156" t="str">
        <f>IF(AND('Mapa final'!$AE$11="Baja",'Mapa final'!$AG$11="Leve"),CONCATENATE("R2C",'Mapa final'!$S$11),"")</f>
        <v/>
      </c>
      <c r="O37" s="66" t="str">
        <f>IF(AND('Mapa final'!$AE$13="Baja",'Mapa final'!$AG$13="Leve"),CONCATENATE("R2C",'Mapa final'!$S$13),"")</f>
        <v/>
      </c>
      <c r="P37" s="154" t="str">
        <f>IF(AND('Mapa final'!$AE$11="Alta",'Mapa final'!$AG$11="Leve"),CONCATENATE("R2C",'Mapa final'!$S$11),"")</f>
        <v/>
      </c>
      <c r="Q37" s="154" t="str">
        <f>IF(AND('Mapa final'!$AE$11="Alta",'Mapa final'!$AG$11="Leve"),CONCATENATE("R2C",'Mapa final'!$S$11),"")</f>
        <v/>
      </c>
      <c r="R37" s="154" t="str">
        <f>IF(AND('Mapa final'!$AE$11="Alta",'Mapa final'!$AG$11="Leve"),CONCATENATE("R2C",'Mapa final'!$S$11),"")</f>
        <v/>
      </c>
      <c r="S37" s="154" t="str">
        <f>IF(AND('Mapa final'!$AE$11="Alta",'Mapa final'!$AG$11="Leve"),CONCATENATE("R2C",'Mapa final'!$S$11),"")</f>
        <v/>
      </c>
      <c r="T37" s="154" t="str">
        <f>IF(AND('Mapa final'!$AE$11="Alta",'Mapa final'!$AG$11="Leve"),CONCATENATE("R2C",'Mapa final'!$S$11),"")</f>
        <v/>
      </c>
      <c r="U37" s="58" t="str">
        <f>IF(AND('Mapa final'!$AE$11="Alta",'Mapa final'!$AG$11="Leve"),CONCATENATE("R2C",'Mapa final'!$S$11),"")</f>
        <v/>
      </c>
      <c r="V37" s="57" t="str">
        <f>IF(AND('Mapa final'!$AE$11="Alta",'Mapa final'!$AG$11="Leve"),CONCATENATE("R2C",'Mapa final'!$S$11),"")</f>
        <v/>
      </c>
      <c r="W37" s="154" t="str">
        <f>IF(AND('Mapa final'!$AE$11="Alta",'Mapa final'!$AG$11="Leve"),CONCATENATE("R2C",'Mapa final'!$S$11),"")</f>
        <v/>
      </c>
      <c r="X37" s="154" t="str">
        <f>IF(AND('Mapa final'!$AE$11="Alta",'Mapa final'!$AG$11="Leve"),CONCATENATE("R2C",'Mapa final'!$S$11),"")</f>
        <v/>
      </c>
      <c r="Y37" s="154" t="str">
        <f>IF(AND('Mapa final'!$AE$11="Alta",'Mapa final'!$AG$11="Leve"),CONCATENATE("R2C",'Mapa final'!$S$11),"")</f>
        <v/>
      </c>
      <c r="Z37" s="154" t="str">
        <f>IF(AND('Mapa final'!$AE$11="Alta",'Mapa final'!$AG$11="Leve"),CONCATENATE("R2C",'Mapa final'!$S$11),"")</f>
        <v/>
      </c>
      <c r="AA37" s="58" t="str">
        <f>IF(AND('Mapa final'!$AE$11="Alta",'Mapa final'!$AG$11="Leve"),CONCATENATE("R2C",'Mapa final'!$S$11),"")</f>
        <v/>
      </c>
      <c r="AB37" s="44" t="str">
        <f>IF(AND('Mapa final'!$AE$11="Muy Alta",'Mapa final'!$AG$11="Leve"),CONCATENATE("R2C",'Mapa final'!$S$11),"")</f>
        <v/>
      </c>
      <c r="AC37" s="153" t="str">
        <f>IF(AND('Mapa final'!$AE$11="baja",'Mapa final'!$AG$11="mayor"),CONCATENATE("R1C",'Mapa final'!$S$11),"")</f>
        <v>R1C1</v>
      </c>
      <c r="AD37" s="153" t="str">
        <f>IF(AND('Mapa final'!$AE$11="Muy Alta",'Mapa final'!$AG$11="Leve"),CONCATENATE("R2C",'Mapa final'!$S$11),"")</f>
        <v/>
      </c>
      <c r="AE37" s="153" t="str">
        <f>IF(AND('Mapa final'!$AE$13="Muy Alta",'Mapa final'!$AG$13="Leve"),CONCATENATE("R2C",'Mapa final'!$S$13),"")</f>
        <v/>
      </c>
      <c r="AF37" s="153" t="str">
        <f>IF(AND('Mapa final'!$AE$11="Muy Alta",'Mapa final'!$AG$11="Leve"),CONCATENATE("R2C",'Mapa final'!$S$11),"")</f>
        <v/>
      </c>
      <c r="AG37" s="45" t="str">
        <f>IF(AND('Mapa final'!$AE$13="Muy Alta",'Mapa final'!$AG$13="Leve"),CONCATENATE("R2C",'Mapa final'!$S$13),"")</f>
        <v/>
      </c>
      <c r="AH37" s="46" t="str">
        <f>IF(AND('Mapa final'!$AE$11="Muy Alta",'Mapa final'!$AG$11="Catastrófico"),CONCATENATE("R2C",'Mapa final'!$S$11),"")</f>
        <v/>
      </c>
      <c r="AI37" s="155" t="str">
        <f>IF(AND('Mapa final'!$AE$13="Muy Alta",'Mapa final'!$AG$13="Catastrófico"),CONCATENATE("R2C",'Mapa final'!$S$13),"")</f>
        <v/>
      </c>
      <c r="AJ37" s="155" t="str">
        <f>IF(AND('Mapa final'!$AE$11="Muy Alta",'Mapa final'!$AG$11="Catastrófico"),CONCATENATE("R2C",'Mapa final'!$S$11),"")</f>
        <v/>
      </c>
      <c r="AK37" s="155" t="str">
        <f>IF(AND('Mapa final'!$AE$13="Muy Alta",'Mapa final'!$AG$13="Catastrófico"),CONCATENATE("R2C",'Mapa final'!$S$13),"")</f>
        <v/>
      </c>
      <c r="AL37" s="155" t="str">
        <f>IF(AND('Mapa final'!$AE$11="Muy Alta",'Mapa final'!$AG$11="Catastrófico"),CONCATENATE("R2C",'Mapa final'!$S$11),"")</f>
        <v/>
      </c>
      <c r="AM37" s="47" t="str">
        <f>IF(AND('Mapa final'!$AE$13="Muy Alta",'Mapa final'!$AG$13="Catastrófico"),CONCATENATE("R2C",'Mapa final'!$S$13),"")</f>
        <v/>
      </c>
      <c r="AN37" s="70"/>
      <c r="AO37" s="343"/>
      <c r="AP37" s="344"/>
      <c r="AQ37" s="344"/>
      <c r="AR37" s="344"/>
      <c r="AS37" s="344"/>
      <c r="AT37" s="34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24"/>
      <c r="C38" s="224"/>
      <c r="D38" s="225"/>
      <c r="E38" s="323"/>
      <c r="F38" s="322"/>
      <c r="G38" s="322"/>
      <c r="H38" s="322"/>
      <c r="I38" s="322"/>
      <c r="J38" s="65" t="str">
        <f>IF(AND('Mapa final'!$AE$11="Baja",'Mapa final'!$AG$11="Leve"),CONCATENATE("R2C",'Mapa final'!$S$11),"")</f>
        <v/>
      </c>
      <c r="K38" s="156" t="str">
        <f>IF(AND('Mapa final'!$AE$13="Baja",'Mapa final'!$AG$13="Leve"),CONCATENATE("R2C",'Mapa final'!$S$13),"")</f>
        <v/>
      </c>
      <c r="L38" s="156" t="str">
        <f>IF(AND('Mapa final'!$AE$11="Baja",'Mapa final'!$AG$11="Leve"),CONCATENATE("R2C",'Mapa final'!$S$11),"")</f>
        <v/>
      </c>
      <c r="M38" s="156" t="str">
        <f>IF(AND('Mapa final'!$AE$13="Baja",'Mapa final'!$AG$13="Leve"),CONCATENATE("R2C",'Mapa final'!$S$13),"")</f>
        <v/>
      </c>
      <c r="N38" s="156" t="str">
        <f>IF(AND('Mapa final'!$AE$11="Baja",'Mapa final'!$AG$11="Leve"),CONCATENATE("R2C",'Mapa final'!$S$11),"")</f>
        <v/>
      </c>
      <c r="O38" s="66" t="str">
        <f>IF(AND('Mapa final'!$AE$13="Baja",'Mapa final'!$AG$13="Leve"),CONCATENATE("R2C",'Mapa final'!$S$13),"")</f>
        <v/>
      </c>
      <c r="P38" s="154" t="str">
        <f>IF(AND('Mapa final'!$AE$11="Alta",'Mapa final'!$AG$11="Leve"),CONCATENATE("R2C",'Mapa final'!$S$11),"")</f>
        <v/>
      </c>
      <c r="Q38" s="154" t="str">
        <f>IF(AND('Mapa final'!$AE$11="Alta",'Mapa final'!$AG$11="Leve"),CONCATENATE("R2C",'Mapa final'!$S$11),"")</f>
        <v/>
      </c>
      <c r="R38" s="154" t="str">
        <f>IF(AND('Mapa final'!$AE$11="Alta",'Mapa final'!$AG$11="Leve"),CONCATENATE("R2C",'Mapa final'!$S$11),"")</f>
        <v/>
      </c>
      <c r="S38" s="154" t="str">
        <f>IF(AND('Mapa final'!$AE$11="Alta",'Mapa final'!$AG$11="Leve"),CONCATENATE("R2C",'Mapa final'!$S$11),"")</f>
        <v/>
      </c>
      <c r="T38" s="154" t="str">
        <f>IF(AND('Mapa final'!$AE$11="Alta",'Mapa final'!$AG$11="Leve"),CONCATENATE("R2C",'Mapa final'!$S$11),"")</f>
        <v/>
      </c>
      <c r="U38" s="58" t="str">
        <f>IF(AND('Mapa final'!$AE$11="Alta",'Mapa final'!$AG$11="Leve"),CONCATENATE("R2C",'Mapa final'!$S$11),"")</f>
        <v/>
      </c>
      <c r="V38" s="57" t="str">
        <f>IF(AND('Mapa final'!$AE$11="Alta",'Mapa final'!$AG$11="Leve"),CONCATENATE("R2C",'Mapa final'!$S$11),"")</f>
        <v/>
      </c>
      <c r="W38" s="154" t="str">
        <f>IF(AND('Mapa final'!$AE$11="Alta",'Mapa final'!$AG$11="Leve"),CONCATENATE("R2C",'Mapa final'!$S$11),"")</f>
        <v/>
      </c>
      <c r="X38" s="154" t="str">
        <f>IF(AND('Mapa final'!$AE$11="Alta",'Mapa final'!$AG$11="Leve"),CONCATENATE("R2C",'Mapa final'!$S$11),"")</f>
        <v/>
      </c>
      <c r="Y38" s="154" t="str">
        <f>IF(AND('Mapa final'!$AE$11="Alta",'Mapa final'!$AG$11="Leve"),CONCATENATE("R2C",'Mapa final'!$S$11),"")</f>
        <v/>
      </c>
      <c r="Z38" s="154" t="str">
        <f>IF(AND('Mapa final'!$AE$11="Alta",'Mapa final'!$AG$11="Leve"),CONCATENATE("R2C",'Mapa final'!$S$11),"")</f>
        <v/>
      </c>
      <c r="AA38" s="58" t="str">
        <f>IF(AND('Mapa final'!$AE$11="Alta",'Mapa final'!$AG$11="Leve"),CONCATENATE("R2C",'Mapa final'!$S$11),"")</f>
        <v/>
      </c>
      <c r="AB38" s="44" t="str">
        <f>IF(AND('Mapa final'!$AE$11="Muy Alta",'Mapa final'!$AG$11="Leve"),CONCATENATE("R2C",'Mapa final'!$S$11),"")</f>
        <v/>
      </c>
      <c r="AC38" s="153" t="str">
        <f>IF(AND('Mapa final'!$AE$13="Muy Alta",'Mapa final'!$AG$13="Leve"),CONCATENATE("R2C",'Mapa final'!$S$13),"")</f>
        <v/>
      </c>
      <c r="AD38" s="153" t="str">
        <f>IF(AND('Mapa final'!$AE$11="Muy Alta",'Mapa final'!$AG$11="Leve"),CONCATENATE("R2C",'Mapa final'!$S$11),"")</f>
        <v/>
      </c>
      <c r="AE38" s="153" t="str">
        <f>IF(AND('Mapa final'!$AE$13="Muy Alta",'Mapa final'!$AG$13="Leve"),CONCATENATE("R2C",'Mapa final'!$S$13),"")</f>
        <v/>
      </c>
      <c r="AF38" s="153" t="str">
        <f>IF(AND('Mapa final'!$AE$11="Muy Alta",'Mapa final'!$AG$11="Leve"),CONCATENATE("R2C",'Mapa final'!$S$11),"")</f>
        <v/>
      </c>
      <c r="AG38" s="45" t="str">
        <f>IF(AND('Mapa final'!$AE$13="Muy Alta",'Mapa final'!$AG$13="Leve"),CONCATENATE("R2C",'Mapa final'!$S$13),"")</f>
        <v/>
      </c>
      <c r="AH38" s="46" t="str">
        <f>IF(AND('Mapa final'!$AE$11="Muy Alta",'Mapa final'!$AG$11="Catastrófico"),CONCATENATE("R2C",'Mapa final'!$S$11),"")</f>
        <v/>
      </c>
      <c r="AI38" s="155" t="str">
        <f>IF(AND('Mapa final'!$AE$13="Muy Alta",'Mapa final'!$AG$13="Catastrófico"),CONCATENATE("R2C",'Mapa final'!$S$13),"")</f>
        <v/>
      </c>
      <c r="AJ38" s="155" t="str">
        <f>IF(AND('Mapa final'!$AE$11="Muy Alta",'Mapa final'!$AG$11="Catastrófico"),CONCATENATE("R2C",'Mapa final'!$S$11),"")</f>
        <v/>
      </c>
      <c r="AK38" s="155" t="str">
        <f>IF(AND('Mapa final'!$AE$13="Muy Alta",'Mapa final'!$AG$13="Catastrófico"),CONCATENATE("R2C",'Mapa final'!$S$13),"")</f>
        <v/>
      </c>
      <c r="AL38" s="155" t="str">
        <f>IF(AND('Mapa final'!$AE$11="Muy Alta",'Mapa final'!$AG$11="Catastrófico"),CONCATENATE("R2C",'Mapa final'!$S$11),"")</f>
        <v/>
      </c>
      <c r="AM38" s="47" t="str">
        <f>IF(AND('Mapa final'!$AE$13="Muy Alta",'Mapa final'!$AG$13="Catastrófico"),CONCATENATE("R2C",'Mapa final'!$S$13),"")</f>
        <v/>
      </c>
      <c r="AN38" s="70"/>
      <c r="AO38" s="343"/>
      <c r="AP38" s="344"/>
      <c r="AQ38" s="344"/>
      <c r="AR38" s="344"/>
      <c r="AS38" s="344"/>
      <c r="AT38" s="34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24"/>
      <c r="C39" s="224"/>
      <c r="D39" s="225"/>
      <c r="E39" s="323"/>
      <c r="F39" s="322"/>
      <c r="G39" s="322"/>
      <c r="H39" s="322"/>
      <c r="I39" s="322"/>
      <c r="J39" s="65" t="str">
        <f>IF(AND('Mapa final'!$AE$11="Baja",'Mapa final'!$AG$11="Leve"),CONCATENATE("R2C",'Mapa final'!$S$11),"")</f>
        <v/>
      </c>
      <c r="K39" s="156" t="str">
        <f>IF(AND('Mapa final'!$AE$13="Baja",'Mapa final'!$AG$13="Leve"),CONCATENATE("R2C",'Mapa final'!$S$13),"")</f>
        <v/>
      </c>
      <c r="L39" s="156" t="str">
        <f>IF(AND('Mapa final'!$AE$11="Baja",'Mapa final'!$AG$11="Leve"),CONCATENATE("R2C",'Mapa final'!$S$11),"")</f>
        <v/>
      </c>
      <c r="M39" s="156" t="str">
        <f>IF(AND('Mapa final'!$AE$13="Baja",'Mapa final'!$AG$13="Leve"),CONCATENATE("R2C",'Mapa final'!$S$13),"")</f>
        <v/>
      </c>
      <c r="N39" s="156" t="str">
        <f>IF(AND('Mapa final'!$AE$11="Baja",'Mapa final'!$AG$11="Leve"),CONCATENATE("R2C",'Mapa final'!$S$11),"")</f>
        <v/>
      </c>
      <c r="O39" s="66" t="str">
        <f>IF(AND('Mapa final'!$AE$13="Baja",'Mapa final'!$AG$13="Leve"),CONCATENATE("R2C",'Mapa final'!$S$13),"")</f>
        <v/>
      </c>
      <c r="P39" s="154" t="str">
        <f>IF(AND('Mapa final'!$AE$11="Alta",'Mapa final'!$AG$11="Leve"),CONCATENATE("R2C",'Mapa final'!$S$11),"")</f>
        <v/>
      </c>
      <c r="Q39" s="154" t="str">
        <f>IF(AND('Mapa final'!$AE$11="Alta",'Mapa final'!$AG$11="Leve"),CONCATENATE("R2C",'Mapa final'!$S$11),"")</f>
        <v/>
      </c>
      <c r="R39" s="154" t="str">
        <f>IF(AND('Mapa final'!$AE$11="Alta",'Mapa final'!$AG$11="Leve"),CONCATENATE("R2C",'Mapa final'!$S$11),"")</f>
        <v/>
      </c>
      <c r="S39" s="154" t="str">
        <f>IF(AND('Mapa final'!$AE$11="Alta",'Mapa final'!$AG$11="Leve"),CONCATENATE("R2C",'Mapa final'!$S$11),"")</f>
        <v/>
      </c>
      <c r="T39" s="154" t="str">
        <f>IF(AND('Mapa final'!$AE$11="Alta",'Mapa final'!$AG$11="Leve"),CONCATENATE("R2C",'Mapa final'!$S$11),"")</f>
        <v/>
      </c>
      <c r="U39" s="58" t="str">
        <f>IF(AND('Mapa final'!$AE$11="Alta",'Mapa final'!$AG$11="Leve"),CONCATENATE("R2C",'Mapa final'!$S$11),"")</f>
        <v/>
      </c>
      <c r="V39" s="57" t="str">
        <f>IF(AND('Mapa final'!$AE$11="Alta",'Mapa final'!$AG$11="Leve"),CONCATENATE("R2C",'Mapa final'!$S$11),"")</f>
        <v/>
      </c>
      <c r="W39" s="154" t="str">
        <f>IF(AND('Mapa final'!$AE$11="Alta",'Mapa final'!$AG$11="Leve"),CONCATENATE("R2C",'Mapa final'!$S$11),"")</f>
        <v/>
      </c>
      <c r="X39" s="154" t="str">
        <f>IF(AND('Mapa final'!$AE$11="Alta",'Mapa final'!$AG$11="Leve"),CONCATENATE("R2C",'Mapa final'!$S$11),"")</f>
        <v/>
      </c>
      <c r="Y39" s="154" t="str">
        <f>IF(AND('Mapa final'!$AE$11="Alta",'Mapa final'!$AG$11="Leve"),CONCATENATE("R2C",'Mapa final'!$S$11),"")</f>
        <v/>
      </c>
      <c r="Z39" s="154" t="str">
        <f>IF(AND('Mapa final'!$AE$11="Alta",'Mapa final'!$AG$11="Leve"),CONCATENATE("R2C",'Mapa final'!$S$11),"")</f>
        <v/>
      </c>
      <c r="AA39" s="58" t="str">
        <f>IF(AND('Mapa final'!$AE$11="Alta",'Mapa final'!$AG$11="Leve"),CONCATENATE("R2C",'Mapa final'!$S$11),"")</f>
        <v/>
      </c>
      <c r="AB39" s="44" t="str">
        <f>IF(AND('Mapa final'!$AE$11="Muy Alta",'Mapa final'!$AG$11="Leve"),CONCATENATE("R2C",'Mapa final'!$S$11),"")</f>
        <v/>
      </c>
      <c r="AC39" s="153" t="str">
        <f>IF(AND('Mapa final'!$AE$12="baja",'Mapa final'!$AG$12="mayor"),CONCATENATE("R2C",'Mapa final'!$S$12),"")</f>
        <v>R2C1</v>
      </c>
      <c r="AD39" s="153" t="str">
        <f>IF(AND('Mapa final'!$AE$11="Muy Alta",'Mapa final'!$AG$11="Leve"),CONCATENATE("R2C",'Mapa final'!$S$11),"")</f>
        <v/>
      </c>
      <c r="AE39" s="153" t="str">
        <f>IF(AND('Mapa final'!$AE$13="Muy Alta",'Mapa final'!$AG$13="Leve"),CONCATENATE("R2C",'Mapa final'!$S$13),"")</f>
        <v/>
      </c>
      <c r="AF39" s="153" t="str">
        <f>IF(AND('Mapa final'!$AE$11="Muy Alta",'Mapa final'!$AG$11="Leve"),CONCATENATE("R2C",'Mapa final'!$S$11),"")</f>
        <v/>
      </c>
      <c r="AG39" s="45" t="str">
        <f>IF(AND('Mapa final'!$AE$13="Muy Alta",'Mapa final'!$AG$13="Leve"),CONCATENATE("R2C",'Mapa final'!$S$13),"")</f>
        <v/>
      </c>
      <c r="AH39" s="46" t="str">
        <f>IF(AND('Mapa final'!$AE$11="Muy Alta",'Mapa final'!$AG$11="Catastrófico"),CONCATENATE("R2C",'Mapa final'!$S$11),"")</f>
        <v/>
      </c>
      <c r="AI39" s="155" t="str">
        <f>IF(AND('Mapa final'!$AE$13="Muy Alta",'Mapa final'!$AG$13="Catastrófico"),CONCATENATE("R2C",'Mapa final'!$S$13),"")</f>
        <v/>
      </c>
      <c r="AJ39" s="155" t="str">
        <f>IF(AND('Mapa final'!$AE$11="Muy Alta",'Mapa final'!$AG$11="Catastrófico"),CONCATENATE("R2C",'Mapa final'!$S$11),"")</f>
        <v/>
      </c>
      <c r="AK39" s="155" t="str">
        <f>IF(AND('Mapa final'!$AE$13="Muy Alta",'Mapa final'!$AG$13="Catastrófico"),CONCATENATE("R2C",'Mapa final'!$S$13),"")</f>
        <v/>
      </c>
      <c r="AL39" s="155" t="str">
        <f>IF(AND('Mapa final'!$AE$11="Muy Alta",'Mapa final'!$AG$11="Catastrófico"),CONCATENATE("R2C",'Mapa final'!$S$11),"")</f>
        <v/>
      </c>
      <c r="AM39" s="47" t="str">
        <f>IF(AND('Mapa final'!$AE$13="Muy Alta",'Mapa final'!$AG$13="Catastrófico"),CONCATENATE("R2C",'Mapa final'!$S$13),"")</f>
        <v/>
      </c>
      <c r="AN39" s="70"/>
      <c r="AO39" s="343"/>
      <c r="AP39" s="344"/>
      <c r="AQ39" s="344"/>
      <c r="AR39" s="344"/>
      <c r="AS39" s="344"/>
      <c r="AT39" s="34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24"/>
      <c r="C40" s="224"/>
      <c r="D40" s="225"/>
      <c r="E40" s="323"/>
      <c r="F40" s="322"/>
      <c r="G40" s="322"/>
      <c r="H40" s="322"/>
      <c r="I40" s="322"/>
      <c r="J40" s="65" t="str">
        <f>IF(AND('Mapa final'!$AE$11="Baja",'Mapa final'!$AG$11="Leve"),CONCATENATE("R2C",'Mapa final'!$S$11),"")</f>
        <v/>
      </c>
      <c r="K40" s="156" t="str">
        <f>IF(AND('Mapa final'!$AE$13="Baja",'Mapa final'!$AG$13="Leve"),CONCATENATE("R2C",'Mapa final'!$S$13),"")</f>
        <v/>
      </c>
      <c r="L40" s="156" t="str">
        <f>IF(AND('Mapa final'!$AE$11="Baja",'Mapa final'!$AG$11="Leve"),CONCATENATE("R2C",'Mapa final'!$S$11),"")</f>
        <v/>
      </c>
      <c r="M40" s="156" t="str">
        <f>IF(AND('Mapa final'!$AE$13="Baja",'Mapa final'!$AG$13="Leve"),CONCATENATE("R2C",'Mapa final'!$S$13),"")</f>
        <v/>
      </c>
      <c r="N40" s="156" t="str">
        <f>IF(AND('Mapa final'!$AE$11="Baja",'Mapa final'!$AG$11="Leve"),CONCATENATE("R2C",'Mapa final'!$S$11),"")</f>
        <v/>
      </c>
      <c r="O40" s="66" t="str">
        <f>IF(AND('Mapa final'!$AE$13="Baja",'Mapa final'!$AG$13="Leve"),CONCATENATE("R2C",'Mapa final'!$S$13),"")</f>
        <v/>
      </c>
      <c r="P40" s="154" t="str">
        <f>IF(AND('Mapa final'!$AE$11="Alta",'Mapa final'!$AG$11="Leve"),CONCATENATE("R2C",'Mapa final'!$S$11),"")</f>
        <v/>
      </c>
      <c r="Q40" s="154" t="str">
        <f>IF(AND('Mapa final'!$AE$11="Alta",'Mapa final'!$AG$11="Leve"),CONCATENATE("R2C",'Mapa final'!$S$11),"")</f>
        <v/>
      </c>
      <c r="R40" s="154" t="str">
        <f>IF(AND('Mapa final'!$AE$11="Alta",'Mapa final'!$AG$11="Leve"),CONCATENATE("R2C",'Mapa final'!$S$11),"")</f>
        <v/>
      </c>
      <c r="S40" s="154" t="str">
        <f>IF(AND('Mapa final'!$AE$11="Alta",'Mapa final'!$AG$11="Leve"),CONCATENATE("R2C",'Mapa final'!$S$11),"")</f>
        <v/>
      </c>
      <c r="T40" s="154" t="str">
        <f>IF(AND('Mapa final'!$AE$11="Alta",'Mapa final'!$AG$11="Leve"),CONCATENATE("R2C",'Mapa final'!$S$11),"")</f>
        <v/>
      </c>
      <c r="U40" s="58" t="str">
        <f>IF(AND('Mapa final'!$AE$11="Alta",'Mapa final'!$AG$11="Leve"),CONCATENATE("R2C",'Mapa final'!$S$11),"")</f>
        <v/>
      </c>
      <c r="V40" s="57" t="str">
        <f>IF(AND('Mapa final'!$AE$11="Alta",'Mapa final'!$AG$11="Leve"),CONCATENATE("R2C",'Mapa final'!$S$11),"")</f>
        <v/>
      </c>
      <c r="W40" s="154" t="str">
        <f>IF(AND('Mapa final'!$AE$11="Alta",'Mapa final'!$AG$11="Leve"),CONCATENATE("R2C",'Mapa final'!$S$11),"")</f>
        <v/>
      </c>
      <c r="X40" s="154" t="str">
        <f>IF(AND('Mapa final'!$AE$14="baja",'Mapa final'!$AG$14="moderado"),CONCATENATE("R4C",'Mapa final'!$S$14),"")</f>
        <v>R4C3</v>
      </c>
      <c r="Y40" s="154" t="str">
        <f>IF(AND('Mapa final'!$AE$11="Alta",'Mapa final'!$AG$11="Leve"),CONCATENATE("R2C",'Mapa final'!$S$11),"")</f>
        <v/>
      </c>
      <c r="Z40" s="154" t="str">
        <f>IF(AND('Mapa final'!$AE$11="Alta",'Mapa final'!$AG$11="Leve"),CONCATENATE("R2C",'Mapa final'!$S$11),"")</f>
        <v/>
      </c>
      <c r="AA40" s="58" t="str">
        <f>IF(AND('Mapa final'!$AE$11="Alta",'Mapa final'!$AG$11="Leve"),CONCATENATE("R2C",'Mapa final'!$S$11),"")</f>
        <v/>
      </c>
      <c r="AB40" s="44" t="str">
        <f>IF(AND('Mapa final'!$AE$11="Muy Alta",'Mapa final'!$AG$11="Leve"),CONCATENATE("R2C",'Mapa final'!$S$11),"")</f>
        <v/>
      </c>
      <c r="AC40" s="153" t="str">
        <f>IF(AND('Mapa final'!$AE$13="Muy Alta",'Mapa final'!$AG$13="Leve"),CONCATENATE("R2C",'Mapa final'!$S$13),"")</f>
        <v/>
      </c>
      <c r="AD40" s="153" t="str">
        <f>IF(AND('Mapa final'!$AE$11="Muy Alta",'Mapa final'!$AG$11="Leve"),CONCATENATE("R2C",'Mapa final'!$S$11),"")</f>
        <v/>
      </c>
      <c r="AE40" s="153" t="str">
        <f>IF(AND('Mapa final'!$AE$13="Muy Alta",'Mapa final'!$AG$13="Leve"),CONCATENATE("R2C",'Mapa final'!$S$13),"")</f>
        <v/>
      </c>
      <c r="AF40" s="153" t="str">
        <f>IF(AND('Mapa final'!$AE$11="Muy Alta",'Mapa final'!$AG$11="Leve"),CONCATENATE("R2C",'Mapa final'!$S$11),"")</f>
        <v/>
      </c>
      <c r="AG40" s="45" t="str">
        <f>IF(AND('Mapa final'!$AE$13="Muy Alta",'Mapa final'!$AG$13="Leve"),CONCATENATE("R2C",'Mapa final'!$S$13),"")</f>
        <v/>
      </c>
      <c r="AH40" s="46" t="str">
        <f>IF(AND('Mapa final'!$AE$11="Muy Alta",'Mapa final'!$AG$11="Catastrófico"),CONCATENATE("R2C",'Mapa final'!$S$11),"")</f>
        <v/>
      </c>
      <c r="AI40" s="155" t="str">
        <f>IF(AND('Mapa final'!$AE$13="Muy Alta",'Mapa final'!$AG$13="Catastrófico"),CONCATENATE("R2C",'Mapa final'!$S$13),"")</f>
        <v/>
      </c>
      <c r="AJ40" s="155" t="str">
        <f>IF(AND('Mapa final'!$AE$11="Muy Alta",'Mapa final'!$AG$11="Catastrófico"),CONCATENATE("R2C",'Mapa final'!$S$11),"")</f>
        <v/>
      </c>
      <c r="AK40" s="155" t="str">
        <f>IF(AND('Mapa final'!$AE$13="Muy Alta",'Mapa final'!$AG$13="Catastrófico"),CONCATENATE("R2C",'Mapa final'!$S$13),"")</f>
        <v/>
      </c>
      <c r="AL40" s="155" t="str">
        <f>IF(AND('Mapa final'!$AE$11="Muy Alta",'Mapa final'!$AG$11="Catastrófico"),CONCATENATE("R2C",'Mapa final'!$S$11),"")</f>
        <v/>
      </c>
      <c r="AM40" s="47" t="str">
        <f>IF(AND('Mapa final'!$AE$13="Muy Alta",'Mapa final'!$AG$13="Catastrófico"),CONCATENATE("R2C",'Mapa final'!$S$13),"")</f>
        <v/>
      </c>
      <c r="AN40" s="70"/>
      <c r="AO40" s="343"/>
      <c r="AP40" s="344"/>
      <c r="AQ40" s="344"/>
      <c r="AR40" s="344"/>
      <c r="AS40" s="344"/>
      <c r="AT40" s="34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24"/>
      <c r="C41" s="224"/>
      <c r="D41" s="225"/>
      <c r="E41" s="323"/>
      <c r="F41" s="322"/>
      <c r="G41" s="322"/>
      <c r="H41" s="322"/>
      <c r="I41" s="322"/>
      <c r="J41" s="65" t="str">
        <f>IF(AND('Mapa final'!$AE$11="Baja",'Mapa final'!$AG$11="Leve"),CONCATENATE("R2C",'Mapa final'!$S$11),"")</f>
        <v/>
      </c>
      <c r="K41" s="156" t="str">
        <f>IF(AND('Mapa final'!$AE$13="Baja",'Mapa final'!$AG$13="Leve"),CONCATENATE("R2C",'Mapa final'!$S$13),"")</f>
        <v/>
      </c>
      <c r="L41" s="156" t="str">
        <f>IF(AND('Mapa final'!$AE$11="Baja",'Mapa final'!$AG$11="Leve"),CONCATENATE("R2C",'Mapa final'!$S$11),"")</f>
        <v/>
      </c>
      <c r="M41" s="156" t="str">
        <f>IF(AND('Mapa final'!$AE$13="Baja",'Mapa final'!$AG$13="Leve"),CONCATENATE("R2C",'Mapa final'!$S$13),"")</f>
        <v/>
      </c>
      <c r="N41" s="156" t="str">
        <f>IF(AND('Mapa final'!$AE$11="Baja",'Mapa final'!$AG$11="Leve"),CONCATENATE("R2C",'Mapa final'!$S$11),"")</f>
        <v/>
      </c>
      <c r="O41" s="66" t="str">
        <f>IF(AND('Mapa final'!$AE$13="Baja",'Mapa final'!$AG$13="Leve"),CONCATENATE("R2C",'Mapa final'!$S$13),"")</f>
        <v/>
      </c>
      <c r="P41" s="154" t="str">
        <f>IF(AND('Mapa final'!$AE$11="Alta",'Mapa final'!$AG$11="Leve"),CONCATENATE("R2C",'Mapa final'!$S$11),"")</f>
        <v/>
      </c>
      <c r="Q41" s="154" t="str">
        <f>IF(AND('Mapa final'!$AE$11="Alta",'Mapa final'!$AG$11="Leve"),CONCATENATE("R2C",'Mapa final'!$S$11),"")</f>
        <v/>
      </c>
      <c r="R41" s="154" t="str">
        <f>IF(AND('Mapa final'!$AE$11="Alta",'Mapa final'!$AG$11="Leve"),CONCATENATE("R2C",'Mapa final'!$S$11),"")</f>
        <v/>
      </c>
      <c r="S41" s="154" t="str">
        <f>IF(AND('Mapa final'!$AE$11="Alta",'Mapa final'!$AG$11="Leve"),CONCATENATE("R2C",'Mapa final'!$S$11),"")</f>
        <v/>
      </c>
      <c r="T41" s="154" t="str">
        <f>IF(AND('Mapa final'!$AE$11="Alta",'Mapa final'!$AG$11="Leve"),CONCATENATE("R2C",'Mapa final'!$S$11),"")</f>
        <v/>
      </c>
      <c r="U41" s="58" t="str">
        <f>IF(AND('Mapa final'!$AE$11="Alta",'Mapa final'!$AG$11="Leve"),CONCATENATE("R2C",'Mapa final'!$S$11),"")</f>
        <v/>
      </c>
      <c r="V41" s="57" t="str">
        <f>IF(AND('Mapa final'!$AE$11="Alta",'Mapa final'!$AG$11="Leve"),CONCATENATE("R2C",'Mapa final'!$S$11),"")</f>
        <v/>
      </c>
      <c r="W41" s="154" t="str">
        <f>IF(AND('Mapa final'!$AE$11="Alta",'Mapa final'!$AG$11="Leve"),CONCATENATE("R2C",'Mapa final'!$S$11),"")</f>
        <v/>
      </c>
      <c r="X41" s="154" t="str">
        <f>IF(AND('Mapa final'!$AE$11="Alta",'Mapa final'!$AG$11="Leve"),CONCATENATE("R2C",'Mapa final'!$S$11),"")</f>
        <v/>
      </c>
      <c r="Y41" s="154" t="str">
        <f>IF(AND('Mapa final'!$AE$11="Alta",'Mapa final'!$AG$11="Leve"),CONCATENATE("R2C",'Mapa final'!$S$11),"")</f>
        <v/>
      </c>
      <c r="Z41" s="154" t="str">
        <f>IF(AND('Mapa final'!$AE$11="Alta",'Mapa final'!$AG$11="Leve"),CONCATENATE("R2C",'Mapa final'!$S$11),"")</f>
        <v/>
      </c>
      <c r="AA41" s="58" t="str">
        <f>IF(AND('Mapa final'!$AE$11="Alta",'Mapa final'!$AG$11="Leve"),CONCATENATE("R2C",'Mapa final'!$S$11),"")</f>
        <v/>
      </c>
      <c r="AB41" s="44" t="str">
        <f>IF(AND('Mapa final'!$AE$11="Muy Alta",'Mapa final'!$AG$11="Leve"),CONCATENATE("R2C",'Mapa final'!$S$11),"")</f>
        <v/>
      </c>
      <c r="AC41" s="153" t="str">
        <f>IF(AND('Mapa final'!$AE$13="Muy Alta",'Mapa final'!$AG$13="Leve"),CONCATENATE("R2C",'Mapa final'!$S$13),"")</f>
        <v/>
      </c>
      <c r="AD41" s="153" t="str">
        <f>IF(AND('Mapa final'!$AE$11="Muy Alta",'Mapa final'!$AG$11="Leve"),CONCATENATE("R2C",'Mapa final'!$S$11),"")</f>
        <v/>
      </c>
      <c r="AE41" s="153" t="str">
        <f>IF(AND('Mapa final'!$AE$13="Muy Alta",'Mapa final'!$AG$13="Leve"),CONCATENATE("R2C",'Mapa final'!$S$13),"")</f>
        <v/>
      </c>
      <c r="AF41" s="153" t="str">
        <f>IF(AND('Mapa final'!$AE$11="Muy Alta",'Mapa final'!$AG$11="Leve"),CONCATENATE("R2C",'Mapa final'!$S$11),"")</f>
        <v/>
      </c>
      <c r="AG41" s="45" t="str">
        <f>IF(AND('Mapa final'!$AE$13="Muy Alta",'Mapa final'!$AG$13="Leve"),CONCATENATE("R2C",'Mapa final'!$S$13),"")</f>
        <v/>
      </c>
      <c r="AH41" s="46" t="str">
        <f>IF(AND('Mapa final'!$AE$11="Muy Alta",'Mapa final'!$AG$11="Catastrófico"),CONCATENATE("R2C",'Mapa final'!$S$11),"")</f>
        <v/>
      </c>
      <c r="AI41" s="155" t="str">
        <f>IF(AND('Mapa final'!$AE$13="Muy Alta",'Mapa final'!$AG$13="Catastrófico"),CONCATENATE("R2C",'Mapa final'!$S$13),"")</f>
        <v/>
      </c>
      <c r="AJ41" s="155" t="str">
        <f>IF(AND('Mapa final'!$AE$11="Muy Alta",'Mapa final'!$AG$11="Catastrófico"),CONCATENATE("R2C",'Mapa final'!$S$11),"")</f>
        <v/>
      </c>
      <c r="AK41" s="155" t="str">
        <f>IF(AND('Mapa final'!$AE$13="Muy Alta",'Mapa final'!$AG$13="Catastrófico"),CONCATENATE("R2C",'Mapa final'!$S$13),"")</f>
        <v/>
      </c>
      <c r="AL41" s="155" t="str">
        <f>IF(AND('Mapa final'!$AE$11="Muy Alta",'Mapa final'!$AG$11="Catastrófico"),CONCATENATE("R2C",'Mapa final'!$S$11),"")</f>
        <v/>
      </c>
      <c r="AM41" s="47" t="str">
        <f>IF(AND('Mapa final'!$AE$13="Muy Alta",'Mapa final'!$AG$13="Catastrófico"),CONCATENATE("R2C",'Mapa final'!$S$13),"")</f>
        <v/>
      </c>
      <c r="AN41" s="70"/>
      <c r="AO41" s="343"/>
      <c r="AP41" s="344"/>
      <c r="AQ41" s="344"/>
      <c r="AR41" s="344"/>
      <c r="AS41" s="344"/>
      <c r="AT41" s="34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24"/>
      <c r="C42" s="224"/>
      <c r="D42" s="225"/>
      <c r="E42" s="323"/>
      <c r="F42" s="322"/>
      <c r="G42" s="322"/>
      <c r="H42" s="322"/>
      <c r="I42" s="322"/>
      <c r="J42" s="65" t="str">
        <f>IF(AND('Mapa final'!$AE$11="Baja",'Mapa final'!$AG$11="Leve"),CONCATENATE("R2C",'Mapa final'!$S$11),"")</f>
        <v/>
      </c>
      <c r="K42" s="156" t="str">
        <f>IF(AND('Mapa final'!$AE$13="Baja",'Mapa final'!$AG$13="Leve"),CONCATENATE("R2C",'Mapa final'!$S$13),"")</f>
        <v/>
      </c>
      <c r="L42" s="156" t="str">
        <f>IF(AND('Mapa final'!$AE$11="Baja",'Mapa final'!$AG$11="Leve"),CONCATENATE("R2C",'Mapa final'!$S$11),"")</f>
        <v/>
      </c>
      <c r="M42" s="156" t="str">
        <f>IF(AND('Mapa final'!$AE$13="Baja",'Mapa final'!$AG$13="Leve"),CONCATENATE("R2C",'Mapa final'!$S$13),"")</f>
        <v/>
      </c>
      <c r="N42" s="156" t="str">
        <f>IF(AND('Mapa final'!$AE$11="Baja",'Mapa final'!$AG$11="Leve"),CONCATENATE("R2C",'Mapa final'!$S$11),"")</f>
        <v/>
      </c>
      <c r="O42" s="66" t="str">
        <f>IF(AND('Mapa final'!$AE$13="Baja",'Mapa final'!$AG$13="Leve"),CONCATENATE("R2C",'Mapa final'!$S$13),"")</f>
        <v/>
      </c>
      <c r="P42" s="154" t="str">
        <f>IF(AND('Mapa final'!$AE$11="Alta",'Mapa final'!$AG$11="Leve"),CONCATENATE("R2C",'Mapa final'!$S$11),"")</f>
        <v/>
      </c>
      <c r="Q42" s="154" t="str">
        <f>IF(AND('Mapa final'!$AE$11="Alta",'Mapa final'!$AG$11="Leve"),CONCATENATE("R2C",'Mapa final'!$S$11),"")</f>
        <v/>
      </c>
      <c r="R42" s="154" t="str">
        <f>IF(AND('Mapa final'!$AE$11="Alta",'Mapa final'!$AG$11="Leve"),CONCATENATE("R2C",'Mapa final'!$S$11),"")</f>
        <v/>
      </c>
      <c r="S42" s="154" t="str">
        <f>IF(AND('Mapa final'!$AE$11="Alta",'Mapa final'!$AG$11="Leve"),CONCATENATE("R2C",'Mapa final'!$S$11),"")</f>
        <v/>
      </c>
      <c r="T42" s="154" t="str">
        <f>IF(AND('Mapa final'!$AE$11="Alta",'Mapa final'!$AG$11="Leve"),CONCATENATE("R2C",'Mapa final'!$S$11),"")</f>
        <v/>
      </c>
      <c r="U42" s="58" t="str">
        <f>IF(AND('Mapa final'!$AE$11="Alta",'Mapa final'!$AG$11="Leve"),CONCATENATE("R2C",'Mapa final'!$S$11),"")</f>
        <v/>
      </c>
      <c r="V42" s="57" t="str">
        <f>IF(AND('Mapa final'!$AE$11="Alta",'Mapa final'!$AG$11="Leve"),CONCATENATE("R2C",'Mapa final'!$S$11),"")</f>
        <v/>
      </c>
      <c r="W42" s="154" t="str">
        <f>IF(AND('Mapa final'!$AE$11="Alta",'Mapa final'!$AG$11="Leve"),CONCATENATE("R2C",'Mapa final'!$S$11),"")</f>
        <v/>
      </c>
      <c r="X42" s="154" t="str">
        <f>IF(AND('Mapa final'!$AE$11="Alta",'Mapa final'!$AG$11="Leve"),CONCATENATE("R2C",'Mapa final'!$S$11),"")</f>
        <v/>
      </c>
      <c r="Y42" s="154" t="str">
        <f>IF(AND('Mapa final'!$AE$11="Alta",'Mapa final'!$AG$11="Leve"),CONCATENATE("R2C",'Mapa final'!$S$11),"")</f>
        <v/>
      </c>
      <c r="Z42" s="154" t="str">
        <f>IF(AND('Mapa final'!$AE$11="Alta",'Mapa final'!$AG$11="Leve"),CONCATENATE("R2C",'Mapa final'!$S$11),"")</f>
        <v/>
      </c>
      <c r="AA42" s="58" t="str">
        <f>IF(AND('Mapa final'!$AE$11="Alta",'Mapa final'!$AG$11="Leve"),CONCATENATE("R2C",'Mapa final'!$S$11),"")</f>
        <v/>
      </c>
      <c r="AB42" s="44" t="str">
        <f>IF(AND('Mapa final'!$AE$11="Muy Alta",'Mapa final'!$AG$11="Leve"),CONCATENATE("R2C",'Mapa final'!$S$11),"")</f>
        <v/>
      </c>
      <c r="AC42" s="153" t="str">
        <f>IF(AND('Mapa final'!$AE$13="Muy Alta",'Mapa final'!$AG$13="Leve"),CONCATENATE("R2C",'Mapa final'!$S$13),"")</f>
        <v/>
      </c>
      <c r="AD42" s="153" t="str">
        <f>IF(AND('Mapa final'!$AE$11="Muy Alta",'Mapa final'!$AG$11="Leve"),CONCATENATE("R2C",'Mapa final'!$S$11),"")</f>
        <v/>
      </c>
      <c r="AE42" s="153" t="str">
        <f>IF(AND('Mapa final'!$AE$13="Muy Alta",'Mapa final'!$AG$13="Leve"),CONCATENATE("R2C",'Mapa final'!$S$13),"")</f>
        <v/>
      </c>
      <c r="AF42" s="153" t="str">
        <f>IF(AND('Mapa final'!$AE$11="Muy Alta",'Mapa final'!$AG$11="Leve"),CONCATENATE("R2C",'Mapa final'!$S$11),"")</f>
        <v/>
      </c>
      <c r="AG42" s="45" t="str">
        <f>IF(AND('Mapa final'!$AE$13="Muy Alta",'Mapa final'!$AG$13="Leve"),CONCATENATE("R2C",'Mapa final'!$S$13),"")</f>
        <v/>
      </c>
      <c r="AH42" s="46" t="str">
        <f>IF(AND('Mapa final'!$AE$11="Muy Alta",'Mapa final'!$AG$11="Catastrófico"),CONCATENATE("R2C",'Mapa final'!$S$11),"")</f>
        <v/>
      </c>
      <c r="AI42" s="155" t="str">
        <f>IF(AND('Mapa final'!$AE$13="Muy Alta",'Mapa final'!$AG$13="Catastrófico"),CONCATENATE("R2C",'Mapa final'!$S$13),"")</f>
        <v/>
      </c>
      <c r="AJ42" s="155" t="str">
        <f>IF(AND('Mapa final'!$AE$11="Muy Alta",'Mapa final'!$AG$11="Catastrófico"),CONCATENATE("R2C",'Mapa final'!$S$11),"")</f>
        <v/>
      </c>
      <c r="AK42" s="155" t="str">
        <f>IF(AND('Mapa final'!$AE$13="Muy Alta",'Mapa final'!$AG$13="Catastrófico"),CONCATENATE("R2C",'Mapa final'!$S$13),"")</f>
        <v/>
      </c>
      <c r="AL42" s="155" t="str">
        <f>IF(AND('Mapa final'!$AE$11="Muy Alta",'Mapa final'!$AG$11="Catastrófico"),CONCATENATE("R2C",'Mapa final'!$S$11),"")</f>
        <v/>
      </c>
      <c r="AM42" s="47" t="str">
        <f>IF(AND('Mapa final'!$AE$13="Muy Alta",'Mapa final'!$AG$13="Catastrófico"),CONCATENATE("R2C",'Mapa final'!$S$13),"")</f>
        <v/>
      </c>
      <c r="AN42" s="70"/>
      <c r="AO42" s="343"/>
      <c r="AP42" s="344"/>
      <c r="AQ42" s="344"/>
      <c r="AR42" s="344"/>
      <c r="AS42" s="344"/>
      <c r="AT42" s="34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24"/>
      <c r="C43" s="224"/>
      <c r="D43" s="225"/>
      <c r="E43" s="323"/>
      <c r="F43" s="322"/>
      <c r="G43" s="322"/>
      <c r="H43" s="322"/>
      <c r="I43" s="322"/>
      <c r="J43" s="65" t="str">
        <f>IF(AND('Mapa final'!$AE$11="Baja",'Mapa final'!$AG$11="Leve"),CONCATENATE("R2C",'Mapa final'!$S$11),"")</f>
        <v/>
      </c>
      <c r="K43" s="156" t="str">
        <f>IF(AND('Mapa final'!$AE$13="Baja",'Mapa final'!$AG$13="Leve"),CONCATENATE("R2C",'Mapa final'!$S$13),"")</f>
        <v/>
      </c>
      <c r="L43" s="156" t="str">
        <f>IF(AND('Mapa final'!$AE$11="Baja",'Mapa final'!$AG$11="Leve"),CONCATENATE("R2C",'Mapa final'!$S$11),"")</f>
        <v/>
      </c>
      <c r="M43" s="156" t="str">
        <f>IF(AND('Mapa final'!$AE$13="Baja",'Mapa final'!$AG$13="Leve"),CONCATENATE("R2C",'Mapa final'!$S$13),"")</f>
        <v/>
      </c>
      <c r="N43" s="156" t="str">
        <f>IF(AND('Mapa final'!$AE$11="Baja",'Mapa final'!$AG$11="Leve"),CONCATENATE("R2C",'Mapa final'!$S$11),"")</f>
        <v/>
      </c>
      <c r="O43" s="66" t="str">
        <f>IF(AND('Mapa final'!$AE$13="Baja",'Mapa final'!$AG$13="Leve"),CONCATENATE("R2C",'Mapa final'!$S$13),"")</f>
        <v/>
      </c>
      <c r="P43" s="154" t="str">
        <f>IF(AND('Mapa final'!$AE$11="Alta",'Mapa final'!$AG$11="Leve"),CONCATENATE("R2C",'Mapa final'!$S$11),"")</f>
        <v/>
      </c>
      <c r="Q43" s="154" t="str">
        <f>IF(AND('Mapa final'!$AE$11="Alta",'Mapa final'!$AG$11="Leve"),CONCATENATE("R2C",'Mapa final'!$S$11),"")</f>
        <v/>
      </c>
      <c r="R43" s="154" t="str">
        <f>IF(AND('Mapa final'!$AE$11="Alta",'Mapa final'!$AG$11="Leve"),CONCATENATE("R2C",'Mapa final'!$S$11),"")</f>
        <v/>
      </c>
      <c r="S43" s="154" t="str">
        <f>IF(AND('Mapa final'!$AE$11="Alta",'Mapa final'!$AG$11="Leve"),CONCATENATE("R2C",'Mapa final'!$S$11),"")</f>
        <v/>
      </c>
      <c r="T43" s="154" t="str">
        <f>IF(AND('Mapa final'!$AE$11="Alta",'Mapa final'!$AG$11="Leve"),CONCATENATE("R2C",'Mapa final'!$S$11),"")</f>
        <v/>
      </c>
      <c r="U43" s="58" t="str">
        <f>IF(AND('Mapa final'!$AE$11="Alta",'Mapa final'!$AG$11="Leve"),CONCATENATE("R2C",'Mapa final'!$S$11),"")</f>
        <v/>
      </c>
      <c r="V43" s="57" t="str">
        <f>IF(AND('Mapa final'!$AE$11="Alta",'Mapa final'!$AG$11="Leve"),CONCATENATE("R2C",'Mapa final'!$S$11),"")</f>
        <v/>
      </c>
      <c r="W43" s="154" t="str">
        <f>IF(AND('Mapa final'!$AE$11="Alta",'Mapa final'!$AG$11="Leve"),CONCATENATE("R2C",'Mapa final'!$S$11),"")</f>
        <v/>
      </c>
      <c r="X43" s="154" t="str">
        <f>IF(AND('Mapa final'!$AE$11="Alta",'Mapa final'!$AG$11="Leve"),CONCATENATE("R2C",'Mapa final'!$S$11),"")</f>
        <v/>
      </c>
      <c r="Y43" s="154" t="str">
        <f>IF(AND('Mapa final'!$AE$11="Alta",'Mapa final'!$AG$11="Leve"),CONCATENATE("R2C",'Mapa final'!$S$11),"")</f>
        <v/>
      </c>
      <c r="Z43" s="154" t="str">
        <f>IF(AND('Mapa final'!$AE$11="Alta",'Mapa final'!$AG$11="Leve"),CONCATENATE("R2C",'Mapa final'!$S$11),"")</f>
        <v/>
      </c>
      <c r="AA43" s="58" t="str">
        <f>IF(AND('Mapa final'!$AE$11="Alta",'Mapa final'!$AG$11="Leve"),CONCATENATE("R2C",'Mapa final'!$S$11),"")</f>
        <v/>
      </c>
      <c r="AB43" s="44" t="str">
        <f>IF(AND('Mapa final'!$AE$11="Muy Alta",'Mapa final'!$AG$11="Leve"),CONCATENATE("R2C",'Mapa final'!$S$11),"")</f>
        <v/>
      </c>
      <c r="AC43" s="153" t="str">
        <f>IF(AND('Mapa final'!$AE$13="baja",'Mapa final'!$AG$13="mayor"),CONCATENATE("R3C",'Mapa final'!$S$13),"")</f>
        <v>R3C2</v>
      </c>
      <c r="AD43" s="153" t="str">
        <f>IF(AND('Mapa final'!$AE$11="Muy Alta",'Mapa final'!$AG$11="Leve"),CONCATENATE("R2C",'Mapa final'!$S$11),"")</f>
        <v/>
      </c>
      <c r="AE43" s="153" t="str">
        <f>IF(AND('Mapa final'!$AE$13="Muy Alta",'Mapa final'!$AG$13="Leve"),CONCATENATE("R2C",'Mapa final'!$S$13),"")</f>
        <v/>
      </c>
      <c r="AF43" s="153" t="str">
        <f>IF(AND('Mapa final'!$AE$11="Muy Alta",'Mapa final'!$AG$11="Leve"),CONCATENATE("R2C",'Mapa final'!$S$11),"")</f>
        <v/>
      </c>
      <c r="AG43" s="45" t="str">
        <f>IF(AND('Mapa final'!$AE$13="Muy Alta",'Mapa final'!$AG$13="Leve"),CONCATENATE("R2C",'Mapa final'!$S$13),"")</f>
        <v/>
      </c>
      <c r="AH43" s="46" t="str">
        <f>IF(AND('Mapa final'!$AE$11="Muy Alta",'Mapa final'!$AG$11="Catastrófico"),CONCATENATE("R2C",'Mapa final'!$S$11),"")</f>
        <v/>
      </c>
      <c r="AI43" s="155" t="str">
        <f>IF(AND('Mapa final'!$AE$13="Muy Alta",'Mapa final'!$AG$13="Catastrófico"),CONCATENATE("R2C",'Mapa final'!$S$13),"")</f>
        <v/>
      </c>
      <c r="AJ43" s="155" t="str">
        <f>IF(AND('Mapa final'!$AE$11="Muy Alta",'Mapa final'!$AG$11="Catastrófico"),CONCATENATE("R2C",'Mapa final'!$S$11),"")</f>
        <v/>
      </c>
      <c r="AK43" s="155" t="str">
        <f>IF(AND('Mapa final'!$AE$13="Muy Alta",'Mapa final'!$AG$13="Catastrófico"),CONCATENATE("R2C",'Mapa final'!$S$13),"")</f>
        <v/>
      </c>
      <c r="AL43" s="155" t="str">
        <f>IF(AND('Mapa final'!$AE$11="Muy Alta",'Mapa final'!$AG$11="Catastrófico"),CONCATENATE("R2C",'Mapa final'!$S$11),"")</f>
        <v/>
      </c>
      <c r="AM43" s="47" t="str">
        <f>IF(AND('Mapa final'!$AE$13="Muy Alta",'Mapa final'!$AG$13="Catastrófico"),CONCATENATE("R2C",'Mapa final'!$S$13),"")</f>
        <v/>
      </c>
      <c r="AN43" s="70"/>
      <c r="AO43" s="343"/>
      <c r="AP43" s="344"/>
      <c r="AQ43" s="344"/>
      <c r="AR43" s="344"/>
      <c r="AS43" s="344"/>
      <c r="AT43" s="34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24"/>
      <c r="C44" s="224"/>
      <c r="D44" s="225"/>
      <c r="E44" s="323"/>
      <c r="F44" s="322"/>
      <c r="G44" s="322"/>
      <c r="H44" s="322"/>
      <c r="I44" s="322"/>
      <c r="J44" s="65" t="str">
        <f>IF(AND('Mapa final'!$AE$11="Baja",'Mapa final'!$AG$11="Leve"),CONCATENATE("R2C",'Mapa final'!$S$11),"")</f>
        <v/>
      </c>
      <c r="K44" s="156" t="str">
        <f>IF(AND('Mapa final'!$AE$13="Baja",'Mapa final'!$AG$13="Leve"),CONCATENATE("R2C",'Mapa final'!$S$13),"")</f>
        <v/>
      </c>
      <c r="L44" s="156" t="str">
        <f>IF(AND('Mapa final'!$AE$11="Baja",'Mapa final'!$AG$11="Leve"),CONCATENATE("R2C",'Mapa final'!$S$11),"")</f>
        <v/>
      </c>
      <c r="M44" s="156" t="str">
        <f>IF(AND('Mapa final'!$AE$13="Baja",'Mapa final'!$AG$13="Leve"),CONCATENATE("R2C",'Mapa final'!$S$13),"")</f>
        <v/>
      </c>
      <c r="N44" s="156" t="str">
        <f>IF(AND('Mapa final'!$AE$11="Baja",'Mapa final'!$AG$11="Leve"),CONCATENATE("R2C",'Mapa final'!$S$11),"")</f>
        <v/>
      </c>
      <c r="O44" s="66" t="str">
        <f>IF(AND('Mapa final'!$AE$13="Baja",'Mapa final'!$AG$13="Leve"),CONCATENATE("R2C",'Mapa final'!$S$13),"")</f>
        <v/>
      </c>
      <c r="P44" s="154" t="str">
        <f>IF(AND('Mapa final'!$AE$11="Alta",'Mapa final'!$AG$11="Leve"),CONCATENATE("R2C",'Mapa final'!$S$11),"")</f>
        <v/>
      </c>
      <c r="Q44" s="154" t="str">
        <f>IF(AND('Mapa final'!$AE$11="Alta",'Mapa final'!$AG$11="Leve"),CONCATENATE("R2C",'Mapa final'!$S$11),"")</f>
        <v/>
      </c>
      <c r="R44" s="154" t="str">
        <f>IF(AND('Mapa final'!$AE$11="Alta",'Mapa final'!$AG$11="Leve"),CONCATENATE("R2C",'Mapa final'!$S$11),"")</f>
        <v/>
      </c>
      <c r="S44" s="154" t="str">
        <f>IF(AND('Mapa final'!$AE$11="Alta",'Mapa final'!$AG$11="Leve"),CONCATENATE("R2C",'Mapa final'!$S$11),"")</f>
        <v/>
      </c>
      <c r="T44" s="154" t="str">
        <f>IF(AND('Mapa final'!$AE$11="Alta",'Mapa final'!$AG$11="Leve"),CONCATENATE("R2C",'Mapa final'!$S$11),"")</f>
        <v/>
      </c>
      <c r="U44" s="58" t="str">
        <f>IF(AND('Mapa final'!$AE$11="Alta",'Mapa final'!$AG$11="Leve"),CONCATENATE("R2C",'Mapa final'!$S$11),"")</f>
        <v/>
      </c>
      <c r="V44" s="57" t="str">
        <f>IF(AND('Mapa final'!$AE$11="Alta",'Mapa final'!$AG$11="Leve"),CONCATENATE("R2C",'Mapa final'!$S$11),"")</f>
        <v/>
      </c>
      <c r="W44" s="154" t="str">
        <f>IF(AND('Mapa final'!$AE$11="Alta",'Mapa final'!$AG$11="Leve"),CONCATENATE("R2C",'Mapa final'!$S$11),"")</f>
        <v/>
      </c>
      <c r="X44" s="154" t="str">
        <f>IF(AND('Mapa final'!$AE$11="Alta",'Mapa final'!$AG$11="Leve"),CONCATENATE("R2C",'Mapa final'!$S$11),"")</f>
        <v/>
      </c>
      <c r="Y44" s="154" t="str">
        <f>IF(AND('Mapa final'!$AE$11="Alta",'Mapa final'!$AG$11="Leve"),CONCATENATE("R2C",'Mapa final'!$S$11),"")</f>
        <v/>
      </c>
      <c r="Z44" s="154" t="str">
        <f>IF(AND('Mapa final'!$AE$11="Alta",'Mapa final'!$AG$11="Leve"),CONCATENATE("R2C",'Mapa final'!$S$11),"")</f>
        <v/>
      </c>
      <c r="AA44" s="58" t="str">
        <f>IF(AND('Mapa final'!$AE$11="Alta",'Mapa final'!$AG$11="Leve"),CONCATENATE("R2C",'Mapa final'!$S$11),"")</f>
        <v/>
      </c>
      <c r="AB44" s="44" t="str">
        <f>IF(AND('Mapa final'!$AE$11="Muy Alta",'Mapa final'!$AG$11="Leve"),CONCATENATE("R2C",'Mapa final'!$S$11),"")</f>
        <v/>
      </c>
      <c r="AC44" s="153" t="str">
        <f>IF(AND('Mapa final'!$AE$13="Muy Alta",'Mapa final'!$AG$13="Leve"),CONCATENATE("R2C",'Mapa final'!$S$13),"")</f>
        <v/>
      </c>
      <c r="AD44" s="153" t="str">
        <f>IF(AND('Mapa final'!$AE$11="Muy Alta",'Mapa final'!$AG$11="Leve"),CONCATENATE("R2C",'Mapa final'!$S$11),"")</f>
        <v/>
      </c>
      <c r="AE44" s="153" t="str">
        <f>IF(AND('Mapa final'!$AE$13="Muy Alta",'Mapa final'!$AG$13="Leve"),CONCATENATE("R2C",'Mapa final'!$S$13),"")</f>
        <v/>
      </c>
      <c r="AF44" s="153" t="str">
        <f>IF(AND('Mapa final'!$AE$11="Muy Alta",'Mapa final'!$AG$11="Leve"),CONCATENATE("R2C",'Mapa final'!$S$11),"")</f>
        <v/>
      </c>
      <c r="AG44" s="45" t="str">
        <f>IF(AND('Mapa final'!$AE$13="Muy Alta",'Mapa final'!$AG$13="Leve"),CONCATENATE("R2C",'Mapa final'!$S$13),"")</f>
        <v/>
      </c>
      <c r="AH44" s="46" t="str">
        <f>IF(AND('Mapa final'!$AE$11="Muy Alta",'Mapa final'!$AG$11="Catastrófico"),CONCATENATE("R2C",'Mapa final'!$S$11),"")</f>
        <v/>
      </c>
      <c r="AI44" s="155" t="str">
        <f>IF(AND('Mapa final'!$AE$13="Muy Alta",'Mapa final'!$AG$13="Catastrófico"),CONCATENATE("R2C",'Mapa final'!$S$13),"")</f>
        <v/>
      </c>
      <c r="AJ44" s="155" t="str">
        <f>IF(AND('Mapa final'!$AE$11="Muy Alta",'Mapa final'!$AG$11="Catastrófico"),CONCATENATE("R2C",'Mapa final'!$S$11),"")</f>
        <v/>
      </c>
      <c r="AK44" s="155" t="str">
        <f>IF(AND('Mapa final'!$AE$13="Muy Alta",'Mapa final'!$AG$13="Catastrófico"),CONCATENATE("R2C",'Mapa final'!$S$13),"")</f>
        <v/>
      </c>
      <c r="AL44" s="155" t="str">
        <f>IF(AND('Mapa final'!$AE$11="Muy Alta",'Mapa final'!$AG$11="Catastrófico"),CONCATENATE("R2C",'Mapa final'!$S$11),"")</f>
        <v/>
      </c>
      <c r="AM44" s="47" t="str">
        <f>IF(AND('Mapa final'!$AE$13="Muy Alta",'Mapa final'!$AG$13="Catastrófico"),CONCATENATE("R2C",'Mapa final'!$S$13),"")</f>
        <v/>
      </c>
      <c r="AN44" s="70"/>
      <c r="AO44" s="343"/>
      <c r="AP44" s="344"/>
      <c r="AQ44" s="344"/>
      <c r="AR44" s="344"/>
      <c r="AS44" s="344"/>
      <c r="AT44" s="34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24"/>
      <c r="C45" s="224"/>
      <c r="D45" s="225"/>
      <c r="E45" s="324"/>
      <c r="F45" s="325"/>
      <c r="G45" s="325"/>
      <c r="H45" s="325"/>
      <c r="I45" s="325"/>
      <c r="J45" s="67" t="str">
        <f>IF(AND('Mapa final'!$AE$11="Baja",'Mapa final'!$AG$11="Leve"),CONCATENATE("R2C",'Mapa final'!$S$11),"")</f>
        <v/>
      </c>
      <c r="K45" s="68" t="str">
        <f>IF(AND('Mapa final'!$AE$13="Baja",'Mapa final'!$AG$13="Leve"),CONCATENATE("R2C",'Mapa final'!$S$13),"")</f>
        <v/>
      </c>
      <c r="L45" s="68" t="str">
        <f>IF(AND('Mapa final'!$AE$11="Baja",'Mapa final'!$AG$11="Leve"),CONCATENATE("R2C",'Mapa final'!$S$11),"")</f>
        <v/>
      </c>
      <c r="M45" s="68" t="str">
        <f>IF(AND('Mapa final'!$AE$13="Baja",'Mapa final'!$AG$13="Leve"),CONCATENATE("R2C",'Mapa final'!$S$13),"")</f>
        <v/>
      </c>
      <c r="N45" s="68" t="str">
        <f>IF(AND('Mapa final'!$AE$11="Baja",'Mapa final'!$AG$11="Leve"),CONCATENATE("R2C",'Mapa final'!$S$11),"")</f>
        <v/>
      </c>
      <c r="O45" s="69" t="str">
        <f>IF(AND('Mapa final'!$AE$13="Baja",'Mapa final'!$AG$13="Leve"),CONCATENATE("R2C",'Mapa final'!$S$13),"")</f>
        <v/>
      </c>
      <c r="P45" s="60" t="str">
        <f>IF(AND('Mapa final'!$AE$11="Alta",'Mapa final'!$AG$11="Leve"),CONCATENATE("R2C",'Mapa final'!$S$11),"")</f>
        <v/>
      </c>
      <c r="Q45" s="60" t="str">
        <f>IF(AND('Mapa final'!$AE$11="Alta",'Mapa final'!$AG$11="Leve"),CONCATENATE("R2C",'Mapa final'!$S$11),"")</f>
        <v/>
      </c>
      <c r="R45" s="60" t="str">
        <f>IF(AND('Mapa final'!$AE$11="Alta",'Mapa final'!$AG$11="Leve"),CONCATENATE("R2C",'Mapa final'!$S$11),"")</f>
        <v/>
      </c>
      <c r="S45" s="60" t="str">
        <f>IF(AND('Mapa final'!$AE$11="Alta",'Mapa final'!$AG$11="Leve"),CONCATENATE("R2C",'Mapa final'!$S$11),"")</f>
        <v/>
      </c>
      <c r="T45" s="60" t="str">
        <f>IF(AND('Mapa final'!$AE$11="Alta",'Mapa final'!$AG$11="Leve"),CONCATENATE("R2C",'Mapa final'!$S$11),"")</f>
        <v/>
      </c>
      <c r="U45" s="61" t="str">
        <f>IF(AND('Mapa final'!$AE$11="Alta",'Mapa final'!$AG$11="Leve"),CONCATENATE("R2C",'Mapa final'!$S$11),"")</f>
        <v/>
      </c>
      <c r="V45" s="59" t="str">
        <f>IF(AND('Mapa final'!$AE$11="Alta",'Mapa final'!$AG$11="Leve"),CONCATENATE("R2C",'Mapa final'!$S$11),"")</f>
        <v/>
      </c>
      <c r="W45" s="60" t="str">
        <f>IF(AND('Mapa final'!$AE$11="Alta",'Mapa final'!$AG$11="Leve"),CONCATENATE("R2C",'Mapa final'!$S$11),"")</f>
        <v/>
      </c>
      <c r="X45" s="60" t="str">
        <f>IF(AND('Mapa final'!$AE$11="Alta",'Mapa final'!$AG$11="Leve"),CONCATENATE("R2C",'Mapa final'!$S$11),"")</f>
        <v/>
      </c>
      <c r="Y45" s="60" t="str">
        <f>IF(AND('Mapa final'!$AE$11="Alta",'Mapa final'!$AG$11="Leve"),CONCATENATE("R2C",'Mapa final'!$S$11),"")</f>
        <v/>
      </c>
      <c r="Z45" s="60" t="str">
        <f>IF(AND('Mapa final'!$AE$11="Alta",'Mapa final'!$AG$11="Leve"),CONCATENATE("R2C",'Mapa final'!$S$11),"")</f>
        <v/>
      </c>
      <c r="AA45" s="61" t="str">
        <f>IF(AND('Mapa final'!$AE$11="Alta",'Mapa final'!$AG$11="Leve"),CONCATENATE("R2C",'Mapa final'!$S$11),"")</f>
        <v/>
      </c>
      <c r="AB45" s="48" t="str">
        <f>IF(AND('Mapa final'!$AE$11="Muy Alta",'Mapa final'!$AG$11="Leve"),CONCATENATE("R2C",'Mapa final'!$S$11),"")</f>
        <v/>
      </c>
      <c r="AC45" s="49" t="str">
        <f>IF(AND('Mapa final'!$AE$13="Muy Alta",'Mapa final'!$AG$13="Leve"),CONCATENATE("R2C",'Mapa final'!$S$13),"")</f>
        <v/>
      </c>
      <c r="AD45" s="49" t="str">
        <f>IF(AND('Mapa final'!$AE$11="Muy Alta",'Mapa final'!$AG$11="Leve"),CONCATENATE("R2C",'Mapa final'!$S$11),"")</f>
        <v/>
      </c>
      <c r="AE45" s="49" t="str">
        <f>IF(AND('Mapa final'!$AE$13="Muy Alta",'Mapa final'!$AG$13="Leve"),CONCATENATE("R2C",'Mapa final'!$S$13),"")</f>
        <v/>
      </c>
      <c r="AF45" s="49" t="str">
        <f>IF(AND('Mapa final'!$AE$11="Muy Alta",'Mapa final'!$AG$11="Leve"),CONCATENATE("R2C",'Mapa final'!$S$11),"")</f>
        <v/>
      </c>
      <c r="AG45" s="50" t="str">
        <f>IF(AND('Mapa final'!$AE$13="Muy Alta",'Mapa final'!$AG$13="Leve"),CONCATENATE("R2C",'Mapa final'!$S$13),"")</f>
        <v/>
      </c>
      <c r="AH45" s="51" t="str">
        <f>IF(AND('Mapa final'!$AE$11="Muy Alta",'Mapa final'!$AG$11="Catastrófico"),CONCATENATE("R2C",'Mapa final'!$S$11),"")</f>
        <v/>
      </c>
      <c r="AI45" s="52" t="str">
        <f>IF(AND('Mapa final'!$AE$13="Muy Alta",'Mapa final'!$AG$13="Catastrófico"),CONCATENATE("R2C",'Mapa final'!$S$13),"")</f>
        <v/>
      </c>
      <c r="AJ45" s="52" t="str">
        <f>IF(AND('Mapa final'!$AE$11="Muy Alta",'Mapa final'!$AG$11="Catastrófico"),CONCATENATE("R2C",'Mapa final'!$S$11),"")</f>
        <v/>
      </c>
      <c r="AK45" s="52" t="str">
        <f>IF(AND('Mapa final'!$AE$13="Muy Alta",'Mapa final'!$AG$13="Catastrófico"),CONCATENATE("R2C",'Mapa final'!$S$13),"")</f>
        <v/>
      </c>
      <c r="AL45" s="52" t="str">
        <f>IF(AND('Mapa final'!$AE$11="Muy Alta",'Mapa final'!$AG$11="Catastrófico"),CONCATENATE("R2C",'Mapa final'!$S$11),"")</f>
        <v/>
      </c>
      <c r="AM45" s="53" t="str">
        <f>IF(AND('Mapa final'!$AE$13="Muy Alta",'Mapa final'!$AG$13="Catastrófico"),CONCATENATE("R2C",'Mapa final'!$S$13),"")</f>
        <v/>
      </c>
      <c r="AN45" s="70"/>
      <c r="AO45" s="346"/>
      <c r="AP45" s="347"/>
      <c r="AQ45" s="347"/>
      <c r="AR45" s="347"/>
      <c r="AS45" s="347"/>
      <c r="AT45" s="348"/>
    </row>
    <row r="46" spans="1:80" ht="19.5" customHeight="1" x14ac:dyDescent="0.25">
      <c r="A46" s="70"/>
      <c r="B46" s="224"/>
      <c r="C46" s="224"/>
      <c r="D46" s="225"/>
      <c r="E46" s="319" t="s">
        <v>112</v>
      </c>
      <c r="F46" s="320"/>
      <c r="G46" s="320"/>
      <c r="H46" s="320"/>
      <c r="I46" s="337"/>
      <c r="J46" s="62" t="str">
        <f>IF(AND('Mapa final'!$AE$11="Baja",'Mapa final'!$AG$11="Leve"),CONCATENATE("R2C",'Mapa final'!$S$11),"")</f>
        <v/>
      </c>
      <c r="K46" s="63" t="str">
        <f>IF(AND('Mapa final'!$AE$13="Baja",'Mapa final'!$AG$13="Leve"),CONCATENATE("R2C",'Mapa final'!$S$13),"")</f>
        <v/>
      </c>
      <c r="L46" s="63" t="str">
        <f>IF(AND('Mapa final'!$AE$11="Baja",'Mapa final'!$AG$11="Leve"),CONCATENATE("R2C",'Mapa final'!$S$11),"")</f>
        <v/>
      </c>
      <c r="M46" s="63" t="str">
        <f>IF(AND('Mapa final'!$AE$13="Baja",'Mapa final'!$AG$13="Leve"),CONCATENATE("R2C",'Mapa final'!$S$13),"")</f>
        <v/>
      </c>
      <c r="N46" s="63" t="str">
        <f>IF(AND('Mapa final'!$AE$11="Baja",'Mapa final'!$AG$11="Leve"),CONCATENATE("R2C",'Mapa final'!$S$11),"")</f>
        <v/>
      </c>
      <c r="O46" s="64" t="str">
        <f>IF(AND('Mapa final'!$AE$13="Baja",'Mapa final'!$AG$13="Leve"),CONCATENATE("R2C",'Mapa final'!$S$13),"")</f>
        <v/>
      </c>
      <c r="P46" s="62" t="str">
        <f>IF(AND('Mapa final'!$AE$11="Baja",'Mapa final'!$AG$11="Leve"),CONCATENATE("R2C",'Mapa final'!$S$11),"")</f>
        <v/>
      </c>
      <c r="Q46" s="63" t="str">
        <f>IF(AND('Mapa final'!$AE$13="Baja",'Mapa final'!$AG$13="Leve"),CONCATENATE("R2C",'Mapa final'!$S$13),"")</f>
        <v/>
      </c>
      <c r="R46" s="63" t="str">
        <f>IF(AND('Mapa final'!$AE$11="Baja",'Mapa final'!$AG$11="Leve"),CONCATENATE("R2C",'Mapa final'!$S$11),"")</f>
        <v/>
      </c>
      <c r="S46" s="63" t="str">
        <f>IF(AND('Mapa final'!$AE$13="Baja",'Mapa final'!$AG$13="Leve"),CONCATENATE("R2C",'Mapa final'!$S$13),"")</f>
        <v/>
      </c>
      <c r="T46" s="63" t="str">
        <f>IF(AND('Mapa final'!$AE$11="Baja",'Mapa final'!$AG$11="Leve"),CONCATENATE("R2C",'Mapa final'!$S$11),"")</f>
        <v/>
      </c>
      <c r="U46" s="64" t="str">
        <f>IF(AND('Mapa final'!$AE$13="Baja",'Mapa final'!$AG$13="Leve"),CONCATENATE("R2C",'Mapa final'!$S$13),"")</f>
        <v/>
      </c>
      <c r="V46" s="54" t="str">
        <f>IF(AND('Mapa final'!$AE$11="Alta",'Mapa final'!$AG$11="Leve"),CONCATENATE("R2C",'Mapa final'!$S$11),"")</f>
        <v/>
      </c>
      <c r="W46" s="55" t="str">
        <f>IF(AND('Mapa final'!$AE$11="Alta",'Mapa final'!$AG$11="Leve"),CONCATENATE("R2C",'Mapa final'!$S$11),"")</f>
        <v/>
      </c>
      <c r="X46" s="55" t="str">
        <f>IF(AND('Mapa final'!$AE$11="Alta",'Mapa final'!$AG$11="Leve"),CONCATENATE("R2C",'Mapa final'!$S$11),"")</f>
        <v/>
      </c>
      <c r="Y46" s="55" t="str">
        <f>IF(AND('Mapa final'!$AE$11="Alta",'Mapa final'!$AG$11="Leve"),CONCATENATE("R2C",'Mapa final'!$S$11),"")</f>
        <v/>
      </c>
      <c r="Z46" s="55" t="str">
        <f>IF(AND('Mapa final'!$AE$11="Alta",'Mapa final'!$AG$11="Leve"),CONCATENATE("R2C",'Mapa final'!$S$11),"")</f>
        <v/>
      </c>
      <c r="AA46" s="56" t="str">
        <f>IF(AND('Mapa final'!$AE$11="Alta",'Mapa final'!$AG$11="Leve"),CONCATENATE("R2C",'Mapa final'!$S$11),"")</f>
        <v/>
      </c>
      <c r="AB46" s="38" t="str">
        <f>IF(AND('Mapa final'!$AE$11="Muy Alta",'Mapa final'!$AG$11="Leve"),CONCATENATE("R2C",'Mapa final'!$S$11),"")</f>
        <v/>
      </c>
      <c r="AC46" s="39" t="str">
        <f>IF(AND('Mapa final'!$AE$13="Muy Alta",'Mapa final'!$AG$13="Leve"),CONCATENATE("R2C",'Mapa final'!$S$13),"")</f>
        <v/>
      </c>
      <c r="AD46" s="39" t="str">
        <f>IF(AND('Mapa final'!$AE$11="Muy Alta",'Mapa final'!$AG$11="Leve"),CONCATENATE("R2C",'Mapa final'!$S$11),"")</f>
        <v/>
      </c>
      <c r="AE46" s="39" t="str">
        <f>IF(AND('Mapa final'!$AE$13="Muy Alta",'Mapa final'!$AG$13="Leve"),CONCATENATE("R2C",'Mapa final'!$S$13),"")</f>
        <v/>
      </c>
      <c r="AF46" s="39" t="str">
        <f>IF(AND('Mapa final'!$AE$11="Muy Alta",'Mapa final'!$AG$11="Leve"),CONCATENATE("R2C",'Mapa final'!$S$11),"")</f>
        <v/>
      </c>
      <c r="AG46" s="40" t="str">
        <f>IF(AND('Mapa final'!$AE$13="Muy Alta",'Mapa final'!$AG$13="Leve"),CONCATENATE("R2C",'Mapa final'!$S$13),"")</f>
        <v/>
      </c>
      <c r="AH46" s="41" t="str">
        <f>IF(AND('Mapa final'!$AE$11="Muy Alta",'Mapa final'!$AG$11="Catastrófico"),CONCATENATE("R2C",'Mapa final'!$S$11),"")</f>
        <v/>
      </c>
      <c r="AI46" s="42" t="str">
        <f>IF(AND('Mapa final'!$AE$13="Muy Alta",'Mapa final'!$AG$13="Catastrófico"),CONCATENATE("R2C",'Mapa final'!$S$13),"")</f>
        <v/>
      </c>
      <c r="AJ46" s="42" t="str">
        <f>IF(AND('Mapa final'!$AE$11="Muy Alta",'Mapa final'!$AG$11="Catastrófico"),CONCATENATE("R2C",'Mapa final'!$S$11),"")</f>
        <v/>
      </c>
      <c r="AK46" s="42" t="str">
        <f>IF(AND('Mapa final'!$AE$13="Muy Alta",'Mapa final'!$AG$13="Catastrófico"),CONCATENATE("R2C",'Mapa final'!$S$13),"")</f>
        <v/>
      </c>
      <c r="AL46" s="42" t="str">
        <f>IF(AND('Mapa final'!$AE$11="Muy Alta",'Mapa final'!$AG$11="Catastrófico"),CONCATENATE("R2C",'Mapa final'!$S$11),"")</f>
        <v/>
      </c>
      <c r="AM46" s="43" t="str">
        <f>IF(AND('Mapa final'!$AE$13="Muy Alta",'Mapa final'!$AG$13="Catastrófico"),CONCATENATE("R2C",'Mapa final'!$S$13),"")</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9.5" customHeight="1" x14ac:dyDescent="0.25">
      <c r="A47" s="70"/>
      <c r="B47" s="224"/>
      <c r="C47" s="224"/>
      <c r="D47" s="225"/>
      <c r="E47" s="321"/>
      <c r="F47" s="322"/>
      <c r="G47" s="322"/>
      <c r="H47" s="322"/>
      <c r="I47" s="338"/>
      <c r="J47" s="65" t="str">
        <f>IF(AND('Mapa final'!$AE$11="Baja",'Mapa final'!$AG$11="Leve"),CONCATENATE("R2C",'Mapa final'!$S$11),"")</f>
        <v/>
      </c>
      <c r="K47" s="156" t="str">
        <f>IF(AND('Mapa final'!$AE$13="Baja",'Mapa final'!$AG$13="Leve"),CONCATENATE("R2C",'Mapa final'!$S$13),"")</f>
        <v/>
      </c>
      <c r="L47" s="156" t="str">
        <f>IF(AND('Mapa final'!$AE$11="Baja",'Mapa final'!$AG$11="Leve"),CONCATENATE("R2C",'Mapa final'!$S$11),"")</f>
        <v/>
      </c>
      <c r="M47" s="156" t="str">
        <f>IF(AND('Mapa final'!$AE$13="Baja",'Mapa final'!$AG$13="Leve"),CONCATENATE("R2C",'Mapa final'!$S$13),"")</f>
        <v/>
      </c>
      <c r="N47" s="156" t="str">
        <f>IF(AND('Mapa final'!$AE$11="Baja",'Mapa final'!$AG$11="Leve"),CONCATENATE("R2C",'Mapa final'!$S$11),"")</f>
        <v/>
      </c>
      <c r="O47" s="66" t="str">
        <f>IF(AND('Mapa final'!$AE$13="Baja",'Mapa final'!$AG$13="Leve"),CONCATENATE("R2C",'Mapa final'!$S$13),"")</f>
        <v/>
      </c>
      <c r="P47" s="65" t="str">
        <f>IF(AND('Mapa final'!$AE$11="Baja",'Mapa final'!$AG$11="Leve"),CONCATENATE("R2C",'Mapa final'!$S$11),"")</f>
        <v/>
      </c>
      <c r="Q47" s="156" t="str">
        <f>IF(AND('Mapa final'!$AE$13="Baja",'Mapa final'!$AG$13="Leve"),CONCATENATE("R2C",'Mapa final'!$S$13),"")</f>
        <v/>
      </c>
      <c r="R47" s="156" t="str">
        <f>IF(AND('Mapa final'!$AE$11="Baja",'Mapa final'!$AG$11="Leve"),CONCATENATE("R2C",'Mapa final'!$S$11),"")</f>
        <v/>
      </c>
      <c r="S47" s="156" t="str">
        <f>IF(AND('Mapa final'!$AE$13="Baja",'Mapa final'!$AG$13="Leve"),CONCATENATE("R2C",'Mapa final'!$S$13),"")</f>
        <v/>
      </c>
      <c r="T47" s="156" t="str">
        <f>IF(AND('Mapa final'!$AE$11="Baja",'Mapa final'!$AG$11="Leve"),CONCATENATE("R2C",'Mapa final'!$S$11),"")</f>
        <v/>
      </c>
      <c r="U47" s="66" t="str">
        <f>IF(AND('Mapa final'!$AE$13="Baja",'Mapa final'!$AG$13="Leve"),CONCATENATE("R2C",'Mapa final'!$S$13),"")</f>
        <v/>
      </c>
      <c r="V47" s="57" t="str">
        <f>IF(AND('Mapa final'!$AE$11="Alta",'Mapa final'!$AG$11="Leve"),CONCATENATE("R2C",'Mapa final'!$S$11),"")</f>
        <v/>
      </c>
      <c r="W47" s="154" t="str">
        <f>IF(AND('Mapa final'!$AE$11="Alta",'Mapa final'!$AG$11="Leve"),CONCATENATE("R2C",'Mapa final'!$S$11),"")</f>
        <v/>
      </c>
      <c r="X47" s="154" t="str">
        <f>IF(AND('Mapa final'!$AE$11="Alta",'Mapa final'!$AG$11="Leve"),CONCATENATE("R2C",'Mapa final'!$S$11),"")</f>
        <v/>
      </c>
      <c r="Y47" s="154" t="str">
        <f>IF(AND('Mapa final'!$AE$11="Alta",'Mapa final'!$AG$11="Leve"),CONCATENATE("R2C",'Mapa final'!$S$11),"")</f>
        <v/>
      </c>
      <c r="Z47" s="154" t="str">
        <f>IF(AND('Mapa final'!$AE$11="Alta",'Mapa final'!$AG$11="Leve"),CONCATENATE("R2C",'Mapa final'!$S$11),"")</f>
        <v/>
      </c>
      <c r="AA47" s="58" t="str">
        <f>IF(AND('Mapa final'!$AE$11="Alta",'Mapa final'!$AG$11="Leve"),CONCATENATE("R2C",'Mapa final'!$S$11),"")</f>
        <v/>
      </c>
      <c r="AB47" s="44" t="str">
        <f>IF(AND('Mapa final'!$AE$11="Muy Alta",'Mapa final'!$AG$11="Leve"),CONCATENATE("R2C",'Mapa final'!$S$11),"")</f>
        <v/>
      </c>
      <c r="AC47" s="153" t="str">
        <f>IF(AND('Mapa final'!$AE$13="Muy Alta",'Mapa final'!$AG$13="Leve"),CONCATENATE("R2C",'Mapa final'!$S$13),"")</f>
        <v/>
      </c>
      <c r="AD47" s="153" t="str">
        <f>IF(AND('Mapa final'!$AE$11="Muy Alta",'Mapa final'!$AG$11="Leve"),CONCATENATE("R2C",'Mapa final'!$S$11),"")</f>
        <v/>
      </c>
      <c r="AE47" s="153" t="str">
        <f>IF(AND('Mapa final'!$AE$13="Muy Alta",'Mapa final'!$AG$13="Leve"),CONCATENATE("R2C",'Mapa final'!$S$13),"")</f>
        <v/>
      </c>
      <c r="AF47" s="153" t="str">
        <f>IF(AND('Mapa final'!$AE$11="Muy Alta",'Mapa final'!$AG$11="Leve"),CONCATENATE("R2C",'Mapa final'!$S$11),"")</f>
        <v/>
      </c>
      <c r="AG47" s="45" t="str">
        <f>IF(AND('Mapa final'!$AE$13="Muy Alta",'Mapa final'!$AG$13="Leve"),CONCATENATE("R2C",'Mapa final'!$S$13),"")</f>
        <v/>
      </c>
      <c r="AH47" s="46" t="str">
        <f>IF(AND('Mapa final'!$AE$11="Muy Alta",'Mapa final'!$AG$11="Catastrófico"),CONCATENATE("R2C",'Mapa final'!$S$11),"")</f>
        <v/>
      </c>
      <c r="AI47" s="155" t="str">
        <f>IF(AND('Mapa final'!$AE$13="Muy Alta",'Mapa final'!$AG$13="Catastrófico"),CONCATENATE("R2C",'Mapa final'!$S$13),"")</f>
        <v/>
      </c>
      <c r="AJ47" s="155" t="str">
        <f>IF(AND('Mapa final'!$AE$11="Muy Alta",'Mapa final'!$AG$11="Catastrófico"),CONCATENATE("R2C",'Mapa final'!$S$11),"")</f>
        <v/>
      </c>
      <c r="AK47" s="155" t="str">
        <f>IF(AND('Mapa final'!$AE$13="Muy Alta",'Mapa final'!$AG$13="Catastrófico"),CONCATENATE("R2C",'Mapa final'!$S$13),"")</f>
        <v/>
      </c>
      <c r="AL47" s="155" t="str">
        <f>IF(AND('Mapa final'!$AE$11="Muy Alta",'Mapa final'!$AG$11="Catastrófico"),CONCATENATE("R2C",'Mapa final'!$S$11),"")</f>
        <v/>
      </c>
      <c r="AM47" s="47" t="str">
        <f>IF(AND('Mapa final'!$AE$13="Muy Alta",'Mapa final'!$AG$13="Catastrófico"),CONCATENATE("R2C",'Mapa final'!$S$13),"")</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24"/>
      <c r="C48" s="224"/>
      <c r="D48" s="225"/>
      <c r="E48" s="321"/>
      <c r="F48" s="322"/>
      <c r="G48" s="322"/>
      <c r="H48" s="322"/>
      <c r="I48" s="338"/>
      <c r="J48" s="65" t="str">
        <f>IF(AND('Mapa final'!$AE$11="Baja",'Mapa final'!$AG$11="Leve"),CONCATENATE("R2C",'Mapa final'!$S$11),"")</f>
        <v/>
      </c>
      <c r="K48" s="156" t="str">
        <f>IF(AND('Mapa final'!$AE$13="Baja",'Mapa final'!$AG$13="Leve"),CONCATENATE("R2C",'Mapa final'!$S$13),"")</f>
        <v/>
      </c>
      <c r="L48" s="156" t="str">
        <f>IF(AND('Mapa final'!$AE$11="Baja",'Mapa final'!$AG$11="Leve"),CONCATENATE("R2C",'Mapa final'!$S$11),"")</f>
        <v/>
      </c>
      <c r="M48" s="156" t="str">
        <f>IF(AND('Mapa final'!$AE$13="Baja",'Mapa final'!$AG$13="Leve"),CONCATENATE("R2C",'Mapa final'!$S$13),"")</f>
        <v/>
      </c>
      <c r="N48" s="156" t="str">
        <f>IF(AND('Mapa final'!$AE$11="Baja",'Mapa final'!$AG$11="Leve"),CONCATENATE("R2C",'Mapa final'!$S$11),"")</f>
        <v/>
      </c>
      <c r="O48" s="66" t="str">
        <f>IF(AND('Mapa final'!$AE$13="Baja",'Mapa final'!$AG$13="Leve"),CONCATENATE("R2C",'Mapa final'!$S$13),"")</f>
        <v/>
      </c>
      <c r="P48" s="65" t="str">
        <f>IF(AND('Mapa final'!$AE$11="Baja",'Mapa final'!$AG$11="Leve"),CONCATENATE("R2C",'Mapa final'!$S$11),"")</f>
        <v/>
      </c>
      <c r="Q48" s="156" t="str">
        <f>IF(AND('Mapa final'!$AE$13="Baja",'Mapa final'!$AG$13="Leve"),CONCATENATE("R2C",'Mapa final'!$S$13),"")</f>
        <v/>
      </c>
      <c r="R48" s="156" t="str">
        <f>IF(AND('Mapa final'!$AE$11="Baja",'Mapa final'!$AG$11="Leve"),CONCATENATE("R2C",'Mapa final'!$S$11),"")</f>
        <v/>
      </c>
      <c r="S48" s="156" t="str">
        <f>IF(AND('Mapa final'!$AE$13="Baja",'Mapa final'!$AG$13="Leve"),CONCATENATE("R2C",'Mapa final'!$S$13),"")</f>
        <v/>
      </c>
      <c r="T48" s="156" t="str">
        <f>IF(AND('Mapa final'!$AE$11="Baja",'Mapa final'!$AG$11="Leve"),CONCATENATE("R2C",'Mapa final'!$S$11),"")</f>
        <v/>
      </c>
      <c r="U48" s="66" t="str">
        <f>IF(AND('Mapa final'!$AE$13="Baja",'Mapa final'!$AG$13="Leve"),CONCATENATE("R2C",'Mapa final'!$S$13),"")</f>
        <v/>
      </c>
      <c r="V48" s="57" t="str">
        <f>IF(AND('Mapa final'!$AE$11="Alta",'Mapa final'!$AG$11="Leve"),CONCATENATE("R2C",'Mapa final'!$S$11),"")</f>
        <v/>
      </c>
      <c r="W48" s="154" t="str">
        <f>IF(AND('Mapa final'!$AE$11="Alta",'Mapa final'!$AG$11="Leve"),CONCATENATE("R2C",'Mapa final'!$S$11),"")</f>
        <v/>
      </c>
      <c r="X48" s="154" t="str">
        <f>IF(AND('Mapa final'!$AE$11="Alta",'Mapa final'!$AG$11="Leve"),CONCATENATE("R2C",'Mapa final'!$S$11),"")</f>
        <v/>
      </c>
      <c r="Y48" s="154" t="str">
        <f>IF(AND('Mapa final'!$AE$11="Alta",'Mapa final'!$AG$11="Leve"),CONCATENATE("R2C",'Mapa final'!$S$11),"")</f>
        <v/>
      </c>
      <c r="Z48" s="154" t="str">
        <f>IF(AND('Mapa final'!$AE$11="Alta",'Mapa final'!$AG$11="Leve"),CONCATENATE("R2C",'Mapa final'!$S$11),"")</f>
        <v/>
      </c>
      <c r="AA48" s="58" t="str">
        <f>IF(AND('Mapa final'!$AE$11="Alta",'Mapa final'!$AG$11="Leve"),CONCATENATE("R2C",'Mapa final'!$S$11),"")</f>
        <v/>
      </c>
      <c r="AB48" s="44" t="str">
        <f>IF(AND('Mapa final'!$AE$11="Muy Alta",'Mapa final'!$AG$11="Leve"),CONCATENATE("R2C",'Mapa final'!$S$11),"")</f>
        <v/>
      </c>
      <c r="AC48" s="153" t="str">
        <f>IF(AND('Mapa final'!$AE$13="Muy Alta",'Mapa final'!$AG$13="Leve"),CONCATENATE("R2C",'Mapa final'!$S$13),"")</f>
        <v/>
      </c>
      <c r="AD48" s="153" t="str">
        <f>IF(AND('Mapa final'!$AE$11="Muy Alta",'Mapa final'!$AG$11="Leve"),CONCATENATE("R2C",'Mapa final'!$S$11),"")</f>
        <v/>
      </c>
      <c r="AE48" s="153" t="str">
        <f>IF(AND('Mapa final'!$AE$13="Muy Alta",'Mapa final'!$AG$13="Leve"),CONCATENATE("R2C",'Mapa final'!$S$13),"")</f>
        <v/>
      </c>
      <c r="AF48" s="153" t="str">
        <f>IF(AND('Mapa final'!$AE$11="Muy Alta",'Mapa final'!$AG$11="Leve"),CONCATENATE("R2C",'Mapa final'!$S$11),"")</f>
        <v/>
      </c>
      <c r="AG48" s="45" t="str">
        <f>IF(AND('Mapa final'!$AE$13="Muy Alta",'Mapa final'!$AG$13="Leve"),CONCATENATE("R2C",'Mapa final'!$S$13),"")</f>
        <v/>
      </c>
      <c r="AH48" s="46" t="str">
        <f>IF(AND('Mapa final'!$AE$11="Muy Alta",'Mapa final'!$AG$11="Catastrófico"),CONCATENATE("R2C",'Mapa final'!$S$11),"")</f>
        <v/>
      </c>
      <c r="AI48" s="155" t="str">
        <f>IF(AND('Mapa final'!$AE$13="Muy Alta",'Mapa final'!$AG$13="Catastrófico"),CONCATENATE("R2C",'Mapa final'!$S$13),"")</f>
        <v/>
      </c>
      <c r="AJ48" s="155" t="str">
        <f>IF(AND('Mapa final'!$AE$11="Muy Alta",'Mapa final'!$AG$11="Catastrófico"),CONCATENATE("R2C",'Mapa final'!$S$11),"")</f>
        <v/>
      </c>
      <c r="AK48" s="155" t="str">
        <f>IF(AND('Mapa final'!$AE$13="Muy Alta",'Mapa final'!$AG$13="Catastrófico"),CONCATENATE("R2C",'Mapa final'!$S$13),"")</f>
        <v/>
      </c>
      <c r="AL48" s="155" t="str">
        <f>IF(AND('Mapa final'!$AE$11="Muy Alta",'Mapa final'!$AG$11="Catastrófico"),CONCATENATE("R2C",'Mapa final'!$S$11),"")</f>
        <v/>
      </c>
      <c r="AM48" s="47" t="str">
        <f>IF(AND('Mapa final'!$AE$13="Muy Alta",'Mapa final'!$AG$13="Catastrófico"),CONCATENATE("R2C",'Mapa final'!$S$13),"")</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24"/>
      <c r="C49" s="224"/>
      <c r="D49" s="225"/>
      <c r="E49" s="323"/>
      <c r="F49" s="322"/>
      <c r="G49" s="322"/>
      <c r="H49" s="322"/>
      <c r="I49" s="338"/>
      <c r="J49" s="65" t="str">
        <f>IF(AND('Mapa final'!$AE$11="Baja",'Mapa final'!$AG$11="Leve"),CONCATENATE("R2C",'Mapa final'!$S$11),"")</f>
        <v/>
      </c>
      <c r="K49" s="156" t="str">
        <f>IF(AND('Mapa final'!$AE$13="Baja",'Mapa final'!$AG$13="Leve"),CONCATENATE("R2C",'Mapa final'!$S$13),"")</f>
        <v/>
      </c>
      <c r="L49" s="156" t="str">
        <f>IF(AND('Mapa final'!$AE$11="Baja",'Mapa final'!$AG$11="Leve"),CONCATENATE("R2C",'Mapa final'!$S$11),"")</f>
        <v/>
      </c>
      <c r="M49" s="156" t="str">
        <f>IF(AND('Mapa final'!$AE$13="Baja",'Mapa final'!$AG$13="Leve"),CONCATENATE("R2C",'Mapa final'!$S$13),"")</f>
        <v/>
      </c>
      <c r="N49" s="156" t="str">
        <f>IF(AND('Mapa final'!$AE$11="Baja",'Mapa final'!$AG$11="Leve"),CONCATENATE("R2C",'Mapa final'!$S$11),"")</f>
        <v/>
      </c>
      <c r="O49" s="66" t="str">
        <f>IF(AND('Mapa final'!$AE$13="Baja",'Mapa final'!$AG$13="Leve"),CONCATENATE("R2C",'Mapa final'!$S$13),"")</f>
        <v/>
      </c>
      <c r="P49" s="65" t="str">
        <f>IF(AND('Mapa final'!$AE$11="Baja",'Mapa final'!$AG$11="Leve"),CONCATENATE("R2C",'Mapa final'!$S$11),"")</f>
        <v/>
      </c>
      <c r="Q49" s="156" t="str">
        <f>IF(AND('Mapa final'!$AE$13="Baja",'Mapa final'!$AG$13="Leve"),CONCATENATE("R2C",'Mapa final'!$S$13),"")</f>
        <v/>
      </c>
      <c r="R49" s="156" t="str">
        <f>IF(AND('Mapa final'!$AE$11="Baja",'Mapa final'!$AG$11="Leve"),CONCATENATE("R2C",'Mapa final'!$S$11),"")</f>
        <v/>
      </c>
      <c r="S49" s="156" t="str">
        <f>IF(AND('Mapa final'!$AE$13="Baja",'Mapa final'!$AG$13="Leve"),CONCATENATE("R2C",'Mapa final'!$S$13),"")</f>
        <v/>
      </c>
      <c r="T49" s="156" t="str">
        <f>IF(AND('Mapa final'!$AE$11="Baja",'Mapa final'!$AG$11="Leve"),CONCATENATE("R2C",'Mapa final'!$S$11),"")</f>
        <v/>
      </c>
      <c r="U49" s="66" t="str">
        <f>IF(AND('Mapa final'!$AE$13="Baja",'Mapa final'!$AG$13="Leve"),CONCATENATE("R2C",'Mapa final'!$S$13),"")</f>
        <v/>
      </c>
      <c r="V49" s="57" t="str">
        <f>IF(AND('Mapa final'!$AE$11="Alta",'Mapa final'!$AG$11="Leve"),CONCATENATE("R2C",'Mapa final'!$S$11),"")</f>
        <v/>
      </c>
      <c r="W49" s="154" t="str">
        <f>IF(AND('Mapa final'!$AE$11="Alta",'Mapa final'!$AG$11="Leve"),CONCATENATE("R2C",'Mapa final'!$S$11),"")</f>
        <v/>
      </c>
      <c r="X49" s="154" t="str">
        <f>IF(AND('Mapa final'!$AE$11="Alta",'Mapa final'!$AG$11="Leve"),CONCATENATE("R2C",'Mapa final'!$S$11),"")</f>
        <v/>
      </c>
      <c r="Y49" s="154" t="str">
        <f>IF(AND('Mapa final'!$AE$11="Alta",'Mapa final'!$AG$11="Leve"),CONCATENATE("R2C",'Mapa final'!$S$11),"")</f>
        <v/>
      </c>
      <c r="Z49" s="154" t="str">
        <f>IF(AND('Mapa final'!$AE$11="Alta",'Mapa final'!$AG$11="Leve"),CONCATENATE("R2C",'Mapa final'!$S$11),"")</f>
        <v/>
      </c>
      <c r="AA49" s="58" t="str">
        <f>IF(AND('Mapa final'!$AE$11="Alta",'Mapa final'!$AG$11="Leve"),CONCATENATE("R2C",'Mapa final'!$S$11),"")</f>
        <v/>
      </c>
      <c r="AB49" s="44" t="str">
        <f>IF(AND('Mapa final'!$AE$11="Muy Alta",'Mapa final'!$AG$11="Leve"),CONCATENATE("R2C",'Mapa final'!$S$11),"")</f>
        <v/>
      </c>
      <c r="AC49" s="153" t="str">
        <f>IF(AND('Mapa final'!$AE$13="Muy Alta",'Mapa final'!$AG$13="Leve"),CONCATENATE("R2C",'Mapa final'!$S$13),"")</f>
        <v/>
      </c>
      <c r="AD49" s="153" t="str">
        <f>IF(AND('Mapa final'!$AE$11="Muy Alta",'Mapa final'!$AG$11="Leve"),CONCATENATE("R2C",'Mapa final'!$S$11),"")</f>
        <v/>
      </c>
      <c r="AE49" s="153" t="str">
        <f>IF(AND('Mapa final'!$AE$13="Muy Alta",'Mapa final'!$AG$13="Leve"),CONCATENATE("R2C",'Mapa final'!$S$13),"")</f>
        <v/>
      </c>
      <c r="AF49" s="153" t="str">
        <f>IF(AND('Mapa final'!$AE$11="Muy Alta",'Mapa final'!$AG$11="Leve"),CONCATENATE("R2C",'Mapa final'!$S$11),"")</f>
        <v/>
      </c>
      <c r="AG49" s="45" t="str">
        <f>IF(AND('Mapa final'!$AE$13="Muy Alta",'Mapa final'!$AG$13="Leve"),CONCATENATE("R2C",'Mapa final'!$S$13),"")</f>
        <v/>
      </c>
      <c r="AH49" s="46" t="str">
        <f>IF(AND('Mapa final'!$AE$11="Muy Alta",'Mapa final'!$AG$11="Catastrófico"),CONCATENATE("R2C",'Mapa final'!$S$11),"")</f>
        <v/>
      </c>
      <c r="AI49" s="155" t="str">
        <f>IF(AND('Mapa final'!$AE$13="Muy Alta",'Mapa final'!$AG$13="Catastrófico"),CONCATENATE("R2C",'Mapa final'!$S$13),"")</f>
        <v/>
      </c>
      <c r="AJ49" s="155" t="str">
        <f>IF(AND('Mapa final'!$AE$11="Muy Alta",'Mapa final'!$AG$11="Catastrófico"),CONCATENATE("R2C",'Mapa final'!$S$11),"")</f>
        <v/>
      </c>
      <c r="AK49" s="155" t="str">
        <f>IF(AND('Mapa final'!$AE$13="Muy Alta",'Mapa final'!$AG$13="Catastrófico"),CONCATENATE("R2C",'Mapa final'!$S$13),"")</f>
        <v/>
      </c>
      <c r="AL49" s="155" t="str">
        <f>IF(AND('Mapa final'!$AE$11="Muy Alta",'Mapa final'!$AG$11="Catastrófico"),CONCATENATE("R2C",'Mapa final'!$S$11),"")</f>
        <v/>
      </c>
      <c r="AM49" s="47" t="str">
        <f>IF(AND('Mapa final'!$AE$13="Muy Alta",'Mapa final'!$AG$13="Catastrófico"),CONCATENATE("R2C",'Mapa final'!$S$13),"")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24"/>
      <c r="C50" s="224"/>
      <c r="D50" s="225"/>
      <c r="E50" s="323"/>
      <c r="F50" s="322"/>
      <c r="G50" s="322"/>
      <c r="H50" s="322"/>
      <c r="I50" s="338"/>
      <c r="J50" s="65" t="str">
        <f>IF(AND('Mapa final'!$AE$11="Baja",'Mapa final'!$AG$11="Leve"),CONCATENATE("R2C",'Mapa final'!$S$11),"")</f>
        <v/>
      </c>
      <c r="K50" s="156" t="str">
        <f>IF(AND('Mapa final'!$AE$13="Baja",'Mapa final'!$AG$13="Leve"),CONCATENATE("R2C",'Mapa final'!$S$13),"")</f>
        <v/>
      </c>
      <c r="L50" s="156" t="str">
        <f>IF(AND('Mapa final'!$AE$11="Baja",'Mapa final'!$AG$11="Leve"),CONCATENATE("R2C",'Mapa final'!$S$11),"")</f>
        <v/>
      </c>
      <c r="M50" s="156" t="str">
        <f>IF(AND('Mapa final'!$AE$13="Baja",'Mapa final'!$AG$13="Leve"),CONCATENATE("R2C",'Mapa final'!$S$13),"")</f>
        <v/>
      </c>
      <c r="N50" s="156" t="str">
        <f>IF(AND('Mapa final'!$AE$11="Baja",'Mapa final'!$AG$11="Leve"),CONCATENATE("R2C",'Mapa final'!$S$11),"")</f>
        <v/>
      </c>
      <c r="O50" s="66" t="str">
        <f>IF(AND('Mapa final'!$AE$13="Baja",'Mapa final'!$AG$13="Leve"),CONCATENATE("R2C",'Mapa final'!$S$13),"")</f>
        <v/>
      </c>
      <c r="P50" s="65" t="str">
        <f>IF(AND('Mapa final'!$AE$11="Baja",'Mapa final'!$AG$11="Leve"),CONCATENATE("R2C",'Mapa final'!$S$11),"")</f>
        <v/>
      </c>
      <c r="Q50" s="156" t="str">
        <f>IF(AND('Mapa final'!$AE$13="Baja",'Mapa final'!$AG$13="Leve"),CONCATENATE("R2C",'Mapa final'!$S$13),"")</f>
        <v/>
      </c>
      <c r="R50" s="156" t="str">
        <f>IF(AND('Mapa final'!$AE$11="Baja",'Mapa final'!$AG$11="Leve"),CONCATENATE("R2C",'Mapa final'!$S$11),"")</f>
        <v/>
      </c>
      <c r="S50" s="156" t="str">
        <f>IF(AND('Mapa final'!$AE$13="Baja",'Mapa final'!$AG$13="Leve"),CONCATENATE("R2C",'Mapa final'!$S$13),"")</f>
        <v/>
      </c>
      <c r="T50" s="156" t="str">
        <f>IF(AND('Mapa final'!$AE$11="Baja",'Mapa final'!$AG$11="Leve"),CONCATENATE("R2C",'Mapa final'!$S$11),"")</f>
        <v/>
      </c>
      <c r="U50" s="66" t="str">
        <f>IF(AND('Mapa final'!$AE$13="Baja",'Mapa final'!$AG$13="Leve"),CONCATENATE("R2C",'Mapa final'!$S$13),"")</f>
        <v/>
      </c>
      <c r="V50" s="57" t="str">
        <f>IF(AND('Mapa final'!$AE$11="Alta",'Mapa final'!$AG$11="Leve"),CONCATENATE("R2C",'Mapa final'!$S$11),"")</f>
        <v/>
      </c>
      <c r="W50" s="154" t="str">
        <f>IF(AND('Mapa final'!$AE$11="Alta",'Mapa final'!$AG$11="Leve"),CONCATENATE("R2C",'Mapa final'!$S$11),"")</f>
        <v/>
      </c>
      <c r="X50" s="154" t="str">
        <f>IF(AND('Mapa final'!$AE$11="Alta",'Mapa final'!$AG$11="Leve"),CONCATENATE("R2C",'Mapa final'!$S$11),"")</f>
        <v/>
      </c>
      <c r="Y50" s="154" t="str">
        <f>IF(AND('Mapa final'!$AE$11="Alta",'Mapa final'!$AG$11="Leve"),CONCATENATE("R2C",'Mapa final'!$S$11),"")</f>
        <v/>
      </c>
      <c r="Z50" s="154" t="str">
        <f>IF(AND('Mapa final'!$AE$11="Alta",'Mapa final'!$AG$11="Leve"),CONCATENATE("R2C",'Mapa final'!$S$11),"")</f>
        <v/>
      </c>
      <c r="AA50" s="58" t="str">
        <f>IF(AND('Mapa final'!$AE$11="Alta",'Mapa final'!$AG$11="Leve"),CONCATENATE("R2C",'Mapa final'!$S$11),"")</f>
        <v/>
      </c>
      <c r="AB50" s="44" t="str">
        <f>IF(AND('Mapa final'!$AE$11="Muy Alta",'Mapa final'!$AG$11="Leve"),CONCATENATE("R2C",'Mapa final'!$S$11),"")</f>
        <v/>
      </c>
      <c r="AC50" s="153" t="str">
        <f>IF(AND('Mapa final'!$AE$13="Muy Alta",'Mapa final'!$AG$13="Leve"),CONCATENATE("R2C",'Mapa final'!$S$13),"")</f>
        <v/>
      </c>
      <c r="AD50" s="153" t="str">
        <f>IF(AND('Mapa final'!$AE$11="Muy Alta",'Mapa final'!$AG$11="Leve"),CONCATENATE("R2C",'Mapa final'!$S$11),"")</f>
        <v/>
      </c>
      <c r="AE50" s="153" t="str">
        <f>IF(AND('Mapa final'!$AE$13="Muy Alta",'Mapa final'!$AG$13="Leve"),CONCATENATE("R2C",'Mapa final'!$S$13),"")</f>
        <v/>
      </c>
      <c r="AF50" s="153" t="str">
        <f>IF(AND('Mapa final'!$AE$11="Muy Alta",'Mapa final'!$AG$11="Leve"),CONCATENATE("R2C",'Mapa final'!$S$11),"")</f>
        <v/>
      </c>
      <c r="AG50" s="45" t="str">
        <f>IF(AND('Mapa final'!$AE$13="Muy Alta",'Mapa final'!$AG$13="Leve"),CONCATENATE("R2C",'Mapa final'!$S$13),"")</f>
        <v/>
      </c>
      <c r="AH50" s="46" t="str">
        <f>IF(AND('Mapa final'!$AE$11="Muy Alta",'Mapa final'!$AG$11="Catastrófico"),CONCATENATE("R2C",'Mapa final'!$S$11),"")</f>
        <v/>
      </c>
      <c r="AI50" s="155" t="str">
        <f>IF(AND('Mapa final'!$AE$13="Muy Alta",'Mapa final'!$AG$13="Catastrófico"),CONCATENATE("R2C",'Mapa final'!$S$13),"")</f>
        <v/>
      </c>
      <c r="AJ50" s="155" t="str">
        <f>IF(AND('Mapa final'!$AE$11="Muy Alta",'Mapa final'!$AG$11="Catastrófico"),CONCATENATE("R2C",'Mapa final'!$S$11),"")</f>
        <v/>
      </c>
      <c r="AK50" s="155" t="str">
        <f>IF(AND('Mapa final'!$AE$13="Muy Alta",'Mapa final'!$AG$13="Catastrófico"),CONCATENATE("R2C",'Mapa final'!$S$13),"")</f>
        <v/>
      </c>
      <c r="AL50" s="155" t="str">
        <f>IF(AND('Mapa final'!$AE$11="Muy Alta",'Mapa final'!$AG$11="Catastrófico"),CONCATENATE("R2C",'Mapa final'!$S$11),"")</f>
        <v/>
      </c>
      <c r="AM50" s="47" t="str">
        <f>IF(AND('Mapa final'!$AE$13="Muy Alta",'Mapa final'!$AG$13="Catastrófico"),CONCATENATE("R2C",'Mapa final'!$S$13),"")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24"/>
      <c r="C51" s="224"/>
      <c r="D51" s="225"/>
      <c r="E51" s="323"/>
      <c r="F51" s="322"/>
      <c r="G51" s="322"/>
      <c r="H51" s="322"/>
      <c r="I51" s="338"/>
      <c r="J51" s="65" t="str">
        <f>IF(AND('Mapa final'!$AE$11="Baja",'Mapa final'!$AG$11="Leve"),CONCATENATE("R2C",'Mapa final'!$S$11),"")</f>
        <v/>
      </c>
      <c r="K51" s="156" t="str">
        <f>IF(AND('Mapa final'!$AE$13="Baja",'Mapa final'!$AG$13="Leve"),CONCATENATE("R2C",'Mapa final'!$S$13),"")</f>
        <v/>
      </c>
      <c r="L51" s="156" t="str">
        <f>IF(AND('Mapa final'!$AE$11="Baja",'Mapa final'!$AG$11="Leve"),CONCATENATE("R2C",'Mapa final'!$S$11),"")</f>
        <v/>
      </c>
      <c r="M51" s="156" t="str">
        <f>IF(AND('Mapa final'!$AE$13="Baja",'Mapa final'!$AG$13="Leve"),CONCATENATE("R2C",'Mapa final'!$S$13),"")</f>
        <v/>
      </c>
      <c r="N51" s="156" t="str">
        <f>IF(AND('Mapa final'!$AE$11="Baja",'Mapa final'!$AG$11="Leve"),CONCATENATE("R2C",'Mapa final'!$S$11),"")</f>
        <v/>
      </c>
      <c r="O51" s="66" t="str">
        <f>IF(AND('Mapa final'!$AE$13="Baja",'Mapa final'!$AG$13="Leve"),CONCATENATE("R2C",'Mapa final'!$S$13),"")</f>
        <v/>
      </c>
      <c r="P51" s="65" t="str">
        <f>IF(AND('Mapa final'!$AE$11="Baja",'Mapa final'!$AG$11="Leve"),CONCATENATE("R2C",'Mapa final'!$S$11),"")</f>
        <v/>
      </c>
      <c r="Q51" s="156" t="str">
        <f>IF(AND('Mapa final'!$AE$13="Baja",'Mapa final'!$AG$13="Leve"),CONCATENATE("R2C",'Mapa final'!$S$13),"")</f>
        <v/>
      </c>
      <c r="R51" s="156" t="str">
        <f>IF(AND('Mapa final'!$AE$11="Baja",'Mapa final'!$AG$11="Leve"),CONCATENATE("R2C",'Mapa final'!$S$11),"")</f>
        <v/>
      </c>
      <c r="S51" s="156" t="str">
        <f>IF(AND('Mapa final'!$AE$13="Baja",'Mapa final'!$AG$13="Leve"),CONCATENATE("R2C",'Mapa final'!$S$13),"")</f>
        <v/>
      </c>
      <c r="T51" s="156" t="str">
        <f>IF(AND('Mapa final'!$AE$11="Baja",'Mapa final'!$AG$11="Leve"),CONCATENATE("R2C",'Mapa final'!$S$11),"")</f>
        <v/>
      </c>
      <c r="U51" s="66" t="str">
        <f>IF(AND('Mapa final'!$AE$13="Baja",'Mapa final'!$AG$13="Leve"),CONCATENATE("R2C",'Mapa final'!$S$13),"")</f>
        <v/>
      </c>
      <c r="V51" s="57" t="str">
        <f>IF(AND('Mapa final'!$AE$11="Alta",'Mapa final'!$AG$11="Leve"),CONCATENATE("R2C",'Mapa final'!$S$11),"")</f>
        <v/>
      </c>
      <c r="W51" s="154" t="str">
        <f>IF(AND('Mapa final'!$AE$11="Alta",'Mapa final'!$AG$11="Leve"),CONCATENATE("R2C",'Mapa final'!$S$11),"")</f>
        <v/>
      </c>
      <c r="X51" s="154" t="str">
        <f>IF(AND('Mapa final'!$AE$11="Alta",'Mapa final'!$AG$11="Leve"),CONCATENATE("R2C",'Mapa final'!$S$11),"")</f>
        <v/>
      </c>
      <c r="Y51" s="154" t="str">
        <f>IF(AND('Mapa final'!$AE$11="Alta",'Mapa final'!$AG$11="Leve"),CONCATENATE("R2C",'Mapa final'!$S$11),"")</f>
        <v/>
      </c>
      <c r="Z51" s="154" t="str">
        <f>IF(AND('Mapa final'!$AE$11="Alta",'Mapa final'!$AG$11="Leve"),CONCATENATE("R2C",'Mapa final'!$S$11),"")</f>
        <v/>
      </c>
      <c r="AA51" s="58" t="str">
        <f>IF(AND('Mapa final'!$AE$11="Alta",'Mapa final'!$AG$11="Leve"),CONCATENATE("R2C",'Mapa final'!$S$11),"")</f>
        <v/>
      </c>
      <c r="AB51" s="44" t="str">
        <f>IF(AND('Mapa final'!$AE$11="Muy Alta",'Mapa final'!$AG$11="Leve"),CONCATENATE("R2C",'Mapa final'!$S$11),"")</f>
        <v/>
      </c>
      <c r="AC51" s="153" t="str">
        <f>IF(AND('Mapa final'!$AE$13="Muy Alta",'Mapa final'!$AG$13="Leve"),CONCATENATE("R2C",'Mapa final'!$S$13),"")</f>
        <v/>
      </c>
      <c r="AD51" s="153" t="str">
        <f>IF(AND('Mapa final'!$AE$11="Muy Alta",'Mapa final'!$AG$11="Leve"),CONCATENATE("R2C",'Mapa final'!$S$11),"")</f>
        <v/>
      </c>
      <c r="AE51" s="153" t="str">
        <f>IF(AND('Mapa final'!$AE$13="Muy Alta",'Mapa final'!$AG$13="Leve"),CONCATENATE("R2C",'Mapa final'!$S$13),"")</f>
        <v/>
      </c>
      <c r="AF51" s="153" t="str">
        <f>IF(AND('Mapa final'!$AE$11="Muy Alta",'Mapa final'!$AG$11="Leve"),CONCATENATE("R2C",'Mapa final'!$S$11),"")</f>
        <v/>
      </c>
      <c r="AG51" s="45" t="str">
        <f>IF(AND('Mapa final'!$AE$13="Muy Alta",'Mapa final'!$AG$13="Leve"),CONCATENATE("R2C",'Mapa final'!$S$13),"")</f>
        <v/>
      </c>
      <c r="AH51" s="46" t="str">
        <f>IF(AND('Mapa final'!$AE$11="Muy Alta",'Mapa final'!$AG$11="Catastrófico"),CONCATENATE("R2C",'Mapa final'!$S$11),"")</f>
        <v/>
      </c>
      <c r="AI51" s="155" t="str">
        <f>IF(AND('Mapa final'!$AE$13="Muy Alta",'Mapa final'!$AG$13="Catastrófico"),CONCATENATE("R2C",'Mapa final'!$S$13),"")</f>
        <v/>
      </c>
      <c r="AJ51" s="155" t="str">
        <f>IF(AND('Mapa final'!$AE$11="Muy Alta",'Mapa final'!$AG$11="Catastrófico"),CONCATENATE("R2C",'Mapa final'!$S$11),"")</f>
        <v/>
      </c>
      <c r="AK51" s="155" t="str">
        <f>IF(AND('Mapa final'!$AE$13="Muy Alta",'Mapa final'!$AG$13="Catastrófico"),CONCATENATE("R2C",'Mapa final'!$S$13),"")</f>
        <v/>
      </c>
      <c r="AL51" s="155" t="str">
        <f>IF(AND('Mapa final'!$AE$11="Muy Alta",'Mapa final'!$AG$11="Catastrófico"),CONCATENATE("R2C",'Mapa final'!$S$11),"")</f>
        <v/>
      </c>
      <c r="AM51" s="47" t="str">
        <f>IF(AND('Mapa final'!$AE$13="Muy Alta",'Mapa final'!$AG$13="Catastrófico"),CONCATENATE("R2C",'Mapa final'!$S$13),"")</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24"/>
      <c r="C52" s="224"/>
      <c r="D52" s="225"/>
      <c r="E52" s="323"/>
      <c r="F52" s="322"/>
      <c r="G52" s="322"/>
      <c r="H52" s="322"/>
      <c r="I52" s="338"/>
      <c r="J52" s="65" t="str">
        <f>IF(AND('Mapa final'!$AE$11="Baja",'Mapa final'!$AG$11="Leve"),CONCATENATE("R2C",'Mapa final'!$S$11),"")</f>
        <v/>
      </c>
      <c r="K52" s="156" t="str">
        <f>IF(AND('Mapa final'!$AE$13="Baja",'Mapa final'!$AG$13="Leve"),CONCATENATE("R2C",'Mapa final'!$S$13),"")</f>
        <v/>
      </c>
      <c r="L52" s="156" t="str">
        <f>IF(AND('Mapa final'!$AE$11="Baja",'Mapa final'!$AG$11="Leve"),CONCATENATE("R2C",'Mapa final'!$S$11),"")</f>
        <v/>
      </c>
      <c r="M52" s="156" t="str">
        <f>IF(AND('Mapa final'!$AE$13="Baja",'Mapa final'!$AG$13="Leve"),CONCATENATE("R2C",'Mapa final'!$S$13),"")</f>
        <v/>
      </c>
      <c r="N52" s="156" t="str">
        <f>IF(AND('Mapa final'!$AE$11="Baja",'Mapa final'!$AG$11="Leve"),CONCATENATE("R2C",'Mapa final'!$S$11),"")</f>
        <v/>
      </c>
      <c r="O52" s="66" t="str">
        <f>IF(AND('Mapa final'!$AE$13="Baja",'Mapa final'!$AG$13="Leve"),CONCATENATE("R2C",'Mapa final'!$S$13),"")</f>
        <v/>
      </c>
      <c r="P52" s="65" t="str">
        <f>IF(AND('Mapa final'!$AE$11="Baja",'Mapa final'!$AG$11="Leve"),CONCATENATE("R2C",'Mapa final'!$S$11),"")</f>
        <v/>
      </c>
      <c r="Q52" s="156" t="str">
        <f>IF(AND('Mapa final'!$AE$13="Baja",'Mapa final'!$AG$13="Leve"),CONCATENATE("R2C",'Mapa final'!$S$13),"")</f>
        <v/>
      </c>
      <c r="R52" s="156" t="str">
        <f>IF(AND('Mapa final'!$AE$11="Baja",'Mapa final'!$AG$11="Leve"),CONCATENATE("R2C",'Mapa final'!$S$11),"")</f>
        <v/>
      </c>
      <c r="S52" s="156" t="str">
        <f>IF(AND('Mapa final'!$AE$13="Baja",'Mapa final'!$AG$13="Leve"),CONCATENATE("R2C",'Mapa final'!$S$13),"")</f>
        <v/>
      </c>
      <c r="T52" s="156" t="str">
        <f>IF(AND('Mapa final'!$AE$11="Baja",'Mapa final'!$AG$11="Leve"),CONCATENATE("R2C",'Mapa final'!$S$11),"")</f>
        <v/>
      </c>
      <c r="U52" s="66" t="str">
        <f>IF(AND('Mapa final'!$AE$13="Baja",'Mapa final'!$AG$13="Leve"),CONCATENATE("R2C",'Mapa final'!$S$13),"")</f>
        <v/>
      </c>
      <c r="V52" s="57" t="str">
        <f>IF(AND('Mapa final'!$AE$11="Alta",'Mapa final'!$AG$11="Leve"),CONCATENATE("R2C",'Mapa final'!$S$11),"")</f>
        <v/>
      </c>
      <c r="W52" s="154" t="str">
        <f>IF(AND('Mapa final'!$AE$11="Alta",'Mapa final'!$AG$11="Leve"),CONCATENATE("R2C",'Mapa final'!$S$11),"")</f>
        <v/>
      </c>
      <c r="X52" s="154" t="str">
        <f>IF(AND('Mapa final'!$AE$11="Alta",'Mapa final'!$AG$11="Leve"),CONCATENATE("R2C",'Mapa final'!$S$11),"")</f>
        <v/>
      </c>
      <c r="Y52" s="154" t="str">
        <f>IF(AND('Mapa final'!$AE$11="Alta",'Mapa final'!$AG$11="Leve"),CONCATENATE("R2C",'Mapa final'!$S$11),"")</f>
        <v/>
      </c>
      <c r="Z52" s="154" t="str">
        <f>IF(AND('Mapa final'!$AE$11="Alta",'Mapa final'!$AG$11="Leve"),CONCATENATE("R2C",'Mapa final'!$S$11),"")</f>
        <v/>
      </c>
      <c r="AA52" s="58" t="str">
        <f>IF(AND('Mapa final'!$AE$11="Alta",'Mapa final'!$AG$11="Leve"),CONCATENATE("R2C",'Mapa final'!$S$11),"")</f>
        <v/>
      </c>
      <c r="AB52" s="44" t="str">
        <f>IF(AND('Mapa final'!$AE$11="Muy Alta",'Mapa final'!$AG$11="Leve"),CONCATENATE("R2C",'Mapa final'!$S$11),"")</f>
        <v/>
      </c>
      <c r="AC52" s="153" t="str">
        <f>IF(AND('Mapa final'!$AE$13="Muy Alta",'Mapa final'!$AG$13="Leve"),CONCATENATE("R2C",'Mapa final'!$S$13),"")</f>
        <v/>
      </c>
      <c r="AD52" s="153" t="str">
        <f>IF(AND('Mapa final'!$AE$11="Muy Alta",'Mapa final'!$AG$11="Leve"),CONCATENATE("R2C",'Mapa final'!$S$11),"")</f>
        <v/>
      </c>
      <c r="AE52" s="153" t="str">
        <f>IF(AND('Mapa final'!$AE$13="Muy Alta",'Mapa final'!$AG$13="Leve"),CONCATENATE("R2C",'Mapa final'!$S$13),"")</f>
        <v/>
      </c>
      <c r="AF52" s="153" t="str">
        <f>IF(AND('Mapa final'!$AE$11="Muy Alta",'Mapa final'!$AG$11="Leve"),CONCATENATE("R2C",'Mapa final'!$S$11),"")</f>
        <v/>
      </c>
      <c r="AG52" s="45" t="str">
        <f>IF(AND('Mapa final'!$AE$13="Muy Alta",'Mapa final'!$AG$13="Leve"),CONCATENATE("R2C",'Mapa final'!$S$13),"")</f>
        <v/>
      </c>
      <c r="AH52" s="46" t="str">
        <f>IF(AND('Mapa final'!$AE$11="Muy Alta",'Mapa final'!$AG$11="Catastrófico"),CONCATENATE("R2C",'Mapa final'!$S$11),"")</f>
        <v/>
      </c>
      <c r="AI52" s="155" t="str">
        <f>IF(AND('Mapa final'!$AE$13="Muy Alta",'Mapa final'!$AG$13="Catastrófico"),CONCATENATE("R2C",'Mapa final'!$S$13),"")</f>
        <v/>
      </c>
      <c r="AJ52" s="155" t="str">
        <f>IF(AND('Mapa final'!$AE$11="Muy Alta",'Mapa final'!$AG$11="Catastrófico"),CONCATENATE("R2C",'Mapa final'!$S$11),"")</f>
        <v/>
      </c>
      <c r="AK52" s="155" t="str">
        <f>IF(AND('Mapa final'!$AE$13="Muy Alta",'Mapa final'!$AG$13="Catastrófico"),CONCATENATE("R2C",'Mapa final'!$S$13),"")</f>
        <v/>
      </c>
      <c r="AL52" s="155" t="str">
        <f>IF(AND('Mapa final'!$AE$11="Muy Alta",'Mapa final'!$AG$11="Catastrófico"),CONCATENATE("R2C",'Mapa final'!$S$11),"")</f>
        <v/>
      </c>
      <c r="AM52" s="47" t="str">
        <f>IF(AND('Mapa final'!$AE$13="Muy Alta",'Mapa final'!$AG$13="Catastrófico"),CONCATENATE("R2C",'Mapa final'!$S$13),"")</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24"/>
      <c r="C53" s="224"/>
      <c r="D53" s="225"/>
      <c r="E53" s="323"/>
      <c r="F53" s="322"/>
      <c r="G53" s="322"/>
      <c r="H53" s="322"/>
      <c r="I53" s="338"/>
      <c r="J53" s="65" t="str">
        <f>IF(AND('Mapa final'!$AE$11="Baja",'Mapa final'!$AG$11="Leve"),CONCATENATE("R2C",'Mapa final'!$S$11),"")</f>
        <v/>
      </c>
      <c r="K53" s="156" t="str">
        <f>IF(AND('Mapa final'!$AE$13="Baja",'Mapa final'!$AG$13="Leve"),CONCATENATE("R2C",'Mapa final'!$S$13),"")</f>
        <v/>
      </c>
      <c r="L53" s="156" t="str">
        <f>IF(AND('Mapa final'!$AE$11="Baja",'Mapa final'!$AG$11="Leve"),CONCATENATE("R2C",'Mapa final'!$S$11),"")</f>
        <v/>
      </c>
      <c r="M53" s="156" t="str">
        <f>IF(AND('Mapa final'!$AE$13="Baja",'Mapa final'!$AG$13="Leve"),CONCATENATE("R2C",'Mapa final'!$S$13),"")</f>
        <v/>
      </c>
      <c r="N53" s="156" t="str">
        <f>IF(AND('Mapa final'!$AE$11="Baja",'Mapa final'!$AG$11="Leve"),CONCATENATE("R2C",'Mapa final'!$S$11),"")</f>
        <v/>
      </c>
      <c r="O53" s="66" t="str">
        <f>IF(AND('Mapa final'!$AE$13="Baja",'Mapa final'!$AG$13="Leve"),CONCATENATE("R2C",'Mapa final'!$S$13),"")</f>
        <v/>
      </c>
      <c r="P53" s="65" t="str">
        <f>IF(AND('Mapa final'!$AE$11="Baja",'Mapa final'!$AG$11="Leve"),CONCATENATE("R2C",'Mapa final'!$S$11),"")</f>
        <v/>
      </c>
      <c r="Q53" s="156" t="str">
        <f>IF(AND('Mapa final'!$AE$13="Baja",'Mapa final'!$AG$13="Leve"),CONCATENATE("R2C",'Mapa final'!$S$13),"")</f>
        <v/>
      </c>
      <c r="R53" s="156" t="str">
        <f>IF(AND('Mapa final'!$AE$11="Baja",'Mapa final'!$AG$11="Leve"),CONCATENATE("R2C",'Mapa final'!$S$11),"")</f>
        <v/>
      </c>
      <c r="S53" s="156" t="str">
        <f>IF(AND('Mapa final'!$AE$13="Baja",'Mapa final'!$AG$13="Leve"),CONCATENATE("R2C",'Mapa final'!$S$13),"")</f>
        <v/>
      </c>
      <c r="T53" s="156" t="str">
        <f>IF(AND('Mapa final'!$AE$11="Baja",'Mapa final'!$AG$11="Leve"),CONCATENATE("R2C",'Mapa final'!$S$11),"")</f>
        <v/>
      </c>
      <c r="U53" s="66" t="str">
        <f>IF(AND('Mapa final'!$AE$13="Baja",'Mapa final'!$AG$13="Leve"),CONCATENATE("R2C",'Mapa final'!$S$13),"")</f>
        <v/>
      </c>
      <c r="V53" s="57" t="str">
        <f>IF(AND('Mapa final'!$AE$11="Alta",'Mapa final'!$AG$11="Leve"),CONCATENATE("R2C",'Mapa final'!$S$11),"")</f>
        <v/>
      </c>
      <c r="W53" s="154" t="str">
        <f>IF(AND('Mapa final'!$AE$11="Alta",'Mapa final'!$AG$11="Leve"),CONCATENATE("R2C",'Mapa final'!$S$11),"")</f>
        <v/>
      </c>
      <c r="X53" s="154" t="str">
        <f>IF(AND('Mapa final'!$AE$11="Alta",'Mapa final'!$AG$11="Leve"),CONCATENATE("R2C",'Mapa final'!$S$11),"")</f>
        <v/>
      </c>
      <c r="Y53" s="154" t="str">
        <f>IF(AND('Mapa final'!$AE$11="Alta",'Mapa final'!$AG$11="Leve"),CONCATENATE("R2C",'Mapa final'!$S$11),"")</f>
        <v/>
      </c>
      <c r="Z53" s="154" t="str">
        <f>IF(AND('Mapa final'!$AE$11="Alta",'Mapa final'!$AG$11="Leve"),CONCATENATE("R2C",'Mapa final'!$S$11),"")</f>
        <v/>
      </c>
      <c r="AA53" s="58" t="str">
        <f>IF(AND('Mapa final'!$AE$11="Alta",'Mapa final'!$AG$11="Leve"),CONCATENATE("R2C",'Mapa final'!$S$11),"")</f>
        <v/>
      </c>
      <c r="AB53" s="44" t="str">
        <f>IF(AND('Mapa final'!$AE$11="Muy Alta",'Mapa final'!$AG$11="Leve"),CONCATENATE("R2C",'Mapa final'!$S$11),"")</f>
        <v/>
      </c>
      <c r="AC53" s="153" t="str">
        <f>IF(AND('Mapa final'!$AE$13="Muy Alta",'Mapa final'!$AG$13="Leve"),CONCATENATE("R2C",'Mapa final'!$S$13),"")</f>
        <v/>
      </c>
      <c r="AD53" s="153" t="str">
        <f>IF(AND('Mapa final'!$AE$11="Muy Alta",'Mapa final'!$AG$11="Leve"),CONCATENATE("R2C",'Mapa final'!$S$11),"")</f>
        <v/>
      </c>
      <c r="AE53" s="153" t="str">
        <f>IF(AND('Mapa final'!$AE$13="Muy Alta",'Mapa final'!$AG$13="Leve"),CONCATENATE("R2C",'Mapa final'!$S$13),"")</f>
        <v/>
      </c>
      <c r="AF53" s="153" t="str">
        <f>IF(AND('Mapa final'!$AE$11="Muy Alta",'Mapa final'!$AG$11="Leve"),CONCATENATE("R2C",'Mapa final'!$S$11),"")</f>
        <v/>
      </c>
      <c r="AG53" s="45" t="str">
        <f>IF(AND('Mapa final'!$AE$13="Muy Alta",'Mapa final'!$AG$13="Leve"),CONCATENATE("R2C",'Mapa final'!$S$13),"")</f>
        <v/>
      </c>
      <c r="AH53" s="46" t="str">
        <f>IF(AND('Mapa final'!$AE$11="Muy Alta",'Mapa final'!$AG$11="Catastrófico"),CONCATENATE("R2C",'Mapa final'!$S$11),"")</f>
        <v/>
      </c>
      <c r="AI53" s="155" t="str">
        <f>IF(AND('Mapa final'!$AE$13="Muy Alta",'Mapa final'!$AG$13="Catastrófico"),CONCATENATE("R2C",'Mapa final'!$S$13),"")</f>
        <v/>
      </c>
      <c r="AJ53" s="155" t="str">
        <f>IF(AND('Mapa final'!$AE$11="Muy Alta",'Mapa final'!$AG$11="Catastrófico"),CONCATENATE("R2C",'Mapa final'!$S$11),"")</f>
        <v/>
      </c>
      <c r="AK53" s="155" t="str">
        <f>IF(AND('Mapa final'!$AE$13="Muy Alta",'Mapa final'!$AG$13="Catastrófico"),CONCATENATE("R2C",'Mapa final'!$S$13),"")</f>
        <v/>
      </c>
      <c r="AL53" s="155" t="str">
        <f>IF(AND('Mapa final'!$AE$11="Muy Alta",'Mapa final'!$AG$11="Catastrófico"),CONCATENATE("R2C",'Mapa final'!$S$11),"")</f>
        <v/>
      </c>
      <c r="AM53" s="47" t="str">
        <f>IF(AND('Mapa final'!$AE$13="Muy Alta",'Mapa final'!$AG$13="Catastrófico"),CONCATENATE("R2C",'Mapa final'!$S$13),"")</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24"/>
      <c r="C54" s="224"/>
      <c r="D54" s="225"/>
      <c r="E54" s="323"/>
      <c r="F54" s="322"/>
      <c r="G54" s="322"/>
      <c r="H54" s="322"/>
      <c r="I54" s="338"/>
      <c r="J54" s="65" t="str">
        <f>IF(AND('Mapa final'!$AE$11="Baja",'Mapa final'!$AG$11="Leve"),CONCATENATE("R2C",'Mapa final'!$S$11),"")</f>
        <v/>
      </c>
      <c r="K54" s="156" t="str">
        <f>IF(AND('Mapa final'!$AE$13="Baja",'Mapa final'!$AG$13="Leve"),CONCATENATE("R2C",'Mapa final'!$S$13),"")</f>
        <v/>
      </c>
      <c r="L54" s="156" t="str">
        <f>IF(AND('Mapa final'!$AE$11="Baja",'Mapa final'!$AG$11="Leve"),CONCATENATE("R2C",'Mapa final'!$S$11),"")</f>
        <v/>
      </c>
      <c r="M54" s="156" t="str">
        <f>IF(AND('Mapa final'!$AE$13="Baja",'Mapa final'!$AG$13="Leve"),CONCATENATE("R2C",'Mapa final'!$S$13),"")</f>
        <v/>
      </c>
      <c r="N54" s="156" t="str">
        <f>IF(AND('Mapa final'!$AE$11="Baja",'Mapa final'!$AG$11="Leve"),CONCATENATE("R2C",'Mapa final'!$S$11),"")</f>
        <v/>
      </c>
      <c r="O54" s="66" t="str">
        <f>IF(AND('Mapa final'!$AE$13="Baja",'Mapa final'!$AG$13="Leve"),CONCATENATE("R2C",'Mapa final'!$S$13),"")</f>
        <v/>
      </c>
      <c r="P54" s="65" t="str">
        <f>IF(AND('Mapa final'!$AE$11="Baja",'Mapa final'!$AG$11="Leve"),CONCATENATE("R2C",'Mapa final'!$S$11),"")</f>
        <v/>
      </c>
      <c r="Q54" s="156" t="str">
        <f>IF(AND('Mapa final'!$AE$13="Baja",'Mapa final'!$AG$13="Leve"),CONCATENATE("R2C",'Mapa final'!$S$13),"")</f>
        <v/>
      </c>
      <c r="R54" s="156" t="str">
        <f>IF(AND('Mapa final'!$AE$11="Baja",'Mapa final'!$AG$11="Leve"),CONCATENATE("R2C",'Mapa final'!$S$11),"")</f>
        <v/>
      </c>
      <c r="S54" s="156" t="str">
        <f>IF(AND('Mapa final'!$AE$13="Baja",'Mapa final'!$AG$13="Leve"),CONCATENATE("R2C",'Mapa final'!$S$13),"")</f>
        <v/>
      </c>
      <c r="T54" s="156" t="str">
        <f>IF(AND('Mapa final'!$AE$11="Baja",'Mapa final'!$AG$11="Leve"),CONCATENATE("R2C",'Mapa final'!$S$11),"")</f>
        <v/>
      </c>
      <c r="U54" s="66" t="str">
        <f>IF(AND('Mapa final'!$AE$13="Baja",'Mapa final'!$AG$13="Leve"),CONCATENATE("R2C",'Mapa final'!$S$13),"")</f>
        <v/>
      </c>
      <c r="V54" s="57" t="str">
        <f>IF(AND('Mapa final'!$AE$11="Alta",'Mapa final'!$AG$11="Leve"),CONCATENATE("R2C",'Mapa final'!$S$11),"")</f>
        <v/>
      </c>
      <c r="W54" s="154" t="str">
        <f>IF(AND('Mapa final'!$AE$11="Alta",'Mapa final'!$AG$11="Leve"),CONCATENATE("R2C",'Mapa final'!$S$11),"")</f>
        <v/>
      </c>
      <c r="X54" s="154" t="str">
        <f>IF(AND('Mapa final'!$AE$11="Alta",'Mapa final'!$AG$11="Leve"),CONCATENATE("R2C",'Mapa final'!$S$11),"")</f>
        <v/>
      </c>
      <c r="Y54" s="154" t="str">
        <f>IF(AND('Mapa final'!$AE$11="Alta",'Mapa final'!$AG$11="Leve"),CONCATENATE("R2C",'Mapa final'!$S$11),"")</f>
        <v/>
      </c>
      <c r="Z54" s="154" t="str">
        <f>IF(AND('Mapa final'!$AE$11="Alta",'Mapa final'!$AG$11="Leve"),CONCATENATE("R2C",'Mapa final'!$S$11),"")</f>
        <v/>
      </c>
      <c r="AA54" s="58" t="str">
        <f>IF(AND('Mapa final'!$AE$11="Alta",'Mapa final'!$AG$11="Leve"),CONCATENATE("R2C",'Mapa final'!$S$11),"")</f>
        <v/>
      </c>
      <c r="AB54" s="44" t="str">
        <f>IF(AND('Mapa final'!$AE$11="Muy Alta",'Mapa final'!$AG$11="Leve"),CONCATENATE("R2C",'Mapa final'!$S$11),"")</f>
        <v/>
      </c>
      <c r="AC54" s="153" t="str">
        <f>IF(AND('Mapa final'!$AE$13="Muy Alta",'Mapa final'!$AG$13="Leve"),CONCATENATE("R2C",'Mapa final'!$S$13),"")</f>
        <v/>
      </c>
      <c r="AD54" s="153" t="str">
        <f>IF(AND('Mapa final'!$AE$11="Muy Alta",'Mapa final'!$AG$11="Leve"),CONCATENATE("R2C",'Mapa final'!$S$11),"")</f>
        <v/>
      </c>
      <c r="AE54" s="153" t="str">
        <f>IF(AND('Mapa final'!$AE$13="Muy Alta",'Mapa final'!$AG$13="Leve"),CONCATENATE("R2C",'Mapa final'!$S$13),"")</f>
        <v/>
      </c>
      <c r="AF54" s="153" t="str">
        <f>IF(AND('Mapa final'!$AE$11="Muy Alta",'Mapa final'!$AG$11="Leve"),CONCATENATE("R2C",'Mapa final'!$S$11),"")</f>
        <v/>
      </c>
      <c r="AG54" s="45" t="str">
        <f>IF(AND('Mapa final'!$AE$13="Muy Alta",'Mapa final'!$AG$13="Leve"),CONCATENATE("R2C",'Mapa final'!$S$13),"")</f>
        <v/>
      </c>
      <c r="AH54" s="46" t="str">
        <f>IF(AND('Mapa final'!$AE$11="Muy Alta",'Mapa final'!$AG$11="Catastrófico"),CONCATENATE("R2C",'Mapa final'!$S$11),"")</f>
        <v/>
      </c>
      <c r="AI54" s="155" t="str">
        <f>IF(AND('Mapa final'!$AE$13="Muy Alta",'Mapa final'!$AG$13="Catastrófico"),CONCATENATE("R2C",'Mapa final'!$S$13),"")</f>
        <v/>
      </c>
      <c r="AJ54" s="155" t="str">
        <f>IF(AND('Mapa final'!$AE$11="Muy Alta",'Mapa final'!$AG$11="Catastrófico"),CONCATENATE("R2C",'Mapa final'!$S$11),"")</f>
        <v/>
      </c>
      <c r="AK54" s="155" t="str">
        <f>IF(AND('Mapa final'!$AE$13="Muy Alta",'Mapa final'!$AG$13="Catastrófico"),CONCATENATE("R2C",'Mapa final'!$S$13),"")</f>
        <v/>
      </c>
      <c r="AL54" s="155" t="str">
        <f>IF(AND('Mapa final'!$AE$11="Muy Alta",'Mapa final'!$AG$11="Catastrófico"),CONCATENATE("R2C",'Mapa final'!$S$11),"")</f>
        <v/>
      </c>
      <c r="AM54" s="47" t="str">
        <f>IF(AND('Mapa final'!$AE$13="Muy Alta",'Mapa final'!$AG$13="Catastrófico"),CONCATENATE("R2C",'Mapa final'!$S$13),"")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24"/>
      <c r="C55" s="224"/>
      <c r="D55" s="225"/>
      <c r="E55" s="324"/>
      <c r="F55" s="325"/>
      <c r="G55" s="325"/>
      <c r="H55" s="325"/>
      <c r="I55" s="339"/>
      <c r="J55" s="67" t="str">
        <f>IF(AND('Mapa final'!$AE$11="Baja",'Mapa final'!$AG$11="Leve"),CONCATENATE("R2C",'Mapa final'!$S$11),"")</f>
        <v/>
      </c>
      <c r="K55" s="68" t="str">
        <f>IF(AND('Mapa final'!$AE$13="Baja",'Mapa final'!$AG$13="Leve"),CONCATENATE("R2C",'Mapa final'!$S$13),"")</f>
        <v/>
      </c>
      <c r="L55" s="68" t="str">
        <f>IF(AND('Mapa final'!$AE$11="Baja",'Mapa final'!$AG$11="Leve"),CONCATENATE("R2C",'Mapa final'!$S$11),"")</f>
        <v/>
      </c>
      <c r="M55" s="68" t="str">
        <f>IF(AND('Mapa final'!$AE$13="Baja",'Mapa final'!$AG$13="Leve"),CONCATENATE("R2C",'Mapa final'!$S$13),"")</f>
        <v/>
      </c>
      <c r="N55" s="68" t="str">
        <f>IF(AND('Mapa final'!$AE$11="Baja",'Mapa final'!$AG$11="Leve"),CONCATENATE("R2C",'Mapa final'!$S$11),"")</f>
        <v/>
      </c>
      <c r="O55" s="69" t="str">
        <f>IF(AND('Mapa final'!$AE$13="Baja",'Mapa final'!$AG$13="Leve"),CONCATENATE("R2C",'Mapa final'!$S$13),"")</f>
        <v/>
      </c>
      <c r="P55" s="67" t="str">
        <f>IF(AND('Mapa final'!$AE$11="Baja",'Mapa final'!$AG$11="Leve"),CONCATENATE("R2C",'Mapa final'!$S$11),"")</f>
        <v/>
      </c>
      <c r="Q55" s="68" t="str">
        <f>IF(AND('Mapa final'!$AE$13="Baja",'Mapa final'!$AG$13="Leve"),CONCATENATE("R2C",'Mapa final'!$S$13),"")</f>
        <v/>
      </c>
      <c r="R55" s="68" t="str">
        <f>IF(AND('Mapa final'!$AE$11="Baja",'Mapa final'!$AG$11="Leve"),CONCATENATE("R2C",'Mapa final'!$S$11),"")</f>
        <v/>
      </c>
      <c r="S55" s="68" t="str">
        <f>IF(AND('Mapa final'!$AE$13="Baja",'Mapa final'!$AG$13="Leve"),CONCATENATE("R2C",'Mapa final'!$S$13),"")</f>
        <v/>
      </c>
      <c r="T55" s="68" t="str">
        <f>IF(AND('Mapa final'!$AE$11="Baja",'Mapa final'!$AG$11="Leve"),CONCATENATE("R2C",'Mapa final'!$S$11),"")</f>
        <v/>
      </c>
      <c r="U55" s="69" t="str">
        <f>IF(AND('Mapa final'!$AE$13="Baja",'Mapa final'!$AG$13="Leve"),CONCATENATE("R2C",'Mapa final'!$S$13),"")</f>
        <v/>
      </c>
      <c r="V55" s="59" t="str">
        <f>IF(AND('Mapa final'!$AE$11="Alta",'Mapa final'!$AG$11="Leve"),CONCATENATE("R2C",'Mapa final'!$S$11),"")</f>
        <v/>
      </c>
      <c r="W55" s="60" t="str">
        <f>IF(AND('Mapa final'!$AE$11="Alta",'Mapa final'!$AG$11="Leve"),CONCATENATE("R2C",'Mapa final'!$S$11),"")</f>
        <v/>
      </c>
      <c r="X55" s="60" t="str">
        <f>IF(AND('Mapa final'!$AE$11="Alta",'Mapa final'!$AG$11="Leve"),CONCATENATE("R2C",'Mapa final'!$S$11),"")</f>
        <v/>
      </c>
      <c r="Y55" s="60" t="str">
        <f>IF(AND('Mapa final'!$AE$11="Alta",'Mapa final'!$AG$11="Leve"),CONCATENATE("R2C",'Mapa final'!$S$11),"")</f>
        <v/>
      </c>
      <c r="Z55" s="60" t="str">
        <f>IF(AND('Mapa final'!$AE$11="Alta",'Mapa final'!$AG$11="Leve"),CONCATENATE("R2C",'Mapa final'!$S$11),"")</f>
        <v/>
      </c>
      <c r="AA55" s="61" t="str">
        <f>IF(AND('Mapa final'!$AE$11="Alta",'Mapa final'!$AG$11="Leve"),CONCATENATE("R2C",'Mapa final'!$S$11),"")</f>
        <v/>
      </c>
      <c r="AB55" s="48" t="str">
        <f>IF(AND('Mapa final'!$AE$11="Muy Alta",'Mapa final'!$AG$11="Leve"),CONCATENATE("R2C",'Mapa final'!$S$11),"")</f>
        <v/>
      </c>
      <c r="AC55" s="49" t="str">
        <f>IF(AND('Mapa final'!$AE$13="Muy Alta",'Mapa final'!$AG$13="Leve"),CONCATENATE("R2C",'Mapa final'!$S$13),"")</f>
        <v/>
      </c>
      <c r="AD55" s="49" t="str">
        <f>IF(AND('Mapa final'!$AE$11="Muy Alta",'Mapa final'!$AG$11="Leve"),CONCATENATE("R2C",'Mapa final'!$S$11),"")</f>
        <v/>
      </c>
      <c r="AE55" s="49" t="str">
        <f>IF(AND('Mapa final'!$AE$13="Muy Alta",'Mapa final'!$AG$13="Leve"),CONCATENATE("R2C",'Mapa final'!$S$13),"")</f>
        <v/>
      </c>
      <c r="AF55" s="49" t="str">
        <f>IF(AND('Mapa final'!$AE$11="Muy Alta",'Mapa final'!$AG$11="Leve"),CONCATENATE("R2C",'Mapa final'!$S$11),"")</f>
        <v/>
      </c>
      <c r="AG55" s="50" t="str">
        <f>IF(AND('Mapa final'!$AE$13="Muy Alta",'Mapa final'!$AG$13="Leve"),CONCATENATE("R2C",'Mapa final'!$S$13),"")</f>
        <v/>
      </c>
      <c r="AH55" s="51" t="str">
        <f>IF(AND('Mapa final'!$AE$11="Muy Alta",'Mapa final'!$AG$11="Catastrófico"),CONCATENATE("R2C",'Mapa final'!$S$11),"")</f>
        <v/>
      </c>
      <c r="AI55" s="52" t="str">
        <f>IF(AND('Mapa final'!$AE$13="Muy Alta",'Mapa final'!$AG$13="Catastrófico"),CONCATENATE("R2C",'Mapa final'!$S$13),"")</f>
        <v/>
      </c>
      <c r="AJ55" s="52" t="str">
        <f>IF(AND('Mapa final'!$AE$11="Muy Alta",'Mapa final'!$AG$11="Catastrófico"),CONCATENATE("R2C",'Mapa final'!$S$11),"")</f>
        <v/>
      </c>
      <c r="AK55" s="52" t="str">
        <f>IF(AND('Mapa final'!$AE$13="Muy Alta",'Mapa final'!$AG$13="Catastrófico"),CONCATENATE("R2C",'Mapa final'!$S$13),"")</f>
        <v/>
      </c>
      <c r="AL55" s="52" t="str">
        <f>IF(AND('Mapa final'!$AE$11="Muy Alta",'Mapa final'!$AG$11="Catastrófico"),CONCATENATE("R2C",'Mapa final'!$S$11),"")</f>
        <v/>
      </c>
      <c r="AM55" s="53" t="str">
        <f>IF(AND('Mapa final'!$AE$13="Muy Alta",'Mapa final'!$AG$13="Catastrófico"),CONCATENATE("R2C",'Mapa final'!$S$13),"")</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19" t="s">
        <v>111</v>
      </c>
      <c r="K56" s="320"/>
      <c r="L56" s="320"/>
      <c r="M56" s="320"/>
      <c r="N56" s="320"/>
      <c r="O56" s="337"/>
      <c r="P56" s="319" t="s">
        <v>110</v>
      </c>
      <c r="Q56" s="320"/>
      <c r="R56" s="320"/>
      <c r="S56" s="320"/>
      <c r="T56" s="320"/>
      <c r="U56" s="337"/>
      <c r="V56" s="319" t="s">
        <v>109</v>
      </c>
      <c r="W56" s="320"/>
      <c r="X56" s="320"/>
      <c r="Y56" s="320"/>
      <c r="Z56" s="320"/>
      <c r="AA56" s="337"/>
      <c r="AB56" s="319" t="s">
        <v>108</v>
      </c>
      <c r="AC56" s="358"/>
      <c r="AD56" s="320"/>
      <c r="AE56" s="320"/>
      <c r="AF56" s="320"/>
      <c r="AG56" s="337"/>
      <c r="AH56" s="319" t="s">
        <v>107</v>
      </c>
      <c r="AI56" s="320"/>
      <c r="AJ56" s="320"/>
      <c r="AK56" s="320"/>
      <c r="AL56" s="320"/>
      <c r="AM56" s="33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23"/>
      <c r="K57" s="322"/>
      <c r="L57" s="322"/>
      <c r="M57" s="322"/>
      <c r="N57" s="322"/>
      <c r="O57" s="338"/>
      <c r="P57" s="323"/>
      <c r="Q57" s="322"/>
      <c r="R57" s="322"/>
      <c r="S57" s="322"/>
      <c r="T57" s="322"/>
      <c r="U57" s="338"/>
      <c r="V57" s="323"/>
      <c r="W57" s="322"/>
      <c r="X57" s="322"/>
      <c r="Y57" s="322"/>
      <c r="Z57" s="322"/>
      <c r="AA57" s="338"/>
      <c r="AB57" s="323"/>
      <c r="AC57" s="322"/>
      <c r="AD57" s="322"/>
      <c r="AE57" s="322"/>
      <c r="AF57" s="322"/>
      <c r="AG57" s="338"/>
      <c r="AH57" s="323"/>
      <c r="AI57" s="322"/>
      <c r="AJ57" s="322"/>
      <c r="AK57" s="322"/>
      <c r="AL57" s="322"/>
      <c r="AM57" s="338"/>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23"/>
      <c r="K58" s="322"/>
      <c r="L58" s="322"/>
      <c r="M58" s="322"/>
      <c r="N58" s="322"/>
      <c r="O58" s="338"/>
      <c r="P58" s="323"/>
      <c r="Q58" s="322"/>
      <c r="R58" s="322"/>
      <c r="S58" s="322"/>
      <c r="T58" s="322"/>
      <c r="U58" s="338"/>
      <c r="V58" s="323"/>
      <c r="W58" s="322"/>
      <c r="X58" s="322"/>
      <c r="Y58" s="322"/>
      <c r="Z58" s="322"/>
      <c r="AA58" s="338"/>
      <c r="AB58" s="323"/>
      <c r="AC58" s="322"/>
      <c r="AD58" s="322"/>
      <c r="AE58" s="322"/>
      <c r="AF58" s="322"/>
      <c r="AG58" s="338"/>
      <c r="AH58" s="323"/>
      <c r="AI58" s="322"/>
      <c r="AJ58" s="322"/>
      <c r="AK58" s="322"/>
      <c r="AL58" s="322"/>
      <c r="AM58" s="338"/>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23"/>
      <c r="K59" s="322"/>
      <c r="L59" s="322"/>
      <c r="M59" s="322"/>
      <c r="N59" s="322"/>
      <c r="O59" s="338"/>
      <c r="P59" s="323"/>
      <c r="Q59" s="322"/>
      <c r="R59" s="322"/>
      <c r="S59" s="322"/>
      <c r="T59" s="322"/>
      <c r="U59" s="338"/>
      <c r="V59" s="323"/>
      <c r="W59" s="322"/>
      <c r="X59" s="322"/>
      <c r="Y59" s="322"/>
      <c r="Z59" s="322"/>
      <c r="AA59" s="338"/>
      <c r="AB59" s="323"/>
      <c r="AC59" s="322"/>
      <c r="AD59" s="322"/>
      <c r="AE59" s="322"/>
      <c r="AF59" s="322"/>
      <c r="AG59" s="338"/>
      <c r="AH59" s="323"/>
      <c r="AI59" s="322"/>
      <c r="AJ59" s="322"/>
      <c r="AK59" s="322"/>
      <c r="AL59" s="322"/>
      <c r="AM59" s="338"/>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23"/>
      <c r="K60" s="322"/>
      <c r="L60" s="322"/>
      <c r="M60" s="322"/>
      <c r="N60" s="322"/>
      <c r="O60" s="338"/>
      <c r="P60" s="323"/>
      <c r="Q60" s="322"/>
      <c r="R60" s="322"/>
      <c r="S60" s="322"/>
      <c r="T60" s="322"/>
      <c r="U60" s="338"/>
      <c r="V60" s="323"/>
      <c r="W60" s="322"/>
      <c r="X60" s="322"/>
      <c r="Y60" s="322"/>
      <c r="Z60" s="322"/>
      <c r="AA60" s="338"/>
      <c r="AB60" s="323"/>
      <c r="AC60" s="322"/>
      <c r="AD60" s="322"/>
      <c r="AE60" s="322"/>
      <c r="AF60" s="322"/>
      <c r="AG60" s="338"/>
      <c r="AH60" s="323"/>
      <c r="AI60" s="322"/>
      <c r="AJ60" s="322"/>
      <c r="AK60" s="322"/>
      <c r="AL60" s="322"/>
      <c r="AM60" s="338"/>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24"/>
      <c r="K61" s="325"/>
      <c r="L61" s="325"/>
      <c r="M61" s="325"/>
      <c r="N61" s="325"/>
      <c r="O61" s="339"/>
      <c r="P61" s="324"/>
      <c r="Q61" s="325"/>
      <c r="R61" s="325"/>
      <c r="S61" s="325"/>
      <c r="T61" s="325"/>
      <c r="U61" s="339"/>
      <c r="V61" s="324"/>
      <c r="W61" s="325"/>
      <c r="X61" s="325"/>
      <c r="Y61" s="325"/>
      <c r="Z61" s="325"/>
      <c r="AA61" s="339"/>
      <c r="AB61" s="324"/>
      <c r="AC61" s="325"/>
      <c r="AD61" s="325"/>
      <c r="AE61" s="325"/>
      <c r="AF61" s="325"/>
      <c r="AG61" s="339"/>
      <c r="AH61" s="324"/>
      <c r="AI61" s="325"/>
      <c r="AJ61" s="325"/>
      <c r="AK61" s="325"/>
      <c r="AL61" s="325"/>
      <c r="AM61" s="33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359" t="s">
        <v>54</v>
      </c>
      <c r="C1" s="359"/>
      <c r="D1" s="359"/>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60" t="s">
        <v>62</v>
      </c>
      <c r="C1" s="360"/>
      <c r="D1" s="360"/>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101.2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61" t="s">
        <v>77</v>
      </c>
      <c r="C1" s="362"/>
      <c r="D1" s="362"/>
      <c r="E1" s="362"/>
      <c r="F1" s="363"/>
    </row>
    <row r="2" spans="2:6" ht="16.5" thickBot="1" x14ac:dyDescent="0.3">
      <c r="B2" s="76"/>
      <c r="C2" s="76"/>
      <c r="D2" s="76"/>
      <c r="E2" s="76"/>
      <c r="F2" s="76"/>
    </row>
    <row r="3" spans="2:6" ht="16.5" thickBot="1" x14ac:dyDescent="0.25">
      <c r="B3" s="365" t="s">
        <v>63</v>
      </c>
      <c r="C3" s="366"/>
      <c r="D3" s="366"/>
      <c r="E3" s="88" t="s">
        <v>64</v>
      </c>
      <c r="F3" s="89" t="s">
        <v>65</v>
      </c>
    </row>
    <row r="4" spans="2:6" ht="31.5" x14ac:dyDescent="0.2">
      <c r="B4" s="367" t="s">
        <v>66</v>
      </c>
      <c r="C4" s="369" t="s">
        <v>13</v>
      </c>
      <c r="D4" s="77" t="s">
        <v>14</v>
      </c>
      <c r="E4" s="78" t="s">
        <v>67</v>
      </c>
      <c r="F4" s="79">
        <v>0.25</v>
      </c>
    </row>
    <row r="5" spans="2:6" ht="47.25" x14ac:dyDescent="0.2">
      <c r="B5" s="368"/>
      <c r="C5" s="370"/>
      <c r="D5" s="80" t="s">
        <v>15</v>
      </c>
      <c r="E5" s="81" t="s">
        <v>68</v>
      </c>
      <c r="F5" s="82">
        <v>0.15</v>
      </c>
    </row>
    <row r="6" spans="2:6" ht="47.25" x14ac:dyDescent="0.2">
      <c r="B6" s="368"/>
      <c r="C6" s="370"/>
      <c r="D6" s="80" t="s">
        <v>16</v>
      </c>
      <c r="E6" s="81" t="s">
        <v>69</v>
      </c>
      <c r="F6" s="82">
        <v>0.1</v>
      </c>
    </row>
    <row r="7" spans="2:6" ht="63" x14ac:dyDescent="0.2">
      <c r="B7" s="368"/>
      <c r="C7" s="370" t="s">
        <v>17</v>
      </c>
      <c r="D7" s="80" t="s">
        <v>10</v>
      </c>
      <c r="E7" s="81" t="s">
        <v>70</v>
      </c>
      <c r="F7" s="82">
        <v>0.25</v>
      </c>
    </row>
    <row r="8" spans="2:6" ht="31.5" x14ac:dyDescent="0.2">
      <c r="B8" s="368"/>
      <c r="C8" s="370"/>
      <c r="D8" s="80" t="s">
        <v>9</v>
      </c>
      <c r="E8" s="81" t="s">
        <v>71</v>
      </c>
      <c r="F8" s="82">
        <v>0.15</v>
      </c>
    </row>
    <row r="9" spans="2:6" ht="47.25" x14ac:dyDescent="0.2">
      <c r="B9" s="368" t="s">
        <v>159</v>
      </c>
      <c r="C9" s="370" t="s">
        <v>18</v>
      </c>
      <c r="D9" s="80" t="s">
        <v>19</v>
      </c>
      <c r="E9" s="81" t="s">
        <v>72</v>
      </c>
      <c r="F9" s="83" t="s">
        <v>73</v>
      </c>
    </row>
    <row r="10" spans="2:6" ht="63" x14ac:dyDescent="0.2">
      <c r="B10" s="368"/>
      <c r="C10" s="370"/>
      <c r="D10" s="80" t="s">
        <v>20</v>
      </c>
      <c r="E10" s="81" t="s">
        <v>74</v>
      </c>
      <c r="F10" s="83" t="s">
        <v>73</v>
      </c>
    </row>
    <row r="11" spans="2:6" ht="47.25" x14ac:dyDescent="0.2">
      <c r="B11" s="368"/>
      <c r="C11" s="370" t="s">
        <v>21</v>
      </c>
      <c r="D11" s="80" t="s">
        <v>22</v>
      </c>
      <c r="E11" s="81" t="s">
        <v>75</v>
      </c>
      <c r="F11" s="83" t="s">
        <v>73</v>
      </c>
    </row>
    <row r="12" spans="2:6" ht="47.25" x14ac:dyDescent="0.2">
      <c r="B12" s="368"/>
      <c r="C12" s="370"/>
      <c r="D12" s="80" t="s">
        <v>23</v>
      </c>
      <c r="E12" s="81" t="s">
        <v>76</v>
      </c>
      <c r="F12" s="83" t="s">
        <v>73</v>
      </c>
    </row>
    <row r="13" spans="2:6" ht="31.5" x14ac:dyDescent="0.2">
      <c r="B13" s="368"/>
      <c r="C13" s="370" t="s">
        <v>24</v>
      </c>
      <c r="D13" s="80" t="s">
        <v>118</v>
      </c>
      <c r="E13" s="81" t="s">
        <v>121</v>
      </c>
      <c r="F13" s="83" t="s">
        <v>73</v>
      </c>
    </row>
    <row r="14" spans="2:6" ht="32.25" thickBot="1" x14ac:dyDescent="0.25">
      <c r="B14" s="371"/>
      <c r="C14" s="372"/>
      <c r="D14" s="84" t="s">
        <v>119</v>
      </c>
      <c r="E14" s="85" t="s">
        <v>120</v>
      </c>
      <c r="F14" s="86" t="s">
        <v>73</v>
      </c>
    </row>
    <row r="15" spans="2:6" ht="49.5" customHeight="1" x14ac:dyDescent="0.2">
      <c r="B15" s="364" t="s">
        <v>156</v>
      </c>
      <c r="C15" s="364"/>
      <c r="D15" s="364"/>
      <c r="E15" s="364"/>
      <c r="F15" s="364"/>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David Pinzon</cp:lastModifiedBy>
  <cp:lastPrinted>2020-05-13T01:12:22Z</cp:lastPrinted>
  <dcterms:created xsi:type="dcterms:W3CDTF">2020-03-24T23:12:47Z</dcterms:created>
  <dcterms:modified xsi:type="dcterms:W3CDTF">2024-08-21T19:47:28Z</dcterms:modified>
</cp:coreProperties>
</file>