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16" documentId="11_B92F3592088D22C129B0181A40E0AD5EBB4F2F78" xr6:coauthVersionLast="47" xr6:coauthVersionMax="47" xr10:uidLastSave="{DF3EF9C8-79DF-433C-B1F6-F8AF7CC75F76}"/>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2" i="1" l="1"/>
  <c r="V12" i="1"/>
  <c r="L12" i="1"/>
  <c r="Y14" i="1"/>
  <c r="V14" i="1"/>
  <c r="O14" i="1"/>
  <c r="P14" i="1" s="1"/>
  <c r="L14" i="1"/>
  <c r="Y13" i="1"/>
  <c r="V13" i="1"/>
  <c r="O13" i="1"/>
  <c r="P13" i="1" s="1"/>
  <c r="Q13" i="1" s="1"/>
  <c r="L13" i="1"/>
  <c r="Y11" i="1"/>
  <c r="V11" i="1"/>
  <c r="O11" i="1"/>
  <c r="P11" i="1" s="1"/>
  <c r="L11" i="1"/>
  <c r="L19" i="1"/>
  <c r="M14" i="1" l="1"/>
  <c r="X30" i="18"/>
  <c r="AF36" i="18"/>
  <c r="R12" i="1"/>
  <c r="AD32" i="18"/>
  <c r="M11" i="1"/>
  <c r="AB30" i="18"/>
  <c r="AH18" i="18"/>
  <c r="AL22" i="18"/>
  <c r="AJ28" i="18"/>
  <c r="AH34" i="18"/>
  <c r="AL38" i="18"/>
  <c r="AJ44" i="18"/>
  <c r="AJ18" i="18"/>
  <c r="AH24" i="18"/>
  <c r="AH14" i="18"/>
  <c r="AL18" i="18"/>
  <c r="AJ24" i="18"/>
  <c r="AH30" i="18"/>
  <c r="AL34" i="18"/>
  <c r="AJ40" i="18"/>
  <c r="AL14" i="18"/>
  <c r="AJ20" i="18"/>
  <c r="AH26" i="18"/>
  <c r="AL30" i="18"/>
  <c r="AJ36" i="18"/>
  <c r="AH42" i="18"/>
  <c r="AL20" i="18"/>
  <c r="AJ30" i="18"/>
  <c r="AJ38" i="18"/>
  <c r="AJ8" i="18"/>
  <c r="AH6" i="18"/>
  <c r="P42" i="18"/>
  <c r="N38" i="18"/>
  <c r="L44" i="18"/>
  <c r="J36" i="18"/>
  <c r="V40" i="18"/>
  <c r="Z44" i="18"/>
  <c r="T32" i="18"/>
  <c r="X34" i="18"/>
  <c r="V22" i="18"/>
  <c r="Z26" i="18"/>
  <c r="R22" i="18"/>
  <c r="J26" i="18"/>
  <c r="N28" i="18"/>
  <c r="R16" i="18"/>
  <c r="J16" i="18"/>
  <c r="N20" i="18"/>
  <c r="AF24" i="18"/>
  <c r="AF30" i="18"/>
  <c r="AB38" i="18"/>
  <c r="AF42" i="18"/>
  <c r="AD14" i="18"/>
  <c r="V18" i="18"/>
  <c r="Z20" i="18"/>
  <c r="X6" i="18"/>
  <c r="V8" i="18"/>
  <c r="T10" i="18"/>
  <c r="R12" i="18"/>
  <c r="J8" i="18"/>
  <c r="N12" i="18"/>
  <c r="X22" i="18"/>
  <c r="T22" i="18"/>
  <c r="P28" i="18"/>
  <c r="L16" i="18"/>
  <c r="AB26" i="18"/>
  <c r="AD38" i="18"/>
  <c r="AF14" i="18"/>
  <c r="AB20" i="18"/>
  <c r="X8" i="18"/>
  <c r="T12" i="18"/>
  <c r="J6" i="18"/>
  <c r="AD26" i="18"/>
  <c r="AD44" i="18"/>
  <c r="AD20" i="18"/>
  <c r="X10" i="18"/>
  <c r="N6" i="18"/>
  <c r="AJ14" i="18"/>
  <c r="AJ42" i="18"/>
  <c r="P44" i="18"/>
  <c r="J30" i="18"/>
  <c r="Z32" i="18"/>
  <c r="L24" i="18"/>
  <c r="R18" i="18"/>
  <c r="J18" i="18"/>
  <c r="AB34" i="18"/>
  <c r="AF44" i="18"/>
  <c r="AF20" i="18"/>
  <c r="Z10" i="18"/>
  <c r="AH28" i="18"/>
  <c r="V20" i="18"/>
  <c r="AH20" i="18"/>
  <c r="T40" i="18"/>
  <c r="Z38" i="18"/>
  <c r="V34" i="18"/>
  <c r="P22" i="18"/>
  <c r="T20" i="18"/>
  <c r="AD42" i="18"/>
  <c r="T8" i="18"/>
  <c r="L12" i="18"/>
  <c r="AH22" i="18"/>
  <c r="AH32" i="18"/>
  <c r="AH40" i="18"/>
  <c r="AL8" i="18"/>
  <c r="AL6" i="18"/>
  <c r="R42" i="18"/>
  <c r="J40" i="18"/>
  <c r="N44" i="18"/>
  <c r="L36" i="18"/>
  <c r="X40" i="18"/>
  <c r="P30" i="18"/>
  <c r="V32" i="18"/>
  <c r="Z34" i="18"/>
  <c r="V28" i="18"/>
  <c r="L26" i="18"/>
  <c r="T16" i="18"/>
  <c r="J14" i="18"/>
  <c r="AB32" i="18"/>
  <c r="AB44" i="18"/>
  <c r="X18" i="18"/>
  <c r="Z6" i="18"/>
  <c r="V10" i="18"/>
  <c r="L8" i="18"/>
  <c r="AF32" i="18"/>
  <c r="Z18" i="18"/>
  <c r="Z8" i="18"/>
  <c r="N8" i="18"/>
  <c r="AL32" i="18"/>
  <c r="R38" i="18"/>
  <c r="L32" i="18"/>
  <c r="T30" i="18"/>
  <c r="V24" i="18"/>
  <c r="P26" i="18"/>
  <c r="AB22" i="18"/>
  <c r="AB40" i="18"/>
  <c r="AB18" i="18"/>
  <c r="AB8" i="18"/>
  <c r="J10" i="18"/>
  <c r="AL44" i="18"/>
  <c r="J38" i="18"/>
  <c r="N42" i="18"/>
  <c r="V44" i="18"/>
  <c r="T34" i="18"/>
  <c r="N22" i="18"/>
  <c r="T14" i="18"/>
  <c r="R20" i="18"/>
  <c r="AF28" i="18"/>
  <c r="Z14" i="18"/>
  <c r="T6" i="18"/>
  <c r="AD12" i="18"/>
  <c r="AL12" i="18"/>
  <c r="L38" i="18"/>
  <c r="N34" i="18"/>
  <c r="X44" i="18"/>
  <c r="X26" i="18"/>
  <c r="L28" i="18"/>
  <c r="AD24" i="18"/>
  <c r="X20" i="18"/>
  <c r="P12" i="18"/>
  <c r="AJ22" i="18"/>
  <c r="AJ32" i="18"/>
  <c r="AL40" i="18"/>
  <c r="AH10" i="18"/>
  <c r="P38" i="18"/>
  <c r="T42" i="18"/>
  <c r="L40" i="18"/>
  <c r="J32" i="18"/>
  <c r="N36" i="18"/>
  <c r="Z40" i="18"/>
  <c r="R30" i="18"/>
  <c r="X32" i="18"/>
  <c r="P36" i="18"/>
  <c r="Z22" i="18"/>
  <c r="X28" i="18"/>
  <c r="J24" i="18"/>
  <c r="N26" i="18"/>
  <c r="R28" i="18"/>
  <c r="P18" i="18"/>
  <c r="N16" i="18"/>
  <c r="N14" i="18"/>
  <c r="AF38" i="18"/>
  <c r="V16" i="18"/>
  <c r="AB6" i="18"/>
  <c r="V12" i="18"/>
  <c r="AL24" i="18"/>
  <c r="AJ10" i="18"/>
  <c r="N40" i="18"/>
  <c r="V42" i="18"/>
  <c r="R36" i="18"/>
  <c r="Z28" i="18"/>
  <c r="T28" i="18"/>
  <c r="AF26" i="18"/>
  <c r="X16" i="18"/>
  <c r="AD6" i="18"/>
  <c r="X12" i="18"/>
  <c r="AJ12" i="18"/>
  <c r="R24" i="18"/>
  <c r="J20" i="18"/>
  <c r="AB42" i="18"/>
  <c r="P10" i="18"/>
  <c r="J12" i="18"/>
  <c r="AH8" i="18"/>
  <c r="J44" i="18"/>
  <c r="R32" i="18"/>
  <c r="T24" i="18"/>
  <c r="L20" i="18"/>
  <c r="AB14" i="18"/>
  <c r="R10" i="18"/>
  <c r="AH16" i="18"/>
  <c r="AJ26" i="18"/>
  <c r="AJ34" i="18"/>
  <c r="AL42" i="18"/>
  <c r="AL10" i="18"/>
  <c r="T38" i="18"/>
  <c r="R44" i="18"/>
  <c r="J42" i="18"/>
  <c r="N32" i="18"/>
  <c r="N30" i="18"/>
  <c r="X42" i="18"/>
  <c r="V30" i="18"/>
  <c r="P34" i="18"/>
  <c r="T36" i="18"/>
  <c r="X24" i="18"/>
  <c r="J22" i="18"/>
  <c r="N24" i="18"/>
  <c r="R26" i="18"/>
  <c r="P14" i="18"/>
  <c r="T18" i="18"/>
  <c r="L18" i="18"/>
  <c r="AD22" i="18"/>
  <c r="AB28" i="18"/>
  <c r="AD34" i="18"/>
  <c r="AD40" i="18"/>
  <c r="V14" i="18"/>
  <c r="Z16" i="18"/>
  <c r="AD18" i="18"/>
  <c r="P6" i="18"/>
  <c r="AF6" i="18"/>
  <c r="AD8" i="18"/>
  <c r="AB10" i="18"/>
  <c r="Z12" i="18"/>
  <c r="L10" i="18"/>
  <c r="AL16" i="18"/>
  <c r="R40" i="18"/>
  <c r="L34" i="18"/>
  <c r="P32" i="18"/>
  <c r="X36" i="18"/>
  <c r="J28" i="18"/>
  <c r="AB24" i="18"/>
  <c r="AD16" i="18"/>
  <c r="AF10" i="18"/>
  <c r="AL28" i="18"/>
  <c r="AD36" i="18"/>
  <c r="AJ16" i="18"/>
  <c r="AL26" i="18"/>
  <c r="AH36" i="18"/>
  <c r="AH44" i="18"/>
  <c r="AH12" i="18"/>
  <c r="P40" i="18"/>
  <c r="T44" i="18"/>
  <c r="L42" i="18"/>
  <c r="J34" i="18"/>
  <c r="V38" i="18"/>
  <c r="Z42" i="18"/>
  <c r="Z30" i="18"/>
  <c r="R34" i="18"/>
  <c r="V36" i="18"/>
  <c r="Z24" i="18"/>
  <c r="L22" i="18"/>
  <c r="P24" i="18"/>
  <c r="T26" i="18"/>
  <c r="R14" i="18"/>
  <c r="P20" i="18"/>
  <c r="N18" i="18"/>
  <c r="AF22" i="18"/>
  <c r="AD28" i="18"/>
  <c r="AF34" i="18"/>
  <c r="AF40" i="18"/>
  <c r="X14" i="18"/>
  <c r="AB16" i="18"/>
  <c r="AF18" i="18"/>
  <c r="R6" i="18"/>
  <c r="P8" i="18"/>
  <c r="AF8" i="18"/>
  <c r="AD10" i="18"/>
  <c r="AB12" i="18"/>
  <c r="N10" i="18"/>
  <c r="AL36" i="18"/>
  <c r="X38" i="18"/>
  <c r="V26" i="18"/>
  <c r="AB36" i="18"/>
  <c r="R8" i="18"/>
  <c r="AH38" i="18"/>
  <c r="Z36" i="18"/>
  <c r="P16" i="18"/>
  <c r="AD30" i="18"/>
  <c r="AF16" i="18"/>
  <c r="V6" i="18"/>
  <c r="AF12" i="18"/>
  <c r="AC12" i="1"/>
  <c r="AF12" i="1" s="1"/>
  <c r="AH12" i="1"/>
  <c r="AG12" i="1" s="1"/>
  <c r="AC14" i="1"/>
  <c r="AF14" i="1" s="1"/>
  <c r="R13" i="1"/>
  <c r="Q11" i="1"/>
  <c r="AH11" i="1" s="1"/>
  <c r="AG11" i="1" s="1"/>
  <c r="R11" i="1"/>
  <c r="R14" i="1"/>
  <c r="Q14" i="1"/>
  <c r="AH14" i="1" s="1"/>
  <c r="AG14" i="1" s="1"/>
  <c r="AH13" i="1"/>
  <c r="AG13" i="1" s="1"/>
  <c r="M13" i="1"/>
  <c r="AC13" i="1" s="1"/>
  <c r="AC11" i="1"/>
  <c r="F221" i="13"/>
  <c r="F211" i="13"/>
  <c r="F212" i="13"/>
  <c r="F213" i="13"/>
  <c r="F214" i="13"/>
  <c r="F215" i="13"/>
  <c r="F216" i="13"/>
  <c r="F217" i="13"/>
  <c r="F218" i="13"/>
  <c r="F219" i="13"/>
  <c r="F220" i="13"/>
  <c r="F210" i="13"/>
  <c r="B221" i="13" a="1"/>
  <c r="AE12" i="1" l="1"/>
  <c r="AE14" i="1"/>
  <c r="AF11" i="1"/>
  <c r="AE11" i="1"/>
  <c r="AF13" i="1"/>
  <c r="AE13" i="1"/>
  <c r="B221" i="13"/>
  <c r="X40" i="19" l="1"/>
  <c r="AI14" i="1"/>
  <c r="AI11" i="1"/>
  <c r="P46" i="19"/>
  <c r="R47" i="19"/>
  <c r="T48" i="19"/>
  <c r="P50" i="19"/>
  <c r="R51" i="19"/>
  <c r="T52" i="19"/>
  <c r="P54" i="19"/>
  <c r="R55" i="19"/>
  <c r="N46" i="19"/>
  <c r="J48" i="19"/>
  <c r="L49" i="19"/>
  <c r="N50" i="19"/>
  <c r="J52" i="19"/>
  <c r="L53" i="19"/>
  <c r="N54" i="19"/>
  <c r="J38" i="19"/>
  <c r="L39" i="19"/>
  <c r="N40" i="19"/>
  <c r="J42" i="19"/>
  <c r="L43" i="19"/>
  <c r="N44" i="19"/>
  <c r="J36" i="19"/>
  <c r="N37" i="19"/>
  <c r="V47" i="19"/>
  <c r="X48" i="19"/>
  <c r="Z49" i="19"/>
  <c r="V51" i="19"/>
  <c r="X52" i="19"/>
  <c r="Z53" i="19"/>
  <c r="V55" i="19"/>
  <c r="R36" i="19"/>
  <c r="Z36" i="19"/>
  <c r="V37" i="19"/>
  <c r="R38" i="19"/>
  <c r="Z38" i="19"/>
  <c r="V39" i="19"/>
  <c r="R40" i="19"/>
  <c r="AA40" i="19"/>
  <c r="W41" i="19"/>
  <c r="S42" i="19"/>
  <c r="AA42" i="19"/>
  <c r="W43" i="19"/>
  <c r="S44" i="19"/>
  <c r="AA44" i="19"/>
  <c r="W45" i="19"/>
  <c r="Y26" i="19"/>
  <c r="AA27" i="19"/>
  <c r="W29" i="19"/>
  <c r="Y30" i="19"/>
  <c r="AA31" i="19"/>
  <c r="W33" i="19"/>
  <c r="Y34" i="19"/>
  <c r="AA35" i="19"/>
  <c r="Q26" i="19"/>
  <c r="M27" i="19"/>
  <c r="U27" i="19"/>
  <c r="Q28" i="19"/>
  <c r="M29" i="19"/>
  <c r="U29" i="19"/>
  <c r="Q30" i="19"/>
  <c r="M31" i="19"/>
  <c r="U31" i="19"/>
  <c r="Q32" i="19"/>
  <c r="M33" i="19"/>
  <c r="U33" i="19"/>
  <c r="Q34" i="19"/>
  <c r="M35" i="19"/>
  <c r="U35" i="19"/>
  <c r="Q17" i="19"/>
  <c r="S18" i="19"/>
  <c r="U19" i="19"/>
  <c r="Q21" i="19"/>
  <c r="S22" i="19"/>
  <c r="U23" i="19"/>
  <c r="Q25" i="19"/>
  <c r="M18" i="19"/>
  <c r="O19" i="19"/>
  <c r="K21" i="19"/>
  <c r="M22" i="19"/>
  <c r="O23" i="19"/>
  <c r="K25" i="19"/>
  <c r="M16" i="19"/>
  <c r="AH16" i="19"/>
  <c r="AJ17" i="19"/>
  <c r="W47" i="19"/>
  <c r="Y48" i="19"/>
  <c r="AA49" i="19"/>
  <c r="W51" i="19"/>
  <c r="Y52" i="19"/>
  <c r="AA53" i="19"/>
  <c r="W55" i="19"/>
  <c r="S36" i="19"/>
  <c r="AA36" i="19"/>
  <c r="W37" i="19"/>
  <c r="S38" i="19"/>
  <c r="AA38" i="19"/>
  <c r="W39" i="19"/>
  <c r="S40" i="19"/>
  <c r="P41" i="19"/>
  <c r="X41" i="19"/>
  <c r="T42" i="19"/>
  <c r="P43" i="19"/>
  <c r="X43" i="19"/>
  <c r="T44" i="19"/>
  <c r="P45" i="19"/>
  <c r="X45" i="19"/>
  <c r="Z26" i="19"/>
  <c r="V28" i="19"/>
  <c r="X29" i="19"/>
  <c r="Z30" i="19"/>
  <c r="V32" i="19"/>
  <c r="X33" i="19"/>
  <c r="Z34" i="19"/>
  <c r="J26" i="19"/>
  <c r="R26" i="19"/>
  <c r="N27" i="19"/>
  <c r="J28" i="19"/>
  <c r="R28" i="19"/>
  <c r="N29" i="19"/>
  <c r="J30" i="19"/>
  <c r="R30" i="19"/>
  <c r="N31" i="19"/>
  <c r="J32" i="19"/>
  <c r="R32" i="19"/>
  <c r="N33" i="19"/>
  <c r="J34" i="19"/>
  <c r="R34" i="19"/>
  <c r="N35" i="19"/>
  <c r="P16" i="19"/>
  <c r="R17" i="19"/>
  <c r="T18" i="19"/>
  <c r="P20" i="19"/>
  <c r="R21" i="19"/>
  <c r="T22" i="19"/>
  <c r="P24" i="19"/>
  <c r="R25" i="19"/>
  <c r="N18" i="19"/>
  <c r="J20" i="19"/>
  <c r="L21" i="19"/>
  <c r="N22" i="19"/>
  <c r="J24" i="19"/>
  <c r="L25" i="19"/>
  <c r="N16" i="19"/>
  <c r="R46" i="19"/>
  <c r="T47" i="19"/>
  <c r="P49" i="19"/>
  <c r="R50" i="19"/>
  <c r="T51" i="19"/>
  <c r="P53" i="19"/>
  <c r="R54" i="19"/>
  <c r="T55" i="19"/>
  <c r="J47" i="19"/>
  <c r="L48" i="19"/>
  <c r="N49" i="19"/>
  <c r="J51" i="19"/>
  <c r="L52" i="19"/>
  <c r="N53" i="19"/>
  <c r="J55" i="19"/>
  <c r="L38" i="19"/>
  <c r="N39" i="19"/>
  <c r="J41" i="19"/>
  <c r="L42" i="19"/>
  <c r="N43" i="19"/>
  <c r="J45" i="19"/>
  <c r="L36" i="19"/>
  <c r="V46" i="19"/>
  <c r="X47" i="19"/>
  <c r="Z48" i="19"/>
  <c r="V50" i="19"/>
  <c r="X51" i="19"/>
  <c r="Z52" i="19"/>
  <c r="V54" i="19"/>
  <c r="X55" i="19"/>
  <c r="T36" i="19"/>
  <c r="P37" i="19"/>
  <c r="X37" i="19"/>
  <c r="T38" i="19"/>
  <c r="P39" i="19"/>
  <c r="X39" i="19"/>
  <c r="T40" i="19"/>
  <c r="Q41" i="19"/>
  <c r="Y41" i="19"/>
  <c r="U42" i="19"/>
  <c r="Q43" i="19"/>
  <c r="Y43" i="19"/>
  <c r="U44" i="19"/>
  <c r="Q45" i="19"/>
  <c r="Y45" i="19"/>
  <c r="AA26" i="19"/>
  <c r="W28" i="19"/>
  <c r="Y29" i="19"/>
  <c r="AA30" i="19"/>
  <c r="W32" i="19"/>
  <c r="Y33" i="19"/>
  <c r="AA34" i="19"/>
  <c r="K26" i="19"/>
  <c r="S26" i="19"/>
  <c r="O27" i="19"/>
  <c r="K28" i="19"/>
  <c r="S28" i="19"/>
  <c r="O29" i="19"/>
  <c r="K30" i="19"/>
  <c r="S30" i="19"/>
  <c r="O31" i="19"/>
  <c r="K32" i="19"/>
  <c r="S32" i="19"/>
  <c r="O33" i="19"/>
  <c r="K34" i="19"/>
  <c r="S34" i="19"/>
  <c r="O35" i="19"/>
  <c r="Q16" i="19"/>
  <c r="S17" i="19"/>
  <c r="U18" i="19"/>
  <c r="Q20" i="19"/>
  <c r="S21" i="19"/>
  <c r="U22" i="19"/>
  <c r="Q24" i="19"/>
  <c r="S25" i="19"/>
  <c r="O18" i="19"/>
  <c r="K20" i="19"/>
  <c r="M21" i="19"/>
  <c r="O22" i="19"/>
  <c r="K24" i="19"/>
  <c r="M25" i="19"/>
  <c r="O16" i="19"/>
  <c r="AJ16" i="19"/>
  <c r="AL17" i="19"/>
  <c r="AC37" i="19"/>
  <c r="W46" i="19"/>
  <c r="Y47" i="19"/>
  <c r="AA48" i="19"/>
  <c r="W50" i="19"/>
  <c r="Y51" i="19"/>
  <c r="AA52" i="19"/>
  <c r="W54" i="19"/>
  <c r="Y55" i="19"/>
  <c r="U36" i="19"/>
  <c r="Q37" i="19"/>
  <c r="Y37" i="19"/>
  <c r="U38" i="19"/>
  <c r="Q39" i="19"/>
  <c r="Y39" i="19"/>
  <c r="U40" i="19"/>
  <c r="R41" i="19"/>
  <c r="Z41" i="19"/>
  <c r="V42" i="19"/>
  <c r="R43" i="19"/>
  <c r="Z43" i="19"/>
  <c r="V44" i="19"/>
  <c r="R45" i="19"/>
  <c r="Z45" i="19"/>
  <c r="V27" i="19"/>
  <c r="X28" i="19"/>
  <c r="Z29" i="19"/>
  <c r="V31" i="19"/>
  <c r="X32" i="19"/>
  <c r="Z33" i="19"/>
  <c r="V35" i="19"/>
  <c r="L26" i="19"/>
  <c r="T26" i="19"/>
  <c r="P27" i="19"/>
  <c r="L28" i="19"/>
  <c r="T28" i="19"/>
  <c r="P29" i="19"/>
  <c r="L30" i="19"/>
  <c r="T30" i="19"/>
  <c r="P31" i="19"/>
  <c r="L32" i="19"/>
  <c r="T32" i="19"/>
  <c r="P33" i="19"/>
  <c r="L34" i="19"/>
  <c r="T34" i="19"/>
  <c r="P35" i="19"/>
  <c r="R16" i="19"/>
  <c r="T17" i="19"/>
  <c r="P19" i="19"/>
  <c r="R20" i="19"/>
  <c r="T21" i="19"/>
  <c r="P23" i="19"/>
  <c r="R24" i="19"/>
  <c r="T25" i="19"/>
  <c r="J19" i="19"/>
  <c r="L20" i="19"/>
  <c r="N21" i="19"/>
  <c r="J23" i="19"/>
  <c r="L24" i="19"/>
  <c r="N25" i="19"/>
  <c r="K17" i="19"/>
  <c r="T46" i="19"/>
  <c r="P48" i="19"/>
  <c r="R49" i="19"/>
  <c r="T50" i="19"/>
  <c r="P52" i="19"/>
  <c r="R53" i="19"/>
  <c r="T54" i="19"/>
  <c r="J46" i="19"/>
  <c r="L47" i="19"/>
  <c r="N48" i="19"/>
  <c r="J50" i="19"/>
  <c r="L51" i="19"/>
  <c r="N52" i="19"/>
  <c r="J54" i="19"/>
  <c r="L55" i="19"/>
  <c r="N38" i="19"/>
  <c r="J40" i="19"/>
  <c r="L41" i="19"/>
  <c r="N42" i="19"/>
  <c r="J44" i="19"/>
  <c r="L45" i="19"/>
  <c r="N36" i="19"/>
  <c r="X46" i="19"/>
  <c r="Z47" i="19"/>
  <c r="V49" i="19"/>
  <c r="X50" i="19"/>
  <c r="Z51" i="19"/>
  <c r="V53" i="19"/>
  <c r="X54" i="19"/>
  <c r="Z55" i="19"/>
  <c r="V36" i="19"/>
  <c r="R37" i="19"/>
  <c r="Z37" i="19"/>
  <c r="V38" i="19"/>
  <c r="R39" i="19"/>
  <c r="Z39" i="19"/>
  <c r="V40" i="19"/>
  <c r="S41" i="19"/>
  <c r="AA41" i="19"/>
  <c r="W42" i="19"/>
  <c r="S43" i="19"/>
  <c r="AA43" i="19"/>
  <c r="W44" i="19"/>
  <c r="S45" i="19"/>
  <c r="AA45" i="19"/>
  <c r="W27" i="19"/>
  <c r="Y28" i="19"/>
  <c r="AA29" i="19"/>
  <c r="W31" i="19"/>
  <c r="Y32" i="19"/>
  <c r="AA33" i="19"/>
  <c r="W35" i="19"/>
  <c r="M26" i="19"/>
  <c r="U26" i="19"/>
  <c r="Q27" i="19"/>
  <c r="M28" i="19"/>
  <c r="U28" i="19"/>
  <c r="Q29" i="19"/>
  <c r="M30" i="19"/>
  <c r="U30" i="19"/>
  <c r="Q31" i="19"/>
  <c r="M32" i="19"/>
  <c r="U32" i="19"/>
  <c r="Q33" i="19"/>
  <c r="M34" i="19"/>
  <c r="U34" i="19"/>
  <c r="Q35" i="19"/>
  <c r="S16" i="19"/>
  <c r="U17" i="19"/>
  <c r="Q19" i="19"/>
  <c r="S20" i="19"/>
  <c r="U21" i="19"/>
  <c r="Q23" i="19"/>
  <c r="S24" i="19"/>
  <c r="U25" i="19"/>
  <c r="K19" i="19"/>
  <c r="M20" i="19"/>
  <c r="O21" i="19"/>
  <c r="K23" i="19"/>
  <c r="M24" i="19"/>
  <c r="O25" i="19"/>
  <c r="L17" i="19"/>
  <c r="AL16" i="19"/>
  <c r="AH18" i="19"/>
  <c r="Y46" i="19"/>
  <c r="AA47" i="19"/>
  <c r="W49" i="19"/>
  <c r="Y50" i="19"/>
  <c r="AA51" i="19"/>
  <c r="W53" i="19"/>
  <c r="Y54" i="19"/>
  <c r="AA55" i="19"/>
  <c r="W36" i="19"/>
  <c r="S37" i="19"/>
  <c r="AA37" i="19"/>
  <c r="W38" i="19"/>
  <c r="S39" i="19"/>
  <c r="AA39" i="19"/>
  <c r="W40" i="19"/>
  <c r="T41" i="19"/>
  <c r="P42" i="19"/>
  <c r="X42" i="19"/>
  <c r="T43" i="19"/>
  <c r="P44" i="19"/>
  <c r="X44" i="19"/>
  <c r="T45" i="19"/>
  <c r="V26" i="19"/>
  <c r="X27" i="19"/>
  <c r="Z28" i="19"/>
  <c r="V30" i="19"/>
  <c r="X31" i="19"/>
  <c r="Z32" i="19"/>
  <c r="V34" i="19"/>
  <c r="X35" i="19"/>
  <c r="N26" i="19"/>
  <c r="J27" i="19"/>
  <c r="R27" i="19"/>
  <c r="N28" i="19"/>
  <c r="AA46" i="19"/>
  <c r="W48" i="19"/>
  <c r="Y49" i="19"/>
  <c r="AA50" i="19"/>
  <c r="W52" i="19"/>
  <c r="Y53" i="19"/>
  <c r="AA54" i="19"/>
  <c r="Q36" i="19"/>
  <c r="Y36" i="19"/>
  <c r="U37" i="19"/>
  <c r="Q38" i="19"/>
  <c r="Y38" i="19"/>
  <c r="U39" i="19"/>
  <c r="Q40" i="19"/>
  <c r="Z40" i="19"/>
  <c r="V41" i="19"/>
  <c r="R42" i="19"/>
  <c r="Z42" i="19"/>
  <c r="V43" i="19"/>
  <c r="R44" i="19"/>
  <c r="Z44" i="19"/>
  <c r="V45" i="19"/>
  <c r="X26" i="19"/>
  <c r="Z27" i="19"/>
  <c r="V29" i="19"/>
  <c r="X30" i="19"/>
  <c r="Z31" i="19"/>
  <c r="V33" i="19"/>
  <c r="X34" i="19"/>
  <c r="Z35" i="19"/>
  <c r="P26" i="19"/>
  <c r="L27" i="19"/>
  <c r="T27" i="19"/>
  <c r="P28" i="19"/>
  <c r="L29" i="19"/>
  <c r="T29" i="19"/>
  <c r="P30" i="19"/>
  <c r="L31" i="19"/>
  <c r="T31" i="19"/>
  <c r="P32" i="19"/>
  <c r="L33" i="19"/>
  <c r="T33" i="19"/>
  <c r="P34" i="19"/>
  <c r="L35" i="19"/>
  <c r="T35" i="19"/>
  <c r="P17" i="19"/>
  <c r="R18" i="19"/>
  <c r="T19" i="19"/>
  <c r="P21" i="19"/>
  <c r="R22" i="19"/>
  <c r="T23" i="19"/>
  <c r="P25" i="19"/>
  <c r="L18" i="19"/>
  <c r="N19" i="19"/>
  <c r="J21" i="19"/>
  <c r="L22" i="19"/>
  <c r="N23" i="19"/>
  <c r="J25" i="19"/>
  <c r="L16" i="19"/>
  <c r="O17" i="19"/>
  <c r="L46" i="19"/>
  <c r="J39" i="19"/>
  <c r="V48" i="19"/>
  <c r="T37" i="19"/>
  <c r="Y42" i="19"/>
  <c r="W30" i="19"/>
  <c r="O28" i="19"/>
  <c r="K31" i="19"/>
  <c r="S33" i="19"/>
  <c r="U16" i="19"/>
  <c r="Q22" i="19"/>
  <c r="M19" i="19"/>
  <c r="O24" i="19"/>
  <c r="AJ18" i="19"/>
  <c r="AD38" i="19"/>
  <c r="AB44" i="19"/>
  <c r="AD45" i="19"/>
  <c r="Z16" i="19"/>
  <c r="V17" i="19"/>
  <c r="AD17" i="19"/>
  <c r="Z18" i="19"/>
  <c r="V19" i="19"/>
  <c r="AD19" i="19"/>
  <c r="Z20" i="19"/>
  <c r="V21" i="19"/>
  <c r="AD21" i="19"/>
  <c r="Z22" i="19"/>
  <c r="V23" i="19"/>
  <c r="AD23" i="19"/>
  <c r="Z24" i="19"/>
  <c r="V25" i="19"/>
  <c r="AD25" i="19"/>
  <c r="T6" i="19"/>
  <c r="AB6" i="19"/>
  <c r="R7" i="19"/>
  <c r="Z7" i="19"/>
  <c r="P8" i="19"/>
  <c r="X8" i="19"/>
  <c r="AF8" i="19"/>
  <c r="V9" i="19"/>
  <c r="AD9" i="19"/>
  <c r="T10" i="19"/>
  <c r="AB10" i="19"/>
  <c r="R11" i="19"/>
  <c r="Z11" i="19"/>
  <c r="P12" i="19"/>
  <c r="X12" i="19"/>
  <c r="AF12" i="19"/>
  <c r="V13" i="19"/>
  <c r="AD13" i="19"/>
  <c r="T14" i="19"/>
  <c r="AB14" i="19"/>
  <c r="R15" i="19"/>
  <c r="Z15" i="19"/>
  <c r="J8" i="19"/>
  <c r="L9" i="19"/>
  <c r="N10" i="19"/>
  <c r="J12" i="19"/>
  <c r="L13" i="19"/>
  <c r="N14" i="19"/>
  <c r="J6" i="19"/>
  <c r="N7" i="19"/>
  <c r="P47" i="19"/>
  <c r="N47" i="19"/>
  <c r="L40" i="19"/>
  <c r="X49" i="19"/>
  <c r="P38" i="19"/>
  <c r="U43" i="19"/>
  <c r="Y31" i="19"/>
  <c r="J29" i="19"/>
  <c r="R31" i="19"/>
  <c r="N34" i="19"/>
  <c r="P18" i="19"/>
  <c r="R23" i="19"/>
  <c r="N20" i="19"/>
  <c r="J16" i="19"/>
  <c r="AL18" i="19"/>
  <c r="AH20" i="19"/>
  <c r="AJ21" i="19"/>
  <c r="AL22" i="19"/>
  <c r="AH24" i="19"/>
  <c r="AJ25" i="19"/>
  <c r="AL26" i="19"/>
  <c r="AH28" i="19"/>
  <c r="AJ29" i="19"/>
  <c r="AL30" i="19"/>
  <c r="AH32" i="19"/>
  <c r="AJ33" i="19"/>
  <c r="AL34" i="19"/>
  <c r="AH36" i="19"/>
  <c r="AJ37" i="19"/>
  <c r="AL38" i="19"/>
  <c r="AH40" i="19"/>
  <c r="AJ41" i="19"/>
  <c r="AL42" i="19"/>
  <c r="AH44" i="19"/>
  <c r="AJ45" i="19"/>
  <c r="AL46" i="19"/>
  <c r="AH48" i="19"/>
  <c r="AJ49" i="19"/>
  <c r="AL50" i="19"/>
  <c r="AH52" i="19"/>
  <c r="AJ53" i="19"/>
  <c r="AL54" i="19"/>
  <c r="AH8" i="19"/>
  <c r="AJ9" i="19"/>
  <c r="AL10" i="19"/>
  <c r="AH12" i="19"/>
  <c r="AJ13" i="19"/>
  <c r="AL14" i="19"/>
  <c r="AH6" i="19"/>
  <c r="AL7" i="19"/>
  <c r="AB47" i="19"/>
  <c r="AD48" i="19"/>
  <c r="AF49" i="19"/>
  <c r="AB51" i="19"/>
  <c r="AD52" i="19"/>
  <c r="AF53" i="19"/>
  <c r="AB55" i="19"/>
  <c r="AD26" i="19"/>
  <c r="AF27" i="19"/>
  <c r="AB29" i="19"/>
  <c r="AD30" i="19"/>
  <c r="AF31" i="19"/>
  <c r="AB33" i="19"/>
  <c r="AD34" i="19"/>
  <c r="AF35" i="19"/>
  <c r="AB37" i="19"/>
  <c r="AB40" i="19"/>
  <c r="AD41" i="19"/>
  <c r="AF42" i="19"/>
  <c r="R48" i="19"/>
  <c r="J49" i="19"/>
  <c r="N41" i="19"/>
  <c r="Z50" i="19"/>
  <c r="X38" i="19"/>
  <c r="Q44" i="19"/>
  <c r="AA32" i="19"/>
  <c r="K29" i="19"/>
  <c r="S31" i="19"/>
  <c r="O34" i="19"/>
  <c r="Q18" i="19"/>
  <c r="S23" i="19"/>
  <c r="O20" i="19"/>
  <c r="K16" i="19"/>
  <c r="AD37" i="19"/>
  <c r="AF38" i="19"/>
  <c r="AD44" i="19"/>
  <c r="AF45" i="19"/>
  <c r="AB16" i="19"/>
  <c r="X17" i="19"/>
  <c r="AF17" i="19"/>
  <c r="AB18" i="19"/>
  <c r="X19" i="19"/>
  <c r="AF19" i="19"/>
  <c r="AB20" i="19"/>
  <c r="X21" i="19"/>
  <c r="AF21" i="19"/>
  <c r="AB22" i="19"/>
  <c r="X23" i="19"/>
  <c r="AF23" i="19"/>
  <c r="AB24" i="19"/>
  <c r="X25" i="19"/>
  <c r="AF25" i="19"/>
  <c r="V6" i="19"/>
  <c r="AD6" i="19"/>
  <c r="T7" i="19"/>
  <c r="AB7" i="19"/>
  <c r="R8" i="19"/>
  <c r="Z8" i="19"/>
  <c r="P9" i="19"/>
  <c r="X9" i="19"/>
  <c r="AF9" i="19"/>
  <c r="V10" i="19"/>
  <c r="AD10" i="19"/>
  <c r="T11" i="19"/>
  <c r="AB11" i="19"/>
  <c r="R12" i="19"/>
  <c r="Z12" i="19"/>
  <c r="P13" i="19"/>
  <c r="X13" i="19"/>
  <c r="AF13" i="19"/>
  <c r="V14" i="19"/>
  <c r="AD14" i="19"/>
  <c r="T15" i="19"/>
  <c r="AB15" i="19"/>
  <c r="L8" i="19"/>
  <c r="N9" i="19"/>
  <c r="J11" i="19"/>
  <c r="L12" i="19"/>
  <c r="N13" i="19"/>
  <c r="J15" i="19"/>
  <c r="L6" i="19"/>
  <c r="P51" i="19"/>
  <c r="N51" i="19"/>
  <c r="L44" i="19"/>
  <c r="X53" i="19"/>
  <c r="P40" i="19"/>
  <c r="U45" i="19"/>
  <c r="Y35" i="19"/>
  <c r="S29" i="19"/>
  <c r="O32" i="19"/>
  <c r="K35" i="19"/>
  <c r="S19" i="19"/>
  <c r="U24" i="19"/>
  <c r="K22" i="19"/>
  <c r="N17" i="19"/>
  <c r="AF37" i="19"/>
  <c r="AB39" i="19"/>
  <c r="AD43" i="19"/>
  <c r="AF44" i="19"/>
  <c r="V16" i="19"/>
  <c r="AD16" i="19"/>
  <c r="Z17" i="19"/>
  <c r="V18" i="19"/>
  <c r="AD18" i="19"/>
  <c r="Z19" i="19"/>
  <c r="V20" i="19"/>
  <c r="AD20" i="19"/>
  <c r="Z21" i="19"/>
  <c r="V22" i="19"/>
  <c r="AD22" i="19"/>
  <c r="Z23" i="19"/>
  <c r="V24" i="19"/>
  <c r="AD24" i="19"/>
  <c r="Z25" i="19"/>
  <c r="P6" i="19"/>
  <c r="X6" i="19"/>
  <c r="AF6" i="19"/>
  <c r="V7" i="19"/>
  <c r="AD7" i="19"/>
  <c r="T8" i="19"/>
  <c r="AB8" i="19"/>
  <c r="R9" i="19"/>
  <c r="Z9" i="19"/>
  <c r="P10" i="19"/>
  <c r="X10" i="19"/>
  <c r="AF10" i="19"/>
  <c r="V11" i="19"/>
  <c r="AD11" i="19"/>
  <c r="T12" i="19"/>
  <c r="AB12" i="19"/>
  <c r="R13" i="19"/>
  <c r="Z13" i="19"/>
  <c r="P14" i="19"/>
  <c r="X14" i="19"/>
  <c r="AF14" i="19"/>
  <c r="V15" i="19"/>
  <c r="AD15" i="19"/>
  <c r="N8" i="19"/>
  <c r="J10" i="19"/>
  <c r="L11" i="19"/>
  <c r="N12" i="19"/>
  <c r="J14" i="19"/>
  <c r="L15" i="19"/>
  <c r="N6" i="19"/>
  <c r="R52" i="19"/>
  <c r="J53" i="19"/>
  <c r="N45" i="19"/>
  <c r="Z54" i="19"/>
  <c r="Y40" i="19"/>
  <c r="W26" i="19"/>
  <c r="O26" i="19"/>
  <c r="N30" i="19"/>
  <c r="J33" i="19"/>
  <c r="R35" i="19"/>
  <c r="T20" i="19"/>
  <c r="J18" i="19"/>
  <c r="L23" i="19"/>
  <c r="AJ19" i="19"/>
  <c r="AL20" i="19"/>
  <c r="AH22" i="19"/>
  <c r="AJ23" i="19"/>
  <c r="AL24" i="19"/>
  <c r="AH26" i="19"/>
  <c r="AJ27" i="19"/>
  <c r="AL28" i="19"/>
  <c r="AH30" i="19"/>
  <c r="AJ31" i="19"/>
  <c r="AL32" i="19"/>
  <c r="AH34" i="19"/>
  <c r="AJ35" i="19"/>
  <c r="AL36" i="19"/>
  <c r="AH38" i="19"/>
  <c r="AJ39" i="19"/>
  <c r="AL40" i="19"/>
  <c r="AH42" i="19"/>
  <c r="AJ43" i="19"/>
  <c r="AL44" i="19"/>
  <c r="AH46" i="19"/>
  <c r="AJ47" i="19"/>
  <c r="AL48" i="19"/>
  <c r="AH50" i="19"/>
  <c r="AJ51" i="19"/>
  <c r="AL52" i="19"/>
  <c r="AH54" i="19"/>
  <c r="AJ55" i="19"/>
  <c r="AL8" i="19"/>
  <c r="AH10" i="19"/>
  <c r="AJ11" i="19"/>
  <c r="AL12" i="19"/>
  <c r="AH14" i="19"/>
  <c r="AJ15" i="19"/>
  <c r="AL6" i="19"/>
  <c r="AD46" i="19"/>
  <c r="AF47" i="19"/>
  <c r="AB49" i="19"/>
  <c r="AD50" i="19"/>
  <c r="AF51" i="19"/>
  <c r="AB53" i="19"/>
  <c r="AD54" i="19"/>
  <c r="AF55" i="19"/>
  <c r="AB27" i="19"/>
  <c r="AD28" i="19"/>
  <c r="AF29" i="19"/>
  <c r="AB31" i="19"/>
  <c r="AD32" i="19"/>
  <c r="AF33" i="19"/>
  <c r="AB35" i="19"/>
  <c r="AD36" i="19"/>
  <c r="AD39" i="19"/>
  <c r="AF40" i="19"/>
  <c r="AB42" i="19"/>
  <c r="T49" i="19"/>
  <c r="Z46" i="19"/>
  <c r="Y27" i="19"/>
  <c r="N32" i="19"/>
  <c r="P22" i="19"/>
  <c r="AH17" i="19"/>
  <c r="AL21" i="19"/>
  <c r="AH25" i="19"/>
  <c r="AJ32" i="19"/>
  <c r="AL35" i="19"/>
  <c r="AH43" i="19"/>
  <c r="AJ46" i="19"/>
  <c r="AL53" i="19"/>
  <c r="AH9" i="19"/>
  <c r="AJ6" i="19"/>
  <c r="AB48" i="19"/>
  <c r="AD55" i="19"/>
  <c r="AF28" i="19"/>
  <c r="AB36" i="19"/>
  <c r="AF39" i="19"/>
  <c r="AF43" i="19"/>
  <c r="X20" i="19"/>
  <c r="K27" i="19"/>
  <c r="L19" i="19"/>
  <c r="AH23" i="19"/>
  <c r="AH37" i="19"/>
  <c r="AJ44" i="19"/>
  <c r="AH55" i="19"/>
  <c r="AB45" i="19"/>
  <c r="AF20" i="19"/>
  <c r="M17" i="19"/>
  <c r="AJ28" i="19"/>
  <c r="AH39" i="19"/>
  <c r="AF54" i="19"/>
  <c r="AB43" i="19"/>
  <c r="T53" i="19"/>
  <c r="V52" i="19"/>
  <c r="AA28" i="19"/>
  <c r="K33" i="19"/>
  <c r="T24" i="19"/>
  <c r="AL25" i="19"/>
  <c r="AH29" i="19"/>
  <c r="AJ36" i="19"/>
  <c r="AL39" i="19"/>
  <c r="AH47" i="19"/>
  <c r="AJ50" i="19"/>
  <c r="AL9" i="19"/>
  <c r="AH13" i="19"/>
  <c r="AF48" i="19"/>
  <c r="AB52" i="19"/>
  <c r="AD29" i="19"/>
  <c r="AF32" i="19"/>
  <c r="AD40" i="19"/>
  <c r="AF16" i="19"/>
  <c r="X22" i="19"/>
  <c r="AB25" i="19"/>
  <c r="Z6" i="19"/>
  <c r="X7" i="19"/>
  <c r="V8" i="19"/>
  <c r="T9" i="19"/>
  <c r="R10" i="19"/>
  <c r="P11" i="19"/>
  <c r="AF11" i="19"/>
  <c r="AD12" i="19"/>
  <c r="AB13" i="19"/>
  <c r="Z14" i="19"/>
  <c r="X15" i="19"/>
  <c r="J9" i="19"/>
  <c r="N11" i="19"/>
  <c r="L14" i="19"/>
  <c r="L7" i="19"/>
  <c r="X36" i="19"/>
  <c r="AL47" i="19"/>
  <c r="AB46" i="19"/>
  <c r="AF26" i="19"/>
  <c r="L37" i="19"/>
  <c r="AL31" i="19"/>
  <c r="AH53" i="19"/>
  <c r="AD51" i="19"/>
  <c r="P55" i="19"/>
  <c r="P36" i="19"/>
  <c r="W34" i="19"/>
  <c r="R33" i="19"/>
  <c r="K18" i="19"/>
  <c r="AH19" i="19"/>
  <c r="AJ22" i="19"/>
  <c r="AL29" i="19"/>
  <c r="AH33" i="19"/>
  <c r="AJ40" i="19"/>
  <c r="AL43" i="19"/>
  <c r="AH51" i="19"/>
  <c r="AJ54" i="19"/>
  <c r="AL13" i="19"/>
  <c r="AJ7" i="19"/>
  <c r="AF52" i="19"/>
  <c r="AB26" i="19"/>
  <c r="AD33" i="19"/>
  <c r="AF36" i="19"/>
  <c r="AF18" i="19"/>
  <c r="X24" i="19"/>
  <c r="L50" i="19"/>
  <c r="J35" i="19"/>
  <c r="AJ26" i="19"/>
  <c r="AL33" i="19"/>
  <c r="AJ10" i="19"/>
  <c r="AD49" i="19"/>
  <c r="AB30" i="19"/>
  <c r="AB41" i="19"/>
  <c r="U20" i="19"/>
  <c r="AB23" i="19"/>
  <c r="L54" i="19"/>
  <c r="T39" i="19"/>
  <c r="S27" i="19"/>
  <c r="S35" i="19"/>
  <c r="J22" i="19"/>
  <c r="AL19" i="19"/>
  <c r="AH27" i="19"/>
  <c r="AJ30" i="19"/>
  <c r="AL37" i="19"/>
  <c r="AH41" i="19"/>
  <c r="AJ48" i="19"/>
  <c r="AL51" i="19"/>
  <c r="AH11" i="19"/>
  <c r="AJ14" i="19"/>
  <c r="AB50" i="19"/>
  <c r="AD53" i="19"/>
  <c r="AF30" i="19"/>
  <c r="AB34" i="19"/>
  <c r="AB38" i="19"/>
  <c r="AF41" i="19"/>
  <c r="AB17" i="19"/>
  <c r="AF22" i="19"/>
  <c r="Q42" i="19"/>
  <c r="O30" i="19"/>
  <c r="R19" i="19"/>
  <c r="AL27" i="19"/>
  <c r="AH35" i="19"/>
  <c r="AL11" i="19"/>
  <c r="AD47" i="19"/>
  <c r="AD31" i="19"/>
  <c r="AB21" i="19"/>
  <c r="J31" i="19"/>
  <c r="AJ42" i="19"/>
  <c r="AJ12" i="19"/>
  <c r="AB32" i="19"/>
  <c r="X18" i="19"/>
  <c r="N55" i="19"/>
  <c r="U41" i="19"/>
  <c r="R29" i="19"/>
  <c r="T16" i="19"/>
  <c r="M23" i="19"/>
  <c r="AJ20" i="19"/>
  <c r="AL23" i="19"/>
  <c r="AH31" i="19"/>
  <c r="AJ34" i="19"/>
  <c r="AL41" i="19"/>
  <c r="AH45" i="19"/>
  <c r="AJ52" i="19"/>
  <c r="AL55" i="19"/>
  <c r="AH15" i="19"/>
  <c r="AF46" i="19"/>
  <c r="AB54" i="19"/>
  <c r="AD27" i="19"/>
  <c r="AF34" i="19"/>
  <c r="AB19" i="19"/>
  <c r="AF24" i="19"/>
  <c r="R6" i="19"/>
  <c r="P7" i="19"/>
  <c r="AF7" i="19"/>
  <c r="AD8" i="19"/>
  <c r="AB9" i="19"/>
  <c r="Z10" i="19"/>
  <c r="X11" i="19"/>
  <c r="V12" i="19"/>
  <c r="T13" i="19"/>
  <c r="R14" i="19"/>
  <c r="P15" i="19"/>
  <c r="AF15" i="19"/>
  <c r="L10" i="19"/>
  <c r="J13" i="19"/>
  <c r="N15" i="19"/>
  <c r="J43" i="19"/>
  <c r="N24" i="19"/>
  <c r="AJ24" i="19"/>
  <c r="AJ38" i="19"/>
  <c r="AL45" i="19"/>
  <c r="AH49" i="19"/>
  <c r="AJ8" i="19"/>
  <c r="AF50" i="19"/>
  <c r="AB28" i="19"/>
  <c r="AD42" i="19"/>
  <c r="X16" i="19"/>
  <c r="Y44" i="19"/>
  <c r="AH21" i="19"/>
  <c r="AL49" i="19"/>
  <c r="AL15" i="19"/>
  <c r="AD35" i="19"/>
  <c r="AI13" i="1"/>
  <c r="AC43" i="19"/>
  <c r="Q46" i="19"/>
  <c r="S47" i="19"/>
  <c r="U48" i="19"/>
  <c r="Q50" i="19"/>
  <c r="S51" i="19"/>
  <c r="U52" i="19"/>
  <c r="Q54" i="19"/>
  <c r="S55" i="19"/>
  <c r="O46" i="19"/>
  <c r="K48" i="19"/>
  <c r="M49" i="19"/>
  <c r="O50" i="19"/>
  <c r="K52" i="19"/>
  <c r="M53" i="19"/>
  <c r="O54" i="19"/>
  <c r="K38" i="19"/>
  <c r="M39" i="19"/>
  <c r="O40" i="19"/>
  <c r="K42" i="19"/>
  <c r="M43" i="19"/>
  <c r="O44" i="19"/>
  <c r="K36" i="19"/>
  <c r="O37" i="19"/>
  <c r="AI16" i="19"/>
  <c r="AK17" i="19"/>
  <c r="S46" i="19"/>
  <c r="U47" i="19"/>
  <c r="Q49" i="19"/>
  <c r="S50" i="19"/>
  <c r="U51" i="19"/>
  <c r="Q53" i="19"/>
  <c r="S54" i="19"/>
  <c r="U55" i="19"/>
  <c r="K47" i="19"/>
  <c r="M48" i="19"/>
  <c r="O49" i="19"/>
  <c r="K51" i="19"/>
  <c r="M52" i="19"/>
  <c r="O53" i="19"/>
  <c r="K55" i="19"/>
  <c r="M38" i="19"/>
  <c r="O39" i="19"/>
  <c r="K41" i="19"/>
  <c r="M42" i="19"/>
  <c r="O43" i="19"/>
  <c r="K45" i="19"/>
  <c r="M36" i="19"/>
  <c r="AK16" i="19"/>
  <c r="AM17" i="19"/>
  <c r="U46" i="19"/>
  <c r="Q48" i="19"/>
  <c r="S49" i="19"/>
  <c r="U50" i="19"/>
  <c r="Q52" i="19"/>
  <c r="S53" i="19"/>
  <c r="U54" i="19"/>
  <c r="K46" i="19"/>
  <c r="M47" i="19"/>
  <c r="O48" i="19"/>
  <c r="K50" i="19"/>
  <c r="M51" i="19"/>
  <c r="O52" i="19"/>
  <c r="K54" i="19"/>
  <c r="M55" i="19"/>
  <c r="O38" i="19"/>
  <c r="K40" i="19"/>
  <c r="M41" i="19"/>
  <c r="O42" i="19"/>
  <c r="K44" i="19"/>
  <c r="M45" i="19"/>
  <c r="O36" i="19"/>
  <c r="Q47" i="19"/>
  <c r="S48" i="19"/>
  <c r="U49" i="19"/>
  <c r="Q51" i="19"/>
  <c r="S52" i="19"/>
  <c r="U53" i="19"/>
  <c r="Q55" i="19"/>
  <c r="M46" i="19"/>
  <c r="O47" i="19"/>
  <c r="K49" i="19"/>
  <c r="M50" i="19"/>
  <c r="O51" i="19"/>
  <c r="K53" i="19"/>
  <c r="M54" i="19"/>
  <c r="O55" i="19"/>
  <c r="K39" i="19"/>
  <c r="M40" i="19"/>
  <c r="O41" i="19"/>
  <c r="K43" i="19"/>
  <c r="M44" i="19"/>
  <c r="O45" i="19"/>
  <c r="M37" i="19"/>
  <c r="AI17" i="19"/>
  <c r="AK18" i="19"/>
  <c r="AM19" i="19"/>
  <c r="AI21" i="19"/>
  <c r="AK22" i="19"/>
  <c r="AM23" i="19"/>
  <c r="AI25" i="19"/>
  <c r="AK26" i="19"/>
  <c r="AM27" i="19"/>
  <c r="AI29" i="19"/>
  <c r="AK30" i="19"/>
  <c r="AM31" i="19"/>
  <c r="AI33" i="19"/>
  <c r="AK34" i="19"/>
  <c r="AM35" i="19"/>
  <c r="AI37" i="19"/>
  <c r="AK38" i="19"/>
  <c r="AM39" i="19"/>
  <c r="AI41" i="19"/>
  <c r="AK42" i="19"/>
  <c r="AM43" i="19"/>
  <c r="AI45" i="19"/>
  <c r="AK46" i="19"/>
  <c r="AM47" i="19"/>
  <c r="AI49" i="19"/>
  <c r="AK50" i="19"/>
  <c r="AM51" i="19"/>
  <c r="AI53" i="19"/>
  <c r="AK54" i="19"/>
  <c r="AM55" i="19"/>
  <c r="AI9" i="19"/>
  <c r="AK10" i="19"/>
  <c r="AM11" i="19"/>
  <c r="AI13" i="19"/>
  <c r="AK14" i="19"/>
  <c r="AM15" i="19"/>
  <c r="AK7" i="19"/>
  <c r="AG46" i="19"/>
  <c r="AC48" i="19"/>
  <c r="AE49" i="19"/>
  <c r="AG50" i="19"/>
  <c r="AC52" i="19"/>
  <c r="AE53" i="19"/>
  <c r="AG54" i="19"/>
  <c r="AC26" i="19"/>
  <c r="AE27" i="19"/>
  <c r="AG28" i="19"/>
  <c r="AC30" i="19"/>
  <c r="AE31" i="19"/>
  <c r="AG32" i="19"/>
  <c r="AC34" i="19"/>
  <c r="AE35" i="19"/>
  <c r="AG36" i="19"/>
  <c r="AG39" i="19"/>
  <c r="AC41" i="19"/>
  <c r="AE42" i="19"/>
  <c r="AE38" i="19"/>
  <c r="AC44" i="19"/>
  <c r="AE45" i="19"/>
  <c r="AA16" i="19"/>
  <c r="W17" i="19"/>
  <c r="AE17" i="19"/>
  <c r="AA18" i="19"/>
  <c r="W19" i="19"/>
  <c r="AE19" i="19"/>
  <c r="AA20" i="19"/>
  <c r="W21" i="19"/>
  <c r="AE21" i="19"/>
  <c r="AA22" i="19"/>
  <c r="W23" i="19"/>
  <c r="AE23" i="19"/>
  <c r="AA24" i="19"/>
  <c r="W25" i="19"/>
  <c r="AE25" i="19"/>
  <c r="U6" i="19"/>
  <c r="AC6" i="19"/>
  <c r="S7" i="19"/>
  <c r="AA7" i="19"/>
  <c r="Q8" i="19"/>
  <c r="Y8" i="19"/>
  <c r="AG8" i="19"/>
  <c r="W9" i="19"/>
  <c r="AE9" i="19"/>
  <c r="U10" i="19"/>
  <c r="AC10" i="19"/>
  <c r="S11" i="19"/>
  <c r="AA11" i="19"/>
  <c r="Q12" i="19"/>
  <c r="Y12" i="19"/>
  <c r="AG12" i="19"/>
  <c r="W13" i="19"/>
  <c r="AE13" i="19"/>
  <c r="U14" i="19"/>
  <c r="AC14" i="19"/>
  <c r="S15" i="19"/>
  <c r="AA15" i="19"/>
  <c r="K8" i="19"/>
  <c r="M9" i="19"/>
  <c r="O10" i="19"/>
  <c r="K12" i="19"/>
  <c r="M13" i="19"/>
  <c r="O14" i="19"/>
  <c r="K6" i="19"/>
  <c r="O7" i="19"/>
  <c r="AM18" i="19"/>
  <c r="AI20" i="19"/>
  <c r="AK21" i="19"/>
  <c r="AM22" i="19"/>
  <c r="AI24" i="19"/>
  <c r="AK25" i="19"/>
  <c r="AM26" i="19"/>
  <c r="AI28" i="19"/>
  <c r="AK29" i="19"/>
  <c r="AM30" i="19"/>
  <c r="AI32" i="19"/>
  <c r="AK33" i="19"/>
  <c r="AM34" i="19"/>
  <c r="AI36" i="19"/>
  <c r="AK37" i="19"/>
  <c r="AM38" i="19"/>
  <c r="AI40" i="19"/>
  <c r="AK41" i="19"/>
  <c r="AM42" i="19"/>
  <c r="AI44" i="19"/>
  <c r="AK45" i="19"/>
  <c r="AM46" i="19"/>
  <c r="AI48" i="19"/>
  <c r="AK49" i="19"/>
  <c r="AM50" i="19"/>
  <c r="AI52" i="19"/>
  <c r="AK53" i="19"/>
  <c r="AM54" i="19"/>
  <c r="AI8" i="19"/>
  <c r="AK9" i="19"/>
  <c r="AM10" i="19"/>
  <c r="AI12" i="19"/>
  <c r="AK13" i="19"/>
  <c r="AM14" i="19"/>
  <c r="AI6" i="19"/>
  <c r="AM7" i="19"/>
  <c r="AC47" i="19"/>
  <c r="AE48" i="19"/>
  <c r="AG49" i="19"/>
  <c r="AC51" i="19"/>
  <c r="AE52" i="19"/>
  <c r="AG53" i="19"/>
  <c r="AC55" i="19"/>
  <c r="AE26" i="19"/>
  <c r="AG27" i="19"/>
  <c r="AC29" i="19"/>
  <c r="AE30" i="19"/>
  <c r="AG31" i="19"/>
  <c r="AC33" i="19"/>
  <c r="AE34" i="19"/>
  <c r="AG35" i="19"/>
  <c r="AC40" i="19"/>
  <c r="AE41" i="19"/>
  <c r="AG42" i="19"/>
  <c r="AI19" i="19"/>
  <c r="AK20" i="19"/>
  <c r="AM21" i="19"/>
  <c r="AI23" i="19"/>
  <c r="AK24" i="19"/>
  <c r="AM25" i="19"/>
  <c r="AI27" i="19"/>
  <c r="AK28" i="19"/>
  <c r="AM29" i="19"/>
  <c r="AI31" i="19"/>
  <c r="AK32" i="19"/>
  <c r="AM33" i="19"/>
  <c r="AI35" i="19"/>
  <c r="AK36" i="19"/>
  <c r="AM37" i="19"/>
  <c r="AI39" i="19"/>
  <c r="AK40" i="19"/>
  <c r="AM41" i="19"/>
  <c r="AI43" i="19"/>
  <c r="AK44" i="19"/>
  <c r="AM45" i="19"/>
  <c r="AI47" i="19"/>
  <c r="AK48" i="19"/>
  <c r="AM49" i="19"/>
  <c r="AI51" i="19"/>
  <c r="AK52" i="19"/>
  <c r="AM53" i="19"/>
  <c r="AI55" i="19"/>
  <c r="AK8" i="19"/>
  <c r="AM9" i="19"/>
  <c r="AI11" i="19"/>
  <c r="AK12" i="19"/>
  <c r="AM13" i="19"/>
  <c r="AI15" i="19"/>
  <c r="AK6" i="19"/>
  <c r="AC46" i="19"/>
  <c r="AE47" i="19"/>
  <c r="AG48" i="19"/>
  <c r="AC50" i="19"/>
  <c r="AE51" i="19"/>
  <c r="AG52" i="19"/>
  <c r="AC54" i="19"/>
  <c r="AE55" i="19"/>
  <c r="AG26" i="19"/>
  <c r="AC28" i="19"/>
  <c r="AE29" i="19"/>
  <c r="AG30" i="19"/>
  <c r="AC32" i="19"/>
  <c r="AE33" i="19"/>
  <c r="AG34" i="19"/>
  <c r="AC36" i="19"/>
  <c r="AE40" i="19"/>
  <c r="AG41" i="19"/>
  <c r="AM16" i="19"/>
  <c r="AG37" i="19"/>
  <c r="AE43" i="19"/>
  <c r="AG44" i="19"/>
  <c r="W16" i="19"/>
  <c r="AE16" i="19"/>
  <c r="AA17" i="19"/>
  <c r="W18" i="19"/>
  <c r="AE18" i="19"/>
  <c r="AA19" i="19"/>
  <c r="W20" i="19"/>
  <c r="AE20" i="19"/>
  <c r="AA21" i="19"/>
  <c r="W22" i="19"/>
  <c r="AE22" i="19"/>
  <c r="AA23" i="19"/>
  <c r="W24" i="19"/>
  <c r="AE24" i="19"/>
  <c r="AM28" i="19"/>
  <c r="AK39" i="19"/>
  <c r="AI50" i="19"/>
  <c r="AM12" i="19"/>
  <c r="AG51" i="19"/>
  <c r="AE32" i="19"/>
  <c r="AC16" i="19"/>
  <c r="Y18" i="19"/>
  <c r="AG21" i="19"/>
  <c r="AC23" i="19"/>
  <c r="AA25" i="19"/>
  <c r="Y6" i="19"/>
  <c r="W7" i="19"/>
  <c r="U8" i="19"/>
  <c r="S9" i="19"/>
  <c r="Q10" i="19"/>
  <c r="AG10" i="19"/>
  <c r="AE11" i="19"/>
  <c r="AC12" i="19"/>
  <c r="AA13" i="19"/>
  <c r="Y14" i="19"/>
  <c r="W15" i="19"/>
  <c r="O8" i="19"/>
  <c r="M11" i="19"/>
  <c r="K14" i="19"/>
  <c r="O6" i="19"/>
  <c r="AI30" i="19"/>
  <c r="AI14" i="19"/>
  <c r="AC53" i="19"/>
  <c r="AG33" i="19"/>
  <c r="AG25" i="19"/>
  <c r="Y9" i="19"/>
  <c r="S12" i="19"/>
  <c r="AG13" i="19"/>
  <c r="O9" i="19"/>
  <c r="AE8" i="19"/>
  <c r="AM8" i="19"/>
  <c r="AC21" i="19"/>
  <c r="Q9" i="19"/>
  <c r="AA12" i="19"/>
  <c r="M8" i="19"/>
  <c r="AI18" i="19"/>
  <c r="AI22" i="19"/>
  <c r="AM32" i="19"/>
  <c r="AK43" i="19"/>
  <c r="AI54" i="19"/>
  <c r="AM6" i="19"/>
  <c r="AG55" i="19"/>
  <c r="AE36" i="19"/>
  <c r="AG43" i="19"/>
  <c r="AC18" i="19"/>
  <c r="Y20" i="19"/>
  <c r="AG23" i="19"/>
  <c r="AE37" i="19"/>
  <c r="Y17" i="19"/>
  <c r="AC22" i="19"/>
  <c r="AE6" i="19"/>
  <c r="AA8" i="19"/>
  <c r="W10" i="19"/>
  <c r="Q13" i="19"/>
  <c r="AC15" i="19"/>
  <c r="K15" i="19"/>
  <c r="S6" i="19"/>
  <c r="Q15" i="19"/>
  <c r="O15" i="19"/>
  <c r="Y16" i="19"/>
  <c r="U7" i="19"/>
  <c r="Y13" i="19"/>
  <c r="M6" i="19"/>
  <c r="AI26" i="19"/>
  <c r="AM36" i="19"/>
  <c r="AK47" i="19"/>
  <c r="AI10" i="19"/>
  <c r="AC49" i="19"/>
  <c r="AG29" i="19"/>
  <c r="AG40" i="19"/>
  <c r="AE44" i="19"/>
  <c r="AG16" i="19"/>
  <c r="AC20" i="19"/>
  <c r="Y22" i="19"/>
  <c r="AC25" i="19"/>
  <c r="AA6" i="19"/>
  <c r="Y7" i="19"/>
  <c r="W8" i="19"/>
  <c r="U9" i="19"/>
  <c r="S10" i="19"/>
  <c r="Q11" i="19"/>
  <c r="AG11" i="19"/>
  <c r="AE12" i="19"/>
  <c r="AC13" i="19"/>
  <c r="AA14" i="19"/>
  <c r="Y15" i="19"/>
  <c r="K9" i="19"/>
  <c r="O11" i="19"/>
  <c r="M14" i="19"/>
  <c r="M7" i="19"/>
  <c r="AK19" i="19"/>
  <c r="AM40" i="19"/>
  <c r="AK51" i="19"/>
  <c r="AG18" i="19"/>
  <c r="Y24" i="19"/>
  <c r="AC7" i="19"/>
  <c r="U11" i="19"/>
  <c r="AE14" i="19"/>
  <c r="M12" i="19"/>
  <c r="Y23" i="19"/>
  <c r="U13" i="19"/>
  <c r="K13" i="19"/>
  <c r="AI46" i="19"/>
  <c r="AG47" i="19"/>
  <c r="AE39" i="19"/>
  <c r="S8" i="19"/>
  <c r="AC11" i="19"/>
  <c r="K11" i="19"/>
  <c r="AK23" i="19"/>
  <c r="AI34" i="19"/>
  <c r="AM44" i="19"/>
  <c r="AK55" i="19"/>
  <c r="AE46" i="19"/>
  <c r="AC27" i="19"/>
  <c r="AC45" i="19"/>
  <c r="Y19" i="19"/>
  <c r="AG20" i="19"/>
  <c r="AC24" i="19"/>
  <c r="Q6" i="19"/>
  <c r="AG6" i="19"/>
  <c r="AE7" i="19"/>
  <c r="AC8" i="19"/>
  <c r="AA9" i="19"/>
  <c r="Y10" i="19"/>
  <c r="W11" i="19"/>
  <c r="U12" i="19"/>
  <c r="S13" i="19"/>
  <c r="Q14" i="19"/>
  <c r="AG14" i="19"/>
  <c r="AE15" i="19"/>
  <c r="K10" i="19"/>
  <c r="O12" i="19"/>
  <c r="M15" i="19"/>
  <c r="AM20" i="19"/>
  <c r="AI42" i="19"/>
  <c r="AM52" i="19"/>
  <c r="AE54" i="19"/>
  <c r="AG38" i="19"/>
  <c r="AG17" i="19"/>
  <c r="Q7" i="19"/>
  <c r="AA10" i="19"/>
  <c r="W12" i="19"/>
  <c r="AG15" i="19"/>
  <c r="AM24" i="19"/>
  <c r="Y25" i="19"/>
  <c r="AE10" i="19"/>
  <c r="U15" i="19"/>
  <c r="AK27" i="19"/>
  <c r="AI38" i="19"/>
  <c r="AM48" i="19"/>
  <c r="AK11" i="19"/>
  <c r="AE50" i="19"/>
  <c r="AC31" i="19"/>
  <c r="AC38" i="19"/>
  <c r="AC42" i="19"/>
  <c r="AG45" i="19"/>
  <c r="AC17" i="19"/>
  <c r="Y21" i="19"/>
  <c r="AG22" i="19"/>
  <c r="AK31" i="19"/>
  <c r="AK15" i="19"/>
  <c r="AC35" i="19"/>
  <c r="AC19" i="19"/>
  <c r="AG24" i="19"/>
  <c r="AG7" i="19"/>
  <c r="AC9" i="19"/>
  <c r="Y11" i="19"/>
  <c r="S14" i="19"/>
  <c r="M10" i="19"/>
  <c r="AK35" i="19"/>
  <c r="AE28" i="19"/>
  <c r="AG19" i="19"/>
  <c r="W6" i="19"/>
  <c r="AG9" i="19"/>
  <c r="W14" i="19"/>
  <c r="O13" i="19"/>
  <c r="AI12" i="1"/>
  <c r="AC39" i="19"/>
  <c r="H210" i="13"/>
  <c r="L30" i="18" l="1"/>
  <c r="AJ6" i="18"/>
  <c r="L14" i="18"/>
  <c r="L6" i="18"/>
  <c r="AH7" i="19" l="1"/>
  <c r="J17" i="19"/>
  <c r="J37" i="19"/>
  <c r="J7" i="19"/>
  <c r="AI7" i="19" l="1"/>
  <c r="K37" i="19"/>
  <c r="K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<sst xmlns="http://schemas.openxmlformats.org/spreadsheetml/2006/main" count="472" uniqueCount="304">
  <si>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</si>
  <si>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</si>
  <si>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</si>
  <si>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</si>
  <si>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</si>
  <si>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</si>
  <si>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</si>
  <si>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</si>
  <si>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</si>
  <si>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</si>
  <si>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</si>
  <si>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</si>
  <si>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</si>
  <si>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</si>
  <si>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</si>
  <si>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</si>
  <si>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</si>
  <si>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</si>
  <si>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</si>
  <si>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</si>
  <si>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</si>
  <si>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</si>
  <si>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</si>
  <si>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</si>
  <si>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</si>
  <si>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</si>
  <si>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</si>
  <si>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</si>
  <si>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</si>
  <si>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</si>
  <si>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</si>
  <si>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</si>
  <si>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</si>
  <si>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</si>
  <si>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</si>
  <si>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</si>
  <si>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</si>
  <si>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</si>
  <si>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</si>
  <si>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</si>
  <si>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</si>
  <si>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</si>
  <si>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</si>
  <si>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</si>
  <si>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</si>
  <si>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</si>
  <si>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</si>
  <si>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</si>
  <si>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</si>
  <si>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</si>
  <si>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</si>
  <si>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</si>
  <si>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</si>
  <si>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</si>
  <si>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</si>
  <si>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</si>
  <si>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</si>
  <si>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</si>
  <si>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</si>
  <si>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</si>
  <si>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</si>
  <si>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</si>
  <si>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</si>
  <si>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</si>
  <si>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</si>
  <si>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</si>
  <si>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</si>
  <si>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</si>
  <si>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</si>
  <si>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</si>
  <si>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</si>
  <si>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</si>
  <si>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</si>
  <si>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</si>
  <si>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</si>
  <si>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</si>
  <si>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</si>
  <si>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</si>
  <si>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</si>
  <si>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</si>
  <si>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</si>
  <si>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</si>
  <si>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</si>
  <si>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</si>
  <si>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</si>
  <si>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</si>
  <si>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</si>
  <si>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</si>
  <si>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</si>
  <si>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</si>
  <si>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</si>
  <si>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</si>
  <si>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</si>
  <si>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</si>
  <si>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</si>
  <si>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</si>
  <si>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</si>
  <si>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</si>
  <si>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</si>
  <si>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</si>
  <si>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</si>
  <si>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</si>
  <si>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</si>
  <si>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</si>
  <si>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</si>
  <si>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</si>
  <si>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</si>
  <si>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</si>
  <si>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</si>
  <si>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</si>
  <si>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</si>
  <si>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</si>
  <si>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</si>
  <si>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</si>
  <si>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</si>
  <si>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</si>
  <si>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</si>
  <si>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</si>
  <si>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</si>
  <si>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</si>
  <si>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</si>
  <si>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</si>
  <si>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</si>
  <si>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</si>
  <si>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</si>
  <si>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</si>
  <si>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</si>
  <si>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</si>
  <si>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</si>
  <si>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</si>
  <si>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</si>
  <si>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</si>
  <si>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</si>
  <si>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</si>
  <si>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</si>
  <si>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</si>
  <si>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</si>
  <si>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</si>
  <si>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</si>
  <si>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</si>
  <si>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</si>
  <si>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</si>
  <si>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</si>
  <si>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</si>
  <si>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</si>
  <si>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</si>
  <si>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</si>
  <si>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</si>
  <si>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</si>
  <si>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</si>
  <si>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</si>
  <si>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</si>
  <si>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</si>
  <si>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</si>
  <si>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</si>
  <si>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</si>
  <si>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</si>
  <si>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</si>
  <si>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</si>
  <si>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</si>
  <si>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</si>
  <si>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</si>
  <si>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</si>
  <si>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</si>
  <si>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</si>
  <si>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</si>
  <si>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</si>
  <si>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</si>
  <si>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</si>
  <si>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</si>
  <si>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</si>
  <si>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</si>
  <si>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</si>
  <si>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</si>
  <si>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</si>
  <si>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</si>
  <si>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</si>
  <si>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</si>
  <si>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</si>
  <si>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</si>
  <si>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</si>
  <si>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</si>
  <si>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</si>
  <si>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</si>
  <si>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</si>
  <si>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</si>
  <si>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</si>
  <si>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</si>
  <si>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</si>
  <si>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</si>
  <si>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</si>
  <si>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</si>
  <si>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</si>
  <si>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</si>
  <si>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</si>
  <si>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</si>
  <si>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</si>
  <si>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</si>
  <si>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</si>
  <si>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</si>
  <si>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</si>
  <si>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</si>
  <si>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</si>
  <si>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</si>
  <si>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</si>
  <si>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</si>
  <si>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</si>
  <si>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</si>
  <si>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</si>
  <si>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</si>
  <si>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</si>
  <si>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</si>
  <si>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</si>
  <si>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</si>
  <si>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</si>
  <si>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</si>
  <si>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</si>
  <si>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</si>
  <si>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</si>
  <si>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</si>
  <si>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</si>
  <si>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</si>
  <si>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</si>
  <si>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</si>
  <si>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</si>
  <si>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</si>
  <si>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</si>
  <si>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</si>
  <si>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</si>
  <si>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</si>
  <si>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</si>
  <si>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</si>
  <si>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</si>
  <si>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</si>
  <si>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</si>
  <si>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</si>
  <si>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</si>
  <si>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</si>
  <si>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</si>
  <si>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</si>
  <si>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</si>
  <si>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</si>
  <si>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</si>
  <si>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</si>
  <si>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</si>
  <si>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</si>
  <si>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</si>
  <si>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</si>
  <si>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</si>
  <si>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</si>
  <si>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</si>
  <si>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</si>
  <si>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</si>
  <si>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</si>
  <si>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Gestionar, registrar, ejecutar, controlar y soportar el manejo de los recursos financieros de la ETITC mediante el uso de herramientas e instrumentos</t>
  </si>
  <si>
    <t>Inicia con la ejeución de los planes de necesidades y adqisiciones articulado con el plan de acción y finaliza con el con el cierre de la ejecución contable, presupuestal y de tesoreria, contratidas durante la vigencia</t>
  </si>
  <si>
    <t>Participar constantemente en las capacitaciones SIIF</t>
  </si>
  <si>
    <t>Cada uno de los profesionales responsables de las areas de presupuesto, contabilidad y tesoreria.</t>
  </si>
  <si>
    <t>Información en el onedrive de cada uno de los integrantes del área financiera</t>
  </si>
  <si>
    <r>
      <rPr>
        <b/>
        <sz val="14"/>
        <rFont val="Arial Narrow"/>
        <family val="2"/>
      </rPr>
      <t>LIDER DEL PROCESO:</t>
    </r>
    <r>
      <rPr>
        <sz val="14"/>
        <rFont val="Arial Narrow"/>
        <family val="2"/>
      </rPr>
      <t xml:space="preserve"> Ariel Tovar Gómez</t>
    </r>
  </si>
  <si>
    <t>Matriz de control en una unidad compartida.</t>
  </si>
  <si>
    <t>Mantener actualizada la matriz de control</t>
  </si>
  <si>
    <t>Inoportunidad y/o duplicidad en el suministro de Información de las áreas a que remiten los soportes de los pagos.</t>
  </si>
  <si>
    <t>Registro de un mayor o menor valor en el hecho economico de servicios públicos</t>
  </si>
  <si>
    <t>Posibilidad de afectación económica debido al registro de un mayor o menor valor en el hecho economico de servicios públicos por inoportunidad y/o duplicidad en el suministro de Información de las áreas a que remiten los soportes de los pagos.</t>
  </si>
  <si>
    <t>Desconocimiento de las herramientas y/o actualizaciones presentadas en la plataforma de SIIF Nación, por parte de los funcionarios y/o contratistas acorde a los perfiles requeridos en las transacciones para la ejecución de la cadena financiera</t>
  </si>
  <si>
    <t>Inadecuado proceso de gestión y transmisión de del conocimiento por parte de los responsables de uso de la plataforma SIIF Nación.</t>
  </si>
  <si>
    <t>Afectar la confidencialidad, integridad y disponibilidad de la información.</t>
  </si>
  <si>
    <t>Ausencia de sincronización de la información en el OneDrive Institucional con ocasión de dificultades de acceso a internet.</t>
  </si>
  <si>
    <t>Posibilidad de pérdida reputacional por afectar la confidencialidad, integridad y disponibilidad de la información, debido a ausencia de sincronización de la información en el OneDrive Institucional con ocasión de dificultades de acceso a internet.</t>
  </si>
  <si>
    <t>Información institucional dispuesta en One Drive.</t>
  </si>
  <si>
    <t>Responsable de la caja menor</t>
  </si>
  <si>
    <t>Cada miembro del equipo del área financiera cuenta con la información en One Drive</t>
  </si>
  <si>
    <t>*Durante el primer seguimiento el riesgo no se materializó.
*Se evidencia reporte de asistencia a las siguientes capacitaciones: 
*Gestión Caja Menor</t>
  </si>
  <si>
    <r>
      <t>*Durante el primer seguimiento el riesgo no se materializó.
*Se evidencia reporte de asistencia a las siguientes capacitaciones: 
*Gestión y devolución de ingresos
*Gestión Caja Menor
*Ciclo contable, tablas contables y sus efectos</t>
    </r>
    <r>
      <rPr>
        <b/>
        <sz val="11"/>
        <color rgb="FFFF0000"/>
        <rFont val="Arial Narrow"/>
        <family val="2"/>
      </rPr>
      <t xml:space="preserve">
</t>
    </r>
    <r>
      <rPr>
        <sz val="11"/>
        <rFont val="Arial Narrow"/>
        <family val="2"/>
      </rPr>
      <t>*Modelo de emisión de facturas electrónicas de venta
*Distribución de PAC y cupo PAC</t>
    </r>
    <r>
      <rPr>
        <b/>
        <sz val="11"/>
        <color rgb="FFFF0000"/>
        <rFont val="Arial Narrow"/>
        <family val="2"/>
      </rPr>
      <t xml:space="preserve">
</t>
    </r>
  </si>
  <si>
    <r>
      <t>*Durante el primer seguimiento el riesgo no se materializó.
*Se evidencia la matríz con 59</t>
    </r>
    <r>
      <rPr>
        <sz val="11"/>
        <rFont val="Arial Narrow"/>
        <family val="2"/>
      </rPr>
      <t xml:space="preserve"> registros con fecha de corte al 30 de abril de 2023</t>
    </r>
    <r>
      <rPr>
        <sz val="11"/>
        <color theme="1"/>
        <rFont val="Arial Narrow"/>
        <family val="2"/>
      </rPr>
      <t xml:space="preserve">
*Se realiza la actualización una vez la factura sea radicada, obligada y pagada</t>
    </r>
  </si>
  <si>
    <t>Falta de seguimiento y control del responsable de la caja menor respecto a legalización, reembolso, gastos autorizados, entre otros.</t>
  </si>
  <si>
    <t xml:space="preserve">Desconocimiento en los requisitos legales y normativos de uso de las cajas menores. 
</t>
  </si>
  <si>
    <t>* El riesgo no se materializó hasta la fecha del seguimiento.
* Desde mayo hasta la fecha de seguimiento se han registrado 51 recibos de servicios públicos, los cuales se han pagado oportunamente para las cuatro sedes de la ETITC (Tintal, Carvajal, calle 13, y calle 18), el valor total de esos 51 recibos ha sido de $ 231.251.339 (MCTE), se verifica mediante la matriz servicios públicos 2023, que alimentan las áreas de Presupuesto, Contabilidad, y Tesorería.</t>
  </si>
  <si>
    <t xml:space="preserve">Posibilidad de afectación económica por hallazgos, fraudes, detrimento patrimonial debido al manejo de cajas menores fuera de los parámetro legales y normativos. </t>
  </si>
  <si>
    <t>* A la fecha de seguimiento el riesgo no se materializó.
* No se realizaron capacitaciones de SIIF para el periodo de reporte, no obstante, la Oficina Asesora de Planeación recomienda reformular el control y la tipología del riesgo.</t>
  </si>
  <si>
    <t>N/A</t>
  </si>
  <si>
    <t>Posibilidad de afectación reputacional por desconocimiento de las herramientas y/o actualizaciones presentadas en la plataforma de SIIF Nación, por parte de los funcionarios y/o contratistas acorde a los perfiles requeridos en las transacciones para la ejecución de la cadena financiera por un inadecuado proceso de gestión y transmisión del conocimiento por parte de los responsables de uso de la plataforma SIIF Nación.</t>
  </si>
  <si>
    <t>El riesgo no se materializó.
- Se evidencia la asistencia de 2 miembros del área de Contabilidad a capacitaciones de SIIF Nación, sobre Ciclo contable y tablas contables, los días 16 y 17 de mayo de 2023 de manera presencial.
De igual modo, la Oficina Asesora de Planeación recomienda la reformulación del control, para que cumpla los criterios de formulación de controles establecida por el DAFP.</t>
  </si>
  <si>
    <t>* A la fecha de seguimiento el riesgo no se materializó.
* Se verifica que la profesional de Contabilidad cuenta con la información en el One Drive institucional actualizada y en tiempo real.</t>
  </si>
  <si>
    <t>Soporte One Drive</t>
  </si>
  <si>
    <t>Soporte capacitaciones</t>
  </si>
  <si>
    <t>Soporte matriz de servicios públicos</t>
  </si>
  <si>
    <t>Cada uno de los profesionales responsables de las areas de presupuesto, contabilidad y tesoreria verifica y registra cada vez que llega un recibo en la matriz de control los servicios públicos en la unidad compartida, con el fin de evitar duplicidad en los pagos.
En caso de que se realice un doble pago por concepto de servicios públicos, dicho pago se descontará de la siguiente factura, por parte del proveedor del servicio.</t>
  </si>
  <si>
    <t>No se encuentra documentado</t>
  </si>
  <si>
    <t>Los profesionales de Contabilidad y Tesorería cada vez que se solicite un reembolso, verifican los rubros y los montos constituidos en la caja menor, con la finalidad de controlar sus recursos.
En caso de que se identifique insuficiencia de recursos en la caja menor, se puede realizar el análisis para aumentar el rubro requerido (se puede realizar mediante traslado interno de caja menor).</t>
  </si>
  <si>
    <t>Acta de reunión entre Contabilidad y Tesorería de revisión de la caja menor.</t>
  </si>
  <si>
    <t>Procedimiento de Caja Menor (no se encuentra publicado, ya que se encuentra en revisión del área de Calidad).</t>
  </si>
  <si>
    <t>Participar constantemente en las capacitaciones SIIF relacionadas con el riesgo</t>
  </si>
  <si>
    <t>Las profesionales de Contabilidad, Presupuesto y Tesorería semestralmente, transmitirán su conocimiento frente a la plataforma SIIF a través de una reunión, con el fin de garantizar la trazabilidad de la información frente a la cadena financiera en la plataforma.
Debido a la naturaleza de este control, no aplica desviación.</t>
  </si>
  <si>
    <t>Acta de reunión entre Contabilidad y Tesorería.</t>
  </si>
  <si>
    <t>Cada uno de los profesionales responsables de las areas de presupuesto, contabilidad y tesoreria deberan mantener y verificar que la información institucional se encuentre en el One Drive de acuerdo a los lineamientos definidos por el área de Seguridad de la Información, con el fin de garantizar la trazabilidad de la información del proceso.
Si alguno de los miembros de la cadena financiera no cuenta con internet para sincronizar sus archivos en One Drive, lo hará de inmediato, una vez se restablezca su conexión a internet.</t>
  </si>
  <si>
    <t>Fecha de actualización 08/11/2023</t>
  </si>
  <si>
    <t xml:space="preserve"> </t>
  </si>
  <si>
    <t>Se observó que el proceso maneja una matriz compartida en el One Drive, mediante la cual se lleva el registro de los recibos públicos que ingresan para pago de manera virtual, a través de la cual el area de presupuesto registra el numero del compromiso, valor del documetno, empresa, descripción y sede, seguidamente el area de contabilidad ingresa al documento el No. de obligacion y fecha, posteriormente, tesoreria alimenta la matriz con la orden de pago, número y fecha de orden. De acuerdo a la revisión realizada la matriz cuenta a la fecha de este seguimiento con un total de 147 registros de pagos por el concepto de servicios públicos, teniendo en cuenta que para los meses de agosto a noviembre 8 se ingresaron 33 registros, control que permite la mitigacion del riesgo identificado.</t>
  </si>
  <si>
    <t>Mediante acta del 1 de noviembre de 2023, se observó que las profesionales de contabilidad, tesoreria y la funcionaria encargada de manejar las cajas menores, se reunieron para revisar el segundo reeembolso mediante soportes fisicos entregados a contabilidad, de las dos cajas menores para controlar sus recursos, la profesional de contabilidad inicio el tramite del reeembolso con el registro en Siif de la caja de Transportes por un valor de $420.884.43 y para caja menor de adquisicion de bienes y servicios, por el concepto de papel $ 585.090, bienes transportables $ 292.800, reparaciones $ 566.262,75. Seguidamente la profesional de contabilidad creó la obligacion y remite mediante correo electrónico institucional,  el reporte a la profesional de tesoreria para que genere las ordenes de pago y expedicion de cheques, esto evidenciado mediante correo del dia 7 de noviembre de 2022 con la obligación generada en Siif Nación y borrador de la Resolución, controles que permiten la mitigacion del riesgo identificado.</t>
  </si>
  <si>
    <t xml:space="preserve">Una vez el área de planeación realizó la verificación en el mes de septiembre 2023, al mapa de riesgos del proceso,  fue modificado el control para este riesgo, reemplazando la asistencia a capacitaciones por actas semestrales en las cuales se plasmará la retroalimentación de los conocimientos adquiridos por las profesionales de la cadena presupuestal, por tal motivo, este control será ejecutado para la siguiente vigencia, no obstante, se observó que, durante la vigencia las profesionales que conforman la cadena presupuestal fueron capacitadas de la siguiente manera:  el 2 de mayo de forma virtual la profesional de Tesorería en el tema de distribución de PAC y proceso de preparación y transmisión para  la generación de documentos soporte en adquisiciones efectuadas a sujeto; el 30 de marzo y 5 de octubre a funcionaria encargada de manejar las cajas menores fue capacitada en temas como gestión de caja menor, la profesional de Tesorería el 8 de mayo fue capacitada en gestión y devolución de ingresos, la auxiliar contable el 24 de marzo en modelo de emisión factura electrónica, entre otras, controles que requieren ser fortalecidos para la siguiente vigencia.  </t>
  </si>
  <si>
    <t xml:space="preserve">A través de la revisión de los documentos manejados por las profesionales integrantes del proceso de Gestión Financiera y la funcionaria encargada en el manejo de caja menor,  se observó  que los archivos de trabajo diario son almacenados en el Onedrive, acciones que permiten la mitigación del riesgo de perdida de información. </t>
  </si>
  <si>
    <t>GESTIÓN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</si>
</sst>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1"/>
      <color rgb="FFFF0000"/>
      <name val="Arial Narrow"/>
      <family val="2"/>
    </font>
    <font>
      <u/>
      <sz val="11"/>
      <color theme="1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7" fillId="0" borderId="0" applyNumberFormat="0" applyFill="0" applyBorder="0" applyAlignment="0" applyProtection="0"/>
  </cellStyleXfs>
  <cellXfs count="374">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6" fillId="0" borderId="21" xfId="0" applyFont="1" applyBorder="1" applyAlignment="1" applyProtection="1">
      <alignment horizontal="justify" vertical="top" wrapText="1"/>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69" xfId="0" applyFont="1" applyBorder="1" applyAlignment="1">
      <alignment horizontal="center" vertical="center" wrapText="1"/>
    </xf>
    <xf numFmtId="0" fontId="64" fillId="0" borderId="69" xfId="0" applyFont="1" applyBorder="1" applyAlignment="1">
      <alignment vertical="center" wrapText="1"/>
    </xf>
    <xf numFmtId="9" fontId="1" fillId="0" borderId="21" xfId="0" applyNumberFormat="1" applyFont="1" applyBorder="1" applyAlignment="1" applyProtection="1">
      <alignment horizontal="center" vertical="top" wrapText="1"/>
      <protection hidden="1"/>
    </xf>
    <xf numFmtId="0" fontId="1" fillId="0" borderId="21" xfId="0" applyFont="1" applyBorder="1" applyAlignment="1" applyProtection="1">
      <alignment horizontal="center" vertical="top" wrapText="1"/>
      <protection locked="0"/>
    </xf>
    <xf numFmtId="0" fontId="2" fillId="0" borderId="21" xfId="0" applyFont="1" applyBorder="1" applyAlignment="1" applyProtection="1">
      <alignment horizontal="center" vertical="top" wrapText="1"/>
      <protection locked="0"/>
    </xf>
    <xf numFmtId="0" fontId="4" fillId="0" borderId="21" xfId="0" applyFont="1" applyBorder="1" applyAlignment="1" applyProtection="1">
      <alignment horizontal="center" vertical="top" textRotation="90" wrapText="1"/>
      <protection hidden="1"/>
    </xf>
    <xf numFmtId="0" fontId="1" fillId="0" borderId="2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center" wrapText="1"/>
      <protection locked="0"/>
    </xf>
    <xf numFmtId="0" fontId="1" fillId="0" borderId="21" xfId="0" applyFont="1" applyBorder="1" applyAlignment="1" applyProtection="1">
      <alignment horizontal="center" vertical="center"/>
      <protection hidden="1"/>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1" fillId="0" borderId="21" xfId="0" quotePrefix="1" applyFont="1" applyBorder="1" applyAlignment="1" applyProtection="1">
      <alignment horizontal="center" vertical="center" wrapText="1"/>
      <protection locked="0"/>
    </xf>
    <xf numFmtId="0" fontId="67" fillId="0" borderId="21" xfId="5" applyBorder="1" applyAlignment="1" applyProtection="1">
      <alignment horizontal="center" vertical="center" wrapText="1"/>
      <protection locked="0"/>
    </xf>
    <xf numFmtId="164" fontId="1" fillId="0" borderId="21" xfId="1" applyNumberFormat="1" applyFont="1" applyBorder="1" applyAlignment="1">
      <alignment horizontal="center" vertical="center"/>
    </xf>
    <xf numFmtId="164" fontId="1" fillId="0" borderId="21" xfId="1" applyNumberFormat="1" applyFont="1" applyBorder="1" applyAlignment="1">
      <alignment horizontal="center" vertical="top" wrapText="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0" fillId="0" borderId="0" xfId="0" applyAlignment="1">
      <alignment horizontal="justify" vertical="center"/>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56" fillId="0" borderId="21" xfId="0" applyFont="1" applyBorder="1" applyAlignment="1">
      <alignment horizontal="left" vertical="center"/>
    </xf>
    <xf numFmtId="0" fontId="60" fillId="7" borderId="21" xfId="0" applyFont="1" applyFill="1" applyBorder="1" applyAlignment="1">
      <alignment horizontal="center" vertical="center" wrapText="1"/>
    </xf>
    <xf numFmtId="0" fontId="61" fillId="0" borderId="67" xfId="0" applyFont="1" applyBorder="1" applyAlignment="1">
      <alignment horizontal="left" vertical="center" wrapText="1"/>
    </xf>
    <xf numFmtId="0" fontId="61" fillId="0" borderId="66" xfId="0" applyFont="1" applyBorder="1" applyAlignment="1">
      <alignment horizontal="left" vertical="center"/>
    </xf>
    <xf numFmtId="0" fontId="61" fillId="0" borderId="68" xfId="0" applyFont="1" applyBorder="1" applyAlignment="1">
      <alignment horizontal="left" vertical="center"/>
    </xf>
    <xf numFmtId="0" fontId="61" fillId="0" borderId="67" xfId="0" applyFont="1" applyBorder="1" applyAlignment="1">
      <alignment horizontal="left" vertical="center"/>
    </xf>
    <xf numFmtId="0" fontId="60" fillId="7" borderId="21" xfId="0" applyFont="1" applyFill="1" applyBorder="1" applyAlignment="1">
      <alignment horizontal="center" vertical="center" textRotation="90" wrapText="1"/>
    </xf>
    <xf numFmtId="0" fontId="58" fillId="0" borderId="21" xfId="0" applyFont="1" applyBorder="1" applyAlignment="1" applyProtection="1">
      <alignment horizontal="center" wrapText="1"/>
      <protection locked="0"/>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xf>
    <xf numFmtId="0" fontId="57" fillId="0" borderId="2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63" fillId="0" borderId="21" xfId="0" applyFont="1" applyBorder="1" applyAlignment="1">
      <alignment horizontal="left" vertical="center" wrapText="1"/>
    </xf>
    <xf numFmtId="0" fontId="64" fillId="0" borderId="69" xfId="0" applyFont="1" applyBorder="1" applyAlignment="1">
      <alignment horizontal="center" vertical="center" wrapText="1"/>
    </xf>
    <xf numFmtId="0" fontId="65" fillId="0" borderId="69" xfId="0" applyFont="1" applyBorder="1" applyAlignment="1">
      <alignment horizontal="center" vertical="center" wrapText="1"/>
    </xf>
    <xf numFmtId="0" fontId="48" fillId="0" borderId="67" xfId="0" applyFont="1" applyBorder="1" applyAlignment="1">
      <alignment horizontal="left" vertical="center" wrapText="1"/>
    </xf>
    <xf numFmtId="0" fontId="48" fillId="0" borderId="66" xfId="0" applyFont="1" applyBorder="1" applyAlignment="1">
      <alignment horizontal="left" vertical="center" wrapText="1"/>
    </xf>
    <xf numFmtId="0" fontId="48" fillId="0" borderId="68" xfId="0" applyFont="1" applyBorder="1" applyAlignment="1">
      <alignment horizontal="left" vertical="center" wrapText="1"/>
    </xf>
    <xf numFmtId="0" fontId="60" fillId="7" borderId="63" xfId="0" applyFont="1" applyFill="1" applyBorder="1" applyAlignment="1">
      <alignment horizontal="center" vertical="center"/>
    </xf>
    <xf numFmtId="0" fontId="60" fillId="7" borderId="57" xfId="0" applyFont="1" applyFill="1" applyBorder="1" applyAlignment="1">
      <alignment horizontal="center" vertical="center"/>
    </xf>
    <xf numFmtId="0" fontId="59" fillId="7" borderId="67" xfId="0" applyFont="1" applyFill="1" applyBorder="1" applyAlignment="1">
      <alignment horizontal="center" vertical="center"/>
    </xf>
    <xf numFmtId="0" fontId="59" fillId="7" borderId="68" xfId="0" applyFont="1" applyFill="1" applyBorder="1" applyAlignment="1">
      <alignment horizontal="center" vertical="center"/>
    </xf>
    <xf numFmtId="0" fontId="60" fillId="7" borderId="70"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ipervínculo" xfId="5" builtinId="8"/>
    <cellStyle name="Normal" xfId="0" builtinId="0"/>
    <cellStyle name="Normal - Style1 2" xfId="2" xr:uid="{00000000-0005-0000-0000-000002000000}"/>
    <cellStyle name="Normal 2" xfId="4" xr:uid="{00000000-0005-0000-0000-000003000000}"/>
    <cellStyle name="Normal 2 2" xfId="3" xr:uid="{00000000-0005-0000-0000-000004000000}"/>
    <cellStyle name="Porcentaje" xfId="1" builtinId="5"/>
  </cellStyles>
  <dxfs count="29">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765661</xdr:colOff>
      <xdr:row>0</xdr:row>
      <xdr:rowOff>44532</xdr:rowOff>
    </xdr:from>
    <xdr:to>
      <xdr:col>2</xdr:col>
      <xdr:colOff>752279</xdr:colOff>
      <xdr:row>1</xdr:row>
      <xdr:rowOff>311892</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347" y="44532"/>
          <a:ext cx="813932"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D/Downloads/mapaderiesgofinanciera%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8" dataDxfId="27">
  <autoFilter ref="B209:C219" xr:uid="{00000000-0009-0000-0100-000001000000}"/>
  <tableColumns count="2">
    <tableColumn id="1" xr3:uid="{00000000-0010-0000-0000-000001000000}" name="Criterios" dataDxfId="26"/>
    <tableColumn id="2" xr3:uid="{00000000-0010-0000-0000-000002000000}" name="Subcriterios" dataDxfId="2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f:/g/personal/estadistica_itc_edu_co/Et-TsbSTPHZNoZQrOW5rW3oBk6DqkCNX7cQZLkt5f_GS_w?e=DEV4fm" TargetMode="External"/><Relationship Id="rId2" Type="http://schemas.openxmlformats.org/officeDocument/2006/relationships/hyperlink" Target="../../../../../../../../../../:i:/g/personal/estadistica_itc_edu_co/EaQ1B0zz6kBAsnjQ_kOIHrgBJhcSxPC78bI_wSR-XlbUiA?e=iDwcA6" TargetMode="External"/><Relationship Id="rId1" Type="http://schemas.openxmlformats.org/officeDocument/2006/relationships/hyperlink" Target="../../../../../../../../../../:i:/g/personal/estadistica_itc_edu_co/EfzMbH3EEw5Np5fvtfqX7-sB4Z5Q2XyIDQcX_7M0qSAQFQ?e=Ue3PEh"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EQ20"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59" t="s">
        <v>163</v>
      </c>
      <c r="C2" s="160"/>
      <c r="D2" s="160"/>
      <c r="E2" s="160"/>
      <c r="F2" s="160"/>
      <c r="G2" s="160"/>
      <c r="H2" s="161"/>
    </row>
    <row r="3" spans="2:8" x14ac:dyDescent="0.25">
      <c r="B3" s="71"/>
      <c r="C3" s="72"/>
      <c r="D3" s="72"/>
      <c r="E3" s="72"/>
      <c r="F3" s="72"/>
      <c r="G3" s="72"/>
      <c r="H3" s="73"/>
    </row>
    <row r="4" spans="2:8" ht="63" customHeight="1" x14ac:dyDescent="0.25">
      <c r="B4" s="162" t="s">
        <v>206</v>
      </c>
      <c r="C4" s="163"/>
      <c r="D4" s="163"/>
      <c r="E4" s="163"/>
      <c r="F4" s="163"/>
      <c r="G4" s="163"/>
      <c r="H4" s="164"/>
    </row>
    <row r="5" spans="2:8" ht="63" customHeight="1" x14ac:dyDescent="0.25">
      <c r="B5" s="165"/>
      <c r="C5" s="166"/>
      <c r="D5" s="166"/>
      <c r="E5" s="166"/>
      <c r="F5" s="166"/>
      <c r="G5" s="166"/>
      <c r="H5" s="167"/>
    </row>
    <row r="6" spans="2:8" ht="16.5" x14ac:dyDescent="0.25">
      <c r="B6" s="168" t="s">
        <v>161</v>
      </c>
      <c r="C6" s="169"/>
      <c r="D6" s="169"/>
      <c r="E6" s="169"/>
      <c r="F6" s="169"/>
      <c r="G6" s="169"/>
      <c r="H6" s="170"/>
    </row>
    <row r="7" spans="2:8" ht="95.25" customHeight="1" x14ac:dyDescent="0.25">
      <c r="B7" s="178" t="s">
        <v>166</v>
      </c>
      <c r="C7" s="179"/>
      <c r="D7" s="179"/>
      <c r="E7" s="179"/>
      <c r="F7" s="179"/>
      <c r="G7" s="179"/>
      <c r="H7" s="180"/>
    </row>
    <row r="8" spans="2:8" ht="16.5" x14ac:dyDescent="0.25">
      <c r="B8" s="107"/>
      <c r="C8" s="108"/>
      <c r="D8" s="108"/>
      <c r="E8" s="108"/>
      <c r="F8" s="108"/>
      <c r="G8" s="108"/>
      <c r="H8" s="109"/>
    </row>
    <row r="9" spans="2:8" ht="16.5" customHeight="1" x14ac:dyDescent="0.25">
      <c r="B9" s="171" t="s">
        <v>199</v>
      </c>
      <c r="C9" s="172"/>
      <c r="D9" s="172"/>
      <c r="E9" s="172"/>
      <c r="F9" s="172"/>
      <c r="G9" s="172"/>
      <c r="H9" s="173"/>
    </row>
    <row r="10" spans="2:8" ht="44.25" customHeight="1" x14ac:dyDescent="0.25">
      <c r="B10" s="171"/>
      <c r="C10" s="172"/>
      <c r="D10" s="172"/>
      <c r="E10" s="172"/>
      <c r="F10" s="172"/>
      <c r="G10" s="172"/>
      <c r="H10" s="173"/>
    </row>
    <row r="11" spans="2:8" ht="15.75" thickBot="1" x14ac:dyDescent="0.3">
      <c r="B11" s="96"/>
      <c r="C11" s="99"/>
      <c r="D11" s="104"/>
      <c r="E11" s="105"/>
      <c r="F11" s="105"/>
      <c r="G11" s="106"/>
      <c r="H11" s="100"/>
    </row>
    <row r="12" spans="2:8" ht="15.75" thickTop="1" x14ac:dyDescent="0.25">
      <c r="B12" s="96"/>
      <c r="C12" s="174" t="s">
        <v>162</v>
      </c>
      <c r="D12" s="175"/>
      <c r="E12" s="176" t="s">
        <v>200</v>
      </c>
      <c r="F12" s="177"/>
      <c r="G12" s="99"/>
      <c r="H12" s="100"/>
    </row>
    <row r="13" spans="2:8" ht="35.25" customHeight="1" x14ac:dyDescent="0.25">
      <c r="B13" s="96"/>
      <c r="C13" s="181" t="s">
        <v>193</v>
      </c>
      <c r="D13" s="182"/>
      <c r="E13" s="183" t="s">
        <v>198</v>
      </c>
      <c r="F13" s="184"/>
      <c r="G13" s="99"/>
      <c r="H13" s="100"/>
    </row>
    <row r="14" spans="2:8" ht="17.25" customHeight="1" x14ac:dyDescent="0.25">
      <c r="B14" s="96"/>
      <c r="C14" s="181" t="s">
        <v>194</v>
      </c>
      <c r="D14" s="182"/>
      <c r="E14" s="183" t="s">
        <v>196</v>
      </c>
      <c r="F14" s="184"/>
      <c r="G14" s="99"/>
      <c r="H14" s="100"/>
    </row>
    <row r="15" spans="2:8" ht="19.5" customHeight="1" x14ac:dyDescent="0.25">
      <c r="B15" s="96"/>
      <c r="C15" s="181" t="s">
        <v>195</v>
      </c>
      <c r="D15" s="182"/>
      <c r="E15" s="183" t="s">
        <v>197</v>
      </c>
      <c r="F15" s="184"/>
      <c r="G15" s="99"/>
      <c r="H15" s="100"/>
    </row>
    <row r="16" spans="2:8" ht="69.75" customHeight="1" x14ac:dyDescent="0.25">
      <c r="B16" s="96"/>
      <c r="C16" s="181" t="s">
        <v>164</v>
      </c>
      <c r="D16" s="182"/>
      <c r="E16" s="183" t="s">
        <v>165</v>
      </c>
      <c r="F16" s="184"/>
      <c r="G16" s="99"/>
      <c r="H16" s="100"/>
    </row>
    <row r="17" spans="2:8" ht="34.5" customHeight="1" x14ac:dyDescent="0.25">
      <c r="B17" s="96"/>
      <c r="C17" s="185" t="s">
        <v>2</v>
      </c>
      <c r="D17" s="186"/>
      <c r="E17" s="187" t="s">
        <v>207</v>
      </c>
      <c r="F17" s="188"/>
      <c r="G17" s="99"/>
      <c r="H17" s="100"/>
    </row>
    <row r="18" spans="2:8" ht="27.75" customHeight="1" x14ac:dyDescent="0.25">
      <c r="B18" s="96"/>
      <c r="C18" s="185" t="s">
        <v>3</v>
      </c>
      <c r="D18" s="186"/>
      <c r="E18" s="187" t="s">
        <v>208</v>
      </c>
      <c r="F18" s="188"/>
      <c r="G18" s="99"/>
      <c r="H18" s="100"/>
    </row>
    <row r="19" spans="2:8" ht="28.5" customHeight="1" x14ac:dyDescent="0.25">
      <c r="B19" s="96"/>
      <c r="C19" s="185" t="s">
        <v>41</v>
      </c>
      <c r="D19" s="186"/>
      <c r="E19" s="187" t="s">
        <v>209</v>
      </c>
      <c r="F19" s="188"/>
      <c r="G19" s="99"/>
      <c r="H19" s="100"/>
    </row>
    <row r="20" spans="2:8" ht="72.75" customHeight="1" x14ac:dyDescent="0.25">
      <c r="B20" s="96"/>
      <c r="C20" s="185" t="s">
        <v>1</v>
      </c>
      <c r="D20" s="186"/>
      <c r="E20" s="187" t="s">
        <v>210</v>
      </c>
      <c r="F20" s="188"/>
      <c r="G20" s="99"/>
      <c r="H20" s="100"/>
    </row>
    <row r="21" spans="2:8" ht="64.5" customHeight="1" x14ac:dyDescent="0.25">
      <c r="B21" s="96"/>
      <c r="C21" s="185" t="s">
        <v>49</v>
      </c>
      <c r="D21" s="186"/>
      <c r="E21" s="187" t="s">
        <v>168</v>
      </c>
      <c r="F21" s="188"/>
      <c r="G21" s="99"/>
      <c r="H21" s="100"/>
    </row>
    <row r="22" spans="2:8" ht="71.25" customHeight="1" x14ac:dyDescent="0.25">
      <c r="B22" s="96"/>
      <c r="C22" s="185" t="s">
        <v>167</v>
      </c>
      <c r="D22" s="186"/>
      <c r="E22" s="187" t="s">
        <v>169</v>
      </c>
      <c r="F22" s="188"/>
      <c r="G22" s="99"/>
      <c r="H22" s="100"/>
    </row>
    <row r="23" spans="2:8" ht="55.5" customHeight="1" x14ac:dyDescent="0.25">
      <c r="B23" s="96"/>
      <c r="C23" s="192" t="s">
        <v>170</v>
      </c>
      <c r="D23" s="193"/>
      <c r="E23" s="187" t="s">
        <v>171</v>
      </c>
      <c r="F23" s="188"/>
      <c r="G23" s="99"/>
      <c r="H23" s="100"/>
    </row>
    <row r="24" spans="2:8" ht="42" customHeight="1" x14ac:dyDescent="0.25">
      <c r="B24" s="96"/>
      <c r="C24" s="192" t="s">
        <v>47</v>
      </c>
      <c r="D24" s="193"/>
      <c r="E24" s="187" t="s">
        <v>172</v>
      </c>
      <c r="F24" s="188"/>
      <c r="G24" s="99"/>
      <c r="H24" s="100"/>
    </row>
    <row r="25" spans="2:8" ht="59.25" customHeight="1" x14ac:dyDescent="0.25">
      <c r="B25" s="96"/>
      <c r="C25" s="192" t="s">
        <v>160</v>
      </c>
      <c r="D25" s="193"/>
      <c r="E25" s="187" t="s">
        <v>173</v>
      </c>
      <c r="F25" s="188"/>
      <c r="G25" s="99"/>
      <c r="H25" s="100"/>
    </row>
    <row r="26" spans="2:8" ht="23.25" customHeight="1" x14ac:dyDescent="0.25">
      <c r="B26" s="96"/>
      <c r="C26" s="192" t="s">
        <v>12</v>
      </c>
      <c r="D26" s="193"/>
      <c r="E26" s="187" t="s">
        <v>174</v>
      </c>
      <c r="F26" s="188"/>
      <c r="G26" s="99"/>
      <c r="H26" s="100"/>
    </row>
    <row r="27" spans="2:8" ht="30.75" customHeight="1" x14ac:dyDescent="0.25">
      <c r="B27" s="96"/>
      <c r="C27" s="192" t="s">
        <v>178</v>
      </c>
      <c r="D27" s="193"/>
      <c r="E27" s="187" t="s">
        <v>175</v>
      </c>
      <c r="F27" s="188"/>
      <c r="G27" s="99"/>
      <c r="H27" s="100"/>
    </row>
    <row r="28" spans="2:8" ht="35.25" customHeight="1" x14ac:dyDescent="0.25">
      <c r="B28" s="96"/>
      <c r="C28" s="192" t="s">
        <v>179</v>
      </c>
      <c r="D28" s="193"/>
      <c r="E28" s="187" t="s">
        <v>176</v>
      </c>
      <c r="F28" s="188"/>
      <c r="G28" s="99"/>
      <c r="H28" s="100"/>
    </row>
    <row r="29" spans="2:8" ht="33" customHeight="1" x14ac:dyDescent="0.25">
      <c r="B29" s="96"/>
      <c r="C29" s="192" t="s">
        <v>179</v>
      </c>
      <c r="D29" s="193"/>
      <c r="E29" s="187" t="s">
        <v>176</v>
      </c>
      <c r="F29" s="188"/>
      <c r="G29" s="99"/>
      <c r="H29" s="100"/>
    </row>
    <row r="30" spans="2:8" ht="30" customHeight="1" x14ac:dyDescent="0.25">
      <c r="B30" s="96"/>
      <c r="C30" s="192" t="s">
        <v>180</v>
      </c>
      <c r="D30" s="193"/>
      <c r="E30" s="187" t="s">
        <v>177</v>
      </c>
      <c r="F30" s="188"/>
      <c r="G30" s="99"/>
      <c r="H30" s="100"/>
    </row>
    <row r="31" spans="2:8" ht="35.25" customHeight="1" x14ac:dyDescent="0.25">
      <c r="B31" s="96"/>
      <c r="C31" s="192" t="s">
        <v>181</v>
      </c>
      <c r="D31" s="193"/>
      <c r="E31" s="187" t="s">
        <v>182</v>
      </c>
      <c r="F31" s="188"/>
      <c r="G31" s="99"/>
      <c r="H31" s="100"/>
    </row>
    <row r="32" spans="2:8" ht="31.5" customHeight="1" x14ac:dyDescent="0.25">
      <c r="B32" s="96"/>
      <c r="C32" s="192" t="s">
        <v>183</v>
      </c>
      <c r="D32" s="193"/>
      <c r="E32" s="187" t="s">
        <v>184</v>
      </c>
      <c r="F32" s="188"/>
      <c r="G32" s="99"/>
      <c r="H32" s="100"/>
    </row>
    <row r="33" spans="2:8" ht="35.25" customHeight="1" x14ac:dyDescent="0.25">
      <c r="B33" s="96"/>
      <c r="C33" s="192" t="s">
        <v>185</v>
      </c>
      <c r="D33" s="193"/>
      <c r="E33" s="187" t="s">
        <v>186</v>
      </c>
      <c r="F33" s="188"/>
      <c r="G33" s="99"/>
      <c r="H33" s="100"/>
    </row>
    <row r="34" spans="2:8" ht="59.25" customHeight="1" x14ac:dyDescent="0.25">
      <c r="B34" s="96"/>
      <c r="C34" s="192" t="s">
        <v>187</v>
      </c>
      <c r="D34" s="193"/>
      <c r="E34" s="187" t="s">
        <v>188</v>
      </c>
      <c r="F34" s="188"/>
      <c r="G34" s="99"/>
      <c r="H34" s="100"/>
    </row>
    <row r="35" spans="2:8" ht="29.25" customHeight="1" x14ac:dyDescent="0.25">
      <c r="B35" s="96"/>
      <c r="C35" s="192" t="s">
        <v>29</v>
      </c>
      <c r="D35" s="193"/>
      <c r="E35" s="187" t="s">
        <v>189</v>
      </c>
      <c r="F35" s="188"/>
      <c r="G35" s="99"/>
      <c r="H35" s="100"/>
    </row>
    <row r="36" spans="2:8" ht="82.5" customHeight="1" x14ac:dyDescent="0.25">
      <c r="B36" s="96"/>
      <c r="C36" s="192" t="s">
        <v>191</v>
      </c>
      <c r="D36" s="193"/>
      <c r="E36" s="187" t="s">
        <v>190</v>
      </c>
      <c r="F36" s="188"/>
      <c r="G36" s="99"/>
      <c r="H36" s="100"/>
    </row>
    <row r="37" spans="2:8" ht="46.5" customHeight="1" x14ac:dyDescent="0.25">
      <c r="B37" s="96"/>
      <c r="C37" s="192" t="s">
        <v>38</v>
      </c>
      <c r="D37" s="193"/>
      <c r="E37" s="187" t="s">
        <v>192</v>
      </c>
      <c r="F37" s="188"/>
      <c r="G37" s="99"/>
      <c r="H37" s="100"/>
    </row>
    <row r="38" spans="2:8" ht="6.75" customHeight="1" thickBot="1" x14ac:dyDescent="0.3">
      <c r="B38" s="96"/>
      <c r="C38" s="194"/>
      <c r="D38" s="195"/>
      <c r="E38" s="196"/>
      <c r="F38" s="197"/>
      <c r="G38" s="99"/>
      <c r="H38" s="100"/>
    </row>
    <row r="39" spans="2:8" ht="15.75" thickTop="1" x14ac:dyDescent="0.25">
      <c r="B39" s="96"/>
      <c r="C39" s="97"/>
      <c r="D39" s="97"/>
      <c r="E39" s="98"/>
      <c r="F39" s="98"/>
      <c r="G39" s="99"/>
      <c r="H39" s="100"/>
    </row>
    <row r="40" spans="2:8" ht="21" customHeight="1" x14ac:dyDescent="0.25">
      <c r="B40" s="189" t="s">
        <v>201</v>
      </c>
      <c r="C40" s="190"/>
      <c r="D40" s="190"/>
      <c r="E40" s="190"/>
      <c r="F40" s="190"/>
      <c r="G40" s="190"/>
      <c r="H40" s="191"/>
    </row>
    <row r="41" spans="2:8" ht="20.25" customHeight="1" x14ac:dyDescent="0.25">
      <c r="B41" s="189" t="s">
        <v>202</v>
      </c>
      <c r="C41" s="190"/>
      <c r="D41" s="190"/>
      <c r="E41" s="190"/>
      <c r="F41" s="190"/>
      <c r="G41" s="190"/>
      <c r="H41" s="191"/>
    </row>
    <row r="42" spans="2:8" ht="20.25" customHeight="1" x14ac:dyDescent="0.25">
      <c r="B42" s="189" t="s">
        <v>203</v>
      </c>
      <c r="C42" s="190"/>
      <c r="D42" s="190"/>
      <c r="E42" s="190"/>
      <c r="F42" s="190"/>
      <c r="G42" s="190"/>
      <c r="H42" s="191"/>
    </row>
    <row r="43" spans="2:8" ht="20.25" customHeight="1" x14ac:dyDescent="0.25">
      <c r="B43" s="189" t="s">
        <v>204</v>
      </c>
      <c r="C43" s="190"/>
      <c r="D43" s="190"/>
      <c r="E43" s="190"/>
      <c r="F43" s="190"/>
      <c r="G43" s="190"/>
      <c r="H43" s="191"/>
    </row>
    <row r="44" spans="2:8" x14ac:dyDescent="0.25">
      <c r="B44" s="189" t="s">
        <v>205</v>
      </c>
      <c r="C44" s="190"/>
      <c r="D44" s="190"/>
      <c r="E44" s="190"/>
      <c r="F44" s="190"/>
      <c r="G44" s="190"/>
      <c r="H44" s="191"/>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W21"/>
  <sheetViews>
    <sheetView showGridLines="0" tabSelected="1" topLeftCell="AC1" zoomScale="72" zoomScaleNormal="100" workbookViewId="0">
      <selection activeCell="C6" sqref="C6:AW6"/>
    </sheetView>
  </sheetViews>
  <sheetFormatPr baseColWidth="10" defaultColWidth="11.42578125" defaultRowHeight="16.5" x14ac:dyDescent="0.3"/>
  <cols>
    <col min="1" max="1" width="4.7109375" style="2" customWidth="1"/>
    <col min="2" max="3" width="12" style="141" customWidth="1"/>
    <col min="4" max="4" width="14.140625" style="2" customWidth="1"/>
    <col min="5" max="5" width="31.7109375" style="2" customWidth="1"/>
    <col min="6" max="6" width="28.28515625" style="2" customWidth="1"/>
    <col min="7" max="7" width="39.8554687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44.85546875" style="1" customWidth="1"/>
    <col min="21" max="21" width="31" style="1"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38.28515625" style="1" customWidth="1"/>
    <col min="30" max="30" width="26.5703125" style="1" customWidth="1"/>
    <col min="31" max="31" width="8.7109375" style="1" customWidth="1"/>
    <col min="32" max="32" width="10.42578125" style="1" customWidth="1"/>
    <col min="33" max="33" width="9.28515625" style="1" customWidth="1"/>
    <col min="34" max="34" width="9.140625" style="1" customWidth="1"/>
    <col min="35" max="35" width="8.42578125" style="1" customWidth="1"/>
    <col min="36" max="36" width="7.28515625" style="1" customWidth="1"/>
    <col min="37" max="37" width="23" style="1" customWidth="1"/>
    <col min="38" max="38" width="18.7109375" style="1" customWidth="1"/>
    <col min="39" max="39" width="16.7109375" style="1" customWidth="1"/>
    <col min="40" max="40" width="14.7109375" style="1" customWidth="1"/>
    <col min="41" max="41" width="48.7109375" style="1" customWidth="1"/>
    <col min="42" max="42" width="17.28515625" style="1" customWidth="1"/>
    <col min="43" max="43" width="14.140625" style="1" customWidth="1"/>
    <col min="44" max="44" width="50.140625" style="1" customWidth="1"/>
    <col min="45" max="45" width="13.28515625" style="1" customWidth="1"/>
    <col min="46" max="46" width="20" style="1" customWidth="1"/>
    <col min="47" max="47" width="15.42578125" style="1" customWidth="1"/>
    <col min="48" max="48" width="69.5703125" style="1" customWidth="1"/>
    <col min="49" max="49" width="17.28515625" style="1" customWidth="1"/>
    <col min="50" max="16384" width="11.42578125" style="1"/>
  </cols>
  <sheetData>
    <row r="1" spans="1:75" ht="38.450000000000003" customHeight="1" x14ac:dyDescent="0.3">
      <c r="A1" s="205" t="s">
        <v>213</v>
      </c>
      <c r="B1" s="205"/>
      <c r="C1" s="205"/>
      <c r="D1" s="205"/>
      <c r="E1" s="209" t="s">
        <v>214</v>
      </c>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198" t="s">
        <v>215</v>
      </c>
      <c r="AW1" s="198"/>
    </row>
    <row r="2" spans="1:75" ht="33.6" customHeight="1" x14ac:dyDescent="0.3">
      <c r="A2" s="205"/>
      <c r="B2" s="205"/>
      <c r="C2" s="205"/>
      <c r="D2" s="205"/>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198" t="s">
        <v>222</v>
      </c>
      <c r="AW2" s="198"/>
    </row>
    <row r="3" spans="1:75" ht="13.9" customHeight="1" x14ac:dyDescent="0.3">
      <c r="A3" s="205"/>
      <c r="B3" s="205"/>
      <c r="C3" s="205"/>
      <c r="D3" s="205"/>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198" t="s">
        <v>223</v>
      </c>
      <c r="AW3" s="198"/>
    </row>
    <row r="4" spans="1:75" ht="13.9" customHeight="1" x14ac:dyDescent="0.3">
      <c r="A4" s="205"/>
      <c r="B4" s="205"/>
      <c r="C4" s="205"/>
      <c r="D4" s="205"/>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198" t="s">
        <v>216</v>
      </c>
      <c r="AW4" s="198"/>
    </row>
    <row r="5" spans="1:75" ht="26.25" customHeight="1" x14ac:dyDescent="0.3">
      <c r="A5" s="221" t="s">
        <v>42</v>
      </c>
      <c r="B5" s="222"/>
      <c r="C5" s="203" t="s">
        <v>303</v>
      </c>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c r="AP5" s="201"/>
      <c r="AQ5" s="201"/>
      <c r="AR5" s="201"/>
      <c r="AS5" s="201"/>
      <c r="AT5" s="201"/>
      <c r="AU5" s="201"/>
      <c r="AV5" s="201"/>
      <c r="AW5" s="202"/>
      <c r="AX5" s="5"/>
      <c r="AY5" s="5"/>
      <c r="AZ5" s="5"/>
      <c r="BA5" s="5"/>
      <c r="BB5" s="5"/>
      <c r="BC5" s="5"/>
      <c r="BD5" s="5"/>
      <c r="BE5" s="5"/>
      <c r="BF5" s="5"/>
      <c r="BG5" s="5"/>
      <c r="BH5" s="5"/>
      <c r="BI5" s="5"/>
      <c r="BJ5" s="5"/>
      <c r="BK5" s="5"/>
      <c r="BL5" s="5"/>
      <c r="BM5" s="5"/>
      <c r="BN5" s="5"/>
      <c r="BO5" s="5"/>
      <c r="BP5" s="5"/>
      <c r="BQ5" s="5"/>
      <c r="BR5" s="5"/>
      <c r="BS5" s="5"/>
      <c r="BT5" s="5"/>
      <c r="BU5" s="5"/>
      <c r="BV5" s="5"/>
      <c r="BW5" s="5"/>
    </row>
    <row r="6" spans="1:75" ht="30" customHeight="1" x14ac:dyDescent="0.3">
      <c r="A6" s="221" t="s">
        <v>129</v>
      </c>
      <c r="B6" s="222"/>
      <c r="C6" s="203" t="s">
        <v>254</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2"/>
      <c r="AX6" s="5"/>
      <c r="AY6" s="5"/>
      <c r="AZ6" s="5"/>
      <c r="BA6" s="5"/>
      <c r="BB6" s="5"/>
      <c r="BC6" s="5"/>
      <c r="BD6" s="5"/>
      <c r="BE6" s="5"/>
      <c r="BF6" s="5"/>
      <c r="BG6" s="5"/>
      <c r="BH6" s="5"/>
      <c r="BI6" s="5"/>
      <c r="BJ6" s="5"/>
      <c r="BK6" s="5"/>
      <c r="BL6" s="5"/>
      <c r="BM6" s="5"/>
      <c r="BN6" s="5"/>
      <c r="BO6" s="5"/>
      <c r="BP6" s="5"/>
      <c r="BQ6" s="5"/>
      <c r="BR6" s="5"/>
      <c r="BS6" s="5"/>
      <c r="BT6" s="5"/>
      <c r="BU6" s="5"/>
      <c r="BV6" s="5"/>
      <c r="BW6" s="5"/>
    </row>
    <row r="7" spans="1:75" ht="24" customHeight="1" x14ac:dyDescent="0.3">
      <c r="A7" s="221" t="s">
        <v>43</v>
      </c>
      <c r="B7" s="222"/>
      <c r="C7" s="200" t="s">
        <v>255</v>
      </c>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2"/>
      <c r="AX7" s="5"/>
      <c r="AY7" s="5"/>
      <c r="AZ7" s="5"/>
      <c r="BA7" s="5"/>
      <c r="BB7" s="5"/>
      <c r="BC7" s="5"/>
      <c r="BD7" s="5"/>
      <c r="BE7" s="5"/>
      <c r="BF7" s="5"/>
      <c r="BG7" s="5"/>
      <c r="BH7" s="5"/>
      <c r="BI7" s="5"/>
      <c r="BJ7" s="5"/>
      <c r="BK7" s="5"/>
      <c r="BL7" s="5"/>
      <c r="BM7" s="5"/>
      <c r="BN7" s="5"/>
      <c r="BO7" s="5"/>
      <c r="BP7" s="5"/>
      <c r="BQ7" s="5"/>
      <c r="BR7" s="5"/>
      <c r="BS7" s="5"/>
      <c r="BT7" s="5"/>
      <c r="BU7" s="5"/>
      <c r="BV7" s="5"/>
      <c r="BW7" s="5"/>
    </row>
    <row r="8" spans="1:75" ht="24" customHeight="1" x14ac:dyDescent="0.3">
      <c r="A8" s="206" t="s">
        <v>138</v>
      </c>
      <c r="B8" s="206"/>
      <c r="C8" s="206"/>
      <c r="D8" s="206"/>
      <c r="E8" s="207"/>
      <c r="F8" s="207"/>
      <c r="G8" s="207"/>
      <c r="H8" s="207"/>
      <c r="I8" s="207"/>
      <c r="J8" s="207"/>
      <c r="K8" s="207"/>
      <c r="L8" s="207" t="s">
        <v>139</v>
      </c>
      <c r="M8" s="207"/>
      <c r="N8" s="207"/>
      <c r="O8" s="207"/>
      <c r="P8" s="207"/>
      <c r="Q8" s="207"/>
      <c r="R8" s="207"/>
      <c r="S8" s="207" t="s">
        <v>140</v>
      </c>
      <c r="T8" s="207"/>
      <c r="U8" s="207"/>
      <c r="V8" s="207"/>
      <c r="W8" s="207"/>
      <c r="X8" s="207"/>
      <c r="Y8" s="207"/>
      <c r="Z8" s="207"/>
      <c r="AA8" s="207"/>
      <c r="AB8" s="207"/>
      <c r="AC8" s="207" t="s">
        <v>141</v>
      </c>
      <c r="AD8" s="207"/>
      <c r="AE8" s="207"/>
      <c r="AF8" s="207"/>
      <c r="AG8" s="207"/>
      <c r="AH8" s="207"/>
      <c r="AI8" s="207"/>
      <c r="AJ8" s="207"/>
      <c r="AK8" s="219" t="s">
        <v>34</v>
      </c>
      <c r="AL8" s="220"/>
      <c r="AM8" s="220"/>
      <c r="AN8" s="220"/>
      <c r="AO8" s="220"/>
      <c r="AP8" s="220"/>
      <c r="AQ8" s="220"/>
      <c r="AR8" s="220"/>
      <c r="AS8" s="220"/>
      <c r="AT8" s="220"/>
      <c r="AU8" s="220"/>
      <c r="AV8" s="220"/>
      <c r="AW8" s="220"/>
      <c r="AX8" s="5"/>
      <c r="AY8" s="5"/>
      <c r="AZ8" s="5"/>
      <c r="BA8" s="5"/>
      <c r="BB8" s="5"/>
      <c r="BC8" s="5"/>
      <c r="BD8" s="5"/>
      <c r="BE8" s="5"/>
      <c r="BF8" s="5"/>
      <c r="BG8" s="5"/>
      <c r="BH8" s="5"/>
      <c r="BI8" s="5"/>
      <c r="BJ8" s="5"/>
      <c r="BK8" s="5"/>
      <c r="BL8" s="5"/>
      <c r="BM8" s="5"/>
      <c r="BN8" s="5"/>
      <c r="BO8" s="5"/>
      <c r="BP8" s="5"/>
      <c r="BQ8" s="5"/>
      <c r="BR8" s="5"/>
      <c r="BS8" s="5"/>
      <c r="BT8" s="5"/>
      <c r="BU8" s="5"/>
      <c r="BV8" s="5"/>
      <c r="BW8" s="5"/>
    </row>
    <row r="9" spans="1:75" ht="16.5" customHeight="1" x14ac:dyDescent="0.3">
      <c r="A9" s="208" t="s">
        <v>0</v>
      </c>
      <c r="B9" s="199" t="s">
        <v>13</v>
      </c>
      <c r="C9" s="199" t="s">
        <v>236</v>
      </c>
      <c r="D9" s="206" t="s">
        <v>2</v>
      </c>
      <c r="E9" s="199" t="s">
        <v>3</v>
      </c>
      <c r="F9" s="199" t="s">
        <v>41</v>
      </c>
      <c r="G9" s="206" t="s">
        <v>1</v>
      </c>
      <c r="H9" s="199" t="s">
        <v>49</v>
      </c>
      <c r="I9" s="199" t="s">
        <v>252</v>
      </c>
      <c r="J9" s="199" t="s">
        <v>253</v>
      </c>
      <c r="K9" s="199" t="s">
        <v>134</v>
      </c>
      <c r="L9" s="199" t="s">
        <v>33</v>
      </c>
      <c r="M9" s="206" t="s">
        <v>5</v>
      </c>
      <c r="N9" s="199" t="s">
        <v>86</v>
      </c>
      <c r="O9" s="199" t="s">
        <v>91</v>
      </c>
      <c r="P9" s="199" t="s">
        <v>44</v>
      </c>
      <c r="Q9" s="206" t="s">
        <v>5</v>
      </c>
      <c r="R9" s="199" t="s">
        <v>47</v>
      </c>
      <c r="S9" s="204" t="s">
        <v>11</v>
      </c>
      <c r="T9" s="199" t="s">
        <v>160</v>
      </c>
      <c r="U9" s="199" t="s">
        <v>212</v>
      </c>
      <c r="V9" s="199" t="s">
        <v>12</v>
      </c>
      <c r="W9" s="199" t="s">
        <v>8</v>
      </c>
      <c r="X9" s="199"/>
      <c r="Y9" s="199"/>
      <c r="Z9" s="199"/>
      <c r="AA9" s="199"/>
      <c r="AB9" s="199"/>
      <c r="AC9" s="204" t="s">
        <v>137</v>
      </c>
      <c r="AD9" s="199" t="s">
        <v>18</v>
      </c>
      <c r="AE9" s="204" t="s">
        <v>45</v>
      </c>
      <c r="AF9" s="204" t="s">
        <v>5</v>
      </c>
      <c r="AG9" s="204" t="s">
        <v>46</v>
      </c>
      <c r="AH9" s="204" t="s">
        <v>5</v>
      </c>
      <c r="AI9" s="204" t="s">
        <v>48</v>
      </c>
      <c r="AJ9" s="204" t="s">
        <v>29</v>
      </c>
      <c r="AK9" s="199" t="s">
        <v>34</v>
      </c>
      <c r="AL9" s="199" t="s">
        <v>35</v>
      </c>
      <c r="AM9" s="199" t="s">
        <v>36</v>
      </c>
      <c r="AN9" s="199" t="s">
        <v>37</v>
      </c>
      <c r="AO9" s="199" t="s">
        <v>224</v>
      </c>
      <c r="AP9" s="199" t="s">
        <v>38</v>
      </c>
      <c r="AQ9" s="199" t="s">
        <v>37</v>
      </c>
      <c r="AR9" s="199" t="s">
        <v>225</v>
      </c>
      <c r="AS9" s="199" t="s">
        <v>38</v>
      </c>
      <c r="AT9" s="223" t="s">
        <v>24</v>
      </c>
      <c r="AU9" s="199" t="s">
        <v>37</v>
      </c>
      <c r="AV9" s="199" t="s">
        <v>226</v>
      </c>
      <c r="AW9" s="199" t="s">
        <v>38</v>
      </c>
      <c r="AX9" s="5"/>
      <c r="AY9" s="5"/>
      <c r="AZ9" s="5"/>
      <c r="BA9" s="5"/>
      <c r="BB9" s="5"/>
      <c r="BC9" s="5"/>
      <c r="BD9" s="5"/>
      <c r="BE9" s="5"/>
      <c r="BF9" s="5"/>
      <c r="BG9" s="5"/>
      <c r="BH9" s="5"/>
      <c r="BI9" s="5"/>
      <c r="BJ9" s="5"/>
      <c r="BK9" s="5"/>
      <c r="BL9" s="5"/>
      <c r="BM9" s="5"/>
      <c r="BN9" s="5"/>
      <c r="BO9" s="5"/>
      <c r="BP9" s="5"/>
      <c r="BQ9" s="5"/>
      <c r="BR9" s="5"/>
      <c r="BS9" s="5"/>
      <c r="BT9" s="5"/>
      <c r="BU9" s="5"/>
      <c r="BV9" s="5"/>
      <c r="BW9" s="5"/>
    </row>
    <row r="10" spans="1:75" s="3" customFormat="1" ht="46.5" customHeight="1" x14ac:dyDescent="0.25">
      <c r="A10" s="208"/>
      <c r="B10" s="199"/>
      <c r="C10" s="199"/>
      <c r="D10" s="206"/>
      <c r="E10" s="199"/>
      <c r="F10" s="199"/>
      <c r="G10" s="206"/>
      <c r="H10" s="199"/>
      <c r="I10" s="199"/>
      <c r="J10" s="199"/>
      <c r="K10" s="199"/>
      <c r="L10" s="199"/>
      <c r="M10" s="206"/>
      <c r="N10" s="199"/>
      <c r="O10" s="199"/>
      <c r="P10" s="206"/>
      <c r="Q10" s="206"/>
      <c r="R10" s="199"/>
      <c r="S10" s="204"/>
      <c r="T10" s="199"/>
      <c r="U10" s="199"/>
      <c r="V10" s="199"/>
      <c r="W10" s="120" t="s">
        <v>13</v>
      </c>
      <c r="X10" s="120" t="s">
        <v>17</v>
      </c>
      <c r="Y10" s="120" t="s">
        <v>28</v>
      </c>
      <c r="Z10" s="120" t="s">
        <v>18</v>
      </c>
      <c r="AA10" s="120" t="s">
        <v>21</v>
      </c>
      <c r="AB10" s="120" t="s">
        <v>24</v>
      </c>
      <c r="AC10" s="204"/>
      <c r="AD10" s="199"/>
      <c r="AE10" s="204"/>
      <c r="AF10" s="204"/>
      <c r="AG10" s="204"/>
      <c r="AH10" s="204"/>
      <c r="AI10" s="204"/>
      <c r="AJ10" s="204"/>
      <c r="AK10" s="199"/>
      <c r="AL10" s="199"/>
      <c r="AM10" s="199"/>
      <c r="AN10" s="199"/>
      <c r="AO10" s="199"/>
      <c r="AP10" s="199"/>
      <c r="AQ10" s="199"/>
      <c r="AR10" s="199"/>
      <c r="AS10" s="199"/>
      <c r="AT10" s="224"/>
      <c r="AU10" s="199"/>
      <c r="AV10" s="199"/>
      <c r="AW10" s="199"/>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row>
    <row r="11" spans="1:75" ht="243" customHeight="1" x14ac:dyDescent="0.3">
      <c r="A11" s="111">
        <v>1</v>
      </c>
      <c r="B11" s="139" t="s">
        <v>230</v>
      </c>
      <c r="C11" s="139" t="s">
        <v>230</v>
      </c>
      <c r="D11" s="112" t="s">
        <v>132</v>
      </c>
      <c r="E11" s="112" t="s">
        <v>262</v>
      </c>
      <c r="F11" s="112" t="s">
        <v>263</v>
      </c>
      <c r="G11" s="148" t="s">
        <v>264</v>
      </c>
      <c r="H11" s="112" t="s">
        <v>122</v>
      </c>
      <c r="I11" s="112" t="s">
        <v>245</v>
      </c>
      <c r="J11" s="112" t="s">
        <v>250</v>
      </c>
      <c r="K11" s="113">
        <v>12</v>
      </c>
      <c r="L11" s="142" t="str">
        <f>IF(K11&lt;=0,"",IF(K11&lt;=2,"Muy Baja",IF(K11&lt;=24,"Baja",IF(K11&lt;=500,"Media",IF(K11&lt;=5000,"Alta","Muy Alta")))))</f>
        <v>Baja</v>
      </c>
      <c r="M11" s="143">
        <f>IF(L11="","",IF(L11="Muy Baja",0.2,IF(L11="Baja",0.4,IF(L11="Media",0.6,IF(L11="Alta",0.8,IF(L11="Muy Alta",1,))))))</f>
        <v>0.4</v>
      </c>
      <c r="N11" s="144" t="s">
        <v>148</v>
      </c>
      <c r="O11" s="135" t="str">
        <f>IF(NOT(ISERROR(MATCH(N11,'[1]Tabla Impacto'!$B$221:$B$223,0))),'[1]Tabla Impacto'!$F$223&amp;"Por favor no seleccionar los criterios de impacto(Afectación Económica o presupuestal y Pérdida Reputacional)",N11)</f>
        <v xml:space="preserve">     Entre 100 y 500 SMLMV </v>
      </c>
      <c r="P11" s="142" t="str">
        <f>IF(OR(O11='[1]Tabla Impacto'!$C$11,O11='[1]Tabla Impacto'!$D$11),"Leve",IF(OR(O11='[1]Tabla Impacto'!$C$12,O11='[1]Tabla Impacto'!$D$12),"Menor",IF(OR(O11='[1]Tabla Impacto'!$C$13,O11='[1]Tabla Impacto'!$D$13),"Moderado",IF(OR(O11='[1]Tabla Impacto'!$C$14,O11='[1]Tabla Impacto'!$D$14),"Mayor",IF(OR(O11='[1]Tabla Impacto'!$C$15,O11='[1]Tabla Impacto'!$D$15),"Catastrófico","")))))</f>
        <v>Mayor</v>
      </c>
      <c r="Q11" s="143">
        <f>IF(P11="","",IF(P11="Leve",0.2,IF(P11="Menor",0.4,IF(P11="Moderado",0.6,IF(P11="Mayor",0.8,IF(P11="Catastrófico",1,))))))</f>
        <v>0.8</v>
      </c>
      <c r="R11" s="145"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Alto</v>
      </c>
      <c r="S11" s="111">
        <v>1</v>
      </c>
      <c r="T11" s="146" t="s">
        <v>288</v>
      </c>
      <c r="U11" s="146" t="s">
        <v>260</v>
      </c>
      <c r="V11" s="147" t="str">
        <f>IF(OR(W11="Preventivo",W11="Detectivo"),"Probabilidad",IF(W11="Correctivo","Impacto",""))</f>
        <v>Probabilidad</v>
      </c>
      <c r="W11" s="115" t="s">
        <v>14</v>
      </c>
      <c r="X11" s="115" t="s">
        <v>9</v>
      </c>
      <c r="Y11" s="116" t="str">
        <f>IF(AND(W11="Preventivo",X11="Automático"),"50%",IF(AND(W11="Preventivo",X11="Manual"),"40%",IF(AND(W11="Detectivo",X11="Automático"),"40%",IF(AND(W11="Detectivo",X11="Manual"),"30%",IF(AND(W11="Correctivo",X11="Automático"),"35%",IF(AND(W11="Correctivo",X11="Manual"),"25%",""))))))</f>
        <v>40%</v>
      </c>
      <c r="Z11" s="115" t="s">
        <v>19</v>
      </c>
      <c r="AA11" s="115" t="s">
        <v>22</v>
      </c>
      <c r="AB11" s="115" t="s">
        <v>118</v>
      </c>
      <c r="AC11" s="117">
        <f>IFERROR(IF(V11="Probabilidad",(M11-(+M11*Y11)),IF(V11="Impacto",M11,"")),"")</f>
        <v>0.24</v>
      </c>
      <c r="AD11" s="152" t="s">
        <v>289</v>
      </c>
      <c r="AE11" s="138" t="str">
        <f>IFERROR(IF(AC11="","",IF(AC11&lt;=0.2,"Muy Baja",IF(AC11&lt;=0.4,"Baja",IF(AC11&lt;=0.6,"Media",IF(AC11&lt;=0.8,"Alta","Muy Alta"))))),"")</f>
        <v>Baja</v>
      </c>
      <c r="AF11" s="116">
        <f>+AC11</f>
        <v>0.24</v>
      </c>
      <c r="AG11" s="138" t="str">
        <f>IFERROR(IF(AH11="","",IF(AH11&lt;=0.2,"Leve",IF(AH11&lt;=0.4,"Menor",IF(AH11&lt;=0.6,"Moderado",IF(AH11&lt;=0.8,"Mayor","Catastrófico"))))),"")</f>
        <v>Mayor</v>
      </c>
      <c r="AH11" s="116">
        <f>IFERROR(IF(V11="Impacto",(Q11-(+Q11*Y11)),IF(V11="Probabilidad",Q11,"")),"")</f>
        <v>0.8</v>
      </c>
      <c r="AI11" s="118" t="str">
        <f>IFERROR(IF(OR(AND(AE11="Muy Baja",AG11="Leve"),AND(AE11="Muy Baja",AG11="Menor"),AND(AE11="Baja",AG11="Leve")),"Bajo",IF(OR(AND(AE11="Muy baja",AG11="Moderado"),AND(AE11="Baja",AG11="Menor"),AND(AE11="Baja",AG11="Moderado"),AND(AE11="Media",AG11="Leve"),AND(AE11="Media",AG11="Menor"),AND(AE11="Media",AG11="Moderado"),AND(AE11="Alta",AG11="Leve"),AND(AE11="Alta",AG11="Menor")),"Moderado",IF(OR(AND(AE11="Muy Baja",AG11="Mayor"),AND(AE11="Baja",AG11="Mayor"),AND(AE11="Media",AG11="Mayor"),AND(AE11="Alta",AG11="Moderado"),AND(AE11="Alta",AG11="Mayor"),AND(AE11="Muy Alta",AG11="Leve"),AND(AE11="Muy Alta",AG11="Menor"),AND(AE11="Muy Alta",AG11="Moderado"),AND(AE11="Muy Alta",AG11="Mayor")),"Alto",IF(OR(AND(AE11="Muy Baja",AG11="Catastrófico"),AND(AE11="Baja",AG11="Catastrófico"),AND(AE11="Media",AG11="Catastrófico"),AND(AE11="Alta",AG11="Catastrófico"),AND(AE11="Muy Alta",AG11="Catastrófico")),"Extremo","")))),"")</f>
        <v>Alto</v>
      </c>
      <c r="AJ11" s="115" t="s">
        <v>135</v>
      </c>
      <c r="AK11" s="112" t="s">
        <v>261</v>
      </c>
      <c r="AL11" s="112" t="s">
        <v>257</v>
      </c>
      <c r="AM11" s="119">
        <v>44958</v>
      </c>
      <c r="AN11" s="119">
        <v>45058</v>
      </c>
      <c r="AO11" s="112" t="s">
        <v>275</v>
      </c>
      <c r="AP11" s="113" t="s">
        <v>40</v>
      </c>
      <c r="AQ11" s="119">
        <v>45163</v>
      </c>
      <c r="AR11" s="149" t="s">
        <v>278</v>
      </c>
      <c r="AS11" s="113" t="s">
        <v>40</v>
      </c>
      <c r="AT11" s="151" t="s">
        <v>287</v>
      </c>
      <c r="AU11" s="119">
        <v>45238</v>
      </c>
      <c r="AV11" s="149" t="s">
        <v>299</v>
      </c>
      <c r="AW11" s="113" t="s">
        <v>39</v>
      </c>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row>
    <row r="12" spans="1:75" ht="309" customHeight="1" x14ac:dyDescent="0.3">
      <c r="A12" s="111">
        <v>2</v>
      </c>
      <c r="B12" s="139" t="s">
        <v>230</v>
      </c>
      <c r="C12" s="139" t="s">
        <v>230</v>
      </c>
      <c r="D12" s="112" t="s">
        <v>132</v>
      </c>
      <c r="E12" s="112" t="s">
        <v>276</v>
      </c>
      <c r="F12" s="112" t="s">
        <v>277</v>
      </c>
      <c r="G12" s="148" t="s">
        <v>279</v>
      </c>
      <c r="H12" s="112" t="s">
        <v>122</v>
      </c>
      <c r="I12" s="112" t="s">
        <v>245</v>
      </c>
      <c r="J12" s="112" t="s">
        <v>250</v>
      </c>
      <c r="K12" s="113">
        <v>12</v>
      </c>
      <c r="L12" s="142" t="str">
        <f>IF(K12&lt;=0,"",IF(K12&lt;=2,"Muy Baja",IF(K12&lt;=24,"Baja",IF(K12&lt;=500,"Media",IF(K12&lt;=5000,"Alta","Muy Alta")))))</f>
        <v>Baja</v>
      </c>
      <c r="M12" s="143">
        <v>0.4</v>
      </c>
      <c r="N12" s="144" t="s">
        <v>148</v>
      </c>
      <c r="O12" s="135"/>
      <c r="P12" s="142" t="s">
        <v>7</v>
      </c>
      <c r="Q12" s="143">
        <v>0.8</v>
      </c>
      <c r="R12" s="145"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Alto</v>
      </c>
      <c r="S12" s="111">
        <v>1</v>
      </c>
      <c r="T12" s="146" t="s">
        <v>290</v>
      </c>
      <c r="U12" s="146" t="s">
        <v>291</v>
      </c>
      <c r="V12" s="147" t="str">
        <f>IF(OR(W12="Preventivo",W12="Detectivo"),"Probabilidad",IF(W12="Correctivo","Impacto",""))</f>
        <v>Probabilidad</v>
      </c>
      <c r="W12" s="115" t="s">
        <v>14</v>
      </c>
      <c r="X12" s="115" t="s">
        <v>9</v>
      </c>
      <c r="Y12" s="116" t="str">
        <f>IF(AND(W12="Preventivo",X12="Automático"),"50%",IF(AND(W12="Preventivo",X12="Manual"),"40%",IF(AND(W12="Detectivo",X12="Automático"),"40%",IF(AND(W12="Detectivo",X12="Manual"),"30%",IF(AND(W12="Correctivo",X12="Automático"),"35%",IF(AND(W12="Correctivo",X12="Manual"),"25%",""))))))</f>
        <v>40%</v>
      </c>
      <c r="Z12" s="115" t="s">
        <v>19</v>
      </c>
      <c r="AA12" s="115" t="s">
        <v>22</v>
      </c>
      <c r="AB12" s="115" t="s">
        <v>118</v>
      </c>
      <c r="AC12" s="117">
        <f>IFERROR(IF(V12="Probabilidad",(M12-(+M12*Y12)),IF(V12="Impacto",M12,"")),"")</f>
        <v>0.24</v>
      </c>
      <c r="AD12" s="153" t="s">
        <v>292</v>
      </c>
      <c r="AE12" s="138" t="str">
        <f>IFERROR(IF(AC12="","",IF(AC12&lt;=0.2,"Muy Baja",IF(AC12&lt;=0.4,"Baja",IF(AC12&lt;=0.6,"Media",IF(AC12&lt;=0.8,"Alta","Muy Alta"))))),"")</f>
        <v>Baja</v>
      </c>
      <c r="AF12" s="116">
        <f>+AC12</f>
        <v>0.24</v>
      </c>
      <c r="AG12" s="138" t="str">
        <f>IFERROR(IF(AH12="","",IF(AH12&lt;=0.2,"Leve",IF(AH12&lt;=0.4,"Menor",IF(AH12&lt;=0.6,"Moderado",IF(AH12&lt;=0.8,"Mayor","Catastrófico"))))),"")</f>
        <v>Mayor</v>
      </c>
      <c r="AH12" s="116">
        <f>IFERROR(IF(V12="Impacto",(Q12-(+Q12*Y12)),IF(V12="Probabilidad",Q12,"")),"")</f>
        <v>0.8</v>
      </c>
      <c r="AI12" s="118" t="str">
        <f>IFERROR(IF(OR(AND(AE12="Muy Baja",AG12="Leve"),AND(AE12="Muy Baja",AG12="Menor"),AND(AE12="Baja",AG12="Leve")),"Bajo",IF(OR(AND(AE12="Muy baja",AG12="Moderado"),AND(AE12="Baja",AG12="Menor"),AND(AE12="Baja",AG12="Moderado"),AND(AE12="Media",AG12="Leve"),AND(AE12="Media",AG12="Menor"),AND(AE12="Media",AG12="Moderado"),AND(AE12="Alta",AG12="Leve"),AND(AE12="Alta",AG12="Menor")),"Moderado",IF(OR(AND(AE12="Muy Baja",AG12="Mayor"),AND(AE12="Baja",AG12="Mayor"),AND(AE12="Media",AG12="Mayor"),AND(AE12="Alta",AG12="Moderado"),AND(AE12="Alta",AG12="Mayor"),AND(AE12="Muy Alta",AG12="Leve"),AND(AE12="Muy Alta",AG12="Menor"),AND(AE12="Muy Alta",AG12="Moderado"),AND(AE12="Muy Alta",AG12="Mayor")),"Alto",IF(OR(AND(AE12="Muy Baja",AG12="Catastrófico"),AND(AE12="Baja",AG12="Catastrófico"),AND(AE12="Media",AG12="Catastrófico"),AND(AE12="Alta",AG12="Catastrófico"),AND(AE12="Muy Alta",AG12="Catastrófico")),"Extremo","")))),"")</f>
        <v>Alto</v>
      </c>
      <c r="AJ12" s="115" t="s">
        <v>135</v>
      </c>
      <c r="AK12" s="112" t="s">
        <v>293</v>
      </c>
      <c r="AL12" s="112" t="s">
        <v>271</v>
      </c>
      <c r="AM12" s="119">
        <v>44958</v>
      </c>
      <c r="AN12" s="119">
        <v>45058</v>
      </c>
      <c r="AO12" s="112" t="s">
        <v>273</v>
      </c>
      <c r="AP12" s="113" t="s">
        <v>40</v>
      </c>
      <c r="AQ12" s="119">
        <v>45163</v>
      </c>
      <c r="AR12" s="149" t="s">
        <v>280</v>
      </c>
      <c r="AS12" s="113" t="s">
        <v>40</v>
      </c>
      <c r="AT12" s="113" t="s">
        <v>281</v>
      </c>
      <c r="AU12" s="119">
        <v>45238</v>
      </c>
      <c r="AV12" s="149" t="s">
        <v>300</v>
      </c>
      <c r="AW12" s="113" t="s">
        <v>39</v>
      </c>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1:75" ht="284.25" customHeight="1" x14ac:dyDescent="0.3">
      <c r="A13" s="111">
        <v>3</v>
      </c>
      <c r="B13" s="139" t="s">
        <v>231</v>
      </c>
      <c r="C13" s="139" t="s">
        <v>240</v>
      </c>
      <c r="D13" s="112" t="s">
        <v>133</v>
      </c>
      <c r="E13" s="112" t="s">
        <v>266</v>
      </c>
      <c r="F13" s="150" t="s">
        <v>265</v>
      </c>
      <c r="G13" s="148" t="s">
        <v>282</v>
      </c>
      <c r="H13" s="136" t="s">
        <v>122</v>
      </c>
      <c r="I13" s="112" t="s">
        <v>245</v>
      </c>
      <c r="J13" s="112" t="s">
        <v>247</v>
      </c>
      <c r="K13" s="113">
        <v>12</v>
      </c>
      <c r="L13" s="142" t="str">
        <f>IF(K13&lt;=0,"",IF(K13&lt;=2,"Muy Baja",IF(K13&lt;=24,"Baja",IF(K13&lt;=500,"Media",IF(K13&lt;=5000,"Alta","Muy Alta")))))</f>
        <v>Baja</v>
      </c>
      <c r="M13" s="143">
        <f>IF(L13="","",IF(L13="Muy Baja",0.2,IF(L13="Baja",0.4,IF(L13="Media",0.6,IF(L13="Alta",0.8,IF(L13="Muy Alta",1,))))))</f>
        <v>0.4</v>
      </c>
      <c r="N13" s="144" t="s">
        <v>153</v>
      </c>
      <c r="O13" s="135" t="str">
        <f>IF(NOT(ISERROR(MATCH(N13,'[1]Tabla Impacto'!$B$221:$B$223,0))),'[1]Tabla Impacto'!$F$223&amp;"Por favor no seleccionar los criterios de impacto(Afectación Económica o presupuestal y Pérdida Reputacional)",N13)</f>
        <v xml:space="preserve">     El riesgo afecta la imagen de de la entidad con efecto publicitario sostenido a nivel de sector administrativo, nivel departamental o municipal</v>
      </c>
      <c r="P13" s="142" t="str">
        <f>IF(OR(O13='[1]Tabla Impacto'!$C$11,O13='[1]Tabla Impacto'!$D$11),"Leve",IF(OR(O13='[1]Tabla Impacto'!$C$12,O13='[1]Tabla Impacto'!$D$12),"Menor",IF(OR(O13='[1]Tabla Impacto'!$C$13,O13='[1]Tabla Impacto'!$D$13),"Moderado",IF(OR(O13='[1]Tabla Impacto'!$C$14,O13='[1]Tabla Impacto'!$D$14),"Mayor",IF(OR(O13='[1]Tabla Impacto'!$C$15,O13='[1]Tabla Impacto'!$D$15),"Catastrófico","")))))</f>
        <v>Mayor</v>
      </c>
      <c r="Q13" s="143">
        <f>IF(P13="","",IF(P13="Leve",0.2,IF(P13="Menor",0.4,IF(P13="Moderado",0.6,IF(P13="Mayor",0.8,IF(P13="Catastrófico",1,))))))</f>
        <v>0.8</v>
      </c>
      <c r="R13" s="145"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Alto</v>
      </c>
      <c r="S13" s="111">
        <v>2</v>
      </c>
      <c r="T13" s="146" t="s">
        <v>294</v>
      </c>
      <c r="U13" s="146" t="s">
        <v>295</v>
      </c>
      <c r="V13" s="147" t="str">
        <f>IF(OR(W13="Preventivo",W13="Detectivo"),"Probabilidad",IF(W13="Correctivo","Impacto",""))</f>
        <v>Probabilidad</v>
      </c>
      <c r="W13" s="115" t="s">
        <v>14</v>
      </c>
      <c r="X13" s="115" t="s">
        <v>9</v>
      </c>
      <c r="Y13" s="116" t="str">
        <f>IF(AND(W13="Preventivo",X13="Automático"),"50%",IF(AND(W13="Preventivo",X13="Manual"),"40%",IF(AND(W13="Detectivo",X13="Automático"),"40%",IF(AND(W13="Detectivo",X13="Manual"),"30%",IF(AND(W13="Correctivo",X13="Automático"),"35%",IF(AND(W13="Correctivo",X13="Manual"),"25%",""))))))</f>
        <v>40%</v>
      </c>
      <c r="Z13" s="115" t="s">
        <v>19</v>
      </c>
      <c r="AA13" s="115" t="s">
        <v>22</v>
      </c>
      <c r="AB13" s="115" t="s">
        <v>118</v>
      </c>
      <c r="AC13" s="117">
        <f>IFERROR(IF(V13="Probabilidad",(M13-(+M13*Y13)),IF(V13="Impacto",M13,"")),"")</f>
        <v>0.24</v>
      </c>
      <c r="AD13" s="117" t="s">
        <v>289</v>
      </c>
      <c r="AE13" s="138" t="str">
        <f>IFERROR(IF(AC13="","",IF(AC13&lt;=0.2,"Muy Baja",IF(AC13&lt;=0.4,"Baja",IF(AC13&lt;=0.6,"Media",IF(AC13&lt;=0.8,"Alta","Muy Alta"))))),"")</f>
        <v>Baja</v>
      </c>
      <c r="AF13" s="116">
        <f>+AC13</f>
        <v>0.24</v>
      </c>
      <c r="AG13" s="138" t="str">
        <f>IFERROR(IF(AH13="","",IF(AH13&lt;=0.2,"Leve",IF(AH13&lt;=0.4,"Menor",IF(AH13&lt;=0.6,"Moderado",IF(AH13&lt;=0.8,"Mayor","Catastrófico"))))),"")</f>
        <v>Mayor</v>
      </c>
      <c r="AH13" s="116">
        <f>IFERROR(IF(V13="Impacto",(Q13-(+Q13*Y13)),IF(V13="Probabilidad",Q13,"")),"")</f>
        <v>0.8</v>
      </c>
      <c r="AI13" s="118" t="str">
        <f>IFERROR(IF(OR(AND(AE13="Muy Baja",AG13="Leve"),AND(AE13="Muy Baja",AG13="Menor"),AND(AE13="Baja",AG13="Leve")),"Bajo",IF(OR(AND(AE13="Muy baja",AG13="Moderado"),AND(AE13="Baja",AG13="Menor"),AND(AE13="Baja",AG13="Moderado"),AND(AE13="Media",AG13="Leve"),AND(AE13="Media",AG13="Menor"),AND(AE13="Media",AG13="Moderado"),AND(AE13="Alta",AG13="Leve"),AND(AE13="Alta",AG13="Menor")),"Moderado",IF(OR(AND(AE13="Muy Baja",AG13="Mayor"),AND(AE13="Baja",AG13="Mayor"),AND(AE13="Media",AG13="Mayor"),AND(AE13="Alta",AG13="Moderado"),AND(AE13="Alta",AG13="Mayor"),AND(AE13="Muy Alta",AG13="Leve"),AND(AE13="Muy Alta",AG13="Menor"),AND(AE13="Muy Alta",AG13="Moderado"),AND(AE13="Muy Alta",AG13="Mayor")),"Alto",IF(OR(AND(AE13="Muy Baja",AG13="Catastrófico"),AND(AE13="Baja",AG13="Catastrófico"),AND(AE13="Media",AG13="Catastrófico"),AND(AE13="Alta",AG13="Catastrófico"),AND(AE13="Muy Alta",AG13="Catastrófico")),"Extremo","")))),"")</f>
        <v>Alto</v>
      </c>
      <c r="AJ13" s="115" t="s">
        <v>135</v>
      </c>
      <c r="AK13" s="112" t="s">
        <v>256</v>
      </c>
      <c r="AL13" s="112" t="s">
        <v>257</v>
      </c>
      <c r="AM13" s="119">
        <v>44958</v>
      </c>
      <c r="AN13" s="119">
        <v>45058</v>
      </c>
      <c r="AO13" s="112" t="s">
        <v>274</v>
      </c>
      <c r="AP13" s="113" t="s">
        <v>40</v>
      </c>
      <c r="AQ13" s="119">
        <v>45163</v>
      </c>
      <c r="AR13" s="149" t="s">
        <v>283</v>
      </c>
      <c r="AS13" s="113" t="s">
        <v>40</v>
      </c>
      <c r="AT13" s="151" t="s">
        <v>286</v>
      </c>
      <c r="AU13" s="119">
        <v>45238</v>
      </c>
      <c r="AV13" s="158" t="s">
        <v>301</v>
      </c>
      <c r="AW13" s="113" t="s">
        <v>40</v>
      </c>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row>
    <row r="14" spans="1:75" ht="127.5" x14ac:dyDescent="0.3">
      <c r="A14" s="111">
        <v>4</v>
      </c>
      <c r="B14" s="139" t="s">
        <v>232</v>
      </c>
      <c r="C14" s="139" t="s">
        <v>240</v>
      </c>
      <c r="D14" s="112" t="s">
        <v>131</v>
      </c>
      <c r="E14" s="112" t="s">
        <v>268</v>
      </c>
      <c r="F14" s="136" t="s">
        <v>267</v>
      </c>
      <c r="G14" s="137" t="s">
        <v>269</v>
      </c>
      <c r="H14" s="136" t="s">
        <v>122</v>
      </c>
      <c r="I14" s="112" t="s">
        <v>244</v>
      </c>
      <c r="J14" s="112" t="s">
        <v>249</v>
      </c>
      <c r="K14" s="113">
        <v>12</v>
      </c>
      <c r="L14" s="142" t="str">
        <f t="shared" ref="L14" si="0">IF(K14&lt;=0,"",IF(K14&lt;=2,"Muy Baja",IF(K14&lt;=24,"Baja",IF(K14&lt;=500,"Media",IF(K14&lt;=5000,"Alta","Muy Alta")))))</f>
        <v>Baja</v>
      </c>
      <c r="M14" s="143">
        <f t="shared" ref="M14" si="1">IF(L14="","",IF(L14="Muy Baja",0.2,IF(L14="Baja",0.4,IF(L14="Media",0.6,IF(L14="Alta",0.8,IF(L14="Muy Alta",1,))))))</f>
        <v>0.4</v>
      </c>
      <c r="N14" s="144" t="s">
        <v>152</v>
      </c>
      <c r="O14" s="135" t="str">
        <f>IF(NOT(ISERROR(MATCH(N14,'[1]Tabla Impacto'!$B$221:$B$223,0))),'[1]Tabla Impacto'!$F$223&amp;"Por favor no seleccionar los criterios de impacto(Afectación Económica o presupuestal y Pérdida Reputacional)",N14)</f>
        <v xml:space="preserve">     El riesgo afecta la imagen de la entidad con algunos usuarios de relevancia frente al logro de los objetivos</v>
      </c>
      <c r="P14" s="142" t="str">
        <f>IF(OR(O14='[1]Tabla Impacto'!$C$11,O14='[1]Tabla Impacto'!$D$11),"Leve",IF(OR(O14='[1]Tabla Impacto'!$C$12,O14='[1]Tabla Impacto'!$D$12),"Menor",IF(OR(O14='[1]Tabla Impacto'!$C$13,O14='[1]Tabla Impacto'!$D$13),"Moderado",IF(OR(O14='[1]Tabla Impacto'!$C$14,O14='[1]Tabla Impacto'!$D$14),"Mayor",IF(OR(O14='[1]Tabla Impacto'!$C$15,O14='[1]Tabla Impacto'!$D$15),"Catastrófico","")))))</f>
        <v>Moderado</v>
      </c>
      <c r="Q14" s="143">
        <f t="shared" ref="Q14" si="2">IF(P14="","",IF(P14="Leve",0.2,IF(P14="Menor",0.4,IF(P14="Moderado",0.6,IF(P14="Mayor",0.8,IF(P14="Catastrófico",1,))))))</f>
        <v>0.6</v>
      </c>
      <c r="R14" s="145" t="str">
        <f t="shared" ref="R14" si="3">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11">
        <v>3</v>
      </c>
      <c r="T14" s="114" t="s">
        <v>296</v>
      </c>
      <c r="U14" s="146" t="s">
        <v>270</v>
      </c>
      <c r="V14" s="147" t="str">
        <f t="shared" ref="V14" si="4">IF(OR(W14="Preventivo",W14="Detectivo"),"Probabilidad",IF(W14="Correctivo","Impacto",""))</f>
        <v>Probabilidad</v>
      </c>
      <c r="W14" s="115" t="s">
        <v>14</v>
      </c>
      <c r="X14" s="115" t="s">
        <v>9</v>
      </c>
      <c r="Y14" s="116" t="str">
        <f t="shared" ref="Y14" si="5">IF(AND(W14="Preventivo",X14="Automático"),"50%",IF(AND(W14="Preventivo",X14="Manual"),"40%",IF(AND(W14="Detectivo",X14="Automático"),"40%",IF(AND(W14="Detectivo",X14="Manual"),"30%",IF(AND(W14="Correctivo",X14="Automático"),"35%",IF(AND(W14="Correctivo",X14="Manual"),"25%",""))))))</f>
        <v>40%</v>
      </c>
      <c r="Z14" s="115" t="s">
        <v>19</v>
      </c>
      <c r="AA14" s="115" t="s">
        <v>22</v>
      </c>
      <c r="AB14" s="115" t="s">
        <v>118</v>
      </c>
      <c r="AC14" s="117">
        <f t="shared" ref="AC14" si="6">IFERROR(IF(V14="Probabilidad",(M14-(+M14*Y14)),IF(V14="Impacto",M14,"")),"")</f>
        <v>0.24</v>
      </c>
      <c r="AD14" s="117"/>
      <c r="AE14" s="138" t="str">
        <f t="shared" ref="AE14" si="7">IFERROR(IF(AC14="","",IF(AC14&lt;=0.2,"Muy Baja",IF(AC14&lt;=0.4,"Baja",IF(AC14&lt;=0.6,"Media",IF(AC14&lt;=0.8,"Alta","Muy Alta"))))),"")</f>
        <v>Baja</v>
      </c>
      <c r="AF14" s="116">
        <f t="shared" ref="AF14" si="8">+AC14</f>
        <v>0.24</v>
      </c>
      <c r="AG14" s="138" t="str">
        <f t="shared" ref="AG14" si="9">IFERROR(IF(AH14="","",IF(AH14&lt;=0.2,"Leve",IF(AH14&lt;=0.4,"Menor",IF(AH14&lt;=0.6,"Moderado",IF(AH14&lt;=0.8,"Mayor","Catastrófico"))))),"")</f>
        <v>Moderado</v>
      </c>
      <c r="AH14" s="116">
        <f t="shared" ref="AH14" si="10">IFERROR(IF(V14="Impacto",(Q14-(+Q14*Y14)),IF(V14="Probabilidad",Q14,"")),"")</f>
        <v>0.6</v>
      </c>
      <c r="AI14" s="118" t="str">
        <f>IFERROR(IF(OR(AND(AE14="Muy Baja",AG14="Leve"),AND(AE14="Muy Baja",AG14="Menor"),AND(AE14="Baja",AG14="Leve")),"Bajo",IF(OR(AND(AE14="Muy baja",AG14="Moderado"),AND(AE14="Baja",AG14="Menor"),AND(AE14="Baja",AG14="Moderado"),AND(AE14="Media",AG14="Leve"),AND(AE14="Media",AG14="Menor"),AND(AE14="Media",AG14="Moderado"),AND(AE14="Alta",AG14="Leve"),AND(AE14="Alta",AG14="Menor")),"Moderado",IF(OR(AND(AE14="Muy Baja",AG14="Mayor"),AND(AE14="Baja",AG14="Mayor"),AND(AE14="Media",AG14="Mayor"),AND(AE14="Alta",AG14="Moderado"),AND(AE14="Alta",AG14="Mayor"),AND(AE14="Muy Alta",AG14="Leve"),AND(AE14="Muy Alta",AG14="Menor"),AND(AE14="Muy Alta",AG14="Moderado"),AND(AE14="Muy Alta",AG14="Mayor")),"Alto",IF(OR(AND(AE14="Muy Baja",AG14="Catastrófico"),AND(AE14="Baja",AG14="Catastrófico"),AND(AE14="Media",AG14="Catastrófico"),AND(AE14="Alta",AG14="Catastrófico"),AND(AE14="Muy Alta",AG14="Catastrófico")),"Extremo","")))),"")</f>
        <v>Moderado</v>
      </c>
      <c r="AJ14" s="115" t="s">
        <v>135</v>
      </c>
      <c r="AK14" s="112" t="s">
        <v>258</v>
      </c>
      <c r="AL14" s="136" t="s">
        <v>257</v>
      </c>
      <c r="AM14" s="119">
        <v>44958</v>
      </c>
      <c r="AN14" s="119">
        <v>45058</v>
      </c>
      <c r="AO14" s="112" t="s">
        <v>272</v>
      </c>
      <c r="AP14" s="113" t="s">
        <v>40</v>
      </c>
      <c r="AQ14" s="119">
        <v>45163</v>
      </c>
      <c r="AR14" s="149" t="s">
        <v>284</v>
      </c>
      <c r="AS14" s="113" t="s">
        <v>40</v>
      </c>
      <c r="AT14" s="151" t="s">
        <v>285</v>
      </c>
      <c r="AU14" s="119">
        <v>45238</v>
      </c>
      <c r="AV14" s="112" t="s">
        <v>302</v>
      </c>
      <c r="AW14" s="113" t="s">
        <v>39</v>
      </c>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row>
    <row r="15" spans="1:75" ht="49.5" customHeight="1" x14ac:dyDescent="0.3">
      <c r="A15" s="110"/>
      <c r="B15" s="140"/>
      <c r="C15" s="140"/>
      <c r="D15" s="210" t="s">
        <v>130</v>
      </c>
      <c r="E15" s="211"/>
      <c r="F15" s="211"/>
      <c r="G15" s="211"/>
      <c r="H15" s="211"/>
      <c r="I15" s="211"/>
      <c r="J15" s="211"/>
      <c r="K15" s="211"/>
      <c r="L15" s="211"/>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1"/>
      <c r="AM15" s="211"/>
      <c r="AN15" s="211"/>
      <c r="AO15" s="211"/>
      <c r="AP15" s="212"/>
    </row>
    <row r="16" spans="1:75" x14ac:dyDescent="0.3">
      <c r="AV16" s="1" t="s">
        <v>298</v>
      </c>
    </row>
    <row r="17" spans="1:44" x14ac:dyDescent="0.3">
      <c r="A17" s="121"/>
      <c r="B17" s="122"/>
      <c r="C17" s="122"/>
      <c r="D17" s="122"/>
      <c r="E17" s="122"/>
      <c r="F17" s="122"/>
      <c r="G17" s="122"/>
      <c r="H17" s="1"/>
      <c r="I17" s="1"/>
      <c r="J17" s="1"/>
      <c r="L17" s="125"/>
      <c r="M17" s="122"/>
      <c r="N17" s="122"/>
      <c r="O17" s="122"/>
      <c r="P17" s="122"/>
      <c r="Q17" s="122"/>
      <c r="R17" s="122"/>
      <c r="S17" s="122"/>
      <c r="T17" s="122"/>
      <c r="U17" s="122"/>
      <c r="V17" s="126"/>
      <c r="W17" s="126"/>
      <c r="X17" s="122"/>
      <c r="Y17" s="122"/>
      <c r="Z17" s="122"/>
      <c r="AA17" s="122"/>
      <c r="AB17" s="122"/>
      <c r="AC17" s="122"/>
      <c r="AD17" s="122"/>
      <c r="AE17" s="122"/>
      <c r="AF17" s="122"/>
      <c r="AG17" s="122"/>
      <c r="AH17" s="122"/>
      <c r="AI17" s="122"/>
      <c r="AJ17" s="127"/>
      <c r="AK17" s="127"/>
      <c r="AL17" s="122"/>
      <c r="AM17" s="122"/>
      <c r="AN17" s="122"/>
      <c r="AO17" s="122"/>
      <c r="AP17" s="122"/>
      <c r="AQ17" s="122"/>
      <c r="AR17" s="122"/>
    </row>
    <row r="18" spans="1:44" ht="18" x14ac:dyDescent="0.3">
      <c r="A18" s="213" t="s">
        <v>259</v>
      </c>
      <c r="B18" s="213"/>
      <c r="C18" s="213"/>
      <c r="D18" s="213"/>
      <c r="E18" s="213"/>
      <c r="F18" s="213"/>
      <c r="G18" s="213"/>
      <c r="H18" s="1"/>
      <c r="I18" s="1"/>
      <c r="J18" s="1"/>
      <c r="K18" s="216" t="s">
        <v>297</v>
      </c>
      <c r="L18" s="217"/>
      <c r="M18" s="217"/>
      <c r="N18" s="218"/>
      <c r="O18" s="122"/>
      <c r="P18" s="122"/>
      <c r="Q18" s="122"/>
      <c r="R18" s="122"/>
      <c r="S18" s="122"/>
      <c r="T18" s="122"/>
      <c r="U18" s="127"/>
      <c r="V18" s="126"/>
      <c r="W18" s="126"/>
      <c r="X18" s="122"/>
      <c r="Y18" s="126"/>
      <c r="Z18" s="126"/>
      <c r="AA18" s="122"/>
      <c r="AB18" s="122"/>
      <c r="AC18" s="122"/>
      <c r="AD18" s="122"/>
      <c r="AE18" s="122"/>
      <c r="AF18" s="122"/>
      <c r="AG18" s="122"/>
      <c r="AH18" s="122"/>
      <c r="AI18" s="122"/>
      <c r="AJ18" s="122"/>
      <c r="AK18" s="122"/>
      <c r="AL18" s="122"/>
      <c r="AM18" s="122"/>
      <c r="AN18" s="122"/>
      <c r="AO18" s="122"/>
      <c r="AP18" s="122"/>
      <c r="AQ18" s="122"/>
      <c r="AR18" s="122"/>
    </row>
    <row r="19" spans="1:44" ht="17.25" thickBot="1" x14ac:dyDescent="0.35">
      <c r="A19"/>
      <c r="B19" s="130"/>
      <c r="C19" s="130"/>
      <c r="D19" s="131"/>
      <c r="E19" s="131"/>
      <c r="F19"/>
      <c r="G19"/>
      <c r="H19" s="1"/>
      <c r="I19" s="1"/>
      <c r="J19" s="1"/>
      <c r="L19" s="123" t="str">
        <f>+IFERROR(VLOOKUP(H19,$H$174:$L$178,3,FALSE)*VLOOKUP(K19,$K$174:$L$178,3,FALSE),"")</f>
        <v/>
      </c>
      <c r="M19"/>
      <c r="N19"/>
      <c r="O19"/>
      <c r="P19"/>
      <c r="Q19"/>
      <c r="R19"/>
      <c r="S19"/>
      <c r="T19"/>
      <c r="U19"/>
      <c r="V19" s="123"/>
      <c r="W19" s="124"/>
      <c r="X19"/>
      <c r="Y19" s="124"/>
      <c r="Z19" s="124"/>
      <c r="AA19" s="130"/>
      <c r="AB19" s="130"/>
      <c r="AC19" s="130"/>
      <c r="AD19" s="130"/>
      <c r="AE19" s="130"/>
      <c r="AF19" s="128"/>
      <c r="AG19" s="128"/>
      <c r="AH19" s="130"/>
      <c r="AI19" s="131"/>
      <c r="AJ19"/>
      <c r="AK19"/>
      <c r="AL19"/>
      <c r="AM19" s="130"/>
      <c r="AN19"/>
      <c r="AO19" s="130"/>
      <c r="AP19"/>
      <c r="AQ19" s="130"/>
      <c r="AR19"/>
    </row>
    <row r="20" spans="1:44" ht="17.45" customHeight="1" thickTop="1" thickBot="1" x14ac:dyDescent="0.35">
      <c r="A20" s="214" t="s">
        <v>217</v>
      </c>
      <c r="B20" s="214"/>
      <c r="C20" s="214"/>
      <c r="D20" s="214"/>
      <c r="E20" s="214"/>
      <c r="F20" s="214"/>
      <c r="G20" s="133" t="s">
        <v>218</v>
      </c>
      <c r="H20" s="214" t="s">
        <v>219</v>
      </c>
      <c r="I20" s="214"/>
      <c r="J20" s="214"/>
      <c r="K20" s="214"/>
      <c r="L20" s="214"/>
      <c r="M20" s="214"/>
      <c r="N20" s="214"/>
      <c r="O20" s="134"/>
      <c r="P20" s="215" t="s">
        <v>220</v>
      </c>
      <c r="Q20" s="215"/>
      <c r="R20" s="215"/>
      <c r="S20" s="214" t="s">
        <v>221</v>
      </c>
      <c r="T20" s="214"/>
      <c r="U20" s="214"/>
      <c r="V20" s="214"/>
      <c r="W20" s="215">
        <v>1</v>
      </c>
      <c r="X20" s="215"/>
      <c r="Y20" s="215"/>
      <c r="Z20" s="215"/>
      <c r="AA20" s="132"/>
      <c r="AB20" s="132"/>
      <c r="AC20" s="132"/>
      <c r="AD20" s="132"/>
      <c r="AE20" s="132"/>
      <c r="AF20" s="132"/>
      <c r="AG20" s="132"/>
      <c r="AH20" s="132"/>
      <c r="AI20" s="132"/>
      <c r="AJ20" s="132"/>
      <c r="AK20" s="132"/>
      <c r="AL20" s="132"/>
      <c r="AM20" s="132"/>
      <c r="AN20" s="132"/>
      <c r="AO20" s="132"/>
      <c r="AP20" s="132"/>
      <c r="AQ20" s="132"/>
      <c r="AR20" s="129"/>
    </row>
    <row r="21" spans="1:44" ht="17.25" thickTop="1" x14ac:dyDescent="0.3"/>
  </sheetData>
  <dataConsolidate/>
  <mergeCells count="69">
    <mergeCell ref="AK8:AW8"/>
    <mergeCell ref="AS9:AS10"/>
    <mergeCell ref="AU9:AU10"/>
    <mergeCell ref="AV9:AV10"/>
    <mergeCell ref="A5:B5"/>
    <mergeCell ref="A6:B6"/>
    <mergeCell ref="A7:B7"/>
    <mergeCell ref="A8:K8"/>
    <mergeCell ref="L8:R8"/>
    <mergeCell ref="S8:AB8"/>
    <mergeCell ref="S9:S10"/>
    <mergeCell ref="T9:T10"/>
    <mergeCell ref="B9:B10"/>
    <mergeCell ref="V9:V10"/>
    <mergeCell ref="AT9:AT10"/>
    <mergeCell ref="AD9:AD10"/>
    <mergeCell ref="S20:V20"/>
    <mergeCell ref="W20:Z20"/>
    <mergeCell ref="A20:F20"/>
    <mergeCell ref="K18:N18"/>
    <mergeCell ref="H20:N20"/>
    <mergeCell ref="P20:R20"/>
    <mergeCell ref="D15:AP15"/>
    <mergeCell ref="A18:G18"/>
    <mergeCell ref="G9:G10"/>
    <mergeCell ref="F9:F10"/>
    <mergeCell ref="E9:E10"/>
    <mergeCell ref="D9:D10"/>
    <mergeCell ref="R9:R10"/>
    <mergeCell ref="N9:N10"/>
    <mergeCell ref="O9:O10"/>
    <mergeCell ref="AP9:AP10"/>
    <mergeCell ref="AO9:AO10"/>
    <mergeCell ref="AN9:AN10"/>
    <mergeCell ref="AM9:AM10"/>
    <mergeCell ref="AL9:AL10"/>
    <mergeCell ref="C9:C10"/>
    <mergeCell ref="A1:D4"/>
    <mergeCell ref="AG9:AG10"/>
    <mergeCell ref="AE9:AE10"/>
    <mergeCell ref="AF9:AF10"/>
    <mergeCell ref="K9:K10"/>
    <mergeCell ref="L9:L10"/>
    <mergeCell ref="M9:M10"/>
    <mergeCell ref="P9:P10"/>
    <mergeCell ref="Q9:Q10"/>
    <mergeCell ref="W9:AB9"/>
    <mergeCell ref="AC8:AJ8"/>
    <mergeCell ref="A9:A10"/>
    <mergeCell ref="H9:H10"/>
    <mergeCell ref="E1:AU4"/>
    <mergeCell ref="AQ9:AQ10"/>
    <mergeCell ref="AR9:AR10"/>
    <mergeCell ref="AV1:AW1"/>
    <mergeCell ref="AV2:AW2"/>
    <mergeCell ref="AV3:AW3"/>
    <mergeCell ref="AV4:AW4"/>
    <mergeCell ref="AK9:AK10"/>
    <mergeCell ref="C7:AW7"/>
    <mergeCell ref="C6:AW6"/>
    <mergeCell ref="C5:AW5"/>
    <mergeCell ref="I9:I10"/>
    <mergeCell ref="J9:J10"/>
    <mergeCell ref="AJ9:AJ10"/>
    <mergeCell ref="AI9:AI10"/>
    <mergeCell ref="AH9:AH10"/>
    <mergeCell ref="AC9:AC10"/>
    <mergeCell ref="U9:U10"/>
    <mergeCell ref="AW9:AW10"/>
  </mergeCells>
  <conditionalFormatting sqref="L11:L14 AE11:AE14">
    <cfRule type="cellIs" dxfId="24" priority="34" operator="equal">
      <formula>"Muy Alta"</formula>
    </cfRule>
    <cfRule type="cellIs" dxfId="23" priority="35" operator="equal">
      <formula>"Alta"</formula>
    </cfRule>
    <cfRule type="cellIs" dxfId="22" priority="36" operator="equal">
      <formula>"Media"</formula>
    </cfRule>
    <cfRule type="cellIs" dxfId="21" priority="37" operator="equal">
      <formula>"Baja"</formula>
    </cfRule>
    <cfRule type="cellIs" dxfId="20" priority="38" operator="equal">
      <formula>"Muy Baja"</formula>
    </cfRule>
  </conditionalFormatting>
  <conditionalFormatting sqref="O11:O14">
    <cfRule type="containsText" dxfId="19" priority="20" operator="containsText" text="❌">
      <formula>NOT(ISERROR(SEARCH("❌",O11)))</formula>
    </cfRule>
  </conditionalFormatting>
  <conditionalFormatting sqref="P11:P14 AG11:AG14">
    <cfRule type="cellIs" dxfId="18" priority="29" operator="equal">
      <formula>"Catastrófico"</formula>
    </cfRule>
    <cfRule type="cellIs" dxfId="17" priority="30" operator="equal">
      <formula>"Mayor"</formula>
    </cfRule>
    <cfRule type="cellIs" dxfId="16" priority="31" operator="equal">
      <formula>"Moderado"</formula>
    </cfRule>
    <cfRule type="cellIs" dxfId="15" priority="32" operator="equal">
      <formula>"Menor"</formula>
    </cfRule>
    <cfRule type="cellIs" dxfId="14" priority="33" operator="equal">
      <formula>"Leve"</formula>
    </cfRule>
  </conditionalFormatting>
  <conditionalFormatting sqref="R11:R14">
    <cfRule type="cellIs" dxfId="13" priority="21" operator="equal">
      <formula>"Extremo"</formula>
    </cfRule>
    <cfRule type="cellIs" dxfId="12" priority="22" operator="equal">
      <formula>"Alto"</formula>
    </cfRule>
    <cfRule type="cellIs" dxfId="11" priority="23" operator="equal">
      <formula>"Moderado"</formula>
    </cfRule>
    <cfRule type="cellIs" dxfId="10" priority="24" operator="equal">
      <formula>"Bajo"</formula>
    </cfRule>
  </conditionalFormatting>
  <conditionalFormatting sqref="AF17:AF19">
    <cfRule type="cellIs" dxfId="9" priority="39" stopIfTrue="1" operator="equal">
      <formula>#REF!</formula>
    </cfRule>
    <cfRule type="cellIs" dxfId="8" priority="40" operator="equal">
      <formula>#REF!</formula>
    </cfRule>
    <cfRule type="cellIs" dxfId="7" priority="41" operator="equal">
      <formula>#REF!</formula>
    </cfRule>
  </conditionalFormatting>
  <conditionalFormatting sqref="AG17:AG19">
    <cfRule type="cellIs" dxfId="6" priority="42" stopIfTrue="1" operator="equal">
      <formula>#REF!</formula>
    </cfRule>
    <cfRule type="cellIs" dxfId="5" priority="43" stopIfTrue="1" operator="equal">
      <formula>#REF!</formula>
    </cfRule>
    <cfRule type="cellIs" dxfId="4" priority="44" stopIfTrue="1" operator="equal">
      <formula>#REF!</formula>
    </cfRule>
  </conditionalFormatting>
  <conditionalFormatting sqref="AI11:AI14">
    <cfRule type="cellIs" dxfId="3" priority="25" operator="equal">
      <formula>"Extremo"</formula>
    </cfRule>
    <cfRule type="cellIs" dxfId="2" priority="26" operator="equal">
      <formula>"Alto"</formula>
    </cfRule>
    <cfRule type="cellIs" dxfId="1" priority="27" operator="equal">
      <formula>"Moderado"</formula>
    </cfRule>
    <cfRule type="cellIs" dxfId="0" priority="28" operator="equal">
      <formula>"Bajo"</formula>
    </cfRule>
  </conditionalFormatting>
  <dataValidations disablePrompts="1" count="7">
    <dataValidation type="list" allowBlank="1" showInputMessage="1" showErrorMessage="1" sqref="G17" xr:uid="{00000000-0002-0000-0100-000000000000}">
      <formula1>$G$174:$G$183</formula1>
    </dataValidation>
    <dataValidation type="list" allowBlank="1" showInputMessage="1" showErrorMessage="1" sqref="G19 AF19:AG19" xr:uid="{00000000-0002-0000-0100-000001000000}">
      <formula1>#REF!</formula1>
    </dataValidation>
    <dataValidation type="list" allowBlank="1" showInputMessage="1" showErrorMessage="1" sqref="V19" xr:uid="{00000000-0002-0000-0100-000002000000}">
      <formula1>$N$174:$N$175</formula1>
    </dataValidation>
    <dataValidation type="list" allowBlank="1" showInputMessage="1" showErrorMessage="1" sqref="K19" xr:uid="{00000000-0002-0000-0100-000003000000}">
      <formula1>$K$174:$K$178</formula1>
    </dataValidation>
    <dataValidation type="list" allowBlank="1" showInputMessage="1" showErrorMessage="1" sqref="H19:J19" xr:uid="{00000000-0002-0000-0100-000004000000}">
      <formula1>$H$174:$H$178</formula1>
    </dataValidation>
    <dataValidation type="list" allowBlank="1" showInputMessage="1" showErrorMessage="1" sqref="AQ19 AO19 AM19 W19 Y19:AE19" xr:uid="{00000000-0002-0000-0100-000005000000}">
      <formula1>$AM$174:$AM$181</formula1>
    </dataValidation>
    <dataValidation allowBlank="1" showInputMessage="1" showErrorMessage="1" error="Recuerde que las acciones se generan bajo la medida de mitigar el riesgo" sqref="AR11" xr:uid="{00000000-0002-0000-0100-000006000000}"/>
  </dataValidations>
  <hyperlinks>
    <hyperlink ref="AT11" r:id="rId1" xr:uid="{00000000-0004-0000-0100-000000000000}"/>
    <hyperlink ref="AT14" r:id="rId2" xr:uid="{00000000-0004-0000-0100-000001000000}"/>
    <hyperlink ref="AT13" r:id="rId3" xr:uid="{00000000-0004-0000-0100-000002000000}"/>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disablePrompts="1" count="8">
        <x14:dataValidation type="list" allowBlank="1" showInputMessage="1" showErrorMessage="1" xr:uid="{00000000-0002-0000-0100-000007000000}">
          <x14:formula1>
            <xm:f>'Opciones Tratamiento'!$B$9:$B$10</xm:f>
          </x14:formula1>
          <xm:sqref>AW11:AW14 AP11:AP14 AS11:AS14</xm:sqref>
        </x14:dataValidation>
        <x14:dataValidation type="list" allowBlank="1" showInputMessage="1" showErrorMessage="1" xr:uid="{00000000-0002-0000-0100-000008000000}">
          <x14:formula1>
            <xm:f>Listas!$A$2:$A$9</xm:f>
          </x14:formula1>
          <xm:sqref>B11:B14</xm:sqref>
        </x14:dataValidation>
        <x14:dataValidation type="list" allowBlank="1" showInputMessage="1" showErrorMessage="1" xr:uid="{00000000-0002-0000-0100-000009000000}">
          <x14:formula1>
            <xm:f>Listas!$B$2:$B$7</xm:f>
          </x14:formula1>
          <xm:sqref>C11:C14</xm:sqref>
        </x14:dataValidation>
        <x14:dataValidation type="list" allowBlank="1" showInputMessage="1" showErrorMessage="1" xr:uid="{00000000-0002-0000-0100-00000A000000}">
          <x14:formula1>
            <xm:f>Listas!$C$2:$C$6</xm:f>
          </x14:formula1>
          <xm:sqref>I11:I14</xm:sqref>
        </x14:dataValidation>
        <x14:dataValidation type="list" allowBlank="1" showInputMessage="1" showErrorMessage="1" xr:uid="{00000000-0002-0000-0100-00000B000000}">
          <x14:formula1>
            <xm:f>Listas!$D$2:$D$5</xm:f>
          </x14:formula1>
          <xm:sqref>J11:J14</xm:sqref>
        </x14:dataValidation>
        <x14:dataValidation type="custom" allowBlank="1" showInputMessage="1" showErrorMessage="1" error="Recuerde que las acciones se generan bajo la medida de mitigar el riesgo" xr:uid="{00000000-0002-0000-0100-00000C000000}">
          <x14:formula1>
            <xm:f>IF(OR(AJ11='Opciones Tratamiento'!$B$2,AJ11='Opciones Tratamiento'!$B$3,AJ11='Opciones Tratamiento'!$B$4),ISBLANK(AJ11),ISTEXT(AJ11))</xm:f>
          </x14:formula1>
          <xm:sqref>AN11:AN14</xm:sqref>
        </x14:dataValidation>
        <x14:dataValidation type="custom" allowBlank="1" showInputMessage="1" showErrorMessage="1" error="Recuerde que las acciones se generan bajo la medida de mitigar el riesgo" xr:uid="{00000000-0002-0000-0100-00000D000000}">
          <x14:formula1>
            <xm:f>IF(OR(AJ11='Opciones Tratamiento'!$B$2,AJ11='Opciones Tratamiento'!$B$3,AJ11='Opciones Tratamiento'!$B$4),ISBLANK(AJ11),ISTEXT(AJ11))</xm:f>
          </x14:formula1>
          <xm:sqref>AO11:AO14 AU11:AU14</xm:sqref>
        </x14:dataValidation>
        <x14:dataValidation type="custom" allowBlank="1" showInputMessage="1" showErrorMessage="1" error="Recuerde que las acciones se generan bajo la medida de mitigar el riesgo" xr:uid="{00000000-0002-0000-0100-00000E000000}">
          <x14:formula1>
            <xm:f>IF(OR(AP11='Opciones Tratamiento'!$B$2,AP11='Opciones Tratamiento'!$B$3,AP11='Opciones Tratamiento'!$B$4),ISBLANK(AP11),ISTEXT(AP11))</xm:f>
          </x14:formula1>
          <xm:sqref>AV11:AV12 AV14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X32" sqref="X32:Y33"/>
    </sheetView>
  </sheetViews>
  <sheetFormatPr baseColWidth="10"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25" t="s">
        <v>158</v>
      </c>
      <c r="C2" s="225"/>
      <c r="D2" s="225"/>
      <c r="E2" s="225"/>
      <c r="F2" s="225"/>
      <c r="G2" s="225"/>
      <c r="H2" s="225"/>
      <c r="I2" s="225"/>
      <c r="J2" s="262" t="s">
        <v>2</v>
      </c>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25"/>
      <c r="C3" s="225"/>
      <c r="D3" s="225"/>
      <c r="E3" s="225"/>
      <c r="F3" s="225"/>
      <c r="G3" s="225"/>
      <c r="H3" s="225"/>
      <c r="I3" s="225"/>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25"/>
      <c r="C4" s="225"/>
      <c r="D4" s="225"/>
      <c r="E4" s="225"/>
      <c r="F4" s="225"/>
      <c r="G4" s="225"/>
      <c r="H4" s="225"/>
      <c r="I4" s="225"/>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73" t="s">
        <v>4</v>
      </c>
      <c r="C6" s="273"/>
      <c r="D6" s="274"/>
      <c r="E6" s="263" t="s">
        <v>115</v>
      </c>
      <c r="F6" s="264"/>
      <c r="G6" s="264"/>
      <c r="H6" s="264"/>
      <c r="I6" s="264"/>
      <c r="J6" s="259" t="str">
        <f>IF(AND('Mapa final'!$L$11="Muy Alta",'Mapa final'!$P$11="Leve"),CONCATENATE("R",'Mapa final'!$A$11),"")</f>
        <v/>
      </c>
      <c r="K6" s="260"/>
      <c r="L6" s="260" t="str">
        <f>IF(AND('Mapa final'!$L$11="Muy Alta",'Mapa final'!$P$11="Leve"),CONCATENATE("R",'Mapa final'!$A$11),"")</f>
        <v/>
      </c>
      <c r="M6" s="260"/>
      <c r="N6" s="260" t="str">
        <f>IF(AND('Mapa final'!$L$11="Muy Alta",'Mapa final'!$P$11="Leve"),CONCATENATE("R",'Mapa final'!$A$11),"")</f>
        <v/>
      </c>
      <c r="O6" s="261"/>
      <c r="P6" s="259" t="str">
        <f>IF(AND('Mapa final'!$L$11="Muy Alta",'Mapa final'!$P$11="Leve"),CONCATENATE("R",'Mapa final'!$A$11),"")</f>
        <v/>
      </c>
      <c r="Q6" s="260"/>
      <c r="R6" s="260" t="str">
        <f>IF(AND('Mapa final'!$L$11="Muy Alta",'Mapa final'!$P$11="Leve"),CONCATENATE("R",'Mapa final'!$A$11),"")</f>
        <v/>
      </c>
      <c r="S6" s="260"/>
      <c r="T6" s="260" t="str">
        <f>IF(AND('Mapa final'!$L$11="Muy Alta",'Mapa final'!$P$11="Leve"),CONCATENATE("R",'Mapa final'!$A$11),"")</f>
        <v/>
      </c>
      <c r="U6" s="261"/>
      <c r="V6" s="259" t="str">
        <f>IF(AND('Mapa final'!$L$11="Muy Alta",'Mapa final'!$P$11="Leve"),CONCATENATE("R",'Mapa final'!$A$11),"")</f>
        <v/>
      </c>
      <c r="W6" s="260"/>
      <c r="X6" s="260" t="str">
        <f>IF(AND('Mapa final'!$L$11="Muy Alta",'Mapa final'!$P$11="Leve"),CONCATENATE("R",'Mapa final'!$A$11),"")</f>
        <v/>
      </c>
      <c r="Y6" s="260"/>
      <c r="Z6" s="260" t="str">
        <f>IF(AND('Mapa final'!$L$11="Muy Alta",'Mapa final'!$P$11="Leve"),CONCATENATE("R",'Mapa final'!$A$11),"")</f>
        <v/>
      </c>
      <c r="AA6" s="261"/>
      <c r="AB6" s="259" t="str">
        <f>IF(AND('Mapa final'!$L$11="Muy Alta",'Mapa final'!$P$11="Leve"),CONCATENATE("R",'Mapa final'!$A$11),"")</f>
        <v/>
      </c>
      <c r="AC6" s="260"/>
      <c r="AD6" s="260" t="str">
        <f>IF(AND('Mapa final'!$L$11="Muy Alta",'Mapa final'!$P$11="Leve"),CONCATENATE("R",'Mapa final'!$A$11),"")</f>
        <v/>
      </c>
      <c r="AE6" s="260"/>
      <c r="AF6" s="260" t="str">
        <f>IF(AND('Mapa final'!$L$11="Muy Alta",'Mapa final'!$P$11="Leve"),CONCATENATE("R",'Mapa final'!$A$11),"")</f>
        <v/>
      </c>
      <c r="AG6" s="260"/>
      <c r="AH6" s="250" t="str">
        <f>IF(AND('Mapa final'!$L$11="Muy Alta",'Mapa final'!$P$11="Catastrófico"),CONCATENATE("R",'Mapa final'!$A$11),"")</f>
        <v/>
      </c>
      <c r="AI6" s="251"/>
      <c r="AJ6" s="251" t="str">
        <f>IF(AND('Mapa final'!$L$11="Muy Alta",'Mapa final'!$P$11="Catastrófico"),CONCATENATE("R",'Mapa final'!$A$11),"")</f>
        <v/>
      </c>
      <c r="AK6" s="251"/>
      <c r="AL6" s="251" t="str">
        <f>IF(AND('Mapa final'!$L$11="Muy Alta",'Mapa final'!$P$11="Catastrófico"),CONCATENATE("R",'Mapa final'!$A$11),"")</f>
        <v/>
      </c>
      <c r="AM6" s="252"/>
      <c r="AO6" s="275" t="s">
        <v>78</v>
      </c>
      <c r="AP6" s="276"/>
      <c r="AQ6" s="276"/>
      <c r="AR6" s="276"/>
      <c r="AS6" s="276"/>
      <c r="AT6" s="277"/>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73"/>
      <c r="C7" s="273"/>
      <c r="D7" s="274"/>
      <c r="E7" s="265"/>
      <c r="F7" s="266"/>
      <c r="G7" s="266"/>
      <c r="H7" s="266"/>
      <c r="I7" s="266"/>
      <c r="J7" s="253"/>
      <c r="K7" s="254"/>
      <c r="L7" s="254"/>
      <c r="M7" s="254"/>
      <c r="N7" s="254"/>
      <c r="O7" s="255"/>
      <c r="P7" s="253"/>
      <c r="Q7" s="254"/>
      <c r="R7" s="254"/>
      <c r="S7" s="254"/>
      <c r="T7" s="254"/>
      <c r="U7" s="255"/>
      <c r="V7" s="253"/>
      <c r="W7" s="254"/>
      <c r="X7" s="254"/>
      <c r="Y7" s="254"/>
      <c r="Z7" s="254"/>
      <c r="AA7" s="255"/>
      <c r="AB7" s="253"/>
      <c r="AC7" s="254"/>
      <c r="AD7" s="254"/>
      <c r="AE7" s="254"/>
      <c r="AF7" s="254"/>
      <c r="AG7" s="254"/>
      <c r="AH7" s="244"/>
      <c r="AI7" s="245"/>
      <c r="AJ7" s="245"/>
      <c r="AK7" s="245"/>
      <c r="AL7" s="245"/>
      <c r="AM7" s="246"/>
      <c r="AN7" s="70"/>
      <c r="AO7" s="278"/>
      <c r="AP7" s="279"/>
      <c r="AQ7" s="279"/>
      <c r="AR7" s="279"/>
      <c r="AS7" s="279"/>
      <c r="AT7" s="28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73"/>
      <c r="C8" s="273"/>
      <c r="D8" s="274"/>
      <c r="E8" s="265"/>
      <c r="F8" s="266"/>
      <c r="G8" s="266"/>
      <c r="H8" s="266"/>
      <c r="I8" s="266"/>
      <c r="J8" s="253" t="str">
        <f>IF(AND('Mapa final'!$L$11="Muy Alta",'Mapa final'!$P$11="Leve"),CONCATENATE("R",'Mapa final'!$A$11),"")</f>
        <v/>
      </c>
      <c r="K8" s="254"/>
      <c r="L8" s="254" t="str">
        <f>IF(AND('Mapa final'!$L$11="Muy Alta",'Mapa final'!$P$11="Leve"),CONCATENATE("R",'Mapa final'!$A$11),"")</f>
        <v/>
      </c>
      <c r="M8" s="254"/>
      <c r="N8" s="254" t="str">
        <f>IF(AND('Mapa final'!$L$11="Muy Alta",'Mapa final'!$P$11="Leve"),CONCATENATE("R",'Mapa final'!$A$11),"")</f>
        <v/>
      </c>
      <c r="O8" s="255"/>
      <c r="P8" s="253" t="str">
        <f>IF(AND('Mapa final'!$L$11="Muy Alta",'Mapa final'!$P$11="Leve"),CONCATENATE("R",'Mapa final'!$A$11),"")</f>
        <v/>
      </c>
      <c r="Q8" s="254"/>
      <c r="R8" s="254" t="str">
        <f>IF(AND('Mapa final'!$L$11="Muy Alta",'Mapa final'!$P$11="Leve"),CONCATENATE("R",'Mapa final'!$A$11),"")</f>
        <v/>
      </c>
      <c r="S8" s="254"/>
      <c r="T8" s="254" t="str">
        <f>IF(AND('Mapa final'!$L$11="Muy Alta",'Mapa final'!$P$11="Leve"),CONCATENATE("R",'Mapa final'!$A$11),"")</f>
        <v/>
      </c>
      <c r="U8" s="255"/>
      <c r="V8" s="253" t="str">
        <f>IF(AND('Mapa final'!$L$11="Muy Alta",'Mapa final'!$P$11="Leve"),CONCATENATE("R",'Mapa final'!$A$11),"")</f>
        <v/>
      </c>
      <c r="W8" s="254"/>
      <c r="X8" s="254" t="str">
        <f>IF(AND('Mapa final'!$L$11="Muy Alta",'Mapa final'!$P$11="Leve"),CONCATENATE("R",'Mapa final'!$A$11),"")</f>
        <v/>
      </c>
      <c r="Y8" s="254"/>
      <c r="Z8" s="254" t="str">
        <f>IF(AND('Mapa final'!$L$11="Muy Alta",'Mapa final'!$P$11="Leve"),CONCATENATE("R",'Mapa final'!$A$11),"")</f>
        <v/>
      </c>
      <c r="AA8" s="255"/>
      <c r="AB8" s="253" t="str">
        <f>IF(AND('Mapa final'!$L$11="Muy Alta",'Mapa final'!$P$11="Leve"),CONCATENATE("R",'Mapa final'!$A$11),"")</f>
        <v/>
      </c>
      <c r="AC8" s="254"/>
      <c r="AD8" s="254" t="str">
        <f>IF(AND('Mapa final'!$L$11="Muy Alta",'Mapa final'!$P$11="Leve"),CONCATENATE("R",'Mapa final'!$A$11),"")</f>
        <v/>
      </c>
      <c r="AE8" s="254"/>
      <c r="AF8" s="254" t="str">
        <f>IF(AND('Mapa final'!$L$11="Muy Alta",'Mapa final'!$P$11="Leve"),CONCATENATE("R",'Mapa final'!$A$11),"")</f>
        <v/>
      </c>
      <c r="AG8" s="254"/>
      <c r="AH8" s="244" t="str">
        <f>IF(AND('Mapa final'!$L$11="Muy Alta",'Mapa final'!$P$11="Catastrófico"),CONCATENATE("R",'Mapa final'!$A$11),"")</f>
        <v/>
      </c>
      <c r="AI8" s="245"/>
      <c r="AJ8" s="245" t="str">
        <f>IF(AND('Mapa final'!$L$11="Muy Alta",'Mapa final'!$P$11="Catastrófico"),CONCATENATE("R",'Mapa final'!$A$11),"")</f>
        <v/>
      </c>
      <c r="AK8" s="245"/>
      <c r="AL8" s="245" t="str">
        <f>IF(AND('Mapa final'!$L$11="Muy Alta",'Mapa final'!$P$11="Catastrófico"),CONCATENATE("R",'Mapa final'!$A$11),"")</f>
        <v/>
      </c>
      <c r="AM8" s="246"/>
      <c r="AN8" s="70"/>
      <c r="AO8" s="278"/>
      <c r="AP8" s="279"/>
      <c r="AQ8" s="279"/>
      <c r="AR8" s="279"/>
      <c r="AS8" s="279"/>
      <c r="AT8" s="28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73"/>
      <c r="C9" s="273"/>
      <c r="D9" s="274"/>
      <c r="E9" s="265"/>
      <c r="F9" s="266"/>
      <c r="G9" s="266"/>
      <c r="H9" s="266"/>
      <c r="I9" s="266"/>
      <c r="J9" s="253"/>
      <c r="K9" s="254"/>
      <c r="L9" s="254"/>
      <c r="M9" s="254"/>
      <c r="N9" s="254"/>
      <c r="O9" s="255"/>
      <c r="P9" s="253"/>
      <c r="Q9" s="254"/>
      <c r="R9" s="254"/>
      <c r="S9" s="254"/>
      <c r="T9" s="254"/>
      <c r="U9" s="255"/>
      <c r="V9" s="253"/>
      <c r="W9" s="254"/>
      <c r="X9" s="254"/>
      <c r="Y9" s="254"/>
      <c r="Z9" s="254"/>
      <c r="AA9" s="255"/>
      <c r="AB9" s="253"/>
      <c r="AC9" s="254"/>
      <c r="AD9" s="254"/>
      <c r="AE9" s="254"/>
      <c r="AF9" s="254"/>
      <c r="AG9" s="254"/>
      <c r="AH9" s="244"/>
      <c r="AI9" s="245"/>
      <c r="AJ9" s="245"/>
      <c r="AK9" s="245"/>
      <c r="AL9" s="245"/>
      <c r="AM9" s="246"/>
      <c r="AN9" s="70"/>
      <c r="AO9" s="278"/>
      <c r="AP9" s="279"/>
      <c r="AQ9" s="279"/>
      <c r="AR9" s="279"/>
      <c r="AS9" s="279"/>
      <c r="AT9" s="28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73"/>
      <c r="C10" s="273"/>
      <c r="D10" s="274"/>
      <c r="E10" s="265"/>
      <c r="F10" s="266"/>
      <c r="G10" s="266"/>
      <c r="H10" s="266"/>
      <c r="I10" s="266"/>
      <c r="J10" s="253" t="str">
        <f>IF(AND('Mapa final'!$L$11="Muy Alta",'Mapa final'!$P$11="Leve"),CONCATENATE("R",'Mapa final'!$A$11),"")</f>
        <v/>
      </c>
      <c r="K10" s="254"/>
      <c r="L10" s="254" t="str">
        <f>IF(AND('Mapa final'!$L$11="Muy Alta",'Mapa final'!$P$11="Leve"),CONCATENATE("R",'Mapa final'!$A$11),"")</f>
        <v/>
      </c>
      <c r="M10" s="254"/>
      <c r="N10" s="254" t="str">
        <f>IF(AND('Mapa final'!$L$11="Muy Alta",'Mapa final'!$P$11="Leve"),CONCATENATE("R",'Mapa final'!$A$11),"")</f>
        <v/>
      </c>
      <c r="O10" s="255"/>
      <c r="P10" s="253" t="str">
        <f>IF(AND('Mapa final'!$L$11="Muy Alta",'Mapa final'!$P$11="Leve"),CONCATENATE("R",'Mapa final'!$A$11),"")</f>
        <v/>
      </c>
      <c r="Q10" s="254"/>
      <c r="R10" s="254" t="str">
        <f>IF(AND('Mapa final'!$L$11="Muy Alta",'Mapa final'!$P$11="Leve"),CONCATENATE("R",'Mapa final'!$A$11),"")</f>
        <v/>
      </c>
      <c r="S10" s="254"/>
      <c r="T10" s="254" t="str">
        <f>IF(AND('Mapa final'!$L$11="Muy Alta",'Mapa final'!$P$11="Leve"),CONCATENATE("R",'Mapa final'!$A$11),"")</f>
        <v/>
      </c>
      <c r="U10" s="255"/>
      <c r="V10" s="253" t="str">
        <f>IF(AND('Mapa final'!$L$11="Muy Alta",'Mapa final'!$P$11="Leve"),CONCATENATE("R",'Mapa final'!$A$11),"")</f>
        <v/>
      </c>
      <c r="W10" s="254"/>
      <c r="X10" s="254" t="str">
        <f>IF(AND('Mapa final'!$L$11="Muy Alta",'Mapa final'!$P$11="Leve"),CONCATENATE("R",'Mapa final'!$A$11),"")</f>
        <v/>
      </c>
      <c r="Y10" s="254"/>
      <c r="Z10" s="254" t="str">
        <f>IF(AND('Mapa final'!$L$11="Muy Alta",'Mapa final'!$P$11="Leve"),CONCATENATE("R",'Mapa final'!$A$11),"")</f>
        <v/>
      </c>
      <c r="AA10" s="255"/>
      <c r="AB10" s="253" t="str">
        <f>IF(AND('Mapa final'!$L$11="Muy Alta",'Mapa final'!$P$11="Leve"),CONCATENATE("R",'Mapa final'!$A$11),"")</f>
        <v/>
      </c>
      <c r="AC10" s="254"/>
      <c r="AD10" s="254" t="str">
        <f>IF(AND('Mapa final'!$L$11="Muy Alta",'Mapa final'!$P$11="Leve"),CONCATENATE("R",'Mapa final'!$A$11),"")</f>
        <v/>
      </c>
      <c r="AE10" s="254"/>
      <c r="AF10" s="254" t="str">
        <f>IF(AND('Mapa final'!$L$11="Muy Alta",'Mapa final'!$P$11="Leve"),CONCATENATE("R",'Mapa final'!$A$11),"")</f>
        <v/>
      </c>
      <c r="AG10" s="254"/>
      <c r="AH10" s="244" t="str">
        <f>IF(AND('Mapa final'!$L$11="Muy Alta",'Mapa final'!$P$11="Catastrófico"),CONCATENATE("R",'Mapa final'!$A$11),"")</f>
        <v/>
      </c>
      <c r="AI10" s="245"/>
      <c r="AJ10" s="245" t="str">
        <f>IF(AND('Mapa final'!$L$11="Muy Alta",'Mapa final'!$P$11="Catastrófico"),CONCATENATE("R",'Mapa final'!$A$11),"")</f>
        <v/>
      </c>
      <c r="AK10" s="245"/>
      <c r="AL10" s="245" t="str">
        <f>IF(AND('Mapa final'!$L$11="Muy Alta",'Mapa final'!$P$11="Catastrófico"),CONCATENATE("R",'Mapa final'!$A$11),"")</f>
        <v/>
      </c>
      <c r="AM10" s="246"/>
      <c r="AN10" s="70"/>
      <c r="AO10" s="278"/>
      <c r="AP10" s="279"/>
      <c r="AQ10" s="279"/>
      <c r="AR10" s="279"/>
      <c r="AS10" s="279"/>
      <c r="AT10" s="28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73"/>
      <c r="C11" s="273"/>
      <c r="D11" s="274"/>
      <c r="E11" s="265"/>
      <c r="F11" s="266"/>
      <c r="G11" s="266"/>
      <c r="H11" s="266"/>
      <c r="I11" s="266"/>
      <c r="J11" s="253"/>
      <c r="K11" s="254"/>
      <c r="L11" s="254"/>
      <c r="M11" s="254"/>
      <c r="N11" s="254"/>
      <c r="O11" s="255"/>
      <c r="P11" s="253"/>
      <c r="Q11" s="254"/>
      <c r="R11" s="254"/>
      <c r="S11" s="254"/>
      <c r="T11" s="254"/>
      <c r="U11" s="255"/>
      <c r="V11" s="253"/>
      <c r="W11" s="254"/>
      <c r="X11" s="254"/>
      <c r="Y11" s="254"/>
      <c r="Z11" s="254"/>
      <c r="AA11" s="255"/>
      <c r="AB11" s="253"/>
      <c r="AC11" s="254"/>
      <c r="AD11" s="254"/>
      <c r="AE11" s="254"/>
      <c r="AF11" s="254"/>
      <c r="AG11" s="254"/>
      <c r="AH11" s="244"/>
      <c r="AI11" s="245"/>
      <c r="AJ11" s="245"/>
      <c r="AK11" s="245"/>
      <c r="AL11" s="245"/>
      <c r="AM11" s="246"/>
      <c r="AN11" s="70"/>
      <c r="AO11" s="278"/>
      <c r="AP11" s="279"/>
      <c r="AQ11" s="279"/>
      <c r="AR11" s="279"/>
      <c r="AS11" s="279"/>
      <c r="AT11" s="28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73"/>
      <c r="C12" s="273"/>
      <c r="D12" s="274"/>
      <c r="E12" s="265"/>
      <c r="F12" s="266"/>
      <c r="G12" s="266"/>
      <c r="H12" s="266"/>
      <c r="I12" s="266"/>
      <c r="J12" s="253" t="str">
        <f>IF(AND('Mapa final'!$L$11="Muy Alta",'Mapa final'!$P$11="Leve"),CONCATENATE("R",'Mapa final'!$A$11),"")</f>
        <v/>
      </c>
      <c r="K12" s="254"/>
      <c r="L12" s="254" t="str">
        <f>IF(AND('Mapa final'!$L$11="Muy Alta",'Mapa final'!$P$11="Leve"),CONCATENATE("R",'Mapa final'!$A$11),"")</f>
        <v/>
      </c>
      <c r="M12" s="254"/>
      <c r="N12" s="254" t="str">
        <f>IF(AND('Mapa final'!$L$11="Muy Alta",'Mapa final'!$P$11="Leve"),CONCATENATE("R",'Mapa final'!$A$11),"")</f>
        <v/>
      </c>
      <c r="O12" s="255"/>
      <c r="P12" s="253" t="str">
        <f>IF(AND('Mapa final'!$L$11="Muy Alta",'Mapa final'!$P$11="Leve"),CONCATENATE("R",'Mapa final'!$A$11),"")</f>
        <v/>
      </c>
      <c r="Q12" s="254"/>
      <c r="R12" s="254" t="str">
        <f>IF(AND('Mapa final'!$L$11="Muy Alta",'Mapa final'!$P$11="Leve"),CONCATENATE("R",'Mapa final'!$A$11),"")</f>
        <v/>
      </c>
      <c r="S12" s="254"/>
      <c r="T12" s="254" t="str">
        <f>IF(AND('Mapa final'!$L$11="Muy Alta",'Mapa final'!$P$11="Leve"),CONCATENATE("R",'Mapa final'!$A$11),"")</f>
        <v/>
      </c>
      <c r="U12" s="255"/>
      <c r="V12" s="253" t="str">
        <f>IF(AND('Mapa final'!$L$11="Muy Alta",'Mapa final'!$P$11="Leve"),CONCATENATE("R",'Mapa final'!$A$11),"")</f>
        <v/>
      </c>
      <c r="W12" s="254"/>
      <c r="X12" s="254" t="str">
        <f>IF(AND('Mapa final'!$L$11="Muy Alta",'Mapa final'!$P$11="Leve"),CONCATENATE("R",'Mapa final'!$A$11),"")</f>
        <v/>
      </c>
      <c r="Y12" s="254"/>
      <c r="Z12" s="254" t="str">
        <f>IF(AND('Mapa final'!$L$11="Muy Alta",'Mapa final'!$P$11="Leve"),CONCATENATE("R",'Mapa final'!$A$11),"")</f>
        <v/>
      </c>
      <c r="AA12" s="255"/>
      <c r="AB12" s="253" t="str">
        <f>IF(AND('Mapa final'!$L$11="Muy Alta",'Mapa final'!$P$11="Leve"),CONCATENATE("R",'Mapa final'!$A$11),"")</f>
        <v/>
      </c>
      <c r="AC12" s="254"/>
      <c r="AD12" s="254" t="str">
        <f>IF(AND('Mapa final'!$L$11="Muy Alta",'Mapa final'!$P$11="Leve"),CONCATENATE("R",'Mapa final'!$A$11),"")</f>
        <v/>
      </c>
      <c r="AE12" s="254"/>
      <c r="AF12" s="254" t="str">
        <f>IF(AND('Mapa final'!$L$11="Muy Alta",'Mapa final'!$P$11="Leve"),CONCATENATE("R",'Mapa final'!$A$11),"")</f>
        <v/>
      </c>
      <c r="AG12" s="254"/>
      <c r="AH12" s="244" t="str">
        <f>IF(AND('Mapa final'!$L$11="Muy Alta",'Mapa final'!$P$11="Catastrófico"),CONCATENATE("R",'Mapa final'!$A$11),"")</f>
        <v/>
      </c>
      <c r="AI12" s="245"/>
      <c r="AJ12" s="245" t="str">
        <f>IF(AND('Mapa final'!$L$11="Muy Alta",'Mapa final'!$P$11="Catastrófico"),CONCATENATE("R",'Mapa final'!$A$11),"")</f>
        <v/>
      </c>
      <c r="AK12" s="245"/>
      <c r="AL12" s="245" t="str">
        <f>IF(AND('Mapa final'!$L$11="Muy Alta",'Mapa final'!$P$11="Catastrófico"),CONCATENATE("R",'Mapa final'!$A$11),"")</f>
        <v/>
      </c>
      <c r="AM12" s="246"/>
      <c r="AN12" s="70"/>
      <c r="AO12" s="278"/>
      <c r="AP12" s="279"/>
      <c r="AQ12" s="279"/>
      <c r="AR12" s="279"/>
      <c r="AS12" s="279"/>
      <c r="AT12" s="28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73"/>
      <c r="C13" s="273"/>
      <c r="D13" s="274"/>
      <c r="E13" s="267"/>
      <c r="F13" s="268"/>
      <c r="G13" s="268"/>
      <c r="H13" s="268"/>
      <c r="I13" s="268"/>
      <c r="J13" s="256"/>
      <c r="K13" s="257"/>
      <c r="L13" s="257"/>
      <c r="M13" s="257"/>
      <c r="N13" s="257"/>
      <c r="O13" s="258"/>
      <c r="P13" s="256"/>
      <c r="Q13" s="257"/>
      <c r="R13" s="257"/>
      <c r="S13" s="257"/>
      <c r="T13" s="257"/>
      <c r="U13" s="258"/>
      <c r="V13" s="256"/>
      <c r="W13" s="257"/>
      <c r="X13" s="257"/>
      <c r="Y13" s="257"/>
      <c r="Z13" s="257"/>
      <c r="AA13" s="258"/>
      <c r="AB13" s="256"/>
      <c r="AC13" s="257"/>
      <c r="AD13" s="257"/>
      <c r="AE13" s="257"/>
      <c r="AF13" s="257"/>
      <c r="AG13" s="257"/>
      <c r="AH13" s="247"/>
      <c r="AI13" s="248"/>
      <c r="AJ13" s="248"/>
      <c r="AK13" s="248"/>
      <c r="AL13" s="248"/>
      <c r="AM13" s="249"/>
      <c r="AN13" s="70"/>
      <c r="AO13" s="281"/>
      <c r="AP13" s="282"/>
      <c r="AQ13" s="282"/>
      <c r="AR13" s="282"/>
      <c r="AS13" s="282"/>
      <c r="AT13" s="283"/>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73"/>
      <c r="C14" s="273"/>
      <c r="D14" s="274"/>
      <c r="E14" s="263" t="s">
        <v>114</v>
      </c>
      <c r="F14" s="264"/>
      <c r="G14" s="264"/>
      <c r="H14" s="264"/>
      <c r="I14" s="264"/>
      <c r="J14" s="241" t="str">
        <f>IF(AND('Mapa final'!$L$11="Alta",'Mapa final'!$P$11="Leve"),CONCATENATE("R",'Mapa final'!$A$11),"")</f>
        <v/>
      </c>
      <c r="K14" s="242"/>
      <c r="L14" s="242" t="str">
        <f>IF(AND('Mapa final'!$L$11="Alta",'Mapa final'!$P$11="Leve"),CONCATENATE("R",'Mapa final'!$A$11),"")</f>
        <v/>
      </c>
      <c r="M14" s="242"/>
      <c r="N14" s="242" t="str">
        <f>IF(AND('Mapa final'!$L$11="Alta",'Mapa final'!$P$11="Leve"),CONCATENATE("R",'Mapa final'!$A$11),"")</f>
        <v/>
      </c>
      <c r="O14" s="243"/>
      <c r="P14" s="241" t="str">
        <f>IF(AND('Mapa final'!$L$11="Alta",'Mapa final'!$P$11="Leve"),CONCATENATE("R",'Mapa final'!$A$11),"")</f>
        <v/>
      </c>
      <c r="Q14" s="242"/>
      <c r="R14" s="242" t="str">
        <f>IF(AND('Mapa final'!$L$11="Alta",'Mapa final'!$P$11="Leve"),CONCATENATE("R",'Mapa final'!$A$11),"")</f>
        <v/>
      </c>
      <c r="S14" s="242"/>
      <c r="T14" s="242" t="str">
        <f>IF(AND('Mapa final'!$L$11="Alta",'Mapa final'!$P$11="Leve"),CONCATENATE("R",'Mapa final'!$A$11),"")</f>
        <v/>
      </c>
      <c r="U14" s="243"/>
      <c r="V14" s="259" t="str">
        <f>IF(AND('Mapa final'!$L$11="Muy Alta",'Mapa final'!$P$11="Leve"),CONCATENATE("R",'Mapa final'!$A$11),"")</f>
        <v/>
      </c>
      <c r="W14" s="260"/>
      <c r="X14" s="260" t="str">
        <f>IF(AND('Mapa final'!$L$11="Muy Alta",'Mapa final'!$P$11="Leve"),CONCATENATE("R",'Mapa final'!$A$11),"")</f>
        <v/>
      </c>
      <c r="Y14" s="260"/>
      <c r="Z14" s="260" t="str">
        <f>IF(AND('Mapa final'!$L$11="Muy Alta",'Mapa final'!$P$11="Leve"),CONCATENATE("R",'Mapa final'!$A$11),"")</f>
        <v/>
      </c>
      <c r="AA14" s="261"/>
      <c r="AB14" s="259" t="str">
        <f>IF(AND('Mapa final'!$L$11="Muy Alta",'Mapa final'!$P$11="Leve"),CONCATENATE("R",'Mapa final'!$A$11),"")</f>
        <v/>
      </c>
      <c r="AC14" s="260"/>
      <c r="AD14" s="260" t="str">
        <f>IF(AND('Mapa final'!$L$11="Muy Alta",'Mapa final'!$P$11="Leve"),CONCATENATE("R",'Mapa final'!$A$11),"")</f>
        <v/>
      </c>
      <c r="AE14" s="260"/>
      <c r="AF14" s="260" t="str">
        <f>IF(AND('Mapa final'!$L$11="Muy Alta",'Mapa final'!$P$11="Leve"),CONCATENATE("R",'Mapa final'!$A$11),"")</f>
        <v/>
      </c>
      <c r="AG14" s="261"/>
      <c r="AH14" s="250" t="str">
        <f>IF(AND('Mapa final'!$L$11="Muy Alta",'Mapa final'!$P$11="Catastrófico"),CONCATENATE("R",'Mapa final'!$A$11),"")</f>
        <v/>
      </c>
      <c r="AI14" s="251"/>
      <c r="AJ14" s="251" t="str">
        <f>IF(AND('Mapa final'!$L$11="Muy Alta",'Mapa final'!$P$11="Catastrófico"),CONCATENATE("R",'Mapa final'!$A$11),"")</f>
        <v/>
      </c>
      <c r="AK14" s="251"/>
      <c r="AL14" s="251" t="str">
        <f>IF(AND('Mapa final'!$L$11="Muy Alta",'Mapa final'!$P$11="Catastrófico"),CONCATENATE("R",'Mapa final'!$A$11),"")</f>
        <v/>
      </c>
      <c r="AM14" s="252"/>
      <c r="AN14" s="70"/>
      <c r="AO14" s="284" t="s">
        <v>79</v>
      </c>
      <c r="AP14" s="285"/>
      <c r="AQ14" s="285"/>
      <c r="AR14" s="285"/>
      <c r="AS14" s="285"/>
      <c r="AT14" s="28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73"/>
      <c r="C15" s="273"/>
      <c r="D15" s="274"/>
      <c r="E15" s="265"/>
      <c r="F15" s="266"/>
      <c r="G15" s="266"/>
      <c r="H15" s="266"/>
      <c r="I15" s="266"/>
      <c r="J15" s="235"/>
      <c r="K15" s="236"/>
      <c r="L15" s="236"/>
      <c r="M15" s="236"/>
      <c r="N15" s="236"/>
      <c r="O15" s="237"/>
      <c r="P15" s="235"/>
      <c r="Q15" s="236"/>
      <c r="R15" s="236"/>
      <c r="S15" s="236"/>
      <c r="T15" s="236"/>
      <c r="U15" s="237"/>
      <c r="V15" s="253"/>
      <c r="W15" s="254"/>
      <c r="X15" s="254"/>
      <c r="Y15" s="254"/>
      <c r="Z15" s="254"/>
      <c r="AA15" s="255"/>
      <c r="AB15" s="253"/>
      <c r="AC15" s="254"/>
      <c r="AD15" s="254"/>
      <c r="AE15" s="254"/>
      <c r="AF15" s="254"/>
      <c r="AG15" s="255"/>
      <c r="AH15" s="244"/>
      <c r="AI15" s="245"/>
      <c r="AJ15" s="245"/>
      <c r="AK15" s="245"/>
      <c r="AL15" s="245"/>
      <c r="AM15" s="246"/>
      <c r="AN15" s="70"/>
      <c r="AO15" s="287"/>
      <c r="AP15" s="288"/>
      <c r="AQ15" s="288"/>
      <c r="AR15" s="288"/>
      <c r="AS15" s="288"/>
      <c r="AT15" s="28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73"/>
      <c r="C16" s="273"/>
      <c r="D16" s="274"/>
      <c r="E16" s="265"/>
      <c r="F16" s="266"/>
      <c r="G16" s="266"/>
      <c r="H16" s="266"/>
      <c r="I16" s="266"/>
      <c r="J16" s="235" t="str">
        <f>IF(AND('Mapa final'!$L$11="Alta",'Mapa final'!$P$11="Leve"),CONCATENATE("R",'Mapa final'!$A$11),"")</f>
        <v/>
      </c>
      <c r="K16" s="236"/>
      <c r="L16" s="236" t="str">
        <f>IF(AND('Mapa final'!$L$11="Alta",'Mapa final'!$P$11="Leve"),CONCATENATE("R",'Mapa final'!$A$11),"")</f>
        <v/>
      </c>
      <c r="M16" s="236"/>
      <c r="N16" s="236" t="str">
        <f>IF(AND('Mapa final'!$L$11="Alta",'Mapa final'!$P$11="Leve"),CONCATENATE("R",'Mapa final'!$A$11),"")</f>
        <v/>
      </c>
      <c r="O16" s="237"/>
      <c r="P16" s="235" t="str">
        <f>IF(AND('Mapa final'!$L$11="Alta",'Mapa final'!$P$11="Leve"),CONCATENATE("R",'Mapa final'!$A$11),"")</f>
        <v/>
      </c>
      <c r="Q16" s="236"/>
      <c r="R16" s="236" t="str">
        <f>IF(AND('Mapa final'!$L$11="Alta",'Mapa final'!$P$11="Leve"),CONCATENATE("R",'Mapa final'!$A$11),"")</f>
        <v/>
      </c>
      <c r="S16" s="236"/>
      <c r="T16" s="236" t="str">
        <f>IF(AND('Mapa final'!$L$11="Alta",'Mapa final'!$P$11="Leve"),CONCATENATE("R",'Mapa final'!$A$11),"")</f>
        <v/>
      </c>
      <c r="U16" s="237"/>
      <c r="V16" s="253" t="str">
        <f>IF(AND('Mapa final'!$L$11="Muy Alta",'Mapa final'!$P$11="Leve"),CONCATENATE("R",'Mapa final'!$A$11),"")</f>
        <v/>
      </c>
      <c r="W16" s="254"/>
      <c r="X16" s="254" t="str">
        <f>IF(AND('Mapa final'!$L$11="Muy Alta",'Mapa final'!$P$11="Leve"),CONCATENATE("R",'Mapa final'!$A$11),"")</f>
        <v/>
      </c>
      <c r="Y16" s="254"/>
      <c r="Z16" s="254" t="str">
        <f>IF(AND('Mapa final'!$L$11="Muy Alta",'Mapa final'!$P$11="Leve"),CONCATENATE("R",'Mapa final'!$A$11),"")</f>
        <v/>
      </c>
      <c r="AA16" s="255"/>
      <c r="AB16" s="253" t="str">
        <f>IF(AND('Mapa final'!$L$11="Muy Alta",'Mapa final'!$P$11="Leve"),CONCATENATE("R",'Mapa final'!$A$11),"")</f>
        <v/>
      </c>
      <c r="AC16" s="254"/>
      <c r="AD16" s="254" t="str">
        <f>IF(AND('Mapa final'!$L$11="Muy Alta",'Mapa final'!$P$11="Leve"),CONCATENATE("R",'Mapa final'!$A$11),"")</f>
        <v/>
      </c>
      <c r="AE16" s="254"/>
      <c r="AF16" s="254" t="str">
        <f>IF(AND('Mapa final'!$L$11="Muy Alta",'Mapa final'!$P$11="Leve"),CONCATENATE("R",'Mapa final'!$A$11),"")</f>
        <v/>
      </c>
      <c r="AG16" s="255"/>
      <c r="AH16" s="244" t="str">
        <f>IF(AND('Mapa final'!$L$11="Muy Alta",'Mapa final'!$P$11="Catastrófico"),CONCATENATE("R",'Mapa final'!$A$11),"")</f>
        <v/>
      </c>
      <c r="AI16" s="245"/>
      <c r="AJ16" s="245" t="str">
        <f>IF(AND('Mapa final'!$L$11="Muy Alta",'Mapa final'!$P$11="Catastrófico"),CONCATENATE("R",'Mapa final'!$A$11),"")</f>
        <v/>
      </c>
      <c r="AK16" s="245"/>
      <c r="AL16" s="245" t="str">
        <f>IF(AND('Mapa final'!$L$11="Muy Alta",'Mapa final'!$P$11="Catastrófico"),CONCATENATE("R",'Mapa final'!$A$11),"")</f>
        <v/>
      </c>
      <c r="AM16" s="246"/>
      <c r="AN16" s="70"/>
      <c r="AO16" s="287"/>
      <c r="AP16" s="288"/>
      <c r="AQ16" s="288"/>
      <c r="AR16" s="288"/>
      <c r="AS16" s="288"/>
      <c r="AT16" s="28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73"/>
      <c r="C17" s="273"/>
      <c r="D17" s="274"/>
      <c r="E17" s="265"/>
      <c r="F17" s="266"/>
      <c r="G17" s="266"/>
      <c r="H17" s="266"/>
      <c r="I17" s="266"/>
      <c r="J17" s="235"/>
      <c r="K17" s="236"/>
      <c r="L17" s="236"/>
      <c r="M17" s="236"/>
      <c r="N17" s="236"/>
      <c r="O17" s="237"/>
      <c r="P17" s="235"/>
      <c r="Q17" s="236"/>
      <c r="R17" s="236"/>
      <c r="S17" s="236"/>
      <c r="T17" s="236"/>
      <c r="U17" s="237"/>
      <c r="V17" s="253"/>
      <c r="W17" s="254"/>
      <c r="X17" s="254"/>
      <c r="Y17" s="254"/>
      <c r="Z17" s="254"/>
      <c r="AA17" s="255"/>
      <c r="AB17" s="253"/>
      <c r="AC17" s="254"/>
      <c r="AD17" s="254"/>
      <c r="AE17" s="254"/>
      <c r="AF17" s="254"/>
      <c r="AG17" s="255"/>
      <c r="AH17" s="244"/>
      <c r="AI17" s="245"/>
      <c r="AJ17" s="245"/>
      <c r="AK17" s="245"/>
      <c r="AL17" s="245"/>
      <c r="AM17" s="246"/>
      <c r="AN17" s="70"/>
      <c r="AO17" s="287"/>
      <c r="AP17" s="288"/>
      <c r="AQ17" s="288"/>
      <c r="AR17" s="288"/>
      <c r="AS17" s="288"/>
      <c r="AT17" s="289"/>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73"/>
      <c r="C18" s="273"/>
      <c r="D18" s="274"/>
      <c r="E18" s="265"/>
      <c r="F18" s="266"/>
      <c r="G18" s="266"/>
      <c r="H18" s="266"/>
      <c r="I18" s="266"/>
      <c r="J18" s="235" t="str">
        <f>IF(AND('Mapa final'!$L$11="Alta",'Mapa final'!$P$11="Leve"),CONCATENATE("R",'Mapa final'!$A$11),"")</f>
        <v/>
      </c>
      <c r="K18" s="236"/>
      <c r="L18" s="236" t="str">
        <f>IF(AND('Mapa final'!$L$11="Alta",'Mapa final'!$P$11="Leve"),CONCATENATE("R",'Mapa final'!$A$11),"")</f>
        <v/>
      </c>
      <c r="M18" s="236"/>
      <c r="N18" s="236" t="str">
        <f>IF(AND('Mapa final'!$L$11="Alta",'Mapa final'!$P$11="Leve"),CONCATENATE("R",'Mapa final'!$A$11),"")</f>
        <v/>
      </c>
      <c r="O18" s="237"/>
      <c r="P18" s="235" t="str">
        <f>IF(AND('Mapa final'!$L$11="Alta",'Mapa final'!$P$11="Leve"),CONCATENATE("R",'Mapa final'!$A$11),"")</f>
        <v/>
      </c>
      <c r="Q18" s="236"/>
      <c r="R18" s="236" t="str">
        <f>IF(AND('Mapa final'!$L$11="Alta",'Mapa final'!$P$11="Leve"),CONCATENATE("R",'Mapa final'!$A$11),"")</f>
        <v/>
      </c>
      <c r="S18" s="236"/>
      <c r="T18" s="236" t="str">
        <f>IF(AND('Mapa final'!$L$11="Alta",'Mapa final'!$P$11="Leve"),CONCATENATE("R",'Mapa final'!$A$11),"")</f>
        <v/>
      </c>
      <c r="U18" s="237"/>
      <c r="V18" s="253" t="str">
        <f>IF(AND('Mapa final'!$L$11="Muy Alta",'Mapa final'!$P$11="Leve"),CONCATENATE("R",'Mapa final'!$A$11),"")</f>
        <v/>
      </c>
      <c r="W18" s="254"/>
      <c r="X18" s="254" t="str">
        <f>IF(AND('Mapa final'!$L$11="Muy Alta",'Mapa final'!$P$11="Leve"),CONCATENATE("R",'Mapa final'!$A$11),"")</f>
        <v/>
      </c>
      <c r="Y18" s="254"/>
      <c r="Z18" s="254" t="str">
        <f>IF(AND('Mapa final'!$L$11="Muy Alta",'Mapa final'!$P$11="Leve"),CONCATENATE("R",'Mapa final'!$A$11),"")</f>
        <v/>
      </c>
      <c r="AA18" s="255"/>
      <c r="AB18" s="253" t="str">
        <f>IF(AND('Mapa final'!$L$11="Muy Alta",'Mapa final'!$P$11="Leve"),CONCATENATE("R",'Mapa final'!$A$11),"")</f>
        <v/>
      </c>
      <c r="AC18" s="254"/>
      <c r="AD18" s="254" t="str">
        <f>IF(AND('Mapa final'!$L$11="Muy Alta",'Mapa final'!$P$11="Leve"),CONCATENATE("R",'Mapa final'!$A$11),"")</f>
        <v/>
      </c>
      <c r="AE18" s="254"/>
      <c r="AF18" s="254" t="str">
        <f>IF(AND('Mapa final'!$L$11="Muy Alta",'Mapa final'!$P$11="Leve"),CONCATENATE("R",'Mapa final'!$A$11),"")</f>
        <v/>
      </c>
      <c r="AG18" s="255"/>
      <c r="AH18" s="244" t="str">
        <f>IF(AND('Mapa final'!$L$11="Muy Alta",'Mapa final'!$P$11="Catastrófico"),CONCATENATE("R",'Mapa final'!$A$11),"")</f>
        <v/>
      </c>
      <c r="AI18" s="245"/>
      <c r="AJ18" s="245" t="str">
        <f>IF(AND('Mapa final'!$L$11="Muy Alta",'Mapa final'!$P$11="Catastrófico"),CONCATENATE("R",'Mapa final'!$A$11),"")</f>
        <v/>
      </c>
      <c r="AK18" s="245"/>
      <c r="AL18" s="245" t="str">
        <f>IF(AND('Mapa final'!$L$11="Muy Alta",'Mapa final'!$P$11="Catastrófico"),CONCATENATE("R",'Mapa final'!$A$11),"")</f>
        <v/>
      </c>
      <c r="AM18" s="246"/>
      <c r="AN18" s="70"/>
      <c r="AO18" s="287"/>
      <c r="AP18" s="288"/>
      <c r="AQ18" s="288"/>
      <c r="AR18" s="288"/>
      <c r="AS18" s="288"/>
      <c r="AT18" s="289"/>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73"/>
      <c r="C19" s="273"/>
      <c r="D19" s="274"/>
      <c r="E19" s="265"/>
      <c r="F19" s="266"/>
      <c r="G19" s="266"/>
      <c r="H19" s="266"/>
      <c r="I19" s="266"/>
      <c r="J19" s="235"/>
      <c r="K19" s="236"/>
      <c r="L19" s="236"/>
      <c r="M19" s="236"/>
      <c r="N19" s="236"/>
      <c r="O19" s="237"/>
      <c r="P19" s="235"/>
      <c r="Q19" s="236"/>
      <c r="R19" s="236"/>
      <c r="S19" s="236"/>
      <c r="T19" s="236"/>
      <c r="U19" s="237"/>
      <c r="V19" s="253"/>
      <c r="W19" s="254"/>
      <c r="X19" s="254"/>
      <c r="Y19" s="254"/>
      <c r="Z19" s="254"/>
      <c r="AA19" s="255"/>
      <c r="AB19" s="253"/>
      <c r="AC19" s="254"/>
      <c r="AD19" s="254"/>
      <c r="AE19" s="254"/>
      <c r="AF19" s="254"/>
      <c r="AG19" s="255"/>
      <c r="AH19" s="244"/>
      <c r="AI19" s="245"/>
      <c r="AJ19" s="245"/>
      <c r="AK19" s="245"/>
      <c r="AL19" s="245"/>
      <c r="AM19" s="246"/>
      <c r="AN19" s="70"/>
      <c r="AO19" s="287"/>
      <c r="AP19" s="288"/>
      <c r="AQ19" s="288"/>
      <c r="AR19" s="288"/>
      <c r="AS19" s="288"/>
      <c r="AT19" s="289"/>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73"/>
      <c r="C20" s="273"/>
      <c r="D20" s="274"/>
      <c r="E20" s="265"/>
      <c r="F20" s="266"/>
      <c r="G20" s="266"/>
      <c r="H20" s="266"/>
      <c r="I20" s="266"/>
      <c r="J20" s="235" t="str">
        <f>IF(AND('Mapa final'!$L$11="Alta",'Mapa final'!$P$11="Leve"),CONCATENATE("R",'Mapa final'!$A$11),"")</f>
        <v/>
      </c>
      <c r="K20" s="236"/>
      <c r="L20" s="236" t="str">
        <f>IF(AND('Mapa final'!$L$11="Alta",'Mapa final'!$P$11="Leve"),CONCATENATE("R",'Mapa final'!$A$11),"")</f>
        <v/>
      </c>
      <c r="M20" s="236"/>
      <c r="N20" s="236" t="str">
        <f>IF(AND('Mapa final'!$L$11="Alta",'Mapa final'!$P$11="Leve"),CONCATENATE("R",'Mapa final'!$A$11),"")</f>
        <v/>
      </c>
      <c r="O20" s="237"/>
      <c r="P20" s="235" t="str">
        <f>IF(AND('Mapa final'!$L$11="Alta",'Mapa final'!$P$11="Leve"),CONCATENATE("R",'Mapa final'!$A$11),"")</f>
        <v/>
      </c>
      <c r="Q20" s="236"/>
      <c r="R20" s="236" t="str">
        <f>IF(AND('Mapa final'!$L$11="Alta",'Mapa final'!$P$11="Leve"),CONCATENATE("R",'Mapa final'!$A$11),"")</f>
        <v/>
      </c>
      <c r="S20" s="236"/>
      <c r="T20" s="236" t="str">
        <f>IF(AND('Mapa final'!$L$11="Alta",'Mapa final'!$P$11="Leve"),CONCATENATE("R",'Mapa final'!$A$11),"")</f>
        <v/>
      </c>
      <c r="U20" s="237"/>
      <c r="V20" s="253" t="str">
        <f>IF(AND('Mapa final'!$L$11="Muy Alta",'Mapa final'!$P$11="Leve"),CONCATENATE("R",'Mapa final'!$A$11),"")</f>
        <v/>
      </c>
      <c r="W20" s="254"/>
      <c r="X20" s="254" t="str">
        <f>IF(AND('Mapa final'!$L$11="Muy Alta",'Mapa final'!$P$11="Leve"),CONCATENATE("R",'Mapa final'!$A$11),"")</f>
        <v/>
      </c>
      <c r="Y20" s="254"/>
      <c r="Z20" s="254" t="str">
        <f>IF(AND('Mapa final'!$L$11="Muy Alta",'Mapa final'!$P$11="Leve"),CONCATENATE("R",'Mapa final'!$A$11),"")</f>
        <v/>
      </c>
      <c r="AA20" s="255"/>
      <c r="AB20" s="253" t="str">
        <f>IF(AND('Mapa final'!$L$11="Muy Alta",'Mapa final'!$P$11="Leve"),CONCATENATE("R",'Mapa final'!$A$11),"")</f>
        <v/>
      </c>
      <c r="AC20" s="254"/>
      <c r="AD20" s="254" t="str">
        <f>IF(AND('Mapa final'!$L$11="Muy Alta",'Mapa final'!$P$11="Leve"),CONCATENATE("R",'Mapa final'!$A$11),"")</f>
        <v/>
      </c>
      <c r="AE20" s="254"/>
      <c r="AF20" s="254" t="str">
        <f>IF(AND('Mapa final'!$L$11="Muy Alta",'Mapa final'!$P$11="Leve"),CONCATENATE("R",'Mapa final'!$A$11),"")</f>
        <v/>
      </c>
      <c r="AG20" s="255"/>
      <c r="AH20" s="244" t="str">
        <f>IF(AND('Mapa final'!$L$11="Muy Alta",'Mapa final'!$P$11="Catastrófico"),CONCATENATE("R",'Mapa final'!$A$11),"")</f>
        <v/>
      </c>
      <c r="AI20" s="245"/>
      <c r="AJ20" s="245" t="str">
        <f>IF(AND('Mapa final'!$L$11="Muy Alta",'Mapa final'!$P$11="Catastrófico"),CONCATENATE("R",'Mapa final'!$A$11),"")</f>
        <v/>
      </c>
      <c r="AK20" s="245"/>
      <c r="AL20" s="245" t="str">
        <f>IF(AND('Mapa final'!$L$11="Muy Alta",'Mapa final'!$P$11="Catastrófico"),CONCATENATE("R",'Mapa final'!$A$11),"")</f>
        <v/>
      </c>
      <c r="AM20" s="246"/>
      <c r="AN20" s="70"/>
      <c r="AO20" s="287"/>
      <c r="AP20" s="288"/>
      <c r="AQ20" s="288"/>
      <c r="AR20" s="288"/>
      <c r="AS20" s="288"/>
      <c r="AT20" s="289"/>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73"/>
      <c r="C21" s="273"/>
      <c r="D21" s="274"/>
      <c r="E21" s="267"/>
      <c r="F21" s="268"/>
      <c r="G21" s="268"/>
      <c r="H21" s="268"/>
      <c r="I21" s="268"/>
      <c r="J21" s="238"/>
      <c r="K21" s="239"/>
      <c r="L21" s="239"/>
      <c r="M21" s="239"/>
      <c r="N21" s="239"/>
      <c r="O21" s="240"/>
      <c r="P21" s="238"/>
      <c r="Q21" s="239"/>
      <c r="R21" s="239"/>
      <c r="S21" s="239"/>
      <c r="T21" s="239"/>
      <c r="U21" s="240"/>
      <c r="V21" s="256"/>
      <c r="W21" s="257"/>
      <c r="X21" s="257"/>
      <c r="Y21" s="257"/>
      <c r="Z21" s="257"/>
      <c r="AA21" s="258"/>
      <c r="AB21" s="256"/>
      <c r="AC21" s="257"/>
      <c r="AD21" s="257"/>
      <c r="AE21" s="257"/>
      <c r="AF21" s="257"/>
      <c r="AG21" s="258"/>
      <c r="AH21" s="247"/>
      <c r="AI21" s="248"/>
      <c r="AJ21" s="248"/>
      <c r="AK21" s="248"/>
      <c r="AL21" s="248"/>
      <c r="AM21" s="249"/>
      <c r="AN21" s="70"/>
      <c r="AO21" s="290"/>
      <c r="AP21" s="291"/>
      <c r="AQ21" s="291"/>
      <c r="AR21" s="291"/>
      <c r="AS21" s="291"/>
      <c r="AT21" s="29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73"/>
      <c r="C22" s="273"/>
      <c r="D22" s="274"/>
      <c r="E22" s="263" t="s">
        <v>116</v>
      </c>
      <c r="F22" s="264"/>
      <c r="G22" s="264"/>
      <c r="H22" s="264"/>
      <c r="I22" s="270"/>
      <c r="J22" s="241" t="str">
        <f>IF(AND('Mapa final'!$L$11="Alta",'Mapa final'!$P$11="Leve"),CONCATENATE("R",'Mapa final'!$A$11),"")</f>
        <v/>
      </c>
      <c r="K22" s="242"/>
      <c r="L22" s="242" t="str">
        <f>IF(AND('Mapa final'!$L$11="Alta",'Mapa final'!$P$11="Leve"),CONCATENATE("R",'Mapa final'!$A$11),"")</f>
        <v/>
      </c>
      <c r="M22" s="242"/>
      <c r="N22" s="242" t="str">
        <f>IF(AND('Mapa final'!$L$11="Alta",'Mapa final'!$P$11="Leve"),CONCATENATE("R",'Mapa final'!$A$11),"")</f>
        <v/>
      </c>
      <c r="O22" s="243"/>
      <c r="P22" s="241" t="str">
        <f>IF(AND('Mapa final'!$L$11="Alta",'Mapa final'!$P$11="Leve"),CONCATENATE("R",'Mapa final'!$A$11),"")</f>
        <v/>
      </c>
      <c r="Q22" s="242"/>
      <c r="R22" s="242" t="str">
        <f>IF(AND('Mapa final'!$L$11="Alta",'Mapa final'!$P$11="Leve"),CONCATENATE("R",'Mapa final'!$A$11),"")</f>
        <v/>
      </c>
      <c r="S22" s="242"/>
      <c r="T22" s="242" t="str">
        <f>IF(AND('Mapa final'!$L$11="Alta",'Mapa final'!$P$11="Leve"),CONCATENATE("R",'Mapa final'!$A$11),"")</f>
        <v/>
      </c>
      <c r="U22" s="243"/>
      <c r="V22" s="241" t="str">
        <f>IF(AND('Mapa final'!$L$11="Alta",'Mapa final'!$P$11="Leve"),CONCATENATE("R",'Mapa final'!$A$11),"")</f>
        <v/>
      </c>
      <c r="W22" s="242"/>
      <c r="X22" s="242" t="str">
        <f>IF(AND('Mapa final'!$L$11="Alta",'Mapa final'!$P$11="Leve"),CONCATENATE("R",'Mapa final'!$A$11),"")</f>
        <v/>
      </c>
      <c r="Y22" s="242"/>
      <c r="Z22" s="242" t="str">
        <f>IF(AND('Mapa final'!$L$11="Alta",'Mapa final'!$P$11="Leve"),CONCATENATE("R",'Mapa final'!$A$11),"")</f>
        <v/>
      </c>
      <c r="AA22" s="243"/>
      <c r="AB22" s="259" t="str">
        <f>IF(AND('Mapa final'!$L$11="Muy Alta",'Mapa final'!$P$11="Leve"),CONCATENATE("R",'Mapa final'!$A$11),"")</f>
        <v/>
      </c>
      <c r="AC22" s="260"/>
      <c r="AD22" s="260" t="str">
        <f>IF(AND('Mapa final'!$L$11="Muy Alta",'Mapa final'!$P$11="Leve"),CONCATENATE("R",'Mapa final'!$A$11),"")</f>
        <v/>
      </c>
      <c r="AE22" s="260"/>
      <c r="AF22" s="260" t="str">
        <f>IF(AND('Mapa final'!$L$11="Muy Alta",'Mapa final'!$P$11="Leve"),CONCATENATE("R",'Mapa final'!$A$11),"")</f>
        <v/>
      </c>
      <c r="AG22" s="261"/>
      <c r="AH22" s="250" t="str">
        <f>IF(AND('Mapa final'!$L$11="Muy Alta",'Mapa final'!$P$11="Catastrófico"),CONCATENATE("R",'Mapa final'!$A$11),"")</f>
        <v/>
      </c>
      <c r="AI22" s="251"/>
      <c r="AJ22" s="251" t="str">
        <f>IF(AND('Mapa final'!$L$11="Muy Alta",'Mapa final'!$P$11="Catastrófico"),CONCATENATE("R",'Mapa final'!$A$11),"")</f>
        <v/>
      </c>
      <c r="AK22" s="251"/>
      <c r="AL22" s="251" t="str">
        <f>IF(AND('Mapa final'!$L$11="Muy Alta",'Mapa final'!$P$11="Catastrófico"),CONCATENATE("R",'Mapa final'!$A$11),"")</f>
        <v/>
      </c>
      <c r="AM22" s="252"/>
      <c r="AN22" s="70"/>
      <c r="AO22" s="293" t="s">
        <v>80</v>
      </c>
      <c r="AP22" s="294"/>
      <c r="AQ22" s="294"/>
      <c r="AR22" s="294"/>
      <c r="AS22" s="294"/>
      <c r="AT22" s="295"/>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73"/>
      <c r="C23" s="273"/>
      <c r="D23" s="274"/>
      <c r="E23" s="265"/>
      <c r="F23" s="266"/>
      <c r="G23" s="266"/>
      <c r="H23" s="266"/>
      <c r="I23" s="271"/>
      <c r="J23" s="235"/>
      <c r="K23" s="236"/>
      <c r="L23" s="236"/>
      <c r="M23" s="236"/>
      <c r="N23" s="236"/>
      <c r="O23" s="237"/>
      <c r="P23" s="235"/>
      <c r="Q23" s="236"/>
      <c r="R23" s="236"/>
      <c r="S23" s="236"/>
      <c r="T23" s="236"/>
      <c r="U23" s="237"/>
      <c r="V23" s="235"/>
      <c r="W23" s="236"/>
      <c r="X23" s="236"/>
      <c r="Y23" s="236"/>
      <c r="Z23" s="236"/>
      <c r="AA23" s="237"/>
      <c r="AB23" s="253"/>
      <c r="AC23" s="254"/>
      <c r="AD23" s="254"/>
      <c r="AE23" s="254"/>
      <c r="AF23" s="254"/>
      <c r="AG23" s="255"/>
      <c r="AH23" s="244"/>
      <c r="AI23" s="245"/>
      <c r="AJ23" s="245"/>
      <c r="AK23" s="245"/>
      <c r="AL23" s="245"/>
      <c r="AM23" s="246"/>
      <c r="AN23" s="70"/>
      <c r="AO23" s="296"/>
      <c r="AP23" s="297"/>
      <c r="AQ23" s="297"/>
      <c r="AR23" s="297"/>
      <c r="AS23" s="297"/>
      <c r="AT23" s="298"/>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73"/>
      <c r="C24" s="273"/>
      <c r="D24" s="274"/>
      <c r="E24" s="265"/>
      <c r="F24" s="266"/>
      <c r="G24" s="266"/>
      <c r="H24" s="266"/>
      <c r="I24" s="271"/>
      <c r="J24" s="235" t="str">
        <f>IF(AND('Mapa final'!$L$11="Alta",'Mapa final'!$P$11="Leve"),CONCATENATE("R",'Mapa final'!$A$11),"")</f>
        <v/>
      </c>
      <c r="K24" s="236"/>
      <c r="L24" s="236" t="str">
        <f>IF(AND('Mapa final'!$L$11="Alta",'Mapa final'!$P$11="Leve"),CONCATENATE("R",'Mapa final'!$A$11),"")</f>
        <v/>
      </c>
      <c r="M24" s="236"/>
      <c r="N24" s="236" t="str">
        <f>IF(AND('Mapa final'!$L$11="Alta",'Mapa final'!$P$11="Leve"),CONCATENATE("R",'Mapa final'!$A$11),"")</f>
        <v/>
      </c>
      <c r="O24" s="237"/>
      <c r="P24" s="235" t="str">
        <f>IF(AND('Mapa final'!$L$11="Alta",'Mapa final'!$P$11="Leve"),CONCATENATE("R",'Mapa final'!$A$11),"")</f>
        <v/>
      </c>
      <c r="Q24" s="236"/>
      <c r="R24" s="236" t="str">
        <f>IF(AND('Mapa final'!$L$11="Alta",'Mapa final'!$P$11="Leve"),CONCATENATE("R",'Mapa final'!$A$11),"")</f>
        <v/>
      </c>
      <c r="S24" s="236"/>
      <c r="T24" s="236" t="str">
        <f>IF(AND('Mapa final'!$L$11="Alta",'Mapa final'!$P$11="Leve"),CONCATENATE("R",'Mapa final'!$A$11),"")</f>
        <v/>
      </c>
      <c r="U24" s="237"/>
      <c r="V24" s="235" t="str">
        <f>IF(AND('Mapa final'!$L$11="Alta",'Mapa final'!$P$11="Leve"),CONCATENATE("R",'Mapa final'!$A$11),"")</f>
        <v/>
      </c>
      <c r="W24" s="236"/>
      <c r="X24" s="236" t="str">
        <f>IF(AND('Mapa final'!$L$11="Alta",'Mapa final'!$P$11="Leve"),CONCATENATE("R",'Mapa final'!$A$11),"")</f>
        <v/>
      </c>
      <c r="Y24" s="236"/>
      <c r="Z24" s="236" t="str">
        <f>IF(AND('Mapa final'!$L$11="Alta",'Mapa final'!$P$11="Leve"),CONCATENATE("R",'Mapa final'!$A$11),"")</f>
        <v/>
      </c>
      <c r="AA24" s="237"/>
      <c r="AB24" s="253" t="str">
        <f>IF(AND('Mapa final'!$L$11="Muy Alta",'Mapa final'!$P$11="Leve"),CONCATENATE("R",'Mapa final'!$A$11),"")</f>
        <v/>
      </c>
      <c r="AC24" s="254"/>
      <c r="AD24" s="254" t="str">
        <f>IF(AND('Mapa final'!$L$11="Muy Alta",'Mapa final'!$P$11="Leve"),CONCATENATE("R",'Mapa final'!$A$11),"")</f>
        <v/>
      </c>
      <c r="AE24" s="254"/>
      <c r="AF24" s="254" t="str">
        <f>IF(AND('Mapa final'!$L$11="Muy Alta",'Mapa final'!$P$11="Leve"),CONCATENATE("R",'Mapa final'!$A$11),"")</f>
        <v/>
      </c>
      <c r="AG24" s="255"/>
      <c r="AH24" s="244" t="str">
        <f>IF(AND('Mapa final'!$L$11="Muy Alta",'Mapa final'!$P$11="Catastrófico"),CONCATENATE("R",'Mapa final'!$A$11),"")</f>
        <v/>
      </c>
      <c r="AI24" s="245"/>
      <c r="AJ24" s="245" t="str">
        <f>IF(AND('Mapa final'!$L$11="Muy Alta",'Mapa final'!$P$11="Catastrófico"),CONCATENATE("R",'Mapa final'!$A$11),"")</f>
        <v/>
      </c>
      <c r="AK24" s="245"/>
      <c r="AL24" s="245" t="str">
        <f>IF(AND('Mapa final'!$L$11="Muy Alta",'Mapa final'!$P$11="Catastrófico"),CONCATENATE("R",'Mapa final'!$A$11),"")</f>
        <v/>
      </c>
      <c r="AM24" s="246"/>
      <c r="AN24" s="70"/>
      <c r="AO24" s="296"/>
      <c r="AP24" s="297"/>
      <c r="AQ24" s="297"/>
      <c r="AR24" s="297"/>
      <c r="AS24" s="297"/>
      <c r="AT24" s="298"/>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73"/>
      <c r="C25" s="273"/>
      <c r="D25" s="274"/>
      <c r="E25" s="265"/>
      <c r="F25" s="266"/>
      <c r="G25" s="266"/>
      <c r="H25" s="266"/>
      <c r="I25" s="271"/>
      <c r="J25" s="235"/>
      <c r="K25" s="236"/>
      <c r="L25" s="236"/>
      <c r="M25" s="236"/>
      <c r="N25" s="236"/>
      <c r="O25" s="237"/>
      <c r="P25" s="235"/>
      <c r="Q25" s="236"/>
      <c r="R25" s="236"/>
      <c r="S25" s="236"/>
      <c r="T25" s="236"/>
      <c r="U25" s="237"/>
      <c r="V25" s="235"/>
      <c r="W25" s="236"/>
      <c r="X25" s="236"/>
      <c r="Y25" s="236"/>
      <c r="Z25" s="236"/>
      <c r="AA25" s="237"/>
      <c r="AB25" s="253"/>
      <c r="AC25" s="254"/>
      <c r="AD25" s="254"/>
      <c r="AE25" s="254"/>
      <c r="AF25" s="254"/>
      <c r="AG25" s="255"/>
      <c r="AH25" s="244"/>
      <c r="AI25" s="245"/>
      <c r="AJ25" s="245"/>
      <c r="AK25" s="245"/>
      <c r="AL25" s="245"/>
      <c r="AM25" s="246"/>
      <c r="AN25" s="70"/>
      <c r="AO25" s="296"/>
      <c r="AP25" s="297"/>
      <c r="AQ25" s="297"/>
      <c r="AR25" s="297"/>
      <c r="AS25" s="297"/>
      <c r="AT25" s="298"/>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73"/>
      <c r="C26" s="273"/>
      <c r="D26" s="274"/>
      <c r="E26" s="265"/>
      <c r="F26" s="266"/>
      <c r="G26" s="266"/>
      <c r="H26" s="266"/>
      <c r="I26" s="271"/>
      <c r="J26" s="235" t="str">
        <f>IF(AND('Mapa final'!$L$11="Alta",'Mapa final'!$P$11="Leve"),CONCATENATE("R",'Mapa final'!$A$11),"")</f>
        <v/>
      </c>
      <c r="K26" s="236"/>
      <c r="L26" s="236" t="str">
        <f>IF(AND('Mapa final'!$L$11="Alta",'Mapa final'!$P$11="Leve"),CONCATENATE("R",'Mapa final'!$A$11),"")</f>
        <v/>
      </c>
      <c r="M26" s="236"/>
      <c r="N26" s="236" t="str">
        <f>IF(AND('Mapa final'!$L$11="Alta",'Mapa final'!$P$11="Leve"),CONCATENATE("R",'Mapa final'!$A$11),"")</f>
        <v/>
      </c>
      <c r="O26" s="237"/>
      <c r="P26" s="235" t="str">
        <f>IF(AND('Mapa final'!$L$11="Alta",'Mapa final'!$P$11="Leve"),CONCATENATE("R",'Mapa final'!$A$11),"")</f>
        <v/>
      </c>
      <c r="Q26" s="236"/>
      <c r="R26" s="236" t="str">
        <f>IF(AND('Mapa final'!$L$11="Alta",'Mapa final'!$P$11="Leve"),CONCATENATE("R",'Mapa final'!$A$11),"")</f>
        <v/>
      </c>
      <c r="S26" s="236"/>
      <c r="T26" s="236" t="str">
        <f>IF(AND('Mapa final'!$L$11="Alta",'Mapa final'!$P$11="Leve"),CONCATENATE("R",'Mapa final'!$A$11),"")</f>
        <v/>
      </c>
      <c r="U26" s="237"/>
      <c r="V26" s="235" t="str">
        <f>IF(AND('Mapa final'!$L$11="Alta",'Mapa final'!$P$11="Leve"),CONCATENATE("R",'Mapa final'!$A$11),"")</f>
        <v/>
      </c>
      <c r="W26" s="236"/>
      <c r="X26" s="236" t="str">
        <f>IF(AND('Mapa final'!$L$11="Alta",'Mapa final'!$P$11="Leve"),CONCATENATE("R",'Mapa final'!$A$11),"")</f>
        <v/>
      </c>
      <c r="Y26" s="236"/>
      <c r="Z26" s="236" t="str">
        <f>IF(AND('Mapa final'!$L$11="Alta",'Mapa final'!$P$11="Leve"),CONCATENATE("R",'Mapa final'!$A$11),"")</f>
        <v/>
      </c>
      <c r="AA26" s="237"/>
      <c r="AB26" s="253" t="str">
        <f>IF(AND('Mapa final'!$L$11="Muy Alta",'Mapa final'!$P$11="Leve"),CONCATENATE("R",'Mapa final'!$A$11),"")</f>
        <v/>
      </c>
      <c r="AC26" s="254"/>
      <c r="AD26" s="254" t="str">
        <f>IF(AND('Mapa final'!$L$11="Muy Alta",'Mapa final'!$P$11="Leve"),CONCATENATE("R",'Mapa final'!$A$11),"")</f>
        <v/>
      </c>
      <c r="AE26" s="254"/>
      <c r="AF26" s="254" t="str">
        <f>IF(AND('Mapa final'!$L$11="Muy Alta",'Mapa final'!$P$11="Leve"),CONCATENATE("R",'Mapa final'!$A$11),"")</f>
        <v/>
      </c>
      <c r="AG26" s="255"/>
      <c r="AH26" s="244" t="str">
        <f>IF(AND('Mapa final'!$L$11="Muy Alta",'Mapa final'!$P$11="Catastrófico"),CONCATENATE("R",'Mapa final'!$A$11),"")</f>
        <v/>
      </c>
      <c r="AI26" s="245"/>
      <c r="AJ26" s="245" t="str">
        <f>IF(AND('Mapa final'!$L$11="Muy Alta",'Mapa final'!$P$11="Catastrófico"),CONCATENATE("R",'Mapa final'!$A$11),"")</f>
        <v/>
      </c>
      <c r="AK26" s="245"/>
      <c r="AL26" s="245" t="str">
        <f>IF(AND('Mapa final'!$L$11="Muy Alta",'Mapa final'!$P$11="Catastrófico"),CONCATENATE("R",'Mapa final'!$A$11),"")</f>
        <v/>
      </c>
      <c r="AM26" s="246"/>
      <c r="AN26" s="70"/>
      <c r="AO26" s="296"/>
      <c r="AP26" s="297"/>
      <c r="AQ26" s="297"/>
      <c r="AR26" s="297"/>
      <c r="AS26" s="297"/>
      <c r="AT26" s="29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73"/>
      <c r="C27" s="273"/>
      <c r="D27" s="274"/>
      <c r="E27" s="265"/>
      <c r="F27" s="266"/>
      <c r="G27" s="266"/>
      <c r="H27" s="266"/>
      <c r="I27" s="271"/>
      <c r="J27" s="235"/>
      <c r="K27" s="236"/>
      <c r="L27" s="236"/>
      <c r="M27" s="236"/>
      <c r="N27" s="236"/>
      <c r="O27" s="237"/>
      <c r="P27" s="235"/>
      <c r="Q27" s="236"/>
      <c r="R27" s="236"/>
      <c r="S27" s="236"/>
      <c r="T27" s="236"/>
      <c r="U27" s="237"/>
      <c r="V27" s="235"/>
      <c r="W27" s="236"/>
      <c r="X27" s="236"/>
      <c r="Y27" s="236"/>
      <c r="Z27" s="236"/>
      <c r="AA27" s="237"/>
      <c r="AB27" s="253"/>
      <c r="AC27" s="254"/>
      <c r="AD27" s="254"/>
      <c r="AE27" s="254"/>
      <c r="AF27" s="254"/>
      <c r="AG27" s="255"/>
      <c r="AH27" s="244"/>
      <c r="AI27" s="245"/>
      <c r="AJ27" s="245"/>
      <c r="AK27" s="245"/>
      <c r="AL27" s="245"/>
      <c r="AM27" s="246"/>
      <c r="AN27" s="70"/>
      <c r="AO27" s="296"/>
      <c r="AP27" s="297"/>
      <c r="AQ27" s="297"/>
      <c r="AR27" s="297"/>
      <c r="AS27" s="297"/>
      <c r="AT27" s="298"/>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73"/>
      <c r="C28" s="273"/>
      <c r="D28" s="274"/>
      <c r="E28" s="265"/>
      <c r="F28" s="266"/>
      <c r="G28" s="266"/>
      <c r="H28" s="266"/>
      <c r="I28" s="271"/>
      <c r="J28" s="235" t="str">
        <f>IF(AND('Mapa final'!$L$11="Alta",'Mapa final'!$P$11="Leve"),CONCATENATE("R",'Mapa final'!$A$11),"")</f>
        <v/>
      </c>
      <c r="K28" s="236"/>
      <c r="L28" s="236" t="str">
        <f>IF(AND('Mapa final'!$L$11="Alta",'Mapa final'!$P$11="Leve"),CONCATENATE("R",'Mapa final'!$A$11),"")</f>
        <v/>
      </c>
      <c r="M28" s="236"/>
      <c r="N28" s="236" t="str">
        <f>IF(AND('Mapa final'!$L$11="Alta",'Mapa final'!$P$11="Leve"),CONCATENATE("R",'Mapa final'!$A$11),"")</f>
        <v/>
      </c>
      <c r="O28" s="237"/>
      <c r="P28" s="235" t="str">
        <f>IF(AND('Mapa final'!$L$11="Alta",'Mapa final'!$P$11="Leve"),CONCATENATE("R",'Mapa final'!$A$11),"")</f>
        <v/>
      </c>
      <c r="Q28" s="236"/>
      <c r="R28" s="236" t="str">
        <f>IF(AND('Mapa final'!$L$11="Alta",'Mapa final'!$P$11="Leve"),CONCATENATE("R",'Mapa final'!$A$11),"")</f>
        <v/>
      </c>
      <c r="S28" s="236"/>
      <c r="T28" s="236" t="str">
        <f>IF(AND('Mapa final'!$L$11="Alta",'Mapa final'!$P$11="Leve"),CONCATENATE("R",'Mapa final'!$A$11),"")</f>
        <v/>
      </c>
      <c r="U28" s="237"/>
      <c r="V28" s="235" t="str">
        <f>IF(AND('Mapa final'!$L$11="Alta",'Mapa final'!$P$11="Leve"),CONCATENATE("R",'Mapa final'!$A$11),"")</f>
        <v/>
      </c>
      <c r="W28" s="236"/>
      <c r="X28" s="236" t="str">
        <f>IF(AND('Mapa final'!$L$11="Alta",'Mapa final'!$P$11="Leve"),CONCATENATE("R",'Mapa final'!$A$11),"")</f>
        <v/>
      </c>
      <c r="Y28" s="236"/>
      <c r="Z28" s="236" t="str">
        <f>IF(AND('Mapa final'!$L$11="Alta",'Mapa final'!$P$11="Leve"),CONCATENATE("R",'Mapa final'!$A$11),"")</f>
        <v/>
      </c>
      <c r="AA28" s="237"/>
      <c r="AB28" s="253" t="str">
        <f>IF(AND('Mapa final'!$L$11="Muy Alta",'Mapa final'!$P$11="Leve"),CONCATENATE("R",'Mapa final'!$A$11),"")</f>
        <v/>
      </c>
      <c r="AC28" s="254"/>
      <c r="AD28" s="254" t="str">
        <f>IF(AND('Mapa final'!$L$11="Muy Alta",'Mapa final'!$P$11="Leve"),CONCATENATE("R",'Mapa final'!$A$11),"")</f>
        <v/>
      </c>
      <c r="AE28" s="254"/>
      <c r="AF28" s="254" t="str">
        <f>IF(AND('Mapa final'!$L$11="Muy Alta",'Mapa final'!$P$11="Leve"),CONCATENATE("R",'Mapa final'!$A$11),"")</f>
        <v/>
      </c>
      <c r="AG28" s="255"/>
      <c r="AH28" s="244" t="str">
        <f>IF(AND('Mapa final'!$L$11="Muy Alta",'Mapa final'!$P$11="Catastrófico"),CONCATENATE("R",'Mapa final'!$A$11),"")</f>
        <v/>
      </c>
      <c r="AI28" s="245"/>
      <c r="AJ28" s="245" t="str">
        <f>IF(AND('Mapa final'!$L$11="Muy Alta",'Mapa final'!$P$11="Catastrófico"),CONCATENATE("R",'Mapa final'!$A$11),"")</f>
        <v/>
      </c>
      <c r="AK28" s="245"/>
      <c r="AL28" s="245" t="str">
        <f>IF(AND('Mapa final'!$L$11="Muy Alta",'Mapa final'!$P$11="Catastrófico"),CONCATENATE("R",'Mapa final'!$A$11),"")</f>
        <v/>
      </c>
      <c r="AM28" s="246"/>
      <c r="AN28" s="70"/>
      <c r="AO28" s="296"/>
      <c r="AP28" s="297"/>
      <c r="AQ28" s="297"/>
      <c r="AR28" s="297"/>
      <c r="AS28" s="297"/>
      <c r="AT28" s="298"/>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73"/>
      <c r="C29" s="273"/>
      <c r="D29" s="274"/>
      <c r="E29" s="267"/>
      <c r="F29" s="268"/>
      <c r="G29" s="268"/>
      <c r="H29" s="268"/>
      <c r="I29" s="272"/>
      <c r="J29" s="235"/>
      <c r="K29" s="236"/>
      <c r="L29" s="236"/>
      <c r="M29" s="236"/>
      <c r="N29" s="236"/>
      <c r="O29" s="237"/>
      <c r="P29" s="238"/>
      <c r="Q29" s="239"/>
      <c r="R29" s="239"/>
      <c r="S29" s="239"/>
      <c r="T29" s="239"/>
      <c r="U29" s="240"/>
      <c r="V29" s="238"/>
      <c r="W29" s="239"/>
      <c r="X29" s="239"/>
      <c r="Y29" s="239"/>
      <c r="Z29" s="239"/>
      <c r="AA29" s="240"/>
      <c r="AB29" s="256"/>
      <c r="AC29" s="257"/>
      <c r="AD29" s="257"/>
      <c r="AE29" s="257"/>
      <c r="AF29" s="257"/>
      <c r="AG29" s="258"/>
      <c r="AH29" s="247"/>
      <c r="AI29" s="248"/>
      <c r="AJ29" s="248"/>
      <c r="AK29" s="248"/>
      <c r="AL29" s="248"/>
      <c r="AM29" s="249"/>
      <c r="AN29" s="70"/>
      <c r="AO29" s="299"/>
      <c r="AP29" s="300"/>
      <c r="AQ29" s="300"/>
      <c r="AR29" s="300"/>
      <c r="AS29" s="300"/>
      <c r="AT29" s="30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73"/>
      <c r="C30" s="273"/>
      <c r="D30" s="274"/>
      <c r="E30" s="263" t="s">
        <v>113</v>
      </c>
      <c r="F30" s="264"/>
      <c r="G30" s="264"/>
      <c r="H30" s="264"/>
      <c r="I30" s="264"/>
      <c r="J30" s="232" t="str">
        <f>IF(AND('Mapa final'!$L$11="Baja",'Mapa final'!$P$11="Leve"),CONCATENATE("R",'Mapa final'!$A$11),"")</f>
        <v/>
      </c>
      <c r="K30" s="233"/>
      <c r="L30" s="233" t="str">
        <f>IF(AND('Mapa final'!$L$11="Baja",'Mapa final'!$P$11="Leve"),CONCATENATE("R",'Mapa final'!$A$11),"")</f>
        <v/>
      </c>
      <c r="M30" s="233"/>
      <c r="N30" s="233" t="str">
        <f>IF(AND('Mapa final'!$L$11="Baja",'Mapa final'!$P$11="Leve"),CONCATENATE("R",'Mapa final'!$A$11),"")</f>
        <v/>
      </c>
      <c r="O30" s="234"/>
      <c r="P30" s="242" t="str">
        <f>IF(AND('Mapa final'!$L$11="Alta",'Mapa final'!$P$11="Leve"),CONCATENATE("R",'Mapa final'!$A$11),"")</f>
        <v/>
      </c>
      <c r="Q30" s="242"/>
      <c r="R30" s="242" t="str">
        <f>IF(AND('Mapa final'!$L$11="Alta",'Mapa final'!$P$11="Leve"),CONCATENATE("R",'Mapa final'!$A$11),"")</f>
        <v/>
      </c>
      <c r="S30" s="242"/>
      <c r="T30" s="242" t="str">
        <f>IF(AND('Mapa final'!$L$11="Alta",'Mapa final'!$P$11="Leve"),CONCATENATE("R",'Mapa final'!$A$11),"")</f>
        <v/>
      </c>
      <c r="U30" s="243"/>
      <c r="V30" s="241" t="str">
        <f>IF(AND('Mapa final'!$L$11="Alta",'Mapa final'!$P$11="Leve"),CONCATENATE("R",'Mapa final'!$A$11),"")</f>
        <v/>
      </c>
      <c r="W30" s="242"/>
      <c r="X30" s="242" t="str">
        <f>IF(AND('Mapa final'!$L$14="baja",'Mapa final'!$P$14="moderado"),CONCATENATE("R",'Mapa final'!$A$14),"")</f>
        <v>R4</v>
      </c>
      <c r="Y30" s="242"/>
      <c r="Z30" s="242" t="str">
        <f>IF(AND('Mapa final'!$L$11="Alta",'Mapa final'!$P$11="Leve"),CONCATENATE("R",'Mapa final'!$A$11),"")</f>
        <v/>
      </c>
      <c r="AA30" s="243"/>
      <c r="AB30" s="259" t="str">
        <f>IF(AND('Mapa final'!$L$11="baja",'Mapa final'!$P$11="mayor"),CONCATENATE("R",'Mapa final'!$A$11),"")</f>
        <v>R1</v>
      </c>
      <c r="AC30" s="260"/>
      <c r="AD30" s="260" t="str">
        <f>IF(AND('Mapa final'!$L$11="Muy Alta",'Mapa final'!$P$11="Leve"),CONCATENATE("R",'Mapa final'!$A$11),"")</f>
        <v/>
      </c>
      <c r="AE30" s="260"/>
      <c r="AF30" s="260" t="str">
        <f>IF(AND('Mapa final'!$L$11="Muy Alta",'Mapa final'!$P$11="Leve"),CONCATENATE("R",'Mapa final'!$A$11),"")</f>
        <v/>
      </c>
      <c r="AG30" s="261"/>
      <c r="AH30" s="250" t="str">
        <f>IF(AND('Mapa final'!$L$11="Muy Alta",'Mapa final'!$P$11="Catastrófico"),CONCATENATE("R",'Mapa final'!$A$11),"")</f>
        <v/>
      </c>
      <c r="AI30" s="251"/>
      <c r="AJ30" s="251" t="str">
        <f>IF(AND('Mapa final'!$L$11="Muy Alta",'Mapa final'!$P$11="Catastrófico"),CONCATENATE("R",'Mapa final'!$A$11),"")</f>
        <v/>
      </c>
      <c r="AK30" s="251"/>
      <c r="AL30" s="251" t="str">
        <f>IF(AND('Mapa final'!$L$11="Muy Alta",'Mapa final'!$P$11="Catastrófico"),CONCATENATE("R",'Mapa final'!$A$11),"")</f>
        <v/>
      </c>
      <c r="AM30" s="252"/>
      <c r="AN30" s="70"/>
      <c r="AO30" s="302" t="s">
        <v>81</v>
      </c>
      <c r="AP30" s="303"/>
      <c r="AQ30" s="303"/>
      <c r="AR30" s="303"/>
      <c r="AS30" s="303"/>
      <c r="AT30" s="304"/>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73"/>
      <c r="C31" s="273"/>
      <c r="D31" s="274"/>
      <c r="E31" s="265"/>
      <c r="F31" s="266"/>
      <c r="G31" s="266"/>
      <c r="H31" s="266"/>
      <c r="I31" s="266"/>
      <c r="J31" s="226"/>
      <c r="K31" s="227"/>
      <c r="L31" s="227"/>
      <c r="M31" s="227"/>
      <c r="N31" s="227"/>
      <c r="O31" s="228"/>
      <c r="P31" s="236"/>
      <c r="Q31" s="236"/>
      <c r="R31" s="236"/>
      <c r="S31" s="236"/>
      <c r="T31" s="236"/>
      <c r="U31" s="237"/>
      <c r="V31" s="235"/>
      <c r="W31" s="236"/>
      <c r="X31" s="236"/>
      <c r="Y31" s="236"/>
      <c r="Z31" s="236"/>
      <c r="AA31" s="237"/>
      <c r="AB31" s="253"/>
      <c r="AC31" s="254"/>
      <c r="AD31" s="254"/>
      <c r="AE31" s="254"/>
      <c r="AF31" s="254"/>
      <c r="AG31" s="255"/>
      <c r="AH31" s="244"/>
      <c r="AI31" s="245"/>
      <c r="AJ31" s="245"/>
      <c r="AK31" s="245"/>
      <c r="AL31" s="245"/>
      <c r="AM31" s="246"/>
      <c r="AN31" s="70"/>
      <c r="AO31" s="305"/>
      <c r="AP31" s="306"/>
      <c r="AQ31" s="306"/>
      <c r="AR31" s="306"/>
      <c r="AS31" s="306"/>
      <c r="AT31" s="307"/>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73"/>
      <c r="C32" s="273"/>
      <c r="D32" s="274"/>
      <c r="E32" s="265"/>
      <c r="F32" s="266"/>
      <c r="G32" s="266"/>
      <c r="H32" s="266"/>
      <c r="I32" s="266"/>
      <c r="J32" s="226" t="str">
        <f>IF(AND('Mapa final'!$L$11="Baja",'Mapa final'!$P$11="Leve"),CONCATENATE("R",'Mapa final'!$A$11),"")</f>
        <v/>
      </c>
      <c r="K32" s="227"/>
      <c r="L32" s="227" t="str">
        <f>IF(AND('Mapa final'!$L$11="Baja",'Mapa final'!$P$11="Leve"),CONCATENATE("R",'Mapa final'!$A$11),"")</f>
        <v/>
      </c>
      <c r="M32" s="227"/>
      <c r="N32" s="227" t="str">
        <f>IF(AND('Mapa final'!$L$11="Baja",'Mapa final'!$P$11="Leve"),CONCATENATE("R",'Mapa final'!$A$11),"")</f>
        <v/>
      </c>
      <c r="O32" s="228"/>
      <c r="P32" s="236" t="str">
        <f>IF(AND('Mapa final'!$L$11="Alta",'Mapa final'!$P$11="Leve"),CONCATENATE("R",'Mapa final'!$A$11),"")</f>
        <v/>
      </c>
      <c r="Q32" s="236"/>
      <c r="R32" s="236" t="str">
        <f>IF(AND('Mapa final'!$L$11="Alta",'Mapa final'!$P$11="Leve"),CONCATENATE("R",'Mapa final'!$A$11),"")</f>
        <v/>
      </c>
      <c r="S32" s="236"/>
      <c r="T32" s="236" t="str">
        <f>IF(AND('Mapa final'!$L$11="Alta",'Mapa final'!$P$11="Leve"),CONCATENATE("R",'Mapa final'!$A$11),"")</f>
        <v/>
      </c>
      <c r="U32" s="237"/>
      <c r="V32" s="235" t="str">
        <f>IF(AND('Mapa final'!$L$11="Alta",'Mapa final'!$P$11="Leve"),CONCATENATE("R",'Mapa final'!$A$11),"")</f>
        <v/>
      </c>
      <c r="W32" s="236"/>
      <c r="X32" s="236" t="str">
        <f>IF(AND('Mapa final'!$L$11="Alta",'Mapa final'!$P$11="Leve"),CONCATENATE("R",'Mapa final'!$A$11),"")</f>
        <v/>
      </c>
      <c r="Y32" s="236"/>
      <c r="Z32" s="236" t="str">
        <f>IF(AND('Mapa final'!$L$11="Alta",'Mapa final'!$P$11="Leve"),CONCATENATE("R",'Mapa final'!$A$11),"")</f>
        <v/>
      </c>
      <c r="AA32" s="237"/>
      <c r="AB32" s="253" t="str">
        <f>IF(AND('Mapa final'!$L$11="Muy Alta",'Mapa final'!$P$11="Leve"),CONCATENATE("R",'Mapa final'!$A$11),"")</f>
        <v/>
      </c>
      <c r="AC32" s="254"/>
      <c r="AD32" s="254" t="str">
        <f>IF(AND('Mapa final'!$L$12="baja",'Mapa final'!$P$12="mayor"),CONCATENATE("R",'Mapa final'!$A$12),"")</f>
        <v>R2</v>
      </c>
      <c r="AE32" s="254"/>
      <c r="AF32" s="254" t="str">
        <f>IF(AND('Mapa final'!$L$11="Muy Alta",'Mapa final'!$P$11="Leve"),CONCATENATE("R",'Mapa final'!$A$11),"")</f>
        <v/>
      </c>
      <c r="AG32" s="255"/>
      <c r="AH32" s="244" t="str">
        <f>IF(AND('Mapa final'!$L$11="Muy Alta",'Mapa final'!$P$11="Catastrófico"),CONCATENATE("R",'Mapa final'!$A$11),"")</f>
        <v/>
      </c>
      <c r="AI32" s="245"/>
      <c r="AJ32" s="245" t="str">
        <f>IF(AND('Mapa final'!$L$11="Muy Alta",'Mapa final'!$P$11="Catastrófico"),CONCATENATE("R",'Mapa final'!$A$11),"")</f>
        <v/>
      </c>
      <c r="AK32" s="245"/>
      <c r="AL32" s="245" t="str">
        <f>IF(AND('Mapa final'!$L$11="Muy Alta",'Mapa final'!$P$11="Catastrófico"),CONCATENATE("R",'Mapa final'!$A$11),"")</f>
        <v/>
      </c>
      <c r="AM32" s="246"/>
      <c r="AN32" s="70"/>
      <c r="AO32" s="305"/>
      <c r="AP32" s="306"/>
      <c r="AQ32" s="306"/>
      <c r="AR32" s="306"/>
      <c r="AS32" s="306"/>
      <c r="AT32" s="307"/>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73"/>
      <c r="C33" s="273"/>
      <c r="D33" s="274"/>
      <c r="E33" s="265"/>
      <c r="F33" s="266"/>
      <c r="G33" s="266"/>
      <c r="H33" s="266"/>
      <c r="I33" s="266"/>
      <c r="J33" s="226"/>
      <c r="K33" s="227"/>
      <c r="L33" s="227"/>
      <c r="M33" s="227"/>
      <c r="N33" s="227"/>
      <c r="O33" s="228"/>
      <c r="P33" s="236"/>
      <c r="Q33" s="236"/>
      <c r="R33" s="236"/>
      <c r="S33" s="236"/>
      <c r="T33" s="236"/>
      <c r="U33" s="237"/>
      <c r="V33" s="235"/>
      <c r="W33" s="236"/>
      <c r="X33" s="236"/>
      <c r="Y33" s="236"/>
      <c r="Z33" s="236"/>
      <c r="AA33" s="237"/>
      <c r="AB33" s="253"/>
      <c r="AC33" s="254"/>
      <c r="AD33" s="254"/>
      <c r="AE33" s="254"/>
      <c r="AF33" s="254"/>
      <c r="AG33" s="255"/>
      <c r="AH33" s="244"/>
      <c r="AI33" s="245"/>
      <c r="AJ33" s="245"/>
      <c r="AK33" s="245"/>
      <c r="AL33" s="245"/>
      <c r="AM33" s="246"/>
      <c r="AN33" s="70"/>
      <c r="AO33" s="305"/>
      <c r="AP33" s="306"/>
      <c r="AQ33" s="306"/>
      <c r="AR33" s="306"/>
      <c r="AS33" s="306"/>
      <c r="AT33" s="307"/>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73"/>
      <c r="C34" s="273"/>
      <c r="D34" s="274"/>
      <c r="E34" s="265"/>
      <c r="F34" s="266"/>
      <c r="G34" s="266"/>
      <c r="H34" s="266"/>
      <c r="I34" s="266"/>
      <c r="J34" s="226" t="str">
        <f>IF(AND('Mapa final'!$L$11="Baja",'Mapa final'!$P$11="Leve"),CONCATENATE("R",'Mapa final'!$A$11),"")</f>
        <v/>
      </c>
      <c r="K34" s="227"/>
      <c r="L34" s="227" t="str">
        <f>IF(AND('Mapa final'!$L$11="Baja",'Mapa final'!$P$11="Leve"),CONCATENATE("R",'Mapa final'!$A$11),"")</f>
        <v/>
      </c>
      <c r="M34" s="227"/>
      <c r="N34" s="227" t="str">
        <f>IF(AND('Mapa final'!$L$11="Baja",'Mapa final'!$P$11="Leve"),CONCATENATE("R",'Mapa final'!$A$11),"")</f>
        <v/>
      </c>
      <c r="O34" s="228"/>
      <c r="P34" s="236" t="str">
        <f>IF(AND('Mapa final'!$L$11="Alta",'Mapa final'!$P$11="Leve"),CONCATENATE("R",'Mapa final'!$A$11),"")</f>
        <v/>
      </c>
      <c r="Q34" s="236"/>
      <c r="R34" s="236" t="str">
        <f>IF(AND('Mapa final'!$L$11="Alta",'Mapa final'!$P$11="Leve"),CONCATENATE("R",'Mapa final'!$A$11),"")</f>
        <v/>
      </c>
      <c r="S34" s="236"/>
      <c r="T34" s="236" t="str">
        <f>IF(AND('Mapa final'!$L$11="Alta",'Mapa final'!$P$11="Leve"),CONCATENATE("R",'Mapa final'!$A$11),"")</f>
        <v/>
      </c>
      <c r="U34" s="237"/>
      <c r="V34" s="235" t="str">
        <f>IF(AND('Mapa final'!$L$11="Alta",'Mapa final'!$P$11="Leve"),CONCATENATE("R",'Mapa final'!$A$11),"")</f>
        <v/>
      </c>
      <c r="W34" s="236"/>
      <c r="X34" s="236" t="str">
        <f>IF(AND('Mapa final'!$L$11="Alta",'Mapa final'!$P$11="Leve"),CONCATENATE("R",'Mapa final'!$A$11),"")</f>
        <v/>
      </c>
      <c r="Y34" s="236"/>
      <c r="Z34" s="236" t="str">
        <f>IF(AND('Mapa final'!$L$11="Alta",'Mapa final'!$P$11="Leve"),CONCATENATE("R",'Mapa final'!$A$11),"")</f>
        <v/>
      </c>
      <c r="AA34" s="237"/>
      <c r="AB34" s="253" t="str">
        <f>IF(AND('Mapa final'!$L$11="Muy Alta",'Mapa final'!$P$11="Leve"),CONCATENATE("R",'Mapa final'!$A$11),"")</f>
        <v/>
      </c>
      <c r="AC34" s="254"/>
      <c r="AD34" s="254" t="str">
        <f>IF(AND('Mapa final'!$L$11="Muy Alta",'Mapa final'!$P$11="Leve"),CONCATENATE("R",'Mapa final'!$A$11),"")</f>
        <v/>
      </c>
      <c r="AE34" s="254"/>
      <c r="AF34" s="254" t="str">
        <f>IF(AND('Mapa final'!$L$11="Muy Alta",'Mapa final'!$P$11="Leve"),CONCATENATE("R",'Mapa final'!$A$11),"")</f>
        <v/>
      </c>
      <c r="AG34" s="255"/>
      <c r="AH34" s="244" t="str">
        <f>IF(AND('Mapa final'!$L$11="Muy Alta",'Mapa final'!$P$11="Catastrófico"),CONCATENATE("R",'Mapa final'!$A$11),"")</f>
        <v/>
      </c>
      <c r="AI34" s="245"/>
      <c r="AJ34" s="245" t="str">
        <f>IF(AND('Mapa final'!$L$11="Muy Alta",'Mapa final'!$P$11="Catastrófico"),CONCATENATE("R",'Mapa final'!$A$11),"")</f>
        <v/>
      </c>
      <c r="AK34" s="245"/>
      <c r="AL34" s="245" t="str">
        <f>IF(AND('Mapa final'!$L$11="Muy Alta",'Mapa final'!$P$11="Catastrófico"),CONCATENATE("R",'Mapa final'!$A$11),"")</f>
        <v/>
      </c>
      <c r="AM34" s="246"/>
      <c r="AN34" s="70"/>
      <c r="AO34" s="305"/>
      <c r="AP34" s="306"/>
      <c r="AQ34" s="306"/>
      <c r="AR34" s="306"/>
      <c r="AS34" s="306"/>
      <c r="AT34" s="307"/>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73"/>
      <c r="C35" s="273"/>
      <c r="D35" s="274"/>
      <c r="E35" s="265"/>
      <c r="F35" s="266"/>
      <c r="G35" s="266"/>
      <c r="H35" s="266"/>
      <c r="I35" s="266"/>
      <c r="J35" s="226"/>
      <c r="K35" s="227"/>
      <c r="L35" s="227"/>
      <c r="M35" s="227"/>
      <c r="N35" s="227"/>
      <c r="O35" s="228"/>
      <c r="P35" s="236"/>
      <c r="Q35" s="236"/>
      <c r="R35" s="236"/>
      <c r="S35" s="236"/>
      <c r="T35" s="236"/>
      <c r="U35" s="237"/>
      <c r="V35" s="235"/>
      <c r="W35" s="236"/>
      <c r="X35" s="236"/>
      <c r="Y35" s="236"/>
      <c r="Z35" s="236"/>
      <c r="AA35" s="237"/>
      <c r="AB35" s="253"/>
      <c r="AC35" s="254"/>
      <c r="AD35" s="254"/>
      <c r="AE35" s="254"/>
      <c r="AF35" s="254"/>
      <c r="AG35" s="255"/>
      <c r="AH35" s="244"/>
      <c r="AI35" s="245"/>
      <c r="AJ35" s="245"/>
      <c r="AK35" s="245"/>
      <c r="AL35" s="245"/>
      <c r="AM35" s="246"/>
      <c r="AN35" s="70"/>
      <c r="AO35" s="305"/>
      <c r="AP35" s="306"/>
      <c r="AQ35" s="306"/>
      <c r="AR35" s="306"/>
      <c r="AS35" s="306"/>
      <c r="AT35" s="307"/>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73"/>
      <c r="C36" s="273"/>
      <c r="D36" s="274"/>
      <c r="E36" s="265"/>
      <c r="F36" s="266"/>
      <c r="G36" s="266"/>
      <c r="H36" s="266"/>
      <c r="I36" s="266"/>
      <c r="J36" s="226" t="str">
        <f>IF(AND('Mapa final'!$L$11="Baja",'Mapa final'!$P$11="Leve"),CONCATENATE("R",'Mapa final'!$A$11),"")</f>
        <v/>
      </c>
      <c r="K36" s="227"/>
      <c r="L36" s="227" t="str">
        <f>IF(AND('Mapa final'!$L$11="Baja",'Mapa final'!$P$11="Leve"),CONCATENATE("R",'Mapa final'!$A$11),"")</f>
        <v/>
      </c>
      <c r="M36" s="227"/>
      <c r="N36" s="227" t="str">
        <f>IF(AND('Mapa final'!$L$11="Baja",'Mapa final'!$P$11="Leve"),CONCATENATE("R",'Mapa final'!$A$11),"")</f>
        <v/>
      </c>
      <c r="O36" s="228"/>
      <c r="P36" s="236" t="str">
        <f>IF(AND('Mapa final'!$L$11="Alta",'Mapa final'!$P$11="Leve"),CONCATENATE("R",'Mapa final'!$A$11),"")</f>
        <v/>
      </c>
      <c r="Q36" s="236"/>
      <c r="R36" s="236" t="str">
        <f>IF(AND('Mapa final'!$L$11="Alta",'Mapa final'!$P$11="Leve"),CONCATENATE("R",'Mapa final'!$A$11),"")</f>
        <v/>
      </c>
      <c r="S36" s="236"/>
      <c r="T36" s="236" t="str">
        <f>IF(AND('Mapa final'!$L$11="Alta",'Mapa final'!$P$11="Leve"),CONCATENATE("R",'Mapa final'!$A$11),"")</f>
        <v/>
      </c>
      <c r="U36" s="237"/>
      <c r="V36" s="235" t="str">
        <f>IF(AND('Mapa final'!$L$11="Alta",'Mapa final'!$P$11="Leve"),CONCATENATE("R",'Mapa final'!$A$11),"")</f>
        <v/>
      </c>
      <c r="W36" s="236"/>
      <c r="X36" s="236" t="str">
        <f>IF(AND('Mapa final'!$L$11="Alta",'Mapa final'!$P$11="Leve"),CONCATENATE("R",'Mapa final'!$A$11),"")</f>
        <v/>
      </c>
      <c r="Y36" s="236"/>
      <c r="Z36" s="236" t="str">
        <f>IF(AND('Mapa final'!$L$11="Alta",'Mapa final'!$P$11="Leve"),CONCATENATE("R",'Mapa final'!$A$11),"")</f>
        <v/>
      </c>
      <c r="AA36" s="237"/>
      <c r="AB36" s="253" t="str">
        <f>IF(AND('Mapa final'!$L$11="Muy Alta",'Mapa final'!$P$11="Leve"),CONCATENATE("R",'Mapa final'!$A$11),"")</f>
        <v/>
      </c>
      <c r="AC36" s="254"/>
      <c r="AD36" s="254" t="str">
        <f>IF(AND('Mapa final'!$L$11="Muy Alta",'Mapa final'!$P$11="Leve"),CONCATENATE("R",'Mapa final'!$A$11),"")</f>
        <v/>
      </c>
      <c r="AE36" s="254"/>
      <c r="AF36" s="254" t="str">
        <f>IF(AND('Mapa final'!$L$13="baja",'Mapa final'!$P$13="mayor"),CONCATENATE("R",'Mapa final'!$A$13),"")</f>
        <v>R3</v>
      </c>
      <c r="AG36" s="254"/>
      <c r="AH36" s="244" t="str">
        <f>IF(AND('Mapa final'!$L$11="Muy Alta",'Mapa final'!$P$11="Catastrófico"),CONCATENATE("R",'Mapa final'!$A$11),"")</f>
        <v/>
      </c>
      <c r="AI36" s="245"/>
      <c r="AJ36" s="245" t="str">
        <f>IF(AND('Mapa final'!$L$11="Muy Alta",'Mapa final'!$P$11="Catastrófico"),CONCATENATE("R",'Mapa final'!$A$11),"")</f>
        <v/>
      </c>
      <c r="AK36" s="245"/>
      <c r="AL36" s="245" t="str">
        <f>IF(AND('Mapa final'!$L$11="Muy Alta",'Mapa final'!$P$11="Catastrófico"),CONCATENATE("R",'Mapa final'!$A$11),"")</f>
        <v/>
      </c>
      <c r="AM36" s="246"/>
      <c r="AN36" s="70"/>
      <c r="AO36" s="305"/>
      <c r="AP36" s="306"/>
      <c r="AQ36" s="306"/>
      <c r="AR36" s="306"/>
      <c r="AS36" s="306"/>
      <c r="AT36" s="30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73"/>
      <c r="C37" s="273"/>
      <c r="D37" s="274"/>
      <c r="E37" s="267"/>
      <c r="F37" s="268"/>
      <c r="G37" s="268"/>
      <c r="H37" s="268"/>
      <c r="I37" s="268"/>
      <c r="J37" s="229"/>
      <c r="K37" s="230"/>
      <c r="L37" s="230"/>
      <c r="M37" s="230"/>
      <c r="N37" s="230"/>
      <c r="O37" s="231"/>
      <c r="P37" s="239"/>
      <c r="Q37" s="239"/>
      <c r="R37" s="239"/>
      <c r="S37" s="239"/>
      <c r="T37" s="239"/>
      <c r="U37" s="240"/>
      <c r="V37" s="238"/>
      <c r="W37" s="239"/>
      <c r="X37" s="239"/>
      <c r="Y37" s="239"/>
      <c r="Z37" s="239"/>
      <c r="AA37" s="240"/>
      <c r="AB37" s="256"/>
      <c r="AC37" s="257"/>
      <c r="AD37" s="257"/>
      <c r="AE37" s="257"/>
      <c r="AF37" s="254"/>
      <c r="AG37" s="254"/>
      <c r="AH37" s="247"/>
      <c r="AI37" s="248"/>
      <c r="AJ37" s="248"/>
      <c r="AK37" s="248"/>
      <c r="AL37" s="248"/>
      <c r="AM37" s="249"/>
      <c r="AN37" s="70"/>
      <c r="AO37" s="308"/>
      <c r="AP37" s="309"/>
      <c r="AQ37" s="309"/>
      <c r="AR37" s="309"/>
      <c r="AS37" s="309"/>
      <c r="AT37" s="31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73"/>
      <c r="C38" s="273"/>
      <c r="D38" s="274"/>
      <c r="E38" s="263" t="s">
        <v>112</v>
      </c>
      <c r="F38" s="264"/>
      <c r="G38" s="264"/>
      <c r="H38" s="264"/>
      <c r="I38" s="270"/>
      <c r="J38" s="232" t="str">
        <f>IF(AND('Mapa final'!$L$11="Baja",'Mapa final'!$P$11="Leve"),CONCATENATE("R",'Mapa final'!$A$11),"")</f>
        <v/>
      </c>
      <c r="K38" s="233"/>
      <c r="L38" s="233" t="str">
        <f>IF(AND('Mapa final'!$L$11="Baja",'Mapa final'!$P$11="Leve"),CONCATENATE("R",'Mapa final'!$A$11),"")</f>
        <v/>
      </c>
      <c r="M38" s="233"/>
      <c r="N38" s="233" t="str">
        <f>IF(AND('Mapa final'!$L$11="Baja",'Mapa final'!$P$11="Leve"),CONCATENATE("R",'Mapa final'!$A$11),"")</f>
        <v/>
      </c>
      <c r="O38" s="234"/>
      <c r="P38" s="232" t="str">
        <f>IF(AND('Mapa final'!$L$11="Baja",'Mapa final'!$P$11="Leve"),CONCATENATE("R",'Mapa final'!$A$11),"")</f>
        <v/>
      </c>
      <c r="Q38" s="233"/>
      <c r="R38" s="233" t="str">
        <f>IF(AND('Mapa final'!$L$11="Baja",'Mapa final'!$P$11="Leve"),CONCATENATE("R",'Mapa final'!$A$11),"")</f>
        <v/>
      </c>
      <c r="S38" s="233"/>
      <c r="T38" s="233" t="str">
        <f>IF(AND('Mapa final'!$L$11="Baja",'Mapa final'!$P$11="Leve"),CONCATENATE("R",'Mapa final'!$A$11),"")</f>
        <v/>
      </c>
      <c r="U38" s="234"/>
      <c r="V38" s="241" t="str">
        <f>IF(AND('Mapa final'!$L$11="Alta",'Mapa final'!$P$11="Leve"),CONCATENATE("R",'Mapa final'!$A$11),"")</f>
        <v/>
      </c>
      <c r="W38" s="242"/>
      <c r="X38" s="242" t="str">
        <f>IF(AND('Mapa final'!$L$11="Alta",'Mapa final'!$P$11="Leve"),CONCATENATE("R",'Mapa final'!$A$11),"")</f>
        <v/>
      </c>
      <c r="Y38" s="242"/>
      <c r="Z38" s="242" t="str">
        <f>IF(AND('Mapa final'!$L$11="Alta",'Mapa final'!$P$11="Leve"),CONCATENATE("R",'Mapa final'!$A$11),"")</f>
        <v/>
      </c>
      <c r="AA38" s="243"/>
      <c r="AB38" s="259" t="str">
        <f>IF(AND('Mapa final'!$L$11="Muy Alta",'Mapa final'!$P$11="Leve"),CONCATENATE("R",'Mapa final'!$A$11),"")</f>
        <v/>
      </c>
      <c r="AC38" s="260"/>
      <c r="AD38" s="260" t="str">
        <f>IF(AND('Mapa final'!$L$11="Muy Alta",'Mapa final'!$P$11="Leve"),CONCATENATE("R",'Mapa final'!$A$11),"")</f>
        <v/>
      </c>
      <c r="AE38" s="260"/>
      <c r="AF38" s="260" t="str">
        <f>IF(AND('Mapa final'!$L$11="Muy Alta",'Mapa final'!$P$11="Leve"),CONCATENATE("R",'Mapa final'!$A$11),"")</f>
        <v/>
      </c>
      <c r="AG38" s="261"/>
      <c r="AH38" s="250" t="str">
        <f>IF(AND('Mapa final'!$L$11="Muy Alta",'Mapa final'!$P$11="Catastrófico"),CONCATENATE("R",'Mapa final'!$A$11),"")</f>
        <v/>
      </c>
      <c r="AI38" s="251"/>
      <c r="AJ38" s="251" t="str">
        <f>IF(AND('Mapa final'!$L$11="Muy Alta",'Mapa final'!$P$11="Catastrófico"),CONCATENATE("R",'Mapa final'!$A$11),"")</f>
        <v/>
      </c>
      <c r="AK38" s="251"/>
      <c r="AL38" s="251" t="str">
        <f>IF(AND('Mapa final'!$L$11="Muy Alta",'Mapa final'!$P$11="Catastrófico"),CONCATENATE("R",'Mapa final'!$A$11),"")</f>
        <v/>
      </c>
      <c r="AM38" s="252"/>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73"/>
      <c r="C39" s="273"/>
      <c r="D39" s="274"/>
      <c r="E39" s="265"/>
      <c r="F39" s="266"/>
      <c r="G39" s="266"/>
      <c r="H39" s="266"/>
      <c r="I39" s="271"/>
      <c r="J39" s="226"/>
      <c r="K39" s="227"/>
      <c r="L39" s="227"/>
      <c r="M39" s="227"/>
      <c r="N39" s="227"/>
      <c r="O39" s="228"/>
      <c r="P39" s="226"/>
      <c r="Q39" s="227"/>
      <c r="R39" s="227"/>
      <c r="S39" s="227"/>
      <c r="T39" s="227"/>
      <c r="U39" s="228"/>
      <c r="V39" s="235"/>
      <c r="W39" s="236"/>
      <c r="X39" s="236"/>
      <c r="Y39" s="236"/>
      <c r="Z39" s="236"/>
      <c r="AA39" s="237"/>
      <c r="AB39" s="253"/>
      <c r="AC39" s="254"/>
      <c r="AD39" s="254"/>
      <c r="AE39" s="254"/>
      <c r="AF39" s="254"/>
      <c r="AG39" s="255"/>
      <c r="AH39" s="244"/>
      <c r="AI39" s="245"/>
      <c r="AJ39" s="245"/>
      <c r="AK39" s="245"/>
      <c r="AL39" s="245"/>
      <c r="AM39" s="246"/>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73"/>
      <c r="C40" s="273"/>
      <c r="D40" s="274"/>
      <c r="E40" s="265"/>
      <c r="F40" s="266"/>
      <c r="G40" s="266"/>
      <c r="H40" s="266"/>
      <c r="I40" s="271"/>
      <c r="J40" s="226" t="str">
        <f>IF(AND('Mapa final'!$L$11="Baja",'Mapa final'!$P$11="Leve"),CONCATENATE("R",'Mapa final'!$A$11),"")</f>
        <v/>
      </c>
      <c r="K40" s="227"/>
      <c r="L40" s="227" t="str">
        <f>IF(AND('Mapa final'!$L$11="Baja",'Mapa final'!$P$11="Leve"),CONCATENATE("R",'Mapa final'!$A$11),"")</f>
        <v/>
      </c>
      <c r="M40" s="227"/>
      <c r="N40" s="227" t="str">
        <f>IF(AND('Mapa final'!$L$11="Baja",'Mapa final'!$P$11="Leve"),CONCATENATE("R",'Mapa final'!$A$11),"")</f>
        <v/>
      </c>
      <c r="O40" s="228"/>
      <c r="P40" s="226" t="str">
        <f>IF(AND('Mapa final'!$L$11="Baja",'Mapa final'!$P$11="Leve"),CONCATENATE("R",'Mapa final'!$A$11),"")</f>
        <v/>
      </c>
      <c r="Q40" s="227"/>
      <c r="R40" s="227" t="str">
        <f>IF(AND('Mapa final'!$L$11="Baja",'Mapa final'!$P$11="Leve"),CONCATENATE("R",'Mapa final'!$A$11),"")</f>
        <v/>
      </c>
      <c r="S40" s="227"/>
      <c r="T40" s="227" t="str">
        <f>IF(AND('Mapa final'!$L$11="Baja",'Mapa final'!$P$11="Leve"),CONCATENATE("R",'Mapa final'!$A$11),"")</f>
        <v/>
      </c>
      <c r="U40" s="228"/>
      <c r="V40" s="235" t="str">
        <f>IF(AND('Mapa final'!$L$11="Alta",'Mapa final'!$P$11="Leve"),CONCATENATE("R",'Mapa final'!$A$11),"")</f>
        <v/>
      </c>
      <c r="W40" s="236"/>
      <c r="X40" s="236" t="str">
        <f>IF(AND('Mapa final'!$L$11="Alta",'Mapa final'!$P$11="Leve"),CONCATENATE("R",'Mapa final'!$A$11),"")</f>
        <v/>
      </c>
      <c r="Y40" s="236"/>
      <c r="Z40" s="236" t="str">
        <f>IF(AND('Mapa final'!$L$11="Alta",'Mapa final'!$P$11="Leve"),CONCATENATE("R",'Mapa final'!$A$11),"")</f>
        <v/>
      </c>
      <c r="AA40" s="237"/>
      <c r="AB40" s="253" t="str">
        <f>IF(AND('Mapa final'!$L$11="Muy Alta",'Mapa final'!$P$11="Leve"),CONCATENATE("R",'Mapa final'!$A$11),"")</f>
        <v/>
      </c>
      <c r="AC40" s="254"/>
      <c r="AD40" s="254" t="str">
        <f>IF(AND('Mapa final'!$L$11="Muy Alta",'Mapa final'!$P$11="Leve"),CONCATENATE("R",'Mapa final'!$A$11),"")</f>
        <v/>
      </c>
      <c r="AE40" s="254"/>
      <c r="AF40" s="254" t="str">
        <f>IF(AND('Mapa final'!$L$11="Muy Alta",'Mapa final'!$P$11="Leve"),CONCATENATE("R",'Mapa final'!$A$11),"")</f>
        <v/>
      </c>
      <c r="AG40" s="255"/>
      <c r="AH40" s="244" t="str">
        <f>IF(AND('Mapa final'!$L$11="Muy Alta",'Mapa final'!$P$11="Catastrófico"),CONCATENATE("R",'Mapa final'!$A$11),"")</f>
        <v/>
      </c>
      <c r="AI40" s="245"/>
      <c r="AJ40" s="245" t="str">
        <f>IF(AND('Mapa final'!$L$11="Muy Alta",'Mapa final'!$P$11="Catastrófico"),CONCATENATE("R",'Mapa final'!$A$11),"")</f>
        <v/>
      </c>
      <c r="AK40" s="245"/>
      <c r="AL40" s="245" t="str">
        <f>IF(AND('Mapa final'!$L$11="Muy Alta",'Mapa final'!$P$11="Catastrófico"),CONCATENATE("R",'Mapa final'!$A$11),"")</f>
        <v/>
      </c>
      <c r="AM40" s="246"/>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73"/>
      <c r="C41" s="273"/>
      <c r="D41" s="274"/>
      <c r="E41" s="265"/>
      <c r="F41" s="266"/>
      <c r="G41" s="266"/>
      <c r="H41" s="266"/>
      <c r="I41" s="271"/>
      <c r="J41" s="226"/>
      <c r="K41" s="227"/>
      <c r="L41" s="227"/>
      <c r="M41" s="227"/>
      <c r="N41" s="227"/>
      <c r="O41" s="228"/>
      <c r="P41" s="226"/>
      <c r="Q41" s="227"/>
      <c r="R41" s="227"/>
      <c r="S41" s="227"/>
      <c r="T41" s="227"/>
      <c r="U41" s="228"/>
      <c r="V41" s="235"/>
      <c r="W41" s="236"/>
      <c r="X41" s="236"/>
      <c r="Y41" s="236"/>
      <c r="Z41" s="236"/>
      <c r="AA41" s="237"/>
      <c r="AB41" s="253"/>
      <c r="AC41" s="254"/>
      <c r="AD41" s="254"/>
      <c r="AE41" s="254"/>
      <c r="AF41" s="254"/>
      <c r="AG41" s="255"/>
      <c r="AH41" s="244"/>
      <c r="AI41" s="245"/>
      <c r="AJ41" s="245"/>
      <c r="AK41" s="245"/>
      <c r="AL41" s="245"/>
      <c r="AM41" s="246"/>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73"/>
      <c r="C42" s="273"/>
      <c r="D42" s="274"/>
      <c r="E42" s="265"/>
      <c r="F42" s="266"/>
      <c r="G42" s="266"/>
      <c r="H42" s="266"/>
      <c r="I42" s="271"/>
      <c r="J42" s="226" t="str">
        <f>IF(AND('Mapa final'!$L$11="Baja",'Mapa final'!$P$11="Leve"),CONCATENATE("R",'Mapa final'!$A$11),"")</f>
        <v/>
      </c>
      <c r="K42" s="227"/>
      <c r="L42" s="227" t="str">
        <f>IF(AND('Mapa final'!$L$11="Baja",'Mapa final'!$P$11="Leve"),CONCATENATE("R",'Mapa final'!$A$11),"")</f>
        <v/>
      </c>
      <c r="M42" s="227"/>
      <c r="N42" s="227" t="str">
        <f>IF(AND('Mapa final'!$L$11="Baja",'Mapa final'!$P$11="Leve"),CONCATENATE("R",'Mapa final'!$A$11),"")</f>
        <v/>
      </c>
      <c r="O42" s="228"/>
      <c r="P42" s="226" t="str">
        <f>IF(AND('Mapa final'!$L$11="Baja",'Mapa final'!$P$11="Leve"),CONCATENATE("R",'Mapa final'!$A$11),"")</f>
        <v/>
      </c>
      <c r="Q42" s="227"/>
      <c r="R42" s="227" t="str">
        <f>IF(AND('Mapa final'!$L$11="Baja",'Mapa final'!$P$11="Leve"),CONCATENATE("R",'Mapa final'!$A$11),"")</f>
        <v/>
      </c>
      <c r="S42" s="227"/>
      <c r="T42" s="227" t="str">
        <f>IF(AND('Mapa final'!$L$11="Baja",'Mapa final'!$P$11="Leve"),CONCATENATE("R",'Mapa final'!$A$11),"")</f>
        <v/>
      </c>
      <c r="U42" s="228"/>
      <c r="V42" s="235" t="str">
        <f>IF(AND('Mapa final'!$L$11="Alta",'Mapa final'!$P$11="Leve"),CONCATENATE("R",'Mapa final'!$A$11),"")</f>
        <v/>
      </c>
      <c r="W42" s="236"/>
      <c r="X42" s="236" t="str">
        <f>IF(AND('Mapa final'!$L$11="Alta",'Mapa final'!$P$11="Leve"),CONCATENATE("R",'Mapa final'!$A$11),"")</f>
        <v/>
      </c>
      <c r="Y42" s="236"/>
      <c r="Z42" s="236" t="str">
        <f>IF(AND('Mapa final'!$L$11="Alta",'Mapa final'!$P$11="Leve"),CONCATENATE("R",'Mapa final'!$A$11),"")</f>
        <v/>
      </c>
      <c r="AA42" s="237"/>
      <c r="AB42" s="253" t="str">
        <f>IF(AND('Mapa final'!$L$11="Muy Alta",'Mapa final'!$P$11="Leve"),CONCATENATE("R",'Mapa final'!$A$11),"")</f>
        <v/>
      </c>
      <c r="AC42" s="254"/>
      <c r="AD42" s="254" t="str">
        <f>IF(AND('Mapa final'!$L$11="Muy Alta",'Mapa final'!$P$11="Leve"),CONCATENATE("R",'Mapa final'!$A$11),"")</f>
        <v/>
      </c>
      <c r="AE42" s="254"/>
      <c r="AF42" s="254" t="str">
        <f>IF(AND('Mapa final'!$L$11="Muy Alta",'Mapa final'!$P$11="Leve"),CONCATENATE("R",'Mapa final'!$A$11),"")</f>
        <v/>
      </c>
      <c r="AG42" s="255"/>
      <c r="AH42" s="244" t="str">
        <f>IF(AND('Mapa final'!$L$11="Muy Alta",'Mapa final'!$P$11="Catastrófico"),CONCATENATE("R",'Mapa final'!$A$11),"")</f>
        <v/>
      </c>
      <c r="AI42" s="245"/>
      <c r="AJ42" s="245" t="str">
        <f>IF(AND('Mapa final'!$L$11="Muy Alta",'Mapa final'!$P$11="Catastrófico"),CONCATENATE("R",'Mapa final'!$A$11),"")</f>
        <v/>
      </c>
      <c r="AK42" s="245"/>
      <c r="AL42" s="245" t="str">
        <f>IF(AND('Mapa final'!$L$11="Muy Alta",'Mapa final'!$P$11="Catastrófico"),CONCATENATE("R",'Mapa final'!$A$11),"")</f>
        <v/>
      </c>
      <c r="AM42" s="246"/>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73"/>
      <c r="C43" s="273"/>
      <c r="D43" s="274"/>
      <c r="E43" s="265"/>
      <c r="F43" s="266"/>
      <c r="G43" s="266"/>
      <c r="H43" s="266"/>
      <c r="I43" s="271"/>
      <c r="J43" s="226"/>
      <c r="K43" s="227"/>
      <c r="L43" s="227"/>
      <c r="M43" s="227"/>
      <c r="N43" s="227"/>
      <c r="O43" s="228"/>
      <c r="P43" s="226"/>
      <c r="Q43" s="227"/>
      <c r="R43" s="227"/>
      <c r="S43" s="227"/>
      <c r="T43" s="227"/>
      <c r="U43" s="228"/>
      <c r="V43" s="235"/>
      <c r="W43" s="236"/>
      <c r="X43" s="236"/>
      <c r="Y43" s="236"/>
      <c r="Z43" s="236"/>
      <c r="AA43" s="237"/>
      <c r="AB43" s="253"/>
      <c r="AC43" s="254"/>
      <c r="AD43" s="254"/>
      <c r="AE43" s="254"/>
      <c r="AF43" s="254"/>
      <c r="AG43" s="255"/>
      <c r="AH43" s="244"/>
      <c r="AI43" s="245"/>
      <c r="AJ43" s="245"/>
      <c r="AK43" s="245"/>
      <c r="AL43" s="245"/>
      <c r="AM43" s="246"/>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73"/>
      <c r="C44" s="273"/>
      <c r="D44" s="274"/>
      <c r="E44" s="265"/>
      <c r="F44" s="266"/>
      <c r="G44" s="266"/>
      <c r="H44" s="266"/>
      <c r="I44" s="271"/>
      <c r="J44" s="226" t="str">
        <f>IF(AND('Mapa final'!$L$11="Baja",'Mapa final'!$P$11="Leve"),CONCATENATE("R",'Mapa final'!$A$11),"")</f>
        <v/>
      </c>
      <c r="K44" s="227"/>
      <c r="L44" s="227" t="str">
        <f>IF(AND('Mapa final'!$L$11="Baja",'Mapa final'!$P$11="Leve"),CONCATENATE("R",'Mapa final'!$A$11),"")</f>
        <v/>
      </c>
      <c r="M44" s="227"/>
      <c r="N44" s="227" t="str">
        <f>IF(AND('Mapa final'!$L$11="Baja",'Mapa final'!$P$11="Leve"),CONCATENATE("R",'Mapa final'!$A$11),"")</f>
        <v/>
      </c>
      <c r="O44" s="228"/>
      <c r="P44" s="226" t="str">
        <f>IF(AND('Mapa final'!$L$11="Baja",'Mapa final'!$P$11="Leve"),CONCATENATE("R",'Mapa final'!$A$11),"")</f>
        <v/>
      </c>
      <c r="Q44" s="227"/>
      <c r="R44" s="227" t="str">
        <f>IF(AND('Mapa final'!$L$11="Baja",'Mapa final'!$P$11="Leve"),CONCATENATE("R",'Mapa final'!$A$11),"")</f>
        <v/>
      </c>
      <c r="S44" s="227"/>
      <c r="T44" s="227" t="str">
        <f>IF(AND('Mapa final'!$L$11="Baja",'Mapa final'!$P$11="Leve"),CONCATENATE("R",'Mapa final'!$A$11),"")</f>
        <v/>
      </c>
      <c r="U44" s="228"/>
      <c r="V44" s="235" t="str">
        <f>IF(AND('Mapa final'!$L$11="Alta",'Mapa final'!$P$11="Leve"),CONCATENATE("R",'Mapa final'!$A$11),"")</f>
        <v/>
      </c>
      <c r="W44" s="236"/>
      <c r="X44" s="236" t="str">
        <f>IF(AND('Mapa final'!$L$11="Alta",'Mapa final'!$P$11="Leve"),CONCATENATE("R",'Mapa final'!$A$11),"")</f>
        <v/>
      </c>
      <c r="Y44" s="236"/>
      <c r="Z44" s="236" t="str">
        <f>IF(AND('Mapa final'!$L$11="Alta",'Mapa final'!$P$11="Leve"),CONCATENATE("R",'Mapa final'!$A$11),"")</f>
        <v/>
      </c>
      <c r="AA44" s="237"/>
      <c r="AB44" s="253" t="str">
        <f>IF(AND('Mapa final'!$L$11="Muy Alta",'Mapa final'!$P$11="Leve"),CONCATENATE("R",'Mapa final'!$A$11),"")</f>
        <v/>
      </c>
      <c r="AC44" s="254"/>
      <c r="AD44" s="254" t="str">
        <f>IF(AND('Mapa final'!$L$11="Muy Alta",'Mapa final'!$P$11="Leve"),CONCATENATE("R",'Mapa final'!$A$11),"")</f>
        <v/>
      </c>
      <c r="AE44" s="254"/>
      <c r="AF44" s="254" t="str">
        <f>IF(AND('Mapa final'!$L$11="Muy Alta",'Mapa final'!$P$11="Leve"),CONCATENATE("R",'Mapa final'!$A$11),"")</f>
        <v/>
      </c>
      <c r="AG44" s="255"/>
      <c r="AH44" s="244" t="str">
        <f>IF(AND('Mapa final'!$L$11="Muy Alta",'Mapa final'!$P$11="Catastrófico"),CONCATENATE("R",'Mapa final'!$A$11),"")</f>
        <v/>
      </c>
      <c r="AI44" s="245"/>
      <c r="AJ44" s="245" t="str">
        <f>IF(AND('Mapa final'!$L$11="Muy Alta",'Mapa final'!$P$11="Catastrófico"),CONCATENATE("R",'Mapa final'!$A$11),"")</f>
        <v/>
      </c>
      <c r="AK44" s="245"/>
      <c r="AL44" s="245" t="str">
        <f>IF(AND('Mapa final'!$L$11="Muy Alta",'Mapa final'!$P$11="Catastrófico"),CONCATENATE("R",'Mapa final'!$A$11),"")</f>
        <v/>
      </c>
      <c r="AM44" s="246"/>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73"/>
      <c r="C45" s="273"/>
      <c r="D45" s="274"/>
      <c r="E45" s="267"/>
      <c r="F45" s="268"/>
      <c r="G45" s="268"/>
      <c r="H45" s="268"/>
      <c r="I45" s="272"/>
      <c r="J45" s="229"/>
      <c r="K45" s="230"/>
      <c r="L45" s="230"/>
      <c r="M45" s="230"/>
      <c r="N45" s="230"/>
      <c r="O45" s="231"/>
      <c r="P45" s="229"/>
      <c r="Q45" s="230"/>
      <c r="R45" s="230"/>
      <c r="S45" s="230"/>
      <c r="T45" s="230"/>
      <c r="U45" s="231"/>
      <c r="V45" s="238"/>
      <c r="W45" s="239"/>
      <c r="X45" s="239"/>
      <c r="Y45" s="239"/>
      <c r="Z45" s="239"/>
      <c r="AA45" s="240"/>
      <c r="AB45" s="256"/>
      <c r="AC45" s="257"/>
      <c r="AD45" s="257"/>
      <c r="AE45" s="257"/>
      <c r="AF45" s="257"/>
      <c r="AG45" s="258"/>
      <c r="AH45" s="247"/>
      <c r="AI45" s="248"/>
      <c r="AJ45" s="248"/>
      <c r="AK45" s="248"/>
      <c r="AL45" s="248"/>
      <c r="AM45" s="249"/>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63" t="s">
        <v>111</v>
      </c>
      <c r="K46" s="264"/>
      <c r="L46" s="264"/>
      <c r="M46" s="264"/>
      <c r="N46" s="264"/>
      <c r="O46" s="270"/>
      <c r="P46" s="263" t="s">
        <v>110</v>
      </c>
      <c r="Q46" s="264"/>
      <c r="R46" s="264"/>
      <c r="S46" s="264"/>
      <c r="T46" s="264"/>
      <c r="U46" s="270"/>
      <c r="V46" s="263" t="s">
        <v>109</v>
      </c>
      <c r="W46" s="264"/>
      <c r="X46" s="264"/>
      <c r="Y46" s="264"/>
      <c r="Z46" s="264"/>
      <c r="AA46" s="270"/>
      <c r="AB46" s="263" t="s">
        <v>108</v>
      </c>
      <c r="AC46" s="269"/>
      <c r="AD46" s="264"/>
      <c r="AE46" s="264"/>
      <c r="AF46" s="264"/>
      <c r="AG46" s="270"/>
      <c r="AH46" s="263" t="s">
        <v>107</v>
      </c>
      <c r="AI46" s="264"/>
      <c r="AJ46" s="264"/>
      <c r="AK46" s="264"/>
      <c r="AL46" s="264"/>
      <c r="AM46" s="270"/>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65"/>
      <c r="K47" s="266"/>
      <c r="L47" s="266"/>
      <c r="M47" s="266"/>
      <c r="N47" s="266"/>
      <c r="O47" s="271"/>
      <c r="P47" s="265"/>
      <c r="Q47" s="266"/>
      <c r="R47" s="266"/>
      <c r="S47" s="266"/>
      <c r="T47" s="266"/>
      <c r="U47" s="271"/>
      <c r="V47" s="265"/>
      <c r="W47" s="266"/>
      <c r="X47" s="266"/>
      <c r="Y47" s="266"/>
      <c r="Z47" s="266"/>
      <c r="AA47" s="271"/>
      <c r="AB47" s="265"/>
      <c r="AC47" s="266"/>
      <c r="AD47" s="266"/>
      <c r="AE47" s="266"/>
      <c r="AF47" s="266"/>
      <c r="AG47" s="271"/>
      <c r="AH47" s="265"/>
      <c r="AI47" s="266"/>
      <c r="AJ47" s="266"/>
      <c r="AK47" s="266"/>
      <c r="AL47" s="266"/>
      <c r="AM47" s="271"/>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65"/>
      <c r="K48" s="266"/>
      <c r="L48" s="266"/>
      <c r="M48" s="266"/>
      <c r="N48" s="266"/>
      <c r="O48" s="271"/>
      <c r="P48" s="265"/>
      <c r="Q48" s="266"/>
      <c r="R48" s="266"/>
      <c r="S48" s="266"/>
      <c r="T48" s="266"/>
      <c r="U48" s="271"/>
      <c r="V48" s="265"/>
      <c r="W48" s="266"/>
      <c r="X48" s="266"/>
      <c r="Y48" s="266"/>
      <c r="Z48" s="266"/>
      <c r="AA48" s="271"/>
      <c r="AB48" s="265"/>
      <c r="AC48" s="266"/>
      <c r="AD48" s="266"/>
      <c r="AE48" s="266"/>
      <c r="AF48" s="266"/>
      <c r="AG48" s="271"/>
      <c r="AH48" s="265"/>
      <c r="AI48" s="266"/>
      <c r="AJ48" s="266"/>
      <c r="AK48" s="266"/>
      <c r="AL48" s="266"/>
      <c r="AM48" s="271"/>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65"/>
      <c r="K49" s="266"/>
      <c r="L49" s="266"/>
      <c r="M49" s="266"/>
      <c r="N49" s="266"/>
      <c r="O49" s="271"/>
      <c r="P49" s="265"/>
      <c r="Q49" s="266"/>
      <c r="R49" s="266"/>
      <c r="S49" s="266"/>
      <c r="T49" s="266"/>
      <c r="U49" s="271"/>
      <c r="V49" s="265"/>
      <c r="W49" s="266"/>
      <c r="X49" s="266"/>
      <c r="Y49" s="266"/>
      <c r="Z49" s="266"/>
      <c r="AA49" s="271"/>
      <c r="AB49" s="265"/>
      <c r="AC49" s="266"/>
      <c r="AD49" s="266"/>
      <c r="AE49" s="266"/>
      <c r="AF49" s="266"/>
      <c r="AG49" s="271"/>
      <c r="AH49" s="265"/>
      <c r="AI49" s="266"/>
      <c r="AJ49" s="266"/>
      <c r="AK49" s="266"/>
      <c r="AL49" s="266"/>
      <c r="AM49" s="271"/>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65"/>
      <c r="K50" s="266"/>
      <c r="L50" s="266"/>
      <c r="M50" s="266"/>
      <c r="N50" s="266"/>
      <c r="O50" s="271"/>
      <c r="P50" s="265"/>
      <c r="Q50" s="266"/>
      <c r="R50" s="266"/>
      <c r="S50" s="266"/>
      <c r="T50" s="266"/>
      <c r="U50" s="271"/>
      <c r="V50" s="265"/>
      <c r="W50" s="266"/>
      <c r="X50" s="266"/>
      <c r="Y50" s="266"/>
      <c r="Z50" s="266"/>
      <c r="AA50" s="271"/>
      <c r="AB50" s="265"/>
      <c r="AC50" s="266"/>
      <c r="AD50" s="266"/>
      <c r="AE50" s="266"/>
      <c r="AF50" s="266"/>
      <c r="AG50" s="271"/>
      <c r="AH50" s="265"/>
      <c r="AI50" s="266"/>
      <c r="AJ50" s="266"/>
      <c r="AK50" s="266"/>
      <c r="AL50" s="266"/>
      <c r="AM50" s="271"/>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67"/>
      <c r="K51" s="268"/>
      <c r="L51" s="268"/>
      <c r="M51" s="268"/>
      <c r="N51" s="268"/>
      <c r="O51" s="272"/>
      <c r="P51" s="267"/>
      <c r="Q51" s="268"/>
      <c r="R51" s="268"/>
      <c r="S51" s="268"/>
      <c r="T51" s="268"/>
      <c r="U51" s="272"/>
      <c r="V51" s="267"/>
      <c r="W51" s="268"/>
      <c r="X51" s="268"/>
      <c r="Y51" s="268"/>
      <c r="Z51" s="268"/>
      <c r="AA51" s="272"/>
      <c r="AB51" s="267"/>
      <c r="AC51" s="268"/>
      <c r="AD51" s="268"/>
      <c r="AE51" s="268"/>
      <c r="AF51" s="268"/>
      <c r="AG51" s="272"/>
      <c r="AH51" s="267"/>
      <c r="AI51" s="268"/>
      <c r="AJ51" s="268"/>
      <c r="AK51" s="268"/>
      <c r="AL51" s="268"/>
      <c r="AM51" s="272"/>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topLeftCell="A4" zoomScale="50" zoomScaleNormal="50" workbookViewId="0">
      <selection activeCell="AO36" sqref="AO36:AT45"/>
    </sheetView>
  </sheetViews>
  <sheetFormatPr baseColWidth="10" defaultRowHeight="15" x14ac:dyDescent="0.25"/>
  <cols>
    <col min="2" max="18" width="5.7109375" customWidth="1"/>
    <col min="19" max="19" width="8.42578125" customWidth="1"/>
    <col min="20" max="23" width="5.7109375" customWidth="1"/>
    <col min="24" max="24" width="9.5703125" customWidth="1"/>
    <col min="25" max="26" width="5.7109375" customWidth="1"/>
    <col min="27" max="27" width="10.7109375" customWidth="1"/>
    <col min="28" max="28" width="5.7109375" customWidth="1"/>
    <col min="29" max="29" width="8.5703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40" t="s">
        <v>157</v>
      </c>
      <c r="C2" s="341"/>
      <c r="D2" s="341"/>
      <c r="E2" s="341"/>
      <c r="F2" s="341"/>
      <c r="G2" s="341"/>
      <c r="H2" s="341"/>
      <c r="I2" s="341"/>
      <c r="J2" s="262" t="s">
        <v>2</v>
      </c>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41"/>
      <c r="C3" s="341"/>
      <c r="D3" s="341"/>
      <c r="E3" s="341"/>
      <c r="F3" s="341"/>
      <c r="G3" s="341"/>
      <c r="H3" s="341"/>
      <c r="I3" s="341"/>
      <c r="J3" s="262"/>
      <c r="K3" s="262"/>
      <c r="L3" s="262"/>
      <c r="M3" s="262"/>
      <c r="N3" s="262"/>
      <c r="O3" s="262"/>
      <c r="P3" s="262"/>
      <c r="Q3" s="262"/>
      <c r="R3" s="262"/>
      <c r="S3" s="262"/>
      <c r="T3" s="262"/>
      <c r="U3" s="262"/>
      <c r="V3" s="262"/>
      <c r="W3" s="262"/>
      <c r="X3" s="262"/>
      <c r="Y3" s="262"/>
      <c r="Z3" s="262"/>
      <c r="AA3" s="262"/>
      <c r="AB3" s="262"/>
      <c r="AC3" s="262"/>
      <c r="AD3" s="262"/>
      <c r="AE3" s="262"/>
      <c r="AF3" s="262"/>
      <c r="AG3" s="262"/>
      <c r="AH3" s="262"/>
      <c r="AI3" s="262"/>
      <c r="AJ3" s="262"/>
      <c r="AK3" s="262"/>
      <c r="AL3" s="262"/>
      <c r="AM3" s="262"/>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41"/>
      <c r="C4" s="341"/>
      <c r="D4" s="341"/>
      <c r="E4" s="341"/>
      <c r="F4" s="341"/>
      <c r="G4" s="341"/>
      <c r="H4" s="341"/>
      <c r="I4" s="341"/>
      <c r="J4" s="262"/>
      <c r="K4" s="262"/>
      <c r="L4" s="262"/>
      <c r="M4" s="262"/>
      <c r="N4" s="262"/>
      <c r="O4" s="262"/>
      <c r="P4" s="262"/>
      <c r="Q4" s="262"/>
      <c r="R4" s="262"/>
      <c r="S4" s="262"/>
      <c r="T4" s="262"/>
      <c r="U4" s="262"/>
      <c r="V4" s="262"/>
      <c r="W4" s="262"/>
      <c r="X4" s="262"/>
      <c r="Y4" s="262"/>
      <c r="Z4" s="262"/>
      <c r="AA4" s="262"/>
      <c r="AB4" s="262"/>
      <c r="AC4" s="262"/>
      <c r="AD4" s="262"/>
      <c r="AE4" s="262"/>
      <c r="AF4" s="262"/>
      <c r="AG4" s="262"/>
      <c r="AH4" s="262"/>
      <c r="AI4" s="262"/>
      <c r="AJ4" s="262"/>
      <c r="AK4" s="262"/>
      <c r="AL4" s="262"/>
      <c r="AM4" s="262"/>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73" t="s">
        <v>4</v>
      </c>
      <c r="C6" s="273"/>
      <c r="D6" s="274"/>
      <c r="E6" s="311" t="s">
        <v>115</v>
      </c>
      <c r="F6" s="312"/>
      <c r="G6" s="312"/>
      <c r="H6" s="312"/>
      <c r="I6" s="312"/>
      <c r="J6" s="38" t="str">
        <f>IF(AND('Mapa final'!$AE$11="Muy Alta",'Mapa final'!$AG$11="Leve"),CONCATENATE("R2C",'Mapa final'!$S$11),"")</f>
        <v/>
      </c>
      <c r="K6" s="39" t="str">
        <f>IF(AND('Mapa final'!$AE$13="Muy Alta",'Mapa final'!$AG$13="Leve"),CONCATENATE("R2C",'Mapa final'!$S$13),"")</f>
        <v/>
      </c>
      <c r="L6" s="39" t="str">
        <f>IF(AND('Mapa final'!$AE$11="Muy Alta",'Mapa final'!$AG$11="Leve"),CONCATENATE("R2C",'Mapa final'!$S$11),"")</f>
        <v/>
      </c>
      <c r="M6" s="39" t="str">
        <f>IF(AND('Mapa final'!$AE$13="Muy Alta",'Mapa final'!$AG$13="Leve"),CONCATENATE("R2C",'Mapa final'!$S$13),"")</f>
        <v/>
      </c>
      <c r="N6" s="39" t="str">
        <f>IF(AND('Mapa final'!$AE$11="Muy Alta",'Mapa final'!$AG$11="Leve"),CONCATENATE("R2C",'Mapa final'!$S$11),"")</f>
        <v/>
      </c>
      <c r="O6" s="40" t="str">
        <f>IF(AND('Mapa final'!$AE$13="Muy Alta",'Mapa final'!$AG$13="Leve"),CONCATENATE("R2C",'Mapa final'!$S$13),"")</f>
        <v/>
      </c>
      <c r="P6" s="38" t="str">
        <f>IF(AND('Mapa final'!$AE$11="Muy Alta",'Mapa final'!$AG$11="Leve"),CONCATENATE("R2C",'Mapa final'!$S$11),"")</f>
        <v/>
      </c>
      <c r="Q6" s="39" t="str">
        <f>IF(AND('Mapa final'!$AE$13="Muy Alta",'Mapa final'!$AG$13="Leve"),CONCATENATE("R2C",'Mapa final'!$S$13),"")</f>
        <v/>
      </c>
      <c r="R6" s="39" t="str">
        <f>IF(AND('Mapa final'!$AE$11="Muy Alta",'Mapa final'!$AG$11="Leve"),CONCATENATE("R2C",'Mapa final'!$S$11),"")</f>
        <v/>
      </c>
      <c r="S6" s="39" t="str">
        <f>IF(AND('Mapa final'!$AE$13="Muy Alta",'Mapa final'!$AG$13="Leve"),CONCATENATE("R2C",'Mapa final'!$S$13),"")</f>
        <v/>
      </c>
      <c r="T6" s="39" t="str">
        <f>IF(AND('Mapa final'!$AE$11="Muy Alta",'Mapa final'!$AG$11="Leve"),CONCATENATE("R2C",'Mapa final'!$S$11),"")</f>
        <v/>
      </c>
      <c r="U6" s="40" t="str">
        <f>IF(AND('Mapa final'!$AE$13="Muy Alta",'Mapa final'!$AG$13="Leve"),CONCATENATE("R2C",'Mapa final'!$S$13),"")</f>
        <v/>
      </c>
      <c r="V6" s="38" t="str">
        <f>IF(AND('Mapa final'!$AE$11="Muy Alta",'Mapa final'!$AG$11="Leve"),CONCATENATE("R2C",'Mapa final'!$S$11),"")</f>
        <v/>
      </c>
      <c r="W6" s="39" t="str">
        <f>IF(AND('Mapa final'!$AE$13="Muy Alta",'Mapa final'!$AG$13="Leve"),CONCATENATE("R2C",'Mapa final'!$S$13),"")</f>
        <v/>
      </c>
      <c r="X6" s="39" t="str">
        <f>IF(AND('Mapa final'!$AE$11="Muy Alta",'Mapa final'!$AG$11="Leve"),CONCATENATE("R2C",'Mapa final'!$S$11),"")</f>
        <v/>
      </c>
      <c r="Y6" s="39" t="str">
        <f>IF(AND('Mapa final'!$AE$13="Muy Alta",'Mapa final'!$AG$13="Leve"),CONCATENATE("R2C",'Mapa final'!$S$13),"")</f>
        <v/>
      </c>
      <c r="Z6" s="39" t="str">
        <f>IF(AND('Mapa final'!$AE$11="Muy Alta",'Mapa final'!$AG$11="Leve"),CONCATENATE("R2C",'Mapa final'!$S$11),"")</f>
        <v/>
      </c>
      <c r="AA6" s="40" t="str">
        <f>IF(AND('Mapa final'!$AE$13="Muy Alta",'Mapa final'!$AG$13="Leve"),CONCATENATE("R2C",'Mapa final'!$S$13),"")</f>
        <v/>
      </c>
      <c r="AB6" s="38" t="str">
        <f>IF(AND('Mapa final'!$AE$11="Muy Alta",'Mapa final'!$AG$11="Leve"),CONCATENATE("R2C",'Mapa final'!$S$11),"")</f>
        <v/>
      </c>
      <c r="AC6" s="39" t="str">
        <f>IF(AND('Mapa final'!$AE$13="Muy Alta",'Mapa final'!$AG$13="Leve"),CONCATENATE("R2C",'Mapa final'!$S$13),"")</f>
        <v/>
      </c>
      <c r="AD6" s="39" t="str">
        <f>IF(AND('Mapa final'!$AE$11="Muy Alta",'Mapa final'!$AG$11="Leve"),CONCATENATE("R2C",'Mapa final'!$S$11),"")</f>
        <v/>
      </c>
      <c r="AE6" s="39" t="str">
        <f>IF(AND('Mapa final'!$AE$13="Muy Alta",'Mapa final'!$AG$13="Leve"),CONCATENATE("R2C",'Mapa final'!$S$13),"")</f>
        <v/>
      </c>
      <c r="AF6" s="39" t="str">
        <f>IF(AND('Mapa final'!$AE$11="Muy Alta",'Mapa final'!$AG$11="Leve"),CONCATENATE("R2C",'Mapa final'!$S$11),"")</f>
        <v/>
      </c>
      <c r="AG6" s="39" t="str">
        <f>IF(AND('Mapa final'!$AE$13="Muy Alta",'Mapa final'!$AG$13="Leve"),CONCATENATE("R2C",'Mapa final'!$S$13),"")</f>
        <v/>
      </c>
      <c r="AH6" s="41" t="str">
        <f>IF(AND('Mapa final'!$AE$11="Muy Alta",'Mapa final'!$AG$11="Catastrófico"),CONCATENATE("R2C",'Mapa final'!$S$11),"")</f>
        <v/>
      </c>
      <c r="AI6" s="42" t="str">
        <f>IF(AND('Mapa final'!$AE$13="Muy Alta",'Mapa final'!$AG$13="Catastrófico"),CONCATENATE("R2C",'Mapa final'!$S$13),"")</f>
        <v/>
      </c>
      <c r="AJ6" s="42" t="str">
        <f>IF(AND('Mapa final'!$AE$11="Muy Alta",'Mapa final'!$AG$11="Catastrófico"),CONCATENATE("R2C",'Mapa final'!$S$11),"")</f>
        <v/>
      </c>
      <c r="AK6" s="42" t="str">
        <f>IF(AND('Mapa final'!$AE$13="Muy Alta",'Mapa final'!$AG$13="Catastrófico"),CONCATENATE("R2C",'Mapa final'!$S$13),"")</f>
        <v/>
      </c>
      <c r="AL6" s="42" t="str">
        <f>IF(AND('Mapa final'!$AE$11="Muy Alta",'Mapa final'!$AG$11="Catastrófico"),CONCATENATE("R2C",'Mapa final'!$S$11),"")</f>
        <v/>
      </c>
      <c r="AM6" s="43" t="str">
        <f>IF(AND('Mapa final'!$AE$13="Muy Alta",'Mapa final'!$AG$13="Catastrófico"),CONCATENATE("R2C",'Mapa final'!$S$13),"")</f>
        <v/>
      </c>
      <c r="AN6" s="70"/>
      <c r="AO6" s="331" t="s">
        <v>78</v>
      </c>
      <c r="AP6" s="332"/>
      <c r="AQ6" s="332"/>
      <c r="AR6" s="332"/>
      <c r="AS6" s="332"/>
      <c r="AT6" s="333"/>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73"/>
      <c r="C7" s="273"/>
      <c r="D7" s="274"/>
      <c r="E7" s="314"/>
      <c r="F7" s="315"/>
      <c r="G7" s="315"/>
      <c r="H7" s="315"/>
      <c r="I7" s="315"/>
      <c r="J7" s="44" t="str">
        <f>IF(AND('Mapa final'!$AE$11="Muy Alta",'Mapa final'!$AG$11="Leve"),CONCATENATE("R2C",'Mapa final'!$S$11),"")</f>
        <v/>
      </c>
      <c r="K7" s="154" t="str">
        <f>IF(AND('Mapa final'!$AE$13="Muy Alta",'Mapa final'!$AG$13="Leve"),CONCATENATE("R2C",'Mapa final'!$S$13),"")</f>
        <v/>
      </c>
      <c r="L7" s="154" t="str">
        <f>IF(AND('Mapa final'!$AE$11="Muy Alta",'Mapa final'!$AG$11="Leve"),CONCATENATE("R2C",'Mapa final'!$S$11),"")</f>
        <v/>
      </c>
      <c r="M7" s="154" t="str">
        <f>IF(AND('Mapa final'!$AE$13="Muy Alta",'Mapa final'!$AG$13="Leve"),CONCATENATE("R2C",'Mapa final'!$S$13),"")</f>
        <v/>
      </c>
      <c r="N7" s="154" t="str">
        <f>IF(AND('Mapa final'!$AE$11="Muy Alta",'Mapa final'!$AG$11="Leve"),CONCATENATE("R2C",'Mapa final'!$S$11),"")</f>
        <v/>
      </c>
      <c r="O7" s="45" t="str">
        <f>IF(AND('Mapa final'!$AE$13="Muy Alta",'Mapa final'!$AG$13="Leve"),CONCATENATE("R2C",'Mapa final'!$S$13),"")</f>
        <v/>
      </c>
      <c r="P7" s="44" t="str">
        <f>IF(AND('Mapa final'!$AE$11="Muy Alta",'Mapa final'!$AG$11="Leve"),CONCATENATE("R2C",'Mapa final'!$S$11),"")</f>
        <v/>
      </c>
      <c r="Q7" s="154" t="str">
        <f>IF(AND('Mapa final'!$AE$13="Muy Alta",'Mapa final'!$AG$13="Leve"),CONCATENATE("R2C",'Mapa final'!$S$13),"")</f>
        <v/>
      </c>
      <c r="R7" s="154" t="str">
        <f>IF(AND('Mapa final'!$AE$11="Muy Alta",'Mapa final'!$AG$11="Leve"),CONCATENATE("R2C",'Mapa final'!$S$11),"")</f>
        <v/>
      </c>
      <c r="S7" s="154" t="str">
        <f>IF(AND('Mapa final'!$AE$13="Muy Alta",'Mapa final'!$AG$13="Leve"),CONCATENATE("R2C",'Mapa final'!$S$13),"")</f>
        <v/>
      </c>
      <c r="T7" s="154" t="str">
        <f>IF(AND('Mapa final'!$AE$11="Muy Alta",'Mapa final'!$AG$11="Leve"),CONCATENATE("R2C",'Mapa final'!$S$11),"")</f>
        <v/>
      </c>
      <c r="U7" s="45" t="str">
        <f>IF(AND('Mapa final'!$AE$13="Muy Alta",'Mapa final'!$AG$13="Leve"),CONCATENATE("R2C",'Mapa final'!$S$13),"")</f>
        <v/>
      </c>
      <c r="V7" s="44" t="str">
        <f>IF(AND('Mapa final'!$AE$11="Muy Alta",'Mapa final'!$AG$11="Leve"),CONCATENATE("R2C",'Mapa final'!$S$11),"")</f>
        <v/>
      </c>
      <c r="W7" s="154" t="str">
        <f>IF(AND('Mapa final'!$AE$13="Muy Alta",'Mapa final'!$AG$13="Leve"),CONCATENATE("R2C",'Mapa final'!$S$13),"")</f>
        <v/>
      </c>
      <c r="X7" s="154" t="str">
        <f>IF(AND('Mapa final'!$AE$11="Muy Alta",'Mapa final'!$AG$11="Leve"),CONCATENATE("R2C",'Mapa final'!$S$11),"")</f>
        <v/>
      </c>
      <c r="Y7" s="154" t="str">
        <f>IF(AND('Mapa final'!$AE$13="Muy Alta",'Mapa final'!$AG$13="Leve"),CONCATENATE("R2C",'Mapa final'!$S$13),"")</f>
        <v/>
      </c>
      <c r="Z7" s="154" t="str">
        <f>IF(AND('Mapa final'!$AE$11="Muy Alta",'Mapa final'!$AG$11="Leve"),CONCATENATE("R2C",'Mapa final'!$S$11),"")</f>
        <v/>
      </c>
      <c r="AA7" s="45" t="str">
        <f>IF(AND('Mapa final'!$AE$13="Muy Alta",'Mapa final'!$AG$13="Leve"),CONCATENATE("R2C",'Mapa final'!$S$13),"")</f>
        <v/>
      </c>
      <c r="AB7" s="44" t="str">
        <f>IF(AND('Mapa final'!$AE$11="Muy Alta",'Mapa final'!$AG$11="Leve"),CONCATENATE("R2C",'Mapa final'!$S$11),"")</f>
        <v/>
      </c>
      <c r="AC7" s="154" t="str">
        <f>IF(AND('Mapa final'!$AE$13="Muy Alta",'Mapa final'!$AG$13="Leve"),CONCATENATE("R2C",'Mapa final'!$S$13),"")</f>
        <v/>
      </c>
      <c r="AD7" s="154" t="str">
        <f>IF(AND('Mapa final'!$AE$11="Muy Alta",'Mapa final'!$AG$11="Leve"),CONCATENATE("R2C",'Mapa final'!$S$11),"")</f>
        <v/>
      </c>
      <c r="AE7" s="154" t="str">
        <f>IF(AND('Mapa final'!$AE$13="Muy Alta",'Mapa final'!$AG$13="Leve"),CONCATENATE("R2C",'Mapa final'!$S$13),"")</f>
        <v/>
      </c>
      <c r="AF7" s="154" t="str">
        <f>IF(AND('Mapa final'!$AE$11="Muy Alta",'Mapa final'!$AG$11="Leve"),CONCATENATE("R2C",'Mapa final'!$S$11),"")</f>
        <v/>
      </c>
      <c r="AG7" s="154" t="str">
        <f>IF(AND('Mapa final'!$AE$13="Muy Alta",'Mapa final'!$AG$13="Leve"),CONCATENATE("R2C",'Mapa final'!$S$13),"")</f>
        <v/>
      </c>
      <c r="AH7" s="46" t="str">
        <f>IF(AND('Mapa final'!$AE$11="Muy Alta",'Mapa final'!$AG$11="Catastrófico"),CONCATENATE("R2C",'Mapa final'!$S$11),"")</f>
        <v/>
      </c>
      <c r="AI7" s="156" t="str">
        <f>IF(AND('Mapa final'!$AE$13="Muy Alta",'Mapa final'!$AG$13="Catastrófico"),CONCATENATE("R2C",'Mapa final'!$S$13),"")</f>
        <v/>
      </c>
      <c r="AJ7" s="156" t="str">
        <f>IF(AND('Mapa final'!$AE$11="Muy Alta",'Mapa final'!$AG$11="Catastrófico"),CONCATENATE("R2C",'Mapa final'!$S$11),"")</f>
        <v/>
      </c>
      <c r="AK7" s="156" t="str">
        <f>IF(AND('Mapa final'!$AE$13="Muy Alta",'Mapa final'!$AG$13="Catastrófico"),CONCATENATE("R2C",'Mapa final'!$S$13),"")</f>
        <v/>
      </c>
      <c r="AL7" s="156" t="str">
        <f>IF(AND('Mapa final'!$AE$11="Muy Alta",'Mapa final'!$AG$11="Catastrófico"),CONCATENATE("R2C",'Mapa final'!$S$11),"")</f>
        <v/>
      </c>
      <c r="AM7" s="47" t="str">
        <f>IF(AND('Mapa final'!$AE$13="Muy Alta",'Mapa final'!$AG$13="Catastrófico"),CONCATENATE("R2C",'Mapa final'!$S$13),"")</f>
        <v/>
      </c>
      <c r="AN7" s="70"/>
      <c r="AO7" s="334"/>
      <c r="AP7" s="335"/>
      <c r="AQ7" s="335"/>
      <c r="AR7" s="335"/>
      <c r="AS7" s="335"/>
      <c r="AT7" s="336"/>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73"/>
      <c r="C8" s="273"/>
      <c r="D8" s="274"/>
      <c r="E8" s="314"/>
      <c r="F8" s="315"/>
      <c r="G8" s="315"/>
      <c r="H8" s="315"/>
      <c r="I8" s="315"/>
      <c r="J8" s="44" t="str">
        <f>IF(AND('Mapa final'!$AE$11="Muy Alta",'Mapa final'!$AG$11="Leve"),CONCATENATE("R2C",'Mapa final'!$S$11),"")</f>
        <v/>
      </c>
      <c r="K8" s="154" t="str">
        <f>IF(AND('Mapa final'!$AE$13="Muy Alta",'Mapa final'!$AG$13="Leve"),CONCATENATE("R2C",'Mapa final'!$S$13),"")</f>
        <v/>
      </c>
      <c r="L8" s="154" t="str">
        <f>IF(AND('Mapa final'!$AE$11="Muy Alta",'Mapa final'!$AG$11="Leve"),CONCATENATE("R2C",'Mapa final'!$S$11),"")</f>
        <v/>
      </c>
      <c r="M8" s="154" t="str">
        <f>IF(AND('Mapa final'!$AE$13="Muy Alta",'Mapa final'!$AG$13="Leve"),CONCATENATE("R2C",'Mapa final'!$S$13),"")</f>
        <v/>
      </c>
      <c r="N8" s="154" t="str">
        <f>IF(AND('Mapa final'!$AE$11="Muy Alta",'Mapa final'!$AG$11="Leve"),CONCATENATE("R2C",'Mapa final'!$S$11),"")</f>
        <v/>
      </c>
      <c r="O8" s="45" t="str">
        <f>IF(AND('Mapa final'!$AE$13="Muy Alta",'Mapa final'!$AG$13="Leve"),CONCATENATE("R2C",'Mapa final'!$S$13),"")</f>
        <v/>
      </c>
      <c r="P8" s="44" t="str">
        <f>IF(AND('Mapa final'!$AE$11="Muy Alta",'Mapa final'!$AG$11="Leve"),CONCATENATE("R2C",'Mapa final'!$S$11),"")</f>
        <v/>
      </c>
      <c r="Q8" s="154" t="str">
        <f>IF(AND('Mapa final'!$AE$13="Muy Alta",'Mapa final'!$AG$13="Leve"),CONCATENATE("R2C",'Mapa final'!$S$13),"")</f>
        <v/>
      </c>
      <c r="R8" s="154" t="str">
        <f>IF(AND('Mapa final'!$AE$11="Muy Alta",'Mapa final'!$AG$11="Leve"),CONCATENATE("R2C",'Mapa final'!$S$11),"")</f>
        <v/>
      </c>
      <c r="S8" s="154" t="str">
        <f>IF(AND('Mapa final'!$AE$13="Muy Alta",'Mapa final'!$AG$13="Leve"),CONCATENATE("R2C",'Mapa final'!$S$13),"")</f>
        <v/>
      </c>
      <c r="T8" s="154" t="str">
        <f>IF(AND('Mapa final'!$AE$11="Muy Alta",'Mapa final'!$AG$11="Leve"),CONCATENATE("R2C",'Mapa final'!$S$11),"")</f>
        <v/>
      </c>
      <c r="U8" s="45" t="str">
        <f>IF(AND('Mapa final'!$AE$13="Muy Alta",'Mapa final'!$AG$13="Leve"),CONCATENATE("R2C",'Mapa final'!$S$13),"")</f>
        <v/>
      </c>
      <c r="V8" s="44" t="str">
        <f>IF(AND('Mapa final'!$AE$11="Muy Alta",'Mapa final'!$AG$11="Leve"),CONCATENATE("R2C",'Mapa final'!$S$11),"")</f>
        <v/>
      </c>
      <c r="W8" s="154" t="str">
        <f>IF(AND('Mapa final'!$AE$13="Muy Alta",'Mapa final'!$AG$13="Leve"),CONCATENATE("R2C",'Mapa final'!$S$13),"")</f>
        <v/>
      </c>
      <c r="X8" s="154" t="str">
        <f>IF(AND('Mapa final'!$AE$11="Muy Alta",'Mapa final'!$AG$11="Leve"),CONCATENATE("R2C",'Mapa final'!$S$11),"")</f>
        <v/>
      </c>
      <c r="Y8" s="154" t="str">
        <f>IF(AND('Mapa final'!$AE$13="Muy Alta",'Mapa final'!$AG$13="Leve"),CONCATENATE("R2C",'Mapa final'!$S$13),"")</f>
        <v/>
      </c>
      <c r="Z8" s="154" t="str">
        <f>IF(AND('Mapa final'!$AE$11="Muy Alta",'Mapa final'!$AG$11="Leve"),CONCATENATE("R2C",'Mapa final'!$S$11),"")</f>
        <v/>
      </c>
      <c r="AA8" s="45" t="str">
        <f>IF(AND('Mapa final'!$AE$13="Muy Alta",'Mapa final'!$AG$13="Leve"),CONCATENATE("R2C",'Mapa final'!$S$13),"")</f>
        <v/>
      </c>
      <c r="AB8" s="44" t="str">
        <f>IF(AND('Mapa final'!$AE$11="Muy Alta",'Mapa final'!$AG$11="Leve"),CONCATENATE("R2C",'Mapa final'!$S$11),"")</f>
        <v/>
      </c>
      <c r="AC8" s="154" t="str">
        <f>IF(AND('Mapa final'!$AE$13="Muy Alta",'Mapa final'!$AG$13="Leve"),CONCATENATE("R2C",'Mapa final'!$S$13),"")</f>
        <v/>
      </c>
      <c r="AD8" s="154" t="str">
        <f>IF(AND('Mapa final'!$AE$11="Muy Alta",'Mapa final'!$AG$11="Leve"),CONCATENATE("R2C",'Mapa final'!$S$11),"")</f>
        <v/>
      </c>
      <c r="AE8" s="154" t="str">
        <f>IF(AND('Mapa final'!$AE$13="Muy Alta",'Mapa final'!$AG$13="Leve"),CONCATENATE("R2C",'Mapa final'!$S$13),"")</f>
        <v/>
      </c>
      <c r="AF8" s="154" t="str">
        <f>IF(AND('Mapa final'!$AE$11="Muy Alta",'Mapa final'!$AG$11="Leve"),CONCATENATE("R2C",'Mapa final'!$S$11),"")</f>
        <v/>
      </c>
      <c r="AG8" s="154" t="str">
        <f>IF(AND('Mapa final'!$AE$13="Muy Alta",'Mapa final'!$AG$13="Leve"),CONCATENATE("R2C",'Mapa final'!$S$13),"")</f>
        <v/>
      </c>
      <c r="AH8" s="46" t="str">
        <f>IF(AND('Mapa final'!$AE$11="Muy Alta",'Mapa final'!$AG$11="Catastrófico"),CONCATENATE("R2C",'Mapa final'!$S$11),"")</f>
        <v/>
      </c>
      <c r="AI8" s="156" t="str">
        <f>IF(AND('Mapa final'!$AE$13="Muy Alta",'Mapa final'!$AG$13="Catastrófico"),CONCATENATE("R2C",'Mapa final'!$S$13),"")</f>
        <v/>
      </c>
      <c r="AJ8" s="156" t="str">
        <f>IF(AND('Mapa final'!$AE$11="Muy Alta",'Mapa final'!$AG$11="Catastrófico"),CONCATENATE("R2C",'Mapa final'!$S$11),"")</f>
        <v/>
      </c>
      <c r="AK8" s="156" t="str">
        <f>IF(AND('Mapa final'!$AE$13="Muy Alta",'Mapa final'!$AG$13="Catastrófico"),CONCATENATE("R2C",'Mapa final'!$S$13),"")</f>
        <v/>
      </c>
      <c r="AL8" s="156" t="str">
        <f>IF(AND('Mapa final'!$AE$11="Muy Alta",'Mapa final'!$AG$11="Catastrófico"),CONCATENATE("R2C",'Mapa final'!$S$11),"")</f>
        <v/>
      </c>
      <c r="AM8" s="47" t="str">
        <f>IF(AND('Mapa final'!$AE$13="Muy Alta",'Mapa final'!$AG$13="Catastrófico"),CONCATENATE("R2C",'Mapa final'!$S$13),"")</f>
        <v/>
      </c>
      <c r="AN8" s="70"/>
      <c r="AO8" s="334"/>
      <c r="AP8" s="335"/>
      <c r="AQ8" s="335"/>
      <c r="AR8" s="335"/>
      <c r="AS8" s="335"/>
      <c r="AT8" s="336"/>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73"/>
      <c r="C9" s="273"/>
      <c r="D9" s="274"/>
      <c r="E9" s="314"/>
      <c r="F9" s="315"/>
      <c r="G9" s="315"/>
      <c r="H9" s="315"/>
      <c r="I9" s="315"/>
      <c r="J9" s="44" t="str">
        <f>IF(AND('Mapa final'!$AE$11="Muy Alta",'Mapa final'!$AG$11="Leve"),CONCATENATE("R2C",'Mapa final'!$S$11),"")</f>
        <v/>
      </c>
      <c r="K9" s="154" t="str">
        <f>IF(AND('Mapa final'!$AE$13="Muy Alta",'Mapa final'!$AG$13="Leve"),CONCATENATE("R2C",'Mapa final'!$S$13),"")</f>
        <v/>
      </c>
      <c r="L9" s="154" t="str">
        <f>IF(AND('Mapa final'!$AE$11="Muy Alta",'Mapa final'!$AG$11="Leve"),CONCATENATE("R2C",'Mapa final'!$S$11),"")</f>
        <v/>
      </c>
      <c r="M9" s="154" t="str">
        <f>IF(AND('Mapa final'!$AE$13="Muy Alta",'Mapa final'!$AG$13="Leve"),CONCATENATE("R2C",'Mapa final'!$S$13),"")</f>
        <v/>
      </c>
      <c r="N9" s="154" t="str">
        <f>IF(AND('Mapa final'!$AE$11="Muy Alta",'Mapa final'!$AG$11="Leve"),CONCATENATE("R2C",'Mapa final'!$S$11),"")</f>
        <v/>
      </c>
      <c r="O9" s="45" t="str">
        <f>IF(AND('Mapa final'!$AE$13="Muy Alta",'Mapa final'!$AG$13="Leve"),CONCATENATE("R2C",'Mapa final'!$S$13),"")</f>
        <v/>
      </c>
      <c r="P9" s="44" t="str">
        <f>IF(AND('Mapa final'!$AE$11="Muy Alta",'Mapa final'!$AG$11="Leve"),CONCATENATE("R2C",'Mapa final'!$S$11),"")</f>
        <v/>
      </c>
      <c r="Q9" s="154" t="str">
        <f>IF(AND('Mapa final'!$AE$13="Muy Alta",'Mapa final'!$AG$13="Leve"),CONCATENATE("R2C",'Mapa final'!$S$13),"")</f>
        <v/>
      </c>
      <c r="R9" s="154" t="str">
        <f>IF(AND('Mapa final'!$AE$11="Muy Alta",'Mapa final'!$AG$11="Leve"),CONCATENATE("R2C",'Mapa final'!$S$11),"")</f>
        <v/>
      </c>
      <c r="S9" s="154" t="str">
        <f>IF(AND('Mapa final'!$AE$13="Muy Alta",'Mapa final'!$AG$13="Leve"),CONCATENATE("R2C",'Mapa final'!$S$13),"")</f>
        <v/>
      </c>
      <c r="T9" s="154" t="str">
        <f>IF(AND('Mapa final'!$AE$11="Muy Alta",'Mapa final'!$AG$11="Leve"),CONCATENATE("R2C",'Mapa final'!$S$11),"")</f>
        <v/>
      </c>
      <c r="U9" s="45" t="str">
        <f>IF(AND('Mapa final'!$AE$13="Muy Alta",'Mapa final'!$AG$13="Leve"),CONCATENATE("R2C",'Mapa final'!$S$13),"")</f>
        <v/>
      </c>
      <c r="V9" s="44" t="str">
        <f>IF(AND('Mapa final'!$AE$11="Muy Alta",'Mapa final'!$AG$11="Leve"),CONCATENATE("R2C",'Mapa final'!$S$11),"")</f>
        <v/>
      </c>
      <c r="W9" s="154" t="str">
        <f>IF(AND('Mapa final'!$AE$13="Muy Alta",'Mapa final'!$AG$13="Leve"),CONCATENATE("R2C",'Mapa final'!$S$13),"")</f>
        <v/>
      </c>
      <c r="X9" s="154" t="str">
        <f>IF(AND('Mapa final'!$AE$11="Muy Alta",'Mapa final'!$AG$11="Leve"),CONCATENATE("R2C",'Mapa final'!$S$11),"")</f>
        <v/>
      </c>
      <c r="Y9" s="154" t="str">
        <f>IF(AND('Mapa final'!$AE$13="Muy Alta",'Mapa final'!$AG$13="Leve"),CONCATENATE("R2C",'Mapa final'!$S$13),"")</f>
        <v/>
      </c>
      <c r="Z9" s="154" t="str">
        <f>IF(AND('Mapa final'!$AE$11="Muy Alta",'Mapa final'!$AG$11="Leve"),CONCATENATE("R2C",'Mapa final'!$S$11),"")</f>
        <v/>
      </c>
      <c r="AA9" s="45" t="str">
        <f>IF(AND('Mapa final'!$AE$13="Muy Alta",'Mapa final'!$AG$13="Leve"),CONCATENATE("R2C",'Mapa final'!$S$13),"")</f>
        <v/>
      </c>
      <c r="AB9" s="44" t="str">
        <f>IF(AND('Mapa final'!$AE$11="Muy Alta",'Mapa final'!$AG$11="Leve"),CONCATENATE("R2C",'Mapa final'!$S$11),"")</f>
        <v/>
      </c>
      <c r="AC9" s="154" t="str">
        <f>IF(AND('Mapa final'!$AE$13="Muy Alta",'Mapa final'!$AG$13="Leve"),CONCATENATE("R2C",'Mapa final'!$S$13),"")</f>
        <v/>
      </c>
      <c r="AD9" s="154" t="str">
        <f>IF(AND('Mapa final'!$AE$11="Muy Alta",'Mapa final'!$AG$11="Leve"),CONCATENATE("R2C",'Mapa final'!$S$11),"")</f>
        <v/>
      </c>
      <c r="AE9" s="154" t="str">
        <f>IF(AND('Mapa final'!$AE$13="Muy Alta",'Mapa final'!$AG$13="Leve"),CONCATENATE("R2C",'Mapa final'!$S$13),"")</f>
        <v/>
      </c>
      <c r="AF9" s="154" t="str">
        <f>IF(AND('Mapa final'!$AE$11="Muy Alta",'Mapa final'!$AG$11="Leve"),CONCATENATE("R2C",'Mapa final'!$S$11),"")</f>
        <v/>
      </c>
      <c r="AG9" s="154" t="str">
        <f>IF(AND('Mapa final'!$AE$13="Muy Alta",'Mapa final'!$AG$13="Leve"),CONCATENATE("R2C",'Mapa final'!$S$13),"")</f>
        <v/>
      </c>
      <c r="AH9" s="46" t="str">
        <f>IF(AND('Mapa final'!$AE$11="Muy Alta",'Mapa final'!$AG$11="Catastrófico"),CONCATENATE("R2C",'Mapa final'!$S$11),"")</f>
        <v/>
      </c>
      <c r="AI9" s="156" t="str">
        <f>IF(AND('Mapa final'!$AE$13="Muy Alta",'Mapa final'!$AG$13="Catastrófico"),CONCATENATE("R2C",'Mapa final'!$S$13),"")</f>
        <v/>
      </c>
      <c r="AJ9" s="156" t="str">
        <f>IF(AND('Mapa final'!$AE$11="Muy Alta",'Mapa final'!$AG$11="Catastrófico"),CONCATENATE("R2C",'Mapa final'!$S$11),"")</f>
        <v/>
      </c>
      <c r="AK9" s="156" t="str">
        <f>IF(AND('Mapa final'!$AE$13="Muy Alta",'Mapa final'!$AG$13="Catastrófico"),CONCATENATE("R2C",'Mapa final'!$S$13),"")</f>
        <v/>
      </c>
      <c r="AL9" s="156" t="str">
        <f>IF(AND('Mapa final'!$AE$11="Muy Alta",'Mapa final'!$AG$11="Catastrófico"),CONCATENATE("R2C",'Mapa final'!$S$11),"")</f>
        <v/>
      </c>
      <c r="AM9" s="47" t="str">
        <f>IF(AND('Mapa final'!$AE$13="Muy Alta",'Mapa final'!$AG$13="Catastrófico"),CONCATENATE("R2C",'Mapa final'!$S$13),"")</f>
        <v/>
      </c>
      <c r="AN9" s="70"/>
      <c r="AO9" s="334"/>
      <c r="AP9" s="335"/>
      <c r="AQ9" s="335"/>
      <c r="AR9" s="335"/>
      <c r="AS9" s="335"/>
      <c r="AT9" s="336"/>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73"/>
      <c r="C10" s="273"/>
      <c r="D10" s="274"/>
      <c r="E10" s="314"/>
      <c r="F10" s="315"/>
      <c r="G10" s="315"/>
      <c r="H10" s="315"/>
      <c r="I10" s="315"/>
      <c r="J10" s="44" t="str">
        <f>IF(AND('Mapa final'!$AE$11="Muy Alta",'Mapa final'!$AG$11="Leve"),CONCATENATE("R2C",'Mapa final'!$S$11),"")</f>
        <v/>
      </c>
      <c r="K10" s="154" t="str">
        <f>IF(AND('Mapa final'!$AE$13="Muy Alta",'Mapa final'!$AG$13="Leve"),CONCATENATE("R2C",'Mapa final'!$S$13),"")</f>
        <v/>
      </c>
      <c r="L10" s="154" t="str">
        <f>IF(AND('Mapa final'!$AE$11="Muy Alta",'Mapa final'!$AG$11="Leve"),CONCATENATE("R2C",'Mapa final'!$S$11),"")</f>
        <v/>
      </c>
      <c r="M10" s="154" t="str">
        <f>IF(AND('Mapa final'!$AE$13="Muy Alta",'Mapa final'!$AG$13="Leve"),CONCATENATE("R2C",'Mapa final'!$S$13),"")</f>
        <v/>
      </c>
      <c r="N10" s="154" t="str">
        <f>IF(AND('Mapa final'!$AE$11="Muy Alta",'Mapa final'!$AG$11="Leve"),CONCATENATE("R2C",'Mapa final'!$S$11),"")</f>
        <v/>
      </c>
      <c r="O10" s="45" t="str">
        <f>IF(AND('Mapa final'!$AE$13="Muy Alta",'Mapa final'!$AG$13="Leve"),CONCATENATE("R2C",'Mapa final'!$S$13),"")</f>
        <v/>
      </c>
      <c r="P10" s="44" t="str">
        <f>IF(AND('Mapa final'!$AE$11="Muy Alta",'Mapa final'!$AG$11="Leve"),CONCATENATE("R2C",'Mapa final'!$S$11),"")</f>
        <v/>
      </c>
      <c r="Q10" s="154" t="str">
        <f>IF(AND('Mapa final'!$AE$13="Muy Alta",'Mapa final'!$AG$13="Leve"),CONCATENATE("R2C",'Mapa final'!$S$13),"")</f>
        <v/>
      </c>
      <c r="R10" s="154" t="str">
        <f>IF(AND('Mapa final'!$AE$11="Muy Alta",'Mapa final'!$AG$11="Leve"),CONCATENATE("R2C",'Mapa final'!$S$11),"")</f>
        <v/>
      </c>
      <c r="S10" s="154" t="str">
        <f>IF(AND('Mapa final'!$AE$13="Muy Alta",'Mapa final'!$AG$13="Leve"),CONCATENATE("R2C",'Mapa final'!$S$13),"")</f>
        <v/>
      </c>
      <c r="T10" s="154" t="str">
        <f>IF(AND('Mapa final'!$AE$11="Muy Alta",'Mapa final'!$AG$11="Leve"),CONCATENATE("R2C",'Mapa final'!$S$11),"")</f>
        <v/>
      </c>
      <c r="U10" s="45" t="str">
        <f>IF(AND('Mapa final'!$AE$13="Muy Alta",'Mapa final'!$AG$13="Leve"),CONCATENATE("R2C",'Mapa final'!$S$13),"")</f>
        <v/>
      </c>
      <c r="V10" s="44" t="str">
        <f>IF(AND('Mapa final'!$AE$11="Muy Alta",'Mapa final'!$AG$11="Leve"),CONCATENATE("R2C",'Mapa final'!$S$11),"")</f>
        <v/>
      </c>
      <c r="W10" s="154" t="str">
        <f>IF(AND('Mapa final'!$AE$13="Muy Alta",'Mapa final'!$AG$13="Leve"),CONCATENATE("R2C",'Mapa final'!$S$13),"")</f>
        <v/>
      </c>
      <c r="X10" s="154" t="str">
        <f>IF(AND('Mapa final'!$AE$11="Muy Alta",'Mapa final'!$AG$11="Leve"),CONCATENATE("R2C",'Mapa final'!$S$11),"")</f>
        <v/>
      </c>
      <c r="Y10" s="154" t="str">
        <f>IF(AND('Mapa final'!$AE$13="Muy Alta",'Mapa final'!$AG$13="Leve"),CONCATENATE("R2C",'Mapa final'!$S$13),"")</f>
        <v/>
      </c>
      <c r="Z10" s="154" t="str">
        <f>IF(AND('Mapa final'!$AE$11="Muy Alta",'Mapa final'!$AG$11="Leve"),CONCATENATE("R2C",'Mapa final'!$S$11),"")</f>
        <v/>
      </c>
      <c r="AA10" s="45" t="str">
        <f>IF(AND('Mapa final'!$AE$13="Muy Alta",'Mapa final'!$AG$13="Leve"),CONCATENATE("R2C",'Mapa final'!$S$13),"")</f>
        <v/>
      </c>
      <c r="AB10" s="44" t="str">
        <f>IF(AND('Mapa final'!$AE$11="Muy Alta",'Mapa final'!$AG$11="Leve"),CONCATENATE("R2C",'Mapa final'!$S$11),"")</f>
        <v/>
      </c>
      <c r="AC10" s="154" t="str">
        <f>IF(AND('Mapa final'!$AE$13="Muy Alta",'Mapa final'!$AG$13="Leve"),CONCATENATE("R2C",'Mapa final'!$S$13),"")</f>
        <v/>
      </c>
      <c r="AD10" s="154" t="str">
        <f>IF(AND('Mapa final'!$AE$11="Muy Alta",'Mapa final'!$AG$11="Leve"),CONCATENATE("R2C",'Mapa final'!$S$11),"")</f>
        <v/>
      </c>
      <c r="AE10" s="154" t="str">
        <f>IF(AND('Mapa final'!$AE$13="Muy Alta",'Mapa final'!$AG$13="Leve"),CONCATENATE("R2C",'Mapa final'!$S$13),"")</f>
        <v/>
      </c>
      <c r="AF10" s="154" t="str">
        <f>IF(AND('Mapa final'!$AE$11="Muy Alta",'Mapa final'!$AG$11="Leve"),CONCATENATE("R2C",'Mapa final'!$S$11),"")</f>
        <v/>
      </c>
      <c r="AG10" s="154" t="str">
        <f>IF(AND('Mapa final'!$AE$13="Muy Alta",'Mapa final'!$AG$13="Leve"),CONCATENATE("R2C",'Mapa final'!$S$13),"")</f>
        <v/>
      </c>
      <c r="AH10" s="46" t="str">
        <f>IF(AND('Mapa final'!$AE$11="Muy Alta",'Mapa final'!$AG$11="Catastrófico"),CONCATENATE("R2C",'Mapa final'!$S$11),"")</f>
        <v/>
      </c>
      <c r="AI10" s="156" t="str">
        <f>IF(AND('Mapa final'!$AE$13="Muy Alta",'Mapa final'!$AG$13="Catastrófico"),CONCATENATE("R2C",'Mapa final'!$S$13),"")</f>
        <v/>
      </c>
      <c r="AJ10" s="156" t="str">
        <f>IF(AND('Mapa final'!$AE$11="Muy Alta",'Mapa final'!$AG$11="Catastrófico"),CONCATENATE("R2C",'Mapa final'!$S$11),"")</f>
        <v/>
      </c>
      <c r="AK10" s="156" t="str">
        <f>IF(AND('Mapa final'!$AE$13="Muy Alta",'Mapa final'!$AG$13="Catastrófico"),CONCATENATE("R2C",'Mapa final'!$S$13),"")</f>
        <v/>
      </c>
      <c r="AL10" s="156" t="str">
        <f>IF(AND('Mapa final'!$AE$11="Muy Alta",'Mapa final'!$AG$11="Catastrófico"),CONCATENATE("R2C",'Mapa final'!$S$11),"")</f>
        <v/>
      </c>
      <c r="AM10" s="47" t="str">
        <f>IF(AND('Mapa final'!$AE$13="Muy Alta",'Mapa final'!$AG$13="Catastrófico"),CONCATENATE("R2C",'Mapa final'!$S$13),"")</f>
        <v/>
      </c>
      <c r="AN10" s="70"/>
      <c r="AO10" s="334"/>
      <c r="AP10" s="335"/>
      <c r="AQ10" s="335"/>
      <c r="AR10" s="335"/>
      <c r="AS10" s="335"/>
      <c r="AT10" s="336"/>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73"/>
      <c r="C11" s="273"/>
      <c r="D11" s="274"/>
      <c r="E11" s="314"/>
      <c r="F11" s="315"/>
      <c r="G11" s="315"/>
      <c r="H11" s="315"/>
      <c r="I11" s="315"/>
      <c r="J11" s="44" t="str">
        <f>IF(AND('Mapa final'!$AE$11="Muy Alta",'Mapa final'!$AG$11="Leve"),CONCATENATE("R2C",'Mapa final'!$S$11),"")</f>
        <v/>
      </c>
      <c r="K11" s="154" t="str">
        <f>IF(AND('Mapa final'!$AE$13="Muy Alta",'Mapa final'!$AG$13="Leve"),CONCATENATE("R2C",'Mapa final'!$S$13),"")</f>
        <v/>
      </c>
      <c r="L11" s="154" t="str">
        <f>IF(AND('Mapa final'!$AE$11="Muy Alta",'Mapa final'!$AG$11="Leve"),CONCATENATE("R2C",'Mapa final'!$S$11),"")</f>
        <v/>
      </c>
      <c r="M11" s="154" t="str">
        <f>IF(AND('Mapa final'!$AE$13="Muy Alta",'Mapa final'!$AG$13="Leve"),CONCATENATE("R2C",'Mapa final'!$S$13),"")</f>
        <v/>
      </c>
      <c r="N11" s="154" t="str">
        <f>IF(AND('Mapa final'!$AE$11="Muy Alta",'Mapa final'!$AG$11="Leve"),CONCATENATE("R2C",'Mapa final'!$S$11),"")</f>
        <v/>
      </c>
      <c r="O11" s="45" t="str">
        <f>IF(AND('Mapa final'!$AE$13="Muy Alta",'Mapa final'!$AG$13="Leve"),CONCATENATE("R2C",'Mapa final'!$S$13),"")</f>
        <v/>
      </c>
      <c r="P11" s="44" t="str">
        <f>IF(AND('Mapa final'!$AE$11="Muy Alta",'Mapa final'!$AG$11="Leve"),CONCATENATE("R2C",'Mapa final'!$S$11),"")</f>
        <v/>
      </c>
      <c r="Q11" s="154" t="str">
        <f>IF(AND('Mapa final'!$AE$13="Muy Alta",'Mapa final'!$AG$13="Leve"),CONCATENATE("R2C",'Mapa final'!$S$13),"")</f>
        <v/>
      </c>
      <c r="R11" s="154" t="str">
        <f>IF(AND('Mapa final'!$AE$11="Muy Alta",'Mapa final'!$AG$11="Leve"),CONCATENATE("R2C",'Mapa final'!$S$11),"")</f>
        <v/>
      </c>
      <c r="S11" s="154" t="str">
        <f>IF(AND('Mapa final'!$AE$13="Muy Alta",'Mapa final'!$AG$13="Leve"),CONCATENATE("R2C",'Mapa final'!$S$13),"")</f>
        <v/>
      </c>
      <c r="T11" s="154" t="str">
        <f>IF(AND('Mapa final'!$AE$11="Muy Alta",'Mapa final'!$AG$11="Leve"),CONCATENATE("R2C",'Mapa final'!$S$11),"")</f>
        <v/>
      </c>
      <c r="U11" s="45" t="str">
        <f>IF(AND('Mapa final'!$AE$13="Muy Alta",'Mapa final'!$AG$13="Leve"),CONCATENATE("R2C",'Mapa final'!$S$13),"")</f>
        <v/>
      </c>
      <c r="V11" s="44" t="str">
        <f>IF(AND('Mapa final'!$AE$11="Muy Alta",'Mapa final'!$AG$11="Leve"),CONCATENATE("R2C",'Mapa final'!$S$11),"")</f>
        <v/>
      </c>
      <c r="W11" s="154" t="str">
        <f>IF(AND('Mapa final'!$AE$13="Muy Alta",'Mapa final'!$AG$13="Leve"),CONCATENATE("R2C",'Mapa final'!$S$13),"")</f>
        <v/>
      </c>
      <c r="X11" s="154" t="str">
        <f>IF(AND('Mapa final'!$AE$11="Muy Alta",'Mapa final'!$AG$11="Leve"),CONCATENATE("R2C",'Mapa final'!$S$11),"")</f>
        <v/>
      </c>
      <c r="Y11" s="154" t="str">
        <f>IF(AND('Mapa final'!$AE$13="Muy Alta",'Mapa final'!$AG$13="Leve"),CONCATENATE("R2C",'Mapa final'!$S$13),"")</f>
        <v/>
      </c>
      <c r="Z11" s="154" t="str">
        <f>IF(AND('Mapa final'!$AE$11="Muy Alta",'Mapa final'!$AG$11="Leve"),CONCATENATE("R2C",'Mapa final'!$S$11),"")</f>
        <v/>
      </c>
      <c r="AA11" s="45" t="str">
        <f>IF(AND('Mapa final'!$AE$13="Muy Alta",'Mapa final'!$AG$13="Leve"),CONCATENATE("R2C",'Mapa final'!$S$13),"")</f>
        <v/>
      </c>
      <c r="AB11" s="44" t="str">
        <f>IF(AND('Mapa final'!$AE$11="Muy Alta",'Mapa final'!$AG$11="Leve"),CONCATENATE("R2C",'Mapa final'!$S$11),"")</f>
        <v/>
      </c>
      <c r="AC11" s="154" t="str">
        <f>IF(AND('Mapa final'!$AE$13="Muy Alta",'Mapa final'!$AG$13="Leve"),CONCATENATE("R2C",'Mapa final'!$S$13),"")</f>
        <v/>
      </c>
      <c r="AD11" s="154" t="str">
        <f>IF(AND('Mapa final'!$AE$11="Muy Alta",'Mapa final'!$AG$11="Leve"),CONCATENATE("R2C",'Mapa final'!$S$11),"")</f>
        <v/>
      </c>
      <c r="AE11" s="154" t="str">
        <f>IF(AND('Mapa final'!$AE$13="Muy Alta",'Mapa final'!$AG$13="Leve"),CONCATENATE("R2C",'Mapa final'!$S$13),"")</f>
        <v/>
      </c>
      <c r="AF11" s="154" t="str">
        <f>IF(AND('Mapa final'!$AE$11="Muy Alta",'Mapa final'!$AG$11="Leve"),CONCATENATE("R2C",'Mapa final'!$S$11),"")</f>
        <v/>
      </c>
      <c r="AG11" s="154" t="str">
        <f>IF(AND('Mapa final'!$AE$13="Muy Alta",'Mapa final'!$AG$13="Leve"),CONCATENATE("R2C",'Mapa final'!$S$13),"")</f>
        <v/>
      </c>
      <c r="AH11" s="46" t="str">
        <f>IF(AND('Mapa final'!$AE$11="Muy Alta",'Mapa final'!$AG$11="Catastrófico"),CONCATENATE("R2C",'Mapa final'!$S$11),"")</f>
        <v/>
      </c>
      <c r="AI11" s="156" t="str">
        <f>IF(AND('Mapa final'!$AE$13="Muy Alta",'Mapa final'!$AG$13="Catastrófico"),CONCATENATE("R2C",'Mapa final'!$S$13),"")</f>
        <v/>
      </c>
      <c r="AJ11" s="156" t="str">
        <f>IF(AND('Mapa final'!$AE$11="Muy Alta",'Mapa final'!$AG$11="Catastrófico"),CONCATENATE("R2C",'Mapa final'!$S$11),"")</f>
        <v/>
      </c>
      <c r="AK11" s="156" t="str">
        <f>IF(AND('Mapa final'!$AE$13="Muy Alta",'Mapa final'!$AG$13="Catastrófico"),CONCATENATE("R2C",'Mapa final'!$S$13),"")</f>
        <v/>
      </c>
      <c r="AL11" s="156" t="str">
        <f>IF(AND('Mapa final'!$AE$11="Muy Alta",'Mapa final'!$AG$11="Catastrófico"),CONCATENATE("R2C",'Mapa final'!$S$11),"")</f>
        <v/>
      </c>
      <c r="AM11" s="47" t="str">
        <f>IF(AND('Mapa final'!$AE$13="Muy Alta",'Mapa final'!$AG$13="Catastrófico"),CONCATENATE("R2C",'Mapa final'!$S$13),"")</f>
        <v/>
      </c>
      <c r="AN11" s="70"/>
      <c r="AO11" s="334"/>
      <c r="AP11" s="335"/>
      <c r="AQ11" s="335"/>
      <c r="AR11" s="335"/>
      <c r="AS11" s="335"/>
      <c r="AT11" s="336"/>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73"/>
      <c r="C12" s="273"/>
      <c r="D12" s="274"/>
      <c r="E12" s="314"/>
      <c r="F12" s="315"/>
      <c r="G12" s="315"/>
      <c r="H12" s="315"/>
      <c r="I12" s="315"/>
      <c r="J12" s="44" t="str">
        <f>IF(AND('Mapa final'!$AE$11="Muy Alta",'Mapa final'!$AG$11="Leve"),CONCATENATE("R2C",'Mapa final'!$S$11),"")</f>
        <v/>
      </c>
      <c r="K12" s="154" t="str">
        <f>IF(AND('Mapa final'!$AE$13="Muy Alta",'Mapa final'!$AG$13="Leve"),CONCATENATE("R2C",'Mapa final'!$S$13),"")</f>
        <v/>
      </c>
      <c r="L12" s="154" t="str">
        <f>IF(AND('Mapa final'!$AE$11="Muy Alta",'Mapa final'!$AG$11="Leve"),CONCATENATE("R2C",'Mapa final'!$S$11),"")</f>
        <v/>
      </c>
      <c r="M12" s="154" t="str">
        <f>IF(AND('Mapa final'!$AE$13="Muy Alta",'Mapa final'!$AG$13="Leve"),CONCATENATE("R2C",'Mapa final'!$S$13),"")</f>
        <v/>
      </c>
      <c r="N12" s="154" t="str">
        <f>IF(AND('Mapa final'!$AE$11="Muy Alta",'Mapa final'!$AG$11="Leve"),CONCATENATE("R2C",'Mapa final'!$S$11),"")</f>
        <v/>
      </c>
      <c r="O12" s="45" t="str">
        <f>IF(AND('Mapa final'!$AE$13="Muy Alta",'Mapa final'!$AG$13="Leve"),CONCATENATE("R2C",'Mapa final'!$S$13),"")</f>
        <v/>
      </c>
      <c r="P12" s="44" t="str">
        <f>IF(AND('Mapa final'!$AE$11="Muy Alta",'Mapa final'!$AG$11="Leve"),CONCATENATE("R2C",'Mapa final'!$S$11),"")</f>
        <v/>
      </c>
      <c r="Q12" s="154" t="str">
        <f>IF(AND('Mapa final'!$AE$13="Muy Alta",'Mapa final'!$AG$13="Leve"),CONCATENATE("R2C",'Mapa final'!$S$13),"")</f>
        <v/>
      </c>
      <c r="R12" s="154" t="str">
        <f>IF(AND('Mapa final'!$AE$11="Muy Alta",'Mapa final'!$AG$11="Leve"),CONCATENATE("R2C",'Mapa final'!$S$11),"")</f>
        <v/>
      </c>
      <c r="S12" s="154" t="str">
        <f>IF(AND('Mapa final'!$AE$13="Muy Alta",'Mapa final'!$AG$13="Leve"),CONCATENATE("R2C",'Mapa final'!$S$13),"")</f>
        <v/>
      </c>
      <c r="T12" s="154" t="str">
        <f>IF(AND('Mapa final'!$AE$11="Muy Alta",'Mapa final'!$AG$11="Leve"),CONCATENATE("R2C",'Mapa final'!$S$11),"")</f>
        <v/>
      </c>
      <c r="U12" s="45" t="str">
        <f>IF(AND('Mapa final'!$AE$13="Muy Alta",'Mapa final'!$AG$13="Leve"),CONCATENATE("R2C",'Mapa final'!$S$13),"")</f>
        <v/>
      </c>
      <c r="V12" s="44" t="str">
        <f>IF(AND('Mapa final'!$AE$11="Muy Alta",'Mapa final'!$AG$11="Leve"),CONCATENATE("R2C",'Mapa final'!$S$11),"")</f>
        <v/>
      </c>
      <c r="W12" s="154" t="str">
        <f>IF(AND('Mapa final'!$AE$13="Muy Alta",'Mapa final'!$AG$13="Leve"),CONCATENATE("R2C",'Mapa final'!$S$13),"")</f>
        <v/>
      </c>
      <c r="X12" s="154" t="str">
        <f>IF(AND('Mapa final'!$AE$11="Muy Alta",'Mapa final'!$AG$11="Leve"),CONCATENATE("R2C",'Mapa final'!$S$11),"")</f>
        <v/>
      </c>
      <c r="Y12" s="154" t="str">
        <f>IF(AND('Mapa final'!$AE$13="Muy Alta",'Mapa final'!$AG$13="Leve"),CONCATENATE("R2C",'Mapa final'!$S$13),"")</f>
        <v/>
      </c>
      <c r="Z12" s="154" t="str">
        <f>IF(AND('Mapa final'!$AE$11="Muy Alta",'Mapa final'!$AG$11="Leve"),CONCATENATE("R2C",'Mapa final'!$S$11),"")</f>
        <v/>
      </c>
      <c r="AA12" s="45" t="str">
        <f>IF(AND('Mapa final'!$AE$13="Muy Alta",'Mapa final'!$AG$13="Leve"),CONCATENATE("R2C",'Mapa final'!$S$13),"")</f>
        <v/>
      </c>
      <c r="AB12" s="44" t="str">
        <f>IF(AND('Mapa final'!$AE$11="Muy Alta",'Mapa final'!$AG$11="Leve"),CONCATENATE("R2C",'Mapa final'!$S$11),"")</f>
        <v/>
      </c>
      <c r="AC12" s="154" t="str">
        <f>IF(AND('Mapa final'!$AE$13="Muy Alta",'Mapa final'!$AG$13="Leve"),CONCATENATE("R2C",'Mapa final'!$S$13),"")</f>
        <v/>
      </c>
      <c r="AD12" s="154" t="str">
        <f>IF(AND('Mapa final'!$AE$11="Muy Alta",'Mapa final'!$AG$11="Leve"),CONCATENATE("R2C",'Mapa final'!$S$11),"")</f>
        <v/>
      </c>
      <c r="AE12" s="154" t="str">
        <f>IF(AND('Mapa final'!$AE$13="Muy Alta",'Mapa final'!$AG$13="Leve"),CONCATENATE("R2C",'Mapa final'!$S$13),"")</f>
        <v/>
      </c>
      <c r="AF12" s="154" t="str">
        <f>IF(AND('Mapa final'!$AE$11="Muy Alta",'Mapa final'!$AG$11="Leve"),CONCATENATE("R2C",'Mapa final'!$S$11),"")</f>
        <v/>
      </c>
      <c r="AG12" s="154" t="str">
        <f>IF(AND('Mapa final'!$AE$13="Muy Alta",'Mapa final'!$AG$13="Leve"),CONCATENATE("R2C",'Mapa final'!$S$13),"")</f>
        <v/>
      </c>
      <c r="AH12" s="46" t="str">
        <f>IF(AND('Mapa final'!$AE$11="Muy Alta",'Mapa final'!$AG$11="Catastrófico"),CONCATENATE("R2C",'Mapa final'!$S$11),"")</f>
        <v/>
      </c>
      <c r="AI12" s="156" t="str">
        <f>IF(AND('Mapa final'!$AE$13="Muy Alta",'Mapa final'!$AG$13="Catastrófico"),CONCATENATE("R2C",'Mapa final'!$S$13),"")</f>
        <v/>
      </c>
      <c r="AJ12" s="156" t="str">
        <f>IF(AND('Mapa final'!$AE$11="Muy Alta",'Mapa final'!$AG$11="Catastrófico"),CONCATENATE("R2C",'Mapa final'!$S$11),"")</f>
        <v/>
      </c>
      <c r="AK12" s="156" t="str">
        <f>IF(AND('Mapa final'!$AE$13="Muy Alta",'Mapa final'!$AG$13="Catastrófico"),CONCATENATE("R2C",'Mapa final'!$S$13),"")</f>
        <v/>
      </c>
      <c r="AL12" s="156" t="str">
        <f>IF(AND('Mapa final'!$AE$11="Muy Alta",'Mapa final'!$AG$11="Catastrófico"),CONCATENATE("R2C",'Mapa final'!$S$11),"")</f>
        <v/>
      </c>
      <c r="AM12" s="47" t="str">
        <f>IF(AND('Mapa final'!$AE$13="Muy Alta",'Mapa final'!$AG$13="Catastrófico"),CONCATENATE("R2C",'Mapa final'!$S$13),"")</f>
        <v/>
      </c>
      <c r="AN12" s="70"/>
      <c r="AO12" s="334"/>
      <c r="AP12" s="335"/>
      <c r="AQ12" s="335"/>
      <c r="AR12" s="335"/>
      <c r="AS12" s="335"/>
      <c r="AT12" s="336"/>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73"/>
      <c r="C13" s="273"/>
      <c r="D13" s="274"/>
      <c r="E13" s="314"/>
      <c r="F13" s="315"/>
      <c r="G13" s="315"/>
      <c r="H13" s="315"/>
      <c r="I13" s="315"/>
      <c r="J13" s="44" t="str">
        <f>IF(AND('Mapa final'!$AE$11="Muy Alta",'Mapa final'!$AG$11="Leve"),CONCATENATE("R2C",'Mapa final'!$S$11),"")</f>
        <v/>
      </c>
      <c r="K13" s="154" t="str">
        <f>IF(AND('Mapa final'!$AE$13="Muy Alta",'Mapa final'!$AG$13="Leve"),CONCATENATE("R2C",'Mapa final'!$S$13),"")</f>
        <v/>
      </c>
      <c r="L13" s="154" t="str">
        <f>IF(AND('Mapa final'!$AE$11="Muy Alta",'Mapa final'!$AG$11="Leve"),CONCATENATE("R2C",'Mapa final'!$S$11),"")</f>
        <v/>
      </c>
      <c r="M13" s="154" t="str">
        <f>IF(AND('Mapa final'!$AE$13="Muy Alta",'Mapa final'!$AG$13="Leve"),CONCATENATE("R2C",'Mapa final'!$S$13),"")</f>
        <v/>
      </c>
      <c r="N13" s="154" t="str">
        <f>IF(AND('Mapa final'!$AE$11="Muy Alta",'Mapa final'!$AG$11="Leve"),CONCATENATE("R2C",'Mapa final'!$S$11),"")</f>
        <v/>
      </c>
      <c r="O13" s="45" t="str">
        <f>IF(AND('Mapa final'!$AE$13="Muy Alta",'Mapa final'!$AG$13="Leve"),CONCATENATE("R2C",'Mapa final'!$S$13),"")</f>
        <v/>
      </c>
      <c r="P13" s="44" t="str">
        <f>IF(AND('Mapa final'!$AE$11="Muy Alta",'Mapa final'!$AG$11="Leve"),CONCATENATE("R2C",'Mapa final'!$S$11),"")</f>
        <v/>
      </c>
      <c r="Q13" s="154" t="str">
        <f>IF(AND('Mapa final'!$AE$13="Muy Alta",'Mapa final'!$AG$13="Leve"),CONCATENATE("R2C",'Mapa final'!$S$13),"")</f>
        <v/>
      </c>
      <c r="R13" s="154" t="str">
        <f>IF(AND('Mapa final'!$AE$11="Muy Alta",'Mapa final'!$AG$11="Leve"),CONCATENATE("R2C",'Mapa final'!$S$11),"")</f>
        <v/>
      </c>
      <c r="S13" s="154" t="str">
        <f>IF(AND('Mapa final'!$AE$13="Muy Alta",'Mapa final'!$AG$13="Leve"),CONCATENATE("R2C",'Mapa final'!$S$13),"")</f>
        <v/>
      </c>
      <c r="T13" s="154" t="str">
        <f>IF(AND('Mapa final'!$AE$11="Muy Alta",'Mapa final'!$AG$11="Leve"),CONCATENATE("R2C",'Mapa final'!$S$11),"")</f>
        <v/>
      </c>
      <c r="U13" s="45" t="str">
        <f>IF(AND('Mapa final'!$AE$13="Muy Alta",'Mapa final'!$AG$13="Leve"),CONCATENATE("R2C",'Mapa final'!$S$13),"")</f>
        <v/>
      </c>
      <c r="V13" s="44" t="str">
        <f>IF(AND('Mapa final'!$AE$11="Muy Alta",'Mapa final'!$AG$11="Leve"),CONCATENATE("R2C",'Mapa final'!$S$11),"")</f>
        <v/>
      </c>
      <c r="W13" s="154" t="str">
        <f>IF(AND('Mapa final'!$AE$13="Muy Alta",'Mapa final'!$AG$13="Leve"),CONCATENATE("R2C",'Mapa final'!$S$13),"")</f>
        <v/>
      </c>
      <c r="X13" s="154" t="str">
        <f>IF(AND('Mapa final'!$AE$11="Muy Alta",'Mapa final'!$AG$11="Leve"),CONCATENATE("R2C",'Mapa final'!$S$11),"")</f>
        <v/>
      </c>
      <c r="Y13" s="154" t="str">
        <f>IF(AND('Mapa final'!$AE$13="Muy Alta",'Mapa final'!$AG$13="Leve"),CONCATENATE("R2C",'Mapa final'!$S$13),"")</f>
        <v/>
      </c>
      <c r="Z13" s="154" t="str">
        <f>IF(AND('Mapa final'!$AE$11="Muy Alta",'Mapa final'!$AG$11="Leve"),CONCATENATE("R2C",'Mapa final'!$S$11),"")</f>
        <v/>
      </c>
      <c r="AA13" s="45" t="str">
        <f>IF(AND('Mapa final'!$AE$13="Muy Alta",'Mapa final'!$AG$13="Leve"),CONCATENATE("R2C",'Mapa final'!$S$13),"")</f>
        <v/>
      </c>
      <c r="AB13" s="44" t="str">
        <f>IF(AND('Mapa final'!$AE$11="Muy Alta",'Mapa final'!$AG$11="Leve"),CONCATENATE("R2C",'Mapa final'!$S$11),"")</f>
        <v/>
      </c>
      <c r="AC13" s="154" t="str">
        <f>IF(AND('Mapa final'!$AE$13="Muy Alta",'Mapa final'!$AG$13="Leve"),CONCATENATE("R2C",'Mapa final'!$S$13),"")</f>
        <v/>
      </c>
      <c r="AD13" s="154" t="str">
        <f>IF(AND('Mapa final'!$AE$11="Muy Alta",'Mapa final'!$AG$11="Leve"),CONCATENATE("R2C",'Mapa final'!$S$11),"")</f>
        <v/>
      </c>
      <c r="AE13" s="154" t="str">
        <f>IF(AND('Mapa final'!$AE$13="Muy Alta",'Mapa final'!$AG$13="Leve"),CONCATENATE("R2C",'Mapa final'!$S$13),"")</f>
        <v/>
      </c>
      <c r="AF13" s="154" t="str">
        <f>IF(AND('Mapa final'!$AE$11="Muy Alta",'Mapa final'!$AG$11="Leve"),CONCATENATE("R2C",'Mapa final'!$S$11),"")</f>
        <v/>
      </c>
      <c r="AG13" s="154" t="str">
        <f>IF(AND('Mapa final'!$AE$13="Muy Alta",'Mapa final'!$AG$13="Leve"),CONCATENATE("R2C",'Mapa final'!$S$13),"")</f>
        <v/>
      </c>
      <c r="AH13" s="46" t="str">
        <f>IF(AND('Mapa final'!$AE$11="Muy Alta",'Mapa final'!$AG$11="Catastrófico"),CONCATENATE("R2C",'Mapa final'!$S$11),"")</f>
        <v/>
      </c>
      <c r="AI13" s="156" t="str">
        <f>IF(AND('Mapa final'!$AE$13="Muy Alta",'Mapa final'!$AG$13="Catastrófico"),CONCATENATE("R2C",'Mapa final'!$S$13),"")</f>
        <v/>
      </c>
      <c r="AJ13" s="156" t="str">
        <f>IF(AND('Mapa final'!$AE$11="Muy Alta",'Mapa final'!$AG$11="Catastrófico"),CONCATENATE("R2C",'Mapa final'!$S$11),"")</f>
        <v/>
      </c>
      <c r="AK13" s="156" t="str">
        <f>IF(AND('Mapa final'!$AE$13="Muy Alta",'Mapa final'!$AG$13="Catastrófico"),CONCATENATE("R2C",'Mapa final'!$S$13),"")</f>
        <v/>
      </c>
      <c r="AL13" s="156" t="str">
        <f>IF(AND('Mapa final'!$AE$11="Muy Alta",'Mapa final'!$AG$11="Catastrófico"),CONCATENATE("R2C",'Mapa final'!$S$11),"")</f>
        <v/>
      </c>
      <c r="AM13" s="47" t="str">
        <f>IF(AND('Mapa final'!$AE$13="Muy Alta",'Mapa final'!$AG$13="Catastrófico"),CONCATENATE("R2C",'Mapa final'!$S$13),"")</f>
        <v/>
      </c>
      <c r="AN13" s="70"/>
      <c r="AO13" s="334"/>
      <c r="AP13" s="335"/>
      <c r="AQ13" s="335"/>
      <c r="AR13" s="335"/>
      <c r="AS13" s="335"/>
      <c r="AT13" s="336"/>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73"/>
      <c r="C14" s="273"/>
      <c r="D14" s="274"/>
      <c r="E14" s="314"/>
      <c r="F14" s="315"/>
      <c r="G14" s="315"/>
      <c r="H14" s="315"/>
      <c r="I14" s="315"/>
      <c r="J14" s="44" t="str">
        <f>IF(AND('Mapa final'!$AE$11="Muy Alta",'Mapa final'!$AG$11="Leve"),CONCATENATE("R2C",'Mapa final'!$S$11),"")</f>
        <v/>
      </c>
      <c r="K14" s="154" t="str">
        <f>IF(AND('Mapa final'!$AE$13="Muy Alta",'Mapa final'!$AG$13="Leve"),CONCATENATE("R2C",'Mapa final'!$S$13),"")</f>
        <v/>
      </c>
      <c r="L14" s="154" t="str">
        <f>IF(AND('Mapa final'!$AE$11="Muy Alta",'Mapa final'!$AG$11="Leve"),CONCATENATE("R2C",'Mapa final'!$S$11),"")</f>
        <v/>
      </c>
      <c r="M14" s="154" t="str">
        <f>IF(AND('Mapa final'!$AE$13="Muy Alta",'Mapa final'!$AG$13="Leve"),CONCATENATE("R2C",'Mapa final'!$S$13),"")</f>
        <v/>
      </c>
      <c r="N14" s="154" t="str">
        <f>IF(AND('Mapa final'!$AE$11="Muy Alta",'Mapa final'!$AG$11="Leve"),CONCATENATE("R2C",'Mapa final'!$S$11),"")</f>
        <v/>
      </c>
      <c r="O14" s="45" t="str">
        <f>IF(AND('Mapa final'!$AE$13="Muy Alta",'Mapa final'!$AG$13="Leve"),CONCATENATE("R2C",'Mapa final'!$S$13),"")</f>
        <v/>
      </c>
      <c r="P14" s="44" t="str">
        <f>IF(AND('Mapa final'!$AE$11="Muy Alta",'Mapa final'!$AG$11="Leve"),CONCATENATE("R2C",'Mapa final'!$S$11),"")</f>
        <v/>
      </c>
      <c r="Q14" s="154" t="str">
        <f>IF(AND('Mapa final'!$AE$13="Muy Alta",'Mapa final'!$AG$13="Leve"),CONCATENATE("R2C",'Mapa final'!$S$13),"")</f>
        <v/>
      </c>
      <c r="R14" s="154" t="str">
        <f>IF(AND('Mapa final'!$AE$11="Muy Alta",'Mapa final'!$AG$11="Leve"),CONCATENATE("R2C",'Mapa final'!$S$11),"")</f>
        <v/>
      </c>
      <c r="S14" s="154" t="str">
        <f>IF(AND('Mapa final'!$AE$13="Muy Alta",'Mapa final'!$AG$13="Leve"),CONCATENATE("R2C",'Mapa final'!$S$13),"")</f>
        <v/>
      </c>
      <c r="T14" s="154" t="str">
        <f>IF(AND('Mapa final'!$AE$11="Muy Alta",'Mapa final'!$AG$11="Leve"),CONCATENATE("R2C",'Mapa final'!$S$11),"")</f>
        <v/>
      </c>
      <c r="U14" s="45" t="str">
        <f>IF(AND('Mapa final'!$AE$13="Muy Alta",'Mapa final'!$AG$13="Leve"),CONCATENATE("R2C",'Mapa final'!$S$13),"")</f>
        <v/>
      </c>
      <c r="V14" s="44" t="str">
        <f>IF(AND('Mapa final'!$AE$11="Muy Alta",'Mapa final'!$AG$11="Leve"),CONCATENATE("R2C",'Mapa final'!$S$11),"")</f>
        <v/>
      </c>
      <c r="W14" s="154" t="str">
        <f>IF(AND('Mapa final'!$AE$13="Muy Alta",'Mapa final'!$AG$13="Leve"),CONCATENATE("R2C",'Mapa final'!$S$13),"")</f>
        <v/>
      </c>
      <c r="X14" s="154" t="str">
        <f>IF(AND('Mapa final'!$AE$11="Muy Alta",'Mapa final'!$AG$11="Leve"),CONCATENATE("R2C",'Mapa final'!$S$11),"")</f>
        <v/>
      </c>
      <c r="Y14" s="154" t="str">
        <f>IF(AND('Mapa final'!$AE$13="Muy Alta",'Mapa final'!$AG$13="Leve"),CONCATENATE("R2C",'Mapa final'!$S$13),"")</f>
        <v/>
      </c>
      <c r="Z14" s="154" t="str">
        <f>IF(AND('Mapa final'!$AE$11="Muy Alta",'Mapa final'!$AG$11="Leve"),CONCATENATE("R2C",'Mapa final'!$S$11),"")</f>
        <v/>
      </c>
      <c r="AA14" s="45" t="str">
        <f>IF(AND('Mapa final'!$AE$13="Muy Alta",'Mapa final'!$AG$13="Leve"),CONCATENATE("R2C",'Mapa final'!$S$13),"")</f>
        <v/>
      </c>
      <c r="AB14" s="44" t="str">
        <f>IF(AND('Mapa final'!$AE$11="Muy Alta",'Mapa final'!$AG$11="Leve"),CONCATENATE("R2C",'Mapa final'!$S$11),"")</f>
        <v/>
      </c>
      <c r="AC14" s="154" t="str">
        <f>IF(AND('Mapa final'!$AE$13="Muy Alta",'Mapa final'!$AG$13="Leve"),CONCATENATE("R2C",'Mapa final'!$S$13),"")</f>
        <v/>
      </c>
      <c r="AD14" s="154" t="str">
        <f>IF(AND('Mapa final'!$AE$11="Muy Alta",'Mapa final'!$AG$11="Leve"),CONCATENATE("R2C",'Mapa final'!$S$11),"")</f>
        <v/>
      </c>
      <c r="AE14" s="154" t="str">
        <f>IF(AND('Mapa final'!$AE$13="Muy Alta",'Mapa final'!$AG$13="Leve"),CONCATENATE("R2C",'Mapa final'!$S$13),"")</f>
        <v/>
      </c>
      <c r="AF14" s="154" t="str">
        <f>IF(AND('Mapa final'!$AE$11="Muy Alta",'Mapa final'!$AG$11="Leve"),CONCATENATE("R2C",'Mapa final'!$S$11),"")</f>
        <v/>
      </c>
      <c r="AG14" s="154" t="str">
        <f>IF(AND('Mapa final'!$AE$13="Muy Alta",'Mapa final'!$AG$13="Leve"),CONCATENATE("R2C",'Mapa final'!$S$13),"")</f>
        <v/>
      </c>
      <c r="AH14" s="46" t="str">
        <f>IF(AND('Mapa final'!$AE$11="Muy Alta",'Mapa final'!$AG$11="Catastrófico"),CONCATENATE("R2C",'Mapa final'!$S$11),"")</f>
        <v/>
      </c>
      <c r="AI14" s="156" t="str">
        <f>IF(AND('Mapa final'!$AE$13="Muy Alta",'Mapa final'!$AG$13="Catastrófico"),CONCATENATE("R2C",'Mapa final'!$S$13),"")</f>
        <v/>
      </c>
      <c r="AJ14" s="156" t="str">
        <f>IF(AND('Mapa final'!$AE$11="Muy Alta",'Mapa final'!$AG$11="Catastrófico"),CONCATENATE("R2C",'Mapa final'!$S$11),"")</f>
        <v/>
      </c>
      <c r="AK14" s="156" t="str">
        <f>IF(AND('Mapa final'!$AE$13="Muy Alta",'Mapa final'!$AG$13="Catastrófico"),CONCATENATE("R2C",'Mapa final'!$S$13),"")</f>
        <v/>
      </c>
      <c r="AL14" s="156" t="str">
        <f>IF(AND('Mapa final'!$AE$11="Muy Alta",'Mapa final'!$AG$11="Catastrófico"),CONCATENATE("R2C",'Mapa final'!$S$11),"")</f>
        <v/>
      </c>
      <c r="AM14" s="47" t="str">
        <f>IF(AND('Mapa final'!$AE$13="Muy Alta",'Mapa final'!$AG$13="Catastrófico"),CONCATENATE("R2C",'Mapa final'!$S$13),"")</f>
        <v/>
      </c>
      <c r="AN14" s="70"/>
      <c r="AO14" s="334"/>
      <c r="AP14" s="335"/>
      <c r="AQ14" s="335"/>
      <c r="AR14" s="335"/>
      <c r="AS14" s="335"/>
      <c r="AT14" s="336"/>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73"/>
      <c r="C15" s="273"/>
      <c r="D15" s="274"/>
      <c r="E15" s="317"/>
      <c r="F15" s="318"/>
      <c r="G15" s="318"/>
      <c r="H15" s="318"/>
      <c r="I15" s="318"/>
      <c r="J15" s="44" t="str">
        <f>IF(AND('Mapa final'!$AE$11="Muy Alta",'Mapa final'!$AG$11="Leve"),CONCATENATE("R2C",'Mapa final'!$S$11),"")</f>
        <v/>
      </c>
      <c r="K15" s="154" t="str">
        <f>IF(AND('Mapa final'!$AE$13="Muy Alta",'Mapa final'!$AG$13="Leve"),CONCATENATE("R2C",'Mapa final'!$S$13),"")</f>
        <v/>
      </c>
      <c r="L15" s="154" t="str">
        <f>IF(AND('Mapa final'!$AE$11="Muy Alta",'Mapa final'!$AG$11="Leve"),CONCATENATE("R2C",'Mapa final'!$S$11),"")</f>
        <v/>
      </c>
      <c r="M15" s="154" t="str">
        <f>IF(AND('Mapa final'!$AE$13="Muy Alta",'Mapa final'!$AG$13="Leve"),CONCATENATE("R2C",'Mapa final'!$S$13),"")</f>
        <v/>
      </c>
      <c r="N15" s="154" t="str">
        <f>IF(AND('Mapa final'!$AE$11="Muy Alta",'Mapa final'!$AG$11="Leve"),CONCATENATE("R2C",'Mapa final'!$S$11),"")</f>
        <v/>
      </c>
      <c r="O15" s="45" t="str">
        <f>IF(AND('Mapa final'!$AE$13="Muy Alta",'Mapa final'!$AG$13="Leve"),CONCATENATE("R2C",'Mapa final'!$S$13),"")</f>
        <v/>
      </c>
      <c r="P15" s="48" t="str">
        <f>IF(AND('Mapa final'!$AE$11="Muy Alta",'Mapa final'!$AG$11="Leve"),CONCATENATE("R2C",'Mapa final'!$S$11),"")</f>
        <v/>
      </c>
      <c r="Q15" s="49" t="str">
        <f>IF(AND('Mapa final'!$AE$13="Muy Alta",'Mapa final'!$AG$13="Leve"),CONCATENATE("R2C",'Mapa final'!$S$13),"")</f>
        <v/>
      </c>
      <c r="R15" s="49" t="str">
        <f>IF(AND('Mapa final'!$AE$11="Muy Alta",'Mapa final'!$AG$11="Leve"),CONCATENATE("R2C",'Mapa final'!$S$11),"")</f>
        <v/>
      </c>
      <c r="S15" s="49" t="str">
        <f>IF(AND('Mapa final'!$AE$13="Muy Alta",'Mapa final'!$AG$13="Leve"),CONCATENATE("R2C",'Mapa final'!$S$13),"")</f>
        <v/>
      </c>
      <c r="T15" s="49" t="str">
        <f>IF(AND('Mapa final'!$AE$11="Muy Alta",'Mapa final'!$AG$11="Leve"),CONCATENATE("R2C",'Mapa final'!$S$11),"")</f>
        <v/>
      </c>
      <c r="U15" s="50" t="str">
        <f>IF(AND('Mapa final'!$AE$13="Muy Alta",'Mapa final'!$AG$13="Leve"),CONCATENATE("R2C",'Mapa final'!$S$13),"")</f>
        <v/>
      </c>
      <c r="V15" s="48" t="str">
        <f>IF(AND('Mapa final'!$AE$11="Muy Alta",'Mapa final'!$AG$11="Leve"),CONCATENATE("R2C",'Mapa final'!$S$11),"")</f>
        <v/>
      </c>
      <c r="W15" s="49" t="str">
        <f>IF(AND('Mapa final'!$AE$13="Muy Alta",'Mapa final'!$AG$13="Leve"),CONCATENATE("R2C",'Mapa final'!$S$13),"")</f>
        <v/>
      </c>
      <c r="X15" s="49" t="str">
        <f>IF(AND('Mapa final'!$AE$11="Muy Alta",'Mapa final'!$AG$11="Leve"),CONCATENATE("R2C",'Mapa final'!$S$11),"")</f>
        <v/>
      </c>
      <c r="Y15" s="49" t="str">
        <f>IF(AND('Mapa final'!$AE$13="Muy Alta",'Mapa final'!$AG$13="Leve"),CONCATENATE("R2C",'Mapa final'!$S$13),"")</f>
        <v/>
      </c>
      <c r="Z15" s="49" t="str">
        <f>IF(AND('Mapa final'!$AE$11="Muy Alta",'Mapa final'!$AG$11="Leve"),CONCATENATE("R2C",'Mapa final'!$S$11),"")</f>
        <v/>
      </c>
      <c r="AA15" s="50" t="str">
        <f>IF(AND('Mapa final'!$AE$13="Muy Alta",'Mapa final'!$AG$13="Leve"),CONCATENATE("R2C",'Mapa final'!$S$13),"")</f>
        <v/>
      </c>
      <c r="AB15" s="48" t="str">
        <f>IF(AND('Mapa final'!$AE$11="Muy Alta",'Mapa final'!$AG$11="Leve"),CONCATENATE("R2C",'Mapa final'!$S$11),"")</f>
        <v/>
      </c>
      <c r="AC15" s="49" t="str">
        <f>IF(AND('Mapa final'!$AE$13="Muy Alta",'Mapa final'!$AG$13="Leve"),CONCATENATE("R2C",'Mapa final'!$S$13),"")</f>
        <v/>
      </c>
      <c r="AD15" s="49" t="str">
        <f>IF(AND('Mapa final'!$AE$11="Muy Alta",'Mapa final'!$AG$11="Leve"),CONCATENATE("R2C",'Mapa final'!$S$11),"")</f>
        <v/>
      </c>
      <c r="AE15" s="49" t="str">
        <f>IF(AND('Mapa final'!$AE$13="Muy Alta",'Mapa final'!$AG$13="Leve"),CONCATENATE("R2C",'Mapa final'!$S$13),"")</f>
        <v/>
      </c>
      <c r="AF15" s="49" t="str">
        <f>IF(AND('Mapa final'!$AE$11="Muy Alta",'Mapa final'!$AG$11="Leve"),CONCATENATE("R2C",'Mapa final'!$S$11),"")</f>
        <v/>
      </c>
      <c r="AG15" s="49" t="str">
        <f>IF(AND('Mapa final'!$AE$13="Muy Alta",'Mapa final'!$AG$13="Leve"),CONCATENATE("R2C",'Mapa final'!$S$13),"")</f>
        <v/>
      </c>
      <c r="AH15" s="51" t="str">
        <f>IF(AND('Mapa final'!$AE$11="Muy Alta",'Mapa final'!$AG$11="Catastrófico"),CONCATENATE("R2C",'Mapa final'!$S$11),"")</f>
        <v/>
      </c>
      <c r="AI15" s="52" t="str">
        <f>IF(AND('Mapa final'!$AE$13="Muy Alta",'Mapa final'!$AG$13="Catastrófico"),CONCATENATE("R2C",'Mapa final'!$S$13),"")</f>
        <v/>
      </c>
      <c r="AJ15" s="52" t="str">
        <f>IF(AND('Mapa final'!$AE$11="Muy Alta",'Mapa final'!$AG$11="Catastrófico"),CONCATENATE("R2C",'Mapa final'!$S$11),"")</f>
        <v/>
      </c>
      <c r="AK15" s="52" t="str">
        <f>IF(AND('Mapa final'!$AE$13="Muy Alta",'Mapa final'!$AG$13="Catastrófico"),CONCATENATE("R2C",'Mapa final'!$S$13),"")</f>
        <v/>
      </c>
      <c r="AL15" s="52" t="str">
        <f>IF(AND('Mapa final'!$AE$11="Muy Alta",'Mapa final'!$AG$11="Catastrófico"),CONCATENATE("R2C",'Mapa final'!$S$11),"")</f>
        <v/>
      </c>
      <c r="AM15" s="53" t="str">
        <f>IF(AND('Mapa final'!$AE$13="Muy Alta",'Mapa final'!$AG$13="Catastrófico"),CONCATENATE("R2C",'Mapa final'!$S$13),"")</f>
        <v/>
      </c>
      <c r="AN15" s="70"/>
      <c r="AO15" s="337"/>
      <c r="AP15" s="338"/>
      <c r="AQ15" s="338"/>
      <c r="AR15" s="338"/>
      <c r="AS15" s="338"/>
      <c r="AT15" s="339"/>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73"/>
      <c r="C16" s="273"/>
      <c r="D16" s="274"/>
      <c r="E16" s="311" t="s">
        <v>114</v>
      </c>
      <c r="F16" s="312"/>
      <c r="G16" s="312"/>
      <c r="H16" s="312"/>
      <c r="I16" s="312"/>
      <c r="J16" s="54" t="str">
        <f>IF(AND('Mapa final'!$AE$11="Alta",'Mapa final'!$AG$11="Leve"),CONCATENATE("R2C",'Mapa final'!$S$11),"")</f>
        <v/>
      </c>
      <c r="K16" s="55" t="str">
        <f>IF(AND('Mapa final'!$AE$11="Alta",'Mapa final'!$AG$11="Leve"),CONCATENATE("R2C",'Mapa final'!$S$11),"")</f>
        <v/>
      </c>
      <c r="L16" s="55" t="str">
        <f>IF(AND('Mapa final'!$AE$11="Alta",'Mapa final'!$AG$11="Leve"),CONCATENATE("R2C",'Mapa final'!$S$11),"")</f>
        <v/>
      </c>
      <c r="M16" s="55" t="str">
        <f>IF(AND('Mapa final'!$AE$11="Alta",'Mapa final'!$AG$11="Leve"),CONCATENATE("R2C",'Mapa final'!$S$11),"")</f>
        <v/>
      </c>
      <c r="N16" s="55" t="str">
        <f>IF(AND('Mapa final'!$AE$11="Alta",'Mapa final'!$AG$11="Leve"),CONCATENATE("R2C",'Mapa final'!$S$11),"")</f>
        <v/>
      </c>
      <c r="O16" s="56" t="str">
        <f>IF(AND('Mapa final'!$AE$11="Alta",'Mapa final'!$AG$11="Leve"),CONCATENATE("R2C",'Mapa final'!$S$11),"")</f>
        <v/>
      </c>
      <c r="P16" s="54" t="str">
        <f>IF(AND('Mapa final'!$AE$11="Alta",'Mapa final'!$AG$11="Leve"),CONCATENATE("R2C",'Mapa final'!$S$11),"")</f>
        <v/>
      </c>
      <c r="Q16" s="55" t="str">
        <f>IF(AND('Mapa final'!$AE$11="Alta",'Mapa final'!$AG$11="Leve"),CONCATENATE("R2C",'Mapa final'!$S$11),"")</f>
        <v/>
      </c>
      <c r="R16" s="55" t="str">
        <f>IF(AND('Mapa final'!$AE$11="Alta",'Mapa final'!$AG$11="Leve"),CONCATENATE("R2C",'Mapa final'!$S$11),"")</f>
        <v/>
      </c>
      <c r="S16" s="55" t="str">
        <f>IF(AND('Mapa final'!$AE$11="Alta",'Mapa final'!$AG$11="Leve"),CONCATENATE("R2C",'Mapa final'!$S$11),"")</f>
        <v/>
      </c>
      <c r="T16" s="55" t="str">
        <f>IF(AND('Mapa final'!$AE$11="Alta",'Mapa final'!$AG$11="Leve"),CONCATENATE("R2C",'Mapa final'!$S$11),"")</f>
        <v/>
      </c>
      <c r="U16" s="56" t="str">
        <f>IF(AND('Mapa final'!$AE$11="Alta",'Mapa final'!$AG$11="Leve"),CONCATENATE("R2C",'Mapa final'!$S$11),"")</f>
        <v/>
      </c>
      <c r="V16" s="38" t="str">
        <f>IF(AND('Mapa final'!$AE$11="Muy Alta",'Mapa final'!$AG$11="Leve"),CONCATENATE("R2C",'Mapa final'!$S$11),"")</f>
        <v/>
      </c>
      <c r="W16" s="39" t="str">
        <f>IF(AND('Mapa final'!$AE$13="Muy Alta",'Mapa final'!$AG$13="Leve"),CONCATENATE("R2C",'Mapa final'!$S$13),"")</f>
        <v/>
      </c>
      <c r="X16" s="39" t="str">
        <f>IF(AND('Mapa final'!$AE$11="Muy Alta",'Mapa final'!$AG$11="Leve"),CONCATENATE("R2C",'Mapa final'!$S$11),"")</f>
        <v/>
      </c>
      <c r="Y16" s="39" t="str">
        <f>IF(AND('Mapa final'!$AE$13="Muy Alta",'Mapa final'!$AG$13="Leve"),CONCATENATE("R2C",'Mapa final'!$S$13),"")</f>
        <v/>
      </c>
      <c r="Z16" s="39" t="str">
        <f>IF(AND('Mapa final'!$AE$11="Muy Alta",'Mapa final'!$AG$11="Leve"),CONCATENATE("R2C",'Mapa final'!$S$11),"")</f>
        <v/>
      </c>
      <c r="AA16" s="40" t="str">
        <f>IF(AND('Mapa final'!$AE$13="Muy Alta",'Mapa final'!$AG$13="Leve"),CONCATENATE("R2C",'Mapa final'!$S$13),"")</f>
        <v/>
      </c>
      <c r="AB16" s="38" t="str">
        <f>IF(AND('Mapa final'!$AE$11="Muy Alta",'Mapa final'!$AG$11="Leve"),CONCATENATE("R2C",'Mapa final'!$S$11),"")</f>
        <v/>
      </c>
      <c r="AC16" s="39" t="str">
        <f>IF(AND('Mapa final'!$AE$13="Muy Alta",'Mapa final'!$AG$13="Leve"),CONCATENATE("R2C",'Mapa final'!$S$13),"")</f>
        <v/>
      </c>
      <c r="AD16" s="39" t="str">
        <f>IF(AND('Mapa final'!$AE$11="Muy Alta",'Mapa final'!$AG$11="Leve"),CONCATENATE("R2C",'Mapa final'!$S$11),"")</f>
        <v/>
      </c>
      <c r="AE16" s="39" t="str">
        <f>IF(AND('Mapa final'!$AE$13="Muy Alta",'Mapa final'!$AG$13="Leve"),CONCATENATE("R2C",'Mapa final'!$S$13),"")</f>
        <v/>
      </c>
      <c r="AF16" s="39" t="str">
        <f>IF(AND('Mapa final'!$AE$11="Muy Alta",'Mapa final'!$AG$11="Leve"),CONCATENATE("R2C",'Mapa final'!$S$11),"")</f>
        <v/>
      </c>
      <c r="AG16" s="40" t="str">
        <f>IF(AND('Mapa final'!$AE$13="Muy Alta",'Mapa final'!$AG$13="Leve"),CONCATENATE("R2C",'Mapa final'!$S$13),"")</f>
        <v/>
      </c>
      <c r="AH16" s="41" t="str">
        <f>IF(AND('Mapa final'!$AE$11="Muy Alta",'Mapa final'!$AG$11="Catastrófico"),CONCATENATE("R2C",'Mapa final'!$S$11),"")</f>
        <v/>
      </c>
      <c r="AI16" s="42" t="str">
        <f>IF(AND('Mapa final'!$AE$13="Muy Alta",'Mapa final'!$AG$13="Catastrófico"),CONCATENATE("R2C",'Mapa final'!$S$13),"")</f>
        <v/>
      </c>
      <c r="AJ16" s="42" t="str">
        <f>IF(AND('Mapa final'!$AE$11="Muy Alta",'Mapa final'!$AG$11="Catastrófico"),CONCATENATE("R2C",'Mapa final'!$S$11),"")</f>
        <v/>
      </c>
      <c r="AK16" s="42" t="str">
        <f>IF(AND('Mapa final'!$AE$13="Muy Alta",'Mapa final'!$AG$13="Catastrófico"),CONCATENATE("R2C",'Mapa final'!$S$13),"")</f>
        <v/>
      </c>
      <c r="AL16" s="42" t="str">
        <f>IF(AND('Mapa final'!$AE$11="Muy Alta",'Mapa final'!$AG$11="Catastrófico"),CONCATENATE("R2C",'Mapa final'!$S$11),"")</f>
        <v/>
      </c>
      <c r="AM16" s="43" t="str">
        <f>IF(AND('Mapa final'!$AE$13="Muy Alta",'Mapa final'!$AG$13="Catastrófico"),CONCATENATE("R2C",'Mapa final'!$S$13),"")</f>
        <v/>
      </c>
      <c r="AN16" s="70"/>
      <c r="AO16" s="321" t="s">
        <v>79</v>
      </c>
      <c r="AP16" s="322"/>
      <c r="AQ16" s="322"/>
      <c r="AR16" s="322"/>
      <c r="AS16" s="322"/>
      <c r="AT16" s="323"/>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73"/>
      <c r="C17" s="273"/>
      <c r="D17" s="274"/>
      <c r="E17" s="330"/>
      <c r="F17" s="315"/>
      <c r="G17" s="315"/>
      <c r="H17" s="315"/>
      <c r="I17" s="315"/>
      <c r="J17" s="57" t="str">
        <f>IF(AND('Mapa final'!$AE$11="Alta",'Mapa final'!$AG$11="Leve"),CONCATENATE("R2C",'Mapa final'!$S$11),"")</f>
        <v/>
      </c>
      <c r="K17" s="155" t="str">
        <f>IF(AND('Mapa final'!$AE$11="Alta",'Mapa final'!$AG$11="Leve"),CONCATENATE("R2C",'Mapa final'!$S$11),"")</f>
        <v/>
      </c>
      <c r="L17" s="155" t="str">
        <f>IF(AND('Mapa final'!$AE$11="Alta",'Mapa final'!$AG$11="Leve"),CONCATENATE("R2C",'Mapa final'!$S$11),"")</f>
        <v/>
      </c>
      <c r="M17" s="155" t="str">
        <f>IF(AND('Mapa final'!$AE$11="Alta",'Mapa final'!$AG$11="Leve"),CONCATENATE("R2C",'Mapa final'!$S$11),"")</f>
        <v/>
      </c>
      <c r="N17" s="155" t="str">
        <f>IF(AND('Mapa final'!$AE$11="Alta",'Mapa final'!$AG$11="Leve"),CONCATENATE("R2C",'Mapa final'!$S$11),"")</f>
        <v/>
      </c>
      <c r="O17" s="58" t="str">
        <f>IF(AND('Mapa final'!$AE$11="Alta",'Mapa final'!$AG$11="Leve"),CONCATENATE("R2C",'Mapa final'!$S$11),"")</f>
        <v/>
      </c>
      <c r="P17" s="57" t="str">
        <f>IF(AND('Mapa final'!$AE$11="Alta",'Mapa final'!$AG$11="Leve"),CONCATENATE("R2C",'Mapa final'!$S$11),"")</f>
        <v/>
      </c>
      <c r="Q17" s="155" t="str">
        <f>IF(AND('Mapa final'!$AE$11="Alta",'Mapa final'!$AG$11="Leve"),CONCATENATE("R2C",'Mapa final'!$S$11),"")</f>
        <v/>
      </c>
      <c r="R17" s="155" t="str">
        <f>IF(AND('Mapa final'!$AE$11="Alta",'Mapa final'!$AG$11="Leve"),CONCATENATE("R2C",'Mapa final'!$S$11),"")</f>
        <v/>
      </c>
      <c r="S17" s="155" t="str">
        <f>IF(AND('Mapa final'!$AE$11="Alta",'Mapa final'!$AG$11="Leve"),CONCATENATE("R2C",'Mapa final'!$S$11),"")</f>
        <v/>
      </c>
      <c r="T17" s="155" t="str">
        <f>IF(AND('Mapa final'!$AE$11="Alta",'Mapa final'!$AG$11="Leve"),CONCATENATE("R2C",'Mapa final'!$S$11),"")</f>
        <v/>
      </c>
      <c r="U17" s="58" t="str">
        <f>IF(AND('Mapa final'!$AE$11="Alta",'Mapa final'!$AG$11="Leve"),CONCATENATE("R2C",'Mapa final'!$S$11),"")</f>
        <v/>
      </c>
      <c r="V17" s="44" t="str">
        <f>IF(AND('Mapa final'!$AE$11="Muy Alta",'Mapa final'!$AG$11="Leve"),CONCATENATE("R2C",'Mapa final'!$S$11),"")</f>
        <v/>
      </c>
      <c r="W17" s="154" t="str">
        <f>IF(AND('Mapa final'!$AE$13="Muy Alta",'Mapa final'!$AG$13="Leve"),CONCATENATE("R2C",'Mapa final'!$S$13),"")</f>
        <v/>
      </c>
      <c r="X17" s="154" t="str">
        <f>IF(AND('Mapa final'!$AE$11="Muy Alta",'Mapa final'!$AG$11="Leve"),CONCATENATE("R2C",'Mapa final'!$S$11),"")</f>
        <v/>
      </c>
      <c r="Y17" s="154" t="str">
        <f>IF(AND('Mapa final'!$AE$13="Muy Alta",'Mapa final'!$AG$13="Leve"),CONCATENATE("R2C",'Mapa final'!$S$13),"")</f>
        <v/>
      </c>
      <c r="Z17" s="154" t="str">
        <f>IF(AND('Mapa final'!$AE$11="Muy Alta",'Mapa final'!$AG$11="Leve"),CONCATENATE("R2C",'Mapa final'!$S$11),"")</f>
        <v/>
      </c>
      <c r="AA17" s="45" t="str">
        <f>IF(AND('Mapa final'!$AE$13="Muy Alta",'Mapa final'!$AG$13="Leve"),CONCATENATE("R2C",'Mapa final'!$S$13),"")</f>
        <v/>
      </c>
      <c r="AB17" s="44" t="str">
        <f>IF(AND('Mapa final'!$AE$11="Muy Alta",'Mapa final'!$AG$11="Leve"),CONCATENATE("R2C",'Mapa final'!$S$11),"")</f>
        <v/>
      </c>
      <c r="AC17" s="154" t="str">
        <f>IF(AND('Mapa final'!$AE$13="Muy Alta",'Mapa final'!$AG$13="Leve"),CONCATENATE("R2C",'Mapa final'!$S$13),"")</f>
        <v/>
      </c>
      <c r="AD17" s="154" t="str">
        <f>IF(AND('Mapa final'!$AE$11="Muy Alta",'Mapa final'!$AG$11="Leve"),CONCATENATE("R2C",'Mapa final'!$S$11),"")</f>
        <v/>
      </c>
      <c r="AE17" s="154" t="str">
        <f>IF(AND('Mapa final'!$AE$13="Muy Alta",'Mapa final'!$AG$13="Leve"),CONCATENATE("R2C",'Mapa final'!$S$13),"")</f>
        <v/>
      </c>
      <c r="AF17" s="154" t="str">
        <f>IF(AND('Mapa final'!$AE$11="Muy Alta",'Mapa final'!$AG$11="Leve"),CONCATENATE("R2C",'Mapa final'!$S$11),"")</f>
        <v/>
      </c>
      <c r="AG17" s="45" t="str">
        <f>IF(AND('Mapa final'!$AE$13="Muy Alta",'Mapa final'!$AG$13="Leve"),CONCATENATE("R2C",'Mapa final'!$S$13),"")</f>
        <v/>
      </c>
      <c r="AH17" s="46" t="str">
        <f>IF(AND('Mapa final'!$AE$11="Muy Alta",'Mapa final'!$AG$11="Catastrófico"),CONCATENATE("R2C",'Mapa final'!$S$11),"")</f>
        <v/>
      </c>
      <c r="AI17" s="156" t="str">
        <f>IF(AND('Mapa final'!$AE$13="Muy Alta",'Mapa final'!$AG$13="Catastrófico"),CONCATENATE("R2C",'Mapa final'!$S$13),"")</f>
        <v/>
      </c>
      <c r="AJ17" s="156" t="str">
        <f>IF(AND('Mapa final'!$AE$11="Muy Alta",'Mapa final'!$AG$11="Catastrófico"),CONCATENATE("R2C",'Mapa final'!$S$11),"")</f>
        <v/>
      </c>
      <c r="AK17" s="156" t="str">
        <f>IF(AND('Mapa final'!$AE$13="Muy Alta",'Mapa final'!$AG$13="Catastrófico"),CONCATENATE("R2C",'Mapa final'!$S$13),"")</f>
        <v/>
      </c>
      <c r="AL17" s="156" t="str">
        <f>IF(AND('Mapa final'!$AE$11="Muy Alta",'Mapa final'!$AG$11="Catastrófico"),CONCATENATE("R2C",'Mapa final'!$S$11),"")</f>
        <v/>
      </c>
      <c r="AM17" s="47" t="str">
        <f>IF(AND('Mapa final'!$AE$13="Muy Alta",'Mapa final'!$AG$13="Catastrófico"),CONCATENATE("R2C",'Mapa final'!$S$13),"")</f>
        <v/>
      </c>
      <c r="AN17" s="70"/>
      <c r="AO17" s="324"/>
      <c r="AP17" s="325"/>
      <c r="AQ17" s="325"/>
      <c r="AR17" s="325"/>
      <c r="AS17" s="325"/>
      <c r="AT17" s="326"/>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73"/>
      <c r="C18" s="273"/>
      <c r="D18" s="274"/>
      <c r="E18" s="314"/>
      <c r="F18" s="315"/>
      <c r="G18" s="315"/>
      <c r="H18" s="315"/>
      <c r="I18" s="315"/>
      <c r="J18" s="57" t="str">
        <f>IF(AND('Mapa final'!$AE$11="Alta",'Mapa final'!$AG$11="Leve"),CONCATENATE("R2C",'Mapa final'!$S$11),"")</f>
        <v/>
      </c>
      <c r="K18" s="155" t="str">
        <f>IF(AND('Mapa final'!$AE$11="Alta",'Mapa final'!$AG$11="Leve"),CONCATENATE("R2C",'Mapa final'!$S$11),"")</f>
        <v/>
      </c>
      <c r="L18" s="155" t="str">
        <f>IF(AND('Mapa final'!$AE$11="Alta",'Mapa final'!$AG$11="Leve"),CONCATENATE("R2C",'Mapa final'!$S$11),"")</f>
        <v/>
      </c>
      <c r="M18" s="155" t="str">
        <f>IF(AND('Mapa final'!$AE$11="Alta",'Mapa final'!$AG$11="Leve"),CONCATENATE("R2C",'Mapa final'!$S$11),"")</f>
        <v/>
      </c>
      <c r="N18" s="155" t="str">
        <f>IF(AND('Mapa final'!$AE$11="Alta",'Mapa final'!$AG$11="Leve"),CONCATENATE("R2C",'Mapa final'!$S$11),"")</f>
        <v/>
      </c>
      <c r="O18" s="58" t="str">
        <f>IF(AND('Mapa final'!$AE$11="Alta",'Mapa final'!$AG$11="Leve"),CONCATENATE("R2C",'Mapa final'!$S$11),"")</f>
        <v/>
      </c>
      <c r="P18" s="57" t="str">
        <f>IF(AND('Mapa final'!$AE$11="Alta",'Mapa final'!$AG$11="Leve"),CONCATENATE("R2C",'Mapa final'!$S$11),"")</f>
        <v/>
      </c>
      <c r="Q18" s="155" t="str">
        <f>IF(AND('Mapa final'!$AE$11="Alta",'Mapa final'!$AG$11="Leve"),CONCATENATE("R2C",'Mapa final'!$S$11),"")</f>
        <v/>
      </c>
      <c r="R18" s="155" t="str">
        <f>IF(AND('Mapa final'!$AE$11="Alta",'Mapa final'!$AG$11="Leve"),CONCATENATE("R2C",'Mapa final'!$S$11),"")</f>
        <v/>
      </c>
      <c r="S18" s="155" t="str">
        <f>IF(AND('Mapa final'!$AE$11="Alta",'Mapa final'!$AG$11="Leve"),CONCATENATE("R2C",'Mapa final'!$S$11),"")</f>
        <v/>
      </c>
      <c r="T18" s="155" t="str">
        <f>IF(AND('Mapa final'!$AE$11="Alta",'Mapa final'!$AG$11="Leve"),CONCATENATE("R2C",'Mapa final'!$S$11),"")</f>
        <v/>
      </c>
      <c r="U18" s="58" t="str">
        <f>IF(AND('Mapa final'!$AE$11="Alta",'Mapa final'!$AG$11="Leve"),CONCATENATE("R2C",'Mapa final'!$S$11),"")</f>
        <v/>
      </c>
      <c r="V18" s="44" t="str">
        <f>IF(AND('Mapa final'!$AE$11="Muy Alta",'Mapa final'!$AG$11="Leve"),CONCATENATE("R2C",'Mapa final'!$S$11),"")</f>
        <v/>
      </c>
      <c r="W18" s="154" t="str">
        <f>IF(AND('Mapa final'!$AE$13="Muy Alta",'Mapa final'!$AG$13="Leve"),CONCATENATE("R2C",'Mapa final'!$S$13),"")</f>
        <v/>
      </c>
      <c r="X18" s="154" t="str">
        <f>IF(AND('Mapa final'!$AE$11="Muy Alta",'Mapa final'!$AG$11="Leve"),CONCATENATE("R2C",'Mapa final'!$S$11),"")</f>
        <v/>
      </c>
      <c r="Y18" s="154" t="str">
        <f>IF(AND('Mapa final'!$AE$13="Muy Alta",'Mapa final'!$AG$13="Leve"),CONCATENATE("R2C",'Mapa final'!$S$13),"")</f>
        <v/>
      </c>
      <c r="Z18" s="154" t="str">
        <f>IF(AND('Mapa final'!$AE$11="Muy Alta",'Mapa final'!$AG$11="Leve"),CONCATENATE("R2C",'Mapa final'!$S$11),"")</f>
        <v/>
      </c>
      <c r="AA18" s="45" t="str">
        <f>IF(AND('Mapa final'!$AE$13="Muy Alta",'Mapa final'!$AG$13="Leve"),CONCATENATE("R2C",'Mapa final'!$S$13),"")</f>
        <v/>
      </c>
      <c r="AB18" s="44" t="str">
        <f>IF(AND('Mapa final'!$AE$11="Muy Alta",'Mapa final'!$AG$11="Leve"),CONCATENATE("R2C",'Mapa final'!$S$11),"")</f>
        <v/>
      </c>
      <c r="AC18" s="154" t="str">
        <f>IF(AND('Mapa final'!$AE$13="Muy Alta",'Mapa final'!$AG$13="Leve"),CONCATENATE("R2C",'Mapa final'!$S$13),"")</f>
        <v/>
      </c>
      <c r="AD18" s="154" t="str">
        <f>IF(AND('Mapa final'!$AE$11="Muy Alta",'Mapa final'!$AG$11="Leve"),CONCATENATE("R2C",'Mapa final'!$S$11),"")</f>
        <v/>
      </c>
      <c r="AE18" s="154" t="str">
        <f>IF(AND('Mapa final'!$AE$13="Muy Alta",'Mapa final'!$AG$13="Leve"),CONCATENATE("R2C",'Mapa final'!$S$13),"")</f>
        <v/>
      </c>
      <c r="AF18" s="154" t="str">
        <f>IF(AND('Mapa final'!$AE$11="Muy Alta",'Mapa final'!$AG$11="Leve"),CONCATENATE("R2C",'Mapa final'!$S$11),"")</f>
        <v/>
      </c>
      <c r="AG18" s="45" t="str">
        <f>IF(AND('Mapa final'!$AE$13="Muy Alta",'Mapa final'!$AG$13="Leve"),CONCATENATE("R2C",'Mapa final'!$S$13),"")</f>
        <v/>
      </c>
      <c r="AH18" s="46" t="str">
        <f>IF(AND('Mapa final'!$AE$11="Muy Alta",'Mapa final'!$AG$11="Catastrófico"),CONCATENATE("R2C",'Mapa final'!$S$11),"")</f>
        <v/>
      </c>
      <c r="AI18" s="156" t="str">
        <f>IF(AND('Mapa final'!$AE$13="Muy Alta",'Mapa final'!$AG$13="Catastrófico"),CONCATENATE("R2C",'Mapa final'!$S$13),"")</f>
        <v/>
      </c>
      <c r="AJ18" s="156" t="str">
        <f>IF(AND('Mapa final'!$AE$11="Muy Alta",'Mapa final'!$AG$11="Catastrófico"),CONCATENATE("R2C",'Mapa final'!$S$11),"")</f>
        <v/>
      </c>
      <c r="AK18" s="156" t="str">
        <f>IF(AND('Mapa final'!$AE$13="Muy Alta",'Mapa final'!$AG$13="Catastrófico"),CONCATENATE("R2C",'Mapa final'!$S$13),"")</f>
        <v/>
      </c>
      <c r="AL18" s="156" t="str">
        <f>IF(AND('Mapa final'!$AE$11="Muy Alta",'Mapa final'!$AG$11="Catastrófico"),CONCATENATE("R2C",'Mapa final'!$S$11),"")</f>
        <v/>
      </c>
      <c r="AM18" s="47" t="str">
        <f>IF(AND('Mapa final'!$AE$13="Muy Alta",'Mapa final'!$AG$13="Catastrófico"),CONCATENATE("R2C",'Mapa final'!$S$13),"")</f>
        <v/>
      </c>
      <c r="AN18" s="70"/>
      <c r="AO18" s="324"/>
      <c r="AP18" s="325"/>
      <c r="AQ18" s="325"/>
      <c r="AR18" s="325"/>
      <c r="AS18" s="325"/>
      <c r="AT18" s="326"/>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73"/>
      <c r="C19" s="273"/>
      <c r="D19" s="274"/>
      <c r="E19" s="314"/>
      <c r="F19" s="315"/>
      <c r="G19" s="315"/>
      <c r="H19" s="315"/>
      <c r="I19" s="315"/>
      <c r="J19" s="57" t="str">
        <f>IF(AND('Mapa final'!$AE$11="Alta",'Mapa final'!$AG$11="Leve"),CONCATENATE("R2C",'Mapa final'!$S$11),"")</f>
        <v/>
      </c>
      <c r="K19" s="155" t="str">
        <f>IF(AND('Mapa final'!$AE$11="Alta",'Mapa final'!$AG$11="Leve"),CONCATENATE("R2C",'Mapa final'!$S$11),"")</f>
        <v/>
      </c>
      <c r="L19" s="155" t="str">
        <f>IF(AND('Mapa final'!$AE$11="Alta",'Mapa final'!$AG$11="Leve"),CONCATENATE("R2C",'Mapa final'!$S$11),"")</f>
        <v/>
      </c>
      <c r="M19" s="155" t="str">
        <f>IF(AND('Mapa final'!$AE$11="Alta",'Mapa final'!$AG$11="Leve"),CONCATENATE("R2C",'Mapa final'!$S$11),"")</f>
        <v/>
      </c>
      <c r="N19" s="155" t="str">
        <f>IF(AND('Mapa final'!$AE$11="Alta",'Mapa final'!$AG$11="Leve"),CONCATENATE("R2C",'Mapa final'!$S$11),"")</f>
        <v/>
      </c>
      <c r="O19" s="58" t="str">
        <f>IF(AND('Mapa final'!$AE$11="Alta",'Mapa final'!$AG$11="Leve"),CONCATENATE("R2C",'Mapa final'!$S$11),"")</f>
        <v/>
      </c>
      <c r="P19" s="57" t="str">
        <f>IF(AND('Mapa final'!$AE$11="Alta",'Mapa final'!$AG$11="Leve"),CONCATENATE("R2C",'Mapa final'!$S$11),"")</f>
        <v/>
      </c>
      <c r="Q19" s="155" t="str">
        <f>IF(AND('Mapa final'!$AE$11="Alta",'Mapa final'!$AG$11="Leve"),CONCATENATE("R2C",'Mapa final'!$S$11),"")</f>
        <v/>
      </c>
      <c r="R19" s="155" t="str">
        <f>IF(AND('Mapa final'!$AE$11="Alta",'Mapa final'!$AG$11="Leve"),CONCATENATE("R2C",'Mapa final'!$S$11),"")</f>
        <v/>
      </c>
      <c r="S19" s="155" t="str">
        <f>IF(AND('Mapa final'!$AE$11="Alta",'Mapa final'!$AG$11="Leve"),CONCATENATE("R2C",'Mapa final'!$S$11),"")</f>
        <v/>
      </c>
      <c r="T19" s="155" t="str">
        <f>IF(AND('Mapa final'!$AE$11="Alta",'Mapa final'!$AG$11="Leve"),CONCATENATE("R2C",'Mapa final'!$S$11),"")</f>
        <v/>
      </c>
      <c r="U19" s="58" t="str">
        <f>IF(AND('Mapa final'!$AE$11="Alta",'Mapa final'!$AG$11="Leve"),CONCATENATE("R2C",'Mapa final'!$S$11),"")</f>
        <v/>
      </c>
      <c r="V19" s="44" t="str">
        <f>IF(AND('Mapa final'!$AE$11="Muy Alta",'Mapa final'!$AG$11="Leve"),CONCATENATE("R2C",'Mapa final'!$S$11),"")</f>
        <v/>
      </c>
      <c r="W19" s="154" t="str">
        <f>IF(AND('Mapa final'!$AE$13="Muy Alta",'Mapa final'!$AG$13="Leve"),CONCATENATE("R2C",'Mapa final'!$S$13),"")</f>
        <v/>
      </c>
      <c r="X19" s="154" t="str">
        <f>IF(AND('Mapa final'!$AE$11="Muy Alta",'Mapa final'!$AG$11="Leve"),CONCATENATE("R2C",'Mapa final'!$S$11),"")</f>
        <v/>
      </c>
      <c r="Y19" s="154" t="str">
        <f>IF(AND('Mapa final'!$AE$13="Muy Alta",'Mapa final'!$AG$13="Leve"),CONCATENATE("R2C",'Mapa final'!$S$13),"")</f>
        <v/>
      </c>
      <c r="Z19" s="154" t="str">
        <f>IF(AND('Mapa final'!$AE$11="Muy Alta",'Mapa final'!$AG$11="Leve"),CONCATENATE("R2C",'Mapa final'!$S$11),"")</f>
        <v/>
      </c>
      <c r="AA19" s="45" t="str">
        <f>IF(AND('Mapa final'!$AE$13="Muy Alta",'Mapa final'!$AG$13="Leve"),CONCATENATE("R2C",'Mapa final'!$S$13),"")</f>
        <v/>
      </c>
      <c r="AB19" s="44" t="str">
        <f>IF(AND('Mapa final'!$AE$11="Muy Alta",'Mapa final'!$AG$11="Leve"),CONCATENATE("R2C",'Mapa final'!$S$11),"")</f>
        <v/>
      </c>
      <c r="AC19" s="154" t="str">
        <f>IF(AND('Mapa final'!$AE$13="Muy Alta",'Mapa final'!$AG$13="Leve"),CONCATENATE("R2C",'Mapa final'!$S$13),"")</f>
        <v/>
      </c>
      <c r="AD19" s="154" t="str">
        <f>IF(AND('Mapa final'!$AE$11="Muy Alta",'Mapa final'!$AG$11="Leve"),CONCATENATE("R2C",'Mapa final'!$S$11),"")</f>
        <v/>
      </c>
      <c r="AE19" s="154" t="str">
        <f>IF(AND('Mapa final'!$AE$13="Muy Alta",'Mapa final'!$AG$13="Leve"),CONCATENATE("R2C",'Mapa final'!$S$13),"")</f>
        <v/>
      </c>
      <c r="AF19" s="154" t="str">
        <f>IF(AND('Mapa final'!$AE$11="Muy Alta",'Mapa final'!$AG$11="Leve"),CONCATENATE("R2C",'Mapa final'!$S$11),"")</f>
        <v/>
      </c>
      <c r="AG19" s="45" t="str">
        <f>IF(AND('Mapa final'!$AE$13="Muy Alta",'Mapa final'!$AG$13="Leve"),CONCATENATE("R2C",'Mapa final'!$S$13),"")</f>
        <v/>
      </c>
      <c r="AH19" s="46" t="str">
        <f>IF(AND('Mapa final'!$AE$11="Muy Alta",'Mapa final'!$AG$11="Catastrófico"),CONCATENATE("R2C",'Mapa final'!$S$11),"")</f>
        <v/>
      </c>
      <c r="AI19" s="156" t="str">
        <f>IF(AND('Mapa final'!$AE$13="Muy Alta",'Mapa final'!$AG$13="Catastrófico"),CONCATENATE("R2C",'Mapa final'!$S$13),"")</f>
        <v/>
      </c>
      <c r="AJ19" s="156" t="str">
        <f>IF(AND('Mapa final'!$AE$11="Muy Alta",'Mapa final'!$AG$11="Catastrófico"),CONCATENATE("R2C",'Mapa final'!$S$11),"")</f>
        <v/>
      </c>
      <c r="AK19" s="156" t="str">
        <f>IF(AND('Mapa final'!$AE$13="Muy Alta",'Mapa final'!$AG$13="Catastrófico"),CONCATENATE("R2C",'Mapa final'!$S$13),"")</f>
        <v/>
      </c>
      <c r="AL19" s="156" t="str">
        <f>IF(AND('Mapa final'!$AE$11="Muy Alta",'Mapa final'!$AG$11="Catastrófico"),CONCATENATE("R2C",'Mapa final'!$S$11),"")</f>
        <v/>
      </c>
      <c r="AM19" s="47" t="str">
        <f>IF(AND('Mapa final'!$AE$13="Muy Alta",'Mapa final'!$AG$13="Catastrófico"),CONCATENATE("R2C",'Mapa final'!$S$13),"")</f>
        <v/>
      </c>
      <c r="AN19" s="70"/>
      <c r="AO19" s="324"/>
      <c r="AP19" s="325"/>
      <c r="AQ19" s="325"/>
      <c r="AR19" s="325"/>
      <c r="AS19" s="325"/>
      <c r="AT19" s="326"/>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73"/>
      <c r="C20" s="273"/>
      <c r="D20" s="274"/>
      <c r="E20" s="314"/>
      <c r="F20" s="315"/>
      <c r="G20" s="315"/>
      <c r="H20" s="315"/>
      <c r="I20" s="315"/>
      <c r="J20" s="57" t="str">
        <f>IF(AND('Mapa final'!$AE$11="Alta",'Mapa final'!$AG$11="Leve"),CONCATENATE("R2C",'Mapa final'!$S$11),"")</f>
        <v/>
      </c>
      <c r="K20" s="155" t="str">
        <f>IF(AND('Mapa final'!$AE$11="Alta",'Mapa final'!$AG$11="Leve"),CONCATENATE("R2C",'Mapa final'!$S$11),"")</f>
        <v/>
      </c>
      <c r="L20" s="155" t="str">
        <f>IF(AND('Mapa final'!$AE$11="Alta",'Mapa final'!$AG$11="Leve"),CONCATENATE("R2C",'Mapa final'!$S$11),"")</f>
        <v/>
      </c>
      <c r="M20" s="155" t="str">
        <f>IF(AND('Mapa final'!$AE$11="Alta",'Mapa final'!$AG$11="Leve"),CONCATENATE("R2C",'Mapa final'!$S$11),"")</f>
        <v/>
      </c>
      <c r="N20" s="155" t="str">
        <f>IF(AND('Mapa final'!$AE$11="Alta",'Mapa final'!$AG$11="Leve"),CONCATENATE("R2C",'Mapa final'!$S$11),"")</f>
        <v/>
      </c>
      <c r="O20" s="58" t="str">
        <f>IF(AND('Mapa final'!$AE$11="Alta",'Mapa final'!$AG$11="Leve"),CONCATENATE("R2C",'Mapa final'!$S$11),"")</f>
        <v/>
      </c>
      <c r="P20" s="57" t="str">
        <f>IF(AND('Mapa final'!$AE$11="Alta",'Mapa final'!$AG$11="Leve"),CONCATENATE("R2C",'Mapa final'!$S$11),"")</f>
        <v/>
      </c>
      <c r="Q20" s="155" t="str">
        <f>IF(AND('Mapa final'!$AE$11="Alta",'Mapa final'!$AG$11="Leve"),CONCATENATE("R2C",'Mapa final'!$S$11),"")</f>
        <v/>
      </c>
      <c r="R20" s="155" t="str">
        <f>IF(AND('Mapa final'!$AE$11="Alta",'Mapa final'!$AG$11="Leve"),CONCATENATE("R2C",'Mapa final'!$S$11),"")</f>
        <v/>
      </c>
      <c r="S20" s="155" t="str">
        <f>IF(AND('Mapa final'!$AE$11="Alta",'Mapa final'!$AG$11="Leve"),CONCATENATE("R2C",'Mapa final'!$S$11),"")</f>
        <v/>
      </c>
      <c r="T20" s="155" t="str">
        <f>IF(AND('Mapa final'!$AE$11="Alta",'Mapa final'!$AG$11="Leve"),CONCATENATE("R2C",'Mapa final'!$S$11),"")</f>
        <v/>
      </c>
      <c r="U20" s="58" t="str">
        <f>IF(AND('Mapa final'!$AE$11="Alta",'Mapa final'!$AG$11="Leve"),CONCATENATE("R2C",'Mapa final'!$S$11),"")</f>
        <v/>
      </c>
      <c r="V20" s="44" t="str">
        <f>IF(AND('Mapa final'!$AE$11="Muy Alta",'Mapa final'!$AG$11="Leve"),CONCATENATE("R2C",'Mapa final'!$S$11),"")</f>
        <v/>
      </c>
      <c r="W20" s="154" t="str">
        <f>IF(AND('Mapa final'!$AE$13="Muy Alta",'Mapa final'!$AG$13="Leve"),CONCATENATE("R2C",'Mapa final'!$S$13),"")</f>
        <v/>
      </c>
      <c r="X20" s="154" t="str">
        <f>IF(AND('Mapa final'!$AE$11="Muy Alta",'Mapa final'!$AG$11="Leve"),CONCATENATE("R2C",'Mapa final'!$S$11),"")</f>
        <v/>
      </c>
      <c r="Y20" s="154" t="str">
        <f>IF(AND('Mapa final'!$AE$13="Muy Alta",'Mapa final'!$AG$13="Leve"),CONCATENATE("R2C",'Mapa final'!$S$13),"")</f>
        <v/>
      </c>
      <c r="Z20" s="154" t="str">
        <f>IF(AND('Mapa final'!$AE$11="Muy Alta",'Mapa final'!$AG$11="Leve"),CONCATENATE("R2C",'Mapa final'!$S$11),"")</f>
        <v/>
      </c>
      <c r="AA20" s="45" t="str">
        <f>IF(AND('Mapa final'!$AE$13="Muy Alta",'Mapa final'!$AG$13="Leve"),CONCATENATE("R2C",'Mapa final'!$S$13),"")</f>
        <v/>
      </c>
      <c r="AB20" s="44" t="str">
        <f>IF(AND('Mapa final'!$AE$11="Muy Alta",'Mapa final'!$AG$11="Leve"),CONCATENATE("R2C",'Mapa final'!$S$11),"")</f>
        <v/>
      </c>
      <c r="AC20" s="154" t="str">
        <f>IF(AND('Mapa final'!$AE$13="Muy Alta",'Mapa final'!$AG$13="Leve"),CONCATENATE("R2C",'Mapa final'!$S$13),"")</f>
        <v/>
      </c>
      <c r="AD20" s="154" t="str">
        <f>IF(AND('Mapa final'!$AE$11="Muy Alta",'Mapa final'!$AG$11="Leve"),CONCATENATE("R2C",'Mapa final'!$S$11),"")</f>
        <v/>
      </c>
      <c r="AE20" s="154" t="str">
        <f>IF(AND('Mapa final'!$AE$13="Muy Alta",'Mapa final'!$AG$13="Leve"),CONCATENATE("R2C",'Mapa final'!$S$13),"")</f>
        <v/>
      </c>
      <c r="AF20" s="154" t="str">
        <f>IF(AND('Mapa final'!$AE$11="Muy Alta",'Mapa final'!$AG$11="Leve"),CONCATENATE("R2C",'Mapa final'!$S$11),"")</f>
        <v/>
      </c>
      <c r="AG20" s="45" t="str">
        <f>IF(AND('Mapa final'!$AE$13="Muy Alta",'Mapa final'!$AG$13="Leve"),CONCATENATE("R2C",'Mapa final'!$S$13),"")</f>
        <v/>
      </c>
      <c r="AH20" s="46" t="str">
        <f>IF(AND('Mapa final'!$AE$11="Muy Alta",'Mapa final'!$AG$11="Catastrófico"),CONCATENATE("R2C",'Mapa final'!$S$11),"")</f>
        <v/>
      </c>
      <c r="AI20" s="156" t="str">
        <f>IF(AND('Mapa final'!$AE$13="Muy Alta",'Mapa final'!$AG$13="Catastrófico"),CONCATENATE("R2C",'Mapa final'!$S$13),"")</f>
        <v/>
      </c>
      <c r="AJ20" s="156" t="str">
        <f>IF(AND('Mapa final'!$AE$11="Muy Alta",'Mapa final'!$AG$11="Catastrófico"),CONCATENATE("R2C",'Mapa final'!$S$11),"")</f>
        <v/>
      </c>
      <c r="AK20" s="156" t="str">
        <f>IF(AND('Mapa final'!$AE$13="Muy Alta",'Mapa final'!$AG$13="Catastrófico"),CONCATENATE("R2C",'Mapa final'!$S$13),"")</f>
        <v/>
      </c>
      <c r="AL20" s="156" t="str">
        <f>IF(AND('Mapa final'!$AE$11="Muy Alta",'Mapa final'!$AG$11="Catastrófico"),CONCATENATE("R2C",'Mapa final'!$S$11),"")</f>
        <v/>
      </c>
      <c r="AM20" s="47" t="str">
        <f>IF(AND('Mapa final'!$AE$13="Muy Alta",'Mapa final'!$AG$13="Catastrófico"),CONCATENATE("R2C",'Mapa final'!$S$13),"")</f>
        <v/>
      </c>
      <c r="AN20" s="70"/>
      <c r="AO20" s="324"/>
      <c r="AP20" s="325"/>
      <c r="AQ20" s="325"/>
      <c r="AR20" s="325"/>
      <c r="AS20" s="325"/>
      <c r="AT20" s="326"/>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73"/>
      <c r="C21" s="273"/>
      <c r="D21" s="274"/>
      <c r="E21" s="314"/>
      <c r="F21" s="315"/>
      <c r="G21" s="315"/>
      <c r="H21" s="315"/>
      <c r="I21" s="315"/>
      <c r="J21" s="57" t="str">
        <f>IF(AND('Mapa final'!$AE$11="Alta",'Mapa final'!$AG$11="Leve"),CONCATENATE("R2C",'Mapa final'!$S$11),"")</f>
        <v/>
      </c>
      <c r="K21" s="155" t="str">
        <f>IF(AND('Mapa final'!$AE$11="Alta",'Mapa final'!$AG$11="Leve"),CONCATENATE("R2C",'Mapa final'!$S$11),"")</f>
        <v/>
      </c>
      <c r="L21" s="155" t="str">
        <f>IF(AND('Mapa final'!$AE$11="Alta",'Mapa final'!$AG$11="Leve"),CONCATENATE("R2C",'Mapa final'!$S$11),"")</f>
        <v/>
      </c>
      <c r="M21" s="155" t="str">
        <f>IF(AND('Mapa final'!$AE$11="Alta",'Mapa final'!$AG$11="Leve"),CONCATENATE("R2C",'Mapa final'!$S$11),"")</f>
        <v/>
      </c>
      <c r="N21" s="155" t="str">
        <f>IF(AND('Mapa final'!$AE$11="Alta",'Mapa final'!$AG$11="Leve"),CONCATENATE("R2C",'Mapa final'!$S$11),"")</f>
        <v/>
      </c>
      <c r="O21" s="58" t="str">
        <f>IF(AND('Mapa final'!$AE$11="Alta",'Mapa final'!$AG$11="Leve"),CONCATENATE("R2C",'Mapa final'!$S$11),"")</f>
        <v/>
      </c>
      <c r="P21" s="57" t="str">
        <f>IF(AND('Mapa final'!$AE$11="Alta",'Mapa final'!$AG$11="Leve"),CONCATENATE("R2C",'Mapa final'!$S$11),"")</f>
        <v/>
      </c>
      <c r="Q21" s="155" t="str">
        <f>IF(AND('Mapa final'!$AE$11="Alta",'Mapa final'!$AG$11="Leve"),CONCATENATE("R2C",'Mapa final'!$S$11),"")</f>
        <v/>
      </c>
      <c r="R21" s="155" t="str">
        <f>IF(AND('Mapa final'!$AE$11="Alta",'Mapa final'!$AG$11="Leve"),CONCATENATE("R2C",'Mapa final'!$S$11),"")</f>
        <v/>
      </c>
      <c r="S21" s="155" t="str">
        <f>IF(AND('Mapa final'!$AE$11="Alta",'Mapa final'!$AG$11="Leve"),CONCATENATE("R2C",'Mapa final'!$S$11),"")</f>
        <v/>
      </c>
      <c r="T21" s="155" t="str">
        <f>IF(AND('Mapa final'!$AE$11="Alta",'Mapa final'!$AG$11="Leve"),CONCATENATE("R2C",'Mapa final'!$S$11),"")</f>
        <v/>
      </c>
      <c r="U21" s="58" t="str">
        <f>IF(AND('Mapa final'!$AE$11="Alta",'Mapa final'!$AG$11="Leve"),CONCATENATE("R2C",'Mapa final'!$S$11),"")</f>
        <v/>
      </c>
      <c r="V21" s="44" t="str">
        <f>IF(AND('Mapa final'!$AE$11="Muy Alta",'Mapa final'!$AG$11="Leve"),CONCATENATE("R2C",'Mapa final'!$S$11),"")</f>
        <v/>
      </c>
      <c r="W21" s="154" t="str">
        <f>IF(AND('Mapa final'!$AE$13="Muy Alta",'Mapa final'!$AG$13="Leve"),CONCATENATE("R2C",'Mapa final'!$S$13),"")</f>
        <v/>
      </c>
      <c r="X21" s="154" t="str">
        <f>IF(AND('Mapa final'!$AE$11="Muy Alta",'Mapa final'!$AG$11="Leve"),CONCATENATE("R2C",'Mapa final'!$S$11),"")</f>
        <v/>
      </c>
      <c r="Y21" s="154" t="str">
        <f>IF(AND('Mapa final'!$AE$13="Muy Alta",'Mapa final'!$AG$13="Leve"),CONCATENATE("R2C",'Mapa final'!$S$13),"")</f>
        <v/>
      </c>
      <c r="Z21" s="154" t="str">
        <f>IF(AND('Mapa final'!$AE$11="Muy Alta",'Mapa final'!$AG$11="Leve"),CONCATENATE("R2C",'Mapa final'!$S$11),"")</f>
        <v/>
      </c>
      <c r="AA21" s="45" t="str">
        <f>IF(AND('Mapa final'!$AE$13="Muy Alta",'Mapa final'!$AG$13="Leve"),CONCATENATE("R2C",'Mapa final'!$S$13),"")</f>
        <v/>
      </c>
      <c r="AB21" s="44" t="str">
        <f>IF(AND('Mapa final'!$AE$11="Muy Alta",'Mapa final'!$AG$11="Leve"),CONCATENATE("R2C",'Mapa final'!$S$11),"")</f>
        <v/>
      </c>
      <c r="AC21" s="154" t="str">
        <f>IF(AND('Mapa final'!$AE$13="Muy Alta",'Mapa final'!$AG$13="Leve"),CONCATENATE("R2C",'Mapa final'!$S$13),"")</f>
        <v/>
      </c>
      <c r="AD21" s="154" t="str">
        <f>IF(AND('Mapa final'!$AE$11="Muy Alta",'Mapa final'!$AG$11="Leve"),CONCATENATE("R2C",'Mapa final'!$S$11),"")</f>
        <v/>
      </c>
      <c r="AE21" s="154" t="str">
        <f>IF(AND('Mapa final'!$AE$13="Muy Alta",'Mapa final'!$AG$13="Leve"),CONCATENATE("R2C",'Mapa final'!$S$13),"")</f>
        <v/>
      </c>
      <c r="AF21" s="154" t="str">
        <f>IF(AND('Mapa final'!$AE$11="Muy Alta",'Mapa final'!$AG$11="Leve"),CONCATENATE("R2C",'Mapa final'!$S$11),"")</f>
        <v/>
      </c>
      <c r="AG21" s="45" t="str">
        <f>IF(AND('Mapa final'!$AE$13="Muy Alta",'Mapa final'!$AG$13="Leve"),CONCATENATE("R2C",'Mapa final'!$S$13),"")</f>
        <v/>
      </c>
      <c r="AH21" s="46" t="str">
        <f>IF(AND('Mapa final'!$AE$11="Muy Alta",'Mapa final'!$AG$11="Catastrófico"),CONCATENATE("R2C",'Mapa final'!$S$11),"")</f>
        <v/>
      </c>
      <c r="AI21" s="156" t="str">
        <f>IF(AND('Mapa final'!$AE$13="Muy Alta",'Mapa final'!$AG$13="Catastrófico"),CONCATENATE("R2C",'Mapa final'!$S$13),"")</f>
        <v/>
      </c>
      <c r="AJ21" s="156" t="str">
        <f>IF(AND('Mapa final'!$AE$11="Muy Alta",'Mapa final'!$AG$11="Catastrófico"),CONCATENATE("R2C",'Mapa final'!$S$11),"")</f>
        <v/>
      </c>
      <c r="AK21" s="156" t="str">
        <f>IF(AND('Mapa final'!$AE$13="Muy Alta",'Mapa final'!$AG$13="Catastrófico"),CONCATENATE("R2C",'Mapa final'!$S$13),"")</f>
        <v/>
      </c>
      <c r="AL21" s="156" t="str">
        <f>IF(AND('Mapa final'!$AE$11="Muy Alta",'Mapa final'!$AG$11="Catastrófico"),CONCATENATE("R2C",'Mapa final'!$S$11),"")</f>
        <v/>
      </c>
      <c r="AM21" s="47" t="str">
        <f>IF(AND('Mapa final'!$AE$13="Muy Alta",'Mapa final'!$AG$13="Catastrófico"),CONCATENATE("R2C",'Mapa final'!$S$13),"")</f>
        <v/>
      </c>
      <c r="AN21" s="70"/>
      <c r="AO21" s="324"/>
      <c r="AP21" s="325"/>
      <c r="AQ21" s="325"/>
      <c r="AR21" s="325"/>
      <c r="AS21" s="325"/>
      <c r="AT21" s="326"/>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73"/>
      <c r="C22" s="273"/>
      <c r="D22" s="274"/>
      <c r="E22" s="314"/>
      <c r="F22" s="315"/>
      <c r="G22" s="315"/>
      <c r="H22" s="315"/>
      <c r="I22" s="315"/>
      <c r="J22" s="57" t="str">
        <f>IF(AND('Mapa final'!$AE$11="Alta",'Mapa final'!$AG$11="Leve"),CONCATENATE("R2C",'Mapa final'!$S$11),"")</f>
        <v/>
      </c>
      <c r="K22" s="155" t="str">
        <f>IF(AND('Mapa final'!$AE$11="Alta",'Mapa final'!$AG$11="Leve"),CONCATENATE("R2C",'Mapa final'!$S$11),"")</f>
        <v/>
      </c>
      <c r="L22" s="155" t="str">
        <f>IF(AND('Mapa final'!$AE$11="Alta",'Mapa final'!$AG$11="Leve"),CONCATENATE("R2C",'Mapa final'!$S$11),"")</f>
        <v/>
      </c>
      <c r="M22" s="155" t="str">
        <f>IF(AND('Mapa final'!$AE$11="Alta",'Mapa final'!$AG$11="Leve"),CONCATENATE("R2C",'Mapa final'!$S$11),"")</f>
        <v/>
      </c>
      <c r="N22" s="155" t="str">
        <f>IF(AND('Mapa final'!$AE$11="Alta",'Mapa final'!$AG$11="Leve"),CONCATENATE("R2C",'Mapa final'!$S$11),"")</f>
        <v/>
      </c>
      <c r="O22" s="58" t="str">
        <f>IF(AND('Mapa final'!$AE$11="Alta",'Mapa final'!$AG$11="Leve"),CONCATENATE("R2C",'Mapa final'!$S$11),"")</f>
        <v/>
      </c>
      <c r="P22" s="57" t="str">
        <f>IF(AND('Mapa final'!$AE$11="Alta",'Mapa final'!$AG$11="Leve"),CONCATENATE("R2C",'Mapa final'!$S$11),"")</f>
        <v/>
      </c>
      <c r="Q22" s="155" t="str">
        <f>IF(AND('Mapa final'!$AE$11="Alta",'Mapa final'!$AG$11="Leve"),CONCATENATE("R2C",'Mapa final'!$S$11),"")</f>
        <v/>
      </c>
      <c r="R22" s="155" t="str">
        <f>IF(AND('Mapa final'!$AE$11="Alta",'Mapa final'!$AG$11="Leve"),CONCATENATE("R2C",'Mapa final'!$S$11),"")</f>
        <v/>
      </c>
      <c r="S22" s="155" t="str">
        <f>IF(AND('Mapa final'!$AE$11="Alta",'Mapa final'!$AG$11="Leve"),CONCATENATE("R2C",'Mapa final'!$S$11),"")</f>
        <v/>
      </c>
      <c r="T22" s="155" t="str">
        <f>IF(AND('Mapa final'!$AE$11="Alta",'Mapa final'!$AG$11="Leve"),CONCATENATE("R2C",'Mapa final'!$S$11),"")</f>
        <v/>
      </c>
      <c r="U22" s="58" t="str">
        <f>IF(AND('Mapa final'!$AE$11="Alta",'Mapa final'!$AG$11="Leve"),CONCATENATE("R2C",'Mapa final'!$S$11),"")</f>
        <v/>
      </c>
      <c r="V22" s="44" t="str">
        <f>IF(AND('Mapa final'!$AE$11="Muy Alta",'Mapa final'!$AG$11="Leve"),CONCATENATE("R2C",'Mapa final'!$S$11),"")</f>
        <v/>
      </c>
      <c r="W22" s="154" t="str">
        <f>IF(AND('Mapa final'!$AE$13="Muy Alta",'Mapa final'!$AG$13="Leve"),CONCATENATE("R2C",'Mapa final'!$S$13),"")</f>
        <v/>
      </c>
      <c r="X22" s="154" t="str">
        <f>IF(AND('Mapa final'!$AE$11="Muy Alta",'Mapa final'!$AG$11="Leve"),CONCATENATE("R2C",'Mapa final'!$S$11),"")</f>
        <v/>
      </c>
      <c r="Y22" s="154" t="str">
        <f>IF(AND('Mapa final'!$AE$13="Muy Alta",'Mapa final'!$AG$13="Leve"),CONCATENATE("R2C",'Mapa final'!$S$13),"")</f>
        <v/>
      </c>
      <c r="Z22" s="154" t="str">
        <f>IF(AND('Mapa final'!$AE$11="Muy Alta",'Mapa final'!$AG$11="Leve"),CONCATENATE("R2C",'Mapa final'!$S$11),"")</f>
        <v/>
      </c>
      <c r="AA22" s="45" t="str">
        <f>IF(AND('Mapa final'!$AE$13="Muy Alta",'Mapa final'!$AG$13="Leve"),CONCATENATE("R2C",'Mapa final'!$S$13),"")</f>
        <v/>
      </c>
      <c r="AB22" s="44" t="str">
        <f>IF(AND('Mapa final'!$AE$11="Muy Alta",'Mapa final'!$AG$11="Leve"),CONCATENATE("R2C",'Mapa final'!$S$11),"")</f>
        <v/>
      </c>
      <c r="AC22" s="154" t="str">
        <f>IF(AND('Mapa final'!$AE$13="Muy Alta",'Mapa final'!$AG$13="Leve"),CONCATENATE("R2C",'Mapa final'!$S$13),"")</f>
        <v/>
      </c>
      <c r="AD22" s="154" t="str">
        <f>IF(AND('Mapa final'!$AE$11="Muy Alta",'Mapa final'!$AG$11="Leve"),CONCATENATE("R2C",'Mapa final'!$S$11),"")</f>
        <v/>
      </c>
      <c r="AE22" s="154" t="str">
        <f>IF(AND('Mapa final'!$AE$13="Muy Alta",'Mapa final'!$AG$13="Leve"),CONCATENATE("R2C",'Mapa final'!$S$13),"")</f>
        <v/>
      </c>
      <c r="AF22" s="154" t="str">
        <f>IF(AND('Mapa final'!$AE$11="Muy Alta",'Mapa final'!$AG$11="Leve"),CONCATENATE("R2C",'Mapa final'!$S$11),"")</f>
        <v/>
      </c>
      <c r="AG22" s="45" t="str">
        <f>IF(AND('Mapa final'!$AE$13="Muy Alta",'Mapa final'!$AG$13="Leve"),CONCATENATE("R2C",'Mapa final'!$S$13),"")</f>
        <v/>
      </c>
      <c r="AH22" s="46" t="str">
        <f>IF(AND('Mapa final'!$AE$11="Muy Alta",'Mapa final'!$AG$11="Catastrófico"),CONCATENATE("R2C",'Mapa final'!$S$11),"")</f>
        <v/>
      </c>
      <c r="AI22" s="156" t="str">
        <f>IF(AND('Mapa final'!$AE$13="Muy Alta",'Mapa final'!$AG$13="Catastrófico"),CONCATENATE("R2C",'Mapa final'!$S$13),"")</f>
        <v/>
      </c>
      <c r="AJ22" s="156" t="str">
        <f>IF(AND('Mapa final'!$AE$11="Muy Alta",'Mapa final'!$AG$11="Catastrófico"),CONCATENATE("R2C",'Mapa final'!$S$11),"")</f>
        <v/>
      </c>
      <c r="AK22" s="156" t="str">
        <f>IF(AND('Mapa final'!$AE$13="Muy Alta",'Mapa final'!$AG$13="Catastrófico"),CONCATENATE("R2C",'Mapa final'!$S$13),"")</f>
        <v/>
      </c>
      <c r="AL22" s="156" t="str">
        <f>IF(AND('Mapa final'!$AE$11="Muy Alta",'Mapa final'!$AG$11="Catastrófico"),CONCATENATE("R2C",'Mapa final'!$S$11),"")</f>
        <v/>
      </c>
      <c r="AM22" s="47" t="str">
        <f>IF(AND('Mapa final'!$AE$13="Muy Alta",'Mapa final'!$AG$13="Catastrófico"),CONCATENATE("R2C",'Mapa final'!$S$13),"")</f>
        <v/>
      </c>
      <c r="AN22" s="70"/>
      <c r="AO22" s="324"/>
      <c r="AP22" s="325"/>
      <c r="AQ22" s="325"/>
      <c r="AR22" s="325"/>
      <c r="AS22" s="325"/>
      <c r="AT22" s="326"/>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73"/>
      <c r="C23" s="273"/>
      <c r="D23" s="274"/>
      <c r="E23" s="314"/>
      <c r="F23" s="315"/>
      <c r="G23" s="315"/>
      <c r="H23" s="315"/>
      <c r="I23" s="315"/>
      <c r="J23" s="57" t="str">
        <f>IF(AND('Mapa final'!$AE$11="Alta",'Mapa final'!$AG$11="Leve"),CONCATENATE("R2C",'Mapa final'!$S$11),"")</f>
        <v/>
      </c>
      <c r="K23" s="155" t="str">
        <f>IF(AND('Mapa final'!$AE$11="Alta",'Mapa final'!$AG$11="Leve"),CONCATENATE("R2C",'Mapa final'!$S$11),"")</f>
        <v/>
      </c>
      <c r="L23" s="155" t="str">
        <f>IF(AND('Mapa final'!$AE$11="Alta",'Mapa final'!$AG$11="Leve"),CONCATENATE("R2C",'Mapa final'!$S$11),"")</f>
        <v/>
      </c>
      <c r="M23" s="155" t="str">
        <f>IF(AND('Mapa final'!$AE$11="Alta",'Mapa final'!$AG$11="Leve"),CONCATENATE("R2C",'Mapa final'!$S$11),"")</f>
        <v/>
      </c>
      <c r="N23" s="155" t="str">
        <f>IF(AND('Mapa final'!$AE$11="Alta",'Mapa final'!$AG$11="Leve"),CONCATENATE("R2C",'Mapa final'!$S$11),"")</f>
        <v/>
      </c>
      <c r="O23" s="58" t="str">
        <f>IF(AND('Mapa final'!$AE$11="Alta",'Mapa final'!$AG$11="Leve"),CONCATENATE("R2C",'Mapa final'!$S$11),"")</f>
        <v/>
      </c>
      <c r="P23" s="57" t="str">
        <f>IF(AND('Mapa final'!$AE$11="Alta",'Mapa final'!$AG$11="Leve"),CONCATENATE("R2C",'Mapa final'!$S$11),"")</f>
        <v/>
      </c>
      <c r="Q23" s="155" t="str">
        <f>IF(AND('Mapa final'!$AE$11="Alta",'Mapa final'!$AG$11="Leve"),CONCATENATE("R2C",'Mapa final'!$S$11),"")</f>
        <v/>
      </c>
      <c r="R23" s="155" t="str">
        <f>IF(AND('Mapa final'!$AE$11="Alta",'Mapa final'!$AG$11="Leve"),CONCATENATE("R2C",'Mapa final'!$S$11),"")</f>
        <v/>
      </c>
      <c r="S23" s="155" t="str">
        <f>IF(AND('Mapa final'!$AE$11="Alta",'Mapa final'!$AG$11="Leve"),CONCATENATE("R2C",'Mapa final'!$S$11),"")</f>
        <v/>
      </c>
      <c r="T23" s="155" t="str">
        <f>IF(AND('Mapa final'!$AE$11="Alta",'Mapa final'!$AG$11="Leve"),CONCATENATE("R2C",'Mapa final'!$S$11),"")</f>
        <v/>
      </c>
      <c r="U23" s="58" t="str">
        <f>IF(AND('Mapa final'!$AE$11="Alta",'Mapa final'!$AG$11="Leve"),CONCATENATE("R2C",'Mapa final'!$S$11),"")</f>
        <v/>
      </c>
      <c r="V23" s="44" t="str">
        <f>IF(AND('Mapa final'!$AE$11="Muy Alta",'Mapa final'!$AG$11="Leve"),CONCATENATE("R2C",'Mapa final'!$S$11),"")</f>
        <v/>
      </c>
      <c r="W23" s="154" t="str">
        <f>IF(AND('Mapa final'!$AE$13="Muy Alta",'Mapa final'!$AG$13="Leve"),CONCATENATE("R2C",'Mapa final'!$S$13),"")</f>
        <v/>
      </c>
      <c r="X23" s="154" t="str">
        <f>IF(AND('Mapa final'!$AE$11="Muy Alta",'Mapa final'!$AG$11="Leve"),CONCATENATE("R2C",'Mapa final'!$S$11),"")</f>
        <v/>
      </c>
      <c r="Y23" s="154" t="str">
        <f>IF(AND('Mapa final'!$AE$13="Muy Alta",'Mapa final'!$AG$13="Leve"),CONCATENATE("R2C",'Mapa final'!$S$13),"")</f>
        <v/>
      </c>
      <c r="Z23" s="154" t="str">
        <f>IF(AND('Mapa final'!$AE$11="Muy Alta",'Mapa final'!$AG$11="Leve"),CONCATENATE("R2C",'Mapa final'!$S$11),"")</f>
        <v/>
      </c>
      <c r="AA23" s="45" t="str">
        <f>IF(AND('Mapa final'!$AE$13="Muy Alta",'Mapa final'!$AG$13="Leve"),CONCATENATE("R2C",'Mapa final'!$S$13),"")</f>
        <v/>
      </c>
      <c r="AB23" s="44" t="str">
        <f>IF(AND('Mapa final'!$AE$11="Muy Alta",'Mapa final'!$AG$11="Leve"),CONCATENATE("R2C",'Mapa final'!$S$11),"")</f>
        <v/>
      </c>
      <c r="AC23" s="154" t="str">
        <f>IF(AND('Mapa final'!$AE$13="Muy Alta",'Mapa final'!$AG$13="Leve"),CONCATENATE("R2C",'Mapa final'!$S$13),"")</f>
        <v/>
      </c>
      <c r="AD23" s="154" t="str">
        <f>IF(AND('Mapa final'!$AE$11="Muy Alta",'Mapa final'!$AG$11="Leve"),CONCATENATE("R2C",'Mapa final'!$S$11),"")</f>
        <v/>
      </c>
      <c r="AE23" s="154" t="str">
        <f>IF(AND('Mapa final'!$AE$13="Muy Alta",'Mapa final'!$AG$13="Leve"),CONCATENATE("R2C",'Mapa final'!$S$13),"")</f>
        <v/>
      </c>
      <c r="AF23" s="154" t="str">
        <f>IF(AND('Mapa final'!$AE$11="Muy Alta",'Mapa final'!$AG$11="Leve"),CONCATENATE("R2C",'Mapa final'!$S$11),"")</f>
        <v/>
      </c>
      <c r="AG23" s="45" t="str">
        <f>IF(AND('Mapa final'!$AE$13="Muy Alta",'Mapa final'!$AG$13="Leve"),CONCATENATE("R2C",'Mapa final'!$S$13),"")</f>
        <v/>
      </c>
      <c r="AH23" s="46" t="str">
        <f>IF(AND('Mapa final'!$AE$11="Muy Alta",'Mapa final'!$AG$11="Catastrófico"),CONCATENATE("R2C",'Mapa final'!$S$11),"")</f>
        <v/>
      </c>
      <c r="AI23" s="156" t="str">
        <f>IF(AND('Mapa final'!$AE$13="Muy Alta",'Mapa final'!$AG$13="Catastrófico"),CONCATENATE("R2C",'Mapa final'!$S$13),"")</f>
        <v/>
      </c>
      <c r="AJ23" s="156" t="str">
        <f>IF(AND('Mapa final'!$AE$11="Muy Alta",'Mapa final'!$AG$11="Catastrófico"),CONCATENATE("R2C",'Mapa final'!$S$11),"")</f>
        <v/>
      </c>
      <c r="AK23" s="156" t="str">
        <f>IF(AND('Mapa final'!$AE$13="Muy Alta",'Mapa final'!$AG$13="Catastrófico"),CONCATENATE("R2C",'Mapa final'!$S$13),"")</f>
        <v/>
      </c>
      <c r="AL23" s="156" t="str">
        <f>IF(AND('Mapa final'!$AE$11="Muy Alta",'Mapa final'!$AG$11="Catastrófico"),CONCATENATE("R2C",'Mapa final'!$S$11),"")</f>
        <v/>
      </c>
      <c r="AM23" s="47" t="str">
        <f>IF(AND('Mapa final'!$AE$13="Muy Alta",'Mapa final'!$AG$13="Catastrófico"),CONCATENATE("R2C",'Mapa final'!$S$13),"")</f>
        <v/>
      </c>
      <c r="AN23" s="70"/>
      <c r="AO23" s="324"/>
      <c r="AP23" s="325"/>
      <c r="AQ23" s="325"/>
      <c r="AR23" s="325"/>
      <c r="AS23" s="325"/>
      <c r="AT23" s="32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73"/>
      <c r="C24" s="273"/>
      <c r="D24" s="274"/>
      <c r="E24" s="314"/>
      <c r="F24" s="315"/>
      <c r="G24" s="315"/>
      <c r="H24" s="315"/>
      <c r="I24" s="315"/>
      <c r="J24" s="57" t="str">
        <f>IF(AND('Mapa final'!$AE$11="Alta",'Mapa final'!$AG$11="Leve"),CONCATENATE("R2C",'Mapa final'!$S$11),"")</f>
        <v/>
      </c>
      <c r="K24" s="155" t="str">
        <f>IF(AND('Mapa final'!$AE$11="Alta",'Mapa final'!$AG$11="Leve"),CONCATENATE("R2C",'Mapa final'!$S$11),"")</f>
        <v/>
      </c>
      <c r="L24" s="155" t="str">
        <f>IF(AND('Mapa final'!$AE$11="Alta",'Mapa final'!$AG$11="Leve"),CONCATENATE("R2C",'Mapa final'!$S$11),"")</f>
        <v/>
      </c>
      <c r="M24" s="155" t="str">
        <f>IF(AND('Mapa final'!$AE$11="Alta",'Mapa final'!$AG$11="Leve"),CONCATENATE("R2C",'Mapa final'!$S$11),"")</f>
        <v/>
      </c>
      <c r="N24" s="155" t="str">
        <f>IF(AND('Mapa final'!$AE$11="Alta",'Mapa final'!$AG$11="Leve"),CONCATENATE("R2C",'Mapa final'!$S$11),"")</f>
        <v/>
      </c>
      <c r="O24" s="58" t="str">
        <f>IF(AND('Mapa final'!$AE$11="Alta",'Mapa final'!$AG$11="Leve"),CONCATENATE("R2C",'Mapa final'!$S$11),"")</f>
        <v/>
      </c>
      <c r="P24" s="57" t="str">
        <f>IF(AND('Mapa final'!$AE$11="Alta",'Mapa final'!$AG$11="Leve"),CONCATENATE("R2C",'Mapa final'!$S$11),"")</f>
        <v/>
      </c>
      <c r="Q24" s="155" t="str">
        <f>IF(AND('Mapa final'!$AE$11="Alta",'Mapa final'!$AG$11="Leve"),CONCATENATE("R2C",'Mapa final'!$S$11),"")</f>
        <v/>
      </c>
      <c r="R24" s="155" t="str">
        <f>IF(AND('Mapa final'!$AE$11="Alta",'Mapa final'!$AG$11="Leve"),CONCATENATE("R2C",'Mapa final'!$S$11),"")</f>
        <v/>
      </c>
      <c r="S24" s="155" t="str">
        <f>IF(AND('Mapa final'!$AE$11="Alta",'Mapa final'!$AG$11="Leve"),CONCATENATE("R2C",'Mapa final'!$S$11),"")</f>
        <v/>
      </c>
      <c r="T24" s="155" t="str">
        <f>IF(AND('Mapa final'!$AE$11="Alta",'Mapa final'!$AG$11="Leve"),CONCATENATE("R2C",'Mapa final'!$S$11),"")</f>
        <v/>
      </c>
      <c r="U24" s="58" t="str">
        <f>IF(AND('Mapa final'!$AE$11="Alta",'Mapa final'!$AG$11="Leve"),CONCATENATE("R2C",'Mapa final'!$S$11),"")</f>
        <v/>
      </c>
      <c r="V24" s="44" t="str">
        <f>IF(AND('Mapa final'!$AE$11="Muy Alta",'Mapa final'!$AG$11="Leve"),CONCATENATE("R2C",'Mapa final'!$S$11),"")</f>
        <v/>
      </c>
      <c r="W24" s="154" t="str">
        <f>IF(AND('Mapa final'!$AE$13="Muy Alta",'Mapa final'!$AG$13="Leve"),CONCATENATE("R2C",'Mapa final'!$S$13),"")</f>
        <v/>
      </c>
      <c r="X24" s="154" t="str">
        <f>IF(AND('Mapa final'!$AE$11="Muy Alta",'Mapa final'!$AG$11="Leve"),CONCATENATE("R2C",'Mapa final'!$S$11),"")</f>
        <v/>
      </c>
      <c r="Y24" s="154" t="str">
        <f>IF(AND('Mapa final'!$AE$13="Muy Alta",'Mapa final'!$AG$13="Leve"),CONCATENATE("R2C",'Mapa final'!$S$13),"")</f>
        <v/>
      </c>
      <c r="Z24" s="154" t="str">
        <f>IF(AND('Mapa final'!$AE$11="Muy Alta",'Mapa final'!$AG$11="Leve"),CONCATENATE("R2C",'Mapa final'!$S$11),"")</f>
        <v/>
      </c>
      <c r="AA24" s="45" t="str">
        <f>IF(AND('Mapa final'!$AE$13="Muy Alta",'Mapa final'!$AG$13="Leve"),CONCATENATE("R2C",'Mapa final'!$S$13),"")</f>
        <v/>
      </c>
      <c r="AB24" s="44" t="str">
        <f>IF(AND('Mapa final'!$AE$11="Muy Alta",'Mapa final'!$AG$11="Leve"),CONCATENATE("R2C",'Mapa final'!$S$11),"")</f>
        <v/>
      </c>
      <c r="AC24" s="154" t="str">
        <f>IF(AND('Mapa final'!$AE$13="Muy Alta",'Mapa final'!$AG$13="Leve"),CONCATENATE("R2C",'Mapa final'!$S$13),"")</f>
        <v/>
      </c>
      <c r="AD24" s="154" t="str">
        <f>IF(AND('Mapa final'!$AE$11="Muy Alta",'Mapa final'!$AG$11="Leve"),CONCATENATE("R2C",'Mapa final'!$S$11),"")</f>
        <v/>
      </c>
      <c r="AE24" s="154" t="str">
        <f>IF(AND('Mapa final'!$AE$13="Muy Alta",'Mapa final'!$AG$13="Leve"),CONCATENATE("R2C",'Mapa final'!$S$13),"")</f>
        <v/>
      </c>
      <c r="AF24" s="154" t="str">
        <f>IF(AND('Mapa final'!$AE$11="Muy Alta",'Mapa final'!$AG$11="Leve"),CONCATENATE("R2C",'Mapa final'!$S$11),"")</f>
        <v/>
      </c>
      <c r="AG24" s="45" t="str">
        <f>IF(AND('Mapa final'!$AE$13="Muy Alta",'Mapa final'!$AG$13="Leve"),CONCATENATE("R2C",'Mapa final'!$S$13),"")</f>
        <v/>
      </c>
      <c r="AH24" s="46" t="str">
        <f>IF(AND('Mapa final'!$AE$11="Muy Alta",'Mapa final'!$AG$11="Catastrófico"),CONCATENATE("R2C",'Mapa final'!$S$11),"")</f>
        <v/>
      </c>
      <c r="AI24" s="156" t="str">
        <f>IF(AND('Mapa final'!$AE$13="Muy Alta",'Mapa final'!$AG$13="Catastrófico"),CONCATENATE("R2C",'Mapa final'!$S$13),"")</f>
        <v/>
      </c>
      <c r="AJ24" s="156" t="str">
        <f>IF(AND('Mapa final'!$AE$11="Muy Alta",'Mapa final'!$AG$11="Catastrófico"),CONCATENATE("R2C",'Mapa final'!$S$11),"")</f>
        <v/>
      </c>
      <c r="AK24" s="156" t="str">
        <f>IF(AND('Mapa final'!$AE$13="Muy Alta",'Mapa final'!$AG$13="Catastrófico"),CONCATENATE("R2C",'Mapa final'!$S$13),"")</f>
        <v/>
      </c>
      <c r="AL24" s="156" t="str">
        <f>IF(AND('Mapa final'!$AE$11="Muy Alta",'Mapa final'!$AG$11="Catastrófico"),CONCATENATE("R2C",'Mapa final'!$S$11),"")</f>
        <v/>
      </c>
      <c r="AM24" s="47" t="str">
        <f>IF(AND('Mapa final'!$AE$13="Muy Alta",'Mapa final'!$AG$13="Catastrófico"),CONCATENATE("R2C",'Mapa final'!$S$13),"")</f>
        <v/>
      </c>
      <c r="AN24" s="70"/>
      <c r="AO24" s="324"/>
      <c r="AP24" s="325"/>
      <c r="AQ24" s="325"/>
      <c r="AR24" s="325"/>
      <c r="AS24" s="325"/>
      <c r="AT24" s="32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73"/>
      <c r="C25" s="273"/>
      <c r="D25" s="274"/>
      <c r="E25" s="317"/>
      <c r="F25" s="318"/>
      <c r="G25" s="318"/>
      <c r="H25" s="318"/>
      <c r="I25" s="318"/>
      <c r="J25" s="59" t="str">
        <f>IF(AND('Mapa final'!$AE$11="Alta",'Mapa final'!$AG$11="Leve"),CONCATENATE("R2C",'Mapa final'!$S$11),"")</f>
        <v/>
      </c>
      <c r="K25" s="60" t="str">
        <f>IF(AND('Mapa final'!$AE$11="Alta",'Mapa final'!$AG$11="Leve"),CONCATENATE("R2C",'Mapa final'!$S$11),"")</f>
        <v/>
      </c>
      <c r="L25" s="60" t="str">
        <f>IF(AND('Mapa final'!$AE$11="Alta",'Mapa final'!$AG$11="Leve"),CONCATENATE("R2C",'Mapa final'!$S$11),"")</f>
        <v/>
      </c>
      <c r="M25" s="60" t="str">
        <f>IF(AND('Mapa final'!$AE$11="Alta",'Mapa final'!$AG$11="Leve"),CONCATENATE("R2C",'Mapa final'!$S$11),"")</f>
        <v/>
      </c>
      <c r="N25" s="60" t="str">
        <f>IF(AND('Mapa final'!$AE$11="Alta",'Mapa final'!$AG$11="Leve"),CONCATENATE("R2C",'Mapa final'!$S$11),"")</f>
        <v/>
      </c>
      <c r="O25" s="61" t="str">
        <f>IF(AND('Mapa final'!$AE$11="Alta",'Mapa final'!$AG$11="Leve"),CONCATENATE("R2C",'Mapa final'!$S$11),"")</f>
        <v/>
      </c>
      <c r="P25" s="59" t="str">
        <f>IF(AND('Mapa final'!$AE$11="Alta",'Mapa final'!$AG$11="Leve"),CONCATENATE("R2C",'Mapa final'!$S$11),"")</f>
        <v/>
      </c>
      <c r="Q25" s="60" t="str">
        <f>IF(AND('Mapa final'!$AE$11="Alta",'Mapa final'!$AG$11="Leve"),CONCATENATE("R2C",'Mapa final'!$S$11),"")</f>
        <v/>
      </c>
      <c r="R25" s="60" t="str">
        <f>IF(AND('Mapa final'!$AE$11="Alta",'Mapa final'!$AG$11="Leve"),CONCATENATE("R2C",'Mapa final'!$S$11),"")</f>
        <v/>
      </c>
      <c r="S25" s="60" t="str">
        <f>IF(AND('Mapa final'!$AE$11="Alta",'Mapa final'!$AG$11="Leve"),CONCATENATE("R2C",'Mapa final'!$S$11),"")</f>
        <v/>
      </c>
      <c r="T25" s="60" t="str">
        <f>IF(AND('Mapa final'!$AE$11="Alta",'Mapa final'!$AG$11="Leve"),CONCATENATE("R2C",'Mapa final'!$S$11),"")</f>
        <v/>
      </c>
      <c r="U25" s="61" t="str">
        <f>IF(AND('Mapa final'!$AE$11="Alta",'Mapa final'!$AG$11="Leve"),CONCATENATE("R2C",'Mapa final'!$S$11),"")</f>
        <v/>
      </c>
      <c r="V25" s="48" t="str">
        <f>IF(AND('Mapa final'!$AE$11="Muy Alta",'Mapa final'!$AG$11="Leve"),CONCATENATE("R2C",'Mapa final'!$S$11),"")</f>
        <v/>
      </c>
      <c r="W25" s="49" t="str">
        <f>IF(AND('Mapa final'!$AE$13="Muy Alta",'Mapa final'!$AG$13="Leve"),CONCATENATE("R2C",'Mapa final'!$S$13),"")</f>
        <v/>
      </c>
      <c r="X25" s="49" t="str">
        <f>IF(AND('Mapa final'!$AE$11="Muy Alta",'Mapa final'!$AG$11="Leve"),CONCATENATE("R2C",'Mapa final'!$S$11),"")</f>
        <v/>
      </c>
      <c r="Y25" s="49" t="str">
        <f>IF(AND('Mapa final'!$AE$13="Muy Alta",'Mapa final'!$AG$13="Leve"),CONCATENATE("R2C",'Mapa final'!$S$13),"")</f>
        <v/>
      </c>
      <c r="Z25" s="49" t="str">
        <f>IF(AND('Mapa final'!$AE$11="Muy Alta",'Mapa final'!$AG$11="Leve"),CONCATENATE("R2C",'Mapa final'!$S$11),"")</f>
        <v/>
      </c>
      <c r="AA25" s="50" t="str">
        <f>IF(AND('Mapa final'!$AE$13="Muy Alta",'Mapa final'!$AG$13="Leve"),CONCATENATE("R2C",'Mapa final'!$S$13),"")</f>
        <v/>
      </c>
      <c r="AB25" s="48" t="str">
        <f>IF(AND('Mapa final'!$AE$11="Muy Alta",'Mapa final'!$AG$11="Leve"),CONCATENATE("R2C",'Mapa final'!$S$11),"")</f>
        <v/>
      </c>
      <c r="AC25" s="49" t="str">
        <f>IF(AND('Mapa final'!$AE$13="Muy Alta",'Mapa final'!$AG$13="Leve"),CONCATENATE("R2C",'Mapa final'!$S$13),"")</f>
        <v/>
      </c>
      <c r="AD25" s="49" t="str">
        <f>IF(AND('Mapa final'!$AE$11="Muy Alta",'Mapa final'!$AG$11="Leve"),CONCATENATE("R2C",'Mapa final'!$S$11),"")</f>
        <v/>
      </c>
      <c r="AE25" s="49" t="str">
        <f>IF(AND('Mapa final'!$AE$13="Muy Alta",'Mapa final'!$AG$13="Leve"),CONCATENATE("R2C",'Mapa final'!$S$13),"")</f>
        <v/>
      </c>
      <c r="AF25" s="49" t="str">
        <f>IF(AND('Mapa final'!$AE$11="Muy Alta",'Mapa final'!$AG$11="Leve"),CONCATENATE("R2C",'Mapa final'!$S$11),"")</f>
        <v/>
      </c>
      <c r="AG25" s="50" t="str">
        <f>IF(AND('Mapa final'!$AE$13="Muy Alta",'Mapa final'!$AG$13="Leve"),CONCATENATE("R2C",'Mapa final'!$S$13),"")</f>
        <v/>
      </c>
      <c r="AH25" s="51" t="str">
        <f>IF(AND('Mapa final'!$AE$11="Muy Alta",'Mapa final'!$AG$11="Catastrófico"),CONCATENATE("R2C",'Mapa final'!$S$11),"")</f>
        <v/>
      </c>
      <c r="AI25" s="52" t="str">
        <f>IF(AND('Mapa final'!$AE$13="Muy Alta",'Mapa final'!$AG$13="Catastrófico"),CONCATENATE("R2C",'Mapa final'!$S$13),"")</f>
        <v/>
      </c>
      <c r="AJ25" s="52" t="str">
        <f>IF(AND('Mapa final'!$AE$11="Muy Alta",'Mapa final'!$AG$11="Catastrófico"),CONCATENATE("R2C",'Mapa final'!$S$11),"")</f>
        <v/>
      </c>
      <c r="AK25" s="52" t="str">
        <f>IF(AND('Mapa final'!$AE$13="Muy Alta",'Mapa final'!$AG$13="Catastrófico"),CONCATENATE("R2C",'Mapa final'!$S$13),"")</f>
        <v/>
      </c>
      <c r="AL25" s="52" t="str">
        <f>IF(AND('Mapa final'!$AE$11="Muy Alta",'Mapa final'!$AG$11="Catastrófico"),CONCATENATE("R2C",'Mapa final'!$S$11),"")</f>
        <v/>
      </c>
      <c r="AM25" s="53" t="str">
        <f>IF(AND('Mapa final'!$AE$13="Muy Alta",'Mapa final'!$AG$13="Catastrófico"),CONCATENATE("R2C",'Mapa final'!$S$13),"")</f>
        <v/>
      </c>
      <c r="AN25" s="70"/>
      <c r="AO25" s="327"/>
      <c r="AP25" s="328"/>
      <c r="AQ25" s="328"/>
      <c r="AR25" s="328"/>
      <c r="AS25" s="328"/>
      <c r="AT25" s="329"/>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73"/>
      <c r="C26" s="273"/>
      <c r="D26" s="274"/>
      <c r="E26" s="311" t="s">
        <v>116</v>
      </c>
      <c r="F26" s="312"/>
      <c r="G26" s="312"/>
      <c r="H26" s="312"/>
      <c r="I26" s="313"/>
      <c r="J26" s="54" t="str">
        <f>IF(AND('Mapa final'!$AE$11="Alta",'Mapa final'!$AG$11="Leve"),CONCATENATE("R2C",'Mapa final'!$S$11),"")</f>
        <v/>
      </c>
      <c r="K26" s="55" t="str">
        <f>IF(AND('Mapa final'!$AE$11="Alta",'Mapa final'!$AG$11="Leve"),CONCATENATE("R2C",'Mapa final'!$S$11),"")</f>
        <v/>
      </c>
      <c r="L26" s="55" t="str">
        <f>IF(AND('Mapa final'!$AE$11="Alta",'Mapa final'!$AG$11="Leve"),CONCATENATE("R2C",'Mapa final'!$S$11),"")</f>
        <v/>
      </c>
      <c r="M26" s="55" t="str">
        <f>IF(AND('Mapa final'!$AE$11="Alta",'Mapa final'!$AG$11="Leve"),CONCATENATE("R2C",'Mapa final'!$S$11),"")</f>
        <v/>
      </c>
      <c r="N26" s="55" t="str">
        <f>IF(AND('Mapa final'!$AE$11="Alta",'Mapa final'!$AG$11="Leve"),CONCATENATE("R2C",'Mapa final'!$S$11),"")</f>
        <v/>
      </c>
      <c r="O26" s="56" t="str">
        <f>IF(AND('Mapa final'!$AE$11="Alta",'Mapa final'!$AG$11="Leve"),CONCATENATE("R2C",'Mapa final'!$S$11),"")</f>
        <v/>
      </c>
      <c r="P26" s="54" t="str">
        <f>IF(AND('Mapa final'!$AE$11="Alta",'Mapa final'!$AG$11="Leve"),CONCATENATE("R2C",'Mapa final'!$S$11),"")</f>
        <v/>
      </c>
      <c r="Q26" s="55" t="str">
        <f>IF(AND('Mapa final'!$AE$11="Alta",'Mapa final'!$AG$11="Leve"),CONCATENATE("R2C",'Mapa final'!$S$11),"")</f>
        <v/>
      </c>
      <c r="R26" s="55" t="str">
        <f>IF(AND('Mapa final'!$AE$11="Alta",'Mapa final'!$AG$11="Leve"),CONCATENATE("R2C",'Mapa final'!$S$11),"")</f>
        <v/>
      </c>
      <c r="S26" s="55" t="str">
        <f>IF(AND('Mapa final'!$AE$11="Alta",'Mapa final'!$AG$11="Leve"),CONCATENATE("R2C",'Mapa final'!$S$11),"")</f>
        <v/>
      </c>
      <c r="T26" s="55" t="str">
        <f>IF(AND('Mapa final'!$AE$11="Alta",'Mapa final'!$AG$11="Leve"),CONCATENATE("R2C",'Mapa final'!$S$11),"")</f>
        <v/>
      </c>
      <c r="U26" s="56" t="str">
        <f>IF(AND('Mapa final'!$AE$11="Alta",'Mapa final'!$AG$11="Leve"),CONCATENATE("R2C",'Mapa final'!$S$11),"")</f>
        <v/>
      </c>
      <c r="V26" s="54" t="str">
        <f>IF(AND('Mapa final'!$AE$11="Alta",'Mapa final'!$AG$11="Leve"),CONCATENATE("R2C",'Mapa final'!$S$11),"")</f>
        <v/>
      </c>
      <c r="W26" s="55" t="str">
        <f>IF(AND('Mapa final'!$AE$11="Alta",'Mapa final'!$AG$11="Leve"),CONCATENATE("R2C",'Mapa final'!$S$11),"")</f>
        <v/>
      </c>
      <c r="X26" s="55" t="str">
        <f>IF(AND('Mapa final'!$AE$11="Alta",'Mapa final'!$AG$11="Leve"),CONCATENATE("R2C",'Mapa final'!$S$11),"")</f>
        <v/>
      </c>
      <c r="Y26" s="55" t="str">
        <f>IF(AND('Mapa final'!$AE$11="Alta",'Mapa final'!$AG$11="Leve"),CONCATENATE("R2C",'Mapa final'!$S$11),"")</f>
        <v/>
      </c>
      <c r="Z26" s="55" t="str">
        <f>IF(AND('Mapa final'!$AE$11="Alta",'Mapa final'!$AG$11="Leve"),CONCATENATE("R2C",'Mapa final'!$S$11),"")</f>
        <v/>
      </c>
      <c r="AA26" s="56" t="str">
        <f>IF(AND('Mapa final'!$AE$11="Alta",'Mapa final'!$AG$11="Leve"),CONCATENATE("R2C",'Mapa final'!$S$11),"")</f>
        <v/>
      </c>
      <c r="AB26" s="38" t="str">
        <f>IF(AND('Mapa final'!$AE$11="Muy Alta",'Mapa final'!$AG$11="Leve"),CONCATENATE("R2C",'Mapa final'!$S$11),"")</f>
        <v/>
      </c>
      <c r="AC26" s="39" t="str">
        <f>IF(AND('Mapa final'!$AE$13="Muy Alta",'Mapa final'!$AG$13="Leve"),CONCATENATE("R2C",'Mapa final'!$S$13),"")</f>
        <v/>
      </c>
      <c r="AD26" s="39" t="str">
        <f>IF(AND('Mapa final'!$AE$11="Muy Alta",'Mapa final'!$AG$11="Leve"),CONCATENATE("R2C",'Mapa final'!$S$11),"")</f>
        <v/>
      </c>
      <c r="AE26" s="39" t="str">
        <f>IF(AND('Mapa final'!$AE$13="Muy Alta",'Mapa final'!$AG$13="Leve"),CONCATENATE("R2C",'Mapa final'!$S$13),"")</f>
        <v/>
      </c>
      <c r="AF26" s="39" t="str">
        <f>IF(AND('Mapa final'!$AE$11="Muy Alta",'Mapa final'!$AG$11="Leve"),CONCATENATE("R2C",'Mapa final'!$S$11),"")</f>
        <v/>
      </c>
      <c r="AG26" s="40" t="str">
        <f>IF(AND('Mapa final'!$AE$13="Muy Alta",'Mapa final'!$AG$13="Leve"),CONCATENATE("R2C",'Mapa final'!$S$13),"")</f>
        <v/>
      </c>
      <c r="AH26" s="41" t="str">
        <f>IF(AND('Mapa final'!$AE$11="Muy Alta",'Mapa final'!$AG$11="Catastrófico"),CONCATENATE("R2C",'Mapa final'!$S$11),"")</f>
        <v/>
      </c>
      <c r="AI26" s="42" t="str">
        <f>IF(AND('Mapa final'!$AE$13="Muy Alta",'Mapa final'!$AG$13="Catastrófico"),CONCATENATE("R2C",'Mapa final'!$S$13),"")</f>
        <v/>
      </c>
      <c r="AJ26" s="42" t="str">
        <f>IF(AND('Mapa final'!$AE$11="Muy Alta",'Mapa final'!$AG$11="Catastrófico"),CONCATENATE("R2C",'Mapa final'!$S$11),"")</f>
        <v/>
      </c>
      <c r="AK26" s="42" t="str">
        <f>IF(AND('Mapa final'!$AE$13="Muy Alta",'Mapa final'!$AG$13="Catastrófico"),CONCATENATE("R2C",'Mapa final'!$S$13),"")</f>
        <v/>
      </c>
      <c r="AL26" s="42" t="str">
        <f>IF(AND('Mapa final'!$AE$11="Muy Alta",'Mapa final'!$AG$11="Catastrófico"),CONCATENATE("R2C",'Mapa final'!$S$11),"")</f>
        <v/>
      </c>
      <c r="AM26" s="43" t="str">
        <f>IF(AND('Mapa final'!$AE$13="Muy Alta",'Mapa final'!$AG$13="Catastrófico"),CONCATENATE("R2C",'Mapa final'!$S$13),"")</f>
        <v/>
      </c>
      <c r="AN26" s="70"/>
      <c r="AO26" s="351" t="s">
        <v>80</v>
      </c>
      <c r="AP26" s="352"/>
      <c r="AQ26" s="352"/>
      <c r="AR26" s="352"/>
      <c r="AS26" s="352"/>
      <c r="AT26" s="353"/>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73"/>
      <c r="C27" s="273"/>
      <c r="D27" s="274"/>
      <c r="E27" s="330"/>
      <c r="F27" s="315"/>
      <c r="G27" s="315"/>
      <c r="H27" s="315"/>
      <c r="I27" s="316"/>
      <c r="J27" s="57" t="str">
        <f>IF(AND('Mapa final'!$AE$11="Alta",'Mapa final'!$AG$11="Leve"),CONCATENATE("R2C",'Mapa final'!$S$11),"")</f>
        <v/>
      </c>
      <c r="K27" s="155" t="str">
        <f>IF(AND('Mapa final'!$AE$11="Alta",'Mapa final'!$AG$11="Leve"),CONCATENATE("R2C",'Mapa final'!$S$11),"")</f>
        <v/>
      </c>
      <c r="L27" s="155" t="str">
        <f>IF(AND('Mapa final'!$AE$11="Alta",'Mapa final'!$AG$11="Leve"),CONCATENATE("R2C",'Mapa final'!$S$11),"")</f>
        <v/>
      </c>
      <c r="M27" s="155" t="str">
        <f>IF(AND('Mapa final'!$AE$11="Alta",'Mapa final'!$AG$11="Leve"),CONCATENATE("R2C",'Mapa final'!$S$11),"")</f>
        <v/>
      </c>
      <c r="N27" s="155" t="str">
        <f>IF(AND('Mapa final'!$AE$11="Alta",'Mapa final'!$AG$11="Leve"),CONCATENATE("R2C",'Mapa final'!$S$11),"")</f>
        <v/>
      </c>
      <c r="O27" s="58" t="str">
        <f>IF(AND('Mapa final'!$AE$11="Alta",'Mapa final'!$AG$11="Leve"),CONCATENATE("R2C",'Mapa final'!$S$11),"")</f>
        <v/>
      </c>
      <c r="P27" s="57" t="str">
        <f>IF(AND('Mapa final'!$AE$11="Alta",'Mapa final'!$AG$11="Leve"),CONCATENATE("R2C",'Mapa final'!$S$11),"")</f>
        <v/>
      </c>
      <c r="Q27" s="155" t="str">
        <f>IF(AND('Mapa final'!$AE$11="Alta",'Mapa final'!$AG$11="Leve"),CONCATENATE("R2C",'Mapa final'!$S$11),"")</f>
        <v/>
      </c>
      <c r="R27" s="155" t="str">
        <f>IF(AND('Mapa final'!$AE$11="Alta",'Mapa final'!$AG$11="Leve"),CONCATENATE("R2C",'Mapa final'!$S$11),"")</f>
        <v/>
      </c>
      <c r="S27" s="155" t="str">
        <f>IF(AND('Mapa final'!$AE$11="Alta",'Mapa final'!$AG$11="Leve"),CONCATENATE("R2C",'Mapa final'!$S$11),"")</f>
        <v/>
      </c>
      <c r="T27" s="155" t="str">
        <f>IF(AND('Mapa final'!$AE$11="Alta",'Mapa final'!$AG$11="Leve"),CONCATENATE("R2C",'Mapa final'!$S$11),"")</f>
        <v/>
      </c>
      <c r="U27" s="58" t="str">
        <f>IF(AND('Mapa final'!$AE$11="Alta",'Mapa final'!$AG$11="Leve"),CONCATENATE("R2C",'Mapa final'!$S$11),"")</f>
        <v/>
      </c>
      <c r="V27" s="57" t="str">
        <f>IF(AND('Mapa final'!$AE$11="Alta",'Mapa final'!$AG$11="Leve"),CONCATENATE("R2C",'Mapa final'!$S$11),"")</f>
        <v/>
      </c>
      <c r="W27" s="155" t="str">
        <f>IF(AND('Mapa final'!$AE$11="Alta",'Mapa final'!$AG$11="Leve"),CONCATENATE("R2C",'Mapa final'!$S$11),"")</f>
        <v/>
      </c>
      <c r="X27" s="155" t="str">
        <f>IF(AND('Mapa final'!$AE$11="Alta",'Mapa final'!$AG$11="Leve"),CONCATENATE("R2C",'Mapa final'!$S$11),"")</f>
        <v/>
      </c>
      <c r="Y27" s="155" t="str">
        <f>IF(AND('Mapa final'!$AE$11="Alta",'Mapa final'!$AG$11="Leve"),CONCATENATE("R2C",'Mapa final'!$S$11),"")</f>
        <v/>
      </c>
      <c r="Z27" s="155" t="str">
        <f>IF(AND('Mapa final'!$AE$11="Alta",'Mapa final'!$AG$11="Leve"),CONCATENATE("R2C",'Mapa final'!$S$11),"")</f>
        <v/>
      </c>
      <c r="AA27" s="58" t="str">
        <f>IF(AND('Mapa final'!$AE$11="Alta",'Mapa final'!$AG$11="Leve"),CONCATENATE("R2C",'Mapa final'!$S$11),"")</f>
        <v/>
      </c>
      <c r="AB27" s="44" t="str">
        <f>IF(AND('Mapa final'!$AE$11="Muy Alta",'Mapa final'!$AG$11="Leve"),CONCATENATE("R2C",'Mapa final'!$S$11),"")</f>
        <v/>
      </c>
      <c r="AC27" s="154" t="str">
        <f>IF(AND('Mapa final'!$AE$13="Muy Alta",'Mapa final'!$AG$13="Leve"),CONCATENATE("R2C",'Mapa final'!$S$13),"")</f>
        <v/>
      </c>
      <c r="AD27" s="154" t="str">
        <f>IF(AND('Mapa final'!$AE$11="Muy Alta",'Mapa final'!$AG$11="Leve"),CONCATENATE("R2C",'Mapa final'!$S$11),"")</f>
        <v/>
      </c>
      <c r="AE27" s="154" t="str">
        <f>IF(AND('Mapa final'!$AE$13="Muy Alta",'Mapa final'!$AG$13="Leve"),CONCATENATE("R2C",'Mapa final'!$S$13),"")</f>
        <v/>
      </c>
      <c r="AF27" s="154" t="str">
        <f>IF(AND('Mapa final'!$AE$11="Muy Alta",'Mapa final'!$AG$11="Leve"),CONCATENATE("R2C",'Mapa final'!$S$11),"")</f>
        <v/>
      </c>
      <c r="AG27" s="45" t="str">
        <f>IF(AND('Mapa final'!$AE$13="Muy Alta",'Mapa final'!$AG$13="Leve"),CONCATENATE("R2C",'Mapa final'!$S$13),"")</f>
        <v/>
      </c>
      <c r="AH27" s="46" t="str">
        <f>IF(AND('Mapa final'!$AE$11="Muy Alta",'Mapa final'!$AG$11="Catastrófico"),CONCATENATE("R2C",'Mapa final'!$S$11),"")</f>
        <v/>
      </c>
      <c r="AI27" s="156" t="str">
        <f>IF(AND('Mapa final'!$AE$13="Muy Alta",'Mapa final'!$AG$13="Catastrófico"),CONCATENATE("R2C",'Mapa final'!$S$13),"")</f>
        <v/>
      </c>
      <c r="AJ27" s="156" t="str">
        <f>IF(AND('Mapa final'!$AE$11="Muy Alta",'Mapa final'!$AG$11="Catastrófico"),CONCATENATE("R2C",'Mapa final'!$S$11),"")</f>
        <v/>
      </c>
      <c r="AK27" s="156" t="str">
        <f>IF(AND('Mapa final'!$AE$13="Muy Alta",'Mapa final'!$AG$13="Catastrófico"),CONCATENATE("R2C",'Mapa final'!$S$13),"")</f>
        <v/>
      </c>
      <c r="AL27" s="156" t="str">
        <f>IF(AND('Mapa final'!$AE$11="Muy Alta",'Mapa final'!$AG$11="Catastrófico"),CONCATENATE("R2C",'Mapa final'!$S$11),"")</f>
        <v/>
      </c>
      <c r="AM27" s="47" t="str">
        <f>IF(AND('Mapa final'!$AE$13="Muy Alta",'Mapa final'!$AG$13="Catastrófico"),CONCATENATE("R2C",'Mapa final'!$S$13),"")</f>
        <v/>
      </c>
      <c r="AN27" s="70"/>
      <c r="AO27" s="354"/>
      <c r="AP27" s="355"/>
      <c r="AQ27" s="355"/>
      <c r="AR27" s="355"/>
      <c r="AS27" s="355"/>
      <c r="AT27" s="35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73"/>
      <c r="C28" s="273"/>
      <c r="D28" s="274"/>
      <c r="E28" s="314"/>
      <c r="F28" s="315"/>
      <c r="G28" s="315"/>
      <c r="H28" s="315"/>
      <c r="I28" s="316"/>
      <c r="J28" s="57" t="str">
        <f>IF(AND('Mapa final'!$AE$11="Alta",'Mapa final'!$AG$11="Leve"),CONCATENATE("R2C",'Mapa final'!$S$11),"")</f>
        <v/>
      </c>
      <c r="K28" s="155" t="str">
        <f>IF(AND('Mapa final'!$AE$11="Alta",'Mapa final'!$AG$11="Leve"),CONCATENATE("R2C",'Mapa final'!$S$11),"")</f>
        <v/>
      </c>
      <c r="L28" s="155" t="str">
        <f>IF(AND('Mapa final'!$AE$11="Alta",'Mapa final'!$AG$11="Leve"),CONCATENATE("R2C",'Mapa final'!$S$11),"")</f>
        <v/>
      </c>
      <c r="M28" s="155" t="str">
        <f>IF(AND('Mapa final'!$AE$11="Alta",'Mapa final'!$AG$11="Leve"),CONCATENATE("R2C",'Mapa final'!$S$11),"")</f>
        <v/>
      </c>
      <c r="N28" s="155" t="str">
        <f>IF(AND('Mapa final'!$AE$11="Alta",'Mapa final'!$AG$11="Leve"),CONCATENATE("R2C",'Mapa final'!$S$11),"")</f>
        <v/>
      </c>
      <c r="O28" s="58" t="str">
        <f>IF(AND('Mapa final'!$AE$11="Alta",'Mapa final'!$AG$11="Leve"),CONCATENATE("R2C",'Mapa final'!$S$11),"")</f>
        <v/>
      </c>
      <c r="P28" s="57" t="str">
        <f>IF(AND('Mapa final'!$AE$11="Alta",'Mapa final'!$AG$11="Leve"),CONCATENATE("R2C",'Mapa final'!$S$11),"")</f>
        <v/>
      </c>
      <c r="Q28" s="155" t="str">
        <f>IF(AND('Mapa final'!$AE$11="Alta",'Mapa final'!$AG$11="Leve"),CONCATENATE("R2C",'Mapa final'!$S$11),"")</f>
        <v/>
      </c>
      <c r="R28" s="155" t="str">
        <f>IF(AND('Mapa final'!$AE$11="Alta",'Mapa final'!$AG$11="Leve"),CONCATENATE("R2C",'Mapa final'!$S$11),"")</f>
        <v/>
      </c>
      <c r="S28" s="155" t="str">
        <f>IF(AND('Mapa final'!$AE$11="Alta",'Mapa final'!$AG$11="Leve"),CONCATENATE("R2C",'Mapa final'!$S$11),"")</f>
        <v/>
      </c>
      <c r="T28" s="155" t="str">
        <f>IF(AND('Mapa final'!$AE$11="Alta",'Mapa final'!$AG$11="Leve"),CONCATENATE("R2C",'Mapa final'!$S$11),"")</f>
        <v/>
      </c>
      <c r="U28" s="58" t="str">
        <f>IF(AND('Mapa final'!$AE$11="Alta",'Mapa final'!$AG$11="Leve"),CONCATENATE("R2C",'Mapa final'!$S$11),"")</f>
        <v/>
      </c>
      <c r="V28" s="57" t="str">
        <f>IF(AND('Mapa final'!$AE$11="Alta",'Mapa final'!$AG$11="Leve"),CONCATENATE("R2C",'Mapa final'!$S$11),"")</f>
        <v/>
      </c>
      <c r="W28" s="155" t="str">
        <f>IF(AND('Mapa final'!$AE$11="Alta",'Mapa final'!$AG$11="Leve"),CONCATENATE("R2C",'Mapa final'!$S$11),"")</f>
        <v/>
      </c>
      <c r="X28" s="155" t="str">
        <f>IF(AND('Mapa final'!$AE$11="Alta",'Mapa final'!$AG$11="Leve"),CONCATENATE("R2C",'Mapa final'!$S$11),"")</f>
        <v/>
      </c>
      <c r="Y28" s="155" t="str">
        <f>IF(AND('Mapa final'!$AE$11="Alta",'Mapa final'!$AG$11="Leve"),CONCATENATE("R2C",'Mapa final'!$S$11),"")</f>
        <v/>
      </c>
      <c r="Z28" s="155" t="str">
        <f>IF(AND('Mapa final'!$AE$11="Alta",'Mapa final'!$AG$11="Leve"),CONCATENATE("R2C",'Mapa final'!$S$11),"")</f>
        <v/>
      </c>
      <c r="AA28" s="58" t="str">
        <f>IF(AND('Mapa final'!$AE$11="Alta",'Mapa final'!$AG$11="Leve"),CONCATENATE("R2C",'Mapa final'!$S$11),"")</f>
        <v/>
      </c>
      <c r="AB28" s="44" t="str">
        <f>IF(AND('Mapa final'!$AE$11="Muy Alta",'Mapa final'!$AG$11="Leve"),CONCATENATE("R2C",'Mapa final'!$S$11),"")</f>
        <v/>
      </c>
      <c r="AC28" s="154" t="str">
        <f>IF(AND('Mapa final'!$AE$13="Muy Alta",'Mapa final'!$AG$13="Leve"),CONCATENATE("R2C",'Mapa final'!$S$13),"")</f>
        <v/>
      </c>
      <c r="AD28" s="154" t="str">
        <f>IF(AND('Mapa final'!$AE$11="Muy Alta",'Mapa final'!$AG$11="Leve"),CONCATENATE("R2C",'Mapa final'!$S$11),"")</f>
        <v/>
      </c>
      <c r="AE28" s="154" t="str">
        <f>IF(AND('Mapa final'!$AE$13="Muy Alta",'Mapa final'!$AG$13="Leve"),CONCATENATE("R2C",'Mapa final'!$S$13),"")</f>
        <v/>
      </c>
      <c r="AF28" s="154" t="str">
        <f>IF(AND('Mapa final'!$AE$11="Muy Alta",'Mapa final'!$AG$11="Leve"),CONCATENATE("R2C",'Mapa final'!$S$11),"")</f>
        <v/>
      </c>
      <c r="AG28" s="45" t="str">
        <f>IF(AND('Mapa final'!$AE$13="Muy Alta",'Mapa final'!$AG$13="Leve"),CONCATENATE("R2C",'Mapa final'!$S$13),"")</f>
        <v/>
      </c>
      <c r="AH28" s="46" t="str">
        <f>IF(AND('Mapa final'!$AE$11="Muy Alta",'Mapa final'!$AG$11="Catastrófico"),CONCATENATE("R2C",'Mapa final'!$S$11),"")</f>
        <v/>
      </c>
      <c r="AI28" s="156" t="str">
        <f>IF(AND('Mapa final'!$AE$13="Muy Alta",'Mapa final'!$AG$13="Catastrófico"),CONCATENATE("R2C",'Mapa final'!$S$13),"")</f>
        <v/>
      </c>
      <c r="AJ28" s="156" t="str">
        <f>IF(AND('Mapa final'!$AE$11="Muy Alta",'Mapa final'!$AG$11="Catastrófico"),CONCATENATE("R2C",'Mapa final'!$S$11),"")</f>
        <v/>
      </c>
      <c r="AK28" s="156" t="str">
        <f>IF(AND('Mapa final'!$AE$13="Muy Alta",'Mapa final'!$AG$13="Catastrófico"),CONCATENATE("R2C",'Mapa final'!$S$13),"")</f>
        <v/>
      </c>
      <c r="AL28" s="156" t="str">
        <f>IF(AND('Mapa final'!$AE$11="Muy Alta",'Mapa final'!$AG$11="Catastrófico"),CONCATENATE("R2C",'Mapa final'!$S$11),"")</f>
        <v/>
      </c>
      <c r="AM28" s="47" t="str">
        <f>IF(AND('Mapa final'!$AE$13="Muy Alta",'Mapa final'!$AG$13="Catastrófico"),CONCATENATE("R2C",'Mapa final'!$S$13),"")</f>
        <v/>
      </c>
      <c r="AN28" s="70"/>
      <c r="AO28" s="354"/>
      <c r="AP28" s="355"/>
      <c r="AQ28" s="355"/>
      <c r="AR28" s="355"/>
      <c r="AS28" s="355"/>
      <c r="AT28" s="35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73"/>
      <c r="C29" s="273"/>
      <c r="D29" s="274"/>
      <c r="E29" s="314"/>
      <c r="F29" s="315"/>
      <c r="G29" s="315"/>
      <c r="H29" s="315"/>
      <c r="I29" s="316"/>
      <c r="J29" s="57" t="str">
        <f>IF(AND('Mapa final'!$AE$11="Alta",'Mapa final'!$AG$11="Leve"),CONCATENATE("R2C",'Mapa final'!$S$11),"")</f>
        <v/>
      </c>
      <c r="K29" s="155" t="str">
        <f>IF(AND('Mapa final'!$AE$11="Alta",'Mapa final'!$AG$11="Leve"),CONCATENATE("R2C",'Mapa final'!$S$11),"")</f>
        <v/>
      </c>
      <c r="L29" s="155" t="str">
        <f>IF(AND('Mapa final'!$AE$11="Alta",'Mapa final'!$AG$11="Leve"),CONCATENATE("R2C",'Mapa final'!$S$11),"")</f>
        <v/>
      </c>
      <c r="M29" s="155" t="str">
        <f>IF(AND('Mapa final'!$AE$11="Alta",'Mapa final'!$AG$11="Leve"),CONCATENATE("R2C",'Mapa final'!$S$11),"")</f>
        <v/>
      </c>
      <c r="N29" s="155" t="str">
        <f>IF(AND('Mapa final'!$AE$11="Alta",'Mapa final'!$AG$11="Leve"),CONCATENATE("R2C",'Mapa final'!$S$11),"")</f>
        <v/>
      </c>
      <c r="O29" s="58" t="str">
        <f>IF(AND('Mapa final'!$AE$11="Alta",'Mapa final'!$AG$11="Leve"),CONCATENATE("R2C",'Mapa final'!$S$11),"")</f>
        <v/>
      </c>
      <c r="P29" s="57" t="str">
        <f>IF(AND('Mapa final'!$AE$11="Alta",'Mapa final'!$AG$11="Leve"),CONCATENATE("R2C",'Mapa final'!$S$11),"")</f>
        <v/>
      </c>
      <c r="Q29" s="155" t="str">
        <f>IF(AND('Mapa final'!$AE$11="Alta",'Mapa final'!$AG$11="Leve"),CONCATENATE("R2C",'Mapa final'!$S$11),"")</f>
        <v/>
      </c>
      <c r="R29" s="155" t="str">
        <f>IF(AND('Mapa final'!$AE$11="Alta",'Mapa final'!$AG$11="Leve"),CONCATENATE("R2C",'Mapa final'!$S$11),"")</f>
        <v/>
      </c>
      <c r="S29" s="155" t="str">
        <f>IF(AND('Mapa final'!$AE$11="Alta",'Mapa final'!$AG$11="Leve"),CONCATENATE("R2C",'Mapa final'!$S$11),"")</f>
        <v/>
      </c>
      <c r="T29" s="155" t="str">
        <f>IF(AND('Mapa final'!$AE$11="Alta",'Mapa final'!$AG$11="Leve"),CONCATENATE("R2C",'Mapa final'!$S$11),"")</f>
        <v/>
      </c>
      <c r="U29" s="58" t="str">
        <f>IF(AND('Mapa final'!$AE$11="Alta",'Mapa final'!$AG$11="Leve"),CONCATENATE("R2C",'Mapa final'!$S$11),"")</f>
        <v/>
      </c>
      <c r="V29" s="57" t="str">
        <f>IF(AND('Mapa final'!$AE$11="Alta",'Mapa final'!$AG$11="Leve"),CONCATENATE("R2C",'Mapa final'!$S$11),"")</f>
        <v/>
      </c>
      <c r="W29" s="155" t="str">
        <f>IF(AND('Mapa final'!$AE$11="Alta",'Mapa final'!$AG$11="Leve"),CONCATENATE("R2C",'Mapa final'!$S$11),"")</f>
        <v/>
      </c>
      <c r="X29" s="155" t="str">
        <f>IF(AND('Mapa final'!$AE$11="Alta",'Mapa final'!$AG$11="Leve"),CONCATENATE("R2C",'Mapa final'!$S$11),"")</f>
        <v/>
      </c>
      <c r="Y29" s="155" t="str">
        <f>IF(AND('Mapa final'!$AE$11="Alta",'Mapa final'!$AG$11="Leve"),CONCATENATE("R2C",'Mapa final'!$S$11),"")</f>
        <v/>
      </c>
      <c r="Z29" s="155" t="str">
        <f>IF(AND('Mapa final'!$AE$11="Alta",'Mapa final'!$AG$11="Leve"),CONCATENATE("R2C",'Mapa final'!$S$11),"")</f>
        <v/>
      </c>
      <c r="AA29" s="58" t="str">
        <f>IF(AND('Mapa final'!$AE$11="Alta",'Mapa final'!$AG$11="Leve"),CONCATENATE("R2C",'Mapa final'!$S$11),"")</f>
        <v/>
      </c>
      <c r="AB29" s="44" t="str">
        <f>IF(AND('Mapa final'!$AE$11="Muy Alta",'Mapa final'!$AG$11="Leve"),CONCATENATE("R2C",'Mapa final'!$S$11),"")</f>
        <v/>
      </c>
      <c r="AC29" s="154" t="str">
        <f>IF(AND('Mapa final'!$AE$13="Muy Alta",'Mapa final'!$AG$13="Leve"),CONCATENATE("R2C",'Mapa final'!$S$13),"")</f>
        <v/>
      </c>
      <c r="AD29" s="154" t="str">
        <f>IF(AND('Mapa final'!$AE$11="Muy Alta",'Mapa final'!$AG$11="Leve"),CONCATENATE("R2C",'Mapa final'!$S$11),"")</f>
        <v/>
      </c>
      <c r="AE29" s="154" t="str">
        <f>IF(AND('Mapa final'!$AE$13="Muy Alta",'Mapa final'!$AG$13="Leve"),CONCATENATE("R2C",'Mapa final'!$S$13),"")</f>
        <v/>
      </c>
      <c r="AF29" s="154" t="str">
        <f>IF(AND('Mapa final'!$AE$11="Muy Alta",'Mapa final'!$AG$11="Leve"),CONCATENATE("R2C",'Mapa final'!$S$11),"")</f>
        <v/>
      </c>
      <c r="AG29" s="45" t="str">
        <f>IF(AND('Mapa final'!$AE$13="Muy Alta",'Mapa final'!$AG$13="Leve"),CONCATENATE("R2C",'Mapa final'!$S$13),"")</f>
        <v/>
      </c>
      <c r="AH29" s="46" t="str">
        <f>IF(AND('Mapa final'!$AE$11="Muy Alta",'Mapa final'!$AG$11="Catastrófico"),CONCATENATE("R2C",'Mapa final'!$S$11),"")</f>
        <v/>
      </c>
      <c r="AI29" s="156" t="str">
        <f>IF(AND('Mapa final'!$AE$13="Muy Alta",'Mapa final'!$AG$13="Catastrófico"),CONCATENATE("R2C",'Mapa final'!$S$13),"")</f>
        <v/>
      </c>
      <c r="AJ29" s="156" t="str">
        <f>IF(AND('Mapa final'!$AE$11="Muy Alta",'Mapa final'!$AG$11="Catastrófico"),CONCATENATE("R2C",'Mapa final'!$S$11),"")</f>
        <v/>
      </c>
      <c r="AK29" s="156" t="str">
        <f>IF(AND('Mapa final'!$AE$13="Muy Alta",'Mapa final'!$AG$13="Catastrófico"),CONCATENATE("R2C",'Mapa final'!$S$13),"")</f>
        <v/>
      </c>
      <c r="AL29" s="156" t="str">
        <f>IF(AND('Mapa final'!$AE$11="Muy Alta",'Mapa final'!$AG$11="Catastrófico"),CONCATENATE("R2C",'Mapa final'!$S$11),"")</f>
        <v/>
      </c>
      <c r="AM29" s="47" t="str">
        <f>IF(AND('Mapa final'!$AE$13="Muy Alta",'Mapa final'!$AG$13="Catastrófico"),CONCATENATE("R2C",'Mapa final'!$S$13),"")</f>
        <v/>
      </c>
      <c r="AN29" s="70"/>
      <c r="AO29" s="354"/>
      <c r="AP29" s="355"/>
      <c r="AQ29" s="355"/>
      <c r="AR29" s="355"/>
      <c r="AS29" s="355"/>
      <c r="AT29" s="356"/>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73"/>
      <c r="C30" s="273"/>
      <c r="D30" s="274"/>
      <c r="E30" s="314"/>
      <c r="F30" s="315"/>
      <c r="G30" s="315"/>
      <c r="H30" s="315"/>
      <c r="I30" s="316"/>
      <c r="J30" s="57" t="str">
        <f>IF(AND('Mapa final'!$AE$11="Alta",'Mapa final'!$AG$11="Leve"),CONCATENATE("R2C",'Mapa final'!$S$11),"")</f>
        <v/>
      </c>
      <c r="K30" s="155" t="str">
        <f>IF(AND('Mapa final'!$AE$11="Alta",'Mapa final'!$AG$11="Leve"),CONCATENATE("R2C",'Mapa final'!$S$11),"")</f>
        <v/>
      </c>
      <c r="L30" s="155" t="str">
        <f>IF(AND('Mapa final'!$AE$11="Alta",'Mapa final'!$AG$11="Leve"),CONCATENATE("R2C",'Mapa final'!$S$11),"")</f>
        <v/>
      </c>
      <c r="M30" s="155" t="str">
        <f>IF(AND('Mapa final'!$AE$11="Alta",'Mapa final'!$AG$11="Leve"),CONCATENATE("R2C",'Mapa final'!$S$11),"")</f>
        <v/>
      </c>
      <c r="N30" s="155" t="str">
        <f>IF(AND('Mapa final'!$AE$11="Alta",'Mapa final'!$AG$11="Leve"),CONCATENATE("R2C",'Mapa final'!$S$11),"")</f>
        <v/>
      </c>
      <c r="O30" s="58" t="str">
        <f>IF(AND('Mapa final'!$AE$11="Alta",'Mapa final'!$AG$11="Leve"),CONCATENATE("R2C",'Mapa final'!$S$11),"")</f>
        <v/>
      </c>
      <c r="P30" s="57" t="str">
        <f>IF(AND('Mapa final'!$AE$11="Alta",'Mapa final'!$AG$11="Leve"),CONCATENATE("R2C",'Mapa final'!$S$11),"")</f>
        <v/>
      </c>
      <c r="Q30" s="155" t="str">
        <f>IF(AND('Mapa final'!$AE$11="Alta",'Mapa final'!$AG$11="Leve"),CONCATENATE("R2C",'Mapa final'!$S$11),"")</f>
        <v/>
      </c>
      <c r="R30" s="155" t="str">
        <f>IF(AND('Mapa final'!$AE$11="Alta",'Mapa final'!$AG$11="Leve"),CONCATENATE("R2C",'Mapa final'!$S$11),"")</f>
        <v/>
      </c>
      <c r="S30" s="155" t="str">
        <f>IF(AND('Mapa final'!$AE$11="Alta",'Mapa final'!$AG$11="Leve"),CONCATENATE("R2C",'Mapa final'!$S$11),"")</f>
        <v/>
      </c>
      <c r="T30" s="155" t="str">
        <f>IF(AND('Mapa final'!$AE$11="Alta",'Mapa final'!$AG$11="Leve"),CONCATENATE("R2C",'Mapa final'!$S$11),"")</f>
        <v/>
      </c>
      <c r="U30" s="58" t="str">
        <f>IF(AND('Mapa final'!$AE$11="Alta",'Mapa final'!$AG$11="Leve"),CONCATENATE("R2C",'Mapa final'!$S$11),"")</f>
        <v/>
      </c>
      <c r="V30" s="57" t="str">
        <f>IF(AND('Mapa final'!$AE$11="Alta",'Mapa final'!$AG$11="Leve"),CONCATENATE("R2C",'Mapa final'!$S$11),"")</f>
        <v/>
      </c>
      <c r="W30" s="155" t="str">
        <f>IF(AND('Mapa final'!$AE$11="Alta",'Mapa final'!$AG$11="Leve"),CONCATENATE("R2C",'Mapa final'!$S$11),"")</f>
        <v/>
      </c>
      <c r="X30" s="155" t="str">
        <f>IF(AND('Mapa final'!$AE$11="Alta",'Mapa final'!$AG$11="Leve"),CONCATENATE("R2C",'Mapa final'!$S$11),"")</f>
        <v/>
      </c>
      <c r="Y30" s="155" t="str">
        <f>IF(AND('Mapa final'!$AE$11="Alta",'Mapa final'!$AG$11="Leve"),CONCATENATE("R2C",'Mapa final'!$S$11),"")</f>
        <v/>
      </c>
      <c r="Z30" s="155" t="str">
        <f>IF(AND('Mapa final'!$AE$11="Alta",'Mapa final'!$AG$11="Leve"),CONCATENATE("R2C",'Mapa final'!$S$11),"")</f>
        <v/>
      </c>
      <c r="AA30" s="58" t="str">
        <f>IF(AND('Mapa final'!$AE$11="Alta",'Mapa final'!$AG$11="Leve"),CONCATENATE("R2C",'Mapa final'!$S$11),"")</f>
        <v/>
      </c>
      <c r="AB30" s="44" t="str">
        <f>IF(AND('Mapa final'!$AE$11="Muy Alta",'Mapa final'!$AG$11="Leve"),CONCATENATE("R2C",'Mapa final'!$S$11),"")</f>
        <v/>
      </c>
      <c r="AC30" s="154" t="str">
        <f>IF(AND('Mapa final'!$AE$13="Muy Alta",'Mapa final'!$AG$13="Leve"),CONCATENATE("R2C",'Mapa final'!$S$13),"")</f>
        <v/>
      </c>
      <c r="AD30" s="154" t="str">
        <f>IF(AND('Mapa final'!$AE$11="Muy Alta",'Mapa final'!$AG$11="Leve"),CONCATENATE("R2C",'Mapa final'!$S$11),"")</f>
        <v/>
      </c>
      <c r="AE30" s="154" t="str">
        <f>IF(AND('Mapa final'!$AE$13="Muy Alta",'Mapa final'!$AG$13="Leve"),CONCATENATE("R2C",'Mapa final'!$S$13),"")</f>
        <v/>
      </c>
      <c r="AF30" s="154" t="str">
        <f>IF(AND('Mapa final'!$AE$11="Muy Alta",'Mapa final'!$AG$11="Leve"),CONCATENATE("R2C",'Mapa final'!$S$11),"")</f>
        <v/>
      </c>
      <c r="AG30" s="45" t="str">
        <f>IF(AND('Mapa final'!$AE$13="Muy Alta",'Mapa final'!$AG$13="Leve"),CONCATENATE("R2C",'Mapa final'!$S$13),"")</f>
        <v/>
      </c>
      <c r="AH30" s="46" t="str">
        <f>IF(AND('Mapa final'!$AE$11="Muy Alta",'Mapa final'!$AG$11="Catastrófico"),CONCATENATE("R2C",'Mapa final'!$S$11),"")</f>
        <v/>
      </c>
      <c r="AI30" s="156" t="str">
        <f>IF(AND('Mapa final'!$AE$13="Muy Alta",'Mapa final'!$AG$13="Catastrófico"),CONCATENATE("R2C",'Mapa final'!$S$13),"")</f>
        <v/>
      </c>
      <c r="AJ30" s="156" t="str">
        <f>IF(AND('Mapa final'!$AE$11="Muy Alta",'Mapa final'!$AG$11="Catastrófico"),CONCATENATE("R2C",'Mapa final'!$S$11),"")</f>
        <v/>
      </c>
      <c r="AK30" s="156" t="str">
        <f>IF(AND('Mapa final'!$AE$13="Muy Alta",'Mapa final'!$AG$13="Catastrófico"),CONCATENATE("R2C",'Mapa final'!$S$13),"")</f>
        <v/>
      </c>
      <c r="AL30" s="156" t="str">
        <f>IF(AND('Mapa final'!$AE$11="Muy Alta",'Mapa final'!$AG$11="Catastrófico"),CONCATENATE("R2C",'Mapa final'!$S$11),"")</f>
        <v/>
      </c>
      <c r="AM30" s="47" t="str">
        <f>IF(AND('Mapa final'!$AE$13="Muy Alta",'Mapa final'!$AG$13="Catastrófico"),CONCATENATE("R2C",'Mapa final'!$S$13),"")</f>
        <v/>
      </c>
      <c r="AN30" s="70"/>
      <c r="AO30" s="354"/>
      <c r="AP30" s="355"/>
      <c r="AQ30" s="355"/>
      <c r="AR30" s="355"/>
      <c r="AS30" s="355"/>
      <c r="AT30" s="356"/>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73"/>
      <c r="C31" s="273"/>
      <c r="D31" s="274"/>
      <c r="E31" s="314"/>
      <c r="F31" s="315"/>
      <c r="G31" s="315"/>
      <c r="H31" s="315"/>
      <c r="I31" s="316"/>
      <c r="J31" s="57" t="str">
        <f>IF(AND('Mapa final'!$AE$11="Alta",'Mapa final'!$AG$11="Leve"),CONCATENATE("R2C",'Mapa final'!$S$11),"")</f>
        <v/>
      </c>
      <c r="K31" s="155" t="str">
        <f>IF(AND('Mapa final'!$AE$11="Alta",'Mapa final'!$AG$11="Leve"),CONCATENATE("R2C",'Mapa final'!$S$11),"")</f>
        <v/>
      </c>
      <c r="L31" s="155" t="str">
        <f>IF(AND('Mapa final'!$AE$11="Alta",'Mapa final'!$AG$11="Leve"),CONCATENATE("R2C",'Mapa final'!$S$11),"")</f>
        <v/>
      </c>
      <c r="M31" s="155" t="str">
        <f>IF(AND('Mapa final'!$AE$11="Alta",'Mapa final'!$AG$11="Leve"),CONCATENATE("R2C",'Mapa final'!$S$11),"")</f>
        <v/>
      </c>
      <c r="N31" s="155" t="str">
        <f>IF(AND('Mapa final'!$AE$11="Alta",'Mapa final'!$AG$11="Leve"),CONCATENATE("R2C",'Mapa final'!$S$11),"")</f>
        <v/>
      </c>
      <c r="O31" s="58" t="str">
        <f>IF(AND('Mapa final'!$AE$11="Alta",'Mapa final'!$AG$11="Leve"),CONCATENATE("R2C",'Mapa final'!$S$11),"")</f>
        <v/>
      </c>
      <c r="P31" s="57" t="str">
        <f>IF(AND('Mapa final'!$AE$11="Alta",'Mapa final'!$AG$11="Leve"),CONCATENATE("R2C",'Mapa final'!$S$11),"")</f>
        <v/>
      </c>
      <c r="Q31" s="155" t="str">
        <f>IF(AND('Mapa final'!$AE$11="Alta",'Mapa final'!$AG$11="Leve"),CONCATENATE("R2C",'Mapa final'!$S$11),"")</f>
        <v/>
      </c>
      <c r="R31" s="155" t="str">
        <f>IF(AND('Mapa final'!$AE$11="Alta",'Mapa final'!$AG$11="Leve"),CONCATENATE("R2C",'Mapa final'!$S$11),"")</f>
        <v/>
      </c>
      <c r="S31" s="155" t="str">
        <f>IF(AND('Mapa final'!$AE$11="Alta",'Mapa final'!$AG$11="Leve"),CONCATENATE("R2C",'Mapa final'!$S$11),"")</f>
        <v/>
      </c>
      <c r="T31" s="155" t="str">
        <f>IF(AND('Mapa final'!$AE$11="Alta",'Mapa final'!$AG$11="Leve"),CONCATENATE("R2C",'Mapa final'!$S$11),"")</f>
        <v/>
      </c>
      <c r="U31" s="58" t="str">
        <f>IF(AND('Mapa final'!$AE$11="Alta",'Mapa final'!$AG$11="Leve"),CONCATENATE("R2C",'Mapa final'!$S$11),"")</f>
        <v/>
      </c>
      <c r="V31" s="57" t="str">
        <f>IF(AND('Mapa final'!$AE$11="Alta",'Mapa final'!$AG$11="Leve"),CONCATENATE("R2C",'Mapa final'!$S$11),"")</f>
        <v/>
      </c>
      <c r="W31" s="155" t="str">
        <f>IF(AND('Mapa final'!$AE$11="Alta",'Mapa final'!$AG$11="Leve"),CONCATENATE("R2C",'Mapa final'!$S$11),"")</f>
        <v/>
      </c>
      <c r="X31" s="155" t="str">
        <f>IF(AND('Mapa final'!$AE$11="Alta",'Mapa final'!$AG$11="Leve"),CONCATENATE("R2C",'Mapa final'!$S$11),"")</f>
        <v/>
      </c>
      <c r="Y31" s="155" t="str">
        <f>IF(AND('Mapa final'!$AE$11="Alta",'Mapa final'!$AG$11="Leve"),CONCATENATE("R2C",'Mapa final'!$S$11),"")</f>
        <v/>
      </c>
      <c r="Z31" s="155" t="str">
        <f>IF(AND('Mapa final'!$AE$11="Alta",'Mapa final'!$AG$11="Leve"),CONCATENATE("R2C",'Mapa final'!$S$11),"")</f>
        <v/>
      </c>
      <c r="AA31" s="58" t="str">
        <f>IF(AND('Mapa final'!$AE$11="Alta",'Mapa final'!$AG$11="Leve"),CONCATENATE("R2C",'Mapa final'!$S$11),"")</f>
        <v/>
      </c>
      <c r="AB31" s="44" t="str">
        <f>IF(AND('Mapa final'!$AE$11="Muy Alta",'Mapa final'!$AG$11="Leve"),CONCATENATE("R2C",'Mapa final'!$S$11),"")</f>
        <v/>
      </c>
      <c r="AC31" s="154" t="str">
        <f>IF(AND('Mapa final'!$AE$13="Muy Alta",'Mapa final'!$AG$13="Leve"),CONCATENATE("R2C",'Mapa final'!$S$13),"")</f>
        <v/>
      </c>
      <c r="AD31" s="154" t="str">
        <f>IF(AND('Mapa final'!$AE$11="Muy Alta",'Mapa final'!$AG$11="Leve"),CONCATENATE("R2C",'Mapa final'!$S$11),"")</f>
        <v/>
      </c>
      <c r="AE31" s="154" t="str">
        <f>IF(AND('Mapa final'!$AE$13="Muy Alta",'Mapa final'!$AG$13="Leve"),CONCATENATE("R2C",'Mapa final'!$S$13),"")</f>
        <v/>
      </c>
      <c r="AF31" s="154" t="str">
        <f>IF(AND('Mapa final'!$AE$11="Muy Alta",'Mapa final'!$AG$11="Leve"),CONCATENATE("R2C",'Mapa final'!$S$11),"")</f>
        <v/>
      </c>
      <c r="AG31" s="45" t="str">
        <f>IF(AND('Mapa final'!$AE$13="Muy Alta",'Mapa final'!$AG$13="Leve"),CONCATENATE("R2C",'Mapa final'!$S$13),"")</f>
        <v/>
      </c>
      <c r="AH31" s="46" t="str">
        <f>IF(AND('Mapa final'!$AE$11="Muy Alta",'Mapa final'!$AG$11="Catastrófico"),CONCATENATE("R2C",'Mapa final'!$S$11),"")</f>
        <v/>
      </c>
      <c r="AI31" s="156" t="str">
        <f>IF(AND('Mapa final'!$AE$13="Muy Alta",'Mapa final'!$AG$13="Catastrófico"),CONCATENATE("R2C",'Mapa final'!$S$13),"")</f>
        <v/>
      </c>
      <c r="AJ31" s="156" t="str">
        <f>IF(AND('Mapa final'!$AE$11="Muy Alta",'Mapa final'!$AG$11="Catastrófico"),CONCATENATE("R2C",'Mapa final'!$S$11),"")</f>
        <v/>
      </c>
      <c r="AK31" s="156" t="str">
        <f>IF(AND('Mapa final'!$AE$13="Muy Alta",'Mapa final'!$AG$13="Catastrófico"),CONCATENATE("R2C",'Mapa final'!$S$13),"")</f>
        <v/>
      </c>
      <c r="AL31" s="156" t="str">
        <f>IF(AND('Mapa final'!$AE$11="Muy Alta",'Mapa final'!$AG$11="Catastrófico"),CONCATENATE("R2C",'Mapa final'!$S$11),"")</f>
        <v/>
      </c>
      <c r="AM31" s="47" t="str">
        <f>IF(AND('Mapa final'!$AE$13="Muy Alta",'Mapa final'!$AG$13="Catastrófico"),CONCATENATE("R2C",'Mapa final'!$S$13),"")</f>
        <v/>
      </c>
      <c r="AN31" s="70"/>
      <c r="AO31" s="354"/>
      <c r="AP31" s="355"/>
      <c r="AQ31" s="355"/>
      <c r="AR31" s="355"/>
      <c r="AS31" s="355"/>
      <c r="AT31" s="356"/>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73"/>
      <c r="C32" s="273"/>
      <c r="D32" s="274"/>
      <c r="E32" s="314"/>
      <c r="F32" s="315"/>
      <c r="G32" s="315"/>
      <c r="H32" s="315"/>
      <c r="I32" s="316"/>
      <c r="J32" s="57" t="str">
        <f>IF(AND('Mapa final'!$AE$11="Alta",'Mapa final'!$AG$11="Leve"),CONCATENATE("R2C",'Mapa final'!$S$11),"")</f>
        <v/>
      </c>
      <c r="K32" s="155" t="str">
        <f>IF(AND('Mapa final'!$AE$11="Alta",'Mapa final'!$AG$11="Leve"),CONCATENATE("R2C",'Mapa final'!$S$11),"")</f>
        <v/>
      </c>
      <c r="L32" s="155" t="str">
        <f>IF(AND('Mapa final'!$AE$11="Alta",'Mapa final'!$AG$11="Leve"),CONCATENATE("R2C",'Mapa final'!$S$11),"")</f>
        <v/>
      </c>
      <c r="M32" s="155" t="str">
        <f>IF(AND('Mapa final'!$AE$11="Alta",'Mapa final'!$AG$11="Leve"),CONCATENATE("R2C",'Mapa final'!$S$11),"")</f>
        <v/>
      </c>
      <c r="N32" s="155" t="str">
        <f>IF(AND('Mapa final'!$AE$11="Alta",'Mapa final'!$AG$11="Leve"),CONCATENATE("R2C",'Mapa final'!$S$11),"")</f>
        <v/>
      </c>
      <c r="O32" s="58" t="str">
        <f>IF(AND('Mapa final'!$AE$11="Alta",'Mapa final'!$AG$11="Leve"),CONCATENATE("R2C",'Mapa final'!$S$11),"")</f>
        <v/>
      </c>
      <c r="P32" s="57" t="str">
        <f>IF(AND('Mapa final'!$AE$11="Alta",'Mapa final'!$AG$11="Leve"),CONCATENATE("R2C",'Mapa final'!$S$11),"")</f>
        <v/>
      </c>
      <c r="Q32" s="155" t="str">
        <f>IF(AND('Mapa final'!$AE$11="Alta",'Mapa final'!$AG$11="Leve"),CONCATENATE("R2C",'Mapa final'!$S$11),"")</f>
        <v/>
      </c>
      <c r="R32" s="155" t="str">
        <f>IF(AND('Mapa final'!$AE$11="Alta",'Mapa final'!$AG$11="Leve"),CONCATENATE("R2C",'Mapa final'!$S$11),"")</f>
        <v/>
      </c>
      <c r="S32" s="155" t="str">
        <f>IF(AND('Mapa final'!$AE$11="Alta",'Mapa final'!$AG$11="Leve"),CONCATENATE("R2C",'Mapa final'!$S$11),"")</f>
        <v/>
      </c>
      <c r="T32" s="155" t="str">
        <f>IF(AND('Mapa final'!$AE$11="Alta",'Mapa final'!$AG$11="Leve"),CONCATENATE("R2C",'Mapa final'!$S$11),"")</f>
        <v/>
      </c>
      <c r="U32" s="58" t="str">
        <f>IF(AND('Mapa final'!$AE$11="Alta",'Mapa final'!$AG$11="Leve"),CONCATENATE("R2C",'Mapa final'!$S$11),"")</f>
        <v/>
      </c>
      <c r="V32" s="57" t="str">
        <f>IF(AND('Mapa final'!$AE$11="Alta",'Mapa final'!$AG$11="Leve"),CONCATENATE("R2C",'Mapa final'!$S$11),"")</f>
        <v/>
      </c>
      <c r="W32" s="155" t="str">
        <f>IF(AND('Mapa final'!$AE$11="Alta",'Mapa final'!$AG$11="Leve"),CONCATENATE("R2C",'Mapa final'!$S$11),"")</f>
        <v/>
      </c>
      <c r="X32" s="155" t="str">
        <f>IF(AND('Mapa final'!$AE$11="Alta",'Mapa final'!$AG$11="Leve"),CONCATENATE("R2C",'Mapa final'!$S$11),"")</f>
        <v/>
      </c>
      <c r="Y32" s="155" t="str">
        <f>IF(AND('Mapa final'!$AE$11="Alta",'Mapa final'!$AG$11="Leve"),CONCATENATE("R2C",'Mapa final'!$S$11),"")</f>
        <v/>
      </c>
      <c r="Z32" s="155" t="str">
        <f>IF(AND('Mapa final'!$AE$11="Alta",'Mapa final'!$AG$11="Leve"),CONCATENATE("R2C",'Mapa final'!$S$11),"")</f>
        <v/>
      </c>
      <c r="AA32" s="58" t="str">
        <f>IF(AND('Mapa final'!$AE$11="Alta",'Mapa final'!$AG$11="Leve"),CONCATENATE("R2C",'Mapa final'!$S$11),"")</f>
        <v/>
      </c>
      <c r="AB32" s="44" t="str">
        <f>IF(AND('Mapa final'!$AE$11="Muy Alta",'Mapa final'!$AG$11="Leve"),CONCATENATE("R2C",'Mapa final'!$S$11),"")</f>
        <v/>
      </c>
      <c r="AC32" s="154" t="str">
        <f>IF(AND('Mapa final'!$AE$13="Muy Alta",'Mapa final'!$AG$13="Leve"),CONCATENATE("R2C",'Mapa final'!$S$13),"")</f>
        <v/>
      </c>
      <c r="AD32" s="154" t="str">
        <f>IF(AND('Mapa final'!$AE$11="Muy Alta",'Mapa final'!$AG$11="Leve"),CONCATENATE("R2C",'Mapa final'!$S$11),"")</f>
        <v/>
      </c>
      <c r="AE32" s="154" t="str">
        <f>IF(AND('Mapa final'!$AE$13="Muy Alta",'Mapa final'!$AG$13="Leve"),CONCATENATE("R2C",'Mapa final'!$S$13),"")</f>
        <v/>
      </c>
      <c r="AF32" s="154" t="str">
        <f>IF(AND('Mapa final'!$AE$11="Muy Alta",'Mapa final'!$AG$11="Leve"),CONCATENATE("R2C",'Mapa final'!$S$11),"")</f>
        <v/>
      </c>
      <c r="AG32" s="45" t="str">
        <f>IF(AND('Mapa final'!$AE$13="Muy Alta",'Mapa final'!$AG$13="Leve"),CONCATENATE("R2C",'Mapa final'!$S$13),"")</f>
        <v/>
      </c>
      <c r="AH32" s="46" t="str">
        <f>IF(AND('Mapa final'!$AE$11="Muy Alta",'Mapa final'!$AG$11="Catastrófico"),CONCATENATE("R2C",'Mapa final'!$S$11),"")</f>
        <v/>
      </c>
      <c r="AI32" s="156" t="str">
        <f>IF(AND('Mapa final'!$AE$13="Muy Alta",'Mapa final'!$AG$13="Catastrófico"),CONCATENATE("R2C",'Mapa final'!$S$13),"")</f>
        <v/>
      </c>
      <c r="AJ32" s="156" t="str">
        <f>IF(AND('Mapa final'!$AE$11="Muy Alta",'Mapa final'!$AG$11="Catastrófico"),CONCATENATE("R2C",'Mapa final'!$S$11),"")</f>
        <v/>
      </c>
      <c r="AK32" s="156" t="str">
        <f>IF(AND('Mapa final'!$AE$13="Muy Alta",'Mapa final'!$AG$13="Catastrófico"),CONCATENATE("R2C",'Mapa final'!$S$13),"")</f>
        <v/>
      </c>
      <c r="AL32" s="156" t="str">
        <f>IF(AND('Mapa final'!$AE$11="Muy Alta",'Mapa final'!$AG$11="Catastrófico"),CONCATENATE("R2C",'Mapa final'!$S$11),"")</f>
        <v/>
      </c>
      <c r="AM32" s="47" t="str">
        <f>IF(AND('Mapa final'!$AE$13="Muy Alta",'Mapa final'!$AG$13="Catastrófico"),CONCATENATE("R2C",'Mapa final'!$S$13),"")</f>
        <v/>
      </c>
      <c r="AN32" s="70"/>
      <c r="AO32" s="354"/>
      <c r="AP32" s="355"/>
      <c r="AQ32" s="355"/>
      <c r="AR32" s="355"/>
      <c r="AS32" s="355"/>
      <c r="AT32" s="356"/>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73"/>
      <c r="C33" s="273"/>
      <c r="D33" s="274"/>
      <c r="E33" s="314"/>
      <c r="F33" s="315"/>
      <c r="G33" s="315"/>
      <c r="H33" s="315"/>
      <c r="I33" s="316"/>
      <c r="J33" s="57" t="str">
        <f>IF(AND('Mapa final'!$AE$11="Alta",'Mapa final'!$AG$11="Leve"),CONCATENATE("R2C",'Mapa final'!$S$11),"")</f>
        <v/>
      </c>
      <c r="K33" s="155" t="str">
        <f>IF(AND('Mapa final'!$AE$11="Alta",'Mapa final'!$AG$11="Leve"),CONCATENATE("R2C",'Mapa final'!$S$11),"")</f>
        <v/>
      </c>
      <c r="L33" s="155" t="str">
        <f>IF(AND('Mapa final'!$AE$11="Alta",'Mapa final'!$AG$11="Leve"),CONCATENATE("R2C",'Mapa final'!$S$11),"")</f>
        <v/>
      </c>
      <c r="M33" s="155" t="str">
        <f>IF(AND('Mapa final'!$AE$11="Alta",'Mapa final'!$AG$11="Leve"),CONCATENATE("R2C",'Mapa final'!$S$11),"")</f>
        <v/>
      </c>
      <c r="N33" s="155" t="str">
        <f>IF(AND('Mapa final'!$AE$11="Alta",'Mapa final'!$AG$11="Leve"),CONCATENATE("R2C",'Mapa final'!$S$11),"")</f>
        <v/>
      </c>
      <c r="O33" s="58" t="str">
        <f>IF(AND('Mapa final'!$AE$11="Alta",'Mapa final'!$AG$11="Leve"),CONCATENATE("R2C",'Mapa final'!$S$11),"")</f>
        <v/>
      </c>
      <c r="P33" s="57" t="str">
        <f>IF(AND('Mapa final'!$AE$11="Alta",'Mapa final'!$AG$11="Leve"),CONCATENATE("R2C",'Mapa final'!$S$11),"")</f>
        <v/>
      </c>
      <c r="Q33" s="155" t="str">
        <f>IF(AND('Mapa final'!$AE$11="Alta",'Mapa final'!$AG$11="Leve"),CONCATENATE("R2C",'Mapa final'!$S$11),"")</f>
        <v/>
      </c>
      <c r="R33" s="155" t="str">
        <f>IF(AND('Mapa final'!$AE$11="Alta",'Mapa final'!$AG$11="Leve"),CONCATENATE("R2C",'Mapa final'!$S$11),"")</f>
        <v/>
      </c>
      <c r="S33" s="155" t="str">
        <f>IF(AND('Mapa final'!$AE$11="Alta",'Mapa final'!$AG$11="Leve"),CONCATENATE("R2C",'Mapa final'!$S$11),"")</f>
        <v/>
      </c>
      <c r="T33" s="155" t="str">
        <f>IF(AND('Mapa final'!$AE$11="Alta",'Mapa final'!$AG$11="Leve"),CONCATENATE("R2C",'Mapa final'!$S$11),"")</f>
        <v/>
      </c>
      <c r="U33" s="58" t="str">
        <f>IF(AND('Mapa final'!$AE$11="Alta",'Mapa final'!$AG$11="Leve"),CONCATENATE("R2C",'Mapa final'!$S$11),"")</f>
        <v/>
      </c>
      <c r="V33" s="57" t="str">
        <f>IF(AND('Mapa final'!$AE$11="Alta",'Mapa final'!$AG$11="Leve"),CONCATENATE("R2C",'Mapa final'!$S$11),"")</f>
        <v/>
      </c>
      <c r="W33" s="155" t="str">
        <f>IF(AND('Mapa final'!$AE$11="Alta",'Mapa final'!$AG$11="Leve"),CONCATENATE("R2C",'Mapa final'!$S$11),"")</f>
        <v/>
      </c>
      <c r="X33" s="155" t="str">
        <f>IF(AND('Mapa final'!$AE$11="Alta",'Mapa final'!$AG$11="Leve"),CONCATENATE("R2C",'Mapa final'!$S$11),"")</f>
        <v/>
      </c>
      <c r="Y33" s="155" t="str">
        <f>IF(AND('Mapa final'!$AE$11="Alta",'Mapa final'!$AG$11="Leve"),CONCATENATE("R2C",'Mapa final'!$S$11),"")</f>
        <v/>
      </c>
      <c r="Z33" s="155" t="str">
        <f>IF(AND('Mapa final'!$AE$11="Alta",'Mapa final'!$AG$11="Leve"),CONCATENATE("R2C",'Mapa final'!$S$11),"")</f>
        <v/>
      </c>
      <c r="AA33" s="58" t="str">
        <f>IF(AND('Mapa final'!$AE$11="Alta",'Mapa final'!$AG$11="Leve"),CONCATENATE("R2C",'Mapa final'!$S$11),"")</f>
        <v/>
      </c>
      <c r="AB33" s="44" t="str">
        <f>IF(AND('Mapa final'!$AE$11="Muy Alta",'Mapa final'!$AG$11="Leve"),CONCATENATE("R2C",'Mapa final'!$S$11),"")</f>
        <v/>
      </c>
      <c r="AC33" s="154" t="str">
        <f>IF(AND('Mapa final'!$AE$13="Muy Alta",'Mapa final'!$AG$13="Leve"),CONCATENATE("R2C",'Mapa final'!$S$13),"")</f>
        <v/>
      </c>
      <c r="AD33" s="154" t="str">
        <f>IF(AND('Mapa final'!$AE$11="Muy Alta",'Mapa final'!$AG$11="Leve"),CONCATENATE("R2C",'Mapa final'!$S$11),"")</f>
        <v/>
      </c>
      <c r="AE33" s="154" t="str">
        <f>IF(AND('Mapa final'!$AE$13="Muy Alta",'Mapa final'!$AG$13="Leve"),CONCATENATE("R2C",'Mapa final'!$S$13),"")</f>
        <v/>
      </c>
      <c r="AF33" s="154" t="str">
        <f>IF(AND('Mapa final'!$AE$11="Muy Alta",'Mapa final'!$AG$11="Leve"),CONCATENATE("R2C",'Mapa final'!$S$11),"")</f>
        <v/>
      </c>
      <c r="AG33" s="45" t="str">
        <f>IF(AND('Mapa final'!$AE$13="Muy Alta",'Mapa final'!$AG$13="Leve"),CONCATENATE("R2C",'Mapa final'!$S$13),"")</f>
        <v/>
      </c>
      <c r="AH33" s="46" t="str">
        <f>IF(AND('Mapa final'!$AE$11="Muy Alta",'Mapa final'!$AG$11="Catastrófico"),CONCATENATE("R2C",'Mapa final'!$S$11),"")</f>
        <v/>
      </c>
      <c r="AI33" s="156" t="str">
        <f>IF(AND('Mapa final'!$AE$13="Muy Alta",'Mapa final'!$AG$13="Catastrófico"),CONCATENATE("R2C",'Mapa final'!$S$13),"")</f>
        <v/>
      </c>
      <c r="AJ33" s="156" t="str">
        <f>IF(AND('Mapa final'!$AE$11="Muy Alta",'Mapa final'!$AG$11="Catastrófico"),CONCATENATE("R2C",'Mapa final'!$S$11),"")</f>
        <v/>
      </c>
      <c r="AK33" s="156" t="str">
        <f>IF(AND('Mapa final'!$AE$13="Muy Alta",'Mapa final'!$AG$13="Catastrófico"),CONCATENATE("R2C",'Mapa final'!$S$13),"")</f>
        <v/>
      </c>
      <c r="AL33" s="156" t="str">
        <f>IF(AND('Mapa final'!$AE$11="Muy Alta",'Mapa final'!$AG$11="Catastrófico"),CONCATENATE("R2C",'Mapa final'!$S$11),"")</f>
        <v/>
      </c>
      <c r="AM33" s="47" t="str">
        <f>IF(AND('Mapa final'!$AE$13="Muy Alta",'Mapa final'!$AG$13="Catastrófico"),CONCATENATE("R2C",'Mapa final'!$S$13),"")</f>
        <v/>
      </c>
      <c r="AN33" s="70"/>
      <c r="AO33" s="354"/>
      <c r="AP33" s="355"/>
      <c r="AQ33" s="355"/>
      <c r="AR33" s="355"/>
      <c r="AS33" s="355"/>
      <c r="AT33" s="356"/>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73"/>
      <c r="C34" s="273"/>
      <c r="D34" s="274"/>
      <c r="E34" s="314"/>
      <c r="F34" s="315"/>
      <c r="G34" s="315"/>
      <c r="H34" s="315"/>
      <c r="I34" s="316"/>
      <c r="J34" s="57" t="str">
        <f>IF(AND('Mapa final'!$AE$11="Alta",'Mapa final'!$AG$11="Leve"),CONCATENATE("R2C",'Mapa final'!$S$11),"")</f>
        <v/>
      </c>
      <c r="K34" s="155" t="str">
        <f>IF(AND('Mapa final'!$AE$11="Alta",'Mapa final'!$AG$11="Leve"),CONCATENATE("R2C",'Mapa final'!$S$11),"")</f>
        <v/>
      </c>
      <c r="L34" s="155" t="str">
        <f>IF(AND('Mapa final'!$AE$11="Alta",'Mapa final'!$AG$11="Leve"),CONCATENATE("R2C",'Mapa final'!$S$11),"")</f>
        <v/>
      </c>
      <c r="M34" s="155" t="str">
        <f>IF(AND('Mapa final'!$AE$11="Alta",'Mapa final'!$AG$11="Leve"),CONCATENATE("R2C",'Mapa final'!$S$11),"")</f>
        <v/>
      </c>
      <c r="N34" s="155" t="str">
        <f>IF(AND('Mapa final'!$AE$11="Alta",'Mapa final'!$AG$11="Leve"),CONCATENATE("R2C",'Mapa final'!$S$11),"")</f>
        <v/>
      </c>
      <c r="O34" s="58" t="str">
        <f>IF(AND('Mapa final'!$AE$11="Alta",'Mapa final'!$AG$11="Leve"),CONCATENATE("R2C",'Mapa final'!$S$11),"")</f>
        <v/>
      </c>
      <c r="P34" s="57" t="str">
        <f>IF(AND('Mapa final'!$AE$11="Alta",'Mapa final'!$AG$11="Leve"),CONCATENATE("R2C",'Mapa final'!$S$11),"")</f>
        <v/>
      </c>
      <c r="Q34" s="155" t="str">
        <f>IF(AND('Mapa final'!$AE$11="Alta",'Mapa final'!$AG$11="Leve"),CONCATENATE("R2C",'Mapa final'!$S$11),"")</f>
        <v/>
      </c>
      <c r="R34" s="155" t="str">
        <f>IF(AND('Mapa final'!$AE$11="Alta",'Mapa final'!$AG$11="Leve"),CONCATENATE("R2C",'Mapa final'!$S$11),"")</f>
        <v/>
      </c>
      <c r="S34" s="155" t="str">
        <f>IF(AND('Mapa final'!$AE$11="Alta",'Mapa final'!$AG$11="Leve"),CONCATENATE("R2C",'Mapa final'!$S$11),"")</f>
        <v/>
      </c>
      <c r="T34" s="155" t="str">
        <f>IF(AND('Mapa final'!$AE$11="Alta",'Mapa final'!$AG$11="Leve"),CONCATENATE("R2C",'Mapa final'!$S$11),"")</f>
        <v/>
      </c>
      <c r="U34" s="58" t="str">
        <f>IF(AND('Mapa final'!$AE$11="Alta",'Mapa final'!$AG$11="Leve"),CONCATENATE("R2C",'Mapa final'!$S$11),"")</f>
        <v/>
      </c>
      <c r="V34" s="57" t="str">
        <f>IF(AND('Mapa final'!$AE$11="Alta",'Mapa final'!$AG$11="Leve"),CONCATENATE("R2C",'Mapa final'!$S$11),"")</f>
        <v/>
      </c>
      <c r="W34" s="155" t="str">
        <f>IF(AND('Mapa final'!$AE$11="Alta",'Mapa final'!$AG$11="Leve"),CONCATENATE("R2C",'Mapa final'!$S$11),"")</f>
        <v/>
      </c>
      <c r="X34" s="155" t="str">
        <f>IF(AND('Mapa final'!$AE$11="Alta",'Mapa final'!$AG$11="Leve"),CONCATENATE("R2C",'Mapa final'!$S$11),"")</f>
        <v/>
      </c>
      <c r="Y34" s="155" t="str">
        <f>IF(AND('Mapa final'!$AE$11="Alta",'Mapa final'!$AG$11="Leve"),CONCATENATE("R2C",'Mapa final'!$S$11),"")</f>
        <v/>
      </c>
      <c r="Z34" s="155" t="str">
        <f>IF(AND('Mapa final'!$AE$11="Alta",'Mapa final'!$AG$11="Leve"),CONCATENATE("R2C",'Mapa final'!$S$11),"")</f>
        <v/>
      </c>
      <c r="AA34" s="58" t="str">
        <f>IF(AND('Mapa final'!$AE$11="Alta",'Mapa final'!$AG$11="Leve"),CONCATENATE("R2C",'Mapa final'!$S$11),"")</f>
        <v/>
      </c>
      <c r="AB34" s="44" t="str">
        <f>IF(AND('Mapa final'!$AE$11="Muy Alta",'Mapa final'!$AG$11="Leve"),CONCATENATE("R2C",'Mapa final'!$S$11),"")</f>
        <v/>
      </c>
      <c r="AC34" s="154" t="str">
        <f>IF(AND('Mapa final'!$AE$13="Muy Alta",'Mapa final'!$AG$13="Leve"),CONCATENATE("R2C",'Mapa final'!$S$13),"")</f>
        <v/>
      </c>
      <c r="AD34" s="154" t="str">
        <f>IF(AND('Mapa final'!$AE$11="Muy Alta",'Mapa final'!$AG$11="Leve"),CONCATENATE("R2C",'Mapa final'!$S$11),"")</f>
        <v/>
      </c>
      <c r="AE34" s="154" t="str">
        <f>IF(AND('Mapa final'!$AE$13="Muy Alta",'Mapa final'!$AG$13="Leve"),CONCATENATE("R2C",'Mapa final'!$S$13),"")</f>
        <v/>
      </c>
      <c r="AF34" s="154" t="str">
        <f>IF(AND('Mapa final'!$AE$11="Muy Alta",'Mapa final'!$AG$11="Leve"),CONCATENATE("R2C",'Mapa final'!$S$11),"")</f>
        <v/>
      </c>
      <c r="AG34" s="45" t="str">
        <f>IF(AND('Mapa final'!$AE$13="Muy Alta",'Mapa final'!$AG$13="Leve"),CONCATENATE("R2C",'Mapa final'!$S$13),"")</f>
        <v/>
      </c>
      <c r="AH34" s="46" t="str">
        <f>IF(AND('Mapa final'!$AE$11="Muy Alta",'Mapa final'!$AG$11="Catastrófico"),CONCATENATE("R2C",'Mapa final'!$S$11),"")</f>
        <v/>
      </c>
      <c r="AI34" s="156" t="str">
        <f>IF(AND('Mapa final'!$AE$13="Muy Alta",'Mapa final'!$AG$13="Catastrófico"),CONCATENATE("R2C",'Mapa final'!$S$13),"")</f>
        <v/>
      </c>
      <c r="AJ34" s="156" t="str">
        <f>IF(AND('Mapa final'!$AE$11="Muy Alta",'Mapa final'!$AG$11="Catastrófico"),CONCATENATE("R2C",'Mapa final'!$S$11),"")</f>
        <v/>
      </c>
      <c r="AK34" s="156" t="str">
        <f>IF(AND('Mapa final'!$AE$13="Muy Alta",'Mapa final'!$AG$13="Catastrófico"),CONCATENATE("R2C",'Mapa final'!$S$13),"")</f>
        <v/>
      </c>
      <c r="AL34" s="156" t="str">
        <f>IF(AND('Mapa final'!$AE$11="Muy Alta",'Mapa final'!$AG$11="Catastrófico"),CONCATENATE("R2C",'Mapa final'!$S$11),"")</f>
        <v/>
      </c>
      <c r="AM34" s="47" t="str">
        <f>IF(AND('Mapa final'!$AE$13="Muy Alta",'Mapa final'!$AG$13="Catastrófico"),CONCATENATE("R2C",'Mapa final'!$S$13),"")</f>
        <v/>
      </c>
      <c r="AN34" s="70"/>
      <c r="AO34" s="354"/>
      <c r="AP34" s="355"/>
      <c r="AQ34" s="355"/>
      <c r="AR34" s="355"/>
      <c r="AS34" s="355"/>
      <c r="AT34" s="356"/>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73"/>
      <c r="C35" s="273"/>
      <c r="D35" s="274"/>
      <c r="E35" s="317"/>
      <c r="F35" s="318"/>
      <c r="G35" s="318"/>
      <c r="H35" s="318"/>
      <c r="I35" s="319"/>
      <c r="J35" s="57" t="str">
        <f>IF(AND('Mapa final'!$AE$11="Alta",'Mapa final'!$AG$11="Leve"),CONCATENATE("R2C",'Mapa final'!$S$11),"")</f>
        <v/>
      </c>
      <c r="K35" s="155" t="str">
        <f>IF(AND('Mapa final'!$AE$11="Alta",'Mapa final'!$AG$11="Leve"),CONCATENATE("R2C",'Mapa final'!$S$11),"")</f>
        <v/>
      </c>
      <c r="L35" s="155" t="str">
        <f>IF(AND('Mapa final'!$AE$11="Alta",'Mapa final'!$AG$11="Leve"),CONCATENATE("R2C",'Mapa final'!$S$11),"")</f>
        <v/>
      </c>
      <c r="M35" s="155" t="str">
        <f>IF(AND('Mapa final'!$AE$11="Alta",'Mapa final'!$AG$11="Leve"),CONCATENATE("R2C",'Mapa final'!$S$11),"")</f>
        <v/>
      </c>
      <c r="N35" s="155" t="str">
        <f>IF(AND('Mapa final'!$AE$11="Alta",'Mapa final'!$AG$11="Leve"),CONCATENATE("R2C",'Mapa final'!$S$11),"")</f>
        <v/>
      </c>
      <c r="O35" s="58" t="str">
        <f>IF(AND('Mapa final'!$AE$11="Alta",'Mapa final'!$AG$11="Leve"),CONCATENATE("R2C",'Mapa final'!$S$11),"")</f>
        <v/>
      </c>
      <c r="P35" s="59" t="str">
        <f>IF(AND('Mapa final'!$AE$11="Alta",'Mapa final'!$AG$11="Leve"),CONCATENATE("R2C",'Mapa final'!$S$11),"")</f>
        <v/>
      </c>
      <c r="Q35" s="60" t="str">
        <f>IF(AND('Mapa final'!$AE$11="Alta",'Mapa final'!$AG$11="Leve"),CONCATENATE("R2C",'Mapa final'!$S$11),"")</f>
        <v/>
      </c>
      <c r="R35" s="60" t="str">
        <f>IF(AND('Mapa final'!$AE$11="Alta",'Mapa final'!$AG$11="Leve"),CONCATENATE("R2C",'Mapa final'!$S$11),"")</f>
        <v/>
      </c>
      <c r="S35" s="60" t="str">
        <f>IF(AND('Mapa final'!$AE$11="Alta",'Mapa final'!$AG$11="Leve"),CONCATENATE("R2C",'Mapa final'!$S$11),"")</f>
        <v/>
      </c>
      <c r="T35" s="60" t="str">
        <f>IF(AND('Mapa final'!$AE$11="Alta",'Mapa final'!$AG$11="Leve"),CONCATENATE("R2C",'Mapa final'!$S$11),"")</f>
        <v/>
      </c>
      <c r="U35" s="61" t="str">
        <f>IF(AND('Mapa final'!$AE$11="Alta",'Mapa final'!$AG$11="Leve"),CONCATENATE("R2C",'Mapa final'!$S$11),"")</f>
        <v/>
      </c>
      <c r="V35" s="59" t="str">
        <f>IF(AND('Mapa final'!$AE$11="Alta",'Mapa final'!$AG$11="Leve"),CONCATENATE("R2C",'Mapa final'!$S$11),"")</f>
        <v/>
      </c>
      <c r="W35" s="60" t="str">
        <f>IF(AND('Mapa final'!$AE$11="Alta",'Mapa final'!$AG$11="Leve"),CONCATENATE("R2C",'Mapa final'!$S$11),"")</f>
        <v/>
      </c>
      <c r="X35" s="60" t="str">
        <f>IF(AND('Mapa final'!$AE$11="Alta",'Mapa final'!$AG$11="Leve"),CONCATENATE("R2C",'Mapa final'!$S$11),"")</f>
        <v/>
      </c>
      <c r="Y35" s="60" t="str">
        <f>IF(AND('Mapa final'!$AE$11="Alta",'Mapa final'!$AG$11="Leve"),CONCATENATE("R2C",'Mapa final'!$S$11),"")</f>
        <v/>
      </c>
      <c r="Z35" s="60" t="str">
        <f>IF(AND('Mapa final'!$AE$11="Alta",'Mapa final'!$AG$11="Leve"),CONCATENATE("R2C",'Mapa final'!$S$11),"")</f>
        <v/>
      </c>
      <c r="AA35" s="61" t="str">
        <f>IF(AND('Mapa final'!$AE$11="Alta",'Mapa final'!$AG$11="Leve"),CONCATENATE("R2C",'Mapa final'!$S$11),"")</f>
        <v/>
      </c>
      <c r="AB35" s="48" t="str">
        <f>IF(AND('Mapa final'!$AE$11="Muy Alta",'Mapa final'!$AG$11="Leve"),CONCATENATE("R2C",'Mapa final'!$S$11),"")</f>
        <v/>
      </c>
      <c r="AC35" s="49" t="str">
        <f>IF(AND('Mapa final'!$AE$13="Muy Alta",'Mapa final'!$AG$13="Leve"),CONCATENATE("R2C",'Mapa final'!$S$13),"")</f>
        <v/>
      </c>
      <c r="AD35" s="49" t="str">
        <f>IF(AND('Mapa final'!$AE$11="Muy Alta",'Mapa final'!$AG$11="Leve"),CONCATENATE("R2C",'Mapa final'!$S$11),"")</f>
        <v/>
      </c>
      <c r="AE35" s="49" t="str">
        <f>IF(AND('Mapa final'!$AE$13="Muy Alta",'Mapa final'!$AG$13="Leve"),CONCATENATE("R2C",'Mapa final'!$S$13),"")</f>
        <v/>
      </c>
      <c r="AF35" s="49" t="str">
        <f>IF(AND('Mapa final'!$AE$11="Muy Alta",'Mapa final'!$AG$11="Leve"),CONCATENATE("R2C",'Mapa final'!$S$11),"")</f>
        <v/>
      </c>
      <c r="AG35" s="50" t="str">
        <f>IF(AND('Mapa final'!$AE$13="Muy Alta",'Mapa final'!$AG$13="Leve"),CONCATENATE("R2C",'Mapa final'!$S$13),"")</f>
        <v/>
      </c>
      <c r="AH35" s="51" t="str">
        <f>IF(AND('Mapa final'!$AE$11="Muy Alta",'Mapa final'!$AG$11="Catastrófico"),CONCATENATE("R2C",'Mapa final'!$S$11),"")</f>
        <v/>
      </c>
      <c r="AI35" s="52" t="str">
        <f>IF(AND('Mapa final'!$AE$13="Muy Alta",'Mapa final'!$AG$13="Catastrófico"),CONCATENATE("R2C",'Mapa final'!$S$13),"")</f>
        <v/>
      </c>
      <c r="AJ35" s="52" t="str">
        <f>IF(AND('Mapa final'!$AE$11="Muy Alta",'Mapa final'!$AG$11="Catastrófico"),CONCATENATE("R2C",'Mapa final'!$S$11),"")</f>
        <v/>
      </c>
      <c r="AK35" s="52" t="str">
        <f>IF(AND('Mapa final'!$AE$13="Muy Alta",'Mapa final'!$AG$13="Catastrófico"),CONCATENATE("R2C",'Mapa final'!$S$13),"")</f>
        <v/>
      </c>
      <c r="AL35" s="52" t="str">
        <f>IF(AND('Mapa final'!$AE$11="Muy Alta",'Mapa final'!$AG$11="Catastrófico"),CONCATENATE("R2C",'Mapa final'!$S$11),"")</f>
        <v/>
      </c>
      <c r="AM35" s="53" t="str">
        <f>IF(AND('Mapa final'!$AE$13="Muy Alta",'Mapa final'!$AG$13="Catastrófico"),CONCATENATE("R2C",'Mapa final'!$S$13),"")</f>
        <v/>
      </c>
      <c r="AN35" s="70"/>
      <c r="AO35" s="357"/>
      <c r="AP35" s="358"/>
      <c r="AQ35" s="358"/>
      <c r="AR35" s="358"/>
      <c r="AS35" s="358"/>
      <c r="AT35" s="359"/>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73"/>
      <c r="C36" s="273"/>
      <c r="D36" s="274"/>
      <c r="E36" s="311" t="s">
        <v>113</v>
      </c>
      <c r="F36" s="312"/>
      <c r="G36" s="312"/>
      <c r="H36" s="312"/>
      <c r="I36" s="312"/>
      <c r="J36" s="62" t="str">
        <f>IF(AND('Mapa final'!$AE$11="Baja",'Mapa final'!$AG$11="Leve"),CONCATENATE("R2C",'Mapa final'!$S$11),"")</f>
        <v/>
      </c>
      <c r="K36" s="63" t="str">
        <f>IF(AND('Mapa final'!$AE$13="Baja",'Mapa final'!$AG$13="Leve"),CONCATENATE("R2C",'Mapa final'!$S$13),"")</f>
        <v/>
      </c>
      <c r="L36" s="63" t="str">
        <f>IF(AND('Mapa final'!$AE$11="Baja",'Mapa final'!$AG$11="Leve"),CONCATENATE("R2C",'Mapa final'!$S$11),"")</f>
        <v/>
      </c>
      <c r="M36" s="63" t="str">
        <f>IF(AND('Mapa final'!$AE$13="Baja",'Mapa final'!$AG$13="Leve"),CONCATENATE("R2C",'Mapa final'!$S$13),"")</f>
        <v/>
      </c>
      <c r="N36" s="63" t="str">
        <f>IF(AND('Mapa final'!$AE$11="Baja",'Mapa final'!$AG$11="Leve"),CONCATENATE("R2C",'Mapa final'!$S$11),"")</f>
        <v/>
      </c>
      <c r="O36" s="64" t="str">
        <f>IF(AND('Mapa final'!$AE$13="Baja",'Mapa final'!$AG$13="Leve"),CONCATENATE("R2C",'Mapa final'!$S$13),"")</f>
        <v/>
      </c>
      <c r="P36" s="55" t="str">
        <f>IF(AND('Mapa final'!$AE$11="Alta",'Mapa final'!$AG$11="Leve"),CONCATENATE("R2C",'Mapa final'!$S$11),"")</f>
        <v/>
      </c>
      <c r="Q36" s="55" t="str">
        <f>IF(AND('Mapa final'!$AE$11="Alta",'Mapa final'!$AG$11="Leve"),CONCATENATE("R2C",'Mapa final'!$S$11),"")</f>
        <v/>
      </c>
      <c r="R36" s="55" t="str">
        <f>IF(AND('Mapa final'!$AE$11="Alta",'Mapa final'!$AG$11="Leve"),CONCATENATE("R2C",'Mapa final'!$S$11),"")</f>
        <v/>
      </c>
      <c r="S36" s="55" t="str">
        <f>IF(AND('Mapa final'!$AE$11="Alta",'Mapa final'!$AG$11="Leve"),CONCATENATE("R2C",'Mapa final'!$S$11),"")</f>
        <v/>
      </c>
      <c r="T36" s="55" t="str">
        <f>IF(AND('Mapa final'!$AE$11="Alta",'Mapa final'!$AG$11="Leve"),CONCATENATE("R2C",'Mapa final'!$S$11),"")</f>
        <v/>
      </c>
      <c r="U36" s="56" t="str">
        <f>IF(AND('Mapa final'!$AE$11="Alta",'Mapa final'!$AG$11="Leve"),CONCATENATE("R2C",'Mapa final'!$S$11),"")</f>
        <v/>
      </c>
      <c r="V36" s="54" t="str">
        <f>IF(AND('Mapa final'!$AE$11="Alta",'Mapa final'!$AG$11="Leve"),CONCATENATE("R2C",'Mapa final'!$S$11),"")</f>
        <v/>
      </c>
      <c r="W36" s="55" t="str">
        <f>IF(AND('Mapa final'!$AE$11="Alta",'Mapa final'!$AG$11="Leve"),CONCATENATE("R2C",'Mapa final'!$S$11),"")</f>
        <v/>
      </c>
      <c r="X36" s="55" t="str">
        <f>IF(AND('Mapa final'!$AE$11="Alta",'Mapa final'!$AG$11="Leve"),CONCATENATE("R2C",'Mapa final'!$S$11),"")</f>
        <v/>
      </c>
      <c r="Y36" s="55" t="str">
        <f>IF(AND('Mapa final'!$AE$11="Alta",'Mapa final'!$AG$11="Leve"),CONCATENATE("R2C",'Mapa final'!$S$11),"")</f>
        <v/>
      </c>
      <c r="Z36" s="55" t="str">
        <f>IF(AND('Mapa final'!$AE$11="Alta",'Mapa final'!$AG$11="Leve"),CONCATENATE("R2C",'Mapa final'!$S$11),"")</f>
        <v/>
      </c>
      <c r="AA36" s="56" t="str">
        <f>IF(AND('Mapa final'!$AE$11="Alta",'Mapa final'!$AG$11="Leve"),CONCATENATE("R2C",'Mapa final'!$S$11),"")</f>
        <v/>
      </c>
      <c r="AB36" s="38" t="str">
        <f>IF(AND('Mapa final'!$AE$11="Muy Alta",'Mapa final'!$AG$11="Leve"),CONCATENATE("R2C",'Mapa final'!$S$11),"")</f>
        <v/>
      </c>
      <c r="AC36" s="39" t="str">
        <f>IF(AND('Mapa final'!$AE$13="Muy Alta",'Mapa final'!$AG$13="Leve"),CONCATENATE("R2C",'Mapa final'!$S$13),"")</f>
        <v/>
      </c>
      <c r="AD36" s="39" t="str">
        <f>IF(AND('Mapa final'!$AE$11="Muy Alta",'Mapa final'!$AG$11="Leve"),CONCATENATE("R2C",'Mapa final'!$S$11),"")</f>
        <v/>
      </c>
      <c r="AE36" s="39" t="str">
        <f>IF(AND('Mapa final'!$AE$13="Muy Alta",'Mapa final'!$AG$13="Leve"),CONCATENATE("R2C",'Mapa final'!$S$13),"")</f>
        <v/>
      </c>
      <c r="AF36" s="39" t="str">
        <f>IF(AND('Mapa final'!$AE$11="Muy Alta",'Mapa final'!$AG$11="Leve"),CONCATENATE("R2C",'Mapa final'!$S$11),"")</f>
        <v/>
      </c>
      <c r="AG36" s="40" t="str">
        <f>IF(AND('Mapa final'!$AE$13="Muy Alta",'Mapa final'!$AG$13="Leve"),CONCATENATE("R2C",'Mapa final'!$S$13),"")</f>
        <v/>
      </c>
      <c r="AH36" s="41" t="str">
        <f>IF(AND('Mapa final'!$AE$11="Muy Alta",'Mapa final'!$AG$11="Catastrófico"),CONCATENATE("R2C",'Mapa final'!$S$11),"")</f>
        <v/>
      </c>
      <c r="AI36" s="42" t="str">
        <f>IF(AND('Mapa final'!$AE$13="Muy Alta",'Mapa final'!$AG$13="Catastrófico"),CONCATENATE("R2C",'Mapa final'!$S$13),"")</f>
        <v/>
      </c>
      <c r="AJ36" s="42" t="str">
        <f>IF(AND('Mapa final'!$AE$11="Muy Alta",'Mapa final'!$AG$11="Catastrófico"),CONCATENATE("R2C",'Mapa final'!$S$11),"")</f>
        <v/>
      </c>
      <c r="AK36" s="42" t="str">
        <f>IF(AND('Mapa final'!$AE$13="Muy Alta",'Mapa final'!$AG$13="Catastrófico"),CONCATENATE("R2C",'Mapa final'!$S$13),"")</f>
        <v/>
      </c>
      <c r="AL36" s="42" t="str">
        <f>IF(AND('Mapa final'!$AE$11="Muy Alta",'Mapa final'!$AG$11="Catastrófico"),CONCATENATE("R2C",'Mapa final'!$S$11),"")</f>
        <v/>
      </c>
      <c r="AM36" s="43" t="str">
        <f>IF(AND('Mapa final'!$AE$13="Muy Alta",'Mapa final'!$AG$13="Catastrófico"),CONCATENATE("R2C",'Mapa final'!$S$13),"")</f>
        <v/>
      </c>
      <c r="AN36" s="70"/>
      <c r="AO36" s="342" t="s">
        <v>81</v>
      </c>
      <c r="AP36" s="343"/>
      <c r="AQ36" s="343"/>
      <c r="AR36" s="343"/>
      <c r="AS36" s="343"/>
      <c r="AT36" s="344"/>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73"/>
      <c r="C37" s="273"/>
      <c r="D37" s="274"/>
      <c r="E37" s="330"/>
      <c r="F37" s="315"/>
      <c r="G37" s="315"/>
      <c r="H37" s="315"/>
      <c r="I37" s="315"/>
      <c r="J37" s="65" t="str">
        <f>IF(AND('Mapa final'!$AE$11="Baja",'Mapa final'!$AG$11="Leve"),CONCATENATE("R2C",'Mapa final'!$S$11),"")</f>
        <v/>
      </c>
      <c r="K37" s="157" t="str">
        <f>IF(AND('Mapa final'!$AE$13="Baja",'Mapa final'!$AG$13="Leve"),CONCATENATE("R2C",'Mapa final'!$S$13),"")</f>
        <v/>
      </c>
      <c r="L37" s="157" t="str">
        <f>IF(AND('Mapa final'!$AE$11="Baja",'Mapa final'!$AG$11="Leve"),CONCATENATE("R2C",'Mapa final'!$S$11),"")</f>
        <v/>
      </c>
      <c r="M37" s="157" t="str">
        <f>IF(AND('Mapa final'!$AE$13="Baja",'Mapa final'!$AG$13="Leve"),CONCATENATE("R2C",'Mapa final'!$S$13),"")</f>
        <v/>
      </c>
      <c r="N37" s="157" t="str">
        <f>IF(AND('Mapa final'!$AE$11="Baja",'Mapa final'!$AG$11="Leve"),CONCATENATE("R2C",'Mapa final'!$S$11),"")</f>
        <v/>
      </c>
      <c r="O37" s="66" t="str">
        <f>IF(AND('Mapa final'!$AE$13="Baja",'Mapa final'!$AG$13="Leve"),CONCATENATE("R2C",'Mapa final'!$S$13),"")</f>
        <v/>
      </c>
      <c r="P37" s="155" t="str">
        <f>IF(AND('Mapa final'!$AE$11="Alta",'Mapa final'!$AG$11="Leve"),CONCATENATE("R2C",'Mapa final'!$S$11),"")</f>
        <v/>
      </c>
      <c r="Q37" s="155" t="str">
        <f>IF(AND('Mapa final'!$AE$11="Alta",'Mapa final'!$AG$11="Leve"),CONCATENATE("R2C",'Mapa final'!$S$11),"")</f>
        <v/>
      </c>
      <c r="R37" s="155" t="str">
        <f>IF(AND('Mapa final'!$AE$11="Alta",'Mapa final'!$AG$11="Leve"),CONCATENATE("R2C",'Mapa final'!$S$11),"")</f>
        <v/>
      </c>
      <c r="S37" s="155" t="str">
        <f>IF(AND('Mapa final'!$AE$11="Alta",'Mapa final'!$AG$11="Leve"),CONCATENATE("R2C",'Mapa final'!$S$11),"")</f>
        <v/>
      </c>
      <c r="T37" s="155" t="str">
        <f>IF(AND('Mapa final'!$AE$11="Alta",'Mapa final'!$AG$11="Leve"),CONCATENATE("R2C",'Mapa final'!$S$11),"")</f>
        <v/>
      </c>
      <c r="U37" s="58" t="str">
        <f>IF(AND('Mapa final'!$AE$11="Alta",'Mapa final'!$AG$11="Leve"),CONCATENATE("R2C",'Mapa final'!$S$11),"")</f>
        <v/>
      </c>
      <c r="V37" s="57" t="str">
        <f>IF(AND('Mapa final'!$AE$11="Alta",'Mapa final'!$AG$11="Leve"),CONCATENATE("R2C",'Mapa final'!$S$11),"")</f>
        <v/>
      </c>
      <c r="W37" s="155" t="str">
        <f>IF(AND('Mapa final'!$AE$11="Alta",'Mapa final'!$AG$11="Leve"),CONCATENATE("R2C",'Mapa final'!$S$11),"")</f>
        <v/>
      </c>
      <c r="X37" s="155" t="str">
        <f>IF(AND('Mapa final'!$AE$11="Alta",'Mapa final'!$AG$11="Leve"),CONCATENATE("R2C",'Mapa final'!$S$11),"")</f>
        <v/>
      </c>
      <c r="Y37" s="155" t="str">
        <f>IF(AND('Mapa final'!$AE$11="Alta",'Mapa final'!$AG$11="Leve"),CONCATENATE("R2C",'Mapa final'!$S$11),"")</f>
        <v/>
      </c>
      <c r="Z37" s="155" t="str">
        <f>IF(AND('Mapa final'!$AE$11="Alta",'Mapa final'!$AG$11="Leve"),CONCATENATE("R2C",'Mapa final'!$S$11),"")</f>
        <v/>
      </c>
      <c r="AA37" s="58" t="str">
        <f>IF(AND('Mapa final'!$AE$11="Alta",'Mapa final'!$AG$11="Leve"),CONCATENATE("R2C",'Mapa final'!$S$11),"")</f>
        <v/>
      </c>
      <c r="AB37" s="44" t="str">
        <f>IF(AND('Mapa final'!$AE$11="Muy Alta",'Mapa final'!$AG$11="Leve"),CONCATENATE("R2C",'Mapa final'!$S$11),"")</f>
        <v/>
      </c>
      <c r="AC37" s="154" t="str">
        <f>IF(AND('Mapa final'!$AE$11="baja",'Mapa final'!$AG$11="mayor"),CONCATENATE("R1C",'Mapa final'!$S$11),"")</f>
        <v>R1C1</v>
      </c>
      <c r="AD37" s="154" t="str">
        <f>IF(AND('Mapa final'!$AE$11="Muy Alta",'Mapa final'!$AG$11="Leve"),CONCATENATE("R2C",'Mapa final'!$S$11),"")</f>
        <v/>
      </c>
      <c r="AE37" s="154" t="str">
        <f>IF(AND('Mapa final'!$AE$13="Muy Alta",'Mapa final'!$AG$13="Leve"),CONCATENATE("R2C",'Mapa final'!$S$13),"")</f>
        <v/>
      </c>
      <c r="AF37" s="154" t="str">
        <f>IF(AND('Mapa final'!$AE$11="Muy Alta",'Mapa final'!$AG$11="Leve"),CONCATENATE("R2C",'Mapa final'!$S$11),"")</f>
        <v/>
      </c>
      <c r="AG37" s="45" t="str">
        <f>IF(AND('Mapa final'!$AE$13="Muy Alta",'Mapa final'!$AG$13="Leve"),CONCATENATE("R2C",'Mapa final'!$S$13),"")</f>
        <v/>
      </c>
      <c r="AH37" s="46" t="str">
        <f>IF(AND('Mapa final'!$AE$11="Muy Alta",'Mapa final'!$AG$11="Catastrófico"),CONCATENATE("R2C",'Mapa final'!$S$11),"")</f>
        <v/>
      </c>
      <c r="AI37" s="156" t="str">
        <f>IF(AND('Mapa final'!$AE$13="Muy Alta",'Mapa final'!$AG$13="Catastrófico"),CONCATENATE("R2C",'Mapa final'!$S$13),"")</f>
        <v/>
      </c>
      <c r="AJ37" s="156" t="str">
        <f>IF(AND('Mapa final'!$AE$11="Muy Alta",'Mapa final'!$AG$11="Catastrófico"),CONCATENATE("R2C",'Mapa final'!$S$11),"")</f>
        <v/>
      </c>
      <c r="AK37" s="156" t="str">
        <f>IF(AND('Mapa final'!$AE$13="Muy Alta",'Mapa final'!$AG$13="Catastrófico"),CONCATENATE("R2C",'Mapa final'!$S$13),"")</f>
        <v/>
      </c>
      <c r="AL37" s="156" t="str">
        <f>IF(AND('Mapa final'!$AE$11="Muy Alta",'Mapa final'!$AG$11="Catastrófico"),CONCATENATE("R2C",'Mapa final'!$S$11),"")</f>
        <v/>
      </c>
      <c r="AM37" s="47" t="str">
        <f>IF(AND('Mapa final'!$AE$13="Muy Alta",'Mapa final'!$AG$13="Catastrófico"),CONCATENATE("R2C",'Mapa final'!$S$13),"")</f>
        <v/>
      </c>
      <c r="AN37" s="70"/>
      <c r="AO37" s="345"/>
      <c r="AP37" s="346"/>
      <c r="AQ37" s="346"/>
      <c r="AR37" s="346"/>
      <c r="AS37" s="346"/>
      <c r="AT37" s="347"/>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73"/>
      <c r="C38" s="273"/>
      <c r="D38" s="274"/>
      <c r="E38" s="314"/>
      <c r="F38" s="315"/>
      <c r="G38" s="315"/>
      <c r="H38" s="315"/>
      <c r="I38" s="315"/>
      <c r="J38" s="65" t="str">
        <f>IF(AND('Mapa final'!$AE$11="Baja",'Mapa final'!$AG$11="Leve"),CONCATENATE("R2C",'Mapa final'!$S$11),"")</f>
        <v/>
      </c>
      <c r="K38" s="157" t="str">
        <f>IF(AND('Mapa final'!$AE$13="Baja",'Mapa final'!$AG$13="Leve"),CONCATENATE("R2C",'Mapa final'!$S$13),"")</f>
        <v/>
      </c>
      <c r="L38" s="157" t="str">
        <f>IF(AND('Mapa final'!$AE$11="Baja",'Mapa final'!$AG$11="Leve"),CONCATENATE("R2C",'Mapa final'!$S$11),"")</f>
        <v/>
      </c>
      <c r="M38" s="157" t="str">
        <f>IF(AND('Mapa final'!$AE$13="Baja",'Mapa final'!$AG$13="Leve"),CONCATENATE("R2C",'Mapa final'!$S$13),"")</f>
        <v/>
      </c>
      <c r="N38" s="157" t="str">
        <f>IF(AND('Mapa final'!$AE$11="Baja",'Mapa final'!$AG$11="Leve"),CONCATENATE("R2C",'Mapa final'!$S$11),"")</f>
        <v/>
      </c>
      <c r="O38" s="66" t="str">
        <f>IF(AND('Mapa final'!$AE$13="Baja",'Mapa final'!$AG$13="Leve"),CONCATENATE("R2C",'Mapa final'!$S$13),"")</f>
        <v/>
      </c>
      <c r="P38" s="155" t="str">
        <f>IF(AND('Mapa final'!$AE$11="Alta",'Mapa final'!$AG$11="Leve"),CONCATENATE("R2C",'Mapa final'!$S$11),"")</f>
        <v/>
      </c>
      <c r="Q38" s="155" t="str">
        <f>IF(AND('Mapa final'!$AE$11="Alta",'Mapa final'!$AG$11="Leve"),CONCATENATE("R2C",'Mapa final'!$S$11),"")</f>
        <v/>
      </c>
      <c r="R38" s="155" t="str">
        <f>IF(AND('Mapa final'!$AE$11="Alta",'Mapa final'!$AG$11="Leve"),CONCATENATE("R2C",'Mapa final'!$S$11),"")</f>
        <v/>
      </c>
      <c r="S38" s="155" t="str">
        <f>IF(AND('Mapa final'!$AE$11="Alta",'Mapa final'!$AG$11="Leve"),CONCATENATE("R2C",'Mapa final'!$S$11),"")</f>
        <v/>
      </c>
      <c r="T38" s="155" t="str">
        <f>IF(AND('Mapa final'!$AE$11="Alta",'Mapa final'!$AG$11="Leve"),CONCATENATE("R2C",'Mapa final'!$S$11),"")</f>
        <v/>
      </c>
      <c r="U38" s="58" t="str">
        <f>IF(AND('Mapa final'!$AE$11="Alta",'Mapa final'!$AG$11="Leve"),CONCATENATE("R2C",'Mapa final'!$S$11),"")</f>
        <v/>
      </c>
      <c r="V38" s="57" t="str">
        <f>IF(AND('Mapa final'!$AE$11="Alta",'Mapa final'!$AG$11="Leve"),CONCATENATE("R2C",'Mapa final'!$S$11),"")</f>
        <v/>
      </c>
      <c r="W38" s="155" t="str">
        <f>IF(AND('Mapa final'!$AE$11="Alta",'Mapa final'!$AG$11="Leve"),CONCATENATE("R2C",'Mapa final'!$S$11),"")</f>
        <v/>
      </c>
      <c r="X38" s="155" t="str">
        <f>IF(AND('Mapa final'!$AE$11="Alta",'Mapa final'!$AG$11="Leve"),CONCATENATE("R2C",'Mapa final'!$S$11),"")</f>
        <v/>
      </c>
      <c r="Y38" s="155" t="str">
        <f>IF(AND('Mapa final'!$AE$11="Alta",'Mapa final'!$AG$11="Leve"),CONCATENATE("R2C",'Mapa final'!$S$11),"")</f>
        <v/>
      </c>
      <c r="Z38" s="155" t="str">
        <f>IF(AND('Mapa final'!$AE$11="Alta",'Mapa final'!$AG$11="Leve"),CONCATENATE("R2C",'Mapa final'!$S$11),"")</f>
        <v/>
      </c>
      <c r="AA38" s="58" t="str">
        <f>IF(AND('Mapa final'!$AE$11="Alta",'Mapa final'!$AG$11="Leve"),CONCATENATE("R2C",'Mapa final'!$S$11),"")</f>
        <v/>
      </c>
      <c r="AB38" s="44" t="str">
        <f>IF(AND('Mapa final'!$AE$11="Muy Alta",'Mapa final'!$AG$11="Leve"),CONCATENATE("R2C",'Mapa final'!$S$11),"")</f>
        <v/>
      </c>
      <c r="AC38" s="154" t="str">
        <f>IF(AND('Mapa final'!$AE$13="Muy Alta",'Mapa final'!$AG$13="Leve"),CONCATENATE("R2C",'Mapa final'!$S$13),"")</f>
        <v/>
      </c>
      <c r="AD38" s="154" t="str">
        <f>IF(AND('Mapa final'!$AE$11="Muy Alta",'Mapa final'!$AG$11="Leve"),CONCATENATE("R2C",'Mapa final'!$S$11),"")</f>
        <v/>
      </c>
      <c r="AE38" s="154" t="str">
        <f>IF(AND('Mapa final'!$AE$13="Muy Alta",'Mapa final'!$AG$13="Leve"),CONCATENATE("R2C",'Mapa final'!$S$13),"")</f>
        <v/>
      </c>
      <c r="AF38" s="154" t="str">
        <f>IF(AND('Mapa final'!$AE$11="Muy Alta",'Mapa final'!$AG$11="Leve"),CONCATENATE("R2C",'Mapa final'!$S$11),"")</f>
        <v/>
      </c>
      <c r="AG38" s="45" t="str">
        <f>IF(AND('Mapa final'!$AE$13="Muy Alta",'Mapa final'!$AG$13="Leve"),CONCATENATE("R2C",'Mapa final'!$S$13),"")</f>
        <v/>
      </c>
      <c r="AH38" s="46" t="str">
        <f>IF(AND('Mapa final'!$AE$11="Muy Alta",'Mapa final'!$AG$11="Catastrófico"),CONCATENATE("R2C",'Mapa final'!$S$11),"")</f>
        <v/>
      </c>
      <c r="AI38" s="156" t="str">
        <f>IF(AND('Mapa final'!$AE$13="Muy Alta",'Mapa final'!$AG$13="Catastrófico"),CONCATENATE("R2C",'Mapa final'!$S$13),"")</f>
        <v/>
      </c>
      <c r="AJ38" s="156" t="str">
        <f>IF(AND('Mapa final'!$AE$11="Muy Alta",'Mapa final'!$AG$11="Catastrófico"),CONCATENATE("R2C",'Mapa final'!$S$11),"")</f>
        <v/>
      </c>
      <c r="AK38" s="156" t="str">
        <f>IF(AND('Mapa final'!$AE$13="Muy Alta",'Mapa final'!$AG$13="Catastrófico"),CONCATENATE("R2C",'Mapa final'!$S$13),"")</f>
        <v/>
      </c>
      <c r="AL38" s="156" t="str">
        <f>IF(AND('Mapa final'!$AE$11="Muy Alta",'Mapa final'!$AG$11="Catastrófico"),CONCATENATE("R2C",'Mapa final'!$S$11),"")</f>
        <v/>
      </c>
      <c r="AM38" s="47" t="str">
        <f>IF(AND('Mapa final'!$AE$13="Muy Alta",'Mapa final'!$AG$13="Catastrófico"),CONCATENATE("R2C",'Mapa final'!$S$13),"")</f>
        <v/>
      </c>
      <c r="AN38" s="70"/>
      <c r="AO38" s="345"/>
      <c r="AP38" s="346"/>
      <c r="AQ38" s="346"/>
      <c r="AR38" s="346"/>
      <c r="AS38" s="346"/>
      <c r="AT38" s="347"/>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73"/>
      <c r="C39" s="273"/>
      <c r="D39" s="274"/>
      <c r="E39" s="314"/>
      <c r="F39" s="315"/>
      <c r="G39" s="315"/>
      <c r="H39" s="315"/>
      <c r="I39" s="315"/>
      <c r="J39" s="65" t="str">
        <f>IF(AND('Mapa final'!$AE$11="Baja",'Mapa final'!$AG$11="Leve"),CONCATENATE("R2C",'Mapa final'!$S$11),"")</f>
        <v/>
      </c>
      <c r="K39" s="157" t="str">
        <f>IF(AND('Mapa final'!$AE$13="Baja",'Mapa final'!$AG$13="Leve"),CONCATENATE("R2C",'Mapa final'!$S$13),"")</f>
        <v/>
      </c>
      <c r="L39" s="157" t="str">
        <f>IF(AND('Mapa final'!$AE$11="Baja",'Mapa final'!$AG$11="Leve"),CONCATENATE("R2C",'Mapa final'!$S$11),"")</f>
        <v/>
      </c>
      <c r="M39" s="157" t="str">
        <f>IF(AND('Mapa final'!$AE$13="Baja",'Mapa final'!$AG$13="Leve"),CONCATENATE("R2C",'Mapa final'!$S$13),"")</f>
        <v/>
      </c>
      <c r="N39" s="157" t="str">
        <f>IF(AND('Mapa final'!$AE$11="Baja",'Mapa final'!$AG$11="Leve"),CONCATENATE("R2C",'Mapa final'!$S$11),"")</f>
        <v/>
      </c>
      <c r="O39" s="66" t="str">
        <f>IF(AND('Mapa final'!$AE$13="Baja",'Mapa final'!$AG$13="Leve"),CONCATENATE("R2C",'Mapa final'!$S$13),"")</f>
        <v/>
      </c>
      <c r="P39" s="155" t="str">
        <f>IF(AND('Mapa final'!$AE$11="Alta",'Mapa final'!$AG$11="Leve"),CONCATENATE("R2C",'Mapa final'!$S$11),"")</f>
        <v/>
      </c>
      <c r="Q39" s="155" t="str">
        <f>IF(AND('Mapa final'!$AE$11="Alta",'Mapa final'!$AG$11="Leve"),CONCATENATE("R2C",'Mapa final'!$S$11),"")</f>
        <v/>
      </c>
      <c r="R39" s="155" t="str">
        <f>IF(AND('Mapa final'!$AE$11="Alta",'Mapa final'!$AG$11="Leve"),CONCATENATE("R2C",'Mapa final'!$S$11),"")</f>
        <v/>
      </c>
      <c r="S39" s="155" t="str">
        <f>IF(AND('Mapa final'!$AE$11="Alta",'Mapa final'!$AG$11="Leve"),CONCATENATE("R2C",'Mapa final'!$S$11),"")</f>
        <v/>
      </c>
      <c r="T39" s="155" t="str">
        <f>IF(AND('Mapa final'!$AE$11="Alta",'Mapa final'!$AG$11="Leve"),CONCATENATE("R2C",'Mapa final'!$S$11),"")</f>
        <v/>
      </c>
      <c r="U39" s="58" t="str">
        <f>IF(AND('Mapa final'!$AE$11="Alta",'Mapa final'!$AG$11="Leve"),CONCATENATE("R2C",'Mapa final'!$S$11),"")</f>
        <v/>
      </c>
      <c r="V39" s="57" t="str">
        <f>IF(AND('Mapa final'!$AE$11="Alta",'Mapa final'!$AG$11="Leve"),CONCATENATE("R2C",'Mapa final'!$S$11),"")</f>
        <v/>
      </c>
      <c r="W39" s="155" t="str">
        <f>IF(AND('Mapa final'!$AE$11="Alta",'Mapa final'!$AG$11="Leve"),CONCATENATE("R2C",'Mapa final'!$S$11),"")</f>
        <v/>
      </c>
      <c r="X39" s="155" t="str">
        <f>IF(AND('Mapa final'!$AE$11="Alta",'Mapa final'!$AG$11="Leve"),CONCATENATE("R2C",'Mapa final'!$S$11),"")</f>
        <v/>
      </c>
      <c r="Y39" s="155" t="str">
        <f>IF(AND('Mapa final'!$AE$11="Alta",'Mapa final'!$AG$11="Leve"),CONCATENATE("R2C",'Mapa final'!$S$11),"")</f>
        <v/>
      </c>
      <c r="Z39" s="155" t="str">
        <f>IF(AND('Mapa final'!$AE$11="Alta",'Mapa final'!$AG$11="Leve"),CONCATENATE("R2C",'Mapa final'!$S$11),"")</f>
        <v/>
      </c>
      <c r="AA39" s="58" t="str">
        <f>IF(AND('Mapa final'!$AE$11="Alta",'Mapa final'!$AG$11="Leve"),CONCATENATE("R2C",'Mapa final'!$S$11),"")</f>
        <v/>
      </c>
      <c r="AB39" s="44" t="str">
        <f>IF(AND('Mapa final'!$AE$11="Muy Alta",'Mapa final'!$AG$11="Leve"),CONCATENATE("R2C",'Mapa final'!$S$11),"")</f>
        <v/>
      </c>
      <c r="AC39" s="154" t="str">
        <f>IF(AND('Mapa final'!$AE$12="baja",'Mapa final'!$AG$12="mayor"),CONCATENATE("R2C",'Mapa final'!$S$12),"")</f>
        <v>R2C1</v>
      </c>
      <c r="AD39" s="154" t="str">
        <f>IF(AND('Mapa final'!$AE$11="Muy Alta",'Mapa final'!$AG$11="Leve"),CONCATENATE("R2C",'Mapa final'!$S$11),"")</f>
        <v/>
      </c>
      <c r="AE39" s="154" t="str">
        <f>IF(AND('Mapa final'!$AE$13="Muy Alta",'Mapa final'!$AG$13="Leve"),CONCATENATE("R2C",'Mapa final'!$S$13),"")</f>
        <v/>
      </c>
      <c r="AF39" s="154" t="str">
        <f>IF(AND('Mapa final'!$AE$11="Muy Alta",'Mapa final'!$AG$11="Leve"),CONCATENATE("R2C",'Mapa final'!$S$11),"")</f>
        <v/>
      </c>
      <c r="AG39" s="45" t="str">
        <f>IF(AND('Mapa final'!$AE$13="Muy Alta",'Mapa final'!$AG$13="Leve"),CONCATENATE("R2C",'Mapa final'!$S$13),"")</f>
        <v/>
      </c>
      <c r="AH39" s="46" t="str">
        <f>IF(AND('Mapa final'!$AE$11="Muy Alta",'Mapa final'!$AG$11="Catastrófico"),CONCATENATE("R2C",'Mapa final'!$S$11),"")</f>
        <v/>
      </c>
      <c r="AI39" s="156" t="str">
        <f>IF(AND('Mapa final'!$AE$13="Muy Alta",'Mapa final'!$AG$13="Catastrófico"),CONCATENATE("R2C",'Mapa final'!$S$13),"")</f>
        <v/>
      </c>
      <c r="AJ39" s="156" t="str">
        <f>IF(AND('Mapa final'!$AE$11="Muy Alta",'Mapa final'!$AG$11="Catastrófico"),CONCATENATE("R2C",'Mapa final'!$S$11),"")</f>
        <v/>
      </c>
      <c r="AK39" s="156" t="str">
        <f>IF(AND('Mapa final'!$AE$13="Muy Alta",'Mapa final'!$AG$13="Catastrófico"),CONCATENATE("R2C",'Mapa final'!$S$13),"")</f>
        <v/>
      </c>
      <c r="AL39" s="156" t="str">
        <f>IF(AND('Mapa final'!$AE$11="Muy Alta",'Mapa final'!$AG$11="Catastrófico"),CONCATENATE("R2C",'Mapa final'!$S$11),"")</f>
        <v/>
      </c>
      <c r="AM39" s="47" t="str">
        <f>IF(AND('Mapa final'!$AE$13="Muy Alta",'Mapa final'!$AG$13="Catastrófico"),CONCATENATE("R2C",'Mapa final'!$S$13),"")</f>
        <v/>
      </c>
      <c r="AN39" s="70"/>
      <c r="AO39" s="345"/>
      <c r="AP39" s="346"/>
      <c r="AQ39" s="346"/>
      <c r="AR39" s="346"/>
      <c r="AS39" s="346"/>
      <c r="AT39" s="347"/>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73"/>
      <c r="C40" s="273"/>
      <c r="D40" s="274"/>
      <c r="E40" s="314"/>
      <c r="F40" s="315"/>
      <c r="G40" s="315"/>
      <c r="H40" s="315"/>
      <c r="I40" s="315"/>
      <c r="J40" s="65" t="str">
        <f>IF(AND('Mapa final'!$AE$11="Baja",'Mapa final'!$AG$11="Leve"),CONCATENATE("R2C",'Mapa final'!$S$11),"")</f>
        <v/>
      </c>
      <c r="K40" s="157" t="str">
        <f>IF(AND('Mapa final'!$AE$13="Baja",'Mapa final'!$AG$13="Leve"),CONCATENATE("R2C",'Mapa final'!$S$13),"")</f>
        <v/>
      </c>
      <c r="L40" s="157" t="str">
        <f>IF(AND('Mapa final'!$AE$11="Baja",'Mapa final'!$AG$11="Leve"),CONCATENATE("R2C",'Mapa final'!$S$11),"")</f>
        <v/>
      </c>
      <c r="M40" s="157" t="str">
        <f>IF(AND('Mapa final'!$AE$13="Baja",'Mapa final'!$AG$13="Leve"),CONCATENATE("R2C",'Mapa final'!$S$13),"")</f>
        <v/>
      </c>
      <c r="N40" s="157" t="str">
        <f>IF(AND('Mapa final'!$AE$11="Baja",'Mapa final'!$AG$11="Leve"),CONCATENATE("R2C",'Mapa final'!$S$11),"")</f>
        <v/>
      </c>
      <c r="O40" s="66" t="str">
        <f>IF(AND('Mapa final'!$AE$13="Baja",'Mapa final'!$AG$13="Leve"),CONCATENATE("R2C",'Mapa final'!$S$13),"")</f>
        <v/>
      </c>
      <c r="P40" s="155" t="str">
        <f>IF(AND('Mapa final'!$AE$11="Alta",'Mapa final'!$AG$11="Leve"),CONCATENATE("R2C",'Mapa final'!$S$11),"")</f>
        <v/>
      </c>
      <c r="Q40" s="155" t="str">
        <f>IF(AND('Mapa final'!$AE$11="Alta",'Mapa final'!$AG$11="Leve"),CONCATENATE("R2C",'Mapa final'!$S$11),"")</f>
        <v/>
      </c>
      <c r="R40" s="155" t="str">
        <f>IF(AND('Mapa final'!$AE$11="Alta",'Mapa final'!$AG$11="Leve"),CONCATENATE("R2C",'Mapa final'!$S$11),"")</f>
        <v/>
      </c>
      <c r="S40" s="155" t="str">
        <f>IF(AND('Mapa final'!$AE$11="Alta",'Mapa final'!$AG$11="Leve"),CONCATENATE("R2C",'Mapa final'!$S$11),"")</f>
        <v/>
      </c>
      <c r="T40" s="155" t="str">
        <f>IF(AND('Mapa final'!$AE$11="Alta",'Mapa final'!$AG$11="Leve"),CONCATENATE("R2C",'Mapa final'!$S$11),"")</f>
        <v/>
      </c>
      <c r="U40" s="58" t="str">
        <f>IF(AND('Mapa final'!$AE$11="Alta",'Mapa final'!$AG$11="Leve"),CONCATENATE("R2C",'Mapa final'!$S$11),"")</f>
        <v/>
      </c>
      <c r="V40" s="57" t="str">
        <f>IF(AND('Mapa final'!$AE$11="Alta",'Mapa final'!$AG$11="Leve"),CONCATENATE("R2C",'Mapa final'!$S$11),"")</f>
        <v/>
      </c>
      <c r="W40" s="155" t="str">
        <f>IF(AND('Mapa final'!$AE$11="Alta",'Mapa final'!$AG$11="Leve"),CONCATENATE("R2C",'Mapa final'!$S$11),"")</f>
        <v/>
      </c>
      <c r="X40" s="155" t="str">
        <f>IF(AND('Mapa final'!$AE$14="baja",'Mapa final'!$AG$14="moderado"),CONCATENATE("R4C",'Mapa final'!$S$14),"")</f>
        <v>R4C3</v>
      </c>
      <c r="Y40" s="155" t="str">
        <f>IF(AND('Mapa final'!$AE$11="Alta",'Mapa final'!$AG$11="Leve"),CONCATENATE("R2C",'Mapa final'!$S$11),"")</f>
        <v/>
      </c>
      <c r="Z40" s="155" t="str">
        <f>IF(AND('Mapa final'!$AE$11="Alta",'Mapa final'!$AG$11="Leve"),CONCATENATE("R2C",'Mapa final'!$S$11),"")</f>
        <v/>
      </c>
      <c r="AA40" s="58" t="str">
        <f>IF(AND('Mapa final'!$AE$11="Alta",'Mapa final'!$AG$11="Leve"),CONCATENATE("R2C",'Mapa final'!$S$11),"")</f>
        <v/>
      </c>
      <c r="AB40" s="44" t="str">
        <f>IF(AND('Mapa final'!$AE$11="Muy Alta",'Mapa final'!$AG$11="Leve"),CONCATENATE("R2C",'Mapa final'!$S$11),"")</f>
        <v/>
      </c>
      <c r="AC40" s="154" t="str">
        <f>IF(AND('Mapa final'!$AE$13="Muy Alta",'Mapa final'!$AG$13="Leve"),CONCATENATE("R2C",'Mapa final'!$S$13),"")</f>
        <v/>
      </c>
      <c r="AD40" s="154" t="str">
        <f>IF(AND('Mapa final'!$AE$11="Muy Alta",'Mapa final'!$AG$11="Leve"),CONCATENATE("R2C",'Mapa final'!$S$11),"")</f>
        <v/>
      </c>
      <c r="AE40" s="154" t="str">
        <f>IF(AND('Mapa final'!$AE$13="Muy Alta",'Mapa final'!$AG$13="Leve"),CONCATENATE("R2C",'Mapa final'!$S$13),"")</f>
        <v/>
      </c>
      <c r="AF40" s="154" t="str">
        <f>IF(AND('Mapa final'!$AE$11="Muy Alta",'Mapa final'!$AG$11="Leve"),CONCATENATE("R2C",'Mapa final'!$S$11),"")</f>
        <v/>
      </c>
      <c r="AG40" s="45" t="str">
        <f>IF(AND('Mapa final'!$AE$13="Muy Alta",'Mapa final'!$AG$13="Leve"),CONCATENATE("R2C",'Mapa final'!$S$13),"")</f>
        <v/>
      </c>
      <c r="AH40" s="46" t="str">
        <f>IF(AND('Mapa final'!$AE$11="Muy Alta",'Mapa final'!$AG$11="Catastrófico"),CONCATENATE("R2C",'Mapa final'!$S$11),"")</f>
        <v/>
      </c>
      <c r="AI40" s="156" t="str">
        <f>IF(AND('Mapa final'!$AE$13="Muy Alta",'Mapa final'!$AG$13="Catastrófico"),CONCATENATE("R2C",'Mapa final'!$S$13),"")</f>
        <v/>
      </c>
      <c r="AJ40" s="156" t="str">
        <f>IF(AND('Mapa final'!$AE$11="Muy Alta",'Mapa final'!$AG$11="Catastrófico"),CONCATENATE("R2C",'Mapa final'!$S$11),"")</f>
        <v/>
      </c>
      <c r="AK40" s="156" t="str">
        <f>IF(AND('Mapa final'!$AE$13="Muy Alta",'Mapa final'!$AG$13="Catastrófico"),CONCATENATE("R2C",'Mapa final'!$S$13),"")</f>
        <v/>
      </c>
      <c r="AL40" s="156" t="str">
        <f>IF(AND('Mapa final'!$AE$11="Muy Alta",'Mapa final'!$AG$11="Catastrófico"),CONCATENATE("R2C",'Mapa final'!$S$11),"")</f>
        <v/>
      </c>
      <c r="AM40" s="47" t="str">
        <f>IF(AND('Mapa final'!$AE$13="Muy Alta",'Mapa final'!$AG$13="Catastrófico"),CONCATENATE("R2C",'Mapa final'!$S$13),"")</f>
        <v/>
      </c>
      <c r="AN40" s="70"/>
      <c r="AO40" s="345"/>
      <c r="AP40" s="346"/>
      <c r="AQ40" s="346"/>
      <c r="AR40" s="346"/>
      <c r="AS40" s="346"/>
      <c r="AT40" s="347"/>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73"/>
      <c r="C41" s="273"/>
      <c r="D41" s="274"/>
      <c r="E41" s="314"/>
      <c r="F41" s="315"/>
      <c r="G41" s="315"/>
      <c r="H41" s="315"/>
      <c r="I41" s="315"/>
      <c r="J41" s="65" t="str">
        <f>IF(AND('Mapa final'!$AE$11="Baja",'Mapa final'!$AG$11="Leve"),CONCATENATE("R2C",'Mapa final'!$S$11),"")</f>
        <v/>
      </c>
      <c r="K41" s="157" t="str">
        <f>IF(AND('Mapa final'!$AE$13="Baja",'Mapa final'!$AG$13="Leve"),CONCATENATE("R2C",'Mapa final'!$S$13),"")</f>
        <v/>
      </c>
      <c r="L41" s="157" t="str">
        <f>IF(AND('Mapa final'!$AE$11="Baja",'Mapa final'!$AG$11="Leve"),CONCATENATE("R2C",'Mapa final'!$S$11),"")</f>
        <v/>
      </c>
      <c r="M41" s="157" t="str">
        <f>IF(AND('Mapa final'!$AE$13="Baja",'Mapa final'!$AG$13="Leve"),CONCATENATE("R2C",'Mapa final'!$S$13),"")</f>
        <v/>
      </c>
      <c r="N41" s="157" t="str">
        <f>IF(AND('Mapa final'!$AE$11="Baja",'Mapa final'!$AG$11="Leve"),CONCATENATE("R2C",'Mapa final'!$S$11),"")</f>
        <v/>
      </c>
      <c r="O41" s="66" t="str">
        <f>IF(AND('Mapa final'!$AE$13="Baja",'Mapa final'!$AG$13="Leve"),CONCATENATE("R2C",'Mapa final'!$S$13),"")</f>
        <v/>
      </c>
      <c r="P41" s="155" t="str">
        <f>IF(AND('Mapa final'!$AE$11="Alta",'Mapa final'!$AG$11="Leve"),CONCATENATE("R2C",'Mapa final'!$S$11),"")</f>
        <v/>
      </c>
      <c r="Q41" s="155" t="str">
        <f>IF(AND('Mapa final'!$AE$11="Alta",'Mapa final'!$AG$11="Leve"),CONCATENATE("R2C",'Mapa final'!$S$11),"")</f>
        <v/>
      </c>
      <c r="R41" s="155" t="str">
        <f>IF(AND('Mapa final'!$AE$11="Alta",'Mapa final'!$AG$11="Leve"),CONCATENATE("R2C",'Mapa final'!$S$11),"")</f>
        <v/>
      </c>
      <c r="S41" s="155" t="str">
        <f>IF(AND('Mapa final'!$AE$11="Alta",'Mapa final'!$AG$11="Leve"),CONCATENATE("R2C",'Mapa final'!$S$11),"")</f>
        <v/>
      </c>
      <c r="T41" s="155" t="str">
        <f>IF(AND('Mapa final'!$AE$11="Alta",'Mapa final'!$AG$11="Leve"),CONCATENATE("R2C",'Mapa final'!$S$11),"")</f>
        <v/>
      </c>
      <c r="U41" s="58" t="str">
        <f>IF(AND('Mapa final'!$AE$11="Alta",'Mapa final'!$AG$11="Leve"),CONCATENATE("R2C",'Mapa final'!$S$11),"")</f>
        <v/>
      </c>
      <c r="V41" s="57" t="str">
        <f>IF(AND('Mapa final'!$AE$11="Alta",'Mapa final'!$AG$11="Leve"),CONCATENATE("R2C",'Mapa final'!$S$11),"")</f>
        <v/>
      </c>
      <c r="W41" s="155" t="str">
        <f>IF(AND('Mapa final'!$AE$11="Alta",'Mapa final'!$AG$11="Leve"),CONCATENATE("R2C",'Mapa final'!$S$11),"")</f>
        <v/>
      </c>
      <c r="X41" s="155" t="str">
        <f>IF(AND('Mapa final'!$AE$11="Alta",'Mapa final'!$AG$11="Leve"),CONCATENATE("R2C",'Mapa final'!$S$11),"")</f>
        <v/>
      </c>
      <c r="Y41" s="155" t="str">
        <f>IF(AND('Mapa final'!$AE$11="Alta",'Mapa final'!$AG$11="Leve"),CONCATENATE("R2C",'Mapa final'!$S$11),"")</f>
        <v/>
      </c>
      <c r="Z41" s="155" t="str">
        <f>IF(AND('Mapa final'!$AE$11="Alta",'Mapa final'!$AG$11="Leve"),CONCATENATE("R2C",'Mapa final'!$S$11),"")</f>
        <v/>
      </c>
      <c r="AA41" s="58" t="str">
        <f>IF(AND('Mapa final'!$AE$11="Alta",'Mapa final'!$AG$11="Leve"),CONCATENATE("R2C",'Mapa final'!$S$11),"")</f>
        <v/>
      </c>
      <c r="AB41" s="44" t="str">
        <f>IF(AND('Mapa final'!$AE$11="Muy Alta",'Mapa final'!$AG$11="Leve"),CONCATENATE("R2C",'Mapa final'!$S$11),"")</f>
        <v/>
      </c>
      <c r="AC41" s="154" t="str">
        <f>IF(AND('Mapa final'!$AE$13="Muy Alta",'Mapa final'!$AG$13="Leve"),CONCATENATE("R2C",'Mapa final'!$S$13),"")</f>
        <v/>
      </c>
      <c r="AD41" s="154" t="str">
        <f>IF(AND('Mapa final'!$AE$11="Muy Alta",'Mapa final'!$AG$11="Leve"),CONCATENATE("R2C",'Mapa final'!$S$11),"")</f>
        <v/>
      </c>
      <c r="AE41" s="154" t="str">
        <f>IF(AND('Mapa final'!$AE$13="Muy Alta",'Mapa final'!$AG$13="Leve"),CONCATENATE("R2C",'Mapa final'!$S$13),"")</f>
        <v/>
      </c>
      <c r="AF41" s="154" t="str">
        <f>IF(AND('Mapa final'!$AE$11="Muy Alta",'Mapa final'!$AG$11="Leve"),CONCATENATE("R2C",'Mapa final'!$S$11),"")</f>
        <v/>
      </c>
      <c r="AG41" s="45" t="str">
        <f>IF(AND('Mapa final'!$AE$13="Muy Alta",'Mapa final'!$AG$13="Leve"),CONCATENATE("R2C",'Mapa final'!$S$13),"")</f>
        <v/>
      </c>
      <c r="AH41" s="46" t="str">
        <f>IF(AND('Mapa final'!$AE$11="Muy Alta",'Mapa final'!$AG$11="Catastrófico"),CONCATENATE("R2C",'Mapa final'!$S$11),"")</f>
        <v/>
      </c>
      <c r="AI41" s="156" t="str">
        <f>IF(AND('Mapa final'!$AE$13="Muy Alta",'Mapa final'!$AG$13="Catastrófico"),CONCATENATE("R2C",'Mapa final'!$S$13),"")</f>
        <v/>
      </c>
      <c r="AJ41" s="156" t="str">
        <f>IF(AND('Mapa final'!$AE$11="Muy Alta",'Mapa final'!$AG$11="Catastrófico"),CONCATENATE("R2C",'Mapa final'!$S$11),"")</f>
        <v/>
      </c>
      <c r="AK41" s="156" t="str">
        <f>IF(AND('Mapa final'!$AE$13="Muy Alta",'Mapa final'!$AG$13="Catastrófico"),CONCATENATE("R2C",'Mapa final'!$S$13),"")</f>
        <v/>
      </c>
      <c r="AL41" s="156" t="str">
        <f>IF(AND('Mapa final'!$AE$11="Muy Alta",'Mapa final'!$AG$11="Catastrófico"),CONCATENATE("R2C",'Mapa final'!$S$11),"")</f>
        <v/>
      </c>
      <c r="AM41" s="47" t="str">
        <f>IF(AND('Mapa final'!$AE$13="Muy Alta",'Mapa final'!$AG$13="Catastrófico"),CONCATENATE("R2C",'Mapa final'!$S$13),"")</f>
        <v/>
      </c>
      <c r="AN41" s="70"/>
      <c r="AO41" s="345"/>
      <c r="AP41" s="346"/>
      <c r="AQ41" s="346"/>
      <c r="AR41" s="346"/>
      <c r="AS41" s="346"/>
      <c r="AT41" s="347"/>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73"/>
      <c r="C42" s="273"/>
      <c r="D42" s="274"/>
      <c r="E42" s="314"/>
      <c r="F42" s="315"/>
      <c r="G42" s="315"/>
      <c r="H42" s="315"/>
      <c r="I42" s="315"/>
      <c r="J42" s="65" t="str">
        <f>IF(AND('Mapa final'!$AE$11="Baja",'Mapa final'!$AG$11="Leve"),CONCATENATE("R2C",'Mapa final'!$S$11),"")</f>
        <v/>
      </c>
      <c r="K42" s="157" t="str">
        <f>IF(AND('Mapa final'!$AE$13="Baja",'Mapa final'!$AG$13="Leve"),CONCATENATE("R2C",'Mapa final'!$S$13),"")</f>
        <v/>
      </c>
      <c r="L42" s="157" t="str">
        <f>IF(AND('Mapa final'!$AE$11="Baja",'Mapa final'!$AG$11="Leve"),CONCATENATE("R2C",'Mapa final'!$S$11),"")</f>
        <v/>
      </c>
      <c r="M42" s="157" t="str">
        <f>IF(AND('Mapa final'!$AE$13="Baja",'Mapa final'!$AG$13="Leve"),CONCATENATE("R2C",'Mapa final'!$S$13),"")</f>
        <v/>
      </c>
      <c r="N42" s="157" t="str">
        <f>IF(AND('Mapa final'!$AE$11="Baja",'Mapa final'!$AG$11="Leve"),CONCATENATE("R2C",'Mapa final'!$S$11),"")</f>
        <v/>
      </c>
      <c r="O42" s="66" t="str">
        <f>IF(AND('Mapa final'!$AE$13="Baja",'Mapa final'!$AG$13="Leve"),CONCATENATE("R2C",'Mapa final'!$S$13),"")</f>
        <v/>
      </c>
      <c r="P42" s="155" t="str">
        <f>IF(AND('Mapa final'!$AE$11="Alta",'Mapa final'!$AG$11="Leve"),CONCATENATE("R2C",'Mapa final'!$S$11),"")</f>
        <v/>
      </c>
      <c r="Q42" s="155" t="str">
        <f>IF(AND('Mapa final'!$AE$11="Alta",'Mapa final'!$AG$11="Leve"),CONCATENATE("R2C",'Mapa final'!$S$11),"")</f>
        <v/>
      </c>
      <c r="R42" s="155" t="str">
        <f>IF(AND('Mapa final'!$AE$11="Alta",'Mapa final'!$AG$11="Leve"),CONCATENATE("R2C",'Mapa final'!$S$11),"")</f>
        <v/>
      </c>
      <c r="S42" s="155" t="str">
        <f>IF(AND('Mapa final'!$AE$11="Alta",'Mapa final'!$AG$11="Leve"),CONCATENATE("R2C",'Mapa final'!$S$11),"")</f>
        <v/>
      </c>
      <c r="T42" s="155" t="str">
        <f>IF(AND('Mapa final'!$AE$11="Alta",'Mapa final'!$AG$11="Leve"),CONCATENATE("R2C",'Mapa final'!$S$11),"")</f>
        <v/>
      </c>
      <c r="U42" s="58" t="str">
        <f>IF(AND('Mapa final'!$AE$11="Alta",'Mapa final'!$AG$11="Leve"),CONCATENATE("R2C",'Mapa final'!$S$11),"")</f>
        <v/>
      </c>
      <c r="V42" s="57" t="str">
        <f>IF(AND('Mapa final'!$AE$11="Alta",'Mapa final'!$AG$11="Leve"),CONCATENATE("R2C",'Mapa final'!$S$11),"")</f>
        <v/>
      </c>
      <c r="W42" s="155" t="str">
        <f>IF(AND('Mapa final'!$AE$11="Alta",'Mapa final'!$AG$11="Leve"),CONCATENATE("R2C",'Mapa final'!$S$11),"")</f>
        <v/>
      </c>
      <c r="X42" s="155" t="str">
        <f>IF(AND('Mapa final'!$AE$11="Alta",'Mapa final'!$AG$11="Leve"),CONCATENATE("R2C",'Mapa final'!$S$11),"")</f>
        <v/>
      </c>
      <c r="Y42" s="155" t="str">
        <f>IF(AND('Mapa final'!$AE$11="Alta",'Mapa final'!$AG$11="Leve"),CONCATENATE("R2C",'Mapa final'!$S$11),"")</f>
        <v/>
      </c>
      <c r="Z42" s="155" t="str">
        <f>IF(AND('Mapa final'!$AE$11="Alta",'Mapa final'!$AG$11="Leve"),CONCATENATE("R2C",'Mapa final'!$S$11),"")</f>
        <v/>
      </c>
      <c r="AA42" s="58" t="str">
        <f>IF(AND('Mapa final'!$AE$11="Alta",'Mapa final'!$AG$11="Leve"),CONCATENATE("R2C",'Mapa final'!$S$11),"")</f>
        <v/>
      </c>
      <c r="AB42" s="44" t="str">
        <f>IF(AND('Mapa final'!$AE$11="Muy Alta",'Mapa final'!$AG$11="Leve"),CONCATENATE("R2C",'Mapa final'!$S$11),"")</f>
        <v/>
      </c>
      <c r="AC42" s="154" t="str">
        <f>IF(AND('Mapa final'!$AE$13="Muy Alta",'Mapa final'!$AG$13="Leve"),CONCATENATE("R2C",'Mapa final'!$S$13),"")</f>
        <v/>
      </c>
      <c r="AD42" s="154" t="str">
        <f>IF(AND('Mapa final'!$AE$11="Muy Alta",'Mapa final'!$AG$11="Leve"),CONCATENATE("R2C",'Mapa final'!$S$11),"")</f>
        <v/>
      </c>
      <c r="AE42" s="154" t="str">
        <f>IF(AND('Mapa final'!$AE$13="Muy Alta",'Mapa final'!$AG$13="Leve"),CONCATENATE("R2C",'Mapa final'!$S$13),"")</f>
        <v/>
      </c>
      <c r="AF42" s="154" t="str">
        <f>IF(AND('Mapa final'!$AE$11="Muy Alta",'Mapa final'!$AG$11="Leve"),CONCATENATE("R2C",'Mapa final'!$S$11),"")</f>
        <v/>
      </c>
      <c r="AG42" s="45" t="str">
        <f>IF(AND('Mapa final'!$AE$13="Muy Alta",'Mapa final'!$AG$13="Leve"),CONCATENATE("R2C",'Mapa final'!$S$13),"")</f>
        <v/>
      </c>
      <c r="AH42" s="46" t="str">
        <f>IF(AND('Mapa final'!$AE$11="Muy Alta",'Mapa final'!$AG$11="Catastrófico"),CONCATENATE("R2C",'Mapa final'!$S$11),"")</f>
        <v/>
      </c>
      <c r="AI42" s="156" t="str">
        <f>IF(AND('Mapa final'!$AE$13="Muy Alta",'Mapa final'!$AG$13="Catastrófico"),CONCATENATE("R2C",'Mapa final'!$S$13),"")</f>
        <v/>
      </c>
      <c r="AJ42" s="156" t="str">
        <f>IF(AND('Mapa final'!$AE$11="Muy Alta",'Mapa final'!$AG$11="Catastrófico"),CONCATENATE("R2C",'Mapa final'!$S$11),"")</f>
        <v/>
      </c>
      <c r="AK42" s="156" t="str">
        <f>IF(AND('Mapa final'!$AE$13="Muy Alta",'Mapa final'!$AG$13="Catastrófico"),CONCATENATE("R2C",'Mapa final'!$S$13),"")</f>
        <v/>
      </c>
      <c r="AL42" s="156" t="str">
        <f>IF(AND('Mapa final'!$AE$11="Muy Alta",'Mapa final'!$AG$11="Catastrófico"),CONCATENATE("R2C",'Mapa final'!$S$11),"")</f>
        <v/>
      </c>
      <c r="AM42" s="47" t="str">
        <f>IF(AND('Mapa final'!$AE$13="Muy Alta",'Mapa final'!$AG$13="Catastrófico"),CONCATENATE("R2C",'Mapa final'!$S$13),"")</f>
        <v/>
      </c>
      <c r="AN42" s="70"/>
      <c r="AO42" s="345"/>
      <c r="AP42" s="346"/>
      <c r="AQ42" s="346"/>
      <c r="AR42" s="346"/>
      <c r="AS42" s="346"/>
      <c r="AT42" s="347"/>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73"/>
      <c r="C43" s="273"/>
      <c r="D43" s="274"/>
      <c r="E43" s="314"/>
      <c r="F43" s="315"/>
      <c r="G43" s="315"/>
      <c r="H43" s="315"/>
      <c r="I43" s="315"/>
      <c r="J43" s="65" t="str">
        <f>IF(AND('Mapa final'!$AE$11="Baja",'Mapa final'!$AG$11="Leve"),CONCATENATE("R2C",'Mapa final'!$S$11),"")</f>
        <v/>
      </c>
      <c r="K43" s="157" t="str">
        <f>IF(AND('Mapa final'!$AE$13="Baja",'Mapa final'!$AG$13="Leve"),CONCATENATE("R2C",'Mapa final'!$S$13),"")</f>
        <v/>
      </c>
      <c r="L43" s="157" t="str">
        <f>IF(AND('Mapa final'!$AE$11="Baja",'Mapa final'!$AG$11="Leve"),CONCATENATE("R2C",'Mapa final'!$S$11),"")</f>
        <v/>
      </c>
      <c r="M43" s="157" t="str">
        <f>IF(AND('Mapa final'!$AE$13="Baja",'Mapa final'!$AG$13="Leve"),CONCATENATE("R2C",'Mapa final'!$S$13),"")</f>
        <v/>
      </c>
      <c r="N43" s="157" t="str">
        <f>IF(AND('Mapa final'!$AE$11="Baja",'Mapa final'!$AG$11="Leve"),CONCATENATE("R2C",'Mapa final'!$S$11),"")</f>
        <v/>
      </c>
      <c r="O43" s="66" t="str">
        <f>IF(AND('Mapa final'!$AE$13="Baja",'Mapa final'!$AG$13="Leve"),CONCATENATE("R2C",'Mapa final'!$S$13),"")</f>
        <v/>
      </c>
      <c r="P43" s="155" t="str">
        <f>IF(AND('Mapa final'!$AE$11="Alta",'Mapa final'!$AG$11="Leve"),CONCATENATE("R2C",'Mapa final'!$S$11),"")</f>
        <v/>
      </c>
      <c r="Q43" s="155" t="str">
        <f>IF(AND('Mapa final'!$AE$11="Alta",'Mapa final'!$AG$11="Leve"),CONCATENATE("R2C",'Mapa final'!$S$11),"")</f>
        <v/>
      </c>
      <c r="R43" s="155" t="str">
        <f>IF(AND('Mapa final'!$AE$11="Alta",'Mapa final'!$AG$11="Leve"),CONCATENATE("R2C",'Mapa final'!$S$11),"")</f>
        <v/>
      </c>
      <c r="S43" s="155" t="str">
        <f>IF(AND('Mapa final'!$AE$11="Alta",'Mapa final'!$AG$11="Leve"),CONCATENATE("R2C",'Mapa final'!$S$11),"")</f>
        <v/>
      </c>
      <c r="T43" s="155" t="str">
        <f>IF(AND('Mapa final'!$AE$11="Alta",'Mapa final'!$AG$11="Leve"),CONCATENATE("R2C",'Mapa final'!$S$11),"")</f>
        <v/>
      </c>
      <c r="U43" s="58" t="str">
        <f>IF(AND('Mapa final'!$AE$11="Alta",'Mapa final'!$AG$11="Leve"),CONCATENATE("R2C",'Mapa final'!$S$11),"")</f>
        <v/>
      </c>
      <c r="V43" s="57" t="str">
        <f>IF(AND('Mapa final'!$AE$11="Alta",'Mapa final'!$AG$11="Leve"),CONCATENATE("R2C",'Mapa final'!$S$11),"")</f>
        <v/>
      </c>
      <c r="W43" s="155" t="str">
        <f>IF(AND('Mapa final'!$AE$11="Alta",'Mapa final'!$AG$11="Leve"),CONCATENATE("R2C",'Mapa final'!$S$11),"")</f>
        <v/>
      </c>
      <c r="X43" s="155" t="str">
        <f>IF(AND('Mapa final'!$AE$11="Alta",'Mapa final'!$AG$11="Leve"),CONCATENATE("R2C",'Mapa final'!$S$11),"")</f>
        <v/>
      </c>
      <c r="Y43" s="155" t="str">
        <f>IF(AND('Mapa final'!$AE$11="Alta",'Mapa final'!$AG$11="Leve"),CONCATENATE("R2C",'Mapa final'!$S$11),"")</f>
        <v/>
      </c>
      <c r="Z43" s="155" t="str">
        <f>IF(AND('Mapa final'!$AE$11="Alta",'Mapa final'!$AG$11="Leve"),CONCATENATE("R2C",'Mapa final'!$S$11),"")</f>
        <v/>
      </c>
      <c r="AA43" s="58" t="str">
        <f>IF(AND('Mapa final'!$AE$11="Alta",'Mapa final'!$AG$11="Leve"),CONCATENATE("R2C",'Mapa final'!$S$11),"")</f>
        <v/>
      </c>
      <c r="AB43" s="44" t="str">
        <f>IF(AND('Mapa final'!$AE$11="Muy Alta",'Mapa final'!$AG$11="Leve"),CONCATENATE("R2C",'Mapa final'!$S$11),"")</f>
        <v/>
      </c>
      <c r="AC43" s="154" t="str">
        <f>IF(AND('Mapa final'!$AE$13="baja",'Mapa final'!$AG$13="mayor"),CONCATENATE("R3C",'Mapa final'!$S$13),"")</f>
        <v>R3C2</v>
      </c>
      <c r="AD43" s="154" t="str">
        <f>IF(AND('Mapa final'!$AE$11="Muy Alta",'Mapa final'!$AG$11="Leve"),CONCATENATE("R2C",'Mapa final'!$S$11),"")</f>
        <v/>
      </c>
      <c r="AE43" s="154" t="str">
        <f>IF(AND('Mapa final'!$AE$13="Muy Alta",'Mapa final'!$AG$13="Leve"),CONCATENATE("R2C",'Mapa final'!$S$13),"")</f>
        <v/>
      </c>
      <c r="AF43" s="154" t="str">
        <f>IF(AND('Mapa final'!$AE$11="Muy Alta",'Mapa final'!$AG$11="Leve"),CONCATENATE("R2C",'Mapa final'!$S$11),"")</f>
        <v/>
      </c>
      <c r="AG43" s="45" t="str">
        <f>IF(AND('Mapa final'!$AE$13="Muy Alta",'Mapa final'!$AG$13="Leve"),CONCATENATE("R2C",'Mapa final'!$S$13),"")</f>
        <v/>
      </c>
      <c r="AH43" s="46" t="str">
        <f>IF(AND('Mapa final'!$AE$11="Muy Alta",'Mapa final'!$AG$11="Catastrófico"),CONCATENATE("R2C",'Mapa final'!$S$11),"")</f>
        <v/>
      </c>
      <c r="AI43" s="156" t="str">
        <f>IF(AND('Mapa final'!$AE$13="Muy Alta",'Mapa final'!$AG$13="Catastrófico"),CONCATENATE("R2C",'Mapa final'!$S$13),"")</f>
        <v/>
      </c>
      <c r="AJ43" s="156" t="str">
        <f>IF(AND('Mapa final'!$AE$11="Muy Alta",'Mapa final'!$AG$11="Catastrófico"),CONCATENATE("R2C",'Mapa final'!$S$11),"")</f>
        <v/>
      </c>
      <c r="AK43" s="156" t="str">
        <f>IF(AND('Mapa final'!$AE$13="Muy Alta",'Mapa final'!$AG$13="Catastrófico"),CONCATENATE("R2C",'Mapa final'!$S$13),"")</f>
        <v/>
      </c>
      <c r="AL43" s="156" t="str">
        <f>IF(AND('Mapa final'!$AE$11="Muy Alta",'Mapa final'!$AG$11="Catastrófico"),CONCATENATE("R2C",'Mapa final'!$S$11),"")</f>
        <v/>
      </c>
      <c r="AM43" s="47" t="str">
        <f>IF(AND('Mapa final'!$AE$13="Muy Alta",'Mapa final'!$AG$13="Catastrófico"),CONCATENATE("R2C",'Mapa final'!$S$13),"")</f>
        <v/>
      </c>
      <c r="AN43" s="70"/>
      <c r="AO43" s="345"/>
      <c r="AP43" s="346"/>
      <c r="AQ43" s="346"/>
      <c r="AR43" s="346"/>
      <c r="AS43" s="346"/>
      <c r="AT43" s="347"/>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73"/>
      <c r="C44" s="273"/>
      <c r="D44" s="274"/>
      <c r="E44" s="314"/>
      <c r="F44" s="315"/>
      <c r="G44" s="315"/>
      <c r="H44" s="315"/>
      <c r="I44" s="315"/>
      <c r="J44" s="65" t="str">
        <f>IF(AND('Mapa final'!$AE$11="Baja",'Mapa final'!$AG$11="Leve"),CONCATENATE("R2C",'Mapa final'!$S$11),"")</f>
        <v/>
      </c>
      <c r="K44" s="157" t="str">
        <f>IF(AND('Mapa final'!$AE$13="Baja",'Mapa final'!$AG$13="Leve"),CONCATENATE("R2C",'Mapa final'!$S$13),"")</f>
        <v/>
      </c>
      <c r="L44" s="157" t="str">
        <f>IF(AND('Mapa final'!$AE$11="Baja",'Mapa final'!$AG$11="Leve"),CONCATENATE("R2C",'Mapa final'!$S$11),"")</f>
        <v/>
      </c>
      <c r="M44" s="157" t="str">
        <f>IF(AND('Mapa final'!$AE$13="Baja",'Mapa final'!$AG$13="Leve"),CONCATENATE("R2C",'Mapa final'!$S$13),"")</f>
        <v/>
      </c>
      <c r="N44" s="157" t="str">
        <f>IF(AND('Mapa final'!$AE$11="Baja",'Mapa final'!$AG$11="Leve"),CONCATENATE("R2C",'Mapa final'!$S$11),"")</f>
        <v/>
      </c>
      <c r="O44" s="66" t="str">
        <f>IF(AND('Mapa final'!$AE$13="Baja",'Mapa final'!$AG$13="Leve"),CONCATENATE("R2C",'Mapa final'!$S$13),"")</f>
        <v/>
      </c>
      <c r="P44" s="155" t="str">
        <f>IF(AND('Mapa final'!$AE$11="Alta",'Mapa final'!$AG$11="Leve"),CONCATENATE("R2C",'Mapa final'!$S$11),"")</f>
        <v/>
      </c>
      <c r="Q44" s="155" t="str">
        <f>IF(AND('Mapa final'!$AE$11="Alta",'Mapa final'!$AG$11="Leve"),CONCATENATE("R2C",'Mapa final'!$S$11),"")</f>
        <v/>
      </c>
      <c r="R44" s="155" t="str">
        <f>IF(AND('Mapa final'!$AE$11="Alta",'Mapa final'!$AG$11="Leve"),CONCATENATE("R2C",'Mapa final'!$S$11),"")</f>
        <v/>
      </c>
      <c r="S44" s="155" t="str">
        <f>IF(AND('Mapa final'!$AE$11="Alta",'Mapa final'!$AG$11="Leve"),CONCATENATE("R2C",'Mapa final'!$S$11),"")</f>
        <v/>
      </c>
      <c r="T44" s="155" t="str">
        <f>IF(AND('Mapa final'!$AE$11="Alta",'Mapa final'!$AG$11="Leve"),CONCATENATE("R2C",'Mapa final'!$S$11),"")</f>
        <v/>
      </c>
      <c r="U44" s="58" t="str">
        <f>IF(AND('Mapa final'!$AE$11="Alta",'Mapa final'!$AG$11="Leve"),CONCATENATE("R2C",'Mapa final'!$S$11),"")</f>
        <v/>
      </c>
      <c r="V44" s="57" t="str">
        <f>IF(AND('Mapa final'!$AE$11="Alta",'Mapa final'!$AG$11="Leve"),CONCATENATE("R2C",'Mapa final'!$S$11),"")</f>
        <v/>
      </c>
      <c r="W44" s="155" t="str">
        <f>IF(AND('Mapa final'!$AE$11="Alta",'Mapa final'!$AG$11="Leve"),CONCATENATE("R2C",'Mapa final'!$S$11),"")</f>
        <v/>
      </c>
      <c r="X44" s="155" t="str">
        <f>IF(AND('Mapa final'!$AE$11="Alta",'Mapa final'!$AG$11="Leve"),CONCATENATE("R2C",'Mapa final'!$S$11),"")</f>
        <v/>
      </c>
      <c r="Y44" s="155" t="str">
        <f>IF(AND('Mapa final'!$AE$11="Alta",'Mapa final'!$AG$11="Leve"),CONCATENATE("R2C",'Mapa final'!$S$11),"")</f>
        <v/>
      </c>
      <c r="Z44" s="155" t="str">
        <f>IF(AND('Mapa final'!$AE$11="Alta",'Mapa final'!$AG$11="Leve"),CONCATENATE("R2C",'Mapa final'!$S$11),"")</f>
        <v/>
      </c>
      <c r="AA44" s="58" t="str">
        <f>IF(AND('Mapa final'!$AE$11="Alta",'Mapa final'!$AG$11="Leve"),CONCATENATE("R2C",'Mapa final'!$S$11),"")</f>
        <v/>
      </c>
      <c r="AB44" s="44" t="str">
        <f>IF(AND('Mapa final'!$AE$11="Muy Alta",'Mapa final'!$AG$11="Leve"),CONCATENATE("R2C",'Mapa final'!$S$11),"")</f>
        <v/>
      </c>
      <c r="AC44" s="154" t="str">
        <f>IF(AND('Mapa final'!$AE$13="Muy Alta",'Mapa final'!$AG$13="Leve"),CONCATENATE("R2C",'Mapa final'!$S$13),"")</f>
        <v/>
      </c>
      <c r="AD44" s="154" t="str">
        <f>IF(AND('Mapa final'!$AE$11="Muy Alta",'Mapa final'!$AG$11="Leve"),CONCATENATE("R2C",'Mapa final'!$S$11),"")</f>
        <v/>
      </c>
      <c r="AE44" s="154" t="str">
        <f>IF(AND('Mapa final'!$AE$13="Muy Alta",'Mapa final'!$AG$13="Leve"),CONCATENATE("R2C",'Mapa final'!$S$13),"")</f>
        <v/>
      </c>
      <c r="AF44" s="154" t="str">
        <f>IF(AND('Mapa final'!$AE$11="Muy Alta",'Mapa final'!$AG$11="Leve"),CONCATENATE("R2C",'Mapa final'!$S$11),"")</f>
        <v/>
      </c>
      <c r="AG44" s="45" t="str">
        <f>IF(AND('Mapa final'!$AE$13="Muy Alta",'Mapa final'!$AG$13="Leve"),CONCATENATE("R2C",'Mapa final'!$S$13),"")</f>
        <v/>
      </c>
      <c r="AH44" s="46" t="str">
        <f>IF(AND('Mapa final'!$AE$11="Muy Alta",'Mapa final'!$AG$11="Catastrófico"),CONCATENATE("R2C",'Mapa final'!$S$11),"")</f>
        <v/>
      </c>
      <c r="AI44" s="156" t="str">
        <f>IF(AND('Mapa final'!$AE$13="Muy Alta",'Mapa final'!$AG$13="Catastrófico"),CONCATENATE("R2C",'Mapa final'!$S$13),"")</f>
        <v/>
      </c>
      <c r="AJ44" s="156" t="str">
        <f>IF(AND('Mapa final'!$AE$11="Muy Alta",'Mapa final'!$AG$11="Catastrófico"),CONCATENATE("R2C",'Mapa final'!$S$11),"")</f>
        <v/>
      </c>
      <c r="AK44" s="156" t="str">
        <f>IF(AND('Mapa final'!$AE$13="Muy Alta",'Mapa final'!$AG$13="Catastrófico"),CONCATENATE("R2C",'Mapa final'!$S$13),"")</f>
        <v/>
      </c>
      <c r="AL44" s="156" t="str">
        <f>IF(AND('Mapa final'!$AE$11="Muy Alta",'Mapa final'!$AG$11="Catastrófico"),CONCATENATE("R2C",'Mapa final'!$S$11),"")</f>
        <v/>
      </c>
      <c r="AM44" s="47" t="str">
        <f>IF(AND('Mapa final'!$AE$13="Muy Alta",'Mapa final'!$AG$13="Catastrófico"),CONCATENATE("R2C",'Mapa final'!$S$13),"")</f>
        <v/>
      </c>
      <c r="AN44" s="70"/>
      <c r="AO44" s="345"/>
      <c r="AP44" s="346"/>
      <c r="AQ44" s="346"/>
      <c r="AR44" s="346"/>
      <c r="AS44" s="346"/>
      <c r="AT44" s="347"/>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73"/>
      <c r="C45" s="273"/>
      <c r="D45" s="274"/>
      <c r="E45" s="317"/>
      <c r="F45" s="318"/>
      <c r="G45" s="318"/>
      <c r="H45" s="318"/>
      <c r="I45" s="318"/>
      <c r="J45" s="67" t="str">
        <f>IF(AND('Mapa final'!$AE$11="Baja",'Mapa final'!$AG$11="Leve"),CONCATENATE("R2C",'Mapa final'!$S$11),"")</f>
        <v/>
      </c>
      <c r="K45" s="68" t="str">
        <f>IF(AND('Mapa final'!$AE$13="Baja",'Mapa final'!$AG$13="Leve"),CONCATENATE("R2C",'Mapa final'!$S$13),"")</f>
        <v/>
      </c>
      <c r="L45" s="68" t="str">
        <f>IF(AND('Mapa final'!$AE$11="Baja",'Mapa final'!$AG$11="Leve"),CONCATENATE("R2C",'Mapa final'!$S$11),"")</f>
        <v/>
      </c>
      <c r="M45" s="68" t="str">
        <f>IF(AND('Mapa final'!$AE$13="Baja",'Mapa final'!$AG$13="Leve"),CONCATENATE("R2C",'Mapa final'!$S$13),"")</f>
        <v/>
      </c>
      <c r="N45" s="68" t="str">
        <f>IF(AND('Mapa final'!$AE$11="Baja",'Mapa final'!$AG$11="Leve"),CONCATENATE("R2C",'Mapa final'!$S$11),"")</f>
        <v/>
      </c>
      <c r="O45" s="69" t="str">
        <f>IF(AND('Mapa final'!$AE$13="Baja",'Mapa final'!$AG$13="Leve"),CONCATENATE("R2C",'Mapa final'!$S$13),"")</f>
        <v/>
      </c>
      <c r="P45" s="60" t="str">
        <f>IF(AND('Mapa final'!$AE$11="Alta",'Mapa final'!$AG$11="Leve"),CONCATENATE("R2C",'Mapa final'!$S$11),"")</f>
        <v/>
      </c>
      <c r="Q45" s="60" t="str">
        <f>IF(AND('Mapa final'!$AE$11="Alta",'Mapa final'!$AG$11="Leve"),CONCATENATE("R2C",'Mapa final'!$S$11),"")</f>
        <v/>
      </c>
      <c r="R45" s="60" t="str">
        <f>IF(AND('Mapa final'!$AE$11="Alta",'Mapa final'!$AG$11="Leve"),CONCATENATE("R2C",'Mapa final'!$S$11),"")</f>
        <v/>
      </c>
      <c r="S45" s="60" t="str">
        <f>IF(AND('Mapa final'!$AE$11="Alta",'Mapa final'!$AG$11="Leve"),CONCATENATE("R2C",'Mapa final'!$S$11),"")</f>
        <v/>
      </c>
      <c r="T45" s="60" t="str">
        <f>IF(AND('Mapa final'!$AE$11="Alta",'Mapa final'!$AG$11="Leve"),CONCATENATE("R2C",'Mapa final'!$S$11),"")</f>
        <v/>
      </c>
      <c r="U45" s="61" t="str">
        <f>IF(AND('Mapa final'!$AE$11="Alta",'Mapa final'!$AG$11="Leve"),CONCATENATE("R2C",'Mapa final'!$S$11),"")</f>
        <v/>
      </c>
      <c r="V45" s="59" t="str">
        <f>IF(AND('Mapa final'!$AE$11="Alta",'Mapa final'!$AG$11="Leve"),CONCATENATE("R2C",'Mapa final'!$S$11),"")</f>
        <v/>
      </c>
      <c r="W45" s="60" t="str">
        <f>IF(AND('Mapa final'!$AE$11="Alta",'Mapa final'!$AG$11="Leve"),CONCATENATE("R2C",'Mapa final'!$S$11),"")</f>
        <v/>
      </c>
      <c r="X45" s="60" t="str">
        <f>IF(AND('Mapa final'!$AE$11="Alta",'Mapa final'!$AG$11="Leve"),CONCATENATE("R2C",'Mapa final'!$S$11),"")</f>
        <v/>
      </c>
      <c r="Y45" s="60" t="str">
        <f>IF(AND('Mapa final'!$AE$11="Alta",'Mapa final'!$AG$11="Leve"),CONCATENATE("R2C",'Mapa final'!$S$11),"")</f>
        <v/>
      </c>
      <c r="Z45" s="60" t="str">
        <f>IF(AND('Mapa final'!$AE$11="Alta",'Mapa final'!$AG$11="Leve"),CONCATENATE("R2C",'Mapa final'!$S$11),"")</f>
        <v/>
      </c>
      <c r="AA45" s="61" t="str">
        <f>IF(AND('Mapa final'!$AE$11="Alta",'Mapa final'!$AG$11="Leve"),CONCATENATE("R2C",'Mapa final'!$S$11),"")</f>
        <v/>
      </c>
      <c r="AB45" s="48" t="str">
        <f>IF(AND('Mapa final'!$AE$11="Muy Alta",'Mapa final'!$AG$11="Leve"),CONCATENATE("R2C",'Mapa final'!$S$11),"")</f>
        <v/>
      </c>
      <c r="AC45" s="49" t="str">
        <f>IF(AND('Mapa final'!$AE$13="Muy Alta",'Mapa final'!$AG$13="Leve"),CONCATENATE("R2C",'Mapa final'!$S$13),"")</f>
        <v/>
      </c>
      <c r="AD45" s="49" t="str">
        <f>IF(AND('Mapa final'!$AE$11="Muy Alta",'Mapa final'!$AG$11="Leve"),CONCATENATE("R2C",'Mapa final'!$S$11),"")</f>
        <v/>
      </c>
      <c r="AE45" s="49" t="str">
        <f>IF(AND('Mapa final'!$AE$13="Muy Alta",'Mapa final'!$AG$13="Leve"),CONCATENATE("R2C",'Mapa final'!$S$13),"")</f>
        <v/>
      </c>
      <c r="AF45" s="49" t="str">
        <f>IF(AND('Mapa final'!$AE$11="Muy Alta",'Mapa final'!$AG$11="Leve"),CONCATENATE("R2C",'Mapa final'!$S$11),"")</f>
        <v/>
      </c>
      <c r="AG45" s="50" t="str">
        <f>IF(AND('Mapa final'!$AE$13="Muy Alta",'Mapa final'!$AG$13="Leve"),CONCATENATE("R2C",'Mapa final'!$S$13),"")</f>
        <v/>
      </c>
      <c r="AH45" s="51" t="str">
        <f>IF(AND('Mapa final'!$AE$11="Muy Alta",'Mapa final'!$AG$11="Catastrófico"),CONCATENATE("R2C",'Mapa final'!$S$11),"")</f>
        <v/>
      </c>
      <c r="AI45" s="52" t="str">
        <f>IF(AND('Mapa final'!$AE$13="Muy Alta",'Mapa final'!$AG$13="Catastrófico"),CONCATENATE("R2C",'Mapa final'!$S$13),"")</f>
        <v/>
      </c>
      <c r="AJ45" s="52" t="str">
        <f>IF(AND('Mapa final'!$AE$11="Muy Alta",'Mapa final'!$AG$11="Catastrófico"),CONCATENATE("R2C",'Mapa final'!$S$11),"")</f>
        <v/>
      </c>
      <c r="AK45" s="52" t="str">
        <f>IF(AND('Mapa final'!$AE$13="Muy Alta",'Mapa final'!$AG$13="Catastrófico"),CONCATENATE("R2C",'Mapa final'!$S$13),"")</f>
        <v/>
      </c>
      <c r="AL45" s="52" t="str">
        <f>IF(AND('Mapa final'!$AE$11="Muy Alta",'Mapa final'!$AG$11="Catastrófico"),CONCATENATE("R2C",'Mapa final'!$S$11),"")</f>
        <v/>
      </c>
      <c r="AM45" s="53" t="str">
        <f>IF(AND('Mapa final'!$AE$13="Muy Alta",'Mapa final'!$AG$13="Catastrófico"),CONCATENATE("R2C",'Mapa final'!$S$13),"")</f>
        <v/>
      </c>
      <c r="AN45" s="70"/>
      <c r="AO45" s="348"/>
      <c r="AP45" s="349"/>
      <c r="AQ45" s="349"/>
      <c r="AR45" s="349"/>
      <c r="AS45" s="349"/>
      <c r="AT45" s="350"/>
    </row>
    <row r="46" spans="1:80" ht="19.5" customHeight="1" x14ac:dyDescent="0.25">
      <c r="A46" s="70"/>
      <c r="B46" s="273"/>
      <c r="C46" s="273"/>
      <c r="D46" s="274"/>
      <c r="E46" s="311" t="s">
        <v>112</v>
      </c>
      <c r="F46" s="312"/>
      <c r="G46" s="312"/>
      <c r="H46" s="312"/>
      <c r="I46" s="313"/>
      <c r="J46" s="62" t="str">
        <f>IF(AND('Mapa final'!$AE$11="Baja",'Mapa final'!$AG$11="Leve"),CONCATENATE("R2C",'Mapa final'!$S$11),"")</f>
        <v/>
      </c>
      <c r="K46" s="63" t="str">
        <f>IF(AND('Mapa final'!$AE$13="Baja",'Mapa final'!$AG$13="Leve"),CONCATENATE("R2C",'Mapa final'!$S$13),"")</f>
        <v/>
      </c>
      <c r="L46" s="63" t="str">
        <f>IF(AND('Mapa final'!$AE$11="Baja",'Mapa final'!$AG$11="Leve"),CONCATENATE("R2C",'Mapa final'!$S$11),"")</f>
        <v/>
      </c>
      <c r="M46" s="63" t="str">
        <f>IF(AND('Mapa final'!$AE$13="Baja",'Mapa final'!$AG$13="Leve"),CONCATENATE("R2C",'Mapa final'!$S$13),"")</f>
        <v/>
      </c>
      <c r="N46" s="63" t="str">
        <f>IF(AND('Mapa final'!$AE$11="Baja",'Mapa final'!$AG$11="Leve"),CONCATENATE("R2C",'Mapa final'!$S$11),"")</f>
        <v/>
      </c>
      <c r="O46" s="64" t="str">
        <f>IF(AND('Mapa final'!$AE$13="Baja",'Mapa final'!$AG$13="Leve"),CONCATENATE("R2C",'Mapa final'!$S$13),"")</f>
        <v/>
      </c>
      <c r="P46" s="62" t="str">
        <f>IF(AND('Mapa final'!$AE$11="Baja",'Mapa final'!$AG$11="Leve"),CONCATENATE("R2C",'Mapa final'!$S$11),"")</f>
        <v/>
      </c>
      <c r="Q46" s="63" t="str">
        <f>IF(AND('Mapa final'!$AE$13="Baja",'Mapa final'!$AG$13="Leve"),CONCATENATE("R2C",'Mapa final'!$S$13),"")</f>
        <v/>
      </c>
      <c r="R46" s="63" t="str">
        <f>IF(AND('Mapa final'!$AE$11="Baja",'Mapa final'!$AG$11="Leve"),CONCATENATE("R2C",'Mapa final'!$S$11),"")</f>
        <v/>
      </c>
      <c r="S46" s="63" t="str">
        <f>IF(AND('Mapa final'!$AE$13="Baja",'Mapa final'!$AG$13="Leve"),CONCATENATE("R2C",'Mapa final'!$S$13),"")</f>
        <v/>
      </c>
      <c r="T46" s="63" t="str">
        <f>IF(AND('Mapa final'!$AE$11="Baja",'Mapa final'!$AG$11="Leve"),CONCATENATE("R2C",'Mapa final'!$S$11),"")</f>
        <v/>
      </c>
      <c r="U46" s="64" t="str">
        <f>IF(AND('Mapa final'!$AE$13="Baja",'Mapa final'!$AG$13="Leve"),CONCATENATE("R2C",'Mapa final'!$S$13),"")</f>
        <v/>
      </c>
      <c r="V46" s="54" t="str">
        <f>IF(AND('Mapa final'!$AE$11="Alta",'Mapa final'!$AG$11="Leve"),CONCATENATE("R2C",'Mapa final'!$S$11),"")</f>
        <v/>
      </c>
      <c r="W46" s="55" t="str">
        <f>IF(AND('Mapa final'!$AE$11="Alta",'Mapa final'!$AG$11="Leve"),CONCATENATE("R2C",'Mapa final'!$S$11),"")</f>
        <v/>
      </c>
      <c r="X46" s="55" t="str">
        <f>IF(AND('Mapa final'!$AE$11="Alta",'Mapa final'!$AG$11="Leve"),CONCATENATE("R2C",'Mapa final'!$S$11),"")</f>
        <v/>
      </c>
      <c r="Y46" s="55" t="str">
        <f>IF(AND('Mapa final'!$AE$11="Alta",'Mapa final'!$AG$11="Leve"),CONCATENATE("R2C",'Mapa final'!$S$11),"")</f>
        <v/>
      </c>
      <c r="Z46" s="55" t="str">
        <f>IF(AND('Mapa final'!$AE$11="Alta",'Mapa final'!$AG$11="Leve"),CONCATENATE("R2C",'Mapa final'!$S$11),"")</f>
        <v/>
      </c>
      <c r="AA46" s="56" t="str">
        <f>IF(AND('Mapa final'!$AE$11="Alta",'Mapa final'!$AG$11="Leve"),CONCATENATE("R2C",'Mapa final'!$S$11),"")</f>
        <v/>
      </c>
      <c r="AB46" s="38" t="str">
        <f>IF(AND('Mapa final'!$AE$11="Muy Alta",'Mapa final'!$AG$11="Leve"),CONCATENATE("R2C",'Mapa final'!$S$11),"")</f>
        <v/>
      </c>
      <c r="AC46" s="39" t="str">
        <f>IF(AND('Mapa final'!$AE$13="Muy Alta",'Mapa final'!$AG$13="Leve"),CONCATENATE("R2C",'Mapa final'!$S$13),"")</f>
        <v/>
      </c>
      <c r="AD46" s="39" t="str">
        <f>IF(AND('Mapa final'!$AE$11="Muy Alta",'Mapa final'!$AG$11="Leve"),CONCATENATE("R2C",'Mapa final'!$S$11),"")</f>
        <v/>
      </c>
      <c r="AE46" s="39" t="str">
        <f>IF(AND('Mapa final'!$AE$13="Muy Alta",'Mapa final'!$AG$13="Leve"),CONCATENATE("R2C",'Mapa final'!$S$13),"")</f>
        <v/>
      </c>
      <c r="AF46" s="39" t="str">
        <f>IF(AND('Mapa final'!$AE$11="Muy Alta",'Mapa final'!$AG$11="Leve"),CONCATENATE("R2C",'Mapa final'!$S$11),"")</f>
        <v/>
      </c>
      <c r="AG46" s="40" t="str">
        <f>IF(AND('Mapa final'!$AE$13="Muy Alta",'Mapa final'!$AG$13="Leve"),CONCATENATE("R2C",'Mapa final'!$S$13),"")</f>
        <v/>
      </c>
      <c r="AH46" s="41" t="str">
        <f>IF(AND('Mapa final'!$AE$11="Muy Alta",'Mapa final'!$AG$11="Catastrófico"),CONCATENATE("R2C",'Mapa final'!$S$11),"")</f>
        <v/>
      </c>
      <c r="AI46" s="42" t="str">
        <f>IF(AND('Mapa final'!$AE$13="Muy Alta",'Mapa final'!$AG$13="Catastrófico"),CONCATENATE("R2C",'Mapa final'!$S$13),"")</f>
        <v/>
      </c>
      <c r="AJ46" s="42" t="str">
        <f>IF(AND('Mapa final'!$AE$11="Muy Alta",'Mapa final'!$AG$11="Catastrófico"),CONCATENATE("R2C",'Mapa final'!$S$11),"")</f>
        <v/>
      </c>
      <c r="AK46" s="42" t="str">
        <f>IF(AND('Mapa final'!$AE$13="Muy Alta",'Mapa final'!$AG$13="Catastrófico"),CONCATENATE("R2C",'Mapa final'!$S$13),"")</f>
        <v/>
      </c>
      <c r="AL46" s="42" t="str">
        <f>IF(AND('Mapa final'!$AE$11="Muy Alta",'Mapa final'!$AG$11="Catastrófico"),CONCATENATE("R2C",'Mapa final'!$S$11),"")</f>
        <v/>
      </c>
      <c r="AM46" s="43" t="str">
        <f>IF(AND('Mapa final'!$AE$13="Muy Alta",'Mapa final'!$AG$13="Catastrófico"),CONCATENATE("R2C",'Mapa final'!$S$13),"")</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19.5" customHeight="1" x14ac:dyDescent="0.25">
      <c r="A47" s="70"/>
      <c r="B47" s="273"/>
      <c r="C47" s="273"/>
      <c r="D47" s="274"/>
      <c r="E47" s="330"/>
      <c r="F47" s="315"/>
      <c r="G47" s="315"/>
      <c r="H47" s="315"/>
      <c r="I47" s="316"/>
      <c r="J47" s="65" t="str">
        <f>IF(AND('Mapa final'!$AE$11="Baja",'Mapa final'!$AG$11="Leve"),CONCATENATE("R2C",'Mapa final'!$S$11),"")</f>
        <v/>
      </c>
      <c r="K47" s="157" t="str">
        <f>IF(AND('Mapa final'!$AE$13="Baja",'Mapa final'!$AG$13="Leve"),CONCATENATE("R2C",'Mapa final'!$S$13),"")</f>
        <v/>
      </c>
      <c r="L47" s="157" t="str">
        <f>IF(AND('Mapa final'!$AE$11="Baja",'Mapa final'!$AG$11="Leve"),CONCATENATE("R2C",'Mapa final'!$S$11),"")</f>
        <v/>
      </c>
      <c r="M47" s="157" t="str">
        <f>IF(AND('Mapa final'!$AE$13="Baja",'Mapa final'!$AG$13="Leve"),CONCATENATE("R2C",'Mapa final'!$S$13),"")</f>
        <v/>
      </c>
      <c r="N47" s="157" t="str">
        <f>IF(AND('Mapa final'!$AE$11="Baja",'Mapa final'!$AG$11="Leve"),CONCATENATE("R2C",'Mapa final'!$S$11),"")</f>
        <v/>
      </c>
      <c r="O47" s="66" t="str">
        <f>IF(AND('Mapa final'!$AE$13="Baja",'Mapa final'!$AG$13="Leve"),CONCATENATE("R2C",'Mapa final'!$S$13),"")</f>
        <v/>
      </c>
      <c r="P47" s="65" t="str">
        <f>IF(AND('Mapa final'!$AE$11="Baja",'Mapa final'!$AG$11="Leve"),CONCATENATE("R2C",'Mapa final'!$S$11),"")</f>
        <v/>
      </c>
      <c r="Q47" s="157" t="str">
        <f>IF(AND('Mapa final'!$AE$13="Baja",'Mapa final'!$AG$13="Leve"),CONCATENATE("R2C",'Mapa final'!$S$13),"")</f>
        <v/>
      </c>
      <c r="R47" s="157" t="str">
        <f>IF(AND('Mapa final'!$AE$11="Baja",'Mapa final'!$AG$11="Leve"),CONCATENATE("R2C",'Mapa final'!$S$11),"")</f>
        <v/>
      </c>
      <c r="S47" s="157" t="str">
        <f>IF(AND('Mapa final'!$AE$13="Baja",'Mapa final'!$AG$13="Leve"),CONCATENATE("R2C",'Mapa final'!$S$13),"")</f>
        <v/>
      </c>
      <c r="T47" s="157" t="str">
        <f>IF(AND('Mapa final'!$AE$11="Baja",'Mapa final'!$AG$11="Leve"),CONCATENATE("R2C",'Mapa final'!$S$11),"")</f>
        <v/>
      </c>
      <c r="U47" s="66" t="str">
        <f>IF(AND('Mapa final'!$AE$13="Baja",'Mapa final'!$AG$13="Leve"),CONCATENATE("R2C",'Mapa final'!$S$13),"")</f>
        <v/>
      </c>
      <c r="V47" s="57" t="str">
        <f>IF(AND('Mapa final'!$AE$11="Alta",'Mapa final'!$AG$11="Leve"),CONCATENATE("R2C",'Mapa final'!$S$11),"")</f>
        <v/>
      </c>
      <c r="W47" s="155" t="str">
        <f>IF(AND('Mapa final'!$AE$11="Alta",'Mapa final'!$AG$11="Leve"),CONCATENATE("R2C",'Mapa final'!$S$11),"")</f>
        <v/>
      </c>
      <c r="X47" s="155" t="str">
        <f>IF(AND('Mapa final'!$AE$11="Alta",'Mapa final'!$AG$11="Leve"),CONCATENATE("R2C",'Mapa final'!$S$11),"")</f>
        <v/>
      </c>
      <c r="Y47" s="155" t="str">
        <f>IF(AND('Mapa final'!$AE$11="Alta",'Mapa final'!$AG$11="Leve"),CONCATENATE("R2C",'Mapa final'!$S$11),"")</f>
        <v/>
      </c>
      <c r="Z47" s="155" t="str">
        <f>IF(AND('Mapa final'!$AE$11="Alta",'Mapa final'!$AG$11="Leve"),CONCATENATE("R2C",'Mapa final'!$S$11),"")</f>
        <v/>
      </c>
      <c r="AA47" s="58" t="str">
        <f>IF(AND('Mapa final'!$AE$11="Alta",'Mapa final'!$AG$11="Leve"),CONCATENATE("R2C",'Mapa final'!$S$11),"")</f>
        <v/>
      </c>
      <c r="AB47" s="44" t="str">
        <f>IF(AND('Mapa final'!$AE$11="Muy Alta",'Mapa final'!$AG$11="Leve"),CONCATENATE("R2C",'Mapa final'!$S$11),"")</f>
        <v/>
      </c>
      <c r="AC47" s="154" t="str">
        <f>IF(AND('Mapa final'!$AE$13="Muy Alta",'Mapa final'!$AG$13="Leve"),CONCATENATE("R2C",'Mapa final'!$S$13),"")</f>
        <v/>
      </c>
      <c r="AD47" s="154" t="str">
        <f>IF(AND('Mapa final'!$AE$11="Muy Alta",'Mapa final'!$AG$11="Leve"),CONCATENATE("R2C",'Mapa final'!$S$11),"")</f>
        <v/>
      </c>
      <c r="AE47" s="154" t="str">
        <f>IF(AND('Mapa final'!$AE$13="Muy Alta",'Mapa final'!$AG$13="Leve"),CONCATENATE("R2C",'Mapa final'!$S$13),"")</f>
        <v/>
      </c>
      <c r="AF47" s="154" t="str">
        <f>IF(AND('Mapa final'!$AE$11="Muy Alta",'Mapa final'!$AG$11="Leve"),CONCATENATE("R2C",'Mapa final'!$S$11),"")</f>
        <v/>
      </c>
      <c r="AG47" s="45" t="str">
        <f>IF(AND('Mapa final'!$AE$13="Muy Alta",'Mapa final'!$AG$13="Leve"),CONCATENATE("R2C",'Mapa final'!$S$13),"")</f>
        <v/>
      </c>
      <c r="AH47" s="46" t="str">
        <f>IF(AND('Mapa final'!$AE$11="Muy Alta",'Mapa final'!$AG$11="Catastrófico"),CONCATENATE("R2C",'Mapa final'!$S$11),"")</f>
        <v/>
      </c>
      <c r="AI47" s="156" t="str">
        <f>IF(AND('Mapa final'!$AE$13="Muy Alta",'Mapa final'!$AG$13="Catastrófico"),CONCATENATE("R2C",'Mapa final'!$S$13),"")</f>
        <v/>
      </c>
      <c r="AJ47" s="156" t="str">
        <f>IF(AND('Mapa final'!$AE$11="Muy Alta",'Mapa final'!$AG$11="Catastrófico"),CONCATENATE("R2C",'Mapa final'!$S$11),"")</f>
        <v/>
      </c>
      <c r="AK47" s="156" t="str">
        <f>IF(AND('Mapa final'!$AE$13="Muy Alta",'Mapa final'!$AG$13="Catastrófico"),CONCATENATE("R2C",'Mapa final'!$S$13),"")</f>
        <v/>
      </c>
      <c r="AL47" s="156" t="str">
        <f>IF(AND('Mapa final'!$AE$11="Muy Alta",'Mapa final'!$AG$11="Catastrófico"),CONCATENATE("R2C",'Mapa final'!$S$11),"")</f>
        <v/>
      </c>
      <c r="AM47" s="47" t="str">
        <f>IF(AND('Mapa final'!$AE$13="Muy Alta",'Mapa final'!$AG$13="Catastrófico"),CONCATENATE("R2C",'Mapa final'!$S$13),"")</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73"/>
      <c r="C48" s="273"/>
      <c r="D48" s="274"/>
      <c r="E48" s="330"/>
      <c r="F48" s="315"/>
      <c r="G48" s="315"/>
      <c r="H48" s="315"/>
      <c r="I48" s="316"/>
      <c r="J48" s="65" t="str">
        <f>IF(AND('Mapa final'!$AE$11="Baja",'Mapa final'!$AG$11="Leve"),CONCATENATE("R2C",'Mapa final'!$S$11),"")</f>
        <v/>
      </c>
      <c r="K48" s="157" t="str">
        <f>IF(AND('Mapa final'!$AE$13="Baja",'Mapa final'!$AG$13="Leve"),CONCATENATE("R2C",'Mapa final'!$S$13),"")</f>
        <v/>
      </c>
      <c r="L48" s="157" t="str">
        <f>IF(AND('Mapa final'!$AE$11="Baja",'Mapa final'!$AG$11="Leve"),CONCATENATE("R2C",'Mapa final'!$S$11),"")</f>
        <v/>
      </c>
      <c r="M48" s="157" t="str">
        <f>IF(AND('Mapa final'!$AE$13="Baja",'Mapa final'!$AG$13="Leve"),CONCATENATE("R2C",'Mapa final'!$S$13),"")</f>
        <v/>
      </c>
      <c r="N48" s="157" t="str">
        <f>IF(AND('Mapa final'!$AE$11="Baja",'Mapa final'!$AG$11="Leve"),CONCATENATE("R2C",'Mapa final'!$S$11),"")</f>
        <v/>
      </c>
      <c r="O48" s="66" t="str">
        <f>IF(AND('Mapa final'!$AE$13="Baja",'Mapa final'!$AG$13="Leve"),CONCATENATE("R2C",'Mapa final'!$S$13),"")</f>
        <v/>
      </c>
      <c r="P48" s="65" t="str">
        <f>IF(AND('Mapa final'!$AE$11="Baja",'Mapa final'!$AG$11="Leve"),CONCATENATE("R2C",'Mapa final'!$S$11),"")</f>
        <v/>
      </c>
      <c r="Q48" s="157" t="str">
        <f>IF(AND('Mapa final'!$AE$13="Baja",'Mapa final'!$AG$13="Leve"),CONCATENATE("R2C",'Mapa final'!$S$13),"")</f>
        <v/>
      </c>
      <c r="R48" s="157" t="str">
        <f>IF(AND('Mapa final'!$AE$11="Baja",'Mapa final'!$AG$11="Leve"),CONCATENATE("R2C",'Mapa final'!$S$11),"")</f>
        <v/>
      </c>
      <c r="S48" s="157" t="str">
        <f>IF(AND('Mapa final'!$AE$13="Baja",'Mapa final'!$AG$13="Leve"),CONCATENATE("R2C",'Mapa final'!$S$13),"")</f>
        <v/>
      </c>
      <c r="T48" s="157" t="str">
        <f>IF(AND('Mapa final'!$AE$11="Baja",'Mapa final'!$AG$11="Leve"),CONCATENATE("R2C",'Mapa final'!$S$11),"")</f>
        <v/>
      </c>
      <c r="U48" s="66" t="str">
        <f>IF(AND('Mapa final'!$AE$13="Baja",'Mapa final'!$AG$13="Leve"),CONCATENATE("R2C",'Mapa final'!$S$13),"")</f>
        <v/>
      </c>
      <c r="V48" s="57" t="str">
        <f>IF(AND('Mapa final'!$AE$11="Alta",'Mapa final'!$AG$11="Leve"),CONCATENATE("R2C",'Mapa final'!$S$11),"")</f>
        <v/>
      </c>
      <c r="W48" s="155" t="str">
        <f>IF(AND('Mapa final'!$AE$11="Alta",'Mapa final'!$AG$11="Leve"),CONCATENATE("R2C",'Mapa final'!$S$11),"")</f>
        <v/>
      </c>
      <c r="X48" s="155" t="str">
        <f>IF(AND('Mapa final'!$AE$11="Alta",'Mapa final'!$AG$11="Leve"),CONCATENATE("R2C",'Mapa final'!$S$11),"")</f>
        <v/>
      </c>
      <c r="Y48" s="155" t="str">
        <f>IF(AND('Mapa final'!$AE$11="Alta",'Mapa final'!$AG$11="Leve"),CONCATENATE("R2C",'Mapa final'!$S$11),"")</f>
        <v/>
      </c>
      <c r="Z48" s="155" t="str">
        <f>IF(AND('Mapa final'!$AE$11="Alta",'Mapa final'!$AG$11="Leve"),CONCATENATE("R2C",'Mapa final'!$S$11),"")</f>
        <v/>
      </c>
      <c r="AA48" s="58" t="str">
        <f>IF(AND('Mapa final'!$AE$11="Alta",'Mapa final'!$AG$11="Leve"),CONCATENATE("R2C",'Mapa final'!$S$11),"")</f>
        <v/>
      </c>
      <c r="AB48" s="44" t="str">
        <f>IF(AND('Mapa final'!$AE$11="Muy Alta",'Mapa final'!$AG$11="Leve"),CONCATENATE("R2C",'Mapa final'!$S$11),"")</f>
        <v/>
      </c>
      <c r="AC48" s="154" t="str">
        <f>IF(AND('Mapa final'!$AE$13="Muy Alta",'Mapa final'!$AG$13="Leve"),CONCATENATE("R2C",'Mapa final'!$S$13),"")</f>
        <v/>
      </c>
      <c r="AD48" s="154" t="str">
        <f>IF(AND('Mapa final'!$AE$11="Muy Alta",'Mapa final'!$AG$11="Leve"),CONCATENATE("R2C",'Mapa final'!$S$11),"")</f>
        <v/>
      </c>
      <c r="AE48" s="154" t="str">
        <f>IF(AND('Mapa final'!$AE$13="Muy Alta",'Mapa final'!$AG$13="Leve"),CONCATENATE("R2C",'Mapa final'!$S$13),"")</f>
        <v/>
      </c>
      <c r="AF48" s="154" t="str">
        <f>IF(AND('Mapa final'!$AE$11="Muy Alta",'Mapa final'!$AG$11="Leve"),CONCATENATE("R2C",'Mapa final'!$S$11),"")</f>
        <v/>
      </c>
      <c r="AG48" s="45" t="str">
        <f>IF(AND('Mapa final'!$AE$13="Muy Alta",'Mapa final'!$AG$13="Leve"),CONCATENATE("R2C",'Mapa final'!$S$13),"")</f>
        <v/>
      </c>
      <c r="AH48" s="46" t="str">
        <f>IF(AND('Mapa final'!$AE$11="Muy Alta",'Mapa final'!$AG$11="Catastrófico"),CONCATENATE("R2C",'Mapa final'!$S$11),"")</f>
        <v/>
      </c>
      <c r="AI48" s="156" t="str">
        <f>IF(AND('Mapa final'!$AE$13="Muy Alta",'Mapa final'!$AG$13="Catastrófico"),CONCATENATE("R2C",'Mapa final'!$S$13),"")</f>
        <v/>
      </c>
      <c r="AJ48" s="156" t="str">
        <f>IF(AND('Mapa final'!$AE$11="Muy Alta",'Mapa final'!$AG$11="Catastrófico"),CONCATENATE("R2C",'Mapa final'!$S$11),"")</f>
        <v/>
      </c>
      <c r="AK48" s="156" t="str">
        <f>IF(AND('Mapa final'!$AE$13="Muy Alta",'Mapa final'!$AG$13="Catastrófico"),CONCATENATE("R2C",'Mapa final'!$S$13),"")</f>
        <v/>
      </c>
      <c r="AL48" s="156" t="str">
        <f>IF(AND('Mapa final'!$AE$11="Muy Alta",'Mapa final'!$AG$11="Catastrófico"),CONCATENATE("R2C",'Mapa final'!$S$11),"")</f>
        <v/>
      </c>
      <c r="AM48" s="47" t="str">
        <f>IF(AND('Mapa final'!$AE$13="Muy Alta",'Mapa final'!$AG$13="Catastrófico"),CONCATENATE("R2C",'Mapa final'!$S$13),"")</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73"/>
      <c r="C49" s="273"/>
      <c r="D49" s="274"/>
      <c r="E49" s="314"/>
      <c r="F49" s="315"/>
      <c r="G49" s="315"/>
      <c r="H49" s="315"/>
      <c r="I49" s="316"/>
      <c r="J49" s="65" t="str">
        <f>IF(AND('Mapa final'!$AE$11="Baja",'Mapa final'!$AG$11="Leve"),CONCATENATE("R2C",'Mapa final'!$S$11),"")</f>
        <v/>
      </c>
      <c r="K49" s="157" t="str">
        <f>IF(AND('Mapa final'!$AE$13="Baja",'Mapa final'!$AG$13="Leve"),CONCATENATE("R2C",'Mapa final'!$S$13),"")</f>
        <v/>
      </c>
      <c r="L49" s="157" t="str">
        <f>IF(AND('Mapa final'!$AE$11="Baja",'Mapa final'!$AG$11="Leve"),CONCATENATE("R2C",'Mapa final'!$S$11),"")</f>
        <v/>
      </c>
      <c r="M49" s="157" t="str">
        <f>IF(AND('Mapa final'!$AE$13="Baja",'Mapa final'!$AG$13="Leve"),CONCATENATE("R2C",'Mapa final'!$S$13),"")</f>
        <v/>
      </c>
      <c r="N49" s="157" t="str">
        <f>IF(AND('Mapa final'!$AE$11="Baja",'Mapa final'!$AG$11="Leve"),CONCATENATE("R2C",'Mapa final'!$S$11),"")</f>
        <v/>
      </c>
      <c r="O49" s="66" t="str">
        <f>IF(AND('Mapa final'!$AE$13="Baja",'Mapa final'!$AG$13="Leve"),CONCATENATE("R2C",'Mapa final'!$S$13),"")</f>
        <v/>
      </c>
      <c r="P49" s="65" t="str">
        <f>IF(AND('Mapa final'!$AE$11="Baja",'Mapa final'!$AG$11="Leve"),CONCATENATE("R2C",'Mapa final'!$S$11),"")</f>
        <v/>
      </c>
      <c r="Q49" s="157" t="str">
        <f>IF(AND('Mapa final'!$AE$13="Baja",'Mapa final'!$AG$13="Leve"),CONCATENATE("R2C",'Mapa final'!$S$13),"")</f>
        <v/>
      </c>
      <c r="R49" s="157" t="str">
        <f>IF(AND('Mapa final'!$AE$11="Baja",'Mapa final'!$AG$11="Leve"),CONCATENATE("R2C",'Mapa final'!$S$11),"")</f>
        <v/>
      </c>
      <c r="S49" s="157" t="str">
        <f>IF(AND('Mapa final'!$AE$13="Baja",'Mapa final'!$AG$13="Leve"),CONCATENATE("R2C",'Mapa final'!$S$13),"")</f>
        <v/>
      </c>
      <c r="T49" s="157" t="str">
        <f>IF(AND('Mapa final'!$AE$11="Baja",'Mapa final'!$AG$11="Leve"),CONCATENATE("R2C",'Mapa final'!$S$11),"")</f>
        <v/>
      </c>
      <c r="U49" s="66" t="str">
        <f>IF(AND('Mapa final'!$AE$13="Baja",'Mapa final'!$AG$13="Leve"),CONCATENATE("R2C",'Mapa final'!$S$13),"")</f>
        <v/>
      </c>
      <c r="V49" s="57" t="str">
        <f>IF(AND('Mapa final'!$AE$11="Alta",'Mapa final'!$AG$11="Leve"),CONCATENATE("R2C",'Mapa final'!$S$11),"")</f>
        <v/>
      </c>
      <c r="W49" s="155" t="str">
        <f>IF(AND('Mapa final'!$AE$11="Alta",'Mapa final'!$AG$11="Leve"),CONCATENATE("R2C",'Mapa final'!$S$11),"")</f>
        <v/>
      </c>
      <c r="X49" s="155" t="str">
        <f>IF(AND('Mapa final'!$AE$11="Alta",'Mapa final'!$AG$11="Leve"),CONCATENATE("R2C",'Mapa final'!$S$11),"")</f>
        <v/>
      </c>
      <c r="Y49" s="155" t="str">
        <f>IF(AND('Mapa final'!$AE$11="Alta",'Mapa final'!$AG$11="Leve"),CONCATENATE("R2C",'Mapa final'!$S$11),"")</f>
        <v/>
      </c>
      <c r="Z49" s="155" t="str">
        <f>IF(AND('Mapa final'!$AE$11="Alta",'Mapa final'!$AG$11="Leve"),CONCATENATE("R2C",'Mapa final'!$S$11),"")</f>
        <v/>
      </c>
      <c r="AA49" s="58" t="str">
        <f>IF(AND('Mapa final'!$AE$11="Alta",'Mapa final'!$AG$11="Leve"),CONCATENATE("R2C",'Mapa final'!$S$11),"")</f>
        <v/>
      </c>
      <c r="AB49" s="44" t="str">
        <f>IF(AND('Mapa final'!$AE$11="Muy Alta",'Mapa final'!$AG$11="Leve"),CONCATENATE("R2C",'Mapa final'!$S$11),"")</f>
        <v/>
      </c>
      <c r="AC49" s="154" t="str">
        <f>IF(AND('Mapa final'!$AE$13="Muy Alta",'Mapa final'!$AG$13="Leve"),CONCATENATE("R2C",'Mapa final'!$S$13),"")</f>
        <v/>
      </c>
      <c r="AD49" s="154" t="str">
        <f>IF(AND('Mapa final'!$AE$11="Muy Alta",'Mapa final'!$AG$11="Leve"),CONCATENATE("R2C",'Mapa final'!$S$11),"")</f>
        <v/>
      </c>
      <c r="AE49" s="154" t="str">
        <f>IF(AND('Mapa final'!$AE$13="Muy Alta",'Mapa final'!$AG$13="Leve"),CONCATENATE("R2C",'Mapa final'!$S$13),"")</f>
        <v/>
      </c>
      <c r="AF49" s="154" t="str">
        <f>IF(AND('Mapa final'!$AE$11="Muy Alta",'Mapa final'!$AG$11="Leve"),CONCATENATE("R2C",'Mapa final'!$S$11),"")</f>
        <v/>
      </c>
      <c r="AG49" s="45" t="str">
        <f>IF(AND('Mapa final'!$AE$13="Muy Alta",'Mapa final'!$AG$13="Leve"),CONCATENATE("R2C",'Mapa final'!$S$13),"")</f>
        <v/>
      </c>
      <c r="AH49" s="46" t="str">
        <f>IF(AND('Mapa final'!$AE$11="Muy Alta",'Mapa final'!$AG$11="Catastrófico"),CONCATENATE("R2C",'Mapa final'!$S$11),"")</f>
        <v/>
      </c>
      <c r="AI49" s="156" t="str">
        <f>IF(AND('Mapa final'!$AE$13="Muy Alta",'Mapa final'!$AG$13="Catastrófico"),CONCATENATE("R2C",'Mapa final'!$S$13),"")</f>
        <v/>
      </c>
      <c r="AJ49" s="156" t="str">
        <f>IF(AND('Mapa final'!$AE$11="Muy Alta",'Mapa final'!$AG$11="Catastrófico"),CONCATENATE("R2C",'Mapa final'!$S$11),"")</f>
        <v/>
      </c>
      <c r="AK49" s="156" t="str">
        <f>IF(AND('Mapa final'!$AE$13="Muy Alta",'Mapa final'!$AG$13="Catastrófico"),CONCATENATE("R2C",'Mapa final'!$S$13),"")</f>
        <v/>
      </c>
      <c r="AL49" s="156" t="str">
        <f>IF(AND('Mapa final'!$AE$11="Muy Alta",'Mapa final'!$AG$11="Catastrófico"),CONCATENATE("R2C",'Mapa final'!$S$11),"")</f>
        <v/>
      </c>
      <c r="AM49" s="47" t="str">
        <f>IF(AND('Mapa final'!$AE$13="Muy Alta",'Mapa final'!$AG$13="Catastrófico"),CONCATENATE("R2C",'Mapa final'!$S$13),"")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73"/>
      <c r="C50" s="273"/>
      <c r="D50" s="274"/>
      <c r="E50" s="314"/>
      <c r="F50" s="315"/>
      <c r="G50" s="315"/>
      <c r="H50" s="315"/>
      <c r="I50" s="316"/>
      <c r="J50" s="65" t="str">
        <f>IF(AND('Mapa final'!$AE$11="Baja",'Mapa final'!$AG$11="Leve"),CONCATENATE("R2C",'Mapa final'!$S$11),"")</f>
        <v/>
      </c>
      <c r="K50" s="157" t="str">
        <f>IF(AND('Mapa final'!$AE$13="Baja",'Mapa final'!$AG$13="Leve"),CONCATENATE("R2C",'Mapa final'!$S$13),"")</f>
        <v/>
      </c>
      <c r="L50" s="157" t="str">
        <f>IF(AND('Mapa final'!$AE$11="Baja",'Mapa final'!$AG$11="Leve"),CONCATENATE("R2C",'Mapa final'!$S$11),"")</f>
        <v/>
      </c>
      <c r="M50" s="157" t="str">
        <f>IF(AND('Mapa final'!$AE$13="Baja",'Mapa final'!$AG$13="Leve"),CONCATENATE("R2C",'Mapa final'!$S$13),"")</f>
        <v/>
      </c>
      <c r="N50" s="157" t="str">
        <f>IF(AND('Mapa final'!$AE$11="Baja",'Mapa final'!$AG$11="Leve"),CONCATENATE("R2C",'Mapa final'!$S$11),"")</f>
        <v/>
      </c>
      <c r="O50" s="66" t="str">
        <f>IF(AND('Mapa final'!$AE$13="Baja",'Mapa final'!$AG$13="Leve"),CONCATENATE("R2C",'Mapa final'!$S$13),"")</f>
        <v/>
      </c>
      <c r="P50" s="65" t="str">
        <f>IF(AND('Mapa final'!$AE$11="Baja",'Mapa final'!$AG$11="Leve"),CONCATENATE("R2C",'Mapa final'!$S$11),"")</f>
        <v/>
      </c>
      <c r="Q50" s="157" t="str">
        <f>IF(AND('Mapa final'!$AE$13="Baja",'Mapa final'!$AG$13="Leve"),CONCATENATE("R2C",'Mapa final'!$S$13),"")</f>
        <v/>
      </c>
      <c r="R50" s="157" t="str">
        <f>IF(AND('Mapa final'!$AE$11="Baja",'Mapa final'!$AG$11="Leve"),CONCATENATE("R2C",'Mapa final'!$S$11),"")</f>
        <v/>
      </c>
      <c r="S50" s="157" t="str">
        <f>IF(AND('Mapa final'!$AE$13="Baja",'Mapa final'!$AG$13="Leve"),CONCATENATE("R2C",'Mapa final'!$S$13),"")</f>
        <v/>
      </c>
      <c r="T50" s="157" t="str">
        <f>IF(AND('Mapa final'!$AE$11="Baja",'Mapa final'!$AG$11="Leve"),CONCATENATE("R2C",'Mapa final'!$S$11),"")</f>
        <v/>
      </c>
      <c r="U50" s="66" t="str">
        <f>IF(AND('Mapa final'!$AE$13="Baja",'Mapa final'!$AG$13="Leve"),CONCATENATE("R2C",'Mapa final'!$S$13),"")</f>
        <v/>
      </c>
      <c r="V50" s="57" t="str">
        <f>IF(AND('Mapa final'!$AE$11="Alta",'Mapa final'!$AG$11="Leve"),CONCATENATE("R2C",'Mapa final'!$S$11),"")</f>
        <v/>
      </c>
      <c r="W50" s="155" t="str">
        <f>IF(AND('Mapa final'!$AE$11="Alta",'Mapa final'!$AG$11="Leve"),CONCATENATE("R2C",'Mapa final'!$S$11),"")</f>
        <v/>
      </c>
      <c r="X50" s="155" t="str">
        <f>IF(AND('Mapa final'!$AE$11="Alta",'Mapa final'!$AG$11="Leve"),CONCATENATE("R2C",'Mapa final'!$S$11),"")</f>
        <v/>
      </c>
      <c r="Y50" s="155" t="str">
        <f>IF(AND('Mapa final'!$AE$11="Alta",'Mapa final'!$AG$11="Leve"),CONCATENATE("R2C",'Mapa final'!$S$11),"")</f>
        <v/>
      </c>
      <c r="Z50" s="155" t="str">
        <f>IF(AND('Mapa final'!$AE$11="Alta",'Mapa final'!$AG$11="Leve"),CONCATENATE("R2C",'Mapa final'!$S$11),"")</f>
        <v/>
      </c>
      <c r="AA50" s="58" t="str">
        <f>IF(AND('Mapa final'!$AE$11="Alta",'Mapa final'!$AG$11="Leve"),CONCATENATE("R2C",'Mapa final'!$S$11),"")</f>
        <v/>
      </c>
      <c r="AB50" s="44" t="str">
        <f>IF(AND('Mapa final'!$AE$11="Muy Alta",'Mapa final'!$AG$11="Leve"),CONCATENATE("R2C",'Mapa final'!$S$11),"")</f>
        <v/>
      </c>
      <c r="AC50" s="154" t="str">
        <f>IF(AND('Mapa final'!$AE$13="Muy Alta",'Mapa final'!$AG$13="Leve"),CONCATENATE("R2C",'Mapa final'!$S$13),"")</f>
        <v/>
      </c>
      <c r="AD50" s="154" t="str">
        <f>IF(AND('Mapa final'!$AE$11="Muy Alta",'Mapa final'!$AG$11="Leve"),CONCATENATE("R2C",'Mapa final'!$S$11),"")</f>
        <v/>
      </c>
      <c r="AE50" s="154" t="str">
        <f>IF(AND('Mapa final'!$AE$13="Muy Alta",'Mapa final'!$AG$13="Leve"),CONCATENATE("R2C",'Mapa final'!$S$13),"")</f>
        <v/>
      </c>
      <c r="AF50" s="154" t="str">
        <f>IF(AND('Mapa final'!$AE$11="Muy Alta",'Mapa final'!$AG$11="Leve"),CONCATENATE("R2C",'Mapa final'!$S$11),"")</f>
        <v/>
      </c>
      <c r="AG50" s="45" t="str">
        <f>IF(AND('Mapa final'!$AE$13="Muy Alta",'Mapa final'!$AG$13="Leve"),CONCATENATE("R2C",'Mapa final'!$S$13),"")</f>
        <v/>
      </c>
      <c r="AH50" s="46" t="str">
        <f>IF(AND('Mapa final'!$AE$11="Muy Alta",'Mapa final'!$AG$11="Catastrófico"),CONCATENATE("R2C",'Mapa final'!$S$11),"")</f>
        <v/>
      </c>
      <c r="AI50" s="156" t="str">
        <f>IF(AND('Mapa final'!$AE$13="Muy Alta",'Mapa final'!$AG$13="Catastrófico"),CONCATENATE("R2C",'Mapa final'!$S$13),"")</f>
        <v/>
      </c>
      <c r="AJ50" s="156" t="str">
        <f>IF(AND('Mapa final'!$AE$11="Muy Alta",'Mapa final'!$AG$11="Catastrófico"),CONCATENATE("R2C",'Mapa final'!$S$11),"")</f>
        <v/>
      </c>
      <c r="AK50" s="156" t="str">
        <f>IF(AND('Mapa final'!$AE$13="Muy Alta",'Mapa final'!$AG$13="Catastrófico"),CONCATENATE("R2C",'Mapa final'!$S$13),"")</f>
        <v/>
      </c>
      <c r="AL50" s="156" t="str">
        <f>IF(AND('Mapa final'!$AE$11="Muy Alta",'Mapa final'!$AG$11="Catastrófico"),CONCATENATE("R2C",'Mapa final'!$S$11),"")</f>
        <v/>
      </c>
      <c r="AM50" s="47" t="str">
        <f>IF(AND('Mapa final'!$AE$13="Muy Alta",'Mapa final'!$AG$13="Catastrófico"),CONCATENATE("R2C",'Mapa final'!$S$13),"")</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73"/>
      <c r="C51" s="273"/>
      <c r="D51" s="274"/>
      <c r="E51" s="314"/>
      <c r="F51" s="315"/>
      <c r="G51" s="315"/>
      <c r="H51" s="315"/>
      <c r="I51" s="316"/>
      <c r="J51" s="65" t="str">
        <f>IF(AND('Mapa final'!$AE$11="Baja",'Mapa final'!$AG$11="Leve"),CONCATENATE("R2C",'Mapa final'!$S$11),"")</f>
        <v/>
      </c>
      <c r="K51" s="157" t="str">
        <f>IF(AND('Mapa final'!$AE$13="Baja",'Mapa final'!$AG$13="Leve"),CONCATENATE("R2C",'Mapa final'!$S$13),"")</f>
        <v/>
      </c>
      <c r="L51" s="157" t="str">
        <f>IF(AND('Mapa final'!$AE$11="Baja",'Mapa final'!$AG$11="Leve"),CONCATENATE("R2C",'Mapa final'!$S$11),"")</f>
        <v/>
      </c>
      <c r="M51" s="157" t="str">
        <f>IF(AND('Mapa final'!$AE$13="Baja",'Mapa final'!$AG$13="Leve"),CONCATENATE("R2C",'Mapa final'!$S$13),"")</f>
        <v/>
      </c>
      <c r="N51" s="157" t="str">
        <f>IF(AND('Mapa final'!$AE$11="Baja",'Mapa final'!$AG$11="Leve"),CONCATENATE("R2C",'Mapa final'!$S$11),"")</f>
        <v/>
      </c>
      <c r="O51" s="66" t="str">
        <f>IF(AND('Mapa final'!$AE$13="Baja",'Mapa final'!$AG$13="Leve"),CONCATENATE("R2C",'Mapa final'!$S$13),"")</f>
        <v/>
      </c>
      <c r="P51" s="65" t="str">
        <f>IF(AND('Mapa final'!$AE$11="Baja",'Mapa final'!$AG$11="Leve"),CONCATENATE("R2C",'Mapa final'!$S$11),"")</f>
        <v/>
      </c>
      <c r="Q51" s="157" t="str">
        <f>IF(AND('Mapa final'!$AE$13="Baja",'Mapa final'!$AG$13="Leve"),CONCATENATE("R2C",'Mapa final'!$S$13),"")</f>
        <v/>
      </c>
      <c r="R51" s="157" t="str">
        <f>IF(AND('Mapa final'!$AE$11="Baja",'Mapa final'!$AG$11="Leve"),CONCATENATE("R2C",'Mapa final'!$S$11),"")</f>
        <v/>
      </c>
      <c r="S51" s="157" t="str">
        <f>IF(AND('Mapa final'!$AE$13="Baja",'Mapa final'!$AG$13="Leve"),CONCATENATE("R2C",'Mapa final'!$S$13),"")</f>
        <v/>
      </c>
      <c r="T51" s="157" t="str">
        <f>IF(AND('Mapa final'!$AE$11="Baja",'Mapa final'!$AG$11="Leve"),CONCATENATE("R2C",'Mapa final'!$S$11),"")</f>
        <v/>
      </c>
      <c r="U51" s="66" t="str">
        <f>IF(AND('Mapa final'!$AE$13="Baja",'Mapa final'!$AG$13="Leve"),CONCATENATE("R2C",'Mapa final'!$S$13),"")</f>
        <v/>
      </c>
      <c r="V51" s="57" t="str">
        <f>IF(AND('Mapa final'!$AE$11="Alta",'Mapa final'!$AG$11="Leve"),CONCATENATE("R2C",'Mapa final'!$S$11),"")</f>
        <v/>
      </c>
      <c r="W51" s="155" t="str">
        <f>IF(AND('Mapa final'!$AE$11="Alta",'Mapa final'!$AG$11="Leve"),CONCATENATE("R2C",'Mapa final'!$S$11),"")</f>
        <v/>
      </c>
      <c r="X51" s="155" t="str">
        <f>IF(AND('Mapa final'!$AE$11="Alta",'Mapa final'!$AG$11="Leve"),CONCATENATE("R2C",'Mapa final'!$S$11),"")</f>
        <v/>
      </c>
      <c r="Y51" s="155" t="str">
        <f>IF(AND('Mapa final'!$AE$11="Alta",'Mapa final'!$AG$11="Leve"),CONCATENATE("R2C",'Mapa final'!$S$11),"")</f>
        <v/>
      </c>
      <c r="Z51" s="155" t="str">
        <f>IF(AND('Mapa final'!$AE$11="Alta",'Mapa final'!$AG$11="Leve"),CONCATENATE("R2C",'Mapa final'!$S$11),"")</f>
        <v/>
      </c>
      <c r="AA51" s="58" t="str">
        <f>IF(AND('Mapa final'!$AE$11="Alta",'Mapa final'!$AG$11="Leve"),CONCATENATE("R2C",'Mapa final'!$S$11),"")</f>
        <v/>
      </c>
      <c r="AB51" s="44" t="str">
        <f>IF(AND('Mapa final'!$AE$11="Muy Alta",'Mapa final'!$AG$11="Leve"),CONCATENATE("R2C",'Mapa final'!$S$11),"")</f>
        <v/>
      </c>
      <c r="AC51" s="154" t="str">
        <f>IF(AND('Mapa final'!$AE$13="Muy Alta",'Mapa final'!$AG$13="Leve"),CONCATENATE("R2C",'Mapa final'!$S$13),"")</f>
        <v/>
      </c>
      <c r="AD51" s="154" t="str">
        <f>IF(AND('Mapa final'!$AE$11="Muy Alta",'Mapa final'!$AG$11="Leve"),CONCATENATE("R2C",'Mapa final'!$S$11),"")</f>
        <v/>
      </c>
      <c r="AE51" s="154" t="str">
        <f>IF(AND('Mapa final'!$AE$13="Muy Alta",'Mapa final'!$AG$13="Leve"),CONCATENATE("R2C",'Mapa final'!$S$13),"")</f>
        <v/>
      </c>
      <c r="AF51" s="154" t="str">
        <f>IF(AND('Mapa final'!$AE$11="Muy Alta",'Mapa final'!$AG$11="Leve"),CONCATENATE("R2C",'Mapa final'!$S$11),"")</f>
        <v/>
      </c>
      <c r="AG51" s="45" t="str">
        <f>IF(AND('Mapa final'!$AE$13="Muy Alta",'Mapa final'!$AG$13="Leve"),CONCATENATE("R2C",'Mapa final'!$S$13),"")</f>
        <v/>
      </c>
      <c r="AH51" s="46" t="str">
        <f>IF(AND('Mapa final'!$AE$11="Muy Alta",'Mapa final'!$AG$11="Catastrófico"),CONCATENATE("R2C",'Mapa final'!$S$11),"")</f>
        <v/>
      </c>
      <c r="AI51" s="156" t="str">
        <f>IF(AND('Mapa final'!$AE$13="Muy Alta",'Mapa final'!$AG$13="Catastrófico"),CONCATENATE("R2C",'Mapa final'!$S$13),"")</f>
        <v/>
      </c>
      <c r="AJ51" s="156" t="str">
        <f>IF(AND('Mapa final'!$AE$11="Muy Alta",'Mapa final'!$AG$11="Catastrófico"),CONCATENATE("R2C",'Mapa final'!$S$11),"")</f>
        <v/>
      </c>
      <c r="AK51" s="156" t="str">
        <f>IF(AND('Mapa final'!$AE$13="Muy Alta",'Mapa final'!$AG$13="Catastrófico"),CONCATENATE("R2C",'Mapa final'!$S$13),"")</f>
        <v/>
      </c>
      <c r="AL51" s="156" t="str">
        <f>IF(AND('Mapa final'!$AE$11="Muy Alta",'Mapa final'!$AG$11="Catastrófico"),CONCATENATE("R2C",'Mapa final'!$S$11),"")</f>
        <v/>
      </c>
      <c r="AM51" s="47" t="str">
        <f>IF(AND('Mapa final'!$AE$13="Muy Alta",'Mapa final'!$AG$13="Catastrófico"),CONCATENATE("R2C",'Mapa final'!$S$13),"")</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73"/>
      <c r="C52" s="273"/>
      <c r="D52" s="274"/>
      <c r="E52" s="314"/>
      <c r="F52" s="315"/>
      <c r="G52" s="315"/>
      <c r="H52" s="315"/>
      <c r="I52" s="316"/>
      <c r="J52" s="65" t="str">
        <f>IF(AND('Mapa final'!$AE$11="Baja",'Mapa final'!$AG$11="Leve"),CONCATENATE("R2C",'Mapa final'!$S$11),"")</f>
        <v/>
      </c>
      <c r="K52" s="157" t="str">
        <f>IF(AND('Mapa final'!$AE$13="Baja",'Mapa final'!$AG$13="Leve"),CONCATENATE("R2C",'Mapa final'!$S$13),"")</f>
        <v/>
      </c>
      <c r="L52" s="157" t="str">
        <f>IF(AND('Mapa final'!$AE$11="Baja",'Mapa final'!$AG$11="Leve"),CONCATENATE("R2C",'Mapa final'!$S$11),"")</f>
        <v/>
      </c>
      <c r="M52" s="157" t="str">
        <f>IF(AND('Mapa final'!$AE$13="Baja",'Mapa final'!$AG$13="Leve"),CONCATENATE("R2C",'Mapa final'!$S$13),"")</f>
        <v/>
      </c>
      <c r="N52" s="157" t="str">
        <f>IF(AND('Mapa final'!$AE$11="Baja",'Mapa final'!$AG$11="Leve"),CONCATENATE("R2C",'Mapa final'!$S$11),"")</f>
        <v/>
      </c>
      <c r="O52" s="66" t="str">
        <f>IF(AND('Mapa final'!$AE$13="Baja",'Mapa final'!$AG$13="Leve"),CONCATENATE("R2C",'Mapa final'!$S$13),"")</f>
        <v/>
      </c>
      <c r="P52" s="65" t="str">
        <f>IF(AND('Mapa final'!$AE$11="Baja",'Mapa final'!$AG$11="Leve"),CONCATENATE("R2C",'Mapa final'!$S$11),"")</f>
        <v/>
      </c>
      <c r="Q52" s="157" t="str">
        <f>IF(AND('Mapa final'!$AE$13="Baja",'Mapa final'!$AG$13="Leve"),CONCATENATE("R2C",'Mapa final'!$S$13),"")</f>
        <v/>
      </c>
      <c r="R52" s="157" t="str">
        <f>IF(AND('Mapa final'!$AE$11="Baja",'Mapa final'!$AG$11="Leve"),CONCATENATE("R2C",'Mapa final'!$S$11),"")</f>
        <v/>
      </c>
      <c r="S52" s="157" t="str">
        <f>IF(AND('Mapa final'!$AE$13="Baja",'Mapa final'!$AG$13="Leve"),CONCATENATE("R2C",'Mapa final'!$S$13),"")</f>
        <v/>
      </c>
      <c r="T52" s="157" t="str">
        <f>IF(AND('Mapa final'!$AE$11="Baja",'Mapa final'!$AG$11="Leve"),CONCATENATE("R2C",'Mapa final'!$S$11),"")</f>
        <v/>
      </c>
      <c r="U52" s="66" t="str">
        <f>IF(AND('Mapa final'!$AE$13="Baja",'Mapa final'!$AG$13="Leve"),CONCATENATE("R2C",'Mapa final'!$S$13),"")</f>
        <v/>
      </c>
      <c r="V52" s="57" t="str">
        <f>IF(AND('Mapa final'!$AE$11="Alta",'Mapa final'!$AG$11="Leve"),CONCATENATE("R2C",'Mapa final'!$S$11),"")</f>
        <v/>
      </c>
      <c r="W52" s="155" t="str">
        <f>IF(AND('Mapa final'!$AE$11="Alta",'Mapa final'!$AG$11="Leve"),CONCATENATE("R2C",'Mapa final'!$S$11),"")</f>
        <v/>
      </c>
      <c r="X52" s="155" t="str">
        <f>IF(AND('Mapa final'!$AE$11="Alta",'Mapa final'!$AG$11="Leve"),CONCATENATE("R2C",'Mapa final'!$S$11),"")</f>
        <v/>
      </c>
      <c r="Y52" s="155" t="str">
        <f>IF(AND('Mapa final'!$AE$11="Alta",'Mapa final'!$AG$11="Leve"),CONCATENATE("R2C",'Mapa final'!$S$11),"")</f>
        <v/>
      </c>
      <c r="Z52" s="155" t="str">
        <f>IF(AND('Mapa final'!$AE$11="Alta",'Mapa final'!$AG$11="Leve"),CONCATENATE("R2C",'Mapa final'!$S$11),"")</f>
        <v/>
      </c>
      <c r="AA52" s="58" t="str">
        <f>IF(AND('Mapa final'!$AE$11="Alta",'Mapa final'!$AG$11="Leve"),CONCATENATE("R2C",'Mapa final'!$S$11),"")</f>
        <v/>
      </c>
      <c r="AB52" s="44" t="str">
        <f>IF(AND('Mapa final'!$AE$11="Muy Alta",'Mapa final'!$AG$11="Leve"),CONCATENATE("R2C",'Mapa final'!$S$11),"")</f>
        <v/>
      </c>
      <c r="AC52" s="154" t="str">
        <f>IF(AND('Mapa final'!$AE$13="Muy Alta",'Mapa final'!$AG$13="Leve"),CONCATENATE("R2C",'Mapa final'!$S$13),"")</f>
        <v/>
      </c>
      <c r="AD52" s="154" t="str">
        <f>IF(AND('Mapa final'!$AE$11="Muy Alta",'Mapa final'!$AG$11="Leve"),CONCATENATE("R2C",'Mapa final'!$S$11),"")</f>
        <v/>
      </c>
      <c r="AE52" s="154" t="str">
        <f>IF(AND('Mapa final'!$AE$13="Muy Alta",'Mapa final'!$AG$13="Leve"),CONCATENATE("R2C",'Mapa final'!$S$13),"")</f>
        <v/>
      </c>
      <c r="AF52" s="154" t="str">
        <f>IF(AND('Mapa final'!$AE$11="Muy Alta",'Mapa final'!$AG$11="Leve"),CONCATENATE("R2C",'Mapa final'!$S$11),"")</f>
        <v/>
      </c>
      <c r="AG52" s="45" t="str">
        <f>IF(AND('Mapa final'!$AE$13="Muy Alta",'Mapa final'!$AG$13="Leve"),CONCATENATE("R2C",'Mapa final'!$S$13),"")</f>
        <v/>
      </c>
      <c r="AH52" s="46" t="str">
        <f>IF(AND('Mapa final'!$AE$11="Muy Alta",'Mapa final'!$AG$11="Catastrófico"),CONCATENATE("R2C",'Mapa final'!$S$11),"")</f>
        <v/>
      </c>
      <c r="AI52" s="156" t="str">
        <f>IF(AND('Mapa final'!$AE$13="Muy Alta",'Mapa final'!$AG$13="Catastrófico"),CONCATENATE("R2C",'Mapa final'!$S$13),"")</f>
        <v/>
      </c>
      <c r="AJ52" s="156" t="str">
        <f>IF(AND('Mapa final'!$AE$11="Muy Alta",'Mapa final'!$AG$11="Catastrófico"),CONCATENATE("R2C",'Mapa final'!$S$11),"")</f>
        <v/>
      </c>
      <c r="AK52" s="156" t="str">
        <f>IF(AND('Mapa final'!$AE$13="Muy Alta",'Mapa final'!$AG$13="Catastrófico"),CONCATENATE("R2C",'Mapa final'!$S$13),"")</f>
        <v/>
      </c>
      <c r="AL52" s="156" t="str">
        <f>IF(AND('Mapa final'!$AE$11="Muy Alta",'Mapa final'!$AG$11="Catastrófico"),CONCATENATE("R2C",'Mapa final'!$S$11),"")</f>
        <v/>
      </c>
      <c r="AM52" s="47" t="str">
        <f>IF(AND('Mapa final'!$AE$13="Muy Alta",'Mapa final'!$AG$13="Catastrófico"),CONCATENATE("R2C",'Mapa final'!$S$13),"")</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73"/>
      <c r="C53" s="273"/>
      <c r="D53" s="274"/>
      <c r="E53" s="314"/>
      <c r="F53" s="315"/>
      <c r="G53" s="315"/>
      <c r="H53" s="315"/>
      <c r="I53" s="316"/>
      <c r="J53" s="65" t="str">
        <f>IF(AND('Mapa final'!$AE$11="Baja",'Mapa final'!$AG$11="Leve"),CONCATENATE("R2C",'Mapa final'!$S$11),"")</f>
        <v/>
      </c>
      <c r="K53" s="157" t="str">
        <f>IF(AND('Mapa final'!$AE$13="Baja",'Mapa final'!$AG$13="Leve"),CONCATENATE("R2C",'Mapa final'!$S$13),"")</f>
        <v/>
      </c>
      <c r="L53" s="157" t="str">
        <f>IF(AND('Mapa final'!$AE$11="Baja",'Mapa final'!$AG$11="Leve"),CONCATENATE("R2C",'Mapa final'!$S$11),"")</f>
        <v/>
      </c>
      <c r="M53" s="157" t="str">
        <f>IF(AND('Mapa final'!$AE$13="Baja",'Mapa final'!$AG$13="Leve"),CONCATENATE("R2C",'Mapa final'!$S$13),"")</f>
        <v/>
      </c>
      <c r="N53" s="157" t="str">
        <f>IF(AND('Mapa final'!$AE$11="Baja",'Mapa final'!$AG$11="Leve"),CONCATENATE("R2C",'Mapa final'!$S$11),"")</f>
        <v/>
      </c>
      <c r="O53" s="66" t="str">
        <f>IF(AND('Mapa final'!$AE$13="Baja",'Mapa final'!$AG$13="Leve"),CONCATENATE("R2C",'Mapa final'!$S$13),"")</f>
        <v/>
      </c>
      <c r="P53" s="65" t="str">
        <f>IF(AND('Mapa final'!$AE$11="Baja",'Mapa final'!$AG$11="Leve"),CONCATENATE("R2C",'Mapa final'!$S$11),"")</f>
        <v/>
      </c>
      <c r="Q53" s="157" t="str">
        <f>IF(AND('Mapa final'!$AE$13="Baja",'Mapa final'!$AG$13="Leve"),CONCATENATE("R2C",'Mapa final'!$S$13),"")</f>
        <v/>
      </c>
      <c r="R53" s="157" t="str">
        <f>IF(AND('Mapa final'!$AE$11="Baja",'Mapa final'!$AG$11="Leve"),CONCATENATE("R2C",'Mapa final'!$S$11),"")</f>
        <v/>
      </c>
      <c r="S53" s="157" t="str">
        <f>IF(AND('Mapa final'!$AE$13="Baja",'Mapa final'!$AG$13="Leve"),CONCATENATE("R2C",'Mapa final'!$S$13),"")</f>
        <v/>
      </c>
      <c r="T53" s="157" t="str">
        <f>IF(AND('Mapa final'!$AE$11="Baja",'Mapa final'!$AG$11="Leve"),CONCATENATE("R2C",'Mapa final'!$S$11),"")</f>
        <v/>
      </c>
      <c r="U53" s="66" t="str">
        <f>IF(AND('Mapa final'!$AE$13="Baja",'Mapa final'!$AG$13="Leve"),CONCATENATE("R2C",'Mapa final'!$S$13),"")</f>
        <v/>
      </c>
      <c r="V53" s="57" t="str">
        <f>IF(AND('Mapa final'!$AE$11="Alta",'Mapa final'!$AG$11="Leve"),CONCATENATE("R2C",'Mapa final'!$S$11),"")</f>
        <v/>
      </c>
      <c r="W53" s="155" t="str">
        <f>IF(AND('Mapa final'!$AE$11="Alta",'Mapa final'!$AG$11="Leve"),CONCATENATE("R2C",'Mapa final'!$S$11),"")</f>
        <v/>
      </c>
      <c r="X53" s="155" t="str">
        <f>IF(AND('Mapa final'!$AE$11="Alta",'Mapa final'!$AG$11="Leve"),CONCATENATE("R2C",'Mapa final'!$S$11),"")</f>
        <v/>
      </c>
      <c r="Y53" s="155" t="str">
        <f>IF(AND('Mapa final'!$AE$11="Alta",'Mapa final'!$AG$11="Leve"),CONCATENATE("R2C",'Mapa final'!$S$11),"")</f>
        <v/>
      </c>
      <c r="Z53" s="155" t="str">
        <f>IF(AND('Mapa final'!$AE$11="Alta",'Mapa final'!$AG$11="Leve"),CONCATENATE("R2C",'Mapa final'!$S$11),"")</f>
        <v/>
      </c>
      <c r="AA53" s="58" t="str">
        <f>IF(AND('Mapa final'!$AE$11="Alta",'Mapa final'!$AG$11="Leve"),CONCATENATE("R2C",'Mapa final'!$S$11),"")</f>
        <v/>
      </c>
      <c r="AB53" s="44" t="str">
        <f>IF(AND('Mapa final'!$AE$11="Muy Alta",'Mapa final'!$AG$11="Leve"),CONCATENATE("R2C",'Mapa final'!$S$11),"")</f>
        <v/>
      </c>
      <c r="AC53" s="154" t="str">
        <f>IF(AND('Mapa final'!$AE$13="Muy Alta",'Mapa final'!$AG$13="Leve"),CONCATENATE("R2C",'Mapa final'!$S$13),"")</f>
        <v/>
      </c>
      <c r="AD53" s="154" t="str">
        <f>IF(AND('Mapa final'!$AE$11="Muy Alta",'Mapa final'!$AG$11="Leve"),CONCATENATE("R2C",'Mapa final'!$S$11),"")</f>
        <v/>
      </c>
      <c r="AE53" s="154" t="str">
        <f>IF(AND('Mapa final'!$AE$13="Muy Alta",'Mapa final'!$AG$13="Leve"),CONCATENATE("R2C",'Mapa final'!$S$13),"")</f>
        <v/>
      </c>
      <c r="AF53" s="154" t="str">
        <f>IF(AND('Mapa final'!$AE$11="Muy Alta",'Mapa final'!$AG$11="Leve"),CONCATENATE("R2C",'Mapa final'!$S$11),"")</f>
        <v/>
      </c>
      <c r="AG53" s="45" t="str">
        <f>IF(AND('Mapa final'!$AE$13="Muy Alta",'Mapa final'!$AG$13="Leve"),CONCATENATE("R2C",'Mapa final'!$S$13),"")</f>
        <v/>
      </c>
      <c r="AH53" s="46" t="str">
        <f>IF(AND('Mapa final'!$AE$11="Muy Alta",'Mapa final'!$AG$11="Catastrófico"),CONCATENATE("R2C",'Mapa final'!$S$11),"")</f>
        <v/>
      </c>
      <c r="AI53" s="156" t="str">
        <f>IF(AND('Mapa final'!$AE$13="Muy Alta",'Mapa final'!$AG$13="Catastrófico"),CONCATENATE("R2C",'Mapa final'!$S$13),"")</f>
        <v/>
      </c>
      <c r="AJ53" s="156" t="str">
        <f>IF(AND('Mapa final'!$AE$11="Muy Alta",'Mapa final'!$AG$11="Catastrófico"),CONCATENATE("R2C",'Mapa final'!$S$11),"")</f>
        <v/>
      </c>
      <c r="AK53" s="156" t="str">
        <f>IF(AND('Mapa final'!$AE$13="Muy Alta",'Mapa final'!$AG$13="Catastrófico"),CONCATENATE("R2C",'Mapa final'!$S$13),"")</f>
        <v/>
      </c>
      <c r="AL53" s="156" t="str">
        <f>IF(AND('Mapa final'!$AE$11="Muy Alta",'Mapa final'!$AG$11="Catastrófico"),CONCATENATE("R2C",'Mapa final'!$S$11),"")</f>
        <v/>
      </c>
      <c r="AM53" s="47" t="str">
        <f>IF(AND('Mapa final'!$AE$13="Muy Alta",'Mapa final'!$AG$13="Catastrófico"),CONCATENATE("R2C",'Mapa final'!$S$13),"")</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73"/>
      <c r="C54" s="273"/>
      <c r="D54" s="274"/>
      <c r="E54" s="314"/>
      <c r="F54" s="315"/>
      <c r="G54" s="315"/>
      <c r="H54" s="315"/>
      <c r="I54" s="316"/>
      <c r="J54" s="65" t="str">
        <f>IF(AND('Mapa final'!$AE$11="Baja",'Mapa final'!$AG$11="Leve"),CONCATENATE("R2C",'Mapa final'!$S$11),"")</f>
        <v/>
      </c>
      <c r="K54" s="157" t="str">
        <f>IF(AND('Mapa final'!$AE$13="Baja",'Mapa final'!$AG$13="Leve"),CONCATENATE("R2C",'Mapa final'!$S$13),"")</f>
        <v/>
      </c>
      <c r="L54" s="157" t="str">
        <f>IF(AND('Mapa final'!$AE$11="Baja",'Mapa final'!$AG$11="Leve"),CONCATENATE("R2C",'Mapa final'!$S$11),"")</f>
        <v/>
      </c>
      <c r="M54" s="157" t="str">
        <f>IF(AND('Mapa final'!$AE$13="Baja",'Mapa final'!$AG$13="Leve"),CONCATENATE("R2C",'Mapa final'!$S$13),"")</f>
        <v/>
      </c>
      <c r="N54" s="157" t="str">
        <f>IF(AND('Mapa final'!$AE$11="Baja",'Mapa final'!$AG$11="Leve"),CONCATENATE("R2C",'Mapa final'!$S$11),"")</f>
        <v/>
      </c>
      <c r="O54" s="66" t="str">
        <f>IF(AND('Mapa final'!$AE$13="Baja",'Mapa final'!$AG$13="Leve"),CONCATENATE("R2C",'Mapa final'!$S$13),"")</f>
        <v/>
      </c>
      <c r="P54" s="65" t="str">
        <f>IF(AND('Mapa final'!$AE$11="Baja",'Mapa final'!$AG$11="Leve"),CONCATENATE("R2C",'Mapa final'!$S$11),"")</f>
        <v/>
      </c>
      <c r="Q54" s="157" t="str">
        <f>IF(AND('Mapa final'!$AE$13="Baja",'Mapa final'!$AG$13="Leve"),CONCATENATE("R2C",'Mapa final'!$S$13),"")</f>
        <v/>
      </c>
      <c r="R54" s="157" t="str">
        <f>IF(AND('Mapa final'!$AE$11="Baja",'Mapa final'!$AG$11="Leve"),CONCATENATE("R2C",'Mapa final'!$S$11),"")</f>
        <v/>
      </c>
      <c r="S54" s="157" t="str">
        <f>IF(AND('Mapa final'!$AE$13="Baja",'Mapa final'!$AG$13="Leve"),CONCATENATE("R2C",'Mapa final'!$S$13),"")</f>
        <v/>
      </c>
      <c r="T54" s="157" t="str">
        <f>IF(AND('Mapa final'!$AE$11="Baja",'Mapa final'!$AG$11="Leve"),CONCATENATE("R2C",'Mapa final'!$S$11),"")</f>
        <v/>
      </c>
      <c r="U54" s="66" t="str">
        <f>IF(AND('Mapa final'!$AE$13="Baja",'Mapa final'!$AG$13="Leve"),CONCATENATE("R2C",'Mapa final'!$S$13),"")</f>
        <v/>
      </c>
      <c r="V54" s="57" t="str">
        <f>IF(AND('Mapa final'!$AE$11="Alta",'Mapa final'!$AG$11="Leve"),CONCATENATE("R2C",'Mapa final'!$S$11),"")</f>
        <v/>
      </c>
      <c r="W54" s="155" t="str">
        <f>IF(AND('Mapa final'!$AE$11="Alta",'Mapa final'!$AG$11="Leve"),CONCATENATE("R2C",'Mapa final'!$S$11),"")</f>
        <v/>
      </c>
      <c r="X54" s="155" t="str">
        <f>IF(AND('Mapa final'!$AE$11="Alta",'Mapa final'!$AG$11="Leve"),CONCATENATE("R2C",'Mapa final'!$S$11),"")</f>
        <v/>
      </c>
      <c r="Y54" s="155" t="str">
        <f>IF(AND('Mapa final'!$AE$11="Alta",'Mapa final'!$AG$11="Leve"),CONCATENATE("R2C",'Mapa final'!$S$11),"")</f>
        <v/>
      </c>
      <c r="Z54" s="155" t="str">
        <f>IF(AND('Mapa final'!$AE$11="Alta",'Mapa final'!$AG$11="Leve"),CONCATENATE("R2C",'Mapa final'!$S$11),"")</f>
        <v/>
      </c>
      <c r="AA54" s="58" t="str">
        <f>IF(AND('Mapa final'!$AE$11="Alta",'Mapa final'!$AG$11="Leve"),CONCATENATE("R2C",'Mapa final'!$S$11),"")</f>
        <v/>
      </c>
      <c r="AB54" s="44" t="str">
        <f>IF(AND('Mapa final'!$AE$11="Muy Alta",'Mapa final'!$AG$11="Leve"),CONCATENATE("R2C",'Mapa final'!$S$11),"")</f>
        <v/>
      </c>
      <c r="AC54" s="154" t="str">
        <f>IF(AND('Mapa final'!$AE$13="Muy Alta",'Mapa final'!$AG$13="Leve"),CONCATENATE("R2C",'Mapa final'!$S$13),"")</f>
        <v/>
      </c>
      <c r="AD54" s="154" t="str">
        <f>IF(AND('Mapa final'!$AE$11="Muy Alta",'Mapa final'!$AG$11="Leve"),CONCATENATE("R2C",'Mapa final'!$S$11),"")</f>
        <v/>
      </c>
      <c r="AE54" s="154" t="str">
        <f>IF(AND('Mapa final'!$AE$13="Muy Alta",'Mapa final'!$AG$13="Leve"),CONCATENATE("R2C",'Mapa final'!$S$13),"")</f>
        <v/>
      </c>
      <c r="AF54" s="154" t="str">
        <f>IF(AND('Mapa final'!$AE$11="Muy Alta",'Mapa final'!$AG$11="Leve"),CONCATENATE("R2C",'Mapa final'!$S$11),"")</f>
        <v/>
      </c>
      <c r="AG54" s="45" t="str">
        <f>IF(AND('Mapa final'!$AE$13="Muy Alta",'Mapa final'!$AG$13="Leve"),CONCATENATE("R2C",'Mapa final'!$S$13),"")</f>
        <v/>
      </c>
      <c r="AH54" s="46" t="str">
        <f>IF(AND('Mapa final'!$AE$11="Muy Alta",'Mapa final'!$AG$11="Catastrófico"),CONCATENATE("R2C",'Mapa final'!$S$11),"")</f>
        <v/>
      </c>
      <c r="AI54" s="156" t="str">
        <f>IF(AND('Mapa final'!$AE$13="Muy Alta",'Mapa final'!$AG$13="Catastrófico"),CONCATENATE("R2C",'Mapa final'!$S$13),"")</f>
        <v/>
      </c>
      <c r="AJ54" s="156" t="str">
        <f>IF(AND('Mapa final'!$AE$11="Muy Alta",'Mapa final'!$AG$11="Catastrófico"),CONCATENATE("R2C",'Mapa final'!$S$11),"")</f>
        <v/>
      </c>
      <c r="AK54" s="156" t="str">
        <f>IF(AND('Mapa final'!$AE$13="Muy Alta",'Mapa final'!$AG$13="Catastrófico"),CONCATENATE("R2C",'Mapa final'!$S$13),"")</f>
        <v/>
      </c>
      <c r="AL54" s="156" t="str">
        <f>IF(AND('Mapa final'!$AE$11="Muy Alta",'Mapa final'!$AG$11="Catastrófico"),CONCATENATE("R2C",'Mapa final'!$S$11),"")</f>
        <v/>
      </c>
      <c r="AM54" s="47" t="str">
        <f>IF(AND('Mapa final'!$AE$13="Muy Alta",'Mapa final'!$AG$13="Catastrófico"),CONCATENATE("R2C",'Mapa final'!$S$13),"")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73"/>
      <c r="C55" s="273"/>
      <c r="D55" s="274"/>
      <c r="E55" s="317"/>
      <c r="F55" s="318"/>
      <c r="G55" s="318"/>
      <c r="H55" s="318"/>
      <c r="I55" s="319"/>
      <c r="J55" s="67" t="str">
        <f>IF(AND('Mapa final'!$AE$11="Baja",'Mapa final'!$AG$11="Leve"),CONCATENATE("R2C",'Mapa final'!$S$11),"")</f>
        <v/>
      </c>
      <c r="K55" s="68" t="str">
        <f>IF(AND('Mapa final'!$AE$13="Baja",'Mapa final'!$AG$13="Leve"),CONCATENATE("R2C",'Mapa final'!$S$13),"")</f>
        <v/>
      </c>
      <c r="L55" s="68" t="str">
        <f>IF(AND('Mapa final'!$AE$11="Baja",'Mapa final'!$AG$11="Leve"),CONCATENATE("R2C",'Mapa final'!$S$11),"")</f>
        <v/>
      </c>
      <c r="M55" s="68" t="str">
        <f>IF(AND('Mapa final'!$AE$13="Baja",'Mapa final'!$AG$13="Leve"),CONCATENATE("R2C",'Mapa final'!$S$13),"")</f>
        <v/>
      </c>
      <c r="N55" s="68" t="str">
        <f>IF(AND('Mapa final'!$AE$11="Baja",'Mapa final'!$AG$11="Leve"),CONCATENATE("R2C",'Mapa final'!$S$11),"")</f>
        <v/>
      </c>
      <c r="O55" s="69" t="str">
        <f>IF(AND('Mapa final'!$AE$13="Baja",'Mapa final'!$AG$13="Leve"),CONCATENATE("R2C",'Mapa final'!$S$13),"")</f>
        <v/>
      </c>
      <c r="P55" s="67" t="str">
        <f>IF(AND('Mapa final'!$AE$11="Baja",'Mapa final'!$AG$11="Leve"),CONCATENATE("R2C",'Mapa final'!$S$11),"")</f>
        <v/>
      </c>
      <c r="Q55" s="68" t="str">
        <f>IF(AND('Mapa final'!$AE$13="Baja",'Mapa final'!$AG$13="Leve"),CONCATENATE("R2C",'Mapa final'!$S$13),"")</f>
        <v/>
      </c>
      <c r="R55" s="68" t="str">
        <f>IF(AND('Mapa final'!$AE$11="Baja",'Mapa final'!$AG$11="Leve"),CONCATENATE("R2C",'Mapa final'!$S$11),"")</f>
        <v/>
      </c>
      <c r="S55" s="68" t="str">
        <f>IF(AND('Mapa final'!$AE$13="Baja",'Mapa final'!$AG$13="Leve"),CONCATENATE("R2C",'Mapa final'!$S$13),"")</f>
        <v/>
      </c>
      <c r="T55" s="68" t="str">
        <f>IF(AND('Mapa final'!$AE$11="Baja",'Mapa final'!$AG$11="Leve"),CONCATENATE("R2C",'Mapa final'!$S$11),"")</f>
        <v/>
      </c>
      <c r="U55" s="69" t="str">
        <f>IF(AND('Mapa final'!$AE$13="Baja",'Mapa final'!$AG$13="Leve"),CONCATENATE("R2C",'Mapa final'!$S$13),"")</f>
        <v/>
      </c>
      <c r="V55" s="59" t="str">
        <f>IF(AND('Mapa final'!$AE$11="Alta",'Mapa final'!$AG$11="Leve"),CONCATENATE("R2C",'Mapa final'!$S$11),"")</f>
        <v/>
      </c>
      <c r="W55" s="60" t="str">
        <f>IF(AND('Mapa final'!$AE$11="Alta",'Mapa final'!$AG$11="Leve"),CONCATENATE("R2C",'Mapa final'!$S$11),"")</f>
        <v/>
      </c>
      <c r="X55" s="60" t="str">
        <f>IF(AND('Mapa final'!$AE$11="Alta",'Mapa final'!$AG$11="Leve"),CONCATENATE("R2C",'Mapa final'!$S$11),"")</f>
        <v/>
      </c>
      <c r="Y55" s="60" t="str">
        <f>IF(AND('Mapa final'!$AE$11="Alta",'Mapa final'!$AG$11="Leve"),CONCATENATE("R2C",'Mapa final'!$S$11),"")</f>
        <v/>
      </c>
      <c r="Z55" s="60" t="str">
        <f>IF(AND('Mapa final'!$AE$11="Alta",'Mapa final'!$AG$11="Leve"),CONCATENATE("R2C",'Mapa final'!$S$11),"")</f>
        <v/>
      </c>
      <c r="AA55" s="61" t="str">
        <f>IF(AND('Mapa final'!$AE$11="Alta",'Mapa final'!$AG$11="Leve"),CONCATENATE("R2C",'Mapa final'!$S$11),"")</f>
        <v/>
      </c>
      <c r="AB55" s="48" t="str">
        <f>IF(AND('Mapa final'!$AE$11="Muy Alta",'Mapa final'!$AG$11="Leve"),CONCATENATE("R2C",'Mapa final'!$S$11),"")</f>
        <v/>
      </c>
      <c r="AC55" s="49" t="str">
        <f>IF(AND('Mapa final'!$AE$13="Muy Alta",'Mapa final'!$AG$13="Leve"),CONCATENATE("R2C",'Mapa final'!$S$13),"")</f>
        <v/>
      </c>
      <c r="AD55" s="49" t="str">
        <f>IF(AND('Mapa final'!$AE$11="Muy Alta",'Mapa final'!$AG$11="Leve"),CONCATENATE("R2C",'Mapa final'!$S$11),"")</f>
        <v/>
      </c>
      <c r="AE55" s="49" t="str">
        <f>IF(AND('Mapa final'!$AE$13="Muy Alta",'Mapa final'!$AG$13="Leve"),CONCATENATE("R2C",'Mapa final'!$S$13),"")</f>
        <v/>
      </c>
      <c r="AF55" s="49" t="str">
        <f>IF(AND('Mapa final'!$AE$11="Muy Alta",'Mapa final'!$AG$11="Leve"),CONCATENATE("R2C",'Mapa final'!$S$11),"")</f>
        <v/>
      </c>
      <c r="AG55" s="50" t="str">
        <f>IF(AND('Mapa final'!$AE$13="Muy Alta",'Mapa final'!$AG$13="Leve"),CONCATENATE("R2C",'Mapa final'!$S$13),"")</f>
        <v/>
      </c>
      <c r="AH55" s="51" t="str">
        <f>IF(AND('Mapa final'!$AE$11="Muy Alta",'Mapa final'!$AG$11="Catastrófico"),CONCATENATE("R2C",'Mapa final'!$S$11),"")</f>
        <v/>
      </c>
      <c r="AI55" s="52" t="str">
        <f>IF(AND('Mapa final'!$AE$13="Muy Alta",'Mapa final'!$AG$13="Catastrófico"),CONCATENATE("R2C",'Mapa final'!$S$13),"")</f>
        <v/>
      </c>
      <c r="AJ55" s="52" t="str">
        <f>IF(AND('Mapa final'!$AE$11="Muy Alta",'Mapa final'!$AG$11="Catastrófico"),CONCATENATE("R2C",'Mapa final'!$S$11),"")</f>
        <v/>
      </c>
      <c r="AK55" s="52" t="str">
        <f>IF(AND('Mapa final'!$AE$13="Muy Alta",'Mapa final'!$AG$13="Catastrófico"),CONCATENATE("R2C",'Mapa final'!$S$13),"")</f>
        <v/>
      </c>
      <c r="AL55" s="52" t="str">
        <f>IF(AND('Mapa final'!$AE$11="Muy Alta",'Mapa final'!$AG$11="Catastrófico"),CONCATENATE("R2C",'Mapa final'!$S$11),"")</f>
        <v/>
      </c>
      <c r="AM55" s="53" t="str">
        <f>IF(AND('Mapa final'!$AE$13="Muy Alta",'Mapa final'!$AG$13="Catastrófico"),CONCATENATE("R2C",'Mapa final'!$S$13),"")</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11" t="s">
        <v>111</v>
      </c>
      <c r="K56" s="312"/>
      <c r="L56" s="312"/>
      <c r="M56" s="312"/>
      <c r="N56" s="312"/>
      <c r="O56" s="313"/>
      <c r="P56" s="311" t="s">
        <v>110</v>
      </c>
      <c r="Q56" s="312"/>
      <c r="R56" s="312"/>
      <c r="S56" s="312"/>
      <c r="T56" s="312"/>
      <c r="U56" s="313"/>
      <c r="V56" s="311" t="s">
        <v>109</v>
      </c>
      <c r="W56" s="312"/>
      <c r="X56" s="312"/>
      <c r="Y56" s="312"/>
      <c r="Z56" s="312"/>
      <c r="AA56" s="313"/>
      <c r="AB56" s="311" t="s">
        <v>108</v>
      </c>
      <c r="AC56" s="320"/>
      <c r="AD56" s="312"/>
      <c r="AE56" s="312"/>
      <c r="AF56" s="312"/>
      <c r="AG56" s="313"/>
      <c r="AH56" s="311" t="s">
        <v>107</v>
      </c>
      <c r="AI56" s="312"/>
      <c r="AJ56" s="312"/>
      <c r="AK56" s="312"/>
      <c r="AL56" s="312"/>
      <c r="AM56" s="313"/>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14"/>
      <c r="K57" s="315"/>
      <c r="L57" s="315"/>
      <c r="M57" s="315"/>
      <c r="N57" s="315"/>
      <c r="O57" s="316"/>
      <c r="P57" s="314"/>
      <c r="Q57" s="315"/>
      <c r="R57" s="315"/>
      <c r="S57" s="315"/>
      <c r="T57" s="315"/>
      <c r="U57" s="316"/>
      <c r="V57" s="314"/>
      <c r="W57" s="315"/>
      <c r="X57" s="315"/>
      <c r="Y57" s="315"/>
      <c r="Z57" s="315"/>
      <c r="AA57" s="316"/>
      <c r="AB57" s="314"/>
      <c r="AC57" s="315"/>
      <c r="AD57" s="315"/>
      <c r="AE57" s="315"/>
      <c r="AF57" s="315"/>
      <c r="AG57" s="316"/>
      <c r="AH57" s="314"/>
      <c r="AI57" s="315"/>
      <c r="AJ57" s="315"/>
      <c r="AK57" s="315"/>
      <c r="AL57" s="315"/>
      <c r="AM57" s="316"/>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14"/>
      <c r="K58" s="315"/>
      <c r="L58" s="315"/>
      <c r="M58" s="315"/>
      <c r="N58" s="315"/>
      <c r="O58" s="316"/>
      <c r="P58" s="314"/>
      <c r="Q58" s="315"/>
      <c r="R58" s="315"/>
      <c r="S58" s="315"/>
      <c r="T58" s="315"/>
      <c r="U58" s="316"/>
      <c r="V58" s="314"/>
      <c r="W58" s="315"/>
      <c r="X58" s="315"/>
      <c r="Y58" s="315"/>
      <c r="Z58" s="315"/>
      <c r="AA58" s="316"/>
      <c r="AB58" s="314"/>
      <c r="AC58" s="315"/>
      <c r="AD58" s="315"/>
      <c r="AE58" s="315"/>
      <c r="AF58" s="315"/>
      <c r="AG58" s="316"/>
      <c r="AH58" s="314"/>
      <c r="AI58" s="315"/>
      <c r="AJ58" s="315"/>
      <c r="AK58" s="315"/>
      <c r="AL58" s="315"/>
      <c r="AM58" s="316"/>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14"/>
      <c r="K59" s="315"/>
      <c r="L59" s="315"/>
      <c r="M59" s="315"/>
      <c r="N59" s="315"/>
      <c r="O59" s="316"/>
      <c r="P59" s="314"/>
      <c r="Q59" s="315"/>
      <c r="R59" s="315"/>
      <c r="S59" s="315"/>
      <c r="T59" s="315"/>
      <c r="U59" s="316"/>
      <c r="V59" s="314"/>
      <c r="W59" s="315"/>
      <c r="X59" s="315"/>
      <c r="Y59" s="315"/>
      <c r="Z59" s="315"/>
      <c r="AA59" s="316"/>
      <c r="AB59" s="314"/>
      <c r="AC59" s="315"/>
      <c r="AD59" s="315"/>
      <c r="AE59" s="315"/>
      <c r="AF59" s="315"/>
      <c r="AG59" s="316"/>
      <c r="AH59" s="314"/>
      <c r="AI59" s="315"/>
      <c r="AJ59" s="315"/>
      <c r="AK59" s="315"/>
      <c r="AL59" s="315"/>
      <c r="AM59" s="316"/>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14"/>
      <c r="K60" s="315"/>
      <c r="L60" s="315"/>
      <c r="M60" s="315"/>
      <c r="N60" s="315"/>
      <c r="O60" s="316"/>
      <c r="P60" s="314"/>
      <c r="Q60" s="315"/>
      <c r="R60" s="315"/>
      <c r="S60" s="315"/>
      <c r="T60" s="315"/>
      <c r="U60" s="316"/>
      <c r="V60" s="314"/>
      <c r="W60" s="315"/>
      <c r="X60" s="315"/>
      <c r="Y60" s="315"/>
      <c r="Z60" s="315"/>
      <c r="AA60" s="316"/>
      <c r="AB60" s="314"/>
      <c r="AC60" s="315"/>
      <c r="AD60" s="315"/>
      <c r="AE60" s="315"/>
      <c r="AF60" s="315"/>
      <c r="AG60" s="316"/>
      <c r="AH60" s="314"/>
      <c r="AI60" s="315"/>
      <c r="AJ60" s="315"/>
      <c r="AK60" s="315"/>
      <c r="AL60" s="315"/>
      <c r="AM60" s="316"/>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17"/>
      <c r="K61" s="318"/>
      <c r="L61" s="318"/>
      <c r="M61" s="318"/>
      <c r="N61" s="318"/>
      <c r="O61" s="319"/>
      <c r="P61" s="317"/>
      <c r="Q61" s="318"/>
      <c r="R61" s="318"/>
      <c r="S61" s="318"/>
      <c r="T61" s="318"/>
      <c r="U61" s="319"/>
      <c r="V61" s="317"/>
      <c r="W61" s="318"/>
      <c r="X61" s="318"/>
      <c r="Y61" s="318"/>
      <c r="Z61" s="318"/>
      <c r="AA61" s="319"/>
      <c r="AB61" s="317"/>
      <c r="AC61" s="318"/>
      <c r="AD61" s="318"/>
      <c r="AE61" s="318"/>
      <c r="AF61" s="318"/>
      <c r="AG61" s="319"/>
      <c r="AH61" s="317"/>
      <c r="AI61" s="318"/>
      <c r="AJ61" s="318"/>
      <c r="AK61" s="318"/>
      <c r="AL61" s="318"/>
      <c r="AM61" s="319"/>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360" t="s">
        <v>54</v>
      </c>
      <c r="C1" s="360"/>
      <c r="D1" s="360"/>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361" t="s">
        <v>62</v>
      </c>
      <c r="C1" s="361"/>
      <c r="D1" s="361"/>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67.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362" t="s">
        <v>77</v>
      </c>
      <c r="C1" s="363"/>
      <c r="D1" s="363"/>
      <c r="E1" s="363"/>
      <c r="F1" s="364"/>
    </row>
    <row r="2" spans="2:6" ht="16.5" thickBot="1" x14ac:dyDescent="0.3">
      <c r="B2" s="76"/>
      <c r="C2" s="76"/>
      <c r="D2" s="76"/>
      <c r="E2" s="76"/>
      <c r="F2" s="76"/>
    </row>
    <row r="3" spans="2:6" ht="16.5" thickBot="1" x14ac:dyDescent="0.25">
      <c r="B3" s="366" t="s">
        <v>63</v>
      </c>
      <c r="C3" s="367"/>
      <c r="D3" s="367"/>
      <c r="E3" s="88" t="s">
        <v>64</v>
      </c>
      <c r="F3" s="89" t="s">
        <v>65</v>
      </c>
    </row>
    <row r="4" spans="2:6" ht="31.5" x14ac:dyDescent="0.2">
      <c r="B4" s="368" t="s">
        <v>66</v>
      </c>
      <c r="C4" s="370" t="s">
        <v>13</v>
      </c>
      <c r="D4" s="77" t="s">
        <v>14</v>
      </c>
      <c r="E4" s="78" t="s">
        <v>67</v>
      </c>
      <c r="F4" s="79">
        <v>0.25</v>
      </c>
    </row>
    <row r="5" spans="2:6" ht="47.25" x14ac:dyDescent="0.2">
      <c r="B5" s="369"/>
      <c r="C5" s="371"/>
      <c r="D5" s="80" t="s">
        <v>15</v>
      </c>
      <c r="E5" s="81" t="s">
        <v>68</v>
      </c>
      <c r="F5" s="82">
        <v>0.15</v>
      </c>
    </row>
    <row r="6" spans="2:6" ht="47.25" x14ac:dyDescent="0.2">
      <c r="B6" s="369"/>
      <c r="C6" s="371"/>
      <c r="D6" s="80" t="s">
        <v>16</v>
      </c>
      <c r="E6" s="81" t="s">
        <v>69</v>
      </c>
      <c r="F6" s="82">
        <v>0.1</v>
      </c>
    </row>
    <row r="7" spans="2:6" ht="63" x14ac:dyDescent="0.2">
      <c r="B7" s="369"/>
      <c r="C7" s="371" t="s">
        <v>17</v>
      </c>
      <c r="D7" s="80" t="s">
        <v>10</v>
      </c>
      <c r="E7" s="81" t="s">
        <v>70</v>
      </c>
      <c r="F7" s="82">
        <v>0.25</v>
      </c>
    </row>
    <row r="8" spans="2:6" ht="31.5" x14ac:dyDescent="0.2">
      <c r="B8" s="369"/>
      <c r="C8" s="371"/>
      <c r="D8" s="80" t="s">
        <v>9</v>
      </c>
      <c r="E8" s="81" t="s">
        <v>71</v>
      </c>
      <c r="F8" s="82">
        <v>0.15</v>
      </c>
    </row>
    <row r="9" spans="2:6" ht="47.25" x14ac:dyDescent="0.2">
      <c r="B9" s="369" t="s">
        <v>159</v>
      </c>
      <c r="C9" s="371" t="s">
        <v>18</v>
      </c>
      <c r="D9" s="80" t="s">
        <v>19</v>
      </c>
      <c r="E9" s="81" t="s">
        <v>72</v>
      </c>
      <c r="F9" s="83" t="s">
        <v>73</v>
      </c>
    </row>
    <row r="10" spans="2:6" ht="63" x14ac:dyDescent="0.2">
      <c r="B10" s="369"/>
      <c r="C10" s="371"/>
      <c r="D10" s="80" t="s">
        <v>20</v>
      </c>
      <c r="E10" s="81" t="s">
        <v>74</v>
      </c>
      <c r="F10" s="83" t="s">
        <v>73</v>
      </c>
    </row>
    <row r="11" spans="2:6" ht="47.25" x14ac:dyDescent="0.2">
      <c r="B11" s="369"/>
      <c r="C11" s="371" t="s">
        <v>21</v>
      </c>
      <c r="D11" s="80" t="s">
        <v>22</v>
      </c>
      <c r="E11" s="81" t="s">
        <v>75</v>
      </c>
      <c r="F11" s="83" t="s">
        <v>73</v>
      </c>
    </row>
    <row r="12" spans="2:6" ht="47.25" x14ac:dyDescent="0.2">
      <c r="B12" s="369"/>
      <c r="C12" s="371"/>
      <c r="D12" s="80" t="s">
        <v>23</v>
      </c>
      <c r="E12" s="81" t="s">
        <v>76</v>
      </c>
      <c r="F12" s="83" t="s">
        <v>73</v>
      </c>
    </row>
    <row r="13" spans="2:6" ht="31.5" x14ac:dyDescent="0.2">
      <c r="B13" s="369"/>
      <c r="C13" s="371" t="s">
        <v>24</v>
      </c>
      <c r="D13" s="80" t="s">
        <v>118</v>
      </c>
      <c r="E13" s="81" t="s">
        <v>121</v>
      </c>
      <c r="F13" s="83" t="s">
        <v>73</v>
      </c>
    </row>
    <row r="14" spans="2:6" ht="32.25" thickBot="1" x14ac:dyDescent="0.25">
      <c r="B14" s="372"/>
      <c r="C14" s="373"/>
      <c r="D14" s="84" t="s">
        <v>119</v>
      </c>
      <c r="E14" s="85" t="s">
        <v>120</v>
      </c>
      <c r="F14" s="86" t="s">
        <v>73</v>
      </c>
    </row>
    <row r="15" spans="2:6" ht="49.5" customHeight="1" x14ac:dyDescent="0.2">
      <c r="B15" s="365" t="s">
        <v>156</v>
      </c>
      <c r="C15" s="365"/>
      <c r="D15" s="365"/>
      <c r="E15" s="365"/>
      <c r="F15" s="365"/>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2023-12-06T22:07:36Z</dcterms:modified>
</cp:coreProperties>
</file>