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0" yWindow="0" windowWidth="3795" windowHeight="120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Listas" sheetId="21" r:id="rId8"/>
    <sheet name="Opciones Tratamiento" sheetId="16" state="hidden" r:id="rId9"/>
    <sheet name="Hoja1" sheetId="11" state="hidden" r:id="rId10"/>
  </sheets>
  <externalReferences>
    <externalReference r:id="rId11"/>
  </externalReferences>
  <calcPr calcId="162913"/>
  <pivotCaches>
    <pivotCache cacheId="0" r:id="rId12"/>
  </pivotCaches>
</workbook>
</file>

<file path=xl/calcChain.xml><?xml version="1.0" encoding="utf-8"?>
<calcChain xmlns="http://schemas.openxmlformats.org/spreadsheetml/2006/main">
  <c r="Y11" i="1" l="1"/>
  <c r="AF14" i="1"/>
  <c r="O14" i="1" l="1"/>
  <c r="P14" i="1" s="1"/>
  <c r="O11" i="1"/>
  <c r="Y14" i="1" l="1"/>
  <c r="V14" i="1"/>
  <c r="L14" i="1"/>
  <c r="Y13" i="1"/>
  <c r="V13" i="1"/>
  <c r="Y12" i="1"/>
  <c r="V12" i="1"/>
  <c r="V11" i="1"/>
  <c r="Q11" i="1"/>
  <c r="L11" i="1"/>
  <c r="L19" i="1"/>
  <c r="M14" i="1" l="1"/>
  <c r="AC14" i="1" s="1"/>
  <c r="L28" i="18"/>
  <c r="M11" i="1"/>
  <c r="P38" i="18"/>
  <c r="T42" i="18"/>
  <c r="L40" i="18"/>
  <c r="J32" i="18"/>
  <c r="N36" i="18"/>
  <c r="Z40" i="18"/>
  <c r="R30" i="18"/>
  <c r="V32" i="18"/>
  <c r="Z34" i="18"/>
  <c r="X22" i="18"/>
  <c r="V28" i="18"/>
  <c r="T16" i="18"/>
  <c r="R22" i="18"/>
  <c r="P28" i="18"/>
  <c r="J26" i="18"/>
  <c r="J18" i="18"/>
  <c r="AH14" i="18"/>
  <c r="AL18" i="18"/>
  <c r="AJ24" i="18"/>
  <c r="AH30" i="18"/>
  <c r="AL34" i="18"/>
  <c r="AJ40" i="18"/>
  <c r="AH8" i="18"/>
  <c r="AL12" i="18"/>
  <c r="AF24" i="18"/>
  <c r="AD30" i="18"/>
  <c r="AB36" i="18"/>
  <c r="AF40" i="18"/>
  <c r="X14" i="18"/>
  <c r="AB16" i="18"/>
  <c r="AF18" i="18"/>
  <c r="R6" i="18"/>
  <c r="P8" i="18"/>
  <c r="AF8" i="18"/>
  <c r="AD10" i="18"/>
  <c r="AB12" i="18"/>
  <c r="N10" i="18"/>
  <c r="P14" i="18"/>
  <c r="AL20" i="18"/>
  <c r="AH10" i="18"/>
  <c r="V18" i="18"/>
  <c r="Z20" i="18"/>
  <c r="R12" i="18"/>
  <c r="R14" i="18"/>
  <c r="AH22" i="18"/>
  <c r="AL42" i="18"/>
  <c r="AB44" i="18"/>
  <c r="X8" i="18"/>
  <c r="J44" i="18"/>
  <c r="T14" i="18"/>
  <c r="AL16" i="18"/>
  <c r="AF22" i="18"/>
  <c r="Z18" i="18"/>
  <c r="J36" i="18"/>
  <c r="Z36" i="18"/>
  <c r="L16" i="18"/>
  <c r="AH34" i="18"/>
  <c r="AH12" i="18"/>
  <c r="X16" i="18"/>
  <c r="J10" i="18"/>
  <c r="R38" i="18"/>
  <c r="P44" i="18"/>
  <c r="N40" i="18"/>
  <c r="L32" i="18"/>
  <c r="J30" i="18"/>
  <c r="V42" i="18"/>
  <c r="T30" i="18"/>
  <c r="X32" i="18"/>
  <c r="P36" i="18"/>
  <c r="Z22" i="18"/>
  <c r="X28" i="18"/>
  <c r="P18" i="18"/>
  <c r="T22" i="18"/>
  <c r="R28" i="18"/>
  <c r="L26" i="18"/>
  <c r="L18" i="18"/>
  <c r="AJ14" i="18"/>
  <c r="AH20" i="18"/>
  <c r="AL24" i="18"/>
  <c r="AJ30" i="18"/>
  <c r="AH36" i="18"/>
  <c r="AL40" i="18"/>
  <c r="AJ8" i="18"/>
  <c r="AH6" i="18"/>
  <c r="AB26" i="18"/>
  <c r="AF30" i="18"/>
  <c r="AD36" i="18"/>
  <c r="AB42" i="18"/>
  <c r="Z14" i="18"/>
  <c r="AD16" i="18"/>
  <c r="V20" i="18"/>
  <c r="T6" i="18"/>
  <c r="R8" i="18"/>
  <c r="P10" i="18"/>
  <c r="AF10" i="18"/>
  <c r="AD12" i="18"/>
  <c r="J12" i="18"/>
  <c r="L42" i="18"/>
  <c r="V38" i="18"/>
  <c r="P34" i="18"/>
  <c r="T18" i="18"/>
  <c r="J28" i="18"/>
  <c r="AJ26" i="18"/>
  <c r="AJ42" i="18"/>
  <c r="AD32" i="18"/>
  <c r="AD14" i="18"/>
  <c r="T10" i="18"/>
  <c r="J8" i="18"/>
  <c r="P20" i="18"/>
  <c r="L20" i="18"/>
  <c r="AJ32" i="18"/>
  <c r="AJ10" i="18"/>
  <c r="AD38" i="18"/>
  <c r="X18" i="18"/>
  <c r="Z6" i="18"/>
  <c r="J6" i="18"/>
  <c r="Z38" i="18"/>
  <c r="P26" i="18"/>
  <c r="AJ22" i="18"/>
  <c r="AL10" i="18"/>
  <c r="V16" i="18"/>
  <c r="X10" i="18"/>
  <c r="P42" i="18"/>
  <c r="Z44" i="18"/>
  <c r="P16" i="18"/>
  <c r="AH18" i="18"/>
  <c r="AJ44" i="18"/>
  <c r="AB40" i="18"/>
  <c r="AB18" i="18"/>
  <c r="AB8" i="18"/>
  <c r="T38" i="18"/>
  <c r="R44" i="18"/>
  <c r="J42" i="18"/>
  <c r="N32" i="18"/>
  <c r="N30" i="18"/>
  <c r="X42" i="18"/>
  <c r="V30" i="18"/>
  <c r="Z32" i="18"/>
  <c r="R36" i="18"/>
  <c r="V24" i="18"/>
  <c r="Z28" i="18"/>
  <c r="R18" i="18"/>
  <c r="P24" i="18"/>
  <c r="T28" i="18"/>
  <c r="N26" i="18"/>
  <c r="N18" i="18"/>
  <c r="AL14" i="18"/>
  <c r="AJ20" i="18"/>
  <c r="AH26" i="18"/>
  <c r="AL30" i="18"/>
  <c r="AJ36" i="18"/>
  <c r="AH42" i="18"/>
  <c r="AL8" i="18"/>
  <c r="AL6" i="18"/>
  <c r="AD26" i="18"/>
  <c r="AB32" i="18"/>
  <c r="AF36" i="18"/>
  <c r="AD42" i="18"/>
  <c r="AB14" i="18"/>
  <c r="AF16" i="18"/>
  <c r="X20" i="18"/>
  <c r="V6" i="18"/>
  <c r="T8" i="18"/>
  <c r="R10" i="18"/>
  <c r="P12" i="18"/>
  <c r="AF12" i="18"/>
  <c r="L12" i="18"/>
  <c r="T44" i="18"/>
  <c r="Z42" i="18"/>
  <c r="X24" i="18"/>
  <c r="J22" i="18"/>
  <c r="AH16" i="18"/>
  <c r="AL36" i="18"/>
  <c r="AF26" i="18"/>
  <c r="AF42" i="18"/>
  <c r="X6" i="18"/>
  <c r="N12" i="18"/>
  <c r="L22" i="18"/>
  <c r="AL26" i="18"/>
  <c r="AD22" i="18"/>
  <c r="AF14" i="18"/>
  <c r="V10" i="18"/>
  <c r="N34" i="18"/>
  <c r="V26" i="18"/>
  <c r="J16" i="18"/>
  <c r="AH44" i="18"/>
  <c r="AF38" i="18"/>
  <c r="Z8" i="18"/>
  <c r="T20" i="18"/>
  <c r="AD34" i="18"/>
  <c r="Z10" i="18"/>
  <c r="L24" i="18"/>
  <c r="R40" i="18"/>
  <c r="J38" i="18"/>
  <c r="N42" i="18"/>
  <c r="L34" i="18"/>
  <c r="X38" i="18"/>
  <c r="V44" i="18"/>
  <c r="Z30" i="18"/>
  <c r="R34" i="18"/>
  <c r="V36" i="18"/>
  <c r="T24" i="18"/>
  <c r="AJ16" i="18"/>
  <c r="AB28" i="18"/>
  <c r="L8" i="18"/>
  <c r="P32" i="18"/>
  <c r="N22" i="18"/>
  <c r="AL32" i="18"/>
  <c r="AD28" i="18"/>
  <c r="AB6" i="18"/>
  <c r="N38" i="18"/>
  <c r="R32" i="18"/>
  <c r="J24" i="18"/>
  <c r="AJ28" i="18"/>
  <c r="AB24" i="18"/>
  <c r="AF20" i="18"/>
  <c r="T40" i="18"/>
  <c r="X44" i="18"/>
  <c r="T34" i="18"/>
  <c r="R20" i="18"/>
  <c r="AH28" i="18"/>
  <c r="AD44" i="18"/>
  <c r="V12" i="18"/>
  <c r="N8" i="18"/>
  <c r="L44" i="18"/>
  <c r="V34" i="18"/>
  <c r="R26" i="18"/>
  <c r="AL22" i="18"/>
  <c r="AF28" i="18"/>
  <c r="AD6" i="18"/>
  <c r="R42" i="18"/>
  <c r="J40" i="18"/>
  <c r="N44" i="18"/>
  <c r="L36" i="18"/>
  <c r="X40" i="18"/>
  <c r="P30" i="18"/>
  <c r="T32" i="18"/>
  <c r="X34" i="18"/>
  <c r="V22" i="18"/>
  <c r="Z26" i="18"/>
  <c r="R16" i="18"/>
  <c r="P22" i="18"/>
  <c r="T26" i="18"/>
  <c r="N24" i="18"/>
  <c r="N16" i="18"/>
  <c r="N14" i="18"/>
  <c r="AJ18" i="18"/>
  <c r="AH24" i="18"/>
  <c r="AL28" i="18"/>
  <c r="AJ34" i="18"/>
  <c r="AH40" i="18"/>
  <c r="AL44" i="18"/>
  <c r="AJ12" i="18"/>
  <c r="AD24" i="18"/>
  <c r="AB30" i="18"/>
  <c r="AF34" i="18"/>
  <c r="AD40" i="18"/>
  <c r="V14" i="18"/>
  <c r="Z16" i="18"/>
  <c r="AD18" i="18"/>
  <c r="P6" i="18"/>
  <c r="AF6" i="18"/>
  <c r="AD8" i="18"/>
  <c r="AB10" i="18"/>
  <c r="Z12" i="18"/>
  <c r="L10" i="18"/>
  <c r="P40" i="18"/>
  <c r="J34" i="18"/>
  <c r="X30" i="18"/>
  <c r="T36" i="18"/>
  <c r="R24" i="18"/>
  <c r="J20" i="18"/>
  <c r="AH32" i="18"/>
  <c r="AB22" i="18"/>
  <c r="AB38" i="18"/>
  <c r="V8" i="18"/>
  <c r="Z24" i="18"/>
  <c r="N28" i="18"/>
  <c r="AH38" i="18"/>
  <c r="AF32" i="18"/>
  <c r="AB20" i="18"/>
  <c r="T12" i="18"/>
  <c r="L38" i="18"/>
  <c r="X36" i="18"/>
  <c r="N20" i="18"/>
  <c r="AJ38" i="18"/>
  <c r="AB34" i="18"/>
  <c r="AD20" i="18"/>
  <c r="N6" i="18"/>
  <c r="V40" i="18"/>
  <c r="X26" i="18"/>
  <c r="J14" i="18"/>
  <c r="AL38" i="18"/>
  <c r="AF44" i="18"/>
  <c r="X12" i="18"/>
  <c r="R14" i="1"/>
  <c r="R11" i="1"/>
  <c r="AC11" i="1"/>
  <c r="AD11" i="1" s="1"/>
  <c r="AG11" i="1"/>
  <c r="AF11" i="1" s="1"/>
  <c r="F221" i="13"/>
  <c r="F211" i="13"/>
  <c r="F212" i="13"/>
  <c r="F213" i="13"/>
  <c r="F214" i="13"/>
  <c r="F215" i="13"/>
  <c r="F216" i="13"/>
  <c r="F217" i="13"/>
  <c r="F218" i="13"/>
  <c r="F219" i="13"/>
  <c r="F220" i="13"/>
  <c r="F210" i="13"/>
  <c r="B221" i="13" a="1"/>
  <c r="AD14" i="1" l="1"/>
  <c r="AC29" i="19" s="1"/>
  <c r="AE14" i="1"/>
  <c r="L42" i="19"/>
  <c r="L38" i="19"/>
  <c r="T49" i="19"/>
  <c r="S55" i="19"/>
  <c r="O46" i="19"/>
  <c r="K48" i="19"/>
  <c r="M49" i="19"/>
  <c r="O50" i="19"/>
  <c r="K52" i="19"/>
  <c r="M53" i="19"/>
  <c r="O54" i="19"/>
  <c r="K37" i="19"/>
  <c r="M38" i="19"/>
  <c r="O39" i="19"/>
  <c r="K41" i="19"/>
  <c r="M42" i="19"/>
  <c r="O43" i="19"/>
  <c r="K45" i="19"/>
  <c r="L36" i="19"/>
  <c r="Z47" i="19"/>
  <c r="V50" i="19"/>
  <c r="X52" i="19"/>
  <c r="X54" i="19"/>
  <c r="Q47" i="19"/>
  <c r="T55" i="19"/>
  <c r="J47" i="19"/>
  <c r="L48" i="19"/>
  <c r="N49" i="19"/>
  <c r="J51" i="19"/>
  <c r="L52" i="19"/>
  <c r="N53" i="19"/>
  <c r="J55" i="19"/>
  <c r="L37" i="19"/>
  <c r="N38" i="19"/>
  <c r="J40" i="19"/>
  <c r="L41" i="19"/>
  <c r="N42" i="19"/>
  <c r="J44" i="19"/>
  <c r="L45" i="19"/>
  <c r="K36" i="19"/>
  <c r="V48" i="19"/>
  <c r="X50" i="19"/>
  <c r="Z52" i="19"/>
  <c r="Z54" i="19"/>
  <c r="R36" i="19"/>
  <c r="Z36" i="19"/>
  <c r="V37" i="19"/>
  <c r="R38" i="19"/>
  <c r="Z38" i="19"/>
  <c r="V39" i="19"/>
  <c r="R40" i="19"/>
  <c r="Z40" i="19"/>
  <c r="V41" i="19"/>
  <c r="R42" i="19"/>
  <c r="Z42" i="19"/>
  <c r="V43" i="19"/>
  <c r="R44" i="19"/>
  <c r="Z44" i="19"/>
  <c r="V45" i="19"/>
  <c r="X26" i="19"/>
  <c r="Z27" i="19"/>
  <c r="V29" i="19"/>
  <c r="X30" i="19"/>
  <c r="Z31" i="19"/>
  <c r="V33" i="19"/>
  <c r="X34" i="19"/>
  <c r="Z35" i="19"/>
  <c r="P26" i="19"/>
  <c r="L27" i="19"/>
  <c r="T27" i="19"/>
  <c r="P28" i="19"/>
  <c r="L29" i="19"/>
  <c r="T29" i="19"/>
  <c r="P30" i="19"/>
  <c r="L31" i="19"/>
  <c r="T31" i="19"/>
  <c r="P32" i="19"/>
  <c r="L33" i="19"/>
  <c r="T33" i="19"/>
  <c r="P34" i="19"/>
  <c r="L35" i="19"/>
  <c r="T35" i="19"/>
  <c r="P17" i="19"/>
  <c r="R18" i="19"/>
  <c r="T19" i="19"/>
  <c r="P21" i="19"/>
  <c r="R22" i="19"/>
  <c r="T23" i="19"/>
  <c r="P25" i="19"/>
  <c r="L18" i="19"/>
  <c r="N19" i="19"/>
  <c r="J21" i="19"/>
  <c r="L22" i="19"/>
  <c r="N23" i="19"/>
  <c r="J25" i="19"/>
  <c r="L16" i="19"/>
  <c r="AH16" i="19"/>
  <c r="AJ17" i="19"/>
  <c r="AL18" i="19"/>
  <c r="AH20" i="19"/>
  <c r="AJ21" i="19"/>
  <c r="AL22" i="19"/>
  <c r="AH24" i="19"/>
  <c r="AJ25" i="19"/>
  <c r="AL26" i="19"/>
  <c r="AH28" i="19"/>
  <c r="AJ29" i="19"/>
  <c r="AL30" i="19"/>
  <c r="R48" i="19"/>
  <c r="U55" i="19"/>
  <c r="K47" i="19"/>
  <c r="M48" i="19"/>
  <c r="O49" i="19"/>
  <c r="K51" i="19"/>
  <c r="M52" i="19"/>
  <c r="O53" i="19"/>
  <c r="K55" i="19"/>
  <c r="M37" i="19"/>
  <c r="O38" i="19"/>
  <c r="K40" i="19"/>
  <c r="M41" i="19"/>
  <c r="O42" i="19"/>
  <c r="K44" i="19"/>
  <c r="M45" i="19"/>
  <c r="J36" i="19"/>
  <c r="Z50" i="19"/>
  <c r="V53" i="19"/>
  <c r="V55" i="19"/>
  <c r="S48" i="19"/>
  <c r="J46" i="19"/>
  <c r="L47" i="19"/>
  <c r="N48" i="19"/>
  <c r="J50" i="19"/>
  <c r="L51" i="19"/>
  <c r="N52" i="19"/>
  <c r="J54" i="19"/>
  <c r="L55" i="19"/>
  <c r="N37" i="19"/>
  <c r="J39" i="19"/>
  <c r="L40" i="19"/>
  <c r="N41" i="19"/>
  <c r="J43" i="19"/>
  <c r="L44" i="19"/>
  <c r="N45" i="19"/>
  <c r="V46" i="19"/>
  <c r="X48" i="19"/>
  <c r="V51" i="19"/>
  <c r="T36" i="19"/>
  <c r="P37" i="19"/>
  <c r="X37" i="19"/>
  <c r="T38" i="19"/>
  <c r="P39" i="19"/>
  <c r="X39" i="19"/>
  <c r="T40" i="19"/>
  <c r="P41" i="19"/>
  <c r="X41" i="19"/>
  <c r="T42" i="19"/>
  <c r="P43" i="19"/>
  <c r="X43" i="19"/>
  <c r="T44" i="19"/>
  <c r="P45" i="19"/>
  <c r="X45" i="19"/>
  <c r="Z26" i="19"/>
  <c r="V28" i="19"/>
  <c r="X29" i="19"/>
  <c r="Z30" i="19"/>
  <c r="V32" i="19"/>
  <c r="X33" i="19"/>
  <c r="Z34" i="19"/>
  <c r="J26" i="19"/>
  <c r="R26" i="19"/>
  <c r="N27" i="19"/>
  <c r="J28" i="19"/>
  <c r="R28" i="19"/>
  <c r="N29" i="19"/>
  <c r="J30" i="19"/>
  <c r="R30" i="19"/>
  <c r="N31" i="19"/>
  <c r="J32" i="19"/>
  <c r="R32" i="19"/>
  <c r="N33" i="19"/>
  <c r="J34" i="19"/>
  <c r="R34" i="19"/>
  <c r="N35" i="19"/>
  <c r="P16" i="19"/>
  <c r="R17" i="19"/>
  <c r="T18" i="19"/>
  <c r="P20" i="19"/>
  <c r="R21" i="19"/>
  <c r="T22" i="19"/>
  <c r="P24" i="19"/>
  <c r="R25" i="19"/>
  <c r="N18" i="19"/>
  <c r="J20" i="19"/>
  <c r="L21" i="19"/>
  <c r="N22" i="19"/>
  <c r="J24" i="19"/>
  <c r="L25" i="19"/>
  <c r="N16" i="19"/>
  <c r="AJ16" i="19"/>
  <c r="AL17" i="19"/>
  <c r="AH19" i="19"/>
  <c r="AJ20" i="19"/>
  <c r="AL21" i="19"/>
  <c r="AH23" i="19"/>
  <c r="AJ24" i="19"/>
  <c r="AL25" i="19"/>
  <c r="AH27" i="19"/>
  <c r="AJ28" i="19"/>
  <c r="AL29" i="19"/>
  <c r="R52" i="19"/>
  <c r="K46" i="19"/>
  <c r="M47" i="19"/>
  <c r="O48" i="19"/>
  <c r="K50" i="19"/>
  <c r="M51" i="19"/>
  <c r="O52" i="19"/>
  <c r="K54" i="19"/>
  <c r="M55" i="19"/>
  <c r="O37" i="19"/>
  <c r="K39" i="19"/>
  <c r="M40" i="19"/>
  <c r="O41" i="19"/>
  <c r="K43" i="19"/>
  <c r="M44" i="19"/>
  <c r="O45" i="19"/>
  <c r="X46" i="19"/>
  <c r="Z48" i="19"/>
  <c r="X51" i="19"/>
  <c r="X53" i="19"/>
  <c r="X55" i="19"/>
  <c r="S52" i="19"/>
  <c r="L46" i="19"/>
  <c r="N47" i="19"/>
  <c r="J49" i="19"/>
  <c r="L50" i="19"/>
  <c r="N51" i="19"/>
  <c r="J53" i="19"/>
  <c r="L54" i="19"/>
  <c r="N55" i="19"/>
  <c r="J38" i="19"/>
  <c r="L39" i="19"/>
  <c r="N40" i="19"/>
  <c r="J42" i="19"/>
  <c r="L43" i="19"/>
  <c r="N44" i="19"/>
  <c r="O36" i="19"/>
  <c r="Z46" i="19"/>
  <c r="V49" i="19"/>
  <c r="Z51" i="19"/>
  <c r="Z55" i="19"/>
  <c r="V36" i="19"/>
  <c r="R37" i="19"/>
  <c r="Z37" i="19"/>
  <c r="V38" i="19"/>
  <c r="R39" i="19"/>
  <c r="Z39" i="19"/>
  <c r="V40" i="19"/>
  <c r="R41" i="19"/>
  <c r="Z41" i="19"/>
  <c r="V42" i="19"/>
  <c r="R43" i="19"/>
  <c r="Z43" i="19"/>
  <c r="V44" i="19"/>
  <c r="R45" i="19"/>
  <c r="Z45" i="19"/>
  <c r="V27" i="19"/>
  <c r="X28" i="19"/>
  <c r="Z29" i="19"/>
  <c r="V31" i="19"/>
  <c r="X32" i="19"/>
  <c r="Z33" i="19"/>
  <c r="V35" i="19"/>
  <c r="L26" i="19"/>
  <c r="T26" i="19"/>
  <c r="P27" i="19"/>
  <c r="L28" i="19"/>
  <c r="T28" i="19"/>
  <c r="P29" i="19"/>
  <c r="L30" i="19"/>
  <c r="T30" i="19"/>
  <c r="P31" i="19"/>
  <c r="L32" i="19"/>
  <c r="T32" i="19"/>
  <c r="P33" i="19"/>
  <c r="L34" i="19"/>
  <c r="T34" i="19"/>
  <c r="P35" i="19"/>
  <c r="R16" i="19"/>
  <c r="T17" i="19"/>
  <c r="P19" i="19"/>
  <c r="R20" i="19"/>
  <c r="T21" i="19"/>
  <c r="P23" i="19"/>
  <c r="R24" i="19"/>
  <c r="T25" i="19"/>
  <c r="J19" i="19"/>
  <c r="L20" i="19"/>
  <c r="N21" i="19"/>
  <c r="J23" i="19"/>
  <c r="L24" i="19"/>
  <c r="N25" i="19"/>
  <c r="L17" i="19"/>
  <c r="AL16" i="19"/>
  <c r="AH18" i="19"/>
  <c r="AJ19" i="19"/>
  <c r="AL20" i="19"/>
  <c r="AH22" i="19"/>
  <c r="AJ23" i="19"/>
  <c r="AL24" i="19"/>
  <c r="AH26" i="19"/>
  <c r="AJ27" i="19"/>
  <c r="AL28" i="19"/>
  <c r="AH30" i="19"/>
  <c r="T53" i="19"/>
  <c r="M46" i="19"/>
  <c r="O47" i="19"/>
  <c r="K49" i="19"/>
  <c r="M50" i="19"/>
  <c r="O51" i="19"/>
  <c r="K53" i="19"/>
  <c r="M54" i="19"/>
  <c r="O55" i="19"/>
  <c r="K38" i="19"/>
  <c r="M39" i="19"/>
  <c r="O40" i="19"/>
  <c r="K42" i="19"/>
  <c r="M43" i="19"/>
  <c r="O44" i="19"/>
  <c r="N36" i="19"/>
  <c r="V47" i="19"/>
  <c r="X49" i="19"/>
  <c r="V52" i="19"/>
  <c r="Z53" i="19"/>
  <c r="U53" i="19"/>
  <c r="N46" i="19"/>
  <c r="J48" i="19"/>
  <c r="L49" i="19"/>
  <c r="N50" i="19"/>
  <c r="J52" i="19"/>
  <c r="L53" i="19"/>
  <c r="N54" i="19"/>
  <c r="J37" i="19"/>
  <c r="N39" i="19"/>
  <c r="J41" i="19"/>
  <c r="N43" i="19"/>
  <c r="J45" i="19"/>
  <c r="M36" i="19"/>
  <c r="X47" i="19"/>
  <c r="Z49" i="19"/>
  <c r="V54" i="19"/>
  <c r="P36" i="19"/>
  <c r="X36" i="19"/>
  <c r="T37" i="19"/>
  <c r="P38" i="19"/>
  <c r="X38" i="19"/>
  <c r="T39" i="19"/>
  <c r="P40" i="19"/>
  <c r="X40" i="19"/>
  <c r="T41" i="19"/>
  <c r="P42" i="19"/>
  <c r="X42" i="19"/>
  <c r="T43" i="19"/>
  <c r="P44" i="19"/>
  <c r="X44" i="19"/>
  <c r="T45" i="19"/>
  <c r="V26" i="19"/>
  <c r="X27" i="19"/>
  <c r="Z28" i="19"/>
  <c r="V30" i="19"/>
  <c r="X31" i="19"/>
  <c r="Z32" i="19"/>
  <c r="V34" i="19"/>
  <c r="X35" i="19"/>
  <c r="N26" i="19"/>
  <c r="J27" i="19"/>
  <c r="R27" i="19"/>
  <c r="N28" i="19"/>
  <c r="J29" i="19"/>
  <c r="R29" i="19"/>
  <c r="N30" i="19"/>
  <c r="J31" i="19"/>
  <c r="R31" i="19"/>
  <c r="N32" i="19"/>
  <c r="J33" i="19"/>
  <c r="R33" i="19"/>
  <c r="N34" i="19"/>
  <c r="J35" i="19"/>
  <c r="R35" i="19"/>
  <c r="T16" i="19"/>
  <c r="P18" i="19"/>
  <c r="R19" i="19"/>
  <c r="T20" i="19"/>
  <c r="P22" i="19"/>
  <c r="R23" i="19"/>
  <c r="T24" i="19"/>
  <c r="J18" i="19"/>
  <c r="L19" i="19"/>
  <c r="N20" i="19"/>
  <c r="J22" i="19"/>
  <c r="L23" i="19"/>
  <c r="N24" i="19"/>
  <c r="J16" i="19"/>
  <c r="N17" i="19"/>
  <c r="AH17" i="19"/>
  <c r="AJ18" i="19"/>
  <c r="AL19" i="19"/>
  <c r="AH21" i="19"/>
  <c r="AJ22" i="19"/>
  <c r="AL23" i="19"/>
  <c r="AH25" i="19"/>
  <c r="AJ26" i="19"/>
  <c r="AL27" i="19"/>
  <c r="AH29" i="19"/>
  <c r="AJ30" i="19"/>
  <c r="AL31" i="19"/>
  <c r="AH33" i="19"/>
  <c r="AJ34" i="19"/>
  <c r="AL35" i="19"/>
  <c r="AH37" i="19"/>
  <c r="AJ38" i="19"/>
  <c r="AL39" i="19"/>
  <c r="AH41" i="19"/>
  <c r="AJ42" i="19"/>
  <c r="AL43" i="19"/>
  <c r="AH45" i="19"/>
  <c r="AJ46" i="19"/>
  <c r="AL47" i="19"/>
  <c r="AH49" i="19"/>
  <c r="AJ50" i="19"/>
  <c r="AL51" i="19"/>
  <c r="AH53" i="19"/>
  <c r="AJ54" i="19"/>
  <c r="AL55" i="19"/>
  <c r="AH9" i="19"/>
  <c r="AJ10" i="19"/>
  <c r="AL11" i="19"/>
  <c r="AH13" i="19"/>
  <c r="AJ14" i="19"/>
  <c r="AL15" i="19"/>
  <c r="AJ7" i="19"/>
  <c r="AF26" i="19"/>
  <c r="AB28" i="19"/>
  <c r="AD29" i="19"/>
  <c r="AF30" i="19"/>
  <c r="AB32" i="19"/>
  <c r="AD33" i="19"/>
  <c r="AF34" i="19"/>
  <c r="AB36" i="19"/>
  <c r="AD37" i="19"/>
  <c r="AF38" i="19"/>
  <c r="AB40" i="19"/>
  <c r="AD41" i="19"/>
  <c r="AF42" i="19"/>
  <c r="AB44" i="19"/>
  <c r="AD45" i="19"/>
  <c r="AF46" i="19"/>
  <c r="AB48" i="19"/>
  <c r="AD49" i="19"/>
  <c r="AF50" i="19"/>
  <c r="AB52" i="19"/>
  <c r="AD53" i="19"/>
  <c r="AF54" i="19"/>
  <c r="V16" i="19"/>
  <c r="AD16" i="19"/>
  <c r="Z17" i="19"/>
  <c r="V18" i="19"/>
  <c r="AD18" i="19"/>
  <c r="Z19" i="19"/>
  <c r="V20" i="19"/>
  <c r="AD20" i="19"/>
  <c r="Z21" i="19"/>
  <c r="V22" i="19"/>
  <c r="AD22" i="19"/>
  <c r="Z23" i="19"/>
  <c r="V24" i="19"/>
  <c r="AD24" i="19"/>
  <c r="Z25" i="19"/>
  <c r="P6" i="19"/>
  <c r="X6" i="19"/>
  <c r="AF6" i="19"/>
  <c r="V7" i="19"/>
  <c r="AD7" i="19"/>
  <c r="T8" i="19"/>
  <c r="AB8" i="19"/>
  <c r="R9" i="19"/>
  <c r="Z9" i="19"/>
  <c r="P10" i="19"/>
  <c r="X10" i="19"/>
  <c r="AF10" i="19"/>
  <c r="V11" i="19"/>
  <c r="AD11" i="19"/>
  <c r="T12" i="19"/>
  <c r="AB12" i="19"/>
  <c r="R13" i="19"/>
  <c r="Z13" i="19"/>
  <c r="P14" i="19"/>
  <c r="X14" i="19"/>
  <c r="AF14"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H6" i="19"/>
  <c r="AL7" i="19"/>
  <c r="AB27" i="19"/>
  <c r="AD28" i="19"/>
  <c r="AF29" i="19"/>
  <c r="AB31" i="19"/>
  <c r="AD32" i="19"/>
  <c r="AF33" i="19"/>
  <c r="AB35" i="19"/>
  <c r="AD36" i="19"/>
  <c r="AF37" i="19"/>
  <c r="AB39" i="19"/>
  <c r="AD40" i="19"/>
  <c r="AF41" i="19"/>
  <c r="AB43" i="19"/>
  <c r="AD44" i="19"/>
  <c r="AF45" i="19"/>
  <c r="AB47" i="19"/>
  <c r="AD48" i="19"/>
  <c r="AF49" i="19"/>
  <c r="AB51" i="19"/>
  <c r="AD52" i="19"/>
  <c r="AF53" i="19"/>
  <c r="AB55" i="19"/>
  <c r="X16" i="19"/>
  <c r="AF16" i="19"/>
  <c r="AB17" i="19"/>
  <c r="X18" i="19"/>
  <c r="AF18" i="19"/>
  <c r="AB19" i="19"/>
  <c r="X20" i="19"/>
  <c r="AF20" i="19"/>
  <c r="AB21" i="19"/>
  <c r="X22" i="19"/>
  <c r="AF22" i="19"/>
  <c r="AB23" i="19"/>
  <c r="X24" i="19"/>
  <c r="AF24" i="19"/>
  <c r="AB25" i="19"/>
  <c r="R6" i="19"/>
  <c r="Z6" i="19"/>
  <c r="P7" i="19"/>
  <c r="X7" i="19"/>
  <c r="AF7" i="19"/>
  <c r="V8" i="19"/>
  <c r="AD8" i="19"/>
  <c r="T9" i="19"/>
  <c r="AB9" i="19"/>
  <c r="R10" i="19"/>
  <c r="Z10" i="19"/>
  <c r="P11" i="19"/>
  <c r="X11" i="19"/>
  <c r="AF11" i="19"/>
  <c r="V12" i="19"/>
  <c r="AD12" i="19"/>
  <c r="T13" i="19"/>
  <c r="AB13" i="19"/>
  <c r="R14" i="19"/>
  <c r="Z14" i="19"/>
  <c r="AH31" i="19"/>
  <c r="AJ32" i="19"/>
  <c r="AL33" i="19"/>
  <c r="AH35" i="19"/>
  <c r="AJ36" i="19"/>
  <c r="AL37" i="19"/>
  <c r="AH39" i="19"/>
  <c r="AJ40" i="19"/>
  <c r="AL41" i="19"/>
  <c r="AH43" i="19"/>
  <c r="AJ44" i="19"/>
  <c r="AL45" i="19"/>
  <c r="AH47" i="19"/>
  <c r="AJ48" i="19"/>
  <c r="AL49" i="19"/>
  <c r="AH51" i="19"/>
  <c r="AJ52" i="19"/>
  <c r="AL53" i="19"/>
  <c r="AH55" i="19"/>
  <c r="AJ8" i="19"/>
  <c r="AL9" i="19"/>
  <c r="AH11" i="19"/>
  <c r="AJ12" i="19"/>
  <c r="AL13" i="19"/>
  <c r="AH15" i="19"/>
  <c r="AJ6" i="19"/>
  <c r="AB26" i="19"/>
  <c r="AD27" i="19"/>
  <c r="AF28" i="19"/>
  <c r="AB30" i="19"/>
  <c r="AD31" i="19"/>
  <c r="AF32" i="19"/>
  <c r="AB34" i="19"/>
  <c r="AD35" i="19"/>
  <c r="AF36" i="19"/>
  <c r="AB38" i="19"/>
  <c r="AD39" i="19"/>
  <c r="AF40" i="19"/>
  <c r="AB42" i="19"/>
  <c r="AD43" i="19"/>
  <c r="AF44" i="19"/>
  <c r="AB46" i="19"/>
  <c r="AD47" i="19"/>
  <c r="AF48" i="19"/>
  <c r="AB50" i="19"/>
  <c r="AD51" i="19"/>
  <c r="AF52" i="19"/>
  <c r="AB54" i="19"/>
  <c r="AD55" i="19"/>
  <c r="Z16" i="19"/>
  <c r="V17" i="19"/>
  <c r="AD17" i="19"/>
  <c r="Z18" i="19"/>
  <c r="V19" i="19"/>
  <c r="AD19" i="19"/>
  <c r="Z20" i="19"/>
  <c r="V21" i="19"/>
  <c r="AD21" i="19"/>
  <c r="Z22" i="19"/>
  <c r="V23" i="19"/>
  <c r="AD23" i="19"/>
  <c r="Z24" i="19"/>
  <c r="V25" i="19"/>
  <c r="AD25" i="19"/>
  <c r="T6" i="19"/>
  <c r="AB6" i="19"/>
  <c r="R7" i="19"/>
  <c r="Z7" i="19"/>
  <c r="P8" i="19"/>
  <c r="X8" i="19"/>
  <c r="AF8" i="19"/>
  <c r="V9" i="19"/>
  <c r="AD9" i="19"/>
  <c r="T10" i="19"/>
  <c r="AB10" i="19"/>
  <c r="R11" i="19"/>
  <c r="Z11" i="19"/>
  <c r="P12" i="19"/>
  <c r="X12" i="19"/>
  <c r="AF12" i="19"/>
  <c r="V13" i="19"/>
  <c r="AD13" i="19"/>
  <c r="T14" i="19"/>
  <c r="AB14" i="19"/>
  <c r="AL36" i="19"/>
  <c r="AJ47" i="19"/>
  <c r="AH10" i="19"/>
  <c r="AB29" i="19"/>
  <c r="AF39" i="19"/>
  <c r="AD50" i="19"/>
  <c r="AB18" i="19"/>
  <c r="AF23" i="19"/>
  <c r="R8" i="19"/>
  <c r="AB11" i="19"/>
  <c r="AD14" i="19"/>
  <c r="V15" i="19"/>
  <c r="AD15" i="19"/>
  <c r="N8" i="19"/>
  <c r="J10" i="19"/>
  <c r="L11" i="19"/>
  <c r="N12" i="19"/>
  <c r="J14" i="19"/>
  <c r="L15" i="19"/>
  <c r="N6" i="19"/>
  <c r="AD38" i="19"/>
  <c r="AH38" i="19"/>
  <c r="AL48" i="19"/>
  <c r="AJ11" i="19"/>
  <c r="AD30" i="19"/>
  <c r="AB41" i="19"/>
  <c r="AF51" i="19"/>
  <c r="X19" i="19"/>
  <c r="AB24" i="19"/>
  <c r="Z8" i="19"/>
  <c r="R12" i="19"/>
  <c r="AB49" i="19"/>
  <c r="AJ39" i="19"/>
  <c r="AH50" i="19"/>
  <c r="AL12" i="19"/>
  <c r="AF31" i="19"/>
  <c r="AD42" i="19"/>
  <c r="AB53" i="19"/>
  <c r="AF19" i="19"/>
  <c r="X25" i="19"/>
  <c r="P9" i="19"/>
  <c r="Z12" i="19"/>
  <c r="P15" i="19"/>
  <c r="X15" i="19"/>
  <c r="AF15" i="19"/>
  <c r="J9" i="19"/>
  <c r="L10" i="19"/>
  <c r="N11" i="19"/>
  <c r="J13" i="19"/>
  <c r="L14" i="19"/>
  <c r="N15" i="19"/>
  <c r="L7" i="19"/>
  <c r="AF17" i="19"/>
  <c r="T11" i="19"/>
  <c r="AL40" i="19"/>
  <c r="AJ51" i="19"/>
  <c r="AH14" i="19"/>
  <c r="AB33" i="19"/>
  <c r="AF43" i="19"/>
  <c r="AD54" i="19"/>
  <c r="AB20" i="19"/>
  <c r="AF25" i="19"/>
  <c r="X9" i="19"/>
  <c r="P13" i="19"/>
  <c r="AF27" i="19"/>
  <c r="X23" i="19"/>
  <c r="AJ31" i="19"/>
  <c r="AH42" i="19"/>
  <c r="AL52" i="19"/>
  <c r="AJ15" i="19"/>
  <c r="AD34" i="19"/>
  <c r="AB45" i="19"/>
  <c r="AF55" i="19"/>
  <c r="X21" i="19"/>
  <c r="V6" i="19"/>
  <c r="AF9" i="19"/>
  <c r="X13" i="19"/>
  <c r="R15" i="19"/>
  <c r="Z15" i="19"/>
  <c r="J8" i="19"/>
  <c r="L9" i="19"/>
  <c r="N10" i="19"/>
  <c r="J12" i="19"/>
  <c r="L13" i="19"/>
  <c r="N14" i="19"/>
  <c r="J6" i="19"/>
  <c r="N7" i="19"/>
  <c r="AL8" i="19"/>
  <c r="AL32" i="19"/>
  <c r="AJ43" i="19"/>
  <c r="AH54" i="19"/>
  <c r="AL6" i="19"/>
  <c r="AF35" i="19"/>
  <c r="AD46" i="19"/>
  <c r="AB16" i="19"/>
  <c r="AF21" i="19"/>
  <c r="AD6" i="19"/>
  <c r="V10" i="19"/>
  <c r="AF13" i="19"/>
  <c r="AH46" i="19"/>
  <c r="AH34" i="19"/>
  <c r="AL44" i="19"/>
  <c r="AJ55" i="19"/>
  <c r="AD26" i="19"/>
  <c r="AB37" i="19"/>
  <c r="AF47" i="19"/>
  <c r="X17" i="19"/>
  <c r="AB22" i="19"/>
  <c r="T7" i="19"/>
  <c r="AD10" i="19"/>
  <c r="V14" i="19"/>
  <c r="T15" i="19"/>
  <c r="AB15" i="19"/>
  <c r="L8" i="19"/>
  <c r="N9" i="19"/>
  <c r="J11" i="19"/>
  <c r="L12" i="19"/>
  <c r="N13" i="19"/>
  <c r="J15" i="19"/>
  <c r="L6" i="19"/>
  <c r="AJ35" i="19"/>
  <c r="AB7" i="19"/>
  <c r="P47" i="19"/>
  <c r="Q52" i="19"/>
  <c r="T50" i="19"/>
  <c r="Q49" i="19"/>
  <c r="T47" i="19"/>
  <c r="Q46" i="19"/>
  <c r="U52" i="19"/>
  <c r="S51" i="19"/>
  <c r="Q53" i="19"/>
  <c r="P55" i="19"/>
  <c r="S53" i="19"/>
  <c r="R47" i="19"/>
  <c r="Q51" i="19"/>
  <c r="U50" i="19"/>
  <c r="R49" i="19"/>
  <c r="U47" i="19"/>
  <c r="R46" i="19"/>
  <c r="R55" i="19"/>
  <c r="R54" i="19"/>
  <c r="S54" i="19"/>
  <c r="T51" i="19"/>
  <c r="R50" i="19"/>
  <c r="S47" i="19"/>
  <c r="P46" i="19"/>
  <c r="S49" i="19"/>
  <c r="P48" i="19"/>
  <c r="S46" i="19"/>
  <c r="Q54" i="19"/>
  <c r="P54" i="19"/>
  <c r="T52" i="19"/>
  <c r="R51" i="19"/>
  <c r="T54" i="19"/>
  <c r="P50" i="19"/>
  <c r="T48" i="19"/>
  <c r="S50" i="19"/>
  <c r="P51" i="19"/>
  <c r="Q48" i="19"/>
  <c r="T46" i="19"/>
  <c r="U46" i="19"/>
  <c r="U49" i="19"/>
  <c r="U48" i="19"/>
  <c r="P49" i="19"/>
  <c r="Q55" i="19"/>
  <c r="P53" i="19"/>
  <c r="Q50" i="19"/>
  <c r="U51" i="19"/>
  <c r="U54" i="19"/>
  <c r="R53" i="19"/>
  <c r="P52" i="19"/>
  <c r="AH14" i="1"/>
  <c r="AE11" i="1"/>
  <c r="AC12" i="1" s="1"/>
  <c r="AD12" i="1" s="1"/>
  <c r="AH11" i="1"/>
  <c r="AG12" i="1"/>
  <c r="AF12" i="1" s="1"/>
  <c r="B221" i="13"/>
  <c r="W54" i="19" l="1"/>
  <c r="Q36" i="19"/>
  <c r="Y36" i="19"/>
  <c r="U37" i="19"/>
  <c r="Q38" i="19"/>
  <c r="Y38" i="19"/>
  <c r="U39" i="19"/>
  <c r="Q40" i="19"/>
  <c r="Y40" i="19"/>
  <c r="U41" i="19"/>
  <c r="Q42" i="19"/>
  <c r="Y42" i="19"/>
  <c r="U43" i="19"/>
  <c r="Q44" i="19"/>
  <c r="Y44" i="19"/>
  <c r="U45" i="19"/>
  <c r="W26" i="19"/>
  <c r="Y27" i="19"/>
  <c r="AA28" i="19"/>
  <c r="W30" i="19"/>
  <c r="Y31" i="19"/>
  <c r="AA32" i="19"/>
  <c r="W34" i="19"/>
  <c r="Y35" i="19"/>
  <c r="O26" i="19"/>
  <c r="K27" i="19"/>
  <c r="S27" i="19"/>
  <c r="O28" i="19"/>
  <c r="K29" i="19"/>
  <c r="S29" i="19"/>
  <c r="O30" i="19"/>
  <c r="K31" i="19"/>
  <c r="S31" i="19"/>
  <c r="O32" i="19"/>
  <c r="K33" i="19"/>
  <c r="S33" i="19"/>
  <c r="O34" i="19"/>
  <c r="K35" i="19"/>
  <c r="S35" i="19"/>
  <c r="U16" i="19"/>
  <c r="Q18" i="19"/>
  <c r="S19" i="19"/>
  <c r="U20" i="19"/>
  <c r="Q22" i="19"/>
  <c r="S23" i="19"/>
  <c r="U24" i="19"/>
  <c r="K18" i="19"/>
  <c r="M19" i="19"/>
  <c r="O20" i="19"/>
  <c r="K22" i="19"/>
  <c r="M23" i="19"/>
  <c r="O24" i="19"/>
  <c r="K16" i="19"/>
  <c r="O17" i="19"/>
  <c r="AI17" i="19"/>
  <c r="W48" i="19"/>
  <c r="S36" i="19"/>
  <c r="AA36" i="19"/>
  <c r="W37" i="19"/>
  <c r="S38" i="19"/>
  <c r="AA38" i="19"/>
  <c r="W39" i="19"/>
  <c r="S40" i="19"/>
  <c r="AA40" i="19"/>
  <c r="W41" i="19"/>
  <c r="S42" i="19"/>
  <c r="AA42" i="19"/>
  <c r="W43" i="19"/>
  <c r="S44" i="19"/>
  <c r="AA44" i="19"/>
  <c r="W45" i="19"/>
  <c r="Y26" i="19"/>
  <c r="AA27" i="19"/>
  <c r="W29" i="19"/>
  <c r="Y30" i="19"/>
  <c r="AA31" i="19"/>
  <c r="W33" i="19"/>
  <c r="Y34" i="19"/>
  <c r="AA35" i="19"/>
  <c r="Q26" i="19"/>
  <c r="M27" i="19"/>
  <c r="U27" i="19"/>
  <c r="Q28" i="19"/>
  <c r="M29" i="19"/>
  <c r="U29" i="19"/>
  <c r="Q30" i="19"/>
  <c r="M31" i="19"/>
  <c r="U31" i="19"/>
  <c r="Q32" i="19"/>
  <c r="M33" i="19"/>
  <c r="U33" i="19"/>
  <c r="Q34" i="19"/>
  <c r="M35" i="19"/>
  <c r="U35" i="19"/>
  <c r="Q17" i="19"/>
  <c r="S18" i="19"/>
  <c r="U19" i="19"/>
  <c r="Q21" i="19"/>
  <c r="S22" i="19"/>
  <c r="U23" i="19"/>
  <c r="Q25" i="19"/>
  <c r="M18" i="19"/>
  <c r="O19" i="19"/>
  <c r="K21" i="19"/>
  <c r="M22" i="19"/>
  <c r="O23" i="19"/>
  <c r="K25" i="19"/>
  <c r="M16" i="19"/>
  <c r="AI16" i="19"/>
  <c r="AK17" i="19"/>
  <c r="AM18" i="19"/>
  <c r="AI20" i="19"/>
  <c r="AK21" i="19"/>
  <c r="AM22" i="19"/>
  <c r="AI24" i="19"/>
  <c r="AK25" i="19"/>
  <c r="AM26" i="19"/>
  <c r="AI28" i="19"/>
  <c r="AK29" i="19"/>
  <c r="AM30" i="19"/>
  <c r="W53" i="19"/>
  <c r="W55" i="19"/>
  <c r="U36" i="19"/>
  <c r="Q37" i="19"/>
  <c r="Y37" i="19"/>
  <c r="U38" i="19"/>
  <c r="Q39" i="19"/>
  <c r="Y39" i="19"/>
  <c r="U40" i="19"/>
  <c r="Q41" i="19"/>
  <c r="Y41" i="19"/>
  <c r="U42" i="19"/>
  <c r="Q43" i="19"/>
  <c r="Y43" i="19"/>
  <c r="U44" i="19"/>
  <c r="Q45" i="19"/>
  <c r="Y45" i="19"/>
  <c r="AA26" i="19"/>
  <c r="W28" i="19"/>
  <c r="Y29" i="19"/>
  <c r="AA30" i="19"/>
  <c r="W32" i="19"/>
  <c r="Y33" i="19"/>
  <c r="AA34" i="19"/>
  <c r="K26" i="19"/>
  <c r="S26" i="19"/>
  <c r="O27" i="19"/>
  <c r="K28" i="19"/>
  <c r="S28" i="19"/>
  <c r="O29" i="19"/>
  <c r="K30" i="19"/>
  <c r="S30" i="19"/>
  <c r="O31" i="19"/>
  <c r="K32" i="19"/>
  <c r="S32" i="19"/>
  <c r="O33" i="19"/>
  <c r="K34" i="19"/>
  <c r="S34" i="19"/>
  <c r="O35" i="19"/>
  <c r="Q16" i="19"/>
  <c r="S17" i="19"/>
  <c r="U18" i="19"/>
  <c r="Q20" i="19"/>
  <c r="S21" i="19"/>
  <c r="U22" i="19"/>
  <c r="Q24" i="19"/>
  <c r="S25" i="19"/>
  <c r="O18" i="19"/>
  <c r="K20" i="19"/>
  <c r="M21" i="19"/>
  <c r="O22" i="19"/>
  <c r="K24" i="19"/>
  <c r="M25" i="19"/>
  <c r="O16" i="19"/>
  <c r="AK16" i="19"/>
  <c r="AM17" i="19"/>
  <c r="AI19" i="19"/>
  <c r="AK20" i="19"/>
  <c r="AM21" i="19"/>
  <c r="AI23" i="19"/>
  <c r="AK24" i="19"/>
  <c r="AM25" i="19"/>
  <c r="AI27" i="19"/>
  <c r="AK28" i="19"/>
  <c r="AM29" i="19"/>
  <c r="Y53" i="19"/>
  <c r="AA55" i="19"/>
  <c r="W36" i="19"/>
  <c r="S37" i="19"/>
  <c r="AA37" i="19"/>
  <c r="W38" i="19"/>
  <c r="S39" i="19"/>
  <c r="AA39" i="19"/>
  <c r="W40" i="19"/>
  <c r="S41" i="19"/>
  <c r="AA41" i="19"/>
  <c r="W42" i="19"/>
  <c r="S43" i="19"/>
  <c r="AA43" i="19"/>
  <c r="W44" i="19"/>
  <c r="S45" i="19"/>
  <c r="AA45" i="19"/>
  <c r="W27" i="19"/>
  <c r="Y28" i="19"/>
  <c r="AA29" i="19"/>
  <c r="W31" i="19"/>
  <c r="Y32" i="19"/>
  <c r="AA33" i="19"/>
  <c r="W35" i="19"/>
  <c r="M26" i="19"/>
  <c r="U26" i="19"/>
  <c r="Q27" i="19"/>
  <c r="M28" i="19"/>
  <c r="U28" i="19"/>
  <c r="Q29" i="19"/>
  <c r="M30" i="19"/>
  <c r="U30" i="19"/>
  <c r="Q31" i="19"/>
  <c r="M32" i="19"/>
  <c r="U32" i="19"/>
  <c r="Q33" i="19"/>
  <c r="M34" i="19"/>
  <c r="U34" i="19"/>
  <c r="Q35" i="19"/>
  <c r="S16" i="19"/>
  <c r="U17" i="19"/>
  <c r="Q19" i="19"/>
  <c r="S20" i="19"/>
  <c r="U21" i="19"/>
  <c r="Q23" i="19"/>
  <c r="S24" i="19"/>
  <c r="U25" i="19"/>
  <c r="K19" i="19"/>
  <c r="M20" i="19"/>
  <c r="O21" i="19"/>
  <c r="K23" i="19"/>
  <c r="M24" i="19"/>
  <c r="O25" i="19"/>
  <c r="M17" i="19"/>
  <c r="AM16" i="19"/>
  <c r="AI18" i="19"/>
  <c r="AK19" i="19"/>
  <c r="AM20" i="19"/>
  <c r="AI22" i="19"/>
  <c r="AK23" i="19"/>
  <c r="AM24" i="19"/>
  <c r="AI26" i="19"/>
  <c r="AK27" i="19"/>
  <c r="AM28" i="19"/>
  <c r="AI30" i="19"/>
  <c r="W52" i="19"/>
  <c r="AI25" i="19"/>
  <c r="AK31" i="19"/>
  <c r="AM32" i="19"/>
  <c r="AI34" i="19"/>
  <c r="AK35" i="19"/>
  <c r="AM36" i="19"/>
  <c r="AI38" i="19"/>
  <c r="AK39" i="19"/>
  <c r="AM40" i="19"/>
  <c r="AI42" i="19"/>
  <c r="AK43" i="19"/>
  <c r="AM44" i="19"/>
  <c r="AI46" i="19"/>
  <c r="AK47" i="19"/>
  <c r="AM48" i="19"/>
  <c r="AI50" i="19"/>
  <c r="AK51" i="19"/>
  <c r="AM52" i="19"/>
  <c r="AI54" i="19"/>
  <c r="AK55" i="19"/>
  <c r="AM8" i="19"/>
  <c r="AI10" i="19"/>
  <c r="AK11" i="19"/>
  <c r="AM12" i="19"/>
  <c r="AI14" i="19"/>
  <c r="AK15" i="19"/>
  <c r="AM6" i="19"/>
  <c r="AE26" i="19"/>
  <c r="AG27" i="19"/>
  <c r="AE30" i="19"/>
  <c r="AG31" i="19"/>
  <c r="AC33" i="19"/>
  <c r="AE34" i="19"/>
  <c r="AG35" i="19"/>
  <c r="AC37" i="19"/>
  <c r="AE38" i="19"/>
  <c r="AG39" i="19"/>
  <c r="AC41" i="19"/>
  <c r="AE42" i="19"/>
  <c r="AG43" i="19"/>
  <c r="AC45" i="19"/>
  <c r="AE46" i="19"/>
  <c r="AG47" i="19"/>
  <c r="AC49" i="19"/>
  <c r="AE50" i="19"/>
  <c r="AG51" i="19"/>
  <c r="AC53" i="19"/>
  <c r="AE54" i="19"/>
  <c r="AG55" i="19"/>
  <c r="AC16" i="19"/>
  <c r="Y17" i="19"/>
  <c r="AG17" i="19"/>
  <c r="AC18" i="19"/>
  <c r="Y19" i="19"/>
  <c r="AG19" i="19"/>
  <c r="AC20" i="19"/>
  <c r="Y21" i="19"/>
  <c r="AG21" i="19"/>
  <c r="AC22" i="19"/>
  <c r="Y23" i="19"/>
  <c r="AG23" i="19"/>
  <c r="AC24" i="19"/>
  <c r="Y25" i="19"/>
  <c r="AG25" i="19"/>
  <c r="W6" i="19"/>
  <c r="AE6" i="19"/>
  <c r="U7" i="19"/>
  <c r="AC7" i="19"/>
  <c r="S8" i="19"/>
  <c r="AA8" i="19"/>
  <c r="Q9" i="19"/>
  <c r="Y9" i="19"/>
  <c r="AG9" i="19"/>
  <c r="W10" i="19"/>
  <c r="AE10" i="19"/>
  <c r="U11" i="19"/>
  <c r="AC11" i="19"/>
  <c r="S12" i="19"/>
  <c r="AA12" i="19"/>
  <c r="Q13" i="19"/>
  <c r="Y13" i="19"/>
  <c r="AG13" i="19"/>
  <c r="W14" i="19"/>
  <c r="AE14" i="19"/>
  <c r="AK26" i="19"/>
  <c r="AM27" i="19"/>
  <c r="AM31" i="19"/>
  <c r="AI33" i="19"/>
  <c r="AK34" i="19"/>
  <c r="AM35" i="19"/>
  <c r="AI37" i="19"/>
  <c r="AK38" i="19"/>
  <c r="AM39" i="19"/>
  <c r="AI41" i="19"/>
  <c r="AK42" i="19"/>
  <c r="AM43" i="19"/>
  <c r="AI45" i="19"/>
  <c r="AK46" i="19"/>
  <c r="AM47" i="19"/>
  <c r="AI49" i="19"/>
  <c r="AK50" i="19"/>
  <c r="AM51" i="19"/>
  <c r="AI53" i="19"/>
  <c r="AK54" i="19"/>
  <c r="AM55" i="19"/>
  <c r="AI9" i="19"/>
  <c r="AK10" i="19"/>
  <c r="AM11" i="19"/>
  <c r="AI13" i="19"/>
  <c r="AK14" i="19"/>
  <c r="AM15" i="19"/>
  <c r="AK7" i="19"/>
  <c r="AG26" i="19"/>
  <c r="AC28" i="19"/>
  <c r="AE29" i="19"/>
  <c r="AG30" i="19"/>
  <c r="AC32" i="19"/>
  <c r="AE33" i="19"/>
  <c r="AG34" i="19"/>
  <c r="AC36" i="19"/>
  <c r="AE37" i="19"/>
  <c r="AG38" i="19"/>
  <c r="AC40" i="19"/>
  <c r="AE41" i="19"/>
  <c r="AG42" i="19"/>
  <c r="AC44" i="19"/>
  <c r="AE45" i="19"/>
  <c r="AG46" i="19"/>
  <c r="AC48" i="19"/>
  <c r="AE49" i="19"/>
  <c r="AG50" i="19"/>
  <c r="AC52" i="19"/>
  <c r="AE53" i="19"/>
  <c r="AG54" i="19"/>
  <c r="W16" i="19"/>
  <c r="AE16" i="19"/>
  <c r="AA17" i="19"/>
  <c r="W18" i="19"/>
  <c r="AE18" i="19"/>
  <c r="AA19" i="19"/>
  <c r="W20" i="19"/>
  <c r="AE20" i="19"/>
  <c r="AA21" i="19"/>
  <c r="W22" i="19"/>
  <c r="AE22" i="19"/>
  <c r="AA23" i="19"/>
  <c r="W24" i="19"/>
  <c r="AE24" i="19"/>
  <c r="AA25" i="19"/>
  <c r="Q6" i="19"/>
  <c r="Y6" i="19"/>
  <c r="AG6" i="19"/>
  <c r="W7" i="19"/>
  <c r="AE7" i="19"/>
  <c r="U8" i="19"/>
  <c r="AC8" i="19"/>
  <c r="S9" i="19"/>
  <c r="AA9" i="19"/>
  <c r="Q10" i="19"/>
  <c r="Y10" i="19"/>
  <c r="AG10" i="19"/>
  <c r="W11" i="19"/>
  <c r="AE11" i="19"/>
  <c r="U12" i="19"/>
  <c r="AC12" i="19"/>
  <c r="S13" i="19"/>
  <c r="AA13" i="19"/>
  <c r="Q14" i="19"/>
  <c r="Y14" i="19"/>
  <c r="AK18" i="19"/>
  <c r="AI29" i="19"/>
  <c r="AM19" i="19"/>
  <c r="AK30" i="19"/>
  <c r="AI32" i="19"/>
  <c r="AK33" i="19"/>
  <c r="AM34" i="19"/>
  <c r="AI36" i="19"/>
  <c r="AK37" i="19"/>
  <c r="AM38" i="19"/>
  <c r="AI40" i="19"/>
  <c r="AK41" i="19"/>
  <c r="AM42" i="19"/>
  <c r="AI44" i="19"/>
  <c r="AK45" i="19"/>
  <c r="AM46" i="19"/>
  <c r="AI48" i="19"/>
  <c r="AK49" i="19"/>
  <c r="AM50" i="19"/>
  <c r="AI52" i="19"/>
  <c r="AK53" i="19"/>
  <c r="AM54" i="19"/>
  <c r="AI8" i="19"/>
  <c r="AK9" i="19"/>
  <c r="AM10" i="19"/>
  <c r="AI12" i="19"/>
  <c r="AK13" i="19"/>
  <c r="AM14" i="19"/>
  <c r="AI6" i="19"/>
  <c r="AM7" i="19"/>
  <c r="AC27" i="19"/>
  <c r="AE28" i="19"/>
  <c r="AG29" i="19"/>
  <c r="AC31" i="19"/>
  <c r="AE32" i="19"/>
  <c r="AG33" i="19"/>
  <c r="AC35" i="19"/>
  <c r="AE36" i="19"/>
  <c r="AG37" i="19"/>
  <c r="AC39" i="19"/>
  <c r="AE40" i="19"/>
  <c r="AG41" i="19"/>
  <c r="AC43" i="19"/>
  <c r="AE44" i="19"/>
  <c r="AG45" i="19"/>
  <c r="AC47" i="19"/>
  <c r="AE48" i="19"/>
  <c r="AG49" i="19"/>
  <c r="AC51" i="19"/>
  <c r="AE52" i="19"/>
  <c r="AG53" i="19"/>
  <c r="AC55" i="19"/>
  <c r="Y16" i="19"/>
  <c r="AG16" i="19"/>
  <c r="AC17" i="19"/>
  <c r="Y18" i="19"/>
  <c r="AG18" i="19"/>
  <c r="AC19" i="19"/>
  <c r="Y20" i="19"/>
  <c r="AG20" i="19"/>
  <c r="AC21" i="19"/>
  <c r="Y22" i="19"/>
  <c r="AG22" i="19"/>
  <c r="AC23" i="19"/>
  <c r="Y24" i="19"/>
  <c r="AG24" i="19"/>
  <c r="AC25" i="19"/>
  <c r="S6" i="19"/>
  <c r="AA6" i="19"/>
  <c r="Q7" i="19"/>
  <c r="Y7" i="19"/>
  <c r="AG7" i="19"/>
  <c r="W8" i="19"/>
  <c r="AE8" i="19"/>
  <c r="U9" i="19"/>
  <c r="AC9" i="19"/>
  <c r="S10" i="19"/>
  <c r="AA10" i="19"/>
  <c r="Q11" i="19"/>
  <c r="Y11" i="19"/>
  <c r="AG11" i="19"/>
  <c r="W12" i="19"/>
  <c r="AE12" i="19"/>
  <c r="U13" i="19"/>
  <c r="AC13" i="19"/>
  <c r="S14" i="19"/>
  <c r="AI21" i="19"/>
  <c r="AK22" i="19"/>
  <c r="AI31" i="19"/>
  <c r="AK32" i="19"/>
  <c r="AM33" i="19"/>
  <c r="AI35" i="19"/>
  <c r="AK36" i="19"/>
  <c r="AM37" i="19"/>
  <c r="AI39" i="19"/>
  <c r="AK40" i="19"/>
  <c r="AM41" i="19"/>
  <c r="AI43" i="19"/>
  <c r="AK44" i="19"/>
  <c r="AM45" i="19"/>
  <c r="AI47" i="19"/>
  <c r="AK48" i="19"/>
  <c r="AM49" i="19"/>
  <c r="AI51" i="19"/>
  <c r="AK52" i="19"/>
  <c r="AM53" i="19"/>
  <c r="AI55" i="19"/>
  <c r="AK8" i="19"/>
  <c r="AM9" i="19"/>
  <c r="AI11" i="19"/>
  <c r="AK12" i="19"/>
  <c r="AM13" i="19"/>
  <c r="AI15" i="19"/>
  <c r="AK6" i="19"/>
  <c r="AC26" i="19"/>
  <c r="AE27" i="19"/>
  <c r="AG28" i="19"/>
  <c r="AC30" i="19"/>
  <c r="AE31" i="19"/>
  <c r="AG32" i="19"/>
  <c r="AC34" i="19"/>
  <c r="AE35" i="19"/>
  <c r="AG36" i="19"/>
  <c r="AC38" i="19"/>
  <c r="AE39" i="19"/>
  <c r="AG40" i="19"/>
  <c r="AC42" i="19"/>
  <c r="AE43" i="19"/>
  <c r="AG44" i="19"/>
  <c r="AC46" i="19"/>
  <c r="AE47" i="19"/>
  <c r="AG48" i="19"/>
  <c r="AC50" i="19"/>
  <c r="AE51" i="19"/>
  <c r="AG52" i="19"/>
  <c r="AC54" i="19"/>
  <c r="AE55" i="19"/>
  <c r="AA16" i="19"/>
  <c r="W17" i="19"/>
  <c r="AE17" i="19"/>
  <c r="AA18" i="19"/>
  <c r="W19" i="19"/>
  <c r="AE19" i="19"/>
  <c r="AA20" i="19"/>
  <c r="W21" i="19"/>
  <c r="AE21" i="19"/>
  <c r="AA22" i="19"/>
  <c r="W23" i="19"/>
  <c r="AE23" i="19"/>
  <c r="AA24" i="19"/>
  <c r="W25" i="19"/>
  <c r="AE25" i="19"/>
  <c r="U6" i="19"/>
  <c r="AC6" i="19"/>
  <c r="S7" i="19"/>
  <c r="AA7" i="19"/>
  <c r="Q8" i="19"/>
  <c r="Y8" i="19"/>
  <c r="AG8" i="19"/>
  <c r="W9" i="19"/>
  <c r="AE9" i="19"/>
  <c r="U10" i="19"/>
  <c r="AC10" i="19"/>
  <c r="S11" i="19"/>
  <c r="AA11" i="19"/>
  <c r="Q12" i="19"/>
  <c r="Y12" i="19"/>
  <c r="AG12" i="19"/>
  <c r="W13" i="19"/>
  <c r="AE13" i="19"/>
  <c r="U14" i="19"/>
  <c r="AC14" i="19"/>
  <c r="AA14" i="19"/>
  <c r="AG14" i="19"/>
  <c r="W15" i="19"/>
  <c r="AE15" i="19"/>
  <c r="O8" i="19"/>
  <c r="K10" i="19"/>
  <c r="M11" i="19"/>
  <c r="O12" i="19"/>
  <c r="K14" i="19"/>
  <c r="M15" i="19"/>
  <c r="O6" i="19"/>
  <c r="AC15" i="19"/>
  <c r="O13" i="19"/>
  <c r="M12" i="19"/>
  <c r="AM23" i="19"/>
  <c r="Q15" i="19"/>
  <c r="Y15" i="19"/>
  <c r="AG15" i="19"/>
  <c r="K9" i="19"/>
  <c r="M10" i="19"/>
  <c r="O11" i="19"/>
  <c r="K13" i="19"/>
  <c r="M14" i="19"/>
  <c r="O15" i="19"/>
  <c r="M7" i="19"/>
  <c r="M8" i="19"/>
  <c r="K15" i="19"/>
  <c r="M6" i="19"/>
  <c r="S15" i="19"/>
  <c r="AA15" i="19"/>
  <c r="K8" i="19"/>
  <c r="M9" i="19"/>
  <c r="O10" i="19"/>
  <c r="K12" i="19"/>
  <c r="M13" i="19"/>
  <c r="O14" i="19"/>
  <c r="K6" i="19"/>
  <c r="O7" i="19"/>
  <c r="O9" i="19"/>
  <c r="U15" i="19"/>
  <c r="K11" i="19"/>
  <c r="AA54" i="19"/>
  <c r="Y50" i="19"/>
  <c r="W46" i="19"/>
  <c r="Y49" i="19"/>
  <c r="W49" i="19"/>
  <c r="AA53" i="19"/>
  <c r="W50" i="19"/>
  <c r="Y55" i="19"/>
  <c r="W47" i="19"/>
  <c r="AA47" i="19"/>
  <c r="Y52" i="19"/>
  <c r="Y54" i="19"/>
  <c r="Y46" i="19"/>
  <c r="W51" i="19"/>
  <c r="AA48" i="19"/>
  <c r="AA46" i="19"/>
  <c r="Y51" i="19"/>
  <c r="AA49" i="19"/>
  <c r="Y47" i="19"/>
  <c r="AA52" i="19"/>
  <c r="Y48" i="19"/>
  <c r="AA51" i="19"/>
  <c r="AA50" i="19"/>
  <c r="AG13" i="1"/>
  <c r="AF13" i="1" s="1"/>
  <c r="AE12" i="1"/>
  <c r="AC13" i="1" s="1"/>
  <c r="AD13" i="1" s="1"/>
  <c r="H210" i="13"/>
  <c r="AH12" i="1" l="1"/>
  <c r="AE13" i="1"/>
  <c r="AH13" i="1"/>
  <c r="L30" i="18" l="1"/>
  <c r="AJ6" i="18"/>
  <c r="L14" i="18"/>
  <c r="L6" i="18"/>
  <c r="AH7" i="19" l="1"/>
  <c r="J17" i="19"/>
  <c r="J7" i="19"/>
  <c r="AI7" i="19" l="1"/>
  <c r="K17" i="19"/>
  <c r="K7"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<sst xmlns="http://schemas.openxmlformats.org/spreadsheetml/2006/main" count="435" uniqueCount="292">
  <si>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</si>
  <si>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</si>
  <si>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</si>
  <si>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</si>
  <si>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</si>
  <si>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</si>
  <si>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</si>
  <si>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</si>
  <si>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</si>
  <si>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</si>
  <si>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</si>
  <si>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</si>
  <si>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</si>
  <si>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</si>
  <si>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</si>
  <si>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</si>
  <si>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</si>
  <si>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</si>
  <si>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</si>
  <si>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</si>
  <si>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</si>
  <si>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</si>
  <si>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</si>
  <si>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</si>
  <si>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</si>
  <si>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</si>
  <si>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</si>
  <si>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</si>
  <si>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</si>
  <si>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</si>
  <si>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</si>
  <si>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</si>
  <si>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</si>
  <si>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</si>
  <si>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</si>
  <si>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</si>
  <si>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</si>
  <si>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</si>
  <si>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</si>
  <si>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</si>
  <si>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</si>
  <si>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</si>
  <si>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</si>
  <si>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</si>
  <si>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</si>
  <si>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</si>
  <si>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</si>
  <si>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</si>
  <si>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</si>
  <si>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</si>
  <si>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</si>
  <si>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</si>
  <si>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</si>
  <si>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</si>
  <si>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</si>
  <si>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</si>
  <si>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</si>
  <si>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</si>
  <si>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</si>
  <si>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</si>
  <si>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Escuela Tecnológica
Instituto Técnico Central</t>
  </si>
  <si>
    <t>MAPA Y PLAN DE TRATAMIENTO DE RIESGOS</t>
  </si>
  <si>
    <t>CÓDIGO:   GDC-FO-09</t>
  </si>
  <si>
    <t>VERSIÓN:  7</t>
  </si>
  <si>
    <t>VIGENCIA: ENERO 25 DE 2022</t>
  </si>
  <si>
    <t>PÁGINA:    1 de 1</t>
  </si>
  <si>
    <t>Proceso:</t>
  </si>
  <si>
    <t>Objetivo:</t>
  </si>
  <si>
    <t>Alcance:</t>
  </si>
  <si>
    <t>Desde la estructuración de los programas hasta la ejecución y evaluación</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</si>
  <si>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</si>
  <si>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</si>
  <si>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</si>
  <si>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</si>
  <si>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</si>
  <si>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</si>
  <si>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</si>
  <si>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</si>
  <si>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</si>
  <si>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</si>
  <si>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</si>
  <si>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</si>
  <si>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</si>
  <si>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</si>
  <si>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</si>
  <si>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</si>
  <si>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</si>
  <si>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</si>
  <si>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</si>
  <si>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</si>
  <si>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</si>
  <si>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</si>
  <si>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</si>
  <si>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</si>
  <si>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</si>
  <si>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</si>
  <si>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</si>
  <si>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</si>
  <si>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Seguimiento
3º línea de defensa
(Noviembre)</t>
  </si>
  <si>
    <t>Implementación</t>
  </si>
  <si>
    <t>Calificación</t>
  </si>
  <si>
    <t>Documentación</t>
  </si>
  <si>
    <t>Frecuencia</t>
  </si>
  <si>
    <t>Evidencia</t>
  </si>
  <si>
    <t>Gestión</t>
  </si>
  <si>
    <t>Evento externo</t>
  </si>
  <si>
    <t>Económico y Reputacional</t>
  </si>
  <si>
    <t>Usuarios, productos y practicas , organizacionales</t>
  </si>
  <si>
    <t>Servicios</t>
  </si>
  <si>
    <t>NA</t>
  </si>
  <si>
    <t xml:space="preserve">     Entre 50 y 100 SMLMV </t>
  </si>
  <si>
    <t>Preventivo</t>
  </si>
  <si>
    <t>Manual</t>
  </si>
  <si>
    <t>Sin Documentar</t>
  </si>
  <si>
    <t>Continua</t>
  </si>
  <si>
    <t>Con Registro</t>
  </si>
  <si>
    <t>Reducir (mitigar)</t>
  </si>
  <si>
    <t xml:space="preserve">Mantener la aplicación de los controles establecidos. </t>
  </si>
  <si>
    <t xml:space="preserve">GITEPS </t>
  </si>
  <si>
    <t>En curso</t>
  </si>
  <si>
    <t>Documentado</t>
  </si>
  <si>
    <t>Corrupción</t>
  </si>
  <si>
    <t>Talento humano</t>
  </si>
  <si>
    <t>Reputacional</t>
  </si>
  <si>
    <t>Alteración de información en la plataforma Academusoft</t>
  </si>
  <si>
    <t>Emitir certificado a personas que no cumplan con los requisitos (permanencia, calificaciones)</t>
  </si>
  <si>
    <t>Posibilidad de afectación reputacional por otorgar certificados sin el debido cumplimiento de los requisitos previos con el fin de beneficio propio o de un tercero</t>
  </si>
  <si>
    <t>Integridad</t>
  </si>
  <si>
    <t xml:space="preserve">     El riesgo afecta la imagen de alguna área de la organización</t>
  </si>
  <si>
    <t>Detectivo</t>
  </si>
  <si>
    <t>Evitar</t>
  </si>
  <si>
    <t>Verificar el registsro de las notas en planillas Vs Academusoft</t>
  </si>
  <si>
    <t>Ejecucion y Administracion de procesos</t>
  </si>
  <si>
    <t xml:space="preserve">     El riesgo afecta la imagen de la entidad con algunos usuarios de relevancia frente al logro de los objetivos</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</si>
  <si>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</si>
  <si>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Félix Jorge Zea Arias</t>
    </r>
  </si>
  <si>
    <t>CLASIF. DE CONFIDENCIALIDAD</t>
  </si>
  <si>
    <t>IPB</t>
  </si>
  <si>
    <t>CLASIF. DE INTEGRIDAD</t>
  </si>
  <si>
    <t>A</t>
  </si>
  <si>
    <t>CLASIF. DE DISPONIBILIDAD</t>
  </si>
  <si>
    <t xml:space="preserve">Tipo </t>
  </si>
  <si>
    <t>Activo de información</t>
  </si>
  <si>
    <t>Criterio</t>
  </si>
  <si>
    <t>Ambiental</t>
  </si>
  <si>
    <t>Hardware</t>
  </si>
  <si>
    <t>Confidencialidad</t>
  </si>
  <si>
    <t>Financiero</t>
  </si>
  <si>
    <t>Software</t>
  </si>
  <si>
    <t>Disponibilidad</t>
  </si>
  <si>
    <t>Estratégico</t>
  </si>
  <si>
    <t>Infraestructura</t>
  </si>
  <si>
    <t>Procesos</t>
  </si>
  <si>
    <t>Documental</t>
  </si>
  <si>
    <t>Seguridad digital</t>
  </si>
  <si>
    <t>Tecnología</t>
  </si>
  <si>
    <t>SST</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</si>
  <si>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</si>
  <si>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</si>
  <si>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</si>
  <si>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</si>
  <si>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</si>
  <si>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</si>
  <si>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</si>
  <si>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</si>
  <si>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</si>
  <si>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</si>
  <si>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</si>
  <si>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</si>
  <si>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</si>
  <si>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</si>
  <si>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</si>
  <si>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</si>
  <si>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</si>
  <si>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</si>
  <si>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</si>
  <si>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</si>
  <si>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</si>
  <si>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</si>
  <si>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</si>
  <si>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</si>
  <si>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</si>
  <si>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</si>
  <si>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</si>
  <si>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</si>
  <si>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</si>
  <si>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</si>
  <si>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</si>
  <si>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</si>
  <si>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</si>
  <si>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</si>
  <si>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</si>
  <si>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</si>
  <si>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</si>
  <si>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</si>
  <si>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</si>
  <si>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</si>
  <si>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</si>
  <si>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</si>
  <si>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</si>
  <si>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</si>
  <si>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</si>
  <si>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</si>
  <si>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</si>
  <si>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</si>
  <si>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</si>
  <si>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</si>
  <si>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</si>
  <si>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</si>
  <si>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</si>
  <si>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</si>
  <si>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</si>
  <si>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</si>
  <si>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</si>
  <si>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</si>
  <si>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</si>
  <si>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</si>
  <si>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</si>
  <si>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</si>
  <si>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</si>
  <si>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</si>
  <si>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</si>
  <si>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</si>
  <si>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</si>
  <si>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</si>
  <si>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</si>
  <si>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</si>
  <si>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</si>
  <si>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</si>
  <si>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</si>
  <si>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</si>
  <si>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</si>
  <si>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</si>
  <si>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</si>
  <si>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</si>
  <si>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</si>
  <si>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</si>
  <si>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</si>
  <si>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</si>
  <si>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</si>
  <si>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</si>
  <si>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</si>
  <si>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</si>
  <si>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</si>
  <si>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</si>
  <si>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</si>
  <si>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</si>
  <si>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</si>
  <si>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</si>
  <si>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</si>
  <si>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Reducir (compartir)</t>
  </si>
  <si>
    <t>Plan de accion (solo para la opción reducir)</t>
  </si>
  <si>
    <t>Finalizado</t>
  </si>
  <si>
    <t>Daños Activos Fisicos</t>
  </si>
  <si>
    <t>Fallas Tecnologicas</t>
  </si>
  <si>
    <t>Fraude Externo</t>
  </si>
  <si>
    <t>Fraude Interno</t>
  </si>
  <si>
    <t>Relaciones Laborales</t>
  </si>
  <si>
    <t>Registro Sustancial</t>
  </si>
  <si>
    <t>Registro Material</t>
  </si>
  <si>
    <t>Sin registro</t>
  </si>
  <si>
    <t>Reducir</t>
  </si>
  <si>
    <t>Usuarios, productos y practicas, organizacionales</t>
  </si>
  <si>
    <t xml:space="preserve">Procesos de apoyo no prestan la adecuada colaboración a las funciones de GITEPS                         </t>
  </si>
  <si>
    <t>Incumplimiento de los servicios ofertados y de la visibilidad Institucional  por  GITEPS</t>
  </si>
  <si>
    <t>Posibilidad de afectación económica y reputacional debido al incumplimiento de los servicios ofertados por el GITEPS</t>
  </si>
  <si>
    <t>Usuarios, productos y prácticas, organizacionales</t>
  </si>
  <si>
    <t>Leve</t>
  </si>
  <si>
    <t>EXTENSIÓN Y PROYECCIÓN SOCIAL</t>
  </si>
  <si>
    <r>
      <t xml:space="preserve">Verificar y realizar la actualización de la página web de acuerdo a la nueva oferta,
</t>
    </r>
    <r>
      <rPr>
        <b/>
        <sz val="10"/>
        <color theme="1"/>
        <rFont val="Arial Narrow"/>
        <family val="2"/>
      </rPr>
      <t xml:space="preserve">Desviación del control 
</t>
    </r>
    <r>
      <rPr>
        <sz val="10"/>
        <color theme="1"/>
        <rFont val="Arial Narrow"/>
        <family val="2"/>
      </rPr>
      <t xml:space="preserve">Mesas de trabajo con comunicaciones </t>
    </r>
  </si>
  <si>
    <r>
      <t xml:space="preserve">El profesional realizará seguimiento oportuno a la presentación de estudios previos y procesos de contratación para la oferta de servicios del GITEPS.
</t>
    </r>
    <r>
      <rPr>
        <b/>
        <sz val="11"/>
        <color theme="1"/>
        <rFont val="Arial Narrow"/>
        <family val="2"/>
      </rPr>
      <t xml:space="preserve">Desviación del control
 </t>
    </r>
    <r>
      <rPr>
        <sz val="11"/>
        <color theme="1"/>
        <rFont val="Arial Narrow"/>
        <family val="2"/>
      </rPr>
      <t>Realizar reporte a la vicerectoria de investigación</t>
    </r>
  </si>
  <si>
    <r>
      <t xml:space="preserve">Envío de correos electrónicos a las áreas respectivas para contratación de docentes con los documentos requeridos y firmas correspondientes.
</t>
    </r>
    <r>
      <rPr>
        <b/>
        <sz val="11"/>
        <color theme="1"/>
        <rFont val="Arial Narrow"/>
        <family val="2"/>
      </rPr>
      <t>Documentación del control
GAD-PC-02</t>
    </r>
  </si>
  <si>
    <t>Contribuir con la Extensión y Proyección Social de la ETITC a través de programas de capacitación y asesorías y la interrelación con el sector productivo</t>
  </si>
  <si>
    <t xml:space="preserve">Se verifica el envío de correos a las difedrentes dependencias, y se constata que se elaboraron los contratos número: 076-2024 / 075-2024 / 126-2024 / 127-2024 / 192-2024 / 188-2024 / 194-2024 / 189-2024 / 187-2024 / 190-2024 / 193-2024 / 191-2024 / 186-2024 / 150-2024 / 151-2024 / 149-2024 </t>
  </si>
  <si>
    <t>En ejecución</t>
  </si>
  <si>
    <r>
      <t xml:space="preserve">Solicitud a la oficina de comunicaciones para la actualización de la página web
</t>
    </r>
    <r>
      <rPr>
        <b/>
        <sz val="10"/>
        <color theme="1"/>
        <rFont val="Arial Narrow"/>
        <family val="2"/>
      </rPr>
      <t>Documentación del control</t>
    </r>
    <r>
      <rPr>
        <sz val="10"/>
        <color theme="1"/>
        <rFont val="Arial Narrow"/>
        <family val="2"/>
      </rPr>
      <t xml:space="preserve">
Plan de necesidades</t>
    </r>
  </si>
  <si>
    <t>En espera de respuesta</t>
  </si>
  <si>
    <r>
      <rPr>
        <sz val="10"/>
        <color theme="1"/>
        <rFont val="Arial Narrow"/>
        <family val="2"/>
      </rPr>
      <t xml:space="preserve">Establecer y realizar seguimiento a estrategias de mercadeo y publicidad de los cursos </t>
    </r>
    <r>
      <rPr>
        <b/>
        <sz val="10"/>
        <color theme="1"/>
        <rFont val="Arial Narrow"/>
        <family val="2"/>
      </rPr>
      <t xml:space="preserve">
Desviación del control
 Realizar reporte a la vicerrectoría investigación</t>
    </r>
  </si>
  <si>
    <r>
      <rPr>
        <sz val="10"/>
        <color theme="1"/>
        <rFont val="Arial Narrow"/>
        <family val="2"/>
      </rPr>
      <t xml:space="preserve">Solicitud de piezas publicitarias al área de comunicaciones para la divulgación de la oferta académica de Extensión y Proyección Social.
</t>
    </r>
    <r>
      <rPr>
        <b/>
        <sz val="10"/>
        <color theme="1"/>
        <rFont val="Arial Narrow"/>
        <family val="2"/>
      </rPr>
      <t>Documentación del control
DIE-FO-05</t>
    </r>
  </si>
  <si>
    <t>Envío de solicitud de piezas publicitarias por medio del formato establecido y confirmación de las mismas mediante correos electrónicos. Verificación de la divulgación de las piezas por medio de los canales de comunicación oficiales de la ETITC.</t>
  </si>
  <si>
    <r>
      <t xml:space="preserve">Verificar cumplimiento de requisitos desde los documentos soporte (formato de notas y notas definitivas academusoft) para la  expedición de diplomas y certificados.
2 veces al año (Finalizando semestre)
</t>
    </r>
    <r>
      <rPr>
        <b/>
        <sz val="10"/>
        <color theme="1"/>
        <rFont val="Arial Narrow"/>
        <family val="2"/>
      </rPr>
      <t xml:space="preserve">Desviación del control
</t>
    </r>
    <r>
      <rPr>
        <sz val="10"/>
        <color theme="1"/>
        <rFont val="Arial Narrow"/>
        <family val="2"/>
      </rPr>
      <t xml:space="preserve">Solicitud de la divulgación del los cambios </t>
    </r>
  </si>
  <si>
    <r>
      <t xml:space="preserve">Formato de notas docentes, notas definitivas en academusoft.
</t>
    </r>
    <r>
      <rPr>
        <b/>
        <sz val="10"/>
        <color theme="1"/>
        <rFont val="Arial Narrow"/>
        <family val="2"/>
      </rPr>
      <t>Documentación del control
EXT-PC-01</t>
    </r>
  </si>
  <si>
    <t>A la espera de finalización de los cursos activos (Pre-Ingeniero, Certificaciones Internacionales Lean Management y Baja Tensión, y lenguas extranjeras) durante el primer semestre 2024.</t>
  </si>
  <si>
    <t>Fecha de actualización   10/05/2024</t>
  </si>
  <si>
    <t xml:space="preserve">Se verifica el proceso contractual para desarrollar los Objetos contractuales: “PRESTACION DE SERVICIOS PROFESIONALES PARA APOYAR LOS PROYECTOS Y LAS ACTIVIDADES DEL GITEPS COMO INSTRUCTOR DESARROLLANDO LA “CERTIFICACION BAJA TENSIÓN NORMA IEC 60364” INTERSEMESTRAL 2024” y “PRESTACION DE SERVICIOS PROFESIONALES PARA EL CURSO PRINCIPIOS DE FISICA (108 HORAS) DURANTE EL SEGUNDO SEMESTRE DE 2024”, Se hace la aclaración acerca de que los procesos se han represado en la Oficina de Contratación y se busca agilizar el proceso respectivo.
Desde el Centro de lenguas: Se realizó la solicitud de CDP para los cursos de Lenguas extranjeras, se evidencia la correcta solicitud del proceso contractual de los siguientes Ctos: 186-2024, 187-2024, 188-2024, 189 -2024, 190-2024 191-2024 192-2024,193-2024, 194-2024, 316-2024. 
</t>
  </si>
  <si>
    <t>Envío de correos al área de comunicaciones haciendo la debida solicitud de mesas de trabajo para compartir y gestionar el plan de necesidades de GITEPS 2024.</t>
  </si>
  <si>
    <t xml:space="preserve">Durante el 2° Cuatrimestre de la vigencia se evidencia el envió del correo electrónico a la oficina de Comunicaciones, para la actualización del espacio propio de GITEPS (06.08.2024). </t>
  </si>
  <si>
    <t xml:space="preserve">Durante el 2° cuatrimestre de la vigencia, se evidencia 5 solicitudes realizadas a la Oficina de Comunicaciones (26.07.2024), para la creación de piezas de informativas. </t>
  </si>
  <si>
    <t xml:space="preserve">Durante el 2° cuatrimestre de la vigencia se evidencia el correcto proceso para la entrega de las siguientes certificaciones:  Six Sigma, Pre ingeniero (Matemáticas, Física y COE), Lean Managment, Baja Tensión.  </t>
  </si>
  <si>
    <t xml:space="preserve">VERIFICACIÓN DE SOLICITUDES </t>
  </si>
  <si>
    <t xml:space="preserve">CORREOS ELECTRÓNICOS ENVIADOS </t>
  </si>
  <si>
    <t>VERIFICACIÓN DE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</si>
</sst>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0"/>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40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4" xfId="0" applyFont="1" applyBorder="1" applyAlignment="1">
      <alignment horizontal="center" vertical="center" wrapText="1"/>
    </xf>
    <xf numFmtId="0" fontId="64" fillId="0" borderId="74" xfId="0" applyFont="1" applyBorder="1" applyAlignment="1">
      <alignment vertical="center" wrapText="1"/>
    </xf>
    <xf numFmtId="0" fontId="1" fillId="0" borderId="2" xfId="0" applyFont="1" applyBorder="1" applyAlignment="1">
      <alignment horizontal="center" vertical="center"/>
    </xf>
    <xf numFmtId="0" fontId="60" fillId="7" borderId="21" xfId="0" applyFont="1" applyFill="1" applyBorder="1" applyAlignment="1">
      <alignment horizontal="center" vertical="center" textRotation="90"/>
    </xf>
    <xf numFmtId="0" fontId="1" fillId="0" borderId="21" xfId="0" applyFont="1" applyBorder="1" applyAlignment="1" applyProtection="1">
      <alignment horizontal="center" vertical="top"/>
      <protection hidden="1"/>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lignment horizontal="center" vertical="center"/>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textRotation="90"/>
      <protection locked="0"/>
    </xf>
    <xf numFmtId="9" fontId="1" fillId="0" borderId="21" xfId="0" applyNumberFormat="1" applyFont="1" applyBorder="1" applyAlignment="1" applyProtection="1">
      <alignment horizontal="center" vertical="center"/>
      <protection hidden="1"/>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1" fillId="3" borderId="0" xfId="0" applyFont="1" applyFill="1" applyAlignment="1">
      <alignment horizontal="center" vertical="center"/>
    </xf>
    <xf numFmtId="0" fontId="6"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66" fillId="0" borderId="21" xfId="0" applyFont="1" applyBorder="1" applyAlignment="1" applyProtection="1">
      <alignment horizontal="center"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 fillId="0" borderId="0" xfId="0" applyFont="1" applyAlignment="1">
      <alignment vertical="center" wrapText="1"/>
    </xf>
    <xf numFmtId="0" fontId="1" fillId="0" borderId="21" xfId="0" applyFont="1" applyBorder="1" applyAlignment="1" applyProtection="1">
      <alignment vertical="center" wrapText="1"/>
      <protection locked="0"/>
    </xf>
    <xf numFmtId="0" fontId="1" fillId="0" borderId="21" xfId="0" applyFont="1" applyBorder="1" applyAlignment="1">
      <alignment horizontal="center" vertical="center" wrapText="1"/>
    </xf>
    <xf numFmtId="14" fontId="1" fillId="0" borderId="21" xfId="0" applyNumberFormat="1" applyFont="1" applyBorder="1" applyAlignment="1" applyProtection="1">
      <alignment horizontal="center" vertical="center"/>
      <protection locked="0"/>
    </xf>
    <xf numFmtId="14" fontId="1" fillId="0" borderId="21" xfId="0" applyNumberFormat="1" applyFont="1" applyBorder="1" applyAlignment="1" applyProtection="1">
      <alignment horizontal="center" vertical="center"/>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22" xfId="0" applyFont="1" applyBorder="1" applyAlignment="1">
      <alignment horizontal="center" vertical="center"/>
    </xf>
    <xf numFmtId="0" fontId="4" fillId="0" borderId="75" xfId="0" applyFont="1" applyBorder="1" applyAlignment="1" applyProtection="1">
      <alignment horizontal="center" vertical="top"/>
      <protection hidden="1"/>
    </xf>
    <xf numFmtId="0" fontId="4" fillId="0" borderId="76" xfId="0" applyFont="1" applyBorder="1" applyAlignment="1" applyProtection="1">
      <alignment horizontal="center" vertical="top"/>
      <protection hidden="1"/>
    </xf>
    <xf numFmtId="0" fontId="4" fillId="0" borderId="22" xfId="0" applyFont="1" applyBorder="1" applyAlignment="1" applyProtection="1">
      <alignment horizontal="center" vertical="top"/>
      <protection hidden="1"/>
    </xf>
    <xf numFmtId="0" fontId="1" fillId="0" borderId="75" xfId="0" applyFont="1" applyBorder="1" applyAlignment="1" applyProtection="1">
      <alignment horizontal="center" vertical="center"/>
      <protection locked="0"/>
    </xf>
    <xf numFmtId="0" fontId="1" fillId="0" borderId="7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4" fillId="0" borderId="75" xfId="0" applyFont="1" applyBorder="1" applyAlignment="1" applyProtection="1">
      <alignment horizontal="center" vertical="center" wrapText="1"/>
      <protection hidden="1"/>
    </xf>
    <xf numFmtId="0" fontId="4" fillId="0" borderId="76"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center" wrapText="1"/>
      <protection hidden="1"/>
    </xf>
    <xf numFmtId="9" fontId="1" fillId="0" borderId="76"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9" fontId="1" fillId="0" borderId="75" xfId="0" applyNumberFormat="1" applyFont="1" applyBorder="1" applyAlignment="1" applyProtection="1">
      <alignment horizontal="center" vertical="center" wrapText="1"/>
      <protection locked="0"/>
    </xf>
    <xf numFmtId="9" fontId="1" fillId="0" borderId="76"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0" borderId="75" xfId="0" applyFont="1" applyBorder="1" applyAlignment="1" applyProtection="1">
      <alignment horizontal="center" vertical="center" wrapText="1"/>
      <protection locked="0"/>
    </xf>
    <xf numFmtId="0" fontId="2" fillId="0" borderId="76"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56" fillId="0" borderId="67" xfId="0" applyFont="1" applyBorder="1" applyAlignment="1">
      <alignment horizontal="left" vertical="center"/>
    </xf>
    <xf numFmtId="0" fontId="56" fillId="0" borderId="66" xfId="0" applyFont="1" applyBorder="1" applyAlignment="1">
      <alignment horizontal="left" vertical="center"/>
    </xf>
    <xf numFmtId="0" fontId="56" fillId="0" borderId="63" xfId="0" applyFont="1" applyBorder="1" applyAlignment="1">
      <alignment horizontal="left" vertical="center"/>
    </xf>
    <xf numFmtId="0" fontId="56" fillId="0" borderId="64" xfId="0" applyFont="1" applyBorder="1" applyAlignment="1">
      <alignment horizontal="left" vertical="center"/>
    </xf>
    <xf numFmtId="0" fontId="56" fillId="0" borderId="68" xfId="0" applyFont="1" applyBorder="1" applyAlignment="1">
      <alignment horizontal="left" vertical="center"/>
    </xf>
    <xf numFmtId="0" fontId="56" fillId="0" borderId="65" xfId="0" applyFont="1" applyBorder="1" applyAlignment="1">
      <alignment horizontal="left" vertical="center"/>
    </xf>
    <xf numFmtId="0" fontId="60" fillId="7" borderId="21" xfId="0" applyFont="1" applyFill="1" applyBorder="1" applyAlignment="1">
      <alignment horizontal="center" vertical="center" wrapText="1"/>
    </xf>
    <xf numFmtId="0" fontId="48" fillId="0" borderId="72" xfId="0" applyFont="1" applyBorder="1" applyAlignment="1">
      <alignment horizontal="left" vertical="center"/>
    </xf>
    <xf numFmtId="0" fontId="48" fillId="0" borderId="71" xfId="0" applyFont="1" applyBorder="1" applyAlignment="1">
      <alignment horizontal="left" vertical="center"/>
    </xf>
    <xf numFmtId="0" fontId="48" fillId="0" borderId="73" xfId="0" applyFont="1" applyBorder="1" applyAlignment="1">
      <alignment horizontal="left" vertical="center"/>
    </xf>
    <xf numFmtId="0" fontId="60" fillId="7" borderId="21" xfId="0" applyFont="1" applyFill="1" applyBorder="1" applyAlignment="1">
      <alignment horizontal="center" vertical="center" textRotation="90"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3" fillId="0" borderId="21" xfId="0" applyFont="1" applyBorder="1" applyAlignment="1">
      <alignment horizontal="left" vertical="center" wrapText="1"/>
    </xf>
    <xf numFmtId="0" fontId="64" fillId="0" borderId="74" xfId="0" applyFont="1" applyBorder="1" applyAlignment="1">
      <alignment horizontal="center" vertical="center" wrapText="1"/>
    </xf>
    <xf numFmtId="0" fontId="65" fillId="0" borderId="74" xfId="0" applyFont="1" applyBorder="1" applyAlignment="1">
      <alignment horizontal="center" vertical="center" wrapText="1"/>
    </xf>
    <xf numFmtId="0" fontId="48" fillId="0" borderId="72" xfId="0" applyFont="1" applyBorder="1" applyAlignment="1">
      <alignment horizontal="center" vertical="center" wrapText="1"/>
    </xf>
    <xf numFmtId="0" fontId="48" fillId="0" borderId="71" xfId="0" applyFont="1" applyBorder="1" applyAlignment="1">
      <alignment horizontal="center" vertical="center" wrapText="1"/>
    </xf>
    <xf numFmtId="0" fontId="48" fillId="0" borderId="73" xfId="0" applyFont="1" applyBorder="1" applyAlignment="1">
      <alignment horizontal="center" vertical="center" wrapText="1"/>
    </xf>
    <xf numFmtId="0" fontId="59" fillId="7" borderId="72" xfId="0" applyFont="1" applyFill="1" applyBorder="1" applyAlignment="1">
      <alignment horizontal="center" vertical="center"/>
    </xf>
    <xf numFmtId="0" fontId="59" fillId="7" borderId="73" xfId="0" applyFont="1" applyFill="1" applyBorder="1" applyAlignment="1">
      <alignment horizontal="center" vertical="center"/>
    </xf>
    <xf numFmtId="14" fontId="1" fillId="0" borderId="21" xfId="0" applyNumberFormat="1" applyFont="1" applyBorder="1" applyAlignment="1" applyProtection="1">
      <alignment horizontal="center" vertical="center"/>
      <protection locked="0"/>
    </xf>
    <xf numFmtId="0" fontId="60" fillId="7" borderId="68" xfId="0" applyFont="1" applyFill="1" applyBorder="1" applyAlignment="1">
      <alignment horizontal="center" vertical="center"/>
    </xf>
    <xf numFmtId="0" fontId="60" fillId="7" borderId="57" xfId="0" applyFont="1" applyFill="1" applyBorder="1" applyAlignment="1">
      <alignment horizontal="center" vertical="center"/>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60" fillId="7" borderId="75" xfId="0" applyFont="1" applyFill="1" applyBorder="1" applyAlignment="1">
      <alignment horizontal="center" vertical="center" wrapText="1"/>
    </xf>
    <xf numFmtId="0" fontId="60" fillId="7" borderId="22" xfId="0" applyFont="1" applyFill="1" applyBorder="1" applyAlignment="1">
      <alignment horizontal="center" vertical="center" wrapText="1"/>
    </xf>
  </cellXfs>
  <cellStyles count="5">
    <cellStyle name="Normal" xfId="0" builtinId="0"/>
    <cellStyle name="Normal - Style1 2" xfId="2"/>
    <cellStyle name="Normal 2" xfId="4"/>
    <cellStyle name="Normal 2 2" xfId="3"/>
    <cellStyle name="Porcentaje" xfId="1" builtinId="5"/>
  </cellStyles>
  <dxfs count="29">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117882</xdr:colOff>
      <xdr:row>0</xdr:row>
      <xdr:rowOff>8987</xdr:rowOff>
    </xdr:from>
    <xdr:to>
      <xdr:col>2</xdr:col>
      <xdr:colOff>548137</xdr:colOff>
      <xdr:row>1</xdr:row>
      <xdr:rowOff>287547</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3141" y="8987"/>
          <a:ext cx="430255" cy="46726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personal/estadistica_itc_edu_co/Documents/D.F.P.G/2022/6.%20Riesgos/Extensi&#243;n%20y%20Proyecci&#243;n%20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7" refreshError="1"/>
      <sheetData sheetId="8" refreshError="1"/>
      <sheetData sheetId="9"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8" dataDxfId="27">
  <autoFilter ref="B209:C219"/>
  <tableColumns count="2">
    <tableColumn id="1" name="Criterios" dataDxfId="26"/>
    <tableColumn id="2" name="Subcriterios" dataDxfId="2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13" zoomScale="130" zoomScaleNormal="130" workbookViewId="0">
      <selection activeCell="E17" sqref="E17:F17"/>
    </sheetView>
  </sheetViews>
  <sheetFormatPr baseColWidth="10" defaultColWidth="11.42578125" defaultRowHeight="15" x14ac:dyDescent="0.25"/>
  <cols>
    <col min="1" max="1" width="2.85546875" style="70" customWidth="1"/>
    <col min="2" max="3" width="24.5703125" style="70" customWidth="1"/>
    <col min="4" max="4" width="16" style="70" customWidth="1"/>
    <col min="5" max="5" width="24.5703125" style="70" customWidth="1"/>
    <col min="6" max="6" width="27.5703125" style="70" customWidth="1"/>
    <col min="7" max="8" width="24.5703125" style="70" customWidth="1"/>
    <col min="9" max="16384" width="11.42578125" style="70"/>
  </cols>
  <sheetData>
    <row r="1" spans="2:8" ht="15.75" thickBot="1" x14ac:dyDescent="0.3"/>
    <row r="2" spans="2:8" ht="18" x14ac:dyDescent="0.25">
      <c r="B2" s="160" t="s">
        <v>0</v>
      </c>
      <c r="C2" s="161"/>
      <c r="D2" s="161"/>
      <c r="E2" s="161"/>
      <c r="F2" s="161"/>
      <c r="G2" s="161"/>
      <c r="H2" s="162"/>
    </row>
    <row r="3" spans="2:8" x14ac:dyDescent="0.25">
      <c r="B3" s="71"/>
      <c r="C3" s="72"/>
      <c r="D3" s="72"/>
      <c r="E3" s="72"/>
      <c r="F3" s="72"/>
      <c r="G3" s="72"/>
      <c r="H3" s="73"/>
    </row>
    <row r="4" spans="2:8" ht="63" customHeight="1" x14ac:dyDescent="0.25">
      <c r="B4" s="163" t="s">
        <v>1</v>
      </c>
      <c r="C4" s="164"/>
      <c r="D4" s="164"/>
      <c r="E4" s="164"/>
      <c r="F4" s="164"/>
      <c r="G4" s="164"/>
      <c r="H4" s="165"/>
    </row>
    <row r="5" spans="2:8" ht="63" customHeight="1" x14ac:dyDescent="0.25">
      <c r="B5" s="166"/>
      <c r="C5" s="167"/>
      <c r="D5" s="167"/>
      <c r="E5" s="167"/>
      <c r="F5" s="167"/>
      <c r="G5" s="167"/>
      <c r="H5" s="168"/>
    </row>
    <row r="6" spans="2:8" ht="16.5" x14ac:dyDescent="0.25">
      <c r="B6" s="169" t="s">
        <v>2</v>
      </c>
      <c r="C6" s="170"/>
      <c r="D6" s="170"/>
      <c r="E6" s="170"/>
      <c r="F6" s="170"/>
      <c r="G6" s="170"/>
      <c r="H6" s="171"/>
    </row>
    <row r="7" spans="2:8" ht="95.25" customHeight="1" x14ac:dyDescent="0.25">
      <c r="B7" s="179" t="s">
        <v>3</v>
      </c>
      <c r="C7" s="180"/>
      <c r="D7" s="180"/>
      <c r="E7" s="180"/>
      <c r="F7" s="180"/>
      <c r="G7" s="180"/>
      <c r="H7" s="181"/>
    </row>
    <row r="8" spans="2:8" ht="16.5" x14ac:dyDescent="0.25">
      <c r="B8" s="107"/>
      <c r="C8" s="108"/>
      <c r="D8" s="108"/>
      <c r="E8" s="108"/>
      <c r="F8" s="108"/>
      <c r="G8" s="108"/>
      <c r="H8" s="109"/>
    </row>
    <row r="9" spans="2:8" ht="16.5" customHeight="1" x14ac:dyDescent="0.25">
      <c r="B9" s="172" t="s">
        <v>4</v>
      </c>
      <c r="C9" s="173"/>
      <c r="D9" s="173"/>
      <c r="E9" s="173"/>
      <c r="F9" s="173"/>
      <c r="G9" s="173"/>
      <c r="H9" s="174"/>
    </row>
    <row r="10" spans="2:8" ht="44.25" customHeight="1" x14ac:dyDescent="0.25">
      <c r="B10" s="172"/>
      <c r="C10" s="173"/>
      <c r="D10" s="173"/>
      <c r="E10" s="173"/>
      <c r="F10" s="173"/>
      <c r="G10" s="173"/>
      <c r="H10" s="174"/>
    </row>
    <row r="11" spans="2:8" ht="15.75" thickBot="1" x14ac:dyDescent="0.3">
      <c r="B11" s="96"/>
      <c r="C11" s="99"/>
      <c r="D11" s="104"/>
      <c r="E11" s="105"/>
      <c r="F11" s="105"/>
      <c r="G11" s="106"/>
      <c r="H11" s="100"/>
    </row>
    <row r="12" spans="2:8" ht="15.75" thickTop="1" x14ac:dyDescent="0.25">
      <c r="B12" s="96"/>
      <c r="C12" s="175" t="s">
        <v>5</v>
      </c>
      <c r="D12" s="176"/>
      <c r="E12" s="177" t="s">
        <v>6</v>
      </c>
      <c r="F12" s="178"/>
      <c r="G12" s="99"/>
      <c r="H12" s="100"/>
    </row>
    <row r="13" spans="2:8" ht="35.25" customHeight="1" x14ac:dyDescent="0.25">
      <c r="B13" s="96"/>
      <c r="C13" s="182" t="s">
        <v>7</v>
      </c>
      <c r="D13" s="183"/>
      <c r="E13" s="184" t="s">
        <v>8</v>
      </c>
      <c r="F13" s="185"/>
      <c r="G13" s="99"/>
      <c r="H13" s="100"/>
    </row>
    <row r="14" spans="2:8" ht="17.25" customHeight="1" x14ac:dyDescent="0.25">
      <c r="B14" s="96"/>
      <c r="C14" s="182" t="s">
        <v>9</v>
      </c>
      <c r="D14" s="183"/>
      <c r="E14" s="184" t="s">
        <v>10</v>
      </c>
      <c r="F14" s="185"/>
      <c r="G14" s="99"/>
      <c r="H14" s="100"/>
    </row>
    <row r="15" spans="2:8" ht="19.5" customHeight="1" x14ac:dyDescent="0.25">
      <c r="B15" s="96"/>
      <c r="C15" s="182" t="s">
        <v>11</v>
      </c>
      <c r="D15" s="183"/>
      <c r="E15" s="184" t="s">
        <v>12</v>
      </c>
      <c r="F15" s="185"/>
      <c r="G15" s="99"/>
      <c r="H15" s="100"/>
    </row>
    <row r="16" spans="2:8" ht="69.75" customHeight="1" x14ac:dyDescent="0.25">
      <c r="B16" s="96"/>
      <c r="C16" s="182" t="s">
        <v>13</v>
      </c>
      <c r="D16" s="183"/>
      <c r="E16" s="184" t="s">
        <v>14</v>
      </c>
      <c r="F16" s="185"/>
      <c r="G16" s="99"/>
      <c r="H16" s="100"/>
    </row>
    <row r="17" spans="2:8" ht="34.5" customHeight="1" x14ac:dyDescent="0.25">
      <c r="B17" s="96"/>
      <c r="C17" s="186" t="s">
        <v>15</v>
      </c>
      <c r="D17" s="187"/>
      <c r="E17" s="188" t="s">
        <v>16</v>
      </c>
      <c r="F17" s="189"/>
      <c r="G17" s="99"/>
      <c r="H17" s="100"/>
    </row>
    <row r="18" spans="2:8" ht="27.75" customHeight="1" x14ac:dyDescent="0.25">
      <c r="B18" s="96"/>
      <c r="C18" s="186" t="s">
        <v>17</v>
      </c>
      <c r="D18" s="187"/>
      <c r="E18" s="188" t="s">
        <v>18</v>
      </c>
      <c r="F18" s="189"/>
      <c r="G18" s="99"/>
      <c r="H18" s="100"/>
    </row>
    <row r="19" spans="2:8" ht="28.5" customHeight="1" x14ac:dyDescent="0.25">
      <c r="B19" s="96"/>
      <c r="C19" s="186" t="s">
        <v>19</v>
      </c>
      <c r="D19" s="187"/>
      <c r="E19" s="188" t="s">
        <v>20</v>
      </c>
      <c r="F19" s="189"/>
      <c r="G19" s="99"/>
      <c r="H19" s="100"/>
    </row>
    <row r="20" spans="2:8" ht="72.75" customHeight="1" x14ac:dyDescent="0.25">
      <c r="B20" s="96"/>
      <c r="C20" s="186" t="s">
        <v>21</v>
      </c>
      <c r="D20" s="187"/>
      <c r="E20" s="188" t="s">
        <v>22</v>
      </c>
      <c r="F20" s="189"/>
      <c r="G20" s="99"/>
      <c r="H20" s="100"/>
    </row>
    <row r="21" spans="2:8" ht="64.5" customHeight="1" x14ac:dyDescent="0.25">
      <c r="B21" s="96"/>
      <c r="C21" s="186" t="s">
        <v>23</v>
      </c>
      <c r="D21" s="187"/>
      <c r="E21" s="188" t="s">
        <v>24</v>
      </c>
      <c r="F21" s="189"/>
      <c r="G21" s="99"/>
      <c r="H21" s="100"/>
    </row>
    <row r="22" spans="2:8" ht="71.25" customHeight="1" x14ac:dyDescent="0.25">
      <c r="B22" s="96"/>
      <c r="C22" s="186" t="s">
        <v>25</v>
      </c>
      <c r="D22" s="187"/>
      <c r="E22" s="188" t="s">
        <v>26</v>
      </c>
      <c r="F22" s="189"/>
      <c r="G22" s="99"/>
      <c r="H22" s="100"/>
    </row>
    <row r="23" spans="2:8" ht="55.5" customHeight="1" x14ac:dyDescent="0.25">
      <c r="B23" s="96"/>
      <c r="C23" s="193" t="s">
        <v>27</v>
      </c>
      <c r="D23" s="194"/>
      <c r="E23" s="188" t="s">
        <v>28</v>
      </c>
      <c r="F23" s="189"/>
      <c r="G23" s="99"/>
      <c r="H23" s="100"/>
    </row>
    <row r="24" spans="2:8" ht="42" customHeight="1" x14ac:dyDescent="0.25">
      <c r="B24" s="96"/>
      <c r="C24" s="193" t="s">
        <v>29</v>
      </c>
      <c r="D24" s="194"/>
      <c r="E24" s="188" t="s">
        <v>30</v>
      </c>
      <c r="F24" s="189"/>
      <c r="G24" s="99"/>
      <c r="H24" s="100"/>
    </row>
    <row r="25" spans="2:8" ht="59.25" customHeight="1" x14ac:dyDescent="0.25">
      <c r="B25" s="96"/>
      <c r="C25" s="193" t="s">
        <v>31</v>
      </c>
      <c r="D25" s="194"/>
      <c r="E25" s="188" t="s">
        <v>32</v>
      </c>
      <c r="F25" s="189"/>
      <c r="G25" s="99"/>
      <c r="H25" s="100"/>
    </row>
    <row r="26" spans="2:8" ht="23.25" customHeight="1" x14ac:dyDescent="0.25">
      <c r="B26" s="96"/>
      <c r="C26" s="193" t="s">
        <v>33</v>
      </c>
      <c r="D26" s="194"/>
      <c r="E26" s="188" t="s">
        <v>34</v>
      </c>
      <c r="F26" s="189"/>
      <c r="G26" s="99"/>
      <c r="H26" s="100"/>
    </row>
    <row r="27" spans="2:8" ht="30.75" customHeight="1" x14ac:dyDescent="0.25">
      <c r="B27" s="96"/>
      <c r="C27" s="193" t="s">
        <v>35</v>
      </c>
      <c r="D27" s="194"/>
      <c r="E27" s="188" t="s">
        <v>36</v>
      </c>
      <c r="F27" s="189"/>
      <c r="G27" s="99"/>
      <c r="H27" s="100"/>
    </row>
    <row r="28" spans="2:8" ht="35.25" customHeight="1" x14ac:dyDescent="0.25">
      <c r="B28" s="96"/>
      <c r="C28" s="193" t="s">
        <v>37</v>
      </c>
      <c r="D28" s="194"/>
      <c r="E28" s="188" t="s">
        <v>38</v>
      </c>
      <c r="F28" s="189"/>
      <c r="G28" s="99"/>
      <c r="H28" s="100"/>
    </row>
    <row r="29" spans="2:8" ht="33" customHeight="1" x14ac:dyDescent="0.25">
      <c r="B29" s="96"/>
      <c r="C29" s="193" t="s">
        <v>37</v>
      </c>
      <c r="D29" s="194"/>
      <c r="E29" s="188" t="s">
        <v>38</v>
      </c>
      <c r="F29" s="189"/>
      <c r="G29" s="99"/>
      <c r="H29" s="100"/>
    </row>
    <row r="30" spans="2:8" ht="30" customHeight="1" x14ac:dyDescent="0.25">
      <c r="B30" s="96"/>
      <c r="C30" s="193" t="s">
        <v>39</v>
      </c>
      <c r="D30" s="194"/>
      <c r="E30" s="188" t="s">
        <v>40</v>
      </c>
      <c r="F30" s="189"/>
      <c r="G30" s="99"/>
      <c r="H30" s="100"/>
    </row>
    <row r="31" spans="2:8" ht="35.25" customHeight="1" x14ac:dyDescent="0.25">
      <c r="B31" s="96"/>
      <c r="C31" s="193" t="s">
        <v>41</v>
      </c>
      <c r="D31" s="194"/>
      <c r="E31" s="188" t="s">
        <v>42</v>
      </c>
      <c r="F31" s="189"/>
      <c r="G31" s="99"/>
      <c r="H31" s="100"/>
    </row>
    <row r="32" spans="2:8" ht="31.5" customHeight="1" x14ac:dyDescent="0.25">
      <c r="B32" s="96"/>
      <c r="C32" s="193" t="s">
        <v>43</v>
      </c>
      <c r="D32" s="194"/>
      <c r="E32" s="188" t="s">
        <v>44</v>
      </c>
      <c r="F32" s="189"/>
      <c r="G32" s="99"/>
      <c r="H32" s="100"/>
    </row>
    <row r="33" spans="2:8" ht="35.25" customHeight="1" x14ac:dyDescent="0.25">
      <c r="B33" s="96"/>
      <c r="C33" s="193" t="s">
        <v>45</v>
      </c>
      <c r="D33" s="194"/>
      <c r="E33" s="188" t="s">
        <v>46</v>
      </c>
      <c r="F33" s="189"/>
      <c r="G33" s="99"/>
      <c r="H33" s="100"/>
    </row>
    <row r="34" spans="2:8" ht="59.25" customHeight="1" x14ac:dyDescent="0.25">
      <c r="B34" s="96"/>
      <c r="C34" s="193" t="s">
        <v>47</v>
      </c>
      <c r="D34" s="194"/>
      <c r="E34" s="188" t="s">
        <v>48</v>
      </c>
      <c r="F34" s="189"/>
      <c r="G34" s="99"/>
      <c r="H34" s="100"/>
    </row>
    <row r="35" spans="2:8" ht="29.25" customHeight="1" x14ac:dyDescent="0.25">
      <c r="B35" s="96"/>
      <c r="C35" s="193" t="s">
        <v>49</v>
      </c>
      <c r="D35" s="194"/>
      <c r="E35" s="188" t="s">
        <v>50</v>
      </c>
      <c r="F35" s="189"/>
      <c r="G35" s="99"/>
      <c r="H35" s="100"/>
    </row>
    <row r="36" spans="2:8" ht="82.5" customHeight="1" x14ac:dyDescent="0.25">
      <c r="B36" s="96"/>
      <c r="C36" s="193" t="s">
        <v>51</v>
      </c>
      <c r="D36" s="194"/>
      <c r="E36" s="188" t="s">
        <v>52</v>
      </c>
      <c r="F36" s="189"/>
      <c r="G36" s="99"/>
      <c r="H36" s="100"/>
    </row>
    <row r="37" spans="2:8" ht="46.5" customHeight="1" x14ac:dyDescent="0.25">
      <c r="B37" s="96"/>
      <c r="C37" s="193" t="s">
        <v>53</v>
      </c>
      <c r="D37" s="194"/>
      <c r="E37" s="188" t="s">
        <v>54</v>
      </c>
      <c r="F37" s="189"/>
      <c r="G37" s="99"/>
      <c r="H37" s="100"/>
    </row>
    <row r="38" spans="2:8" ht="6.75" customHeight="1" thickBot="1" x14ac:dyDescent="0.3">
      <c r="B38" s="96"/>
      <c r="C38" s="195"/>
      <c r="D38" s="196"/>
      <c r="E38" s="197"/>
      <c r="F38" s="198"/>
      <c r="G38" s="99"/>
      <c r="H38" s="100"/>
    </row>
    <row r="39" spans="2:8" ht="15.75" thickTop="1" x14ac:dyDescent="0.25">
      <c r="B39" s="96"/>
      <c r="C39" s="97"/>
      <c r="D39" s="97"/>
      <c r="E39" s="98"/>
      <c r="F39" s="98"/>
      <c r="G39" s="99"/>
      <c r="H39" s="100"/>
    </row>
    <row r="40" spans="2:8" ht="21" customHeight="1" x14ac:dyDescent="0.25">
      <c r="B40" s="190" t="s">
        <v>55</v>
      </c>
      <c r="C40" s="191"/>
      <c r="D40" s="191"/>
      <c r="E40" s="191"/>
      <c r="F40" s="191"/>
      <c r="G40" s="191"/>
      <c r="H40" s="192"/>
    </row>
    <row r="41" spans="2:8" ht="20.25" customHeight="1" x14ac:dyDescent="0.25">
      <c r="B41" s="190" t="s">
        <v>56</v>
      </c>
      <c r="C41" s="191"/>
      <c r="D41" s="191"/>
      <c r="E41" s="191"/>
      <c r="F41" s="191"/>
      <c r="G41" s="191"/>
      <c r="H41" s="192"/>
    </row>
    <row r="42" spans="2:8" ht="20.25" customHeight="1" x14ac:dyDescent="0.25">
      <c r="B42" s="190" t="s">
        <v>57</v>
      </c>
      <c r="C42" s="191"/>
      <c r="D42" s="191"/>
      <c r="E42" s="191"/>
      <c r="F42" s="191"/>
      <c r="G42" s="191"/>
      <c r="H42" s="192"/>
    </row>
    <row r="43" spans="2:8" ht="20.25" customHeight="1" x14ac:dyDescent="0.25">
      <c r="B43" s="190" t="s">
        <v>58</v>
      </c>
      <c r="C43" s="191"/>
      <c r="D43" s="191"/>
      <c r="E43" s="191"/>
      <c r="F43" s="191"/>
      <c r="G43" s="191"/>
      <c r="H43" s="192"/>
    </row>
    <row r="44" spans="2:8" x14ac:dyDescent="0.25">
      <c r="B44" s="190" t="s">
        <v>59</v>
      </c>
      <c r="C44" s="191"/>
      <c r="D44" s="191"/>
      <c r="E44" s="191"/>
      <c r="F44" s="191"/>
      <c r="G44" s="191"/>
      <c r="H44" s="192"/>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6" customWidth="1"/>
    <col min="2" max="16384" width="11.42578125" style="6"/>
  </cols>
  <sheetData>
    <row r="3" spans="1:1" x14ac:dyDescent="0.2">
      <c r="A3" s="7" t="s">
        <v>111</v>
      </c>
    </row>
    <row r="4" spans="1:1" x14ac:dyDescent="0.2">
      <c r="A4" s="7" t="s">
        <v>129</v>
      </c>
    </row>
    <row r="5" spans="1:1" x14ac:dyDescent="0.2">
      <c r="A5" s="7" t="s">
        <v>232</v>
      </c>
    </row>
    <row r="6" spans="1:1" x14ac:dyDescent="0.2">
      <c r="A6" s="7" t="s">
        <v>234</v>
      </c>
    </row>
    <row r="7" spans="1:1" x14ac:dyDescent="0.2">
      <c r="A7" s="7" t="s">
        <v>112</v>
      </c>
    </row>
    <row r="8" spans="1:1" x14ac:dyDescent="0.2">
      <c r="A8" s="7" t="s">
        <v>120</v>
      </c>
    </row>
    <row r="9" spans="1:1" x14ac:dyDescent="0.2">
      <c r="A9" s="7" t="s">
        <v>113</v>
      </c>
    </row>
    <row r="10" spans="1:1" x14ac:dyDescent="0.2">
      <c r="A10" s="7" t="s">
        <v>114</v>
      </c>
    </row>
    <row r="11" spans="1:1" x14ac:dyDescent="0.2">
      <c r="A11" s="7" t="s">
        <v>242</v>
      </c>
    </row>
    <row r="12" spans="1:1" x14ac:dyDescent="0.2">
      <c r="A12" s="7" t="s">
        <v>258</v>
      </c>
    </row>
    <row r="13" spans="1:1" x14ac:dyDescent="0.2">
      <c r="A13" s="7" t="s">
        <v>259</v>
      </c>
    </row>
    <row r="14" spans="1:1" x14ac:dyDescent="0.2">
      <c r="A14" s="7" t="s">
        <v>260</v>
      </c>
    </row>
    <row r="16" spans="1:1" x14ac:dyDescent="0.2">
      <c r="A16" s="7" t="s">
        <v>261</v>
      </c>
    </row>
    <row r="17" spans="1:1" x14ac:dyDescent="0.2">
      <c r="A17" s="7" t="s">
        <v>248</v>
      </c>
    </row>
    <row r="18" spans="1:1" x14ac:dyDescent="0.2">
      <c r="A18" s="7" t="s">
        <v>130</v>
      </c>
    </row>
    <row r="20" spans="1:1" x14ac:dyDescent="0.2">
      <c r="A20" s="7" t="s">
        <v>252</v>
      </c>
    </row>
    <row r="21" spans="1:1" x14ac:dyDescent="0.2">
      <c r="A21" s="7" t="s">
        <v>119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21"/>
  <sheetViews>
    <sheetView showGridLines="0" tabSelected="1" zoomScale="49" zoomScaleNormal="80" zoomScaleSheetLayoutView="30" zoomScalePageLayoutView="10" workbookViewId="0">
      <selection activeCell="AS12" sqref="AS12"/>
    </sheetView>
  </sheetViews>
  <sheetFormatPr baseColWidth="10" defaultColWidth="11.42578125" defaultRowHeight="16.5" x14ac:dyDescent="0.3"/>
  <cols>
    <col min="1" max="1" width="4.5703125" style="2" customWidth="1"/>
    <col min="2" max="3" width="12" style="2" customWidth="1"/>
    <col min="4" max="4" width="25.85546875" style="2" customWidth="1"/>
    <col min="5" max="5" width="27" style="2" customWidth="1"/>
    <col min="6" max="6" width="16.140625" style="2" customWidth="1"/>
    <col min="7" max="7" width="38.42578125" style="1" customWidth="1"/>
    <col min="8" max="10" width="19" style="4" customWidth="1"/>
    <col min="11" max="11" width="17.85546875" style="1" customWidth="1"/>
    <col min="12" max="12" width="16.42578125" style="1" customWidth="1"/>
    <col min="13" max="13" width="6.42578125" style="1" customWidth="1"/>
    <col min="14" max="14" width="27.42578125" style="1" customWidth="1"/>
    <col min="15" max="15" width="30.42578125" style="1" customWidth="1"/>
    <col min="16" max="16" width="17.42578125" style="1" customWidth="1"/>
    <col min="17" max="17" width="6.42578125" style="1" customWidth="1"/>
    <col min="18" max="18" width="16" style="1" customWidth="1"/>
    <col min="19" max="19" width="5.85546875" style="1" customWidth="1"/>
    <col min="20" max="20" width="44.42578125" style="1" customWidth="1"/>
    <col min="21" max="21" width="36" style="1" customWidth="1"/>
    <col min="22" max="22" width="15.140625" style="1" customWidth="1"/>
    <col min="23" max="28" width="4" style="1" customWidth="1"/>
    <col min="29" max="29" width="11.140625" style="1" customWidth="1"/>
    <col min="30" max="30" width="8.5703125" style="1" customWidth="1"/>
    <col min="31" max="31" width="10.42578125" style="1" customWidth="1"/>
    <col min="32" max="32" width="9.42578125" style="1" customWidth="1"/>
    <col min="33" max="33" width="9.140625" style="1" customWidth="1"/>
    <col min="34" max="34" width="8.42578125" style="1" customWidth="1"/>
    <col min="35" max="35" width="7.42578125" style="1" customWidth="1"/>
    <col min="36" max="36" width="23" style="1" customWidth="1"/>
    <col min="37" max="37" width="18.85546875" style="1" customWidth="1"/>
    <col min="38" max="38" width="16.85546875" style="1" customWidth="1"/>
    <col min="39" max="39" width="14.85546875" style="1" customWidth="1"/>
    <col min="40" max="40" width="32.5703125" style="1" customWidth="1"/>
    <col min="41" max="41" width="21" style="1" customWidth="1"/>
    <col min="42" max="42" width="14.140625" style="1" customWidth="1"/>
    <col min="43" max="43" width="46.7109375" style="1" customWidth="1"/>
    <col min="44" max="44" width="29" style="1" customWidth="1"/>
    <col min="45" max="45" width="20.5703125" style="1" customWidth="1"/>
    <col min="46" max="46" width="28.28515625" style="1" customWidth="1"/>
    <col min="47" max="47" width="110" style="1" customWidth="1"/>
    <col min="48" max="48" width="17.42578125" style="1" customWidth="1"/>
    <col min="49" max="16384" width="11.42578125" style="1"/>
  </cols>
  <sheetData>
    <row r="1" spans="1:74" ht="15" customHeight="1" x14ac:dyDescent="0.3">
      <c r="A1" s="234" t="s">
        <v>60</v>
      </c>
      <c r="B1" s="234"/>
      <c r="C1" s="234"/>
      <c r="D1" s="234"/>
      <c r="E1" s="238" t="s">
        <v>61</v>
      </c>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23" t="s">
        <v>62</v>
      </c>
      <c r="AV1" s="224"/>
    </row>
    <row r="2" spans="1:74" ht="23.25" customHeight="1" x14ac:dyDescent="0.3">
      <c r="A2" s="234"/>
      <c r="B2" s="234"/>
      <c r="C2" s="234"/>
      <c r="D2" s="234"/>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25" t="s">
        <v>63</v>
      </c>
      <c r="AV2" s="226"/>
    </row>
    <row r="3" spans="1:74" ht="13.7" customHeight="1" x14ac:dyDescent="0.3">
      <c r="A3" s="234"/>
      <c r="B3" s="234"/>
      <c r="C3" s="234"/>
      <c r="D3" s="234"/>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238"/>
      <c r="AM3" s="238"/>
      <c r="AN3" s="238"/>
      <c r="AO3" s="238"/>
      <c r="AP3" s="238"/>
      <c r="AQ3" s="238"/>
      <c r="AR3" s="238"/>
      <c r="AS3" s="238"/>
      <c r="AT3" s="238"/>
      <c r="AU3" s="225" t="s">
        <v>64</v>
      </c>
      <c r="AV3" s="226"/>
    </row>
    <row r="4" spans="1:74" ht="13.7" customHeight="1" x14ac:dyDescent="0.3">
      <c r="A4" s="234"/>
      <c r="B4" s="234"/>
      <c r="C4" s="234"/>
      <c r="D4" s="234"/>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27" t="s">
        <v>65</v>
      </c>
      <c r="AV4" s="228"/>
    </row>
    <row r="5" spans="1:74" ht="17.25" customHeight="1" x14ac:dyDescent="0.3">
      <c r="A5" s="248" t="s">
        <v>66</v>
      </c>
      <c r="B5" s="249"/>
      <c r="C5" s="230" t="s">
        <v>268</v>
      </c>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2"/>
      <c r="AW5" s="5"/>
      <c r="AX5" s="5"/>
      <c r="AY5" s="5"/>
      <c r="AZ5" s="5"/>
      <c r="BA5" s="5"/>
      <c r="BB5" s="5"/>
      <c r="BC5" s="5"/>
      <c r="BD5" s="5"/>
      <c r="BE5" s="5"/>
      <c r="BF5" s="5"/>
      <c r="BG5" s="5"/>
      <c r="BH5" s="5"/>
      <c r="BI5" s="5"/>
      <c r="BJ5" s="5"/>
      <c r="BK5" s="5"/>
      <c r="BL5" s="5"/>
      <c r="BM5" s="5"/>
      <c r="BN5" s="5"/>
      <c r="BO5" s="5"/>
      <c r="BP5" s="5"/>
      <c r="BQ5" s="5"/>
      <c r="BR5" s="5"/>
      <c r="BS5" s="5"/>
      <c r="BT5" s="5"/>
      <c r="BU5" s="5"/>
      <c r="BV5" s="5"/>
    </row>
    <row r="6" spans="1:74" ht="18.75" customHeight="1" x14ac:dyDescent="0.3">
      <c r="A6" s="248" t="s">
        <v>67</v>
      </c>
      <c r="B6" s="249"/>
      <c r="C6" s="230" t="s">
        <v>272</v>
      </c>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2"/>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18" customHeight="1" x14ac:dyDescent="0.3">
      <c r="A7" s="248" t="s">
        <v>68</v>
      </c>
      <c r="B7" s="249"/>
      <c r="C7" s="230" t="s">
        <v>69</v>
      </c>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2"/>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x14ac:dyDescent="0.3">
      <c r="A8" s="235" t="s">
        <v>70</v>
      </c>
      <c r="B8" s="235"/>
      <c r="C8" s="235"/>
      <c r="D8" s="235"/>
      <c r="E8" s="236"/>
      <c r="F8" s="236"/>
      <c r="G8" s="236"/>
      <c r="H8" s="236"/>
      <c r="I8" s="236"/>
      <c r="J8" s="236"/>
      <c r="K8" s="236"/>
      <c r="L8" s="236" t="s">
        <v>71</v>
      </c>
      <c r="M8" s="236"/>
      <c r="N8" s="236"/>
      <c r="O8" s="236"/>
      <c r="P8" s="236"/>
      <c r="Q8" s="236"/>
      <c r="R8" s="236"/>
      <c r="S8" s="236" t="s">
        <v>72</v>
      </c>
      <c r="T8" s="236"/>
      <c r="U8" s="236"/>
      <c r="V8" s="236"/>
      <c r="W8" s="236"/>
      <c r="X8" s="236"/>
      <c r="Y8" s="236"/>
      <c r="Z8" s="236"/>
      <c r="AA8" s="236"/>
      <c r="AB8" s="236"/>
      <c r="AC8" s="236" t="s">
        <v>73</v>
      </c>
      <c r="AD8" s="236"/>
      <c r="AE8" s="236"/>
      <c r="AF8" s="236"/>
      <c r="AG8" s="236"/>
      <c r="AH8" s="236"/>
      <c r="AI8" s="236"/>
      <c r="AJ8" s="251" t="s">
        <v>74</v>
      </c>
      <c r="AK8" s="252"/>
      <c r="AL8" s="252"/>
      <c r="AM8" s="252"/>
      <c r="AN8" s="252"/>
      <c r="AO8" s="252"/>
      <c r="AP8" s="252"/>
      <c r="AQ8" s="252"/>
      <c r="AR8" s="252"/>
      <c r="AS8" s="252"/>
      <c r="AT8" s="252"/>
      <c r="AU8" s="252"/>
      <c r="AV8" s="252"/>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6.5" customHeight="1" x14ac:dyDescent="0.3">
      <c r="A9" s="237" t="s">
        <v>75</v>
      </c>
      <c r="B9" s="235" t="s">
        <v>76</v>
      </c>
      <c r="C9" s="235" t="s">
        <v>77</v>
      </c>
      <c r="D9" s="235" t="s">
        <v>15</v>
      </c>
      <c r="E9" s="229" t="s">
        <v>17</v>
      </c>
      <c r="F9" s="229" t="s">
        <v>19</v>
      </c>
      <c r="G9" s="235" t="s">
        <v>21</v>
      </c>
      <c r="H9" s="229" t="s">
        <v>23</v>
      </c>
      <c r="I9" s="229" t="s">
        <v>78</v>
      </c>
      <c r="J9" s="229" t="s">
        <v>79</v>
      </c>
      <c r="K9" s="229" t="s">
        <v>80</v>
      </c>
      <c r="L9" s="229" t="s">
        <v>81</v>
      </c>
      <c r="M9" s="235" t="s">
        <v>82</v>
      </c>
      <c r="N9" s="229" t="s">
        <v>83</v>
      </c>
      <c r="O9" s="229" t="s">
        <v>84</v>
      </c>
      <c r="P9" s="229" t="s">
        <v>85</v>
      </c>
      <c r="Q9" s="235" t="s">
        <v>82</v>
      </c>
      <c r="R9" s="229" t="s">
        <v>29</v>
      </c>
      <c r="S9" s="233" t="s">
        <v>86</v>
      </c>
      <c r="T9" s="229" t="s">
        <v>31</v>
      </c>
      <c r="U9" s="229" t="s">
        <v>87</v>
      </c>
      <c r="V9" s="229" t="s">
        <v>33</v>
      </c>
      <c r="W9" s="229" t="s">
        <v>88</v>
      </c>
      <c r="X9" s="229"/>
      <c r="Y9" s="229"/>
      <c r="Z9" s="229"/>
      <c r="AA9" s="229"/>
      <c r="AB9" s="229"/>
      <c r="AC9" s="233" t="s">
        <v>89</v>
      </c>
      <c r="AD9" s="233" t="s">
        <v>90</v>
      </c>
      <c r="AE9" s="233" t="s">
        <v>82</v>
      </c>
      <c r="AF9" s="233" t="s">
        <v>91</v>
      </c>
      <c r="AG9" s="233" t="s">
        <v>82</v>
      </c>
      <c r="AH9" s="233" t="s">
        <v>92</v>
      </c>
      <c r="AI9" s="233" t="s">
        <v>49</v>
      </c>
      <c r="AJ9" s="229" t="s">
        <v>74</v>
      </c>
      <c r="AK9" s="229" t="s">
        <v>93</v>
      </c>
      <c r="AL9" s="229" t="s">
        <v>94</v>
      </c>
      <c r="AM9" s="229" t="s">
        <v>95</v>
      </c>
      <c r="AN9" s="229" t="s">
        <v>96</v>
      </c>
      <c r="AO9" s="229" t="s">
        <v>53</v>
      </c>
      <c r="AP9" s="229" t="s">
        <v>95</v>
      </c>
      <c r="AQ9" s="229" t="s">
        <v>97</v>
      </c>
      <c r="AR9" s="402" t="s">
        <v>103</v>
      </c>
      <c r="AS9" s="229" t="s">
        <v>53</v>
      </c>
      <c r="AT9" s="229" t="s">
        <v>95</v>
      </c>
      <c r="AU9" s="229" t="s">
        <v>98</v>
      </c>
      <c r="AV9" s="229" t="s">
        <v>53</v>
      </c>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3" customFormat="1" ht="66.75" customHeight="1" x14ac:dyDescent="0.25">
      <c r="A10" s="237"/>
      <c r="B10" s="235"/>
      <c r="C10" s="235"/>
      <c r="D10" s="235"/>
      <c r="E10" s="229"/>
      <c r="F10" s="229"/>
      <c r="G10" s="235"/>
      <c r="H10" s="229"/>
      <c r="I10" s="229"/>
      <c r="J10" s="229"/>
      <c r="K10" s="229"/>
      <c r="L10" s="229"/>
      <c r="M10" s="235"/>
      <c r="N10" s="229"/>
      <c r="O10" s="229"/>
      <c r="P10" s="235"/>
      <c r="Q10" s="235"/>
      <c r="R10" s="229"/>
      <c r="S10" s="233"/>
      <c r="T10" s="229"/>
      <c r="U10" s="229"/>
      <c r="V10" s="229"/>
      <c r="W10" s="133" t="s">
        <v>76</v>
      </c>
      <c r="X10" s="133" t="s">
        <v>99</v>
      </c>
      <c r="Y10" s="133" t="s">
        <v>100</v>
      </c>
      <c r="Z10" s="133" t="s">
        <v>101</v>
      </c>
      <c r="AA10" s="133" t="s">
        <v>102</v>
      </c>
      <c r="AB10" s="133" t="s">
        <v>103</v>
      </c>
      <c r="AC10" s="233"/>
      <c r="AD10" s="233"/>
      <c r="AE10" s="233"/>
      <c r="AF10" s="233"/>
      <c r="AG10" s="233"/>
      <c r="AH10" s="233"/>
      <c r="AI10" s="233"/>
      <c r="AJ10" s="229"/>
      <c r="AK10" s="229"/>
      <c r="AL10" s="229"/>
      <c r="AM10" s="229"/>
      <c r="AN10" s="229"/>
      <c r="AO10" s="229"/>
      <c r="AP10" s="229"/>
      <c r="AQ10" s="229"/>
      <c r="AR10" s="403"/>
      <c r="AS10" s="229"/>
      <c r="AT10" s="229"/>
      <c r="AU10" s="229"/>
      <c r="AV10" s="229"/>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row>
    <row r="11" spans="1:74" ht="89.25" customHeight="1" x14ac:dyDescent="0.3">
      <c r="A11" s="199">
        <v>1</v>
      </c>
      <c r="B11" s="217" t="s">
        <v>104</v>
      </c>
      <c r="C11" s="217" t="s">
        <v>152</v>
      </c>
      <c r="D11" s="217" t="s">
        <v>106</v>
      </c>
      <c r="E11" s="217" t="s">
        <v>263</v>
      </c>
      <c r="F11" s="217" t="s">
        <v>264</v>
      </c>
      <c r="G11" s="220" t="s">
        <v>265</v>
      </c>
      <c r="H11" s="217" t="s">
        <v>266</v>
      </c>
      <c r="I11" s="211" t="s">
        <v>108</v>
      </c>
      <c r="J11" s="214" t="s">
        <v>149</v>
      </c>
      <c r="K11" s="205">
        <v>200</v>
      </c>
      <c r="L11" s="208" t="str">
        <f>IF(K11&lt;=0,"",IF(K11&lt;=2,"Muy Baja",IF(K11&lt;=24,"Baja",IF(K11&lt;=500,"Media",IF(K11&lt;=5000,"Alta","Muy Alta")))))</f>
        <v>Media</v>
      </c>
      <c r="M11" s="211">
        <f>IF(L11="","",IF(L11="Muy Baja",0.2,IF(L11="Baja",0.4,IF(L11="Media",0.6,IF(L11="Alta",0.8,IF(L11="Muy Alta",1,))))))</f>
        <v>0.6</v>
      </c>
      <c r="N11" s="214" t="s">
        <v>203</v>
      </c>
      <c r="O11" s="211" t="str">
        <f>IF(NOT(ISERROR(MATCH(N11,'[1]Tabla Impacto'!$B$221:$B$223,0))),'[1]Tabla Impacto'!$F$223&amp;"Por favor no seleccionar los criterios de impacto(Afectación Económica o presupuestal y Pérdida Reputacional)",N11)</f>
        <v xml:space="preserve">Entre 100 y 500 SMLMV </v>
      </c>
      <c r="P11" s="208" t="s">
        <v>267</v>
      </c>
      <c r="Q11" s="211">
        <f>IF(P11="","",IF(P11="Leve",0.2,IF(P11="Menor",0.4,IF(P11="Moderado",0.6,IF(P11="Mayor",0.8,IF(P11="Catastrófico",1,))))))</f>
        <v>0.2</v>
      </c>
      <c r="R11" s="202"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99">
        <v>3</v>
      </c>
      <c r="T11" s="111" t="s">
        <v>270</v>
      </c>
      <c r="U11" s="111" t="s">
        <v>271</v>
      </c>
      <c r="V11" s="134" t="str">
        <f t="shared" ref="V11:V14" si="0">IF(OR(W11="Preventivo",W11="Detectivo"),"Probabilidad",IF(W11="Correctivo","Impacto",""))</f>
        <v>Probabilidad</v>
      </c>
      <c r="W11" s="113" t="s">
        <v>111</v>
      </c>
      <c r="X11" s="113" t="s">
        <v>112</v>
      </c>
      <c r="Y11" s="114" t="str">
        <f>IF(AND(W11="Preventivo",X11="Automático"),"50%",IF(AND(W11="Preventivo",X11="Manual"),"40%",IF(AND(W11="Detectivo",X11="Automático"),"40%",IF(AND(W11="Detectivo",X11="Manual"),"30%",IF(AND(W11="Correctivo",X11="Automático"),"35%",IF(AND(W11="Correctivo",X11="Manual"),"25%",""))))))</f>
        <v>40%</v>
      </c>
      <c r="Z11" s="113" t="s">
        <v>113</v>
      </c>
      <c r="AA11" s="113" t="s">
        <v>114</v>
      </c>
      <c r="AB11" s="113" t="s">
        <v>115</v>
      </c>
      <c r="AC11" s="115">
        <f>IFERROR(IF(V11="Probabilidad",(M11-(+M11*Y11)),IF(V11="Impacto",M11,"")),"")</f>
        <v>0.36</v>
      </c>
      <c r="AD11" s="135" t="str">
        <f>IFERROR(IF(AC11="","",IF(AC11&lt;=0.2,"Muy Baja",IF(AC11&lt;=0.4,"Baja",IF(AC11&lt;=0.6,"Media",IF(AC11&lt;=0.8,"Alta","Muy Alta"))))),"")</f>
        <v>Baja</v>
      </c>
      <c r="AE11" s="114">
        <f>+AC11</f>
        <v>0.36</v>
      </c>
      <c r="AF11" s="135" t="str">
        <f>IFERROR(IF(AG11="","",IF(AG11&lt;=0.2,"Leve",IF(AG11&lt;=0.4,"Menor",IF(AG11&lt;=0.6,"Moderado",IF(AG11&lt;=0.8,"Mayor","Catastrófico"))))),"")</f>
        <v>Leve</v>
      </c>
      <c r="AG11" s="114">
        <f>IFERROR(IF(V11="Impacto",(Q11-(+Q11*Y11)),IF(V11="Probabilidad",Q11,"")),"")</f>
        <v>0.2</v>
      </c>
      <c r="AH11" s="116"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Bajo</v>
      </c>
      <c r="AI11" s="113" t="s">
        <v>116</v>
      </c>
      <c r="AJ11" s="217" t="s">
        <v>117</v>
      </c>
      <c r="AK11" s="205" t="s">
        <v>118</v>
      </c>
      <c r="AL11" s="250">
        <v>45657</v>
      </c>
      <c r="AM11" s="250">
        <v>45437</v>
      </c>
      <c r="AN11" s="156" t="s">
        <v>273</v>
      </c>
      <c r="AO11" s="112" t="s">
        <v>274</v>
      </c>
      <c r="AP11" s="159">
        <v>45524</v>
      </c>
      <c r="AQ11" s="149" t="s">
        <v>284</v>
      </c>
      <c r="AR11" s="149" t="s">
        <v>289</v>
      </c>
      <c r="AS11" s="112" t="s">
        <v>119</v>
      </c>
      <c r="AT11" s="117"/>
      <c r="AU11" s="149"/>
      <c r="AV11" s="20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row>
    <row r="12" spans="1:74" ht="74.25" customHeight="1" x14ac:dyDescent="0.3">
      <c r="A12" s="200"/>
      <c r="B12" s="218"/>
      <c r="C12" s="218"/>
      <c r="D12" s="218"/>
      <c r="E12" s="218"/>
      <c r="F12" s="218"/>
      <c r="G12" s="221"/>
      <c r="H12" s="218"/>
      <c r="I12" s="212"/>
      <c r="J12" s="215"/>
      <c r="K12" s="206"/>
      <c r="L12" s="209"/>
      <c r="M12" s="212"/>
      <c r="N12" s="215"/>
      <c r="O12" s="212"/>
      <c r="P12" s="209"/>
      <c r="Q12" s="212"/>
      <c r="R12" s="203"/>
      <c r="S12" s="200"/>
      <c r="T12" s="148" t="s">
        <v>269</v>
      </c>
      <c r="U12" s="148" t="s">
        <v>275</v>
      </c>
      <c r="V12" s="134" t="str">
        <f>IF(OR(W12="Preventivo",W12="Detectivo"),"Probabilidad",IF(W12="Correctivo","Impacto",""))</f>
        <v>Probabilidad</v>
      </c>
      <c r="W12" s="113" t="s">
        <v>111</v>
      </c>
      <c r="X12" s="113" t="s">
        <v>112</v>
      </c>
      <c r="Y12" s="114" t="str">
        <f>IF(AND(W12="Preventivo",X12="Automático"),"50%",IF(AND(W12="Preventivo",X12="Manual"),"40%",IF(AND(W12="Detectivo",X12="Automático"),"40%",IF(AND(W12="Detectivo",X12="Manual"),"30%",IF(AND(W12="Correctivo",X12="Automático"),"35%",IF(AND(W12="Correctivo",X12="Manual"),"25%",""))))))</f>
        <v>40%</v>
      </c>
      <c r="Z12" s="113" t="s">
        <v>120</v>
      </c>
      <c r="AA12" s="113" t="s">
        <v>114</v>
      </c>
      <c r="AB12" s="113" t="s">
        <v>115</v>
      </c>
      <c r="AC12" s="115">
        <f>IFERROR(IF(AND(V11="Probabilidad",V12="Probabilidad"),(AE11-(+AE11*Y12)),IF(V12="Probabilidad",(M11-(+M11*Y12)),IF(V12="Impacto",AE11,""))),"")</f>
        <v>0.216</v>
      </c>
      <c r="AD12" s="135" t="str">
        <f>IFERROR(IF(AC12="","",IF(AC12&lt;=0.2,"Muy Baja",IF(AC12&lt;=0.4,"Baja",IF(AC12&lt;=0.6,"Media",IF(AC12&lt;=0.8,"Alta","Muy Alta"))))),"")</f>
        <v>Baja</v>
      </c>
      <c r="AE12" s="114">
        <f>+AC12</f>
        <v>0.216</v>
      </c>
      <c r="AF12" s="135" t="str">
        <f>IFERROR(IF(AG12="","",IF(AG12&lt;=0.2,"Leve",IF(AG12&lt;=0.4,"Menor",IF(AG12&lt;=0.6,"Moderado",IF(AG12&lt;=0.8,"Mayor","Catastrófico"))))),"")</f>
        <v>Leve</v>
      </c>
      <c r="AG12" s="114">
        <f>IFERROR(IF(AND(V11="Impacto",V12="Impacto"),(AG11-(+AG11*Y12)),IF(V12="Impacto",($M$10-(+$M$10*Y12)),IF(V12="Probabilidad",AG11,""))),"")</f>
        <v>0.2</v>
      </c>
      <c r="AH12" s="116"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Bajo</v>
      </c>
      <c r="AI12" s="113" t="s">
        <v>116</v>
      </c>
      <c r="AJ12" s="218"/>
      <c r="AK12" s="206"/>
      <c r="AL12" s="250"/>
      <c r="AM12" s="250"/>
      <c r="AN12" s="155" t="s">
        <v>285</v>
      </c>
      <c r="AO12" s="157" t="s">
        <v>276</v>
      </c>
      <c r="AP12" s="159">
        <v>45524</v>
      </c>
      <c r="AQ12" s="149" t="s">
        <v>286</v>
      </c>
      <c r="AR12" s="149" t="s">
        <v>290</v>
      </c>
      <c r="AS12" s="112" t="s">
        <v>119</v>
      </c>
      <c r="AT12" s="158"/>
      <c r="AU12" s="149"/>
      <c r="AV12" s="206"/>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99.75" customHeight="1" x14ac:dyDescent="0.3">
      <c r="A13" s="201"/>
      <c r="B13" s="219"/>
      <c r="C13" s="219"/>
      <c r="D13" s="219"/>
      <c r="E13" s="219"/>
      <c r="F13" s="219"/>
      <c r="G13" s="222"/>
      <c r="H13" s="219"/>
      <c r="I13" s="213"/>
      <c r="J13" s="216"/>
      <c r="K13" s="207"/>
      <c r="L13" s="210"/>
      <c r="M13" s="213"/>
      <c r="N13" s="216"/>
      <c r="O13" s="213"/>
      <c r="P13" s="210"/>
      <c r="Q13" s="213"/>
      <c r="R13" s="204"/>
      <c r="S13" s="201"/>
      <c r="T13" s="150" t="s">
        <v>277</v>
      </c>
      <c r="U13" s="150" t="s">
        <v>278</v>
      </c>
      <c r="V13" s="134" t="str">
        <f>IF(OR(W13="Preventivo",W13="Detectivo"),"Probabilidad",IF(W13="Correctivo","Impacto",""))</f>
        <v>Probabilidad</v>
      </c>
      <c r="W13" s="113" t="s">
        <v>111</v>
      </c>
      <c r="X13" s="113" t="s">
        <v>112</v>
      </c>
      <c r="Y13" s="114" t="str">
        <f t="shared" ref="Y13" si="1">IF(AND(W13="Preventivo",X13="Automático"),"50%",IF(AND(W13="Preventivo",X13="Manual"),"40%",IF(AND(W13="Detectivo",X13="Automático"),"40%",IF(AND(W13="Detectivo",X13="Manual"),"30%",IF(AND(W13="Correctivo",X13="Automático"),"35%",IF(AND(W13="Correctivo",X13="Manual"),"25%",""))))))</f>
        <v>40%</v>
      </c>
      <c r="Z13" s="113" t="s">
        <v>120</v>
      </c>
      <c r="AA13" s="113" t="s">
        <v>114</v>
      </c>
      <c r="AB13" s="113" t="s">
        <v>115</v>
      </c>
      <c r="AC13" s="115">
        <f>IFERROR(IF(AND(V12="Probabilidad",V13="Probabilidad"),(AE12-(+AE12*Y13)),IF(AND(V12="Impacto",V13="Probabilidad"),(AE11-(+AE11*Y13)),IF(V13="Impacto",AE12,""))),"")</f>
        <v>0.12959999999999999</v>
      </c>
      <c r="AD13" s="135" t="str">
        <f>IFERROR(IF(AC13="","",IF(AC13&lt;=0.2,"Muy Baja",IF(AC13&lt;=0.4,"Baja",IF(AC13&lt;=0.6,"Media",IF(AC13&lt;=0.8,"Alta","Muy Alta"))))),"")</f>
        <v>Muy Baja</v>
      </c>
      <c r="AE13" s="114">
        <f t="shared" ref="AE13" si="2">+AC13</f>
        <v>0.12959999999999999</v>
      </c>
      <c r="AF13" s="135" t="str">
        <f>IFERROR(IF(AG13="","",IF(AG13&lt;=0.2,"Leve",IF(AG13&lt;=0.4,"Menor",IF(AG13&lt;=0.6,"Moderado",IF(AG13&lt;=0.8,"Mayor","Catastrófico"))))),"")</f>
        <v>Leve</v>
      </c>
      <c r="AG13" s="114">
        <f>IFERROR(IF(AND(V12="Impacto",V13="Impacto"),(AG12-(+AG12*Y13)),IF(AND(V12="Probabilidad",V13="Impacto"),(AG11-(+AG11*Y13)),IF(V13="Probabilidad",AG12,""))),"")</f>
        <v>0.2</v>
      </c>
      <c r="AH13" s="116" t="str">
        <f t="shared" ref="AH13" si="3">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Bajo</v>
      </c>
      <c r="AI13" s="113" t="s">
        <v>116</v>
      </c>
      <c r="AJ13" s="219"/>
      <c r="AK13" s="207"/>
      <c r="AL13" s="250"/>
      <c r="AM13" s="250"/>
      <c r="AN13" s="149" t="s">
        <v>279</v>
      </c>
      <c r="AO13" s="112" t="s">
        <v>274</v>
      </c>
      <c r="AP13" s="159">
        <v>45524</v>
      </c>
      <c r="AQ13" s="149" t="s">
        <v>287</v>
      </c>
      <c r="AR13" s="149" t="s">
        <v>290</v>
      </c>
      <c r="AS13" s="112" t="s">
        <v>119</v>
      </c>
      <c r="AT13" s="158"/>
      <c r="AU13" s="149"/>
      <c r="AV13" s="207"/>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s="2" customFormat="1" ht="149.25" customHeight="1" x14ac:dyDescent="0.25">
      <c r="A14" s="136">
        <v>2</v>
      </c>
      <c r="B14" s="111" t="s">
        <v>121</v>
      </c>
      <c r="C14" s="111" t="s">
        <v>122</v>
      </c>
      <c r="D14" s="111" t="s">
        <v>123</v>
      </c>
      <c r="E14" s="111" t="s">
        <v>124</v>
      </c>
      <c r="F14" s="111" t="s">
        <v>125</v>
      </c>
      <c r="G14" s="111" t="s">
        <v>126</v>
      </c>
      <c r="H14" s="111" t="s">
        <v>262</v>
      </c>
      <c r="I14" s="138" t="s">
        <v>108</v>
      </c>
      <c r="J14" s="139" t="s">
        <v>127</v>
      </c>
      <c r="K14" s="112">
        <v>25</v>
      </c>
      <c r="L14" s="137" t="str">
        <f>IF(K14&lt;=0,"",IF(K14&lt;=2,"Muy Baja",IF(K14&lt;=24,"Baja",IF(K14&lt;=500,"Media",IF(K14&lt;=5000,"Alta","Muy Alta")))))</f>
        <v>Media</v>
      </c>
      <c r="M14" s="138">
        <f>IF(L14="","",IF(L14="Muy Baja",0.2,IF(L14="Baja",0.4,IF(L14="Media",0.6,IF(L14="Alta",0.8,IF(L14="Muy Alta",1,))))))</f>
        <v>0.6</v>
      </c>
      <c r="N14" s="139" t="s">
        <v>128</v>
      </c>
      <c r="O14" s="138" t="str">
        <f>IF(NOT(ISERROR(MATCH(N14,'[1]Tabla Impacto'!$B$221:$B$223,0))),'[1]Tabla Impacto'!$F$223&amp;"Por favor no seleccionar los criterios de impacto(Afectación Económica o presupuestal y Pérdida Reputacional)",N14)</f>
        <v xml:space="preserve">     El riesgo afecta la imagen de alguna área de la organización</v>
      </c>
      <c r="P14" s="137" t="str">
        <f>IF(OR(O14='[1]Tabla Impacto'!$C$11,O14='[1]Tabla Impacto'!$D$11),"Leve",IF(OR(O14='[1]Tabla Impacto'!$C$12,O14='[1]Tabla Impacto'!$D$12),"Menor",IF(OR(O14='[1]Tabla Impacto'!$C$13,O14='[1]Tabla Impacto'!$D$13),"Moderado",IF(OR(O14='[1]Tabla Impacto'!$C$14,O14='[1]Tabla Impacto'!$D$14),"Mayor",IF(OR(O14='[1]Tabla Impacto'!$C$15,O14='[1]Tabla Impacto'!$D$15),"Catastrófico","")))))</f>
        <v>Leve</v>
      </c>
      <c r="Q14" s="138">
        <v>0.8</v>
      </c>
      <c r="R14" s="140"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36">
        <v>1</v>
      </c>
      <c r="T14" s="148" t="s">
        <v>280</v>
      </c>
      <c r="U14" s="148" t="s">
        <v>281</v>
      </c>
      <c r="V14" s="141" t="str">
        <f t="shared" si="0"/>
        <v>Probabilidad</v>
      </c>
      <c r="W14" s="142" t="s">
        <v>129</v>
      </c>
      <c r="X14" s="142" t="s">
        <v>112</v>
      </c>
      <c r="Y14" s="143" t="str">
        <f>IF(AND(W14="Preventivo",X14="Automático"),"50%",IF(AND(W14="Preventivo",X14="Manual"),"40%",IF(AND(W14="Detectivo",X14="Automático"),"40%",IF(AND(W14="Detectivo",X14="Manual"),"30%",IF(AND(W14="Correctivo",X14="Automático"),"35%",IF(AND(W14="Correctivo",X14="Manual"),"25%",""))))))</f>
        <v>30%</v>
      </c>
      <c r="Z14" s="142" t="s">
        <v>120</v>
      </c>
      <c r="AA14" s="142" t="s">
        <v>114</v>
      </c>
      <c r="AB14" s="142" t="s">
        <v>115</v>
      </c>
      <c r="AC14" s="144">
        <f>IFERROR(IF(V14="Probabilidad",(M14-(+M14*Y14)),IF(V14="Impacto",M14,"")),"")</f>
        <v>0.42</v>
      </c>
      <c r="AD14" s="145" t="str">
        <f>IFERROR(IF(AC14="","",IF(AC14&lt;=0.2,"Muy Baja",IF(AC14&lt;=0.4,"Baja",IF(AC14&lt;=0.6,"Media",IF(AC14&lt;=0.8,"Alta","Muy Alta"))))),"")</f>
        <v>Media</v>
      </c>
      <c r="AE14" s="143">
        <f>+AC14</f>
        <v>0.42</v>
      </c>
      <c r="AF14" s="145" t="str">
        <f>IFERROR(IF(AG14="","",IF(AG14&lt;=0.2,"Leve",IF(AG14&lt;=0.4,"Menor",IF(AG14&lt;=0.6,"Moderado",IF(AG14&lt;=0.8,"Mayor","Catastrófico"))))),"")</f>
        <v>Mayor</v>
      </c>
      <c r="AG14" s="143">
        <v>0.8</v>
      </c>
      <c r="AH14" s="146"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Alto</v>
      </c>
      <c r="AI14" s="142" t="s">
        <v>130</v>
      </c>
      <c r="AJ14" s="111" t="s">
        <v>131</v>
      </c>
      <c r="AK14" s="111" t="s">
        <v>118</v>
      </c>
      <c r="AL14" s="117">
        <v>45657</v>
      </c>
      <c r="AM14" s="117">
        <v>45473</v>
      </c>
      <c r="AN14" s="111" t="s">
        <v>282</v>
      </c>
      <c r="AO14" s="112" t="s">
        <v>274</v>
      </c>
      <c r="AP14" s="159">
        <v>45524</v>
      </c>
      <c r="AQ14" s="149" t="s">
        <v>288</v>
      </c>
      <c r="AR14" s="149" t="s">
        <v>291</v>
      </c>
      <c r="AS14" s="112" t="s">
        <v>119</v>
      </c>
      <c r="AT14" s="158"/>
      <c r="AU14" s="149"/>
      <c r="AV14" s="112"/>
      <c r="AW14" s="147"/>
      <c r="AX14" s="147"/>
      <c r="AY14" s="147"/>
      <c r="AZ14" s="147"/>
      <c r="BA14" s="147"/>
      <c r="BB14" s="147"/>
      <c r="BC14" s="147"/>
      <c r="BD14" s="147"/>
      <c r="BE14" s="147"/>
      <c r="BF14" s="147"/>
      <c r="BG14" s="147"/>
      <c r="BH14" s="147"/>
      <c r="BI14" s="147"/>
      <c r="BJ14" s="147"/>
      <c r="BK14" s="147"/>
      <c r="BL14" s="147"/>
      <c r="BM14" s="147"/>
      <c r="BN14" s="147"/>
      <c r="BO14" s="147"/>
      <c r="BP14" s="147"/>
      <c r="BQ14" s="147"/>
      <c r="BR14" s="147"/>
      <c r="BS14" s="147"/>
      <c r="BT14" s="147"/>
      <c r="BU14" s="147"/>
      <c r="BV14" s="147"/>
    </row>
    <row r="15" spans="1:74" ht="49.5" customHeight="1" x14ac:dyDescent="0.3">
      <c r="A15" s="110"/>
      <c r="B15" s="132"/>
      <c r="C15" s="132"/>
      <c r="D15" s="239" t="s">
        <v>134</v>
      </c>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1"/>
    </row>
    <row r="17" spans="1:44" x14ac:dyDescent="0.3">
      <c r="A17" s="118"/>
      <c r="B17" s="119"/>
      <c r="C17" s="119"/>
      <c r="D17" s="119"/>
      <c r="E17" s="119"/>
      <c r="F17" s="119"/>
      <c r="G17" s="119"/>
      <c r="H17" s="1"/>
      <c r="I17" s="1"/>
      <c r="J17" s="1"/>
      <c r="L17" s="122"/>
      <c r="M17" s="119"/>
      <c r="N17" s="119"/>
      <c r="O17" s="119"/>
      <c r="P17" s="119"/>
      <c r="Q17" s="119"/>
      <c r="R17" s="119"/>
      <c r="S17" s="119"/>
      <c r="T17" s="119"/>
      <c r="U17" s="119"/>
      <c r="V17" s="123"/>
      <c r="W17" s="123"/>
      <c r="X17" s="119"/>
      <c r="Y17" s="119"/>
      <c r="Z17" s="119"/>
      <c r="AA17" s="119"/>
      <c r="AB17" s="119"/>
      <c r="AC17" s="119"/>
      <c r="AD17" s="119"/>
      <c r="AE17" s="119"/>
      <c r="AF17" s="119"/>
      <c r="AG17" s="119"/>
      <c r="AH17" s="119"/>
      <c r="AI17" s="124"/>
      <c r="AJ17" s="124"/>
      <c r="AK17" s="119"/>
      <c r="AL17" s="119"/>
      <c r="AM17" s="119"/>
      <c r="AN17" s="119"/>
      <c r="AO17" s="119"/>
      <c r="AP17" s="119"/>
      <c r="AQ17" s="119"/>
      <c r="AR17" s="119"/>
    </row>
    <row r="18" spans="1:44" ht="24.75" customHeight="1" x14ac:dyDescent="0.3">
      <c r="A18" s="242" t="s">
        <v>135</v>
      </c>
      <c r="B18" s="242"/>
      <c r="C18" s="242"/>
      <c r="D18" s="242"/>
      <c r="E18" s="242"/>
      <c r="F18" s="242"/>
      <c r="G18" s="242"/>
      <c r="H18" s="1"/>
      <c r="I18" s="1"/>
      <c r="J18" s="1"/>
      <c r="K18" s="245" t="s">
        <v>283</v>
      </c>
      <c r="L18" s="246"/>
      <c r="M18" s="246"/>
      <c r="N18" s="247"/>
      <c r="O18" s="119"/>
      <c r="P18" s="119"/>
      <c r="Q18" s="119"/>
      <c r="R18" s="119"/>
      <c r="S18" s="119"/>
      <c r="T18" s="119"/>
      <c r="U18" s="124"/>
      <c r="V18" s="123"/>
      <c r="W18" s="123"/>
      <c r="X18" s="119"/>
      <c r="Y18" s="123"/>
      <c r="Z18" s="123"/>
      <c r="AA18" s="119"/>
      <c r="AB18" s="119"/>
      <c r="AC18" s="119"/>
      <c r="AD18" s="119"/>
      <c r="AE18" s="119"/>
      <c r="AF18" s="119"/>
      <c r="AG18" s="119"/>
      <c r="AH18" s="119"/>
      <c r="AI18" s="119"/>
      <c r="AJ18" s="119"/>
      <c r="AK18" s="119"/>
      <c r="AL18" s="119"/>
      <c r="AM18" s="119"/>
      <c r="AN18" s="119"/>
      <c r="AO18" s="119"/>
      <c r="AP18" s="119"/>
      <c r="AQ18" s="119"/>
      <c r="AR18" s="119"/>
    </row>
    <row r="19" spans="1:44" ht="17.25" thickBot="1" x14ac:dyDescent="0.35">
      <c r="A19" s="128"/>
      <c r="B19"/>
      <c r="C19"/>
      <c r="D19"/>
      <c r="E19"/>
      <c r="F19"/>
      <c r="G19"/>
      <c r="H19" s="1"/>
      <c r="I19" s="1"/>
      <c r="J19" s="1"/>
      <c r="L19" s="120" t="str">
        <f>+IFERROR(VLOOKUP(H19,$H$174:$L$178,3,FALSE)*VLOOKUP(K19,$K$174:$L$178,3,FALSE),"")</f>
        <v/>
      </c>
      <c r="M19"/>
      <c r="N19"/>
      <c r="O19"/>
      <c r="P19"/>
      <c r="Q19"/>
      <c r="R19"/>
      <c r="S19"/>
      <c r="T19"/>
      <c r="U19"/>
      <c r="V19" s="120"/>
      <c r="W19" s="121"/>
      <c r="X19"/>
      <c r="Y19" s="121"/>
      <c r="Z19" s="121"/>
      <c r="AA19" s="127"/>
      <c r="AB19" s="127"/>
      <c r="AC19" s="127"/>
      <c r="AD19" s="127"/>
      <c r="AE19" s="125"/>
      <c r="AF19" s="125"/>
      <c r="AG19" s="127"/>
      <c r="AH19" s="128"/>
      <c r="AI19"/>
      <c r="AJ19"/>
      <c r="AK19"/>
      <c r="AL19" s="127"/>
      <c r="AM19"/>
      <c r="AN19" s="127"/>
      <c r="AO19"/>
      <c r="AP19" s="127"/>
      <c r="AQ19"/>
      <c r="AR19"/>
    </row>
    <row r="20" spans="1:44" ht="17.45" customHeight="1" thickTop="1" thickBot="1" x14ac:dyDescent="0.35">
      <c r="A20" s="243" t="s">
        <v>136</v>
      </c>
      <c r="B20" s="243"/>
      <c r="C20" s="243"/>
      <c r="D20" s="243"/>
      <c r="E20" s="243"/>
      <c r="F20" s="243"/>
      <c r="G20" s="130" t="s">
        <v>137</v>
      </c>
      <c r="H20" s="243" t="s">
        <v>138</v>
      </c>
      <c r="I20" s="243"/>
      <c r="J20" s="243"/>
      <c r="K20" s="243"/>
      <c r="L20" s="243"/>
      <c r="M20" s="243"/>
      <c r="N20" s="243"/>
      <c r="O20" s="131"/>
      <c r="P20" s="244" t="s">
        <v>139</v>
      </c>
      <c r="Q20" s="244"/>
      <c r="R20" s="244"/>
      <c r="S20" s="243" t="s">
        <v>140</v>
      </c>
      <c r="T20" s="243"/>
      <c r="U20" s="243"/>
      <c r="V20" s="243"/>
      <c r="W20" s="244">
        <v>1</v>
      </c>
      <c r="X20" s="244"/>
      <c r="Y20" s="244"/>
      <c r="Z20" s="244"/>
      <c r="AA20" s="129"/>
      <c r="AB20" s="129"/>
      <c r="AC20" s="129"/>
      <c r="AD20" s="129"/>
      <c r="AE20" s="129"/>
      <c r="AF20" s="129"/>
      <c r="AG20" s="129"/>
      <c r="AH20" s="129"/>
      <c r="AI20" s="129"/>
      <c r="AJ20" s="129"/>
      <c r="AK20" s="129"/>
      <c r="AL20" s="129"/>
      <c r="AM20" s="129"/>
      <c r="AN20" s="129"/>
      <c r="AO20" s="129"/>
      <c r="AP20" s="129"/>
      <c r="AQ20" s="126"/>
      <c r="AR20" s="126"/>
    </row>
    <row r="21" spans="1:44" ht="17.25" thickTop="1" x14ac:dyDescent="0.3"/>
  </sheetData>
  <dataConsolidate/>
  <mergeCells count="92">
    <mergeCell ref="AJ11:AJ13"/>
    <mergeCell ref="AK11:AK13"/>
    <mergeCell ref="AL11:AL13"/>
    <mergeCell ref="AM11:AM13"/>
    <mergeCell ref="AJ8:AV8"/>
    <mergeCell ref="AS9:AS10"/>
    <mergeCell ref="AT9:AT10"/>
    <mergeCell ref="AU9:AU10"/>
    <mergeCell ref="AV11:AV13"/>
    <mergeCell ref="AR9:AR10"/>
    <mergeCell ref="A5:B5"/>
    <mergeCell ref="A6:B6"/>
    <mergeCell ref="A7:B7"/>
    <mergeCell ref="A8:K8"/>
    <mergeCell ref="L8:R8"/>
    <mergeCell ref="S8:AB8"/>
    <mergeCell ref="S9:S10"/>
    <mergeCell ref="T9:T10"/>
    <mergeCell ref="B9:B10"/>
    <mergeCell ref="V9:V10"/>
    <mergeCell ref="S20:V20"/>
    <mergeCell ref="W20:Z20"/>
    <mergeCell ref="A20:F20"/>
    <mergeCell ref="K18:N18"/>
    <mergeCell ref="H20:N20"/>
    <mergeCell ref="P20:R20"/>
    <mergeCell ref="D15:AO15"/>
    <mergeCell ref="A18:G18"/>
    <mergeCell ref="G9:G10"/>
    <mergeCell ref="F9:F10"/>
    <mergeCell ref="E9:E10"/>
    <mergeCell ref="D9:D10"/>
    <mergeCell ref="R9:R10"/>
    <mergeCell ref="N9:N10"/>
    <mergeCell ref="O9:O10"/>
    <mergeCell ref="AO9:AO10"/>
    <mergeCell ref="AN9:AN10"/>
    <mergeCell ref="AM9:AM10"/>
    <mergeCell ref="AL9:AL10"/>
    <mergeCell ref="AK9:AK10"/>
    <mergeCell ref="C9:C10"/>
    <mergeCell ref="B11:B13"/>
    <mergeCell ref="A1:D4"/>
    <mergeCell ref="AF9:AF10"/>
    <mergeCell ref="AD9:AD10"/>
    <mergeCell ref="AE9:AE10"/>
    <mergeCell ref="K9:K10"/>
    <mergeCell ref="L9:L10"/>
    <mergeCell ref="M9:M10"/>
    <mergeCell ref="P9:P10"/>
    <mergeCell ref="Q9:Q10"/>
    <mergeCell ref="W9:AB9"/>
    <mergeCell ref="AC8:AI8"/>
    <mergeCell ref="A9:A10"/>
    <mergeCell ref="H9:H10"/>
    <mergeCell ref="E1:AT4"/>
    <mergeCell ref="AP9:AP10"/>
    <mergeCell ref="AQ9:AQ10"/>
    <mergeCell ref="AU1:AV1"/>
    <mergeCell ref="AU2:AV2"/>
    <mergeCell ref="AU3:AV3"/>
    <mergeCell ref="AU4:AV4"/>
    <mergeCell ref="AJ9:AJ10"/>
    <mergeCell ref="C7:AV7"/>
    <mergeCell ref="C6:AV6"/>
    <mergeCell ref="C5:AV5"/>
    <mergeCell ref="I9:I10"/>
    <mergeCell ref="J9:J10"/>
    <mergeCell ref="AI9:AI10"/>
    <mergeCell ref="AH9:AH10"/>
    <mergeCell ref="AG9:AG10"/>
    <mergeCell ref="AC9:AC10"/>
    <mergeCell ref="U9:U10"/>
    <mergeCell ref="AV9:AV10"/>
    <mergeCell ref="A11:A13"/>
    <mergeCell ref="C11:C13"/>
    <mergeCell ref="D11:D13"/>
    <mergeCell ref="E11:E13"/>
    <mergeCell ref="G11:G13"/>
    <mergeCell ref="F11:F13"/>
    <mergeCell ref="H11:H13"/>
    <mergeCell ref="I11:I13"/>
    <mergeCell ref="J11:J13"/>
    <mergeCell ref="P11:P13"/>
    <mergeCell ref="Q11:Q13"/>
    <mergeCell ref="S11:S13"/>
    <mergeCell ref="R11:R13"/>
    <mergeCell ref="K11:K13"/>
    <mergeCell ref="L11:L13"/>
    <mergeCell ref="M11:M13"/>
    <mergeCell ref="N11:N13"/>
    <mergeCell ref="O11:O13"/>
  </mergeCells>
  <conditionalFormatting sqref="L11 AD11:AD14 L14">
    <cfRule type="cellIs" dxfId="24" priority="65" operator="equal">
      <formula>"Muy Alta"</formula>
    </cfRule>
    <cfRule type="cellIs" dxfId="23" priority="66" operator="equal">
      <formula>"Alta"</formula>
    </cfRule>
    <cfRule type="cellIs" dxfId="22" priority="67" operator="equal">
      <formula>"Media"</formula>
    </cfRule>
    <cfRule type="cellIs" dxfId="21" priority="68" operator="equal">
      <formula>"Baja"</formula>
    </cfRule>
    <cfRule type="cellIs" dxfId="20" priority="69" operator="equal">
      <formula>"Muy Baja"</formula>
    </cfRule>
  </conditionalFormatting>
  <conditionalFormatting sqref="O11 O14">
    <cfRule type="containsText" dxfId="19" priority="1" operator="containsText" text="❌">
      <formula>NOT(ISERROR(SEARCH("❌",O11)))</formula>
    </cfRule>
  </conditionalFormatting>
  <conditionalFormatting sqref="P11 AF11:AF14 P14">
    <cfRule type="cellIs" dxfId="18" priority="60" operator="equal">
      <formula>"Catastrófico"</formula>
    </cfRule>
    <cfRule type="cellIs" dxfId="17" priority="61" operator="equal">
      <formula>"Mayor"</formula>
    </cfRule>
    <cfRule type="cellIs" dxfId="16" priority="62" operator="equal">
      <formula>"Moderado"</formula>
    </cfRule>
    <cfRule type="cellIs" dxfId="15" priority="63" operator="equal">
      <formula>"Menor"</formula>
    </cfRule>
    <cfRule type="cellIs" dxfId="14" priority="64" operator="equal">
      <formula>"Leve"</formula>
    </cfRule>
  </conditionalFormatting>
  <conditionalFormatting sqref="R11 AH11:AH14">
    <cfRule type="cellIs" dxfId="13" priority="56" operator="equal">
      <formula>"Extremo"</formula>
    </cfRule>
    <cfRule type="cellIs" dxfId="12" priority="57" operator="equal">
      <formula>"Alto"</formula>
    </cfRule>
    <cfRule type="cellIs" dxfId="11" priority="58" operator="equal">
      <formula>"Moderado"</formula>
    </cfRule>
    <cfRule type="cellIs" dxfId="10" priority="59" operator="equal">
      <formula>"Bajo"</formula>
    </cfRule>
  </conditionalFormatting>
  <conditionalFormatting sqref="R14">
    <cfRule type="cellIs" dxfId="9" priority="52" operator="equal">
      <formula>"Extremo"</formula>
    </cfRule>
    <cfRule type="cellIs" dxfId="8" priority="53" operator="equal">
      <formula>"Alto"</formula>
    </cfRule>
    <cfRule type="cellIs" dxfId="7" priority="54" operator="equal">
      <formula>"Moderado"</formula>
    </cfRule>
    <cfRule type="cellIs" dxfId="6" priority="55" operator="equal">
      <formula>"Bajo"</formula>
    </cfRule>
  </conditionalFormatting>
  <conditionalFormatting sqref="AE17:AE19">
    <cfRule type="cellIs" dxfId="5" priority="175" stopIfTrue="1" operator="equal">
      <formula>#REF!</formula>
    </cfRule>
    <cfRule type="cellIs" dxfId="4" priority="176" operator="equal">
      <formula>#REF!</formula>
    </cfRule>
    <cfRule type="cellIs" dxfId="3" priority="177" operator="equal">
      <formula>#REF!</formula>
    </cfRule>
  </conditionalFormatting>
  <conditionalFormatting sqref="AF17:AF19">
    <cfRule type="cellIs" dxfId="2" priority="178" stopIfTrue="1" operator="equal">
      <formula>#REF!</formula>
    </cfRule>
    <cfRule type="cellIs" dxfId="1" priority="179" stopIfTrue="1" operator="equal">
      <formula>#REF!</formula>
    </cfRule>
    <cfRule type="cellIs" dxfId="0" priority="180" stopIfTrue="1" operator="equal">
      <formula>#REF!</formula>
    </cfRule>
  </conditionalFormatting>
  <dataValidations count="6">
    <dataValidation type="list" allowBlank="1" showInputMessage="1" showErrorMessage="1" sqref="G17">
      <formula1>$G$174:$G$183</formula1>
    </dataValidation>
    <dataValidation type="list" allowBlank="1" showInputMessage="1" showErrorMessage="1" sqref="G19 AE19:AF19">
      <formula1>#REF!</formula1>
    </dataValidation>
    <dataValidation type="list" allowBlank="1" showInputMessage="1" showErrorMessage="1" sqref="V19">
      <formula1>$N$174:$N$175</formula1>
    </dataValidation>
    <dataValidation type="list" allowBlank="1" showInputMessage="1" showErrorMessage="1" sqref="K19">
      <formula1>$K$174:$K$178</formula1>
    </dataValidation>
    <dataValidation type="list" allowBlank="1" showInputMessage="1" showErrorMessage="1" sqref="H19:J19">
      <formula1>$H$174:$H$178</formula1>
    </dataValidation>
    <dataValidation type="list" allowBlank="1" showInputMessage="1" showErrorMessage="1" sqref="AP19 AN19 AL19 W19 Y19:AD19">
      <formula1>$AL$174:$AL$181</formula1>
    </dataValidation>
  </dataValidations>
  <pageMargins left="0.7" right="0.7" top="0.75" bottom="0.75" header="0.3" footer="0.3"/>
  <pageSetup scale="13" orientation="portrait" r:id="rId1"/>
  <colBreaks count="2" manualBreakCount="2">
    <brk id="9" max="19" man="1"/>
    <brk id="54" max="19" man="1"/>
  </col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Listas!$A$2:$A$9</xm:f>
          </x14:formula1>
          <xm:sqref>B11 B14</xm:sqref>
        </x14:dataValidation>
        <x14:dataValidation type="list" allowBlank="1" showInputMessage="1" showErrorMessage="1">
          <x14:formula1>
            <xm:f>Listas!$B$2:$B$7</xm:f>
          </x14:formula1>
          <xm:sqref>C11 C14</xm:sqref>
        </x14:dataValidation>
        <x14:dataValidation type="list" allowBlank="1" showInputMessage="1" showErrorMessage="1">
          <x14:formula1>
            <xm:f>Listas!$C$2:$C$6</xm:f>
          </x14:formula1>
          <xm:sqref>I11 I14</xm:sqref>
        </x14:dataValidation>
        <x14:dataValidation type="list" allowBlank="1" showInputMessage="1" showErrorMessage="1">
          <x14:formula1>
            <xm:f>Listas!$D$2:$D$5</xm:f>
          </x14:formula1>
          <xm:sqref>J11 J14</xm:sqref>
        </x14:dataValidation>
        <x14:dataValidation type="list" allowBlank="1" showInputMessage="1" showErrorMessage="1">
          <x14:formula1>
            <xm:f>'Opciones Tratamiento'!$B$9:$B$10</xm:f>
          </x14:formula1>
          <xm:sqref>AV14 AV11 AS11:AS14</xm:sqref>
        </x14:dataValidation>
        <x14:dataValidation type="custom" allowBlank="1" showInputMessage="1" showErrorMessage="1" error="Recuerde que las acciones se generan bajo la medida de mitigar el riesgo">
          <x14:formula1>
            <xm:f>IF(OR(AL11='Opciones Tratamiento'!$B$2,AL11='Opciones Tratamiento'!$B$3,AL11='Opciones Tratamiento'!$B$4),ISBLANK(AL11),ISTEXT(AL11))</xm:f>
          </x14:formula1>
          <xm:sqref>AP11:AP14</xm:sqref>
        </x14:dataValidation>
        <x14:dataValidation type="custom" allowBlank="1" showInputMessage="1" showErrorMessage="1" error="Recuerde que las acciones se generan bajo la medida de mitigar el riesgo">
          <x14:formula1>
            <xm:f>IF(OR(AO11='Opciones Tratamiento'!$B$2,AO11='Opciones Tratamiento'!$B$3,AO11='Opciones Tratamiento'!$B$4),ISBLANK(AO11),ISTEXT(AO11))</xm:f>
          </x14:formula1>
          <xm:sqref>AU11:AU14</xm:sqref>
        </x14:dataValidation>
        <x14:dataValidation type="custom" allowBlank="1" showInputMessage="1" showErrorMessage="1" error="Recuerde que las acciones se generan bajo la medida de mitigar el riesgo">
          <x14:formula1>
            <xm:f>IF(OR(AO11='Opciones Tratamiento'!$B$2,AO11='Opciones Tratamiento'!$B$3,AO11='Opciones Tratamiento'!$B$4),ISBLANK(AO11),ISTEXT(AO11))</xm:f>
          </x14:formula1>
          <xm:sqref>AT11:AT14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30" sqref="L30:M31"/>
    </sheetView>
  </sheetViews>
  <sheetFormatPr baseColWidth="10" defaultColWidth="11.42578125" defaultRowHeight="15" x14ac:dyDescent="0.25"/>
  <cols>
    <col min="2" max="39" width="5.5703125" customWidth="1"/>
    <col min="41" max="46" width="5.570312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53" t="s">
        <v>158</v>
      </c>
      <c r="C2" s="253"/>
      <c r="D2" s="253"/>
      <c r="E2" s="253"/>
      <c r="F2" s="253"/>
      <c r="G2" s="253"/>
      <c r="H2" s="253"/>
      <c r="I2" s="253"/>
      <c r="J2" s="290" t="s">
        <v>15</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53"/>
      <c r="C3" s="253"/>
      <c r="D3" s="253"/>
      <c r="E3" s="253"/>
      <c r="F3" s="253"/>
      <c r="G3" s="253"/>
      <c r="H3" s="253"/>
      <c r="I3" s="253"/>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53"/>
      <c r="C4" s="253"/>
      <c r="D4" s="253"/>
      <c r="E4" s="253"/>
      <c r="F4" s="253"/>
      <c r="G4" s="253"/>
      <c r="H4" s="253"/>
      <c r="I4" s="253"/>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01" t="s">
        <v>159</v>
      </c>
      <c r="C6" s="301"/>
      <c r="D6" s="302"/>
      <c r="E6" s="291" t="s">
        <v>160</v>
      </c>
      <c r="F6" s="292"/>
      <c r="G6" s="292"/>
      <c r="H6" s="292"/>
      <c r="I6" s="292"/>
      <c r="J6" s="287" t="str">
        <f>IF(AND('Mapa final'!$L$11="Muy Alta",'Mapa final'!$P$11="Leve"),CONCATENATE("R",'Mapa final'!$A$11),"")</f>
        <v/>
      </c>
      <c r="K6" s="288"/>
      <c r="L6" s="288" t="str">
        <f>IF(AND('Mapa final'!$L$11="Muy Alta",'Mapa final'!$P$11="Leve"),CONCATENATE("R",'Mapa final'!$A$11),"")</f>
        <v/>
      </c>
      <c r="M6" s="288"/>
      <c r="N6" s="288" t="str">
        <f>IF(AND('Mapa final'!$L$11="Muy Alta",'Mapa final'!$P$11="Leve"),CONCATENATE("R",'Mapa final'!$A$11),"")</f>
        <v/>
      </c>
      <c r="O6" s="289"/>
      <c r="P6" s="287" t="str">
        <f>IF(AND('Mapa final'!$L$11="Muy Alta",'Mapa final'!$P$11="Leve"),CONCATENATE("R",'Mapa final'!$A$11),"")</f>
        <v/>
      </c>
      <c r="Q6" s="288"/>
      <c r="R6" s="288" t="str">
        <f>IF(AND('Mapa final'!$L$11="Muy Alta",'Mapa final'!$P$11="Leve"),CONCATENATE("R",'Mapa final'!$A$11),"")</f>
        <v/>
      </c>
      <c r="S6" s="288"/>
      <c r="T6" s="288" t="str">
        <f>IF(AND('Mapa final'!$L$11="Muy Alta",'Mapa final'!$P$11="Leve"),CONCATENATE("R",'Mapa final'!$A$11),"")</f>
        <v/>
      </c>
      <c r="U6" s="289"/>
      <c r="V6" s="287" t="str">
        <f>IF(AND('Mapa final'!$L$11="Muy Alta",'Mapa final'!$P$11="Leve"),CONCATENATE("R",'Mapa final'!$A$11),"")</f>
        <v/>
      </c>
      <c r="W6" s="288"/>
      <c r="X6" s="288" t="str">
        <f>IF(AND('Mapa final'!$L$11="Muy Alta",'Mapa final'!$P$11="Leve"),CONCATENATE("R",'Mapa final'!$A$11),"")</f>
        <v/>
      </c>
      <c r="Y6" s="288"/>
      <c r="Z6" s="288" t="str">
        <f>IF(AND('Mapa final'!$L$11="Muy Alta",'Mapa final'!$P$11="Leve"),CONCATENATE("R",'Mapa final'!$A$11),"")</f>
        <v/>
      </c>
      <c r="AA6" s="289"/>
      <c r="AB6" s="287" t="str">
        <f>IF(AND('Mapa final'!$L$11="Muy Alta",'Mapa final'!$P$11="Leve"),CONCATENATE("R",'Mapa final'!$A$11),"")</f>
        <v/>
      </c>
      <c r="AC6" s="288"/>
      <c r="AD6" s="288" t="str">
        <f>IF(AND('Mapa final'!$L$11="Muy Alta",'Mapa final'!$P$11="Leve"),CONCATENATE("R",'Mapa final'!$A$11),"")</f>
        <v/>
      </c>
      <c r="AE6" s="288"/>
      <c r="AF6" s="288" t="str">
        <f>IF(AND('Mapa final'!$L$11="Muy Alta",'Mapa final'!$P$11="Leve"),CONCATENATE("R",'Mapa final'!$A$11),"")</f>
        <v/>
      </c>
      <c r="AG6" s="288"/>
      <c r="AH6" s="278" t="str">
        <f>IF(AND('Mapa final'!$L$11="Muy Alta",'Mapa final'!$P$11="Catastrófico"),CONCATENATE("R",'Mapa final'!$A$11),"")</f>
        <v/>
      </c>
      <c r="AI6" s="279"/>
      <c r="AJ6" s="279" t="str">
        <f>IF(AND('Mapa final'!$L$11="Muy Alta",'Mapa final'!$P$11="Catastrófico"),CONCATENATE("R",'Mapa final'!$A$11),"")</f>
        <v/>
      </c>
      <c r="AK6" s="279"/>
      <c r="AL6" s="279" t="str">
        <f>IF(AND('Mapa final'!$L$11="Muy Alta",'Mapa final'!$P$11="Catastrófico"),CONCATENATE("R",'Mapa final'!$A$11),"")</f>
        <v/>
      </c>
      <c r="AM6" s="280"/>
      <c r="AO6" s="303" t="s">
        <v>161</v>
      </c>
      <c r="AP6" s="304"/>
      <c r="AQ6" s="304"/>
      <c r="AR6" s="304"/>
      <c r="AS6" s="304"/>
      <c r="AT6" s="30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01"/>
      <c r="C7" s="301"/>
      <c r="D7" s="302"/>
      <c r="E7" s="293"/>
      <c r="F7" s="294"/>
      <c r="G7" s="294"/>
      <c r="H7" s="294"/>
      <c r="I7" s="294"/>
      <c r="J7" s="281"/>
      <c r="K7" s="282"/>
      <c r="L7" s="282"/>
      <c r="M7" s="282"/>
      <c r="N7" s="282"/>
      <c r="O7" s="283"/>
      <c r="P7" s="281"/>
      <c r="Q7" s="282"/>
      <c r="R7" s="282"/>
      <c r="S7" s="282"/>
      <c r="T7" s="282"/>
      <c r="U7" s="283"/>
      <c r="V7" s="281"/>
      <c r="W7" s="282"/>
      <c r="X7" s="282"/>
      <c r="Y7" s="282"/>
      <c r="Z7" s="282"/>
      <c r="AA7" s="283"/>
      <c r="AB7" s="281"/>
      <c r="AC7" s="282"/>
      <c r="AD7" s="282"/>
      <c r="AE7" s="282"/>
      <c r="AF7" s="282"/>
      <c r="AG7" s="282"/>
      <c r="AH7" s="272"/>
      <c r="AI7" s="273"/>
      <c r="AJ7" s="273"/>
      <c r="AK7" s="273"/>
      <c r="AL7" s="273"/>
      <c r="AM7" s="274"/>
      <c r="AN7" s="70"/>
      <c r="AO7" s="306"/>
      <c r="AP7" s="307"/>
      <c r="AQ7" s="307"/>
      <c r="AR7" s="307"/>
      <c r="AS7" s="307"/>
      <c r="AT7" s="30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01"/>
      <c r="C8" s="301"/>
      <c r="D8" s="302"/>
      <c r="E8" s="293"/>
      <c r="F8" s="294"/>
      <c r="G8" s="294"/>
      <c r="H8" s="294"/>
      <c r="I8" s="294"/>
      <c r="J8" s="281" t="str">
        <f>IF(AND('Mapa final'!$L$11="Muy Alta",'Mapa final'!$P$11="Leve"),CONCATENATE("R",'Mapa final'!$A$11),"")</f>
        <v/>
      </c>
      <c r="K8" s="282"/>
      <c r="L8" s="282" t="str">
        <f>IF(AND('Mapa final'!$L$11="Muy Alta",'Mapa final'!$P$11="Leve"),CONCATENATE("R",'Mapa final'!$A$11),"")</f>
        <v/>
      </c>
      <c r="M8" s="282"/>
      <c r="N8" s="282" t="str">
        <f>IF(AND('Mapa final'!$L$11="Muy Alta",'Mapa final'!$P$11="Leve"),CONCATENATE("R",'Mapa final'!$A$11),"")</f>
        <v/>
      </c>
      <c r="O8" s="283"/>
      <c r="P8" s="281" t="str">
        <f>IF(AND('Mapa final'!$L$11="Muy Alta",'Mapa final'!$P$11="Leve"),CONCATENATE("R",'Mapa final'!$A$11),"")</f>
        <v/>
      </c>
      <c r="Q8" s="282"/>
      <c r="R8" s="282" t="str">
        <f>IF(AND('Mapa final'!$L$11="Muy Alta",'Mapa final'!$P$11="Leve"),CONCATENATE("R",'Mapa final'!$A$11),"")</f>
        <v/>
      </c>
      <c r="S8" s="282"/>
      <c r="T8" s="282" t="str">
        <f>IF(AND('Mapa final'!$L$11="Muy Alta",'Mapa final'!$P$11="Leve"),CONCATENATE("R",'Mapa final'!$A$11),"")</f>
        <v/>
      </c>
      <c r="U8" s="283"/>
      <c r="V8" s="281" t="str">
        <f>IF(AND('Mapa final'!$L$11="Muy Alta",'Mapa final'!$P$11="Leve"),CONCATENATE("R",'Mapa final'!$A$11),"")</f>
        <v/>
      </c>
      <c r="W8" s="282"/>
      <c r="X8" s="282" t="str">
        <f>IF(AND('Mapa final'!$L$11="Muy Alta",'Mapa final'!$P$11="Leve"),CONCATENATE("R",'Mapa final'!$A$11),"")</f>
        <v/>
      </c>
      <c r="Y8" s="282"/>
      <c r="Z8" s="282" t="str">
        <f>IF(AND('Mapa final'!$L$11="Muy Alta",'Mapa final'!$P$11="Leve"),CONCATENATE("R",'Mapa final'!$A$11),"")</f>
        <v/>
      </c>
      <c r="AA8" s="283"/>
      <c r="AB8" s="281" t="str">
        <f>IF(AND('Mapa final'!$L$11="Muy Alta",'Mapa final'!$P$11="Leve"),CONCATENATE("R",'Mapa final'!$A$11),"")</f>
        <v/>
      </c>
      <c r="AC8" s="282"/>
      <c r="AD8" s="282" t="str">
        <f>IF(AND('Mapa final'!$L$11="Muy Alta",'Mapa final'!$P$11="Leve"),CONCATENATE("R",'Mapa final'!$A$11),"")</f>
        <v/>
      </c>
      <c r="AE8" s="282"/>
      <c r="AF8" s="282" t="str">
        <f>IF(AND('Mapa final'!$L$11="Muy Alta",'Mapa final'!$P$11="Leve"),CONCATENATE("R",'Mapa final'!$A$11),"")</f>
        <v/>
      </c>
      <c r="AG8" s="282"/>
      <c r="AH8" s="272" t="str">
        <f>IF(AND('Mapa final'!$L$11="Muy Alta",'Mapa final'!$P$11="Catastrófico"),CONCATENATE("R",'Mapa final'!$A$11),"")</f>
        <v/>
      </c>
      <c r="AI8" s="273"/>
      <c r="AJ8" s="273" t="str">
        <f>IF(AND('Mapa final'!$L$11="Muy Alta",'Mapa final'!$P$11="Catastrófico"),CONCATENATE("R",'Mapa final'!$A$11),"")</f>
        <v/>
      </c>
      <c r="AK8" s="273"/>
      <c r="AL8" s="273" t="str">
        <f>IF(AND('Mapa final'!$L$11="Muy Alta",'Mapa final'!$P$11="Catastrófico"),CONCATENATE("R",'Mapa final'!$A$11),"")</f>
        <v/>
      </c>
      <c r="AM8" s="274"/>
      <c r="AN8" s="70"/>
      <c r="AO8" s="306"/>
      <c r="AP8" s="307"/>
      <c r="AQ8" s="307"/>
      <c r="AR8" s="307"/>
      <c r="AS8" s="307"/>
      <c r="AT8" s="30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01"/>
      <c r="C9" s="301"/>
      <c r="D9" s="302"/>
      <c r="E9" s="293"/>
      <c r="F9" s="294"/>
      <c r="G9" s="294"/>
      <c r="H9" s="294"/>
      <c r="I9" s="294"/>
      <c r="J9" s="281"/>
      <c r="K9" s="282"/>
      <c r="L9" s="282"/>
      <c r="M9" s="282"/>
      <c r="N9" s="282"/>
      <c r="O9" s="283"/>
      <c r="P9" s="281"/>
      <c r="Q9" s="282"/>
      <c r="R9" s="282"/>
      <c r="S9" s="282"/>
      <c r="T9" s="282"/>
      <c r="U9" s="283"/>
      <c r="V9" s="281"/>
      <c r="W9" s="282"/>
      <c r="X9" s="282"/>
      <c r="Y9" s="282"/>
      <c r="Z9" s="282"/>
      <c r="AA9" s="283"/>
      <c r="AB9" s="281"/>
      <c r="AC9" s="282"/>
      <c r="AD9" s="282"/>
      <c r="AE9" s="282"/>
      <c r="AF9" s="282"/>
      <c r="AG9" s="282"/>
      <c r="AH9" s="272"/>
      <c r="AI9" s="273"/>
      <c r="AJ9" s="273"/>
      <c r="AK9" s="273"/>
      <c r="AL9" s="273"/>
      <c r="AM9" s="274"/>
      <c r="AN9" s="70"/>
      <c r="AO9" s="306"/>
      <c r="AP9" s="307"/>
      <c r="AQ9" s="307"/>
      <c r="AR9" s="307"/>
      <c r="AS9" s="307"/>
      <c r="AT9" s="30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01"/>
      <c r="C10" s="301"/>
      <c r="D10" s="302"/>
      <c r="E10" s="293"/>
      <c r="F10" s="294"/>
      <c r="G10" s="294"/>
      <c r="H10" s="294"/>
      <c r="I10" s="294"/>
      <c r="J10" s="281" t="str">
        <f>IF(AND('Mapa final'!$L$11="Muy Alta",'Mapa final'!$P$11="Leve"),CONCATENATE("R",'Mapa final'!$A$11),"")</f>
        <v/>
      </c>
      <c r="K10" s="282"/>
      <c r="L10" s="282" t="str">
        <f>IF(AND('Mapa final'!$L$11="Muy Alta",'Mapa final'!$P$11="Leve"),CONCATENATE("R",'Mapa final'!$A$11),"")</f>
        <v/>
      </c>
      <c r="M10" s="282"/>
      <c r="N10" s="282" t="str">
        <f>IF(AND('Mapa final'!$L$11="Muy Alta",'Mapa final'!$P$11="Leve"),CONCATENATE("R",'Mapa final'!$A$11),"")</f>
        <v/>
      </c>
      <c r="O10" s="283"/>
      <c r="P10" s="281" t="str">
        <f>IF(AND('Mapa final'!$L$11="Muy Alta",'Mapa final'!$P$11="Leve"),CONCATENATE("R",'Mapa final'!$A$11),"")</f>
        <v/>
      </c>
      <c r="Q10" s="282"/>
      <c r="R10" s="282" t="str">
        <f>IF(AND('Mapa final'!$L$11="Muy Alta",'Mapa final'!$P$11="Leve"),CONCATENATE("R",'Mapa final'!$A$11),"")</f>
        <v/>
      </c>
      <c r="S10" s="282"/>
      <c r="T10" s="282" t="str">
        <f>IF(AND('Mapa final'!$L$11="Muy Alta",'Mapa final'!$P$11="Leve"),CONCATENATE("R",'Mapa final'!$A$11),"")</f>
        <v/>
      </c>
      <c r="U10" s="283"/>
      <c r="V10" s="281" t="str">
        <f>IF(AND('Mapa final'!$L$11="Muy Alta",'Mapa final'!$P$11="Leve"),CONCATENATE("R",'Mapa final'!$A$11),"")</f>
        <v/>
      </c>
      <c r="W10" s="282"/>
      <c r="X10" s="282" t="str">
        <f>IF(AND('Mapa final'!$L$11="Muy Alta",'Mapa final'!$P$11="Leve"),CONCATENATE("R",'Mapa final'!$A$11),"")</f>
        <v/>
      </c>
      <c r="Y10" s="282"/>
      <c r="Z10" s="282" t="str">
        <f>IF(AND('Mapa final'!$L$11="Muy Alta",'Mapa final'!$P$11="Leve"),CONCATENATE("R",'Mapa final'!$A$11),"")</f>
        <v/>
      </c>
      <c r="AA10" s="283"/>
      <c r="AB10" s="281" t="str">
        <f>IF(AND('Mapa final'!$L$11="Muy Alta",'Mapa final'!$P$11="Leve"),CONCATENATE("R",'Mapa final'!$A$11),"")</f>
        <v/>
      </c>
      <c r="AC10" s="282"/>
      <c r="AD10" s="282" t="str">
        <f>IF(AND('Mapa final'!$L$11="Muy Alta",'Mapa final'!$P$11="Leve"),CONCATENATE("R",'Mapa final'!$A$11),"")</f>
        <v/>
      </c>
      <c r="AE10" s="282"/>
      <c r="AF10" s="282" t="str">
        <f>IF(AND('Mapa final'!$L$11="Muy Alta",'Mapa final'!$P$11="Leve"),CONCATENATE("R",'Mapa final'!$A$11),"")</f>
        <v/>
      </c>
      <c r="AG10" s="282"/>
      <c r="AH10" s="272" t="str">
        <f>IF(AND('Mapa final'!$L$11="Muy Alta",'Mapa final'!$P$11="Catastrófico"),CONCATENATE("R",'Mapa final'!$A$11),"")</f>
        <v/>
      </c>
      <c r="AI10" s="273"/>
      <c r="AJ10" s="273" t="str">
        <f>IF(AND('Mapa final'!$L$11="Muy Alta",'Mapa final'!$P$11="Catastrófico"),CONCATENATE("R",'Mapa final'!$A$11),"")</f>
        <v/>
      </c>
      <c r="AK10" s="273"/>
      <c r="AL10" s="273" t="str">
        <f>IF(AND('Mapa final'!$L$11="Muy Alta",'Mapa final'!$P$11="Catastrófico"),CONCATENATE("R",'Mapa final'!$A$11),"")</f>
        <v/>
      </c>
      <c r="AM10" s="274"/>
      <c r="AN10" s="70"/>
      <c r="AO10" s="306"/>
      <c r="AP10" s="307"/>
      <c r="AQ10" s="307"/>
      <c r="AR10" s="307"/>
      <c r="AS10" s="307"/>
      <c r="AT10" s="30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01"/>
      <c r="C11" s="301"/>
      <c r="D11" s="302"/>
      <c r="E11" s="293"/>
      <c r="F11" s="294"/>
      <c r="G11" s="294"/>
      <c r="H11" s="294"/>
      <c r="I11" s="294"/>
      <c r="J11" s="281"/>
      <c r="K11" s="282"/>
      <c r="L11" s="282"/>
      <c r="M11" s="282"/>
      <c r="N11" s="282"/>
      <c r="O11" s="283"/>
      <c r="P11" s="281"/>
      <c r="Q11" s="282"/>
      <c r="R11" s="282"/>
      <c r="S11" s="282"/>
      <c r="T11" s="282"/>
      <c r="U11" s="283"/>
      <c r="V11" s="281"/>
      <c r="W11" s="282"/>
      <c r="X11" s="282"/>
      <c r="Y11" s="282"/>
      <c r="Z11" s="282"/>
      <c r="AA11" s="283"/>
      <c r="AB11" s="281"/>
      <c r="AC11" s="282"/>
      <c r="AD11" s="282"/>
      <c r="AE11" s="282"/>
      <c r="AF11" s="282"/>
      <c r="AG11" s="282"/>
      <c r="AH11" s="272"/>
      <c r="AI11" s="273"/>
      <c r="AJ11" s="273"/>
      <c r="AK11" s="273"/>
      <c r="AL11" s="273"/>
      <c r="AM11" s="274"/>
      <c r="AN11" s="70"/>
      <c r="AO11" s="306"/>
      <c r="AP11" s="307"/>
      <c r="AQ11" s="307"/>
      <c r="AR11" s="307"/>
      <c r="AS11" s="307"/>
      <c r="AT11" s="30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01"/>
      <c r="C12" s="301"/>
      <c r="D12" s="302"/>
      <c r="E12" s="293"/>
      <c r="F12" s="294"/>
      <c r="G12" s="294"/>
      <c r="H12" s="294"/>
      <c r="I12" s="294"/>
      <c r="J12" s="281" t="str">
        <f>IF(AND('Mapa final'!$L$11="Muy Alta",'Mapa final'!$P$11="Leve"),CONCATENATE("R",'Mapa final'!$A$11),"")</f>
        <v/>
      </c>
      <c r="K12" s="282"/>
      <c r="L12" s="282" t="str">
        <f>IF(AND('Mapa final'!$L$11="Muy Alta",'Mapa final'!$P$11="Leve"),CONCATENATE("R",'Mapa final'!$A$11),"")</f>
        <v/>
      </c>
      <c r="M12" s="282"/>
      <c r="N12" s="282" t="str">
        <f>IF(AND('Mapa final'!$L$11="Muy Alta",'Mapa final'!$P$11="Leve"),CONCATENATE("R",'Mapa final'!$A$11),"")</f>
        <v/>
      </c>
      <c r="O12" s="283"/>
      <c r="P12" s="281" t="str">
        <f>IF(AND('Mapa final'!$L$11="Muy Alta",'Mapa final'!$P$11="Leve"),CONCATENATE("R",'Mapa final'!$A$11),"")</f>
        <v/>
      </c>
      <c r="Q12" s="282"/>
      <c r="R12" s="282" t="str">
        <f>IF(AND('Mapa final'!$L$11="Muy Alta",'Mapa final'!$P$11="Leve"),CONCATENATE("R",'Mapa final'!$A$11),"")</f>
        <v/>
      </c>
      <c r="S12" s="282"/>
      <c r="T12" s="282" t="str">
        <f>IF(AND('Mapa final'!$L$11="Muy Alta",'Mapa final'!$P$11="Leve"),CONCATENATE("R",'Mapa final'!$A$11),"")</f>
        <v/>
      </c>
      <c r="U12" s="283"/>
      <c r="V12" s="281" t="str">
        <f>IF(AND('Mapa final'!$L$11="Muy Alta",'Mapa final'!$P$11="Leve"),CONCATENATE("R",'Mapa final'!$A$11),"")</f>
        <v/>
      </c>
      <c r="W12" s="282"/>
      <c r="X12" s="282" t="str">
        <f>IF(AND('Mapa final'!$L$11="Muy Alta",'Mapa final'!$P$11="Leve"),CONCATENATE("R",'Mapa final'!$A$11),"")</f>
        <v/>
      </c>
      <c r="Y12" s="282"/>
      <c r="Z12" s="282" t="str">
        <f>IF(AND('Mapa final'!$L$11="Muy Alta",'Mapa final'!$P$11="Leve"),CONCATENATE("R",'Mapa final'!$A$11),"")</f>
        <v/>
      </c>
      <c r="AA12" s="283"/>
      <c r="AB12" s="281" t="str">
        <f>IF(AND('Mapa final'!$L$11="Muy Alta",'Mapa final'!$P$11="Leve"),CONCATENATE("R",'Mapa final'!$A$11),"")</f>
        <v/>
      </c>
      <c r="AC12" s="282"/>
      <c r="AD12" s="282" t="str">
        <f>IF(AND('Mapa final'!$L$11="Muy Alta",'Mapa final'!$P$11="Leve"),CONCATENATE("R",'Mapa final'!$A$11),"")</f>
        <v/>
      </c>
      <c r="AE12" s="282"/>
      <c r="AF12" s="282" t="str">
        <f>IF(AND('Mapa final'!$L$11="Muy Alta",'Mapa final'!$P$11="Leve"),CONCATENATE("R",'Mapa final'!$A$11),"")</f>
        <v/>
      </c>
      <c r="AG12" s="282"/>
      <c r="AH12" s="272" t="str">
        <f>IF(AND('Mapa final'!$L$11="Muy Alta",'Mapa final'!$P$11="Catastrófico"),CONCATENATE("R",'Mapa final'!$A$11),"")</f>
        <v/>
      </c>
      <c r="AI12" s="273"/>
      <c r="AJ12" s="273" t="str">
        <f>IF(AND('Mapa final'!$L$11="Muy Alta",'Mapa final'!$P$11="Catastrófico"),CONCATENATE("R",'Mapa final'!$A$11),"")</f>
        <v/>
      </c>
      <c r="AK12" s="273"/>
      <c r="AL12" s="273" t="str">
        <f>IF(AND('Mapa final'!$L$11="Muy Alta",'Mapa final'!$P$11="Catastrófico"),CONCATENATE("R",'Mapa final'!$A$11),"")</f>
        <v/>
      </c>
      <c r="AM12" s="274"/>
      <c r="AN12" s="70"/>
      <c r="AO12" s="306"/>
      <c r="AP12" s="307"/>
      <c r="AQ12" s="307"/>
      <c r="AR12" s="307"/>
      <c r="AS12" s="307"/>
      <c r="AT12" s="30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01"/>
      <c r="C13" s="301"/>
      <c r="D13" s="302"/>
      <c r="E13" s="295"/>
      <c r="F13" s="296"/>
      <c r="G13" s="296"/>
      <c r="H13" s="296"/>
      <c r="I13" s="296"/>
      <c r="J13" s="284"/>
      <c r="K13" s="285"/>
      <c r="L13" s="285"/>
      <c r="M13" s="285"/>
      <c r="N13" s="285"/>
      <c r="O13" s="286"/>
      <c r="P13" s="284"/>
      <c r="Q13" s="285"/>
      <c r="R13" s="285"/>
      <c r="S13" s="285"/>
      <c r="T13" s="285"/>
      <c r="U13" s="286"/>
      <c r="V13" s="284"/>
      <c r="W13" s="285"/>
      <c r="X13" s="285"/>
      <c r="Y13" s="285"/>
      <c r="Z13" s="285"/>
      <c r="AA13" s="286"/>
      <c r="AB13" s="284"/>
      <c r="AC13" s="285"/>
      <c r="AD13" s="285"/>
      <c r="AE13" s="285"/>
      <c r="AF13" s="285"/>
      <c r="AG13" s="285"/>
      <c r="AH13" s="275"/>
      <c r="AI13" s="276"/>
      <c r="AJ13" s="276"/>
      <c r="AK13" s="276"/>
      <c r="AL13" s="276"/>
      <c r="AM13" s="277"/>
      <c r="AN13" s="70"/>
      <c r="AO13" s="309"/>
      <c r="AP13" s="310"/>
      <c r="AQ13" s="310"/>
      <c r="AR13" s="310"/>
      <c r="AS13" s="310"/>
      <c r="AT13" s="31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01"/>
      <c r="C14" s="301"/>
      <c r="D14" s="302"/>
      <c r="E14" s="291" t="s">
        <v>162</v>
      </c>
      <c r="F14" s="292"/>
      <c r="G14" s="292"/>
      <c r="H14" s="292"/>
      <c r="I14" s="292"/>
      <c r="J14" s="269" t="str">
        <f>IF(AND('Mapa final'!$L$11="Alta",'Mapa final'!$P$11="Leve"),CONCATENATE("R",'Mapa final'!$A$11),"")</f>
        <v/>
      </c>
      <c r="K14" s="270"/>
      <c r="L14" s="270" t="str">
        <f>IF(AND('Mapa final'!$L$11="Alta",'Mapa final'!$P$11="Leve"),CONCATENATE("R",'Mapa final'!$A$11),"")</f>
        <v/>
      </c>
      <c r="M14" s="270"/>
      <c r="N14" s="270" t="str">
        <f>IF(AND('Mapa final'!$L$11="Alta",'Mapa final'!$P$11="Leve"),CONCATENATE("R",'Mapa final'!$A$11),"")</f>
        <v/>
      </c>
      <c r="O14" s="271"/>
      <c r="P14" s="269" t="str">
        <f>IF(AND('Mapa final'!$L$11="Alta",'Mapa final'!$P$11="Leve"),CONCATENATE("R",'Mapa final'!$A$11),"")</f>
        <v/>
      </c>
      <c r="Q14" s="270"/>
      <c r="R14" s="270" t="str">
        <f>IF(AND('Mapa final'!$L$11="Alta",'Mapa final'!$P$11="Leve"),CONCATENATE("R",'Mapa final'!$A$11),"")</f>
        <v/>
      </c>
      <c r="S14" s="270"/>
      <c r="T14" s="270" t="str">
        <f>IF(AND('Mapa final'!$L$11="Alta",'Mapa final'!$P$11="Leve"),CONCATENATE("R",'Mapa final'!$A$11),"")</f>
        <v/>
      </c>
      <c r="U14" s="271"/>
      <c r="V14" s="287" t="str">
        <f>IF(AND('Mapa final'!$L$11="Muy Alta",'Mapa final'!$P$11="Leve"),CONCATENATE("R",'Mapa final'!$A$11),"")</f>
        <v/>
      </c>
      <c r="W14" s="288"/>
      <c r="X14" s="288" t="str">
        <f>IF(AND('Mapa final'!$L$11="Muy Alta",'Mapa final'!$P$11="Leve"),CONCATENATE("R",'Mapa final'!$A$11),"")</f>
        <v/>
      </c>
      <c r="Y14" s="288"/>
      <c r="Z14" s="288" t="str">
        <f>IF(AND('Mapa final'!$L$11="Muy Alta",'Mapa final'!$P$11="Leve"),CONCATENATE("R",'Mapa final'!$A$11),"")</f>
        <v/>
      </c>
      <c r="AA14" s="289"/>
      <c r="AB14" s="287" t="str">
        <f>IF(AND('Mapa final'!$L$11="Muy Alta",'Mapa final'!$P$11="Leve"),CONCATENATE("R",'Mapa final'!$A$11),"")</f>
        <v/>
      </c>
      <c r="AC14" s="288"/>
      <c r="AD14" s="288" t="str">
        <f>IF(AND('Mapa final'!$L$11="Muy Alta",'Mapa final'!$P$11="Leve"),CONCATENATE("R",'Mapa final'!$A$11),"")</f>
        <v/>
      </c>
      <c r="AE14" s="288"/>
      <c r="AF14" s="288" t="str">
        <f>IF(AND('Mapa final'!$L$11="Muy Alta",'Mapa final'!$P$11="Leve"),CONCATENATE("R",'Mapa final'!$A$11),"")</f>
        <v/>
      </c>
      <c r="AG14" s="289"/>
      <c r="AH14" s="278" t="str">
        <f>IF(AND('Mapa final'!$L$11="Muy Alta",'Mapa final'!$P$11="Catastrófico"),CONCATENATE("R",'Mapa final'!$A$11),"")</f>
        <v/>
      </c>
      <c r="AI14" s="279"/>
      <c r="AJ14" s="279" t="str">
        <f>IF(AND('Mapa final'!$L$11="Muy Alta",'Mapa final'!$P$11="Catastrófico"),CONCATENATE("R",'Mapa final'!$A$11),"")</f>
        <v/>
      </c>
      <c r="AK14" s="279"/>
      <c r="AL14" s="279" t="str">
        <f>IF(AND('Mapa final'!$L$11="Muy Alta",'Mapa final'!$P$11="Catastrófico"),CONCATENATE("R",'Mapa final'!$A$11),"")</f>
        <v/>
      </c>
      <c r="AM14" s="280"/>
      <c r="AN14" s="70"/>
      <c r="AO14" s="312" t="s">
        <v>163</v>
      </c>
      <c r="AP14" s="313"/>
      <c r="AQ14" s="313"/>
      <c r="AR14" s="313"/>
      <c r="AS14" s="313"/>
      <c r="AT14" s="31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01"/>
      <c r="C15" s="301"/>
      <c r="D15" s="302"/>
      <c r="E15" s="293"/>
      <c r="F15" s="294"/>
      <c r="G15" s="294"/>
      <c r="H15" s="294"/>
      <c r="I15" s="294"/>
      <c r="J15" s="263"/>
      <c r="K15" s="264"/>
      <c r="L15" s="264"/>
      <c r="M15" s="264"/>
      <c r="N15" s="264"/>
      <c r="O15" s="265"/>
      <c r="P15" s="263"/>
      <c r="Q15" s="264"/>
      <c r="R15" s="264"/>
      <c r="S15" s="264"/>
      <c r="T15" s="264"/>
      <c r="U15" s="265"/>
      <c r="V15" s="281"/>
      <c r="W15" s="282"/>
      <c r="X15" s="282"/>
      <c r="Y15" s="282"/>
      <c r="Z15" s="282"/>
      <c r="AA15" s="283"/>
      <c r="AB15" s="281"/>
      <c r="AC15" s="282"/>
      <c r="AD15" s="282"/>
      <c r="AE15" s="282"/>
      <c r="AF15" s="282"/>
      <c r="AG15" s="283"/>
      <c r="AH15" s="272"/>
      <c r="AI15" s="273"/>
      <c r="AJ15" s="273"/>
      <c r="AK15" s="273"/>
      <c r="AL15" s="273"/>
      <c r="AM15" s="274"/>
      <c r="AN15" s="70"/>
      <c r="AO15" s="315"/>
      <c r="AP15" s="316"/>
      <c r="AQ15" s="316"/>
      <c r="AR15" s="316"/>
      <c r="AS15" s="316"/>
      <c r="AT15" s="31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01"/>
      <c r="C16" s="301"/>
      <c r="D16" s="302"/>
      <c r="E16" s="293"/>
      <c r="F16" s="294"/>
      <c r="G16" s="294"/>
      <c r="H16" s="294"/>
      <c r="I16" s="294"/>
      <c r="J16" s="263" t="str">
        <f>IF(AND('Mapa final'!$L$11="Alta",'Mapa final'!$P$11="Leve"),CONCATENATE("R",'Mapa final'!$A$11),"")</f>
        <v/>
      </c>
      <c r="K16" s="264"/>
      <c r="L16" s="264" t="str">
        <f>IF(AND('Mapa final'!$L$11="Alta",'Mapa final'!$P$11="Leve"),CONCATENATE("R",'Mapa final'!$A$11),"")</f>
        <v/>
      </c>
      <c r="M16" s="264"/>
      <c r="N16" s="264" t="str">
        <f>IF(AND('Mapa final'!$L$11="Alta",'Mapa final'!$P$11="Leve"),CONCATENATE("R",'Mapa final'!$A$11),"")</f>
        <v/>
      </c>
      <c r="O16" s="265"/>
      <c r="P16" s="263" t="str">
        <f>IF(AND('Mapa final'!$L$11="Alta",'Mapa final'!$P$11="Leve"),CONCATENATE("R",'Mapa final'!$A$11),"")</f>
        <v/>
      </c>
      <c r="Q16" s="264"/>
      <c r="R16" s="264" t="str">
        <f>IF(AND('Mapa final'!$L$11="Alta",'Mapa final'!$P$11="Leve"),CONCATENATE("R",'Mapa final'!$A$11),"")</f>
        <v/>
      </c>
      <c r="S16" s="264"/>
      <c r="T16" s="264" t="str">
        <f>IF(AND('Mapa final'!$L$11="Alta",'Mapa final'!$P$11="Leve"),CONCATENATE("R",'Mapa final'!$A$11),"")</f>
        <v/>
      </c>
      <c r="U16" s="265"/>
      <c r="V16" s="281" t="str">
        <f>IF(AND('Mapa final'!$L$11="Muy Alta",'Mapa final'!$P$11="Leve"),CONCATENATE("R",'Mapa final'!$A$11),"")</f>
        <v/>
      </c>
      <c r="W16" s="282"/>
      <c r="X16" s="282" t="str">
        <f>IF(AND('Mapa final'!$L$11="Muy Alta",'Mapa final'!$P$11="Leve"),CONCATENATE("R",'Mapa final'!$A$11),"")</f>
        <v/>
      </c>
      <c r="Y16" s="282"/>
      <c r="Z16" s="282" t="str">
        <f>IF(AND('Mapa final'!$L$11="Muy Alta",'Mapa final'!$P$11="Leve"),CONCATENATE("R",'Mapa final'!$A$11),"")</f>
        <v/>
      </c>
      <c r="AA16" s="283"/>
      <c r="AB16" s="281" t="str">
        <f>IF(AND('Mapa final'!$L$11="Muy Alta",'Mapa final'!$P$11="Leve"),CONCATENATE("R",'Mapa final'!$A$11),"")</f>
        <v/>
      </c>
      <c r="AC16" s="282"/>
      <c r="AD16" s="282" t="str">
        <f>IF(AND('Mapa final'!$L$11="Muy Alta",'Mapa final'!$P$11="Leve"),CONCATENATE("R",'Mapa final'!$A$11),"")</f>
        <v/>
      </c>
      <c r="AE16" s="282"/>
      <c r="AF16" s="282" t="str">
        <f>IF(AND('Mapa final'!$L$11="Muy Alta",'Mapa final'!$P$11="Leve"),CONCATENATE("R",'Mapa final'!$A$11),"")</f>
        <v/>
      </c>
      <c r="AG16" s="283"/>
      <c r="AH16" s="272" t="str">
        <f>IF(AND('Mapa final'!$L$11="Muy Alta",'Mapa final'!$P$11="Catastrófico"),CONCATENATE("R",'Mapa final'!$A$11),"")</f>
        <v/>
      </c>
      <c r="AI16" s="273"/>
      <c r="AJ16" s="273" t="str">
        <f>IF(AND('Mapa final'!$L$11="Muy Alta",'Mapa final'!$P$11="Catastrófico"),CONCATENATE("R",'Mapa final'!$A$11),"")</f>
        <v/>
      </c>
      <c r="AK16" s="273"/>
      <c r="AL16" s="273" t="str">
        <f>IF(AND('Mapa final'!$L$11="Muy Alta",'Mapa final'!$P$11="Catastrófico"),CONCATENATE("R",'Mapa final'!$A$11),"")</f>
        <v/>
      </c>
      <c r="AM16" s="274"/>
      <c r="AN16" s="70"/>
      <c r="AO16" s="315"/>
      <c r="AP16" s="316"/>
      <c r="AQ16" s="316"/>
      <c r="AR16" s="316"/>
      <c r="AS16" s="316"/>
      <c r="AT16" s="31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01"/>
      <c r="C17" s="301"/>
      <c r="D17" s="302"/>
      <c r="E17" s="293"/>
      <c r="F17" s="294"/>
      <c r="G17" s="294"/>
      <c r="H17" s="294"/>
      <c r="I17" s="294"/>
      <c r="J17" s="263"/>
      <c r="K17" s="264"/>
      <c r="L17" s="264"/>
      <c r="M17" s="264"/>
      <c r="N17" s="264"/>
      <c r="O17" s="265"/>
      <c r="P17" s="263"/>
      <c r="Q17" s="264"/>
      <c r="R17" s="264"/>
      <c r="S17" s="264"/>
      <c r="T17" s="264"/>
      <c r="U17" s="265"/>
      <c r="V17" s="281"/>
      <c r="W17" s="282"/>
      <c r="X17" s="282"/>
      <c r="Y17" s="282"/>
      <c r="Z17" s="282"/>
      <c r="AA17" s="283"/>
      <c r="AB17" s="281"/>
      <c r="AC17" s="282"/>
      <c r="AD17" s="282"/>
      <c r="AE17" s="282"/>
      <c r="AF17" s="282"/>
      <c r="AG17" s="283"/>
      <c r="AH17" s="272"/>
      <c r="AI17" s="273"/>
      <c r="AJ17" s="273"/>
      <c r="AK17" s="273"/>
      <c r="AL17" s="273"/>
      <c r="AM17" s="274"/>
      <c r="AN17" s="70"/>
      <c r="AO17" s="315"/>
      <c r="AP17" s="316"/>
      <c r="AQ17" s="316"/>
      <c r="AR17" s="316"/>
      <c r="AS17" s="316"/>
      <c r="AT17" s="31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01"/>
      <c r="C18" s="301"/>
      <c r="D18" s="302"/>
      <c r="E18" s="293"/>
      <c r="F18" s="294"/>
      <c r="G18" s="294"/>
      <c r="H18" s="294"/>
      <c r="I18" s="294"/>
      <c r="J18" s="263" t="str">
        <f>IF(AND('Mapa final'!$L$11="Alta",'Mapa final'!$P$11="Leve"),CONCATENATE("R",'Mapa final'!$A$11),"")</f>
        <v/>
      </c>
      <c r="K18" s="264"/>
      <c r="L18" s="264" t="str">
        <f>IF(AND('Mapa final'!$L$11="Alta",'Mapa final'!$P$11="Leve"),CONCATENATE("R",'Mapa final'!$A$11),"")</f>
        <v/>
      </c>
      <c r="M18" s="264"/>
      <c r="N18" s="264" t="str">
        <f>IF(AND('Mapa final'!$L$11="Alta",'Mapa final'!$P$11="Leve"),CONCATENATE("R",'Mapa final'!$A$11),"")</f>
        <v/>
      </c>
      <c r="O18" s="265"/>
      <c r="P18" s="263" t="str">
        <f>IF(AND('Mapa final'!$L$11="Alta",'Mapa final'!$P$11="Leve"),CONCATENATE("R",'Mapa final'!$A$11),"")</f>
        <v/>
      </c>
      <c r="Q18" s="264"/>
      <c r="R18" s="264" t="str">
        <f>IF(AND('Mapa final'!$L$11="Alta",'Mapa final'!$P$11="Leve"),CONCATENATE("R",'Mapa final'!$A$11),"")</f>
        <v/>
      </c>
      <c r="S18" s="264"/>
      <c r="T18" s="264" t="str">
        <f>IF(AND('Mapa final'!$L$11="Alta",'Mapa final'!$P$11="Leve"),CONCATENATE("R",'Mapa final'!$A$11),"")</f>
        <v/>
      </c>
      <c r="U18" s="265"/>
      <c r="V18" s="281" t="str">
        <f>IF(AND('Mapa final'!$L$11="Muy Alta",'Mapa final'!$P$11="Leve"),CONCATENATE("R",'Mapa final'!$A$11),"")</f>
        <v/>
      </c>
      <c r="W18" s="282"/>
      <c r="X18" s="282" t="str">
        <f>IF(AND('Mapa final'!$L$11="Muy Alta",'Mapa final'!$P$11="Leve"),CONCATENATE("R",'Mapa final'!$A$11),"")</f>
        <v/>
      </c>
      <c r="Y18" s="282"/>
      <c r="Z18" s="282" t="str">
        <f>IF(AND('Mapa final'!$L$11="Muy Alta",'Mapa final'!$P$11="Leve"),CONCATENATE("R",'Mapa final'!$A$11),"")</f>
        <v/>
      </c>
      <c r="AA18" s="283"/>
      <c r="AB18" s="281" t="str">
        <f>IF(AND('Mapa final'!$L$11="Muy Alta",'Mapa final'!$P$11="Leve"),CONCATENATE("R",'Mapa final'!$A$11),"")</f>
        <v/>
      </c>
      <c r="AC18" s="282"/>
      <c r="AD18" s="282" t="str">
        <f>IF(AND('Mapa final'!$L$11="Muy Alta",'Mapa final'!$P$11="Leve"),CONCATENATE("R",'Mapa final'!$A$11),"")</f>
        <v/>
      </c>
      <c r="AE18" s="282"/>
      <c r="AF18" s="282" t="str">
        <f>IF(AND('Mapa final'!$L$11="Muy Alta",'Mapa final'!$P$11="Leve"),CONCATENATE("R",'Mapa final'!$A$11),"")</f>
        <v/>
      </c>
      <c r="AG18" s="283"/>
      <c r="AH18" s="272" t="str">
        <f>IF(AND('Mapa final'!$L$11="Muy Alta",'Mapa final'!$P$11="Catastrófico"),CONCATENATE("R",'Mapa final'!$A$11),"")</f>
        <v/>
      </c>
      <c r="AI18" s="273"/>
      <c r="AJ18" s="273" t="str">
        <f>IF(AND('Mapa final'!$L$11="Muy Alta",'Mapa final'!$P$11="Catastrófico"),CONCATENATE("R",'Mapa final'!$A$11),"")</f>
        <v/>
      </c>
      <c r="AK18" s="273"/>
      <c r="AL18" s="273" t="str">
        <f>IF(AND('Mapa final'!$L$11="Muy Alta",'Mapa final'!$P$11="Catastrófico"),CONCATENATE("R",'Mapa final'!$A$11),"")</f>
        <v/>
      </c>
      <c r="AM18" s="274"/>
      <c r="AN18" s="70"/>
      <c r="AO18" s="315"/>
      <c r="AP18" s="316"/>
      <c r="AQ18" s="316"/>
      <c r="AR18" s="316"/>
      <c r="AS18" s="316"/>
      <c r="AT18" s="31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01"/>
      <c r="C19" s="301"/>
      <c r="D19" s="302"/>
      <c r="E19" s="293"/>
      <c r="F19" s="294"/>
      <c r="G19" s="294"/>
      <c r="H19" s="294"/>
      <c r="I19" s="294"/>
      <c r="J19" s="263"/>
      <c r="K19" s="264"/>
      <c r="L19" s="264"/>
      <c r="M19" s="264"/>
      <c r="N19" s="264"/>
      <c r="O19" s="265"/>
      <c r="P19" s="263"/>
      <c r="Q19" s="264"/>
      <c r="R19" s="264"/>
      <c r="S19" s="264"/>
      <c r="T19" s="264"/>
      <c r="U19" s="265"/>
      <c r="V19" s="281"/>
      <c r="W19" s="282"/>
      <c r="X19" s="282"/>
      <c r="Y19" s="282"/>
      <c r="Z19" s="282"/>
      <c r="AA19" s="283"/>
      <c r="AB19" s="281"/>
      <c r="AC19" s="282"/>
      <c r="AD19" s="282"/>
      <c r="AE19" s="282"/>
      <c r="AF19" s="282"/>
      <c r="AG19" s="283"/>
      <c r="AH19" s="272"/>
      <c r="AI19" s="273"/>
      <c r="AJ19" s="273"/>
      <c r="AK19" s="273"/>
      <c r="AL19" s="273"/>
      <c r="AM19" s="274"/>
      <c r="AN19" s="70"/>
      <c r="AO19" s="315"/>
      <c r="AP19" s="316"/>
      <c r="AQ19" s="316"/>
      <c r="AR19" s="316"/>
      <c r="AS19" s="316"/>
      <c r="AT19" s="31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01"/>
      <c r="C20" s="301"/>
      <c r="D20" s="302"/>
      <c r="E20" s="293"/>
      <c r="F20" s="294"/>
      <c r="G20" s="294"/>
      <c r="H20" s="294"/>
      <c r="I20" s="294"/>
      <c r="J20" s="263" t="str">
        <f>IF(AND('Mapa final'!$L$11="Alta",'Mapa final'!$P$11="Leve"),CONCATENATE("R",'Mapa final'!$A$11),"")</f>
        <v/>
      </c>
      <c r="K20" s="264"/>
      <c r="L20" s="264" t="str">
        <f>IF(AND('Mapa final'!$L$11="Alta",'Mapa final'!$P$11="Leve"),CONCATENATE("R",'Mapa final'!$A$11),"")</f>
        <v/>
      </c>
      <c r="M20" s="264"/>
      <c r="N20" s="264" t="str">
        <f>IF(AND('Mapa final'!$L$11="Alta",'Mapa final'!$P$11="Leve"),CONCATENATE("R",'Mapa final'!$A$11),"")</f>
        <v/>
      </c>
      <c r="O20" s="265"/>
      <c r="P20" s="263" t="str">
        <f>IF(AND('Mapa final'!$L$11="Alta",'Mapa final'!$P$11="Leve"),CONCATENATE("R",'Mapa final'!$A$11),"")</f>
        <v/>
      </c>
      <c r="Q20" s="264"/>
      <c r="R20" s="264" t="str">
        <f>IF(AND('Mapa final'!$L$11="Alta",'Mapa final'!$P$11="Leve"),CONCATENATE("R",'Mapa final'!$A$11),"")</f>
        <v/>
      </c>
      <c r="S20" s="264"/>
      <c r="T20" s="264" t="str">
        <f>IF(AND('Mapa final'!$L$11="Alta",'Mapa final'!$P$11="Leve"),CONCATENATE("R",'Mapa final'!$A$11),"")</f>
        <v/>
      </c>
      <c r="U20" s="265"/>
      <c r="V20" s="281" t="str">
        <f>IF(AND('Mapa final'!$L$11="Muy Alta",'Mapa final'!$P$11="Leve"),CONCATENATE("R",'Mapa final'!$A$11),"")</f>
        <v/>
      </c>
      <c r="W20" s="282"/>
      <c r="X20" s="282" t="str">
        <f>IF(AND('Mapa final'!$L$11="Muy Alta",'Mapa final'!$P$11="Leve"),CONCATENATE("R",'Mapa final'!$A$11),"")</f>
        <v/>
      </c>
      <c r="Y20" s="282"/>
      <c r="Z20" s="282" t="str">
        <f>IF(AND('Mapa final'!$L$11="Muy Alta",'Mapa final'!$P$11="Leve"),CONCATENATE("R",'Mapa final'!$A$11),"")</f>
        <v/>
      </c>
      <c r="AA20" s="283"/>
      <c r="AB20" s="281" t="str">
        <f>IF(AND('Mapa final'!$L$11="Muy Alta",'Mapa final'!$P$11="Leve"),CONCATENATE("R",'Mapa final'!$A$11),"")</f>
        <v/>
      </c>
      <c r="AC20" s="282"/>
      <c r="AD20" s="282" t="str">
        <f>IF(AND('Mapa final'!$L$11="Muy Alta",'Mapa final'!$P$11="Leve"),CONCATENATE("R",'Mapa final'!$A$11),"")</f>
        <v/>
      </c>
      <c r="AE20" s="282"/>
      <c r="AF20" s="282" t="str">
        <f>IF(AND('Mapa final'!$L$11="Muy Alta",'Mapa final'!$P$11="Leve"),CONCATENATE("R",'Mapa final'!$A$11),"")</f>
        <v/>
      </c>
      <c r="AG20" s="283"/>
      <c r="AH20" s="272" t="str">
        <f>IF(AND('Mapa final'!$L$11="Muy Alta",'Mapa final'!$P$11="Catastrófico"),CONCATENATE("R",'Mapa final'!$A$11),"")</f>
        <v/>
      </c>
      <c r="AI20" s="273"/>
      <c r="AJ20" s="273" t="str">
        <f>IF(AND('Mapa final'!$L$11="Muy Alta",'Mapa final'!$P$11="Catastrófico"),CONCATENATE("R",'Mapa final'!$A$11),"")</f>
        <v/>
      </c>
      <c r="AK20" s="273"/>
      <c r="AL20" s="273" t="str">
        <f>IF(AND('Mapa final'!$L$11="Muy Alta",'Mapa final'!$P$11="Catastrófico"),CONCATENATE("R",'Mapa final'!$A$11),"")</f>
        <v/>
      </c>
      <c r="AM20" s="274"/>
      <c r="AN20" s="70"/>
      <c r="AO20" s="315"/>
      <c r="AP20" s="316"/>
      <c r="AQ20" s="316"/>
      <c r="AR20" s="316"/>
      <c r="AS20" s="316"/>
      <c r="AT20" s="31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01"/>
      <c r="C21" s="301"/>
      <c r="D21" s="302"/>
      <c r="E21" s="295"/>
      <c r="F21" s="296"/>
      <c r="G21" s="296"/>
      <c r="H21" s="296"/>
      <c r="I21" s="296"/>
      <c r="J21" s="266"/>
      <c r="K21" s="267"/>
      <c r="L21" s="267"/>
      <c r="M21" s="267"/>
      <c r="N21" s="267"/>
      <c r="O21" s="268"/>
      <c r="P21" s="266"/>
      <c r="Q21" s="267"/>
      <c r="R21" s="267"/>
      <c r="S21" s="267"/>
      <c r="T21" s="267"/>
      <c r="U21" s="268"/>
      <c r="V21" s="284"/>
      <c r="W21" s="285"/>
      <c r="X21" s="285"/>
      <c r="Y21" s="285"/>
      <c r="Z21" s="285"/>
      <c r="AA21" s="286"/>
      <c r="AB21" s="284"/>
      <c r="AC21" s="285"/>
      <c r="AD21" s="285"/>
      <c r="AE21" s="285"/>
      <c r="AF21" s="285"/>
      <c r="AG21" s="286"/>
      <c r="AH21" s="275"/>
      <c r="AI21" s="276"/>
      <c r="AJ21" s="276"/>
      <c r="AK21" s="276"/>
      <c r="AL21" s="276"/>
      <c r="AM21" s="277"/>
      <c r="AN21" s="70"/>
      <c r="AO21" s="318"/>
      <c r="AP21" s="319"/>
      <c r="AQ21" s="319"/>
      <c r="AR21" s="319"/>
      <c r="AS21" s="319"/>
      <c r="AT21" s="32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01"/>
      <c r="C22" s="301"/>
      <c r="D22" s="302"/>
      <c r="E22" s="291" t="s">
        <v>164</v>
      </c>
      <c r="F22" s="292"/>
      <c r="G22" s="292"/>
      <c r="H22" s="292"/>
      <c r="I22" s="298"/>
      <c r="J22" s="269" t="str">
        <f>IF(AND('Mapa final'!$L$11="Alta",'Mapa final'!$P$11="Leve"),CONCATENATE("R",'Mapa final'!$A$11),"")</f>
        <v/>
      </c>
      <c r="K22" s="270"/>
      <c r="L22" s="270" t="str">
        <f>IF(AND('Mapa final'!$L$11="Alta",'Mapa final'!$P$11="Leve"),CONCATENATE("R",'Mapa final'!$A$11),"")</f>
        <v/>
      </c>
      <c r="M22" s="270"/>
      <c r="N22" s="270" t="str">
        <f>IF(AND('Mapa final'!$L$11="Alta",'Mapa final'!$P$11="Leve"),CONCATENATE("R",'Mapa final'!$A$11),"")</f>
        <v/>
      </c>
      <c r="O22" s="271"/>
      <c r="P22" s="269" t="str">
        <f>IF(AND('Mapa final'!$L$11="Alta",'Mapa final'!$P$11="Leve"),CONCATENATE("R",'Mapa final'!$A$11),"")</f>
        <v/>
      </c>
      <c r="Q22" s="270"/>
      <c r="R22" s="270" t="str">
        <f>IF(AND('Mapa final'!$L$11="Alta",'Mapa final'!$P$11="Leve"),CONCATENATE("R",'Mapa final'!$A$11),"")</f>
        <v/>
      </c>
      <c r="S22" s="270"/>
      <c r="T22" s="270" t="str">
        <f>IF(AND('Mapa final'!$L$11="Alta",'Mapa final'!$P$11="Leve"),CONCATENATE("R",'Mapa final'!$A$11),"")</f>
        <v/>
      </c>
      <c r="U22" s="271"/>
      <c r="V22" s="269" t="str">
        <f>IF(AND('Mapa final'!$L$11="Alta",'Mapa final'!$P$11="Leve"),CONCATENATE("R",'Mapa final'!$A$11),"")</f>
        <v/>
      </c>
      <c r="W22" s="270"/>
      <c r="X22" s="270" t="str">
        <f>IF(AND('Mapa final'!$L$11="Alta",'Mapa final'!$P$11="Leve"),CONCATENATE("R",'Mapa final'!$A$11),"")</f>
        <v/>
      </c>
      <c r="Y22" s="270"/>
      <c r="Z22" s="270" t="str">
        <f>IF(AND('Mapa final'!$L$11="Alta",'Mapa final'!$P$11="Leve"),CONCATENATE("R",'Mapa final'!$A$11),"")</f>
        <v/>
      </c>
      <c r="AA22" s="271"/>
      <c r="AB22" s="287" t="str">
        <f>IF(AND('Mapa final'!$L$11="Muy Alta",'Mapa final'!$P$11="Leve"),CONCATENATE("R",'Mapa final'!$A$11),"")</f>
        <v/>
      </c>
      <c r="AC22" s="288"/>
      <c r="AD22" s="288" t="str">
        <f>IF(AND('Mapa final'!$L$11="Muy Alta",'Mapa final'!$P$11="Leve"),CONCATENATE("R",'Mapa final'!$A$11),"")</f>
        <v/>
      </c>
      <c r="AE22" s="288"/>
      <c r="AF22" s="288" t="str">
        <f>IF(AND('Mapa final'!$L$11="Muy Alta",'Mapa final'!$P$11="Leve"),CONCATENATE("R",'Mapa final'!$A$11),"")</f>
        <v/>
      </c>
      <c r="AG22" s="289"/>
      <c r="AH22" s="278" t="str">
        <f>IF(AND('Mapa final'!$L$11="Muy Alta",'Mapa final'!$P$11="Catastrófico"),CONCATENATE("R",'Mapa final'!$A$11),"")</f>
        <v/>
      </c>
      <c r="AI22" s="279"/>
      <c r="AJ22" s="279" t="str">
        <f>IF(AND('Mapa final'!$L$11="Muy Alta",'Mapa final'!$P$11="Catastrófico"),CONCATENATE("R",'Mapa final'!$A$11),"")</f>
        <v/>
      </c>
      <c r="AK22" s="279"/>
      <c r="AL22" s="279" t="str">
        <f>IF(AND('Mapa final'!$L$11="Muy Alta",'Mapa final'!$P$11="Catastrófico"),CONCATENATE("R",'Mapa final'!$A$11),"")</f>
        <v/>
      </c>
      <c r="AM22" s="280"/>
      <c r="AN22" s="70"/>
      <c r="AO22" s="321" t="s">
        <v>165</v>
      </c>
      <c r="AP22" s="322"/>
      <c r="AQ22" s="322"/>
      <c r="AR22" s="322"/>
      <c r="AS22" s="322"/>
      <c r="AT22" s="32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01"/>
      <c r="C23" s="301"/>
      <c r="D23" s="302"/>
      <c r="E23" s="293"/>
      <c r="F23" s="294"/>
      <c r="G23" s="294"/>
      <c r="H23" s="294"/>
      <c r="I23" s="299"/>
      <c r="J23" s="263"/>
      <c r="K23" s="264"/>
      <c r="L23" s="264"/>
      <c r="M23" s="264"/>
      <c r="N23" s="264"/>
      <c r="O23" s="265"/>
      <c r="P23" s="263"/>
      <c r="Q23" s="264"/>
      <c r="R23" s="264"/>
      <c r="S23" s="264"/>
      <c r="T23" s="264"/>
      <c r="U23" s="265"/>
      <c r="V23" s="263"/>
      <c r="W23" s="264"/>
      <c r="X23" s="264"/>
      <c r="Y23" s="264"/>
      <c r="Z23" s="264"/>
      <c r="AA23" s="265"/>
      <c r="AB23" s="281"/>
      <c r="AC23" s="282"/>
      <c r="AD23" s="282"/>
      <c r="AE23" s="282"/>
      <c r="AF23" s="282"/>
      <c r="AG23" s="283"/>
      <c r="AH23" s="272"/>
      <c r="AI23" s="273"/>
      <c r="AJ23" s="273"/>
      <c r="AK23" s="273"/>
      <c r="AL23" s="273"/>
      <c r="AM23" s="274"/>
      <c r="AN23" s="70"/>
      <c r="AO23" s="324"/>
      <c r="AP23" s="325"/>
      <c r="AQ23" s="325"/>
      <c r="AR23" s="325"/>
      <c r="AS23" s="325"/>
      <c r="AT23" s="32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01"/>
      <c r="C24" s="301"/>
      <c r="D24" s="302"/>
      <c r="E24" s="293"/>
      <c r="F24" s="294"/>
      <c r="G24" s="294"/>
      <c r="H24" s="294"/>
      <c r="I24" s="299"/>
      <c r="J24" s="263" t="str">
        <f>IF(AND('Mapa final'!$L$11="Alta",'Mapa final'!$P$11="Leve"),CONCATENATE("R",'Mapa final'!$A$11),"")</f>
        <v/>
      </c>
      <c r="K24" s="264"/>
      <c r="L24" s="264" t="str">
        <f>IF(AND('Mapa final'!$L$11="media",'Mapa final'!$P$11="Leve"),CONCATENATE("R",'Mapa final'!$A$11),"")</f>
        <v>R1</v>
      </c>
      <c r="M24" s="264"/>
      <c r="N24" s="264" t="str">
        <f>IF(AND('Mapa final'!$L$11="Alta",'Mapa final'!$P$11="Leve"),CONCATENATE("R",'Mapa final'!$A$11),"")</f>
        <v/>
      </c>
      <c r="O24" s="265"/>
      <c r="P24" s="263" t="str">
        <f>IF(AND('Mapa final'!$L$11="Alta",'Mapa final'!$P$11="Leve"),CONCATENATE("R",'Mapa final'!$A$11),"")</f>
        <v/>
      </c>
      <c r="Q24" s="264"/>
      <c r="R24" s="264" t="str">
        <f>IF(AND('Mapa final'!$L$11="Alta",'Mapa final'!$P$11="Leve"),CONCATENATE("R",'Mapa final'!$A$11),"")</f>
        <v/>
      </c>
      <c r="S24" s="264"/>
      <c r="T24" s="264" t="str">
        <f>IF(AND('Mapa final'!$L$11="Alta",'Mapa final'!$P$11="Leve"),CONCATENATE("R",'Mapa final'!$A$11),"")</f>
        <v/>
      </c>
      <c r="U24" s="265"/>
      <c r="V24" s="263" t="str">
        <f>IF(AND('Mapa final'!$L$11="Alta",'Mapa final'!$P$11="Leve"),CONCATENATE("R",'Mapa final'!$A$11),"")</f>
        <v/>
      </c>
      <c r="W24" s="264"/>
      <c r="X24" s="264" t="str">
        <f>IF(AND('Mapa final'!$L$11="Alta",'Mapa final'!$P$11="Leve"),CONCATENATE("R",'Mapa final'!$A$11),"")</f>
        <v/>
      </c>
      <c r="Y24" s="264"/>
      <c r="Z24" s="264" t="str">
        <f>IF(AND('Mapa final'!$L$11="Alta",'Mapa final'!$P$11="Leve"),CONCATENATE("R",'Mapa final'!$A$11),"")</f>
        <v/>
      </c>
      <c r="AA24" s="265"/>
      <c r="AB24" s="281" t="str">
        <f>IF(AND('Mapa final'!$L$11="Muy Alta",'Mapa final'!$P$11="Leve"),CONCATENATE("R",'Mapa final'!$A$11),"")</f>
        <v/>
      </c>
      <c r="AC24" s="282"/>
      <c r="AD24" s="282" t="str">
        <f>IF(AND('Mapa final'!$L$11="Muy Alta",'Mapa final'!$P$11="Leve"),CONCATENATE("R",'Mapa final'!$A$11),"")</f>
        <v/>
      </c>
      <c r="AE24" s="282"/>
      <c r="AF24" s="282" t="str">
        <f>IF(AND('Mapa final'!$L$11="Muy Alta",'Mapa final'!$P$11="Leve"),CONCATENATE("R",'Mapa final'!$A$11),"")</f>
        <v/>
      </c>
      <c r="AG24" s="283"/>
      <c r="AH24" s="272" t="str">
        <f>IF(AND('Mapa final'!$L$11="Muy Alta",'Mapa final'!$P$11="Catastrófico"),CONCATENATE("R",'Mapa final'!$A$11),"")</f>
        <v/>
      </c>
      <c r="AI24" s="273"/>
      <c r="AJ24" s="273" t="str">
        <f>IF(AND('Mapa final'!$L$11="Muy Alta",'Mapa final'!$P$11="Catastrófico"),CONCATENATE("R",'Mapa final'!$A$11),"")</f>
        <v/>
      </c>
      <c r="AK24" s="273"/>
      <c r="AL24" s="273" t="str">
        <f>IF(AND('Mapa final'!$L$11="Muy Alta",'Mapa final'!$P$11="Catastrófico"),CONCATENATE("R",'Mapa final'!$A$11),"")</f>
        <v/>
      </c>
      <c r="AM24" s="274"/>
      <c r="AN24" s="70"/>
      <c r="AO24" s="324"/>
      <c r="AP24" s="325"/>
      <c r="AQ24" s="325"/>
      <c r="AR24" s="325"/>
      <c r="AS24" s="325"/>
      <c r="AT24" s="32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01"/>
      <c r="C25" s="301"/>
      <c r="D25" s="302"/>
      <c r="E25" s="293"/>
      <c r="F25" s="294"/>
      <c r="G25" s="294"/>
      <c r="H25" s="294"/>
      <c r="I25" s="299"/>
      <c r="J25" s="263"/>
      <c r="K25" s="264"/>
      <c r="L25" s="264"/>
      <c r="M25" s="264"/>
      <c r="N25" s="264"/>
      <c r="O25" s="265"/>
      <c r="P25" s="263"/>
      <c r="Q25" s="264"/>
      <c r="R25" s="264"/>
      <c r="S25" s="264"/>
      <c r="T25" s="264"/>
      <c r="U25" s="265"/>
      <c r="V25" s="263"/>
      <c r="W25" s="264"/>
      <c r="X25" s="264"/>
      <c r="Y25" s="264"/>
      <c r="Z25" s="264"/>
      <c r="AA25" s="265"/>
      <c r="AB25" s="281"/>
      <c r="AC25" s="282"/>
      <c r="AD25" s="282"/>
      <c r="AE25" s="282"/>
      <c r="AF25" s="282"/>
      <c r="AG25" s="283"/>
      <c r="AH25" s="272"/>
      <c r="AI25" s="273"/>
      <c r="AJ25" s="273"/>
      <c r="AK25" s="273"/>
      <c r="AL25" s="273"/>
      <c r="AM25" s="274"/>
      <c r="AN25" s="70"/>
      <c r="AO25" s="324"/>
      <c r="AP25" s="325"/>
      <c r="AQ25" s="325"/>
      <c r="AR25" s="325"/>
      <c r="AS25" s="325"/>
      <c r="AT25" s="32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01"/>
      <c r="C26" s="301"/>
      <c r="D26" s="302"/>
      <c r="E26" s="293"/>
      <c r="F26" s="294"/>
      <c r="G26" s="294"/>
      <c r="H26" s="294"/>
      <c r="I26" s="299"/>
      <c r="J26" s="263" t="str">
        <f>IF(AND('Mapa final'!$L$11="Alta",'Mapa final'!$P$11="Leve"),CONCATENATE("R",'Mapa final'!$A$11),"")</f>
        <v/>
      </c>
      <c r="K26" s="264"/>
      <c r="L26" s="264" t="str">
        <f>IF(AND('Mapa final'!$L$11="Alta",'Mapa final'!$P$11="Leve"),CONCATENATE("R",'Mapa final'!$A$11),"")</f>
        <v/>
      </c>
      <c r="M26" s="264"/>
      <c r="N26" s="264" t="str">
        <f>IF(AND('Mapa final'!$L$11="Alta",'Mapa final'!$P$11="Leve"),CONCATENATE("R",'Mapa final'!$A$11),"")</f>
        <v/>
      </c>
      <c r="O26" s="265"/>
      <c r="P26" s="263" t="str">
        <f>IF(AND('Mapa final'!$L$11="Alta",'Mapa final'!$P$11="Leve"),CONCATENATE("R",'Mapa final'!$A$11),"")</f>
        <v/>
      </c>
      <c r="Q26" s="264"/>
      <c r="R26" s="264" t="str">
        <f>IF(AND('Mapa final'!$L$11="Alta",'Mapa final'!$P$11="Leve"),CONCATENATE("R",'Mapa final'!$A$11),"")</f>
        <v/>
      </c>
      <c r="S26" s="264"/>
      <c r="T26" s="264" t="str">
        <f>IF(AND('Mapa final'!$L$11="Alta",'Mapa final'!$P$11="Leve"),CONCATENATE("R",'Mapa final'!$A$11),"")</f>
        <v/>
      </c>
      <c r="U26" s="265"/>
      <c r="V26" s="263" t="str">
        <f>IF(AND('Mapa final'!$L$11="Alta",'Mapa final'!$P$11="Leve"),CONCATENATE("R",'Mapa final'!$A$11),"")</f>
        <v/>
      </c>
      <c r="W26" s="264"/>
      <c r="X26" s="264" t="str">
        <f>IF(AND('Mapa final'!$L$11="Alta",'Mapa final'!$P$11="Leve"),CONCATENATE("R",'Mapa final'!$A$11),"")</f>
        <v/>
      </c>
      <c r="Y26" s="264"/>
      <c r="Z26" s="264" t="str">
        <f>IF(AND('Mapa final'!$L$11="Alta",'Mapa final'!$P$11="Leve"),CONCATENATE("R",'Mapa final'!$A$11),"")</f>
        <v/>
      </c>
      <c r="AA26" s="265"/>
      <c r="AB26" s="281" t="str">
        <f>IF(AND('Mapa final'!$L$11="Muy Alta",'Mapa final'!$P$11="Leve"),CONCATENATE("R",'Mapa final'!$A$11),"")</f>
        <v/>
      </c>
      <c r="AC26" s="282"/>
      <c r="AD26" s="282" t="str">
        <f>IF(AND('Mapa final'!$L$11="Muy Alta",'Mapa final'!$P$11="Leve"),CONCATENATE("R",'Mapa final'!$A$11),"")</f>
        <v/>
      </c>
      <c r="AE26" s="282"/>
      <c r="AF26" s="282" t="str">
        <f>IF(AND('Mapa final'!$L$11="Muy Alta",'Mapa final'!$P$11="Leve"),CONCATENATE("R",'Mapa final'!$A$11),"")</f>
        <v/>
      </c>
      <c r="AG26" s="283"/>
      <c r="AH26" s="272" t="str">
        <f>IF(AND('Mapa final'!$L$11="Muy Alta",'Mapa final'!$P$11="Catastrófico"),CONCATENATE("R",'Mapa final'!$A$11),"")</f>
        <v/>
      </c>
      <c r="AI26" s="273"/>
      <c r="AJ26" s="273" t="str">
        <f>IF(AND('Mapa final'!$L$11="Muy Alta",'Mapa final'!$P$11="Catastrófico"),CONCATENATE("R",'Mapa final'!$A$11),"")</f>
        <v/>
      </c>
      <c r="AK26" s="273"/>
      <c r="AL26" s="273" t="str">
        <f>IF(AND('Mapa final'!$L$11="Muy Alta",'Mapa final'!$P$11="Catastrófico"),CONCATENATE("R",'Mapa final'!$A$11),"")</f>
        <v/>
      </c>
      <c r="AM26" s="274"/>
      <c r="AN26" s="70"/>
      <c r="AO26" s="324"/>
      <c r="AP26" s="325"/>
      <c r="AQ26" s="325"/>
      <c r="AR26" s="325"/>
      <c r="AS26" s="325"/>
      <c r="AT26" s="32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01"/>
      <c r="C27" s="301"/>
      <c r="D27" s="302"/>
      <c r="E27" s="293"/>
      <c r="F27" s="294"/>
      <c r="G27" s="294"/>
      <c r="H27" s="294"/>
      <c r="I27" s="299"/>
      <c r="J27" s="263"/>
      <c r="K27" s="264"/>
      <c r="L27" s="264"/>
      <c r="M27" s="264"/>
      <c r="N27" s="264"/>
      <c r="O27" s="265"/>
      <c r="P27" s="263"/>
      <c r="Q27" s="264"/>
      <c r="R27" s="264"/>
      <c r="S27" s="264"/>
      <c r="T27" s="264"/>
      <c r="U27" s="265"/>
      <c r="V27" s="263"/>
      <c r="W27" s="264"/>
      <c r="X27" s="264"/>
      <c r="Y27" s="264"/>
      <c r="Z27" s="264"/>
      <c r="AA27" s="265"/>
      <c r="AB27" s="281"/>
      <c r="AC27" s="282"/>
      <c r="AD27" s="282"/>
      <c r="AE27" s="282"/>
      <c r="AF27" s="282"/>
      <c r="AG27" s="283"/>
      <c r="AH27" s="272"/>
      <c r="AI27" s="273"/>
      <c r="AJ27" s="273"/>
      <c r="AK27" s="273"/>
      <c r="AL27" s="273"/>
      <c r="AM27" s="274"/>
      <c r="AN27" s="70"/>
      <c r="AO27" s="324"/>
      <c r="AP27" s="325"/>
      <c r="AQ27" s="325"/>
      <c r="AR27" s="325"/>
      <c r="AS27" s="325"/>
      <c r="AT27" s="32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01"/>
      <c r="C28" s="301"/>
      <c r="D28" s="302"/>
      <c r="E28" s="293"/>
      <c r="F28" s="294"/>
      <c r="G28" s="294"/>
      <c r="H28" s="294"/>
      <c r="I28" s="299"/>
      <c r="J28" s="263" t="str">
        <f>IF(AND('Mapa final'!$L$11="Alta",'Mapa final'!$P$11="Leve"),CONCATENATE("R",'Mapa final'!$A$11),"")</f>
        <v/>
      </c>
      <c r="K28" s="264"/>
      <c r="L28" s="264" t="str">
        <f>IF(AND('Mapa final'!$L$14="media",'Mapa final'!$P$14="Leve"),CONCATENATE("R",'Mapa final'!$A$14),"")</f>
        <v>R2</v>
      </c>
      <c r="M28" s="264"/>
      <c r="N28" s="264" t="str">
        <f>IF(AND('Mapa final'!$L$11="Alta",'Mapa final'!$P$11="Leve"),CONCATENATE("R",'Mapa final'!$A$11),"")</f>
        <v/>
      </c>
      <c r="O28" s="265"/>
      <c r="P28" s="263" t="str">
        <f>IF(AND('Mapa final'!$L$11="Alta",'Mapa final'!$P$11="Leve"),CONCATENATE("R",'Mapa final'!$A$11),"")</f>
        <v/>
      </c>
      <c r="Q28" s="264"/>
      <c r="R28" s="264" t="str">
        <f>IF(AND('Mapa final'!$L$11="Alta",'Mapa final'!$P$11="Leve"),CONCATENATE("R",'Mapa final'!$A$11),"")</f>
        <v/>
      </c>
      <c r="S28" s="264"/>
      <c r="T28" s="264" t="str">
        <f>IF(AND('Mapa final'!$L$11="Alta",'Mapa final'!$P$11="Leve"),CONCATENATE("R",'Mapa final'!$A$11),"")</f>
        <v/>
      </c>
      <c r="U28" s="265"/>
      <c r="V28" s="263" t="str">
        <f>IF(AND('Mapa final'!$L$11="Alta",'Mapa final'!$P$11="Leve"),CONCATENATE("R",'Mapa final'!$A$11),"")</f>
        <v/>
      </c>
      <c r="W28" s="264"/>
      <c r="X28" s="264" t="str">
        <f>IF(AND('Mapa final'!$L$11="Alta",'Mapa final'!$P$11="Leve"),CONCATENATE("R",'Mapa final'!$A$11),"")</f>
        <v/>
      </c>
      <c r="Y28" s="264"/>
      <c r="Z28" s="264" t="str">
        <f>IF(AND('Mapa final'!$L$11="Alta",'Mapa final'!$P$11="Leve"),CONCATENATE("R",'Mapa final'!$A$11),"")</f>
        <v/>
      </c>
      <c r="AA28" s="265"/>
      <c r="AB28" s="281" t="str">
        <f>IF(AND('Mapa final'!$L$11="Muy Alta",'Mapa final'!$P$11="Leve"),CONCATENATE("R",'Mapa final'!$A$11),"")</f>
        <v/>
      </c>
      <c r="AC28" s="282"/>
      <c r="AD28" s="282" t="str">
        <f>IF(AND('Mapa final'!$L$11="Muy Alta",'Mapa final'!$P$11="Leve"),CONCATENATE("R",'Mapa final'!$A$11),"")</f>
        <v/>
      </c>
      <c r="AE28" s="282"/>
      <c r="AF28" s="282" t="str">
        <f>IF(AND('Mapa final'!$L$11="Muy Alta",'Mapa final'!$P$11="Leve"),CONCATENATE("R",'Mapa final'!$A$11),"")</f>
        <v/>
      </c>
      <c r="AG28" s="283"/>
      <c r="AH28" s="272" t="str">
        <f>IF(AND('Mapa final'!$L$11="Muy Alta",'Mapa final'!$P$11="Catastrófico"),CONCATENATE("R",'Mapa final'!$A$11),"")</f>
        <v/>
      </c>
      <c r="AI28" s="273"/>
      <c r="AJ28" s="273" t="str">
        <f>IF(AND('Mapa final'!$L$11="Muy Alta",'Mapa final'!$P$11="Catastrófico"),CONCATENATE("R",'Mapa final'!$A$11),"")</f>
        <v/>
      </c>
      <c r="AK28" s="273"/>
      <c r="AL28" s="273" t="str">
        <f>IF(AND('Mapa final'!$L$11="Muy Alta",'Mapa final'!$P$11="Catastrófico"),CONCATENATE("R",'Mapa final'!$A$11),"")</f>
        <v/>
      </c>
      <c r="AM28" s="274"/>
      <c r="AN28" s="70"/>
      <c r="AO28" s="324"/>
      <c r="AP28" s="325"/>
      <c r="AQ28" s="325"/>
      <c r="AR28" s="325"/>
      <c r="AS28" s="325"/>
      <c r="AT28" s="32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01"/>
      <c r="C29" s="301"/>
      <c r="D29" s="302"/>
      <c r="E29" s="295"/>
      <c r="F29" s="296"/>
      <c r="G29" s="296"/>
      <c r="H29" s="296"/>
      <c r="I29" s="300"/>
      <c r="J29" s="263"/>
      <c r="K29" s="264"/>
      <c r="L29" s="264"/>
      <c r="M29" s="264"/>
      <c r="N29" s="264"/>
      <c r="O29" s="265"/>
      <c r="P29" s="266"/>
      <c r="Q29" s="267"/>
      <c r="R29" s="267"/>
      <c r="S29" s="267"/>
      <c r="T29" s="267"/>
      <c r="U29" s="268"/>
      <c r="V29" s="266"/>
      <c r="W29" s="267"/>
      <c r="X29" s="267"/>
      <c r="Y29" s="267"/>
      <c r="Z29" s="267"/>
      <c r="AA29" s="268"/>
      <c r="AB29" s="284"/>
      <c r="AC29" s="285"/>
      <c r="AD29" s="285"/>
      <c r="AE29" s="285"/>
      <c r="AF29" s="285"/>
      <c r="AG29" s="286"/>
      <c r="AH29" s="275"/>
      <c r="AI29" s="276"/>
      <c r="AJ29" s="276"/>
      <c r="AK29" s="276"/>
      <c r="AL29" s="276"/>
      <c r="AM29" s="277"/>
      <c r="AN29" s="70"/>
      <c r="AO29" s="327"/>
      <c r="AP29" s="328"/>
      <c r="AQ29" s="328"/>
      <c r="AR29" s="328"/>
      <c r="AS29" s="328"/>
      <c r="AT29" s="32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01"/>
      <c r="C30" s="301"/>
      <c r="D30" s="302"/>
      <c r="E30" s="291" t="s">
        <v>166</v>
      </c>
      <c r="F30" s="292"/>
      <c r="G30" s="292"/>
      <c r="H30" s="292"/>
      <c r="I30" s="292"/>
      <c r="J30" s="260" t="str">
        <f>IF(AND('Mapa final'!$L$11="Baja",'Mapa final'!$P$11="Leve"),CONCATENATE("R",'Mapa final'!$A$11),"")</f>
        <v/>
      </c>
      <c r="K30" s="261"/>
      <c r="L30" s="261" t="str">
        <f>IF(AND('Mapa final'!$L$11="Baja",'Mapa final'!$P$11="Leve"),CONCATENATE("R",'Mapa final'!$A$11),"")</f>
        <v/>
      </c>
      <c r="M30" s="261"/>
      <c r="N30" s="261" t="str">
        <f>IF(AND('Mapa final'!$L$11="Baja",'Mapa final'!$P$11="Leve"),CONCATENATE("R",'Mapa final'!$A$11),"")</f>
        <v/>
      </c>
      <c r="O30" s="262"/>
      <c r="P30" s="270" t="str">
        <f>IF(AND('Mapa final'!$L$11="Alta",'Mapa final'!$P$11="Leve"),CONCATENATE("R",'Mapa final'!$A$11),"")</f>
        <v/>
      </c>
      <c r="Q30" s="270"/>
      <c r="R30" s="270" t="str">
        <f>IF(AND('Mapa final'!$L$11="Alta",'Mapa final'!$P$11="Leve"),CONCATENATE("R",'Mapa final'!$A$11),"")</f>
        <v/>
      </c>
      <c r="S30" s="270"/>
      <c r="T30" s="270" t="str">
        <f>IF(AND('Mapa final'!$L$11="Alta",'Mapa final'!$P$11="Leve"),CONCATENATE("R",'Mapa final'!$A$11),"")</f>
        <v/>
      </c>
      <c r="U30" s="271"/>
      <c r="V30" s="269" t="str">
        <f>IF(AND('Mapa final'!$L$11="Alta",'Mapa final'!$P$11="Leve"),CONCATENATE("R",'Mapa final'!$A$11),"")</f>
        <v/>
      </c>
      <c r="W30" s="270"/>
      <c r="X30" s="270" t="str">
        <f>IF(AND('Mapa final'!$L$11="Alta",'Mapa final'!$P$11="Leve"),CONCATENATE("R",'Mapa final'!$A$11),"")</f>
        <v/>
      </c>
      <c r="Y30" s="270"/>
      <c r="Z30" s="270" t="str">
        <f>IF(AND('Mapa final'!$L$11="Alta",'Mapa final'!$P$11="Leve"),CONCATENATE("R",'Mapa final'!$A$11),"")</f>
        <v/>
      </c>
      <c r="AA30" s="271"/>
      <c r="AB30" s="287" t="str">
        <f>IF(AND('Mapa final'!$L$11="Muy Alta",'Mapa final'!$P$11="Leve"),CONCATENATE("R",'Mapa final'!$A$11),"")</f>
        <v/>
      </c>
      <c r="AC30" s="288"/>
      <c r="AD30" s="288" t="str">
        <f>IF(AND('Mapa final'!$L$11="Muy Alta",'Mapa final'!$P$11="Leve"),CONCATENATE("R",'Mapa final'!$A$11),"")</f>
        <v/>
      </c>
      <c r="AE30" s="288"/>
      <c r="AF30" s="288" t="str">
        <f>IF(AND('Mapa final'!$L$11="Muy Alta",'Mapa final'!$P$11="Leve"),CONCATENATE("R",'Mapa final'!$A$11),"")</f>
        <v/>
      </c>
      <c r="AG30" s="289"/>
      <c r="AH30" s="278" t="str">
        <f>IF(AND('Mapa final'!$L$11="Muy Alta",'Mapa final'!$P$11="Catastrófico"),CONCATENATE("R",'Mapa final'!$A$11),"")</f>
        <v/>
      </c>
      <c r="AI30" s="279"/>
      <c r="AJ30" s="279" t="str">
        <f>IF(AND('Mapa final'!$L$11="Muy Alta",'Mapa final'!$P$11="Catastrófico"),CONCATENATE("R",'Mapa final'!$A$11),"")</f>
        <v/>
      </c>
      <c r="AK30" s="279"/>
      <c r="AL30" s="279" t="str">
        <f>IF(AND('Mapa final'!$L$11="Muy Alta",'Mapa final'!$P$11="Catastrófico"),CONCATENATE("R",'Mapa final'!$A$11),"")</f>
        <v/>
      </c>
      <c r="AM30" s="280"/>
      <c r="AN30" s="70"/>
      <c r="AO30" s="330" t="s">
        <v>167</v>
      </c>
      <c r="AP30" s="331"/>
      <c r="AQ30" s="331"/>
      <c r="AR30" s="331"/>
      <c r="AS30" s="331"/>
      <c r="AT30" s="33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01"/>
      <c r="C31" s="301"/>
      <c r="D31" s="302"/>
      <c r="E31" s="293"/>
      <c r="F31" s="294"/>
      <c r="G31" s="294"/>
      <c r="H31" s="294"/>
      <c r="I31" s="294"/>
      <c r="J31" s="254"/>
      <c r="K31" s="255"/>
      <c r="L31" s="255"/>
      <c r="M31" s="255"/>
      <c r="N31" s="255"/>
      <c r="O31" s="256"/>
      <c r="P31" s="264"/>
      <c r="Q31" s="264"/>
      <c r="R31" s="264"/>
      <c r="S31" s="264"/>
      <c r="T31" s="264"/>
      <c r="U31" s="265"/>
      <c r="V31" s="263"/>
      <c r="W31" s="264"/>
      <c r="X31" s="264"/>
      <c r="Y31" s="264"/>
      <c r="Z31" s="264"/>
      <c r="AA31" s="265"/>
      <c r="AB31" s="281"/>
      <c r="AC31" s="282"/>
      <c r="AD31" s="282"/>
      <c r="AE31" s="282"/>
      <c r="AF31" s="282"/>
      <c r="AG31" s="283"/>
      <c r="AH31" s="272"/>
      <c r="AI31" s="273"/>
      <c r="AJ31" s="273"/>
      <c r="AK31" s="273"/>
      <c r="AL31" s="273"/>
      <c r="AM31" s="274"/>
      <c r="AN31" s="70"/>
      <c r="AO31" s="333"/>
      <c r="AP31" s="334"/>
      <c r="AQ31" s="334"/>
      <c r="AR31" s="334"/>
      <c r="AS31" s="334"/>
      <c r="AT31" s="33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01"/>
      <c r="C32" s="301"/>
      <c r="D32" s="302"/>
      <c r="E32" s="293"/>
      <c r="F32" s="294"/>
      <c r="G32" s="294"/>
      <c r="H32" s="294"/>
      <c r="I32" s="294"/>
      <c r="J32" s="254" t="str">
        <f>IF(AND('Mapa final'!$L$11="Baja",'Mapa final'!$P$11="Leve"),CONCATENATE("R",'Mapa final'!$A$11),"")</f>
        <v/>
      </c>
      <c r="K32" s="255"/>
      <c r="L32" s="255" t="str">
        <f>IF(AND('Mapa final'!$L$11="Baja",'Mapa final'!$P$11="Leve"),CONCATENATE("R",'Mapa final'!$A$11),"")</f>
        <v/>
      </c>
      <c r="M32" s="255"/>
      <c r="N32" s="255" t="str">
        <f>IF(AND('Mapa final'!$L$11="Baja",'Mapa final'!$P$11="Leve"),CONCATENATE("R",'Mapa final'!$A$11),"")</f>
        <v/>
      </c>
      <c r="O32" s="256"/>
      <c r="P32" s="264" t="str">
        <f>IF(AND('Mapa final'!$L$11="Alta",'Mapa final'!$P$11="Leve"),CONCATENATE("R",'Mapa final'!$A$11),"")</f>
        <v/>
      </c>
      <c r="Q32" s="264"/>
      <c r="R32" s="264" t="str">
        <f>IF(AND('Mapa final'!$L$11="Alta",'Mapa final'!$P$11="Leve"),CONCATENATE("R",'Mapa final'!$A$11),"")</f>
        <v/>
      </c>
      <c r="S32" s="264"/>
      <c r="T32" s="264" t="str">
        <f>IF(AND('Mapa final'!$L$11="Alta",'Mapa final'!$P$11="Leve"),CONCATENATE("R",'Mapa final'!$A$11),"")</f>
        <v/>
      </c>
      <c r="U32" s="265"/>
      <c r="V32" s="263" t="str">
        <f>IF(AND('Mapa final'!$L$11="Alta",'Mapa final'!$P$11="Leve"),CONCATENATE("R",'Mapa final'!$A$11),"")</f>
        <v/>
      </c>
      <c r="W32" s="264"/>
      <c r="X32" s="264" t="str">
        <f>IF(AND('Mapa final'!$L$11="Alta",'Mapa final'!$P$11="Leve"),CONCATENATE("R",'Mapa final'!$A$11),"")</f>
        <v/>
      </c>
      <c r="Y32" s="264"/>
      <c r="Z32" s="264" t="str">
        <f>IF(AND('Mapa final'!$L$11="Alta",'Mapa final'!$P$11="Leve"),CONCATENATE("R",'Mapa final'!$A$11),"")</f>
        <v/>
      </c>
      <c r="AA32" s="265"/>
      <c r="AB32" s="281" t="str">
        <f>IF(AND('Mapa final'!$L$11="Muy Alta",'Mapa final'!$P$11="Leve"),CONCATENATE("R",'Mapa final'!$A$11),"")</f>
        <v/>
      </c>
      <c r="AC32" s="282"/>
      <c r="AD32" s="282" t="str">
        <f>IF(AND('Mapa final'!$L$11="Muy Alta",'Mapa final'!$P$11="Leve"),CONCATENATE("R",'Mapa final'!$A$11),"")</f>
        <v/>
      </c>
      <c r="AE32" s="282"/>
      <c r="AF32" s="282" t="str">
        <f>IF(AND('Mapa final'!$L$11="Muy Alta",'Mapa final'!$P$11="Leve"),CONCATENATE("R",'Mapa final'!$A$11),"")</f>
        <v/>
      </c>
      <c r="AG32" s="283"/>
      <c r="AH32" s="272" t="str">
        <f>IF(AND('Mapa final'!$L$11="Muy Alta",'Mapa final'!$P$11="Catastrófico"),CONCATENATE("R",'Mapa final'!$A$11),"")</f>
        <v/>
      </c>
      <c r="AI32" s="273"/>
      <c r="AJ32" s="273" t="str">
        <f>IF(AND('Mapa final'!$L$11="Muy Alta",'Mapa final'!$P$11="Catastrófico"),CONCATENATE("R",'Mapa final'!$A$11),"")</f>
        <v/>
      </c>
      <c r="AK32" s="273"/>
      <c r="AL32" s="273" t="str">
        <f>IF(AND('Mapa final'!$L$11="Muy Alta",'Mapa final'!$P$11="Catastrófico"),CONCATENATE("R",'Mapa final'!$A$11),"")</f>
        <v/>
      </c>
      <c r="AM32" s="274"/>
      <c r="AN32" s="70"/>
      <c r="AO32" s="333"/>
      <c r="AP32" s="334"/>
      <c r="AQ32" s="334"/>
      <c r="AR32" s="334"/>
      <c r="AS32" s="334"/>
      <c r="AT32" s="33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01"/>
      <c r="C33" s="301"/>
      <c r="D33" s="302"/>
      <c r="E33" s="293"/>
      <c r="F33" s="294"/>
      <c r="G33" s="294"/>
      <c r="H33" s="294"/>
      <c r="I33" s="294"/>
      <c r="J33" s="254"/>
      <c r="K33" s="255"/>
      <c r="L33" s="255"/>
      <c r="M33" s="255"/>
      <c r="N33" s="255"/>
      <c r="O33" s="256"/>
      <c r="P33" s="264"/>
      <c r="Q33" s="264"/>
      <c r="R33" s="264"/>
      <c r="S33" s="264"/>
      <c r="T33" s="264"/>
      <c r="U33" s="265"/>
      <c r="V33" s="263"/>
      <c r="W33" s="264"/>
      <c r="X33" s="264"/>
      <c r="Y33" s="264"/>
      <c r="Z33" s="264"/>
      <c r="AA33" s="265"/>
      <c r="AB33" s="281"/>
      <c r="AC33" s="282"/>
      <c r="AD33" s="282"/>
      <c r="AE33" s="282"/>
      <c r="AF33" s="282"/>
      <c r="AG33" s="283"/>
      <c r="AH33" s="272"/>
      <c r="AI33" s="273"/>
      <c r="AJ33" s="273"/>
      <c r="AK33" s="273"/>
      <c r="AL33" s="273"/>
      <c r="AM33" s="274"/>
      <c r="AN33" s="70"/>
      <c r="AO33" s="333"/>
      <c r="AP33" s="334"/>
      <c r="AQ33" s="334"/>
      <c r="AR33" s="334"/>
      <c r="AS33" s="334"/>
      <c r="AT33" s="33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01"/>
      <c r="C34" s="301"/>
      <c r="D34" s="302"/>
      <c r="E34" s="293"/>
      <c r="F34" s="294"/>
      <c r="G34" s="294"/>
      <c r="H34" s="294"/>
      <c r="I34" s="294"/>
      <c r="J34" s="254" t="str">
        <f>IF(AND('Mapa final'!$L$11="Baja",'Mapa final'!$P$11="Leve"),CONCATENATE("R",'Mapa final'!$A$11),"")</f>
        <v/>
      </c>
      <c r="K34" s="255"/>
      <c r="L34" s="255" t="str">
        <f>IF(AND('Mapa final'!$L$11="Baja",'Mapa final'!$P$11="Leve"),CONCATENATE("R",'Mapa final'!$A$11),"")</f>
        <v/>
      </c>
      <c r="M34" s="255"/>
      <c r="N34" s="255" t="str">
        <f>IF(AND('Mapa final'!$L$11="Baja",'Mapa final'!$P$11="Leve"),CONCATENATE("R",'Mapa final'!$A$11),"")</f>
        <v/>
      </c>
      <c r="O34" s="256"/>
      <c r="P34" s="264" t="str">
        <f>IF(AND('Mapa final'!$L$11="Alta",'Mapa final'!$P$11="Leve"),CONCATENATE("R",'Mapa final'!$A$11),"")</f>
        <v/>
      </c>
      <c r="Q34" s="264"/>
      <c r="R34" s="264" t="str">
        <f>IF(AND('Mapa final'!$L$11="Alta",'Mapa final'!$P$11="Leve"),CONCATENATE("R",'Mapa final'!$A$11),"")</f>
        <v/>
      </c>
      <c r="S34" s="264"/>
      <c r="T34" s="264" t="str">
        <f>IF(AND('Mapa final'!$L$11="Alta",'Mapa final'!$P$11="Leve"),CONCATENATE("R",'Mapa final'!$A$11),"")</f>
        <v/>
      </c>
      <c r="U34" s="265"/>
      <c r="V34" s="263" t="str">
        <f>IF(AND('Mapa final'!$L$11="Alta",'Mapa final'!$P$11="Leve"),CONCATENATE("R",'Mapa final'!$A$11),"")</f>
        <v/>
      </c>
      <c r="W34" s="264"/>
      <c r="X34" s="264" t="str">
        <f>IF(AND('Mapa final'!$L$11="Alta",'Mapa final'!$P$11="Leve"),CONCATENATE("R",'Mapa final'!$A$11),"")</f>
        <v/>
      </c>
      <c r="Y34" s="264"/>
      <c r="Z34" s="264" t="str">
        <f>IF(AND('Mapa final'!$L$11="Alta",'Mapa final'!$P$11="Leve"),CONCATENATE("R",'Mapa final'!$A$11),"")</f>
        <v/>
      </c>
      <c r="AA34" s="265"/>
      <c r="AB34" s="281" t="str">
        <f>IF(AND('Mapa final'!$L$11="Muy Alta",'Mapa final'!$P$11="Leve"),CONCATENATE("R",'Mapa final'!$A$11),"")</f>
        <v/>
      </c>
      <c r="AC34" s="282"/>
      <c r="AD34" s="282" t="str">
        <f>IF(AND('Mapa final'!$L$11="Muy Alta",'Mapa final'!$P$11="Leve"),CONCATENATE("R",'Mapa final'!$A$11),"")</f>
        <v/>
      </c>
      <c r="AE34" s="282"/>
      <c r="AF34" s="282" t="str">
        <f>IF(AND('Mapa final'!$L$11="Muy Alta",'Mapa final'!$P$11="Leve"),CONCATENATE("R",'Mapa final'!$A$11),"")</f>
        <v/>
      </c>
      <c r="AG34" s="283"/>
      <c r="AH34" s="272" t="str">
        <f>IF(AND('Mapa final'!$L$11="Muy Alta",'Mapa final'!$P$11="Catastrófico"),CONCATENATE("R",'Mapa final'!$A$11),"")</f>
        <v/>
      </c>
      <c r="AI34" s="273"/>
      <c r="AJ34" s="273" t="str">
        <f>IF(AND('Mapa final'!$L$11="Muy Alta",'Mapa final'!$P$11="Catastrófico"),CONCATENATE("R",'Mapa final'!$A$11),"")</f>
        <v/>
      </c>
      <c r="AK34" s="273"/>
      <c r="AL34" s="273" t="str">
        <f>IF(AND('Mapa final'!$L$11="Muy Alta",'Mapa final'!$P$11="Catastrófico"),CONCATENATE("R",'Mapa final'!$A$11),"")</f>
        <v/>
      </c>
      <c r="AM34" s="274"/>
      <c r="AN34" s="70"/>
      <c r="AO34" s="333"/>
      <c r="AP34" s="334"/>
      <c r="AQ34" s="334"/>
      <c r="AR34" s="334"/>
      <c r="AS34" s="334"/>
      <c r="AT34" s="33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01"/>
      <c r="C35" s="301"/>
      <c r="D35" s="302"/>
      <c r="E35" s="293"/>
      <c r="F35" s="294"/>
      <c r="G35" s="294"/>
      <c r="H35" s="294"/>
      <c r="I35" s="294"/>
      <c r="J35" s="254"/>
      <c r="K35" s="255"/>
      <c r="L35" s="255"/>
      <c r="M35" s="255"/>
      <c r="N35" s="255"/>
      <c r="O35" s="256"/>
      <c r="P35" s="264"/>
      <c r="Q35" s="264"/>
      <c r="R35" s="264"/>
      <c r="S35" s="264"/>
      <c r="T35" s="264"/>
      <c r="U35" s="265"/>
      <c r="V35" s="263"/>
      <c r="W35" s="264"/>
      <c r="X35" s="264"/>
      <c r="Y35" s="264"/>
      <c r="Z35" s="264"/>
      <c r="AA35" s="265"/>
      <c r="AB35" s="281"/>
      <c r="AC35" s="282"/>
      <c r="AD35" s="282"/>
      <c r="AE35" s="282"/>
      <c r="AF35" s="282"/>
      <c r="AG35" s="283"/>
      <c r="AH35" s="272"/>
      <c r="AI35" s="273"/>
      <c r="AJ35" s="273"/>
      <c r="AK35" s="273"/>
      <c r="AL35" s="273"/>
      <c r="AM35" s="274"/>
      <c r="AN35" s="70"/>
      <c r="AO35" s="333"/>
      <c r="AP35" s="334"/>
      <c r="AQ35" s="334"/>
      <c r="AR35" s="334"/>
      <c r="AS35" s="334"/>
      <c r="AT35" s="33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01"/>
      <c r="C36" s="301"/>
      <c r="D36" s="302"/>
      <c r="E36" s="293"/>
      <c r="F36" s="294"/>
      <c r="G36" s="294"/>
      <c r="H36" s="294"/>
      <c r="I36" s="294"/>
      <c r="J36" s="254" t="str">
        <f>IF(AND('Mapa final'!$L$11="Baja",'Mapa final'!$P$11="Leve"),CONCATENATE("R",'Mapa final'!$A$11),"")</f>
        <v/>
      </c>
      <c r="K36" s="255"/>
      <c r="L36" s="255" t="str">
        <f>IF(AND('Mapa final'!$L$11="Baja",'Mapa final'!$P$11="Leve"),CONCATENATE("R",'Mapa final'!$A$11),"")</f>
        <v/>
      </c>
      <c r="M36" s="255"/>
      <c r="N36" s="255" t="str">
        <f>IF(AND('Mapa final'!$L$11="Baja",'Mapa final'!$P$11="Leve"),CONCATENATE("R",'Mapa final'!$A$11),"")</f>
        <v/>
      </c>
      <c r="O36" s="256"/>
      <c r="P36" s="264" t="str">
        <f>IF(AND('Mapa final'!$L$11="Alta",'Mapa final'!$P$11="Leve"),CONCATENATE("R",'Mapa final'!$A$11),"")</f>
        <v/>
      </c>
      <c r="Q36" s="264"/>
      <c r="R36" s="264" t="str">
        <f>IF(AND('Mapa final'!$L$11="Alta",'Mapa final'!$P$11="Leve"),CONCATENATE("R",'Mapa final'!$A$11),"")</f>
        <v/>
      </c>
      <c r="S36" s="264"/>
      <c r="T36" s="264" t="str">
        <f>IF(AND('Mapa final'!$L$11="Alta",'Mapa final'!$P$11="Leve"),CONCATENATE("R",'Mapa final'!$A$11),"")</f>
        <v/>
      </c>
      <c r="U36" s="265"/>
      <c r="V36" s="263" t="str">
        <f>IF(AND('Mapa final'!$L$11="Alta",'Mapa final'!$P$11="Leve"),CONCATENATE("R",'Mapa final'!$A$11),"")</f>
        <v/>
      </c>
      <c r="W36" s="264"/>
      <c r="X36" s="264" t="str">
        <f>IF(AND('Mapa final'!$L$11="Alta",'Mapa final'!$P$11="Leve"),CONCATENATE("R",'Mapa final'!$A$11),"")</f>
        <v/>
      </c>
      <c r="Y36" s="264"/>
      <c r="Z36" s="264" t="str">
        <f>IF(AND('Mapa final'!$L$11="Alta",'Mapa final'!$P$11="Leve"),CONCATENATE("R",'Mapa final'!$A$11),"")</f>
        <v/>
      </c>
      <c r="AA36" s="265"/>
      <c r="AB36" s="281" t="str">
        <f>IF(AND('Mapa final'!$L$11="Muy Alta",'Mapa final'!$P$11="Leve"),CONCATENATE("R",'Mapa final'!$A$11),"")</f>
        <v/>
      </c>
      <c r="AC36" s="282"/>
      <c r="AD36" s="282" t="str">
        <f>IF(AND('Mapa final'!$L$11="Muy Alta",'Mapa final'!$P$11="Leve"),CONCATENATE("R",'Mapa final'!$A$11),"")</f>
        <v/>
      </c>
      <c r="AE36" s="282"/>
      <c r="AF36" s="282" t="str">
        <f>IF(AND('Mapa final'!$L$11="Muy Alta",'Mapa final'!$P$11="Leve"),CONCATENATE("R",'Mapa final'!$A$11),"")</f>
        <v/>
      </c>
      <c r="AG36" s="283"/>
      <c r="AH36" s="272" t="str">
        <f>IF(AND('Mapa final'!$L$11="Muy Alta",'Mapa final'!$P$11="Catastrófico"),CONCATENATE("R",'Mapa final'!$A$11),"")</f>
        <v/>
      </c>
      <c r="AI36" s="273"/>
      <c r="AJ36" s="273" t="str">
        <f>IF(AND('Mapa final'!$L$11="Muy Alta",'Mapa final'!$P$11="Catastrófico"),CONCATENATE("R",'Mapa final'!$A$11),"")</f>
        <v/>
      </c>
      <c r="AK36" s="273"/>
      <c r="AL36" s="273" t="str">
        <f>IF(AND('Mapa final'!$L$11="Muy Alta",'Mapa final'!$P$11="Catastrófico"),CONCATENATE("R",'Mapa final'!$A$11),"")</f>
        <v/>
      </c>
      <c r="AM36" s="274"/>
      <c r="AN36" s="70"/>
      <c r="AO36" s="333"/>
      <c r="AP36" s="334"/>
      <c r="AQ36" s="334"/>
      <c r="AR36" s="334"/>
      <c r="AS36" s="334"/>
      <c r="AT36" s="33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01"/>
      <c r="C37" s="301"/>
      <c r="D37" s="302"/>
      <c r="E37" s="295"/>
      <c r="F37" s="296"/>
      <c r="G37" s="296"/>
      <c r="H37" s="296"/>
      <c r="I37" s="296"/>
      <c r="J37" s="257"/>
      <c r="K37" s="258"/>
      <c r="L37" s="258"/>
      <c r="M37" s="258"/>
      <c r="N37" s="258"/>
      <c r="O37" s="259"/>
      <c r="P37" s="267"/>
      <c r="Q37" s="267"/>
      <c r="R37" s="267"/>
      <c r="S37" s="267"/>
      <c r="T37" s="267"/>
      <c r="U37" s="268"/>
      <c r="V37" s="266"/>
      <c r="W37" s="267"/>
      <c r="X37" s="267"/>
      <c r="Y37" s="267"/>
      <c r="Z37" s="267"/>
      <c r="AA37" s="268"/>
      <c r="AB37" s="284"/>
      <c r="AC37" s="285"/>
      <c r="AD37" s="285"/>
      <c r="AE37" s="285"/>
      <c r="AF37" s="285"/>
      <c r="AG37" s="286"/>
      <c r="AH37" s="275"/>
      <c r="AI37" s="276"/>
      <c r="AJ37" s="276"/>
      <c r="AK37" s="276"/>
      <c r="AL37" s="276"/>
      <c r="AM37" s="277"/>
      <c r="AN37" s="70"/>
      <c r="AO37" s="336"/>
      <c r="AP37" s="337"/>
      <c r="AQ37" s="337"/>
      <c r="AR37" s="337"/>
      <c r="AS37" s="337"/>
      <c r="AT37" s="33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01"/>
      <c r="C38" s="301"/>
      <c r="D38" s="302"/>
      <c r="E38" s="291" t="s">
        <v>168</v>
      </c>
      <c r="F38" s="292"/>
      <c r="G38" s="292"/>
      <c r="H38" s="292"/>
      <c r="I38" s="298"/>
      <c r="J38" s="260" t="str">
        <f>IF(AND('Mapa final'!$L$11="Baja",'Mapa final'!$P$11="Leve"),CONCATENATE("R",'Mapa final'!$A$11),"")</f>
        <v/>
      </c>
      <c r="K38" s="261"/>
      <c r="L38" s="261" t="str">
        <f>IF(AND('Mapa final'!$L$11="Baja",'Mapa final'!$P$11="Leve"),CONCATENATE("R",'Mapa final'!$A$11),"")</f>
        <v/>
      </c>
      <c r="M38" s="261"/>
      <c r="N38" s="261" t="str">
        <f>IF(AND('Mapa final'!$L$11="Baja",'Mapa final'!$P$11="Leve"),CONCATENATE("R",'Mapa final'!$A$11),"")</f>
        <v/>
      </c>
      <c r="O38" s="262"/>
      <c r="P38" s="260" t="str">
        <f>IF(AND('Mapa final'!$L$11="Baja",'Mapa final'!$P$11="Leve"),CONCATENATE("R",'Mapa final'!$A$11),"")</f>
        <v/>
      </c>
      <c r="Q38" s="261"/>
      <c r="R38" s="261" t="str">
        <f>IF(AND('Mapa final'!$L$11="Baja",'Mapa final'!$P$11="Leve"),CONCATENATE("R",'Mapa final'!$A$11),"")</f>
        <v/>
      </c>
      <c r="S38" s="261"/>
      <c r="T38" s="261" t="str">
        <f>IF(AND('Mapa final'!$L$11="Baja",'Mapa final'!$P$11="Leve"),CONCATENATE("R",'Mapa final'!$A$11),"")</f>
        <v/>
      </c>
      <c r="U38" s="262"/>
      <c r="V38" s="269" t="str">
        <f>IF(AND('Mapa final'!$L$11="Alta",'Mapa final'!$P$11="Leve"),CONCATENATE("R",'Mapa final'!$A$11),"")</f>
        <v/>
      </c>
      <c r="W38" s="270"/>
      <c r="X38" s="270" t="str">
        <f>IF(AND('Mapa final'!$L$11="Alta",'Mapa final'!$P$11="Leve"),CONCATENATE("R",'Mapa final'!$A$11),"")</f>
        <v/>
      </c>
      <c r="Y38" s="270"/>
      <c r="Z38" s="270" t="str">
        <f>IF(AND('Mapa final'!$L$11="Alta",'Mapa final'!$P$11="Leve"),CONCATENATE("R",'Mapa final'!$A$11),"")</f>
        <v/>
      </c>
      <c r="AA38" s="271"/>
      <c r="AB38" s="287" t="str">
        <f>IF(AND('Mapa final'!$L$11="Muy Alta",'Mapa final'!$P$11="Leve"),CONCATENATE("R",'Mapa final'!$A$11),"")</f>
        <v/>
      </c>
      <c r="AC38" s="288"/>
      <c r="AD38" s="288" t="str">
        <f>IF(AND('Mapa final'!$L$11="Muy Alta",'Mapa final'!$P$11="Leve"),CONCATENATE("R",'Mapa final'!$A$11),"")</f>
        <v/>
      </c>
      <c r="AE38" s="288"/>
      <c r="AF38" s="288" t="str">
        <f>IF(AND('Mapa final'!$L$11="Muy Alta",'Mapa final'!$P$11="Leve"),CONCATENATE("R",'Mapa final'!$A$11),"")</f>
        <v/>
      </c>
      <c r="AG38" s="289"/>
      <c r="AH38" s="278" t="str">
        <f>IF(AND('Mapa final'!$L$11="Muy Alta",'Mapa final'!$P$11="Catastrófico"),CONCATENATE("R",'Mapa final'!$A$11),"")</f>
        <v/>
      </c>
      <c r="AI38" s="279"/>
      <c r="AJ38" s="279" t="str">
        <f>IF(AND('Mapa final'!$L$11="Muy Alta",'Mapa final'!$P$11="Catastrófico"),CONCATENATE("R",'Mapa final'!$A$11),"")</f>
        <v/>
      </c>
      <c r="AK38" s="279"/>
      <c r="AL38" s="279" t="str">
        <f>IF(AND('Mapa final'!$L$11="Muy Alta",'Mapa final'!$P$11="Catastrófico"),CONCATENATE("R",'Mapa final'!$A$11),"")</f>
        <v/>
      </c>
      <c r="AM38" s="28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01"/>
      <c r="C39" s="301"/>
      <c r="D39" s="302"/>
      <c r="E39" s="293"/>
      <c r="F39" s="294"/>
      <c r="G39" s="294"/>
      <c r="H39" s="294"/>
      <c r="I39" s="299"/>
      <c r="J39" s="254"/>
      <c r="K39" s="255"/>
      <c r="L39" s="255"/>
      <c r="M39" s="255"/>
      <c r="N39" s="255"/>
      <c r="O39" s="256"/>
      <c r="P39" s="254"/>
      <c r="Q39" s="255"/>
      <c r="R39" s="255"/>
      <c r="S39" s="255"/>
      <c r="T39" s="255"/>
      <c r="U39" s="256"/>
      <c r="V39" s="263"/>
      <c r="W39" s="264"/>
      <c r="X39" s="264"/>
      <c r="Y39" s="264"/>
      <c r="Z39" s="264"/>
      <c r="AA39" s="265"/>
      <c r="AB39" s="281"/>
      <c r="AC39" s="282"/>
      <c r="AD39" s="282"/>
      <c r="AE39" s="282"/>
      <c r="AF39" s="282"/>
      <c r="AG39" s="283"/>
      <c r="AH39" s="272"/>
      <c r="AI39" s="273"/>
      <c r="AJ39" s="273"/>
      <c r="AK39" s="273"/>
      <c r="AL39" s="273"/>
      <c r="AM39" s="274"/>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01"/>
      <c r="C40" s="301"/>
      <c r="D40" s="302"/>
      <c r="E40" s="293"/>
      <c r="F40" s="294"/>
      <c r="G40" s="294"/>
      <c r="H40" s="294"/>
      <c r="I40" s="299"/>
      <c r="J40" s="254" t="str">
        <f>IF(AND('Mapa final'!$L$11="Baja",'Mapa final'!$P$11="Leve"),CONCATENATE("R",'Mapa final'!$A$11),"")</f>
        <v/>
      </c>
      <c r="K40" s="255"/>
      <c r="L40" s="255" t="str">
        <f>IF(AND('Mapa final'!$L$11="Baja",'Mapa final'!$P$11="Leve"),CONCATENATE("R",'Mapa final'!$A$11),"")</f>
        <v/>
      </c>
      <c r="M40" s="255"/>
      <c r="N40" s="255" t="str">
        <f>IF(AND('Mapa final'!$L$11="Baja",'Mapa final'!$P$11="Leve"),CONCATENATE("R",'Mapa final'!$A$11),"")</f>
        <v/>
      </c>
      <c r="O40" s="256"/>
      <c r="P40" s="254" t="str">
        <f>IF(AND('Mapa final'!$L$11="Baja",'Mapa final'!$P$11="Leve"),CONCATENATE("R",'Mapa final'!$A$11),"")</f>
        <v/>
      </c>
      <c r="Q40" s="255"/>
      <c r="R40" s="255" t="str">
        <f>IF(AND('Mapa final'!$L$11="Baja",'Mapa final'!$P$11="Leve"),CONCATENATE("R",'Mapa final'!$A$11),"")</f>
        <v/>
      </c>
      <c r="S40" s="255"/>
      <c r="T40" s="255" t="str">
        <f>IF(AND('Mapa final'!$L$11="Baja",'Mapa final'!$P$11="Leve"),CONCATENATE("R",'Mapa final'!$A$11),"")</f>
        <v/>
      </c>
      <c r="U40" s="256"/>
      <c r="V40" s="263" t="str">
        <f>IF(AND('Mapa final'!$L$11="Alta",'Mapa final'!$P$11="Leve"),CONCATENATE("R",'Mapa final'!$A$11),"")</f>
        <v/>
      </c>
      <c r="W40" s="264"/>
      <c r="X40" s="264" t="str">
        <f>IF(AND('Mapa final'!$L$11="Alta",'Mapa final'!$P$11="Leve"),CONCATENATE("R",'Mapa final'!$A$11),"")</f>
        <v/>
      </c>
      <c r="Y40" s="264"/>
      <c r="Z40" s="264" t="str">
        <f>IF(AND('Mapa final'!$L$11="Alta",'Mapa final'!$P$11="Leve"),CONCATENATE("R",'Mapa final'!$A$11),"")</f>
        <v/>
      </c>
      <c r="AA40" s="265"/>
      <c r="AB40" s="281" t="str">
        <f>IF(AND('Mapa final'!$L$11="Muy Alta",'Mapa final'!$P$11="Leve"),CONCATENATE("R",'Mapa final'!$A$11),"")</f>
        <v/>
      </c>
      <c r="AC40" s="282"/>
      <c r="AD40" s="282" t="str">
        <f>IF(AND('Mapa final'!$L$11="Muy Alta",'Mapa final'!$P$11="Leve"),CONCATENATE("R",'Mapa final'!$A$11),"")</f>
        <v/>
      </c>
      <c r="AE40" s="282"/>
      <c r="AF40" s="282" t="str">
        <f>IF(AND('Mapa final'!$L$11="Muy Alta",'Mapa final'!$P$11="Leve"),CONCATENATE("R",'Mapa final'!$A$11),"")</f>
        <v/>
      </c>
      <c r="AG40" s="283"/>
      <c r="AH40" s="272" t="str">
        <f>IF(AND('Mapa final'!$L$11="Muy Alta",'Mapa final'!$P$11="Catastrófico"),CONCATENATE("R",'Mapa final'!$A$11),"")</f>
        <v/>
      </c>
      <c r="AI40" s="273"/>
      <c r="AJ40" s="273" t="str">
        <f>IF(AND('Mapa final'!$L$11="Muy Alta",'Mapa final'!$P$11="Catastrófico"),CONCATENATE("R",'Mapa final'!$A$11),"")</f>
        <v/>
      </c>
      <c r="AK40" s="273"/>
      <c r="AL40" s="273" t="str">
        <f>IF(AND('Mapa final'!$L$11="Muy Alta",'Mapa final'!$P$11="Catastrófico"),CONCATENATE("R",'Mapa final'!$A$11),"")</f>
        <v/>
      </c>
      <c r="AM40" s="274"/>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01"/>
      <c r="C41" s="301"/>
      <c r="D41" s="302"/>
      <c r="E41" s="293"/>
      <c r="F41" s="294"/>
      <c r="G41" s="294"/>
      <c r="H41" s="294"/>
      <c r="I41" s="299"/>
      <c r="J41" s="254"/>
      <c r="K41" s="255"/>
      <c r="L41" s="255"/>
      <c r="M41" s="255"/>
      <c r="N41" s="255"/>
      <c r="O41" s="256"/>
      <c r="P41" s="254"/>
      <c r="Q41" s="255"/>
      <c r="R41" s="255"/>
      <c r="S41" s="255"/>
      <c r="T41" s="255"/>
      <c r="U41" s="256"/>
      <c r="V41" s="263"/>
      <c r="W41" s="264"/>
      <c r="X41" s="264"/>
      <c r="Y41" s="264"/>
      <c r="Z41" s="264"/>
      <c r="AA41" s="265"/>
      <c r="AB41" s="281"/>
      <c r="AC41" s="282"/>
      <c r="AD41" s="282"/>
      <c r="AE41" s="282"/>
      <c r="AF41" s="282"/>
      <c r="AG41" s="283"/>
      <c r="AH41" s="272"/>
      <c r="AI41" s="273"/>
      <c r="AJ41" s="273"/>
      <c r="AK41" s="273"/>
      <c r="AL41" s="273"/>
      <c r="AM41" s="274"/>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01"/>
      <c r="C42" s="301"/>
      <c r="D42" s="302"/>
      <c r="E42" s="293"/>
      <c r="F42" s="294"/>
      <c r="G42" s="294"/>
      <c r="H42" s="294"/>
      <c r="I42" s="299"/>
      <c r="J42" s="254" t="str">
        <f>IF(AND('Mapa final'!$L$11="Baja",'Mapa final'!$P$11="Leve"),CONCATENATE("R",'Mapa final'!$A$11),"")</f>
        <v/>
      </c>
      <c r="K42" s="255"/>
      <c r="L42" s="255" t="str">
        <f>IF(AND('Mapa final'!$L$11="Baja",'Mapa final'!$P$11="Leve"),CONCATENATE("R",'Mapa final'!$A$11),"")</f>
        <v/>
      </c>
      <c r="M42" s="255"/>
      <c r="N42" s="255" t="str">
        <f>IF(AND('Mapa final'!$L$11="Baja",'Mapa final'!$P$11="Leve"),CONCATENATE("R",'Mapa final'!$A$11),"")</f>
        <v/>
      </c>
      <c r="O42" s="256"/>
      <c r="P42" s="254" t="str">
        <f>IF(AND('Mapa final'!$L$11="Baja",'Mapa final'!$P$11="Leve"),CONCATENATE("R",'Mapa final'!$A$11),"")</f>
        <v/>
      </c>
      <c r="Q42" s="255"/>
      <c r="R42" s="255" t="str">
        <f>IF(AND('Mapa final'!$L$11="Baja",'Mapa final'!$P$11="Leve"),CONCATENATE("R",'Mapa final'!$A$11),"")</f>
        <v/>
      </c>
      <c r="S42" s="255"/>
      <c r="T42" s="255" t="str">
        <f>IF(AND('Mapa final'!$L$11="Baja",'Mapa final'!$P$11="Leve"),CONCATENATE("R",'Mapa final'!$A$11),"")</f>
        <v/>
      </c>
      <c r="U42" s="256"/>
      <c r="V42" s="263" t="str">
        <f>IF(AND('Mapa final'!$L$11="Alta",'Mapa final'!$P$11="Leve"),CONCATENATE("R",'Mapa final'!$A$11),"")</f>
        <v/>
      </c>
      <c r="W42" s="264"/>
      <c r="X42" s="264" t="str">
        <f>IF(AND('Mapa final'!$L$11="Alta",'Mapa final'!$P$11="Leve"),CONCATENATE("R",'Mapa final'!$A$11),"")</f>
        <v/>
      </c>
      <c r="Y42" s="264"/>
      <c r="Z42" s="264" t="str">
        <f>IF(AND('Mapa final'!$L$11="Alta",'Mapa final'!$P$11="Leve"),CONCATENATE("R",'Mapa final'!$A$11),"")</f>
        <v/>
      </c>
      <c r="AA42" s="265"/>
      <c r="AB42" s="281" t="str">
        <f>IF(AND('Mapa final'!$L$11="Muy Alta",'Mapa final'!$P$11="Leve"),CONCATENATE("R",'Mapa final'!$A$11),"")</f>
        <v/>
      </c>
      <c r="AC42" s="282"/>
      <c r="AD42" s="282" t="str">
        <f>IF(AND('Mapa final'!$L$11="Muy Alta",'Mapa final'!$P$11="Leve"),CONCATENATE("R",'Mapa final'!$A$11),"")</f>
        <v/>
      </c>
      <c r="AE42" s="282"/>
      <c r="AF42" s="282" t="str">
        <f>IF(AND('Mapa final'!$L$11="Muy Alta",'Mapa final'!$P$11="Leve"),CONCATENATE("R",'Mapa final'!$A$11),"")</f>
        <v/>
      </c>
      <c r="AG42" s="283"/>
      <c r="AH42" s="272" t="str">
        <f>IF(AND('Mapa final'!$L$11="Muy Alta",'Mapa final'!$P$11="Catastrófico"),CONCATENATE("R",'Mapa final'!$A$11),"")</f>
        <v/>
      </c>
      <c r="AI42" s="273"/>
      <c r="AJ42" s="273" t="str">
        <f>IF(AND('Mapa final'!$L$11="Muy Alta",'Mapa final'!$P$11="Catastrófico"),CONCATENATE("R",'Mapa final'!$A$11),"")</f>
        <v/>
      </c>
      <c r="AK42" s="273"/>
      <c r="AL42" s="273" t="str">
        <f>IF(AND('Mapa final'!$L$11="Muy Alta",'Mapa final'!$P$11="Catastrófico"),CONCATENATE("R",'Mapa final'!$A$11),"")</f>
        <v/>
      </c>
      <c r="AM42" s="274"/>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01"/>
      <c r="C43" s="301"/>
      <c r="D43" s="302"/>
      <c r="E43" s="293"/>
      <c r="F43" s="294"/>
      <c r="G43" s="294"/>
      <c r="H43" s="294"/>
      <c r="I43" s="299"/>
      <c r="J43" s="254"/>
      <c r="K43" s="255"/>
      <c r="L43" s="255"/>
      <c r="M43" s="255"/>
      <c r="N43" s="255"/>
      <c r="O43" s="256"/>
      <c r="P43" s="254"/>
      <c r="Q43" s="255"/>
      <c r="R43" s="255"/>
      <c r="S43" s="255"/>
      <c r="T43" s="255"/>
      <c r="U43" s="256"/>
      <c r="V43" s="263"/>
      <c r="W43" s="264"/>
      <c r="X43" s="264"/>
      <c r="Y43" s="264"/>
      <c r="Z43" s="264"/>
      <c r="AA43" s="265"/>
      <c r="AB43" s="281"/>
      <c r="AC43" s="282"/>
      <c r="AD43" s="282"/>
      <c r="AE43" s="282"/>
      <c r="AF43" s="282"/>
      <c r="AG43" s="283"/>
      <c r="AH43" s="272"/>
      <c r="AI43" s="273"/>
      <c r="AJ43" s="273"/>
      <c r="AK43" s="273"/>
      <c r="AL43" s="273"/>
      <c r="AM43" s="274"/>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01"/>
      <c r="C44" s="301"/>
      <c r="D44" s="302"/>
      <c r="E44" s="293"/>
      <c r="F44" s="294"/>
      <c r="G44" s="294"/>
      <c r="H44" s="294"/>
      <c r="I44" s="299"/>
      <c r="J44" s="254" t="str">
        <f>IF(AND('Mapa final'!$L$11="Baja",'Mapa final'!$P$11="Leve"),CONCATENATE("R",'Mapa final'!$A$11),"")</f>
        <v/>
      </c>
      <c r="K44" s="255"/>
      <c r="L44" s="255" t="str">
        <f>IF(AND('Mapa final'!$L$11="Baja",'Mapa final'!$P$11="Leve"),CONCATENATE("R",'Mapa final'!$A$11),"")</f>
        <v/>
      </c>
      <c r="M44" s="255"/>
      <c r="N44" s="255" t="str">
        <f>IF(AND('Mapa final'!$L$11="Baja",'Mapa final'!$P$11="Leve"),CONCATENATE("R",'Mapa final'!$A$11),"")</f>
        <v/>
      </c>
      <c r="O44" s="256"/>
      <c r="P44" s="254" t="str">
        <f>IF(AND('Mapa final'!$L$11="Baja",'Mapa final'!$P$11="Leve"),CONCATENATE("R",'Mapa final'!$A$11),"")</f>
        <v/>
      </c>
      <c r="Q44" s="255"/>
      <c r="R44" s="255" t="str">
        <f>IF(AND('Mapa final'!$L$11="Baja",'Mapa final'!$P$11="Leve"),CONCATENATE("R",'Mapa final'!$A$11),"")</f>
        <v/>
      </c>
      <c r="S44" s="255"/>
      <c r="T44" s="255" t="str">
        <f>IF(AND('Mapa final'!$L$11="Baja",'Mapa final'!$P$11="Leve"),CONCATENATE("R",'Mapa final'!$A$11),"")</f>
        <v/>
      </c>
      <c r="U44" s="256"/>
      <c r="V44" s="263" t="str">
        <f>IF(AND('Mapa final'!$L$11="Alta",'Mapa final'!$P$11="Leve"),CONCATENATE("R",'Mapa final'!$A$11),"")</f>
        <v/>
      </c>
      <c r="W44" s="264"/>
      <c r="X44" s="264" t="str">
        <f>IF(AND('Mapa final'!$L$11="Alta",'Mapa final'!$P$11="Leve"),CONCATENATE("R",'Mapa final'!$A$11),"")</f>
        <v/>
      </c>
      <c r="Y44" s="264"/>
      <c r="Z44" s="264" t="str">
        <f>IF(AND('Mapa final'!$L$11="Alta",'Mapa final'!$P$11="Leve"),CONCATENATE("R",'Mapa final'!$A$11),"")</f>
        <v/>
      </c>
      <c r="AA44" s="265"/>
      <c r="AB44" s="281" t="str">
        <f>IF(AND('Mapa final'!$L$11="Muy Alta",'Mapa final'!$P$11="Leve"),CONCATENATE("R",'Mapa final'!$A$11),"")</f>
        <v/>
      </c>
      <c r="AC44" s="282"/>
      <c r="AD44" s="282" t="str">
        <f>IF(AND('Mapa final'!$L$11="Muy Alta",'Mapa final'!$P$11="Leve"),CONCATENATE("R",'Mapa final'!$A$11),"")</f>
        <v/>
      </c>
      <c r="AE44" s="282"/>
      <c r="AF44" s="282" t="str">
        <f>IF(AND('Mapa final'!$L$11="Muy Alta",'Mapa final'!$P$11="Leve"),CONCATENATE("R",'Mapa final'!$A$11),"")</f>
        <v/>
      </c>
      <c r="AG44" s="283"/>
      <c r="AH44" s="272" t="str">
        <f>IF(AND('Mapa final'!$L$11="Muy Alta",'Mapa final'!$P$11="Catastrófico"),CONCATENATE("R",'Mapa final'!$A$11),"")</f>
        <v/>
      </c>
      <c r="AI44" s="273"/>
      <c r="AJ44" s="273" t="str">
        <f>IF(AND('Mapa final'!$L$11="Muy Alta",'Mapa final'!$P$11="Catastrófico"),CONCATENATE("R",'Mapa final'!$A$11),"")</f>
        <v/>
      </c>
      <c r="AK44" s="273"/>
      <c r="AL44" s="273" t="str">
        <f>IF(AND('Mapa final'!$L$11="Muy Alta",'Mapa final'!$P$11="Catastrófico"),CONCATENATE("R",'Mapa final'!$A$11),"")</f>
        <v/>
      </c>
      <c r="AM44" s="274"/>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01"/>
      <c r="C45" s="301"/>
      <c r="D45" s="302"/>
      <c r="E45" s="295"/>
      <c r="F45" s="296"/>
      <c r="G45" s="296"/>
      <c r="H45" s="296"/>
      <c r="I45" s="300"/>
      <c r="J45" s="257"/>
      <c r="K45" s="258"/>
      <c r="L45" s="258"/>
      <c r="M45" s="258"/>
      <c r="N45" s="258"/>
      <c r="O45" s="259"/>
      <c r="P45" s="257"/>
      <c r="Q45" s="258"/>
      <c r="R45" s="258"/>
      <c r="S45" s="258"/>
      <c r="T45" s="258"/>
      <c r="U45" s="259"/>
      <c r="V45" s="266"/>
      <c r="W45" s="267"/>
      <c r="X45" s="267"/>
      <c r="Y45" s="267"/>
      <c r="Z45" s="267"/>
      <c r="AA45" s="268"/>
      <c r="AB45" s="284"/>
      <c r="AC45" s="285"/>
      <c r="AD45" s="285"/>
      <c r="AE45" s="285"/>
      <c r="AF45" s="285"/>
      <c r="AG45" s="286"/>
      <c r="AH45" s="275"/>
      <c r="AI45" s="276"/>
      <c r="AJ45" s="276"/>
      <c r="AK45" s="276"/>
      <c r="AL45" s="276"/>
      <c r="AM45" s="277"/>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91" t="s">
        <v>169</v>
      </c>
      <c r="K46" s="292"/>
      <c r="L46" s="292"/>
      <c r="M46" s="292"/>
      <c r="N46" s="292"/>
      <c r="O46" s="298"/>
      <c r="P46" s="291" t="s">
        <v>170</v>
      </c>
      <c r="Q46" s="292"/>
      <c r="R46" s="292"/>
      <c r="S46" s="292"/>
      <c r="T46" s="292"/>
      <c r="U46" s="298"/>
      <c r="V46" s="291" t="s">
        <v>171</v>
      </c>
      <c r="W46" s="292"/>
      <c r="X46" s="292"/>
      <c r="Y46" s="292"/>
      <c r="Z46" s="292"/>
      <c r="AA46" s="298"/>
      <c r="AB46" s="291" t="s">
        <v>172</v>
      </c>
      <c r="AC46" s="297"/>
      <c r="AD46" s="292"/>
      <c r="AE46" s="292"/>
      <c r="AF46" s="292"/>
      <c r="AG46" s="298"/>
      <c r="AH46" s="291" t="s">
        <v>173</v>
      </c>
      <c r="AI46" s="292"/>
      <c r="AJ46" s="292"/>
      <c r="AK46" s="292"/>
      <c r="AL46" s="292"/>
      <c r="AM46" s="298"/>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93"/>
      <c r="K47" s="294"/>
      <c r="L47" s="294"/>
      <c r="M47" s="294"/>
      <c r="N47" s="294"/>
      <c r="O47" s="299"/>
      <c r="P47" s="293"/>
      <c r="Q47" s="294"/>
      <c r="R47" s="294"/>
      <c r="S47" s="294"/>
      <c r="T47" s="294"/>
      <c r="U47" s="299"/>
      <c r="V47" s="293"/>
      <c r="W47" s="294"/>
      <c r="X47" s="294"/>
      <c r="Y47" s="294"/>
      <c r="Z47" s="294"/>
      <c r="AA47" s="299"/>
      <c r="AB47" s="293"/>
      <c r="AC47" s="294"/>
      <c r="AD47" s="294"/>
      <c r="AE47" s="294"/>
      <c r="AF47" s="294"/>
      <c r="AG47" s="299"/>
      <c r="AH47" s="293"/>
      <c r="AI47" s="294"/>
      <c r="AJ47" s="294"/>
      <c r="AK47" s="294"/>
      <c r="AL47" s="294"/>
      <c r="AM47" s="299"/>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93"/>
      <c r="K48" s="294"/>
      <c r="L48" s="294"/>
      <c r="M48" s="294"/>
      <c r="N48" s="294"/>
      <c r="O48" s="299"/>
      <c r="P48" s="293"/>
      <c r="Q48" s="294"/>
      <c r="R48" s="294"/>
      <c r="S48" s="294"/>
      <c r="T48" s="294"/>
      <c r="U48" s="299"/>
      <c r="V48" s="293"/>
      <c r="W48" s="294"/>
      <c r="X48" s="294"/>
      <c r="Y48" s="294"/>
      <c r="Z48" s="294"/>
      <c r="AA48" s="299"/>
      <c r="AB48" s="293"/>
      <c r="AC48" s="294"/>
      <c r="AD48" s="294"/>
      <c r="AE48" s="294"/>
      <c r="AF48" s="294"/>
      <c r="AG48" s="299"/>
      <c r="AH48" s="293"/>
      <c r="AI48" s="294"/>
      <c r="AJ48" s="294"/>
      <c r="AK48" s="294"/>
      <c r="AL48" s="294"/>
      <c r="AM48" s="299"/>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93"/>
      <c r="K49" s="294"/>
      <c r="L49" s="294"/>
      <c r="M49" s="294"/>
      <c r="N49" s="294"/>
      <c r="O49" s="299"/>
      <c r="P49" s="293"/>
      <c r="Q49" s="294"/>
      <c r="R49" s="294"/>
      <c r="S49" s="294"/>
      <c r="T49" s="294"/>
      <c r="U49" s="299"/>
      <c r="V49" s="293"/>
      <c r="W49" s="294"/>
      <c r="X49" s="294"/>
      <c r="Y49" s="294"/>
      <c r="Z49" s="294"/>
      <c r="AA49" s="299"/>
      <c r="AB49" s="293"/>
      <c r="AC49" s="294"/>
      <c r="AD49" s="294"/>
      <c r="AE49" s="294"/>
      <c r="AF49" s="294"/>
      <c r="AG49" s="299"/>
      <c r="AH49" s="293"/>
      <c r="AI49" s="294"/>
      <c r="AJ49" s="294"/>
      <c r="AK49" s="294"/>
      <c r="AL49" s="294"/>
      <c r="AM49" s="299"/>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93"/>
      <c r="K50" s="294"/>
      <c r="L50" s="294"/>
      <c r="M50" s="294"/>
      <c r="N50" s="294"/>
      <c r="O50" s="299"/>
      <c r="P50" s="293"/>
      <c r="Q50" s="294"/>
      <c r="R50" s="294"/>
      <c r="S50" s="294"/>
      <c r="T50" s="294"/>
      <c r="U50" s="299"/>
      <c r="V50" s="293"/>
      <c r="W50" s="294"/>
      <c r="X50" s="294"/>
      <c r="Y50" s="294"/>
      <c r="Z50" s="294"/>
      <c r="AA50" s="299"/>
      <c r="AB50" s="293"/>
      <c r="AC50" s="294"/>
      <c r="AD50" s="294"/>
      <c r="AE50" s="294"/>
      <c r="AF50" s="294"/>
      <c r="AG50" s="299"/>
      <c r="AH50" s="293"/>
      <c r="AI50" s="294"/>
      <c r="AJ50" s="294"/>
      <c r="AK50" s="294"/>
      <c r="AL50" s="294"/>
      <c r="AM50" s="299"/>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95"/>
      <c r="K51" s="296"/>
      <c r="L51" s="296"/>
      <c r="M51" s="296"/>
      <c r="N51" s="296"/>
      <c r="O51" s="300"/>
      <c r="P51" s="295"/>
      <c r="Q51" s="296"/>
      <c r="R51" s="296"/>
      <c r="S51" s="296"/>
      <c r="T51" s="296"/>
      <c r="U51" s="300"/>
      <c r="V51" s="295"/>
      <c r="W51" s="296"/>
      <c r="X51" s="296"/>
      <c r="Y51" s="296"/>
      <c r="Z51" s="296"/>
      <c r="AA51" s="300"/>
      <c r="AB51" s="295"/>
      <c r="AC51" s="296"/>
      <c r="AD51" s="296"/>
      <c r="AE51" s="296"/>
      <c r="AF51" s="296"/>
      <c r="AG51" s="300"/>
      <c r="AH51" s="295"/>
      <c r="AI51" s="296"/>
      <c r="AJ51" s="296"/>
      <c r="AK51" s="296"/>
      <c r="AL51" s="296"/>
      <c r="AM51" s="300"/>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AY46" sqref="AY46"/>
    </sheetView>
  </sheetViews>
  <sheetFormatPr baseColWidth="10" defaultColWidth="11.42578125" defaultRowHeight="15" x14ac:dyDescent="0.25"/>
  <cols>
    <col min="2" max="11" width="5.5703125" customWidth="1"/>
    <col min="12" max="12" width="9.85546875" customWidth="1"/>
    <col min="13"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10.85546875" customWidth="1"/>
    <col min="30" max="33" width="5.5703125" customWidth="1"/>
    <col min="34" max="34" width="8.42578125" customWidth="1"/>
    <col min="35" max="39" width="5.5703125" customWidth="1"/>
    <col min="41" max="46" width="5.570312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68" t="s">
        <v>174</v>
      </c>
      <c r="C2" s="369"/>
      <c r="D2" s="369"/>
      <c r="E2" s="369"/>
      <c r="F2" s="369"/>
      <c r="G2" s="369"/>
      <c r="H2" s="369"/>
      <c r="I2" s="369"/>
      <c r="J2" s="290" t="s">
        <v>15</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69"/>
      <c r="C3" s="369"/>
      <c r="D3" s="369"/>
      <c r="E3" s="369"/>
      <c r="F3" s="369"/>
      <c r="G3" s="369"/>
      <c r="H3" s="369"/>
      <c r="I3" s="36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69"/>
      <c r="C4" s="369"/>
      <c r="D4" s="369"/>
      <c r="E4" s="369"/>
      <c r="F4" s="369"/>
      <c r="G4" s="369"/>
      <c r="H4" s="369"/>
      <c r="I4" s="36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01" t="s">
        <v>159</v>
      </c>
      <c r="C6" s="301"/>
      <c r="D6" s="302"/>
      <c r="E6" s="339" t="s">
        <v>160</v>
      </c>
      <c r="F6" s="340"/>
      <c r="G6" s="340"/>
      <c r="H6" s="340"/>
      <c r="I6" s="340"/>
      <c r="J6" s="38" t="str">
        <f>IF(AND('Mapa final'!$AD$11="Muy Alta",'Mapa final'!$AF$11="Leve"),CONCATENATE("R2C",'Mapa final'!$S$11),"")</f>
        <v/>
      </c>
      <c r="K6" s="39" t="str">
        <f>IF(AND('Mapa final'!$AD$12="Muy Alta",'Mapa final'!$AF$12="Leve"),CONCATENATE("R2C",'Mapa final'!$S$12),"")</f>
        <v/>
      </c>
      <c r="L6" s="39" t="str">
        <f>IF(AND('Mapa final'!$AD$11="Muy Alta",'Mapa final'!$AF$11="Leve"),CONCATENATE("R2C",'Mapa final'!$S$11),"")</f>
        <v/>
      </c>
      <c r="M6" s="39" t="str">
        <f>IF(AND('Mapa final'!$AD$12="Muy Alta",'Mapa final'!$AF$12="Leve"),CONCATENATE("R2C",'Mapa final'!$S$12),"")</f>
        <v/>
      </c>
      <c r="N6" s="39" t="str">
        <f>IF(AND('Mapa final'!$AD$11="Muy Alta",'Mapa final'!$AF$11="Leve"),CONCATENATE("R2C",'Mapa final'!$S$11),"")</f>
        <v/>
      </c>
      <c r="O6" s="40" t="str">
        <f>IF(AND('Mapa final'!$AD$12="Muy Alta",'Mapa final'!$AF$12="Leve"),CONCATENATE("R2C",'Mapa final'!$S$12),"")</f>
        <v/>
      </c>
      <c r="P6" s="38" t="str">
        <f>IF(AND('Mapa final'!$AD$11="Muy Alta",'Mapa final'!$AF$11="Leve"),CONCATENATE("R2C",'Mapa final'!$S$11),"")</f>
        <v/>
      </c>
      <c r="Q6" s="39" t="str">
        <f>IF(AND('Mapa final'!$AD$12="Muy Alta",'Mapa final'!$AF$12="Leve"),CONCATENATE("R2C",'Mapa final'!$S$12),"")</f>
        <v/>
      </c>
      <c r="R6" s="39" t="str">
        <f>IF(AND('Mapa final'!$AD$11="Muy Alta",'Mapa final'!$AF$11="Leve"),CONCATENATE("R2C",'Mapa final'!$S$11),"")</f>
        <v/>
      </c>
      <c r="S6" s="39" t="str">
        <f>IF(AND('Mapa final'!$AD$12="Muy Alta",'Mapa final'!$AF$12="Leve"),CONCATENATE("R2C",'Mapa final'!$S$12),"")</f>
        <v/>
      </c>
      <c r="T6" s="39" t="str">
        <f>IF(AND('Mapa final'!$AD$11="Muy Alta",'Mapa final'!$AF$11="Leve"),CONCATENATE("R2C",'Mapa final'!$S$11),"")</f>
        <v/>
      </c>
      <c r="U6" s="40" t="str">
        <f>IF(AND('Mapa final'!$AD$12="Muy Alta",'Mapa final'!$AF$12="Leve"),CONCATENATE("R2C",'Mapa final'!$S$12),"")</f>
        <v/>
      </c>
      <c r="V6" s="38" t="str">
        <f>IF(AND('Mapa final'!$AD$11="Muy Alta",'Mapa final'!$AF$11="Leve"),CONCATENATE("R2C",'Mapa final'!$S$11),"")</f>
        <v/>
      </c>
      <c r="W6" s="39" t="str">
        <f>IF(AND('Mapa final'!$AD$12="Muy Alta",'Mapa final'!$AF$12="Leve"),CONCATENATE("R2C",'Mapa final'!$S$12),"")</f>
        <v/>
      </c>
      <c r="X6" s="39" t="str">
        <f>IF(AND('Mapa final'!$AD$11="Muy Alta",'Mapa final'!$AF$11="Leve"),CONCATENATE("R2C",'Mapa final'!$S$11),"")</f>
        <v/>
      </c>
      <c r="Y6" s="39" t="str">
        <f>IF(AND('Mapa final'!$AD$12="Muy Alta",'Mapa final'!$AF$12="Leve"),CONCATENATE("R2C",'Mapa final'!$S$12),"")</f>
        <v/>
      </c>
      <c r="Z6" s="39" t="str">
        <f>IF(AND('Mapa final'!$AD$11="Muy Alta",'Mapa final'!$AF$11="Leve"),CONCATENATE("R2C",'Mapa final'!$S$11),"")</f>
        <v/>
      </c>
      <c r="AA6" s="40" t="str">
        <f>IF(AND('Mapa final'!$AD$12="Muy Alta",'Mapa final'!$AF$12="Leve"),CONCATENATE("R2C",'Mapa final'!$S$12),"")</f>
        <v/>
      </c>
      <c r="AB6" s="38" t="str">
        <f>IF(AND('Mapa final'!$AD$11="Muy Alta",'Mapa final'!$AF$11="Leve"),CONCATENATE("R2C",'Mapa final'!$S$11),"")</f>
        <v/>
      </c>
      <c r="AC6" s="39" t="str">
        <f>IF(AND('Mapa final'!$AD$12="Muy Alta",'Mapa final'!$AF$12="Leve"),CONCATENATE("R2C",'Mapa final'!$S$12),"")</f>
        <v/>
      </c>
      <c r="AD6" s="39" t="str">
        <f>IF(AND('Mapa final'!$AD$11="Muy Alta",'Mapa final'!$AF$11="Leve"),CONCATENATE("R2C",'Mapa final'!$S$11),"")</f>
        <v/>
      </c>
      <c r="AE6" s="39" t="str">
        <f>IF(AND('Mapa final'!$AD$12="Muy Alta",'Mapa final'!$AF$12="Leve"),CONCATENATE("R2C",'Mapa final'!$S$12),"")</f>
        <v/>
      </c>
      <c r="AF6" s="39" t="str">
        <f>IF(AND('Mapa final'!$AD$11="Muy Alta",'Mapa final'!$AF$11="Leve"),CONCATENATE("R2C",'Mapa final'!$S$11),"")</f>
        <v/>
      </c>
      <c r="AG6" s="39" t="str">
        <f>IF(AND('Mapa final'!$AD$12="Muy Alta",'Mapa final'!$AF$12="Leve"),CONCATENATE("R2C",'Mapa final'!$S$12),"")</f>
        <v/>
      </c>
      <c r="AH6" s="41" t="str">
        <f>IF(AND('Mapa final'!$AD$11="Muy Alta",'Mapa final'!$AF$11="Catastrófico"),CONCATENATE("R2C",'Mapa final'!$S$11),"")</f>
        <v/>
      </c>
      <c r="AI6" s="42" t="str">
        <f>IF(AND('Mapa final'!$AD$12="Muy Alta",'Mapa final'!$AF$12="Catastrófico"),CONCATENATE("R2C",'Mapa final'!$S$12),"")</f>
        <v/>
      </c>
      <c r="AJ6" s="42" t="str">
        <f>IF(AND('Mapa final'!$AD$11="Muy Alta",'Mapa final'!$AF$11="Catastrófico"),CONCATENATE("R2C",'Mapa final'!$S$11),"")</f>
        <v/>
      </c>
      <c r="AK6" s="42" t="str">
        <f>IF(AND('Mapa final'!$AD$12="Muy Alta",'Mapa final'!$AF$12="Catastrófico"),CONCATENATE("R2C",'Mapa final'!$S$12),"")</f>
        <v/>
      </c>
      <c r="AL6" s="42" t="str">
        <f>IF(AND('Mapa final'!$AD$11="Muy Alta",'Mapa final'!$AF$11="Catastrófico"),CONCATENATE("R2C",'Mapa final'!$S$11),"")</f>
        <v/>
      </c>
      <c r="AM6" s="43" t="str">
        <f>IF(AND('Mapa final'!$AD$12="Muy Alta",'Mapa final'!$AF$12="Catastrófico"),CONCATENATE("R2C",'Mapa final'!$S$12),"")</f>
        <v/>
      </c>
      <c r="AN6" s="70"/>
      <c r="AO6" s="359" t="s">
        <v>161</v>
      </c>
      <c r="AP6" s="360"/>
      <c r="AQ6" s="360"/>
      <c r="AR6" s="360"/>
      <c r="AS6" s="360"/>
      <c r="AT6" s="361"/>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01"/>
      <c r="C7" s="301"/>
      <c r="D7" s="302"/>
      <c r="E7" s="342"/>
      <c r="F7" s="343"/>
      <c r="G7" s="343"/>
      <c r="H7" s="343"/>
      <c r="I7" s="343"/>
      <c r="J7" s="44" t="str">
        <f>IF(AND('Mapa final'!$AD$11="Muy Alta",'Mapa final'!$AF$11="Leve"),CONCATENATE("R2C",'Mapa final'!$S$11),"")</f>
        <v/>
      </c>
      <c r="K7" s="151" t="str">
        <f>IF(AND('Mapa final'!$AD$12="Muy Alta",'Mapa final'!$AF$12="Leve"),CONCATENATE("R2C",'Mapa final'!$S$12),"")</f>
        <v/>
      </c>
      <c r="L7" s="151" t="str">
        <f>IF(AND('Mapa final'!$AD$11="Muy Alta",'Mapa final'!$AF$11="Leve"),CONCATENATE("R2C",'Mapa final'!$S$11),"")</f>
        <v/>
      </c>
      <c r="M7" s="151" t="str">
        <f>IF(AND('Mapa final'!$AD$12="Muy Alta",'Mapa final'!$AF$12="Leve"),CONCATENATE("R2C",'Mapa final'!$S$12),"")</f>
        <v/>
      </c>
      <c r="N7" s="151" t="str">
        <f>IF(AND('Mapa final'!$AD$11="Muy Alta",'Mapa final'!$AF$11="Leve"),CONCATENATE("R2C",'Mapa final'!$S$11),"")</f>
        <v/>
      </c>
      <c r="O7" s="45" t="str">
        <f>IF(AND('Mapa final'!$AD$12="Muy Alta",'Mapa final'!$AF$12="Leve"),CONCATENATE("R2C",'Mapa final'!$S$12),"")</f>
        <v/>
      </c>
      <c r="P7" s="44" t="str">
        <f>IF(AND('Mapa final'!$AD$11="Muy Alta",'Mapa final'!$AF$11="Leve"),CONCATENATE("R2C",'Mapa final'!$S$11),"")</f>
        <v/>
      </c>
      <c r="Q7" s="151" t="str">
        <f>IF(AND('Mapa final'!$AD$12="Muy Alta",'Mapa final'!$AF$12="Leve"),CONCATENATE("R2C",'Mapa final'!$S$12),"")</f>
        <v/>
      </c>
      <c r="R7" s="151" t="str">
        <f>IF(AND('Mapa final'!$AD$11="Muy Alta",'Mapa final'!$AF$11="Leve"),CONCATENATE("R2C",'Mapa final'!$S$11),"")</f>
        <v/>
      </c>
      <c r="S7" s="151" t="str">
        <f>IF(AND('Mapa final'!$AD$12="Muy Alta",'Mapa final'!$AF$12="Leve"),CONCATENATE("R2C",'Mapa final'!$S$12),"")</f>
        <v/>
      </c>
      <c r="T7" s="151" t="str">
        <f>IF(AND('Mapa final'!$AD$11="Muy Alta",'Mapa final'!$AF$11="Leve"),CONCATENATE("R2C",'Mapa final'!$S$11),"")</f>
        <v/>
      </c>
      <c r="U7" s="45" t="str">
        <f>IF(AND('Mapa final'!$AD$12="Muy Alta",'Mapa final'!$AF$12="Leve"),CONCATENATE("R2C",'Mapa final'!$S$12),"")</f>
        <v/>
      </c>
      <c r="V7" s="44" t="str">
        <f>IF(AND('Mapa final'!$AD$11="Muy Alta",'Mapa final'!$AF$11="Leve"),CONCATENATE("R2C",'Mapa final'!$S$11),"")</f>
        <v/>
      </c>
      <c r="W7" s="151" t="str">
        <f>IF(AND('Mapa final'!$AD$12="Muy Alta",'Mapa final'!$AF$12="Leve"),CONCATENATE("R2C",'Mapa final'!$S$12),"")</f>
        <v/>
      </c>
      <c r="X7" s="151" t="str">
        <f>IF(AND('Mapa final'!$AD$11="Muy Alta",'Mapa final'!$AF$11="Leve"),CONCATENATE("R2C",'Mapa final'!$S$11),"")</f>
        <v/>
      </c>
      <c r="Y7" s="151" t="str">
        <f>IF(AND('Mapa final'!$AD$12="Muy Alta",'Mapa final'!$AF$12="Leve"),CONCATENATE("R2C",'Mapa final'!$S$12),"")</f>
        <v/>
      </c>
      <c r="Z7" s="151" t="str">
        <f>IF(AND('Mapa final'!$AD$11="Muy Alta",'Mapa final'!$AF$11="Leve"),CONCATENATE("R2C",'Mapa final'!$S$11),"")</f>
        <v/>
      </c>
      <c r="AA7" s="45" t="str">
        <f>IF(AND('Mapa final'!$AD$12="Muy Alta",'Mapa final'!$AF$12="Leve"),CONCATENATE("R2C",'Mapa final'!$S$12),"")</f>
        <v/>
      </c>
      <c r="AB7" s="44" t="str">
        <f>IF(AND('Mapa final'!$AD$11="Muy Alta",'Mapa final'!$AF$11="Leve"),CONCATENATE("R2C",'Mapa final'!$S$11),"")</f>
        <v/>
      </c>
      <c r="AC7" s="151" t="str">
        <f>IF(AND('Mapa final'!$AD$12="Muy Alta",'Mapa final'!$AF$12="Leve"),CONCATENATE("R2C",'Mapa final'!$S$12),"")</f>
        <v/>
      </c>
      <c r="AD7" s="151" t="str">
        <f>IF(AND('Mapa final'!$AD$11="Muy Alta",'Mapa final'!$AF$11="Leve"),CONCATENATE("R2C",'Mapa final'!$S$11),"")</f>
        <v/>
      </c>
      <c r="AE7" s="151" t="str">
        <f>IF(AND('Mapa final'!$AD$12="Muy Alta",'Mapa final'!$AF$12="Leve"),CONCATENATE("R2C",'Mapa final'!$S$12),"")</f>
        <v/>
      </c>
      <c r="AF7" s="151" t="str">
        <f>IF(AND('Mapa final'!$AD$11="Muy Alta",'Mapa final'!$AF$11="Leve"),CONCATENATE("R2C",'Mapa final'!$S$11),"")</f>
        <v/>
      </c>
      <c r="AG7" s="151" t="str">
        <f>IF(AND('Mapa final'!$AD$12="Muy Alta",'Mapa final'!$AF$12="Leve"),CONCATENATE("R2C",'Mapa final'!$S$12),"")</f>
        <v/>
      </c>
      <c r="AH7" s="46" t="str">
        <f>IF(AND('Mapa final'!$AD$11="Muy Alta",'Mapa final'!$AF$11="Catastrófico"),CONCATENATE("R2C",'Mapa final'!$S$11),"")</f>
        <v/>
      </c>
      <c r="AI7" s="153" t="str">
        <f>IF(AND('Mapa final'!$AD$12="Muy Alta",'Mapa final'!$AF$12="Catastrófico"),CONCATENATE("R2C",'Mapa final'!$S$12),"")</f>
        <v/>
      </c>
      <c r="AJ7" s="153" t="str">
        <f>IF(AND('Mapa final'!$AD$11="Muy Alta",'Mapa final'!$AF$11="Catastrófico"),CONCATENATE("R2C",'Mapa final'!$S$11),"")</f>
        <v/>
      </c>
      <c r="AK7" s="153" t="str">
        <f>IF(AND('Mapa final'!$AD$12="Muy Alta",'Mapa final'!$AF$12="Catastrófico"),CONCATENATE("R2C",'Mapa final'!$S$12),"")</f>
        <v/>
      </c>
      <c r="AL7" s="153" t="str">
        <f>IF(AND('Mapa final'!$AD$11="Muy Alta",'Mapa final'!$AF$11="Catastrófico"),CONCATENATE("R2C",'Mapa final'!$S$11),"")</f>
        <v/>
      </c>
      <c r="AM7" s="47" t="str">
        <f>IF(AND('Mapa final'!$AD$12="Muy Alta",'Mapa final'!$AF$12="Catastrófico"),CONCATENATE("R2C",'Mapa final'!$S$12),"")</f>
        <v/>
      </c>
      <c r="AN7" s="70"/>
      <c r="AO7" s="362"/>
      <c r="AP7" s="363"/>
      <c r="AQ7" s="363"/>
      <c r="AR7" s="363"/>
      <c r="AS7" s="363"/>
      <c r="AT7" s="364"/>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01"/>
      <c r="C8" s="301"/>
      <c r="D8" s="302"/>
      <c r="E8" s="342"/>
      <c r="F8" s="343"/>
      <c r="G8" s="343"/>
      <c r="H8" s="343"/>
      <c r="I8" s="343"/>
      <c r="J8" s="44" t="str">
        <f>IF(AND('Mapa final'!$AD$11="Muy Alta",'Mapa final'!$AF$11="Leve"),CONCATENATE("R2C",'Mapa final'!$S$11),"")</f>
        <v/>
      </c>
      <c r="K8" s="151" t="str">
        <f>IF(AND('Mapa final'!$AD$12="Muy Alta",'Mapa final'!$AF$12="Leve"),CONCATENATE("R2C",'Mapa final'!$S$12),"")</f>
        <v/>
      </c>
      <c r="L8" s="151" t="str">
        <f>IF(AND('Mapa final'!$AD$11="Muy Alta",'Mapa final'!$AF$11="Leve"),CONCATENATE("R2C",'Mapa final'!$S$11),"")</f>
        <v/>
      </c>
      <c r="M8" s="151" t="str">
        <f>IF(AND('Mapa final'!$AD$12="Muy Alta",'Mapa final'!$AF$12="Leve"),CONCATENATE("R2C",'Mapa final'!$S$12),"")</f>
        <v/>
      </c>
      <c r="N8" s="151" t="str">
        <f>IF(AND('Mapa final'!$AD$11="Muy Alta",'Mapa final'!$AF$11="Leve"),CONCATENATE("R2C",'Mapa final'!$S$11),"")</f>
        <v/>
      </c>
      <c r="O8" s="45" t="str">
        <f>IF(AND('Mapa final'!$AD$12="Muy Alta",'Mapa final'!$AF$12="Leve"),CONCATENATE("R2C",'Mapa final'!$S$12),"")</f>
        <v/>
      </c>
      <c r="P8" s="44" t="str">
        <f>IF(AND('Mapa final'!$AD$11="Muy Alta",'Mapa final'!$AF$11="Leve"),CONCATENATE("R2C",'Mapa final'!$S$11),"")</f>
        <v/>
      </c>
      <c r="Q8" s="151" t="str">
        <f>IF(AND('Mapa final'!$AD$12="Muy Alta",'Mapa final'!$AF$12="Leve"),CONCATENATE("R2C",'Mapa final'!$S$12),"")</f>
        <v/>
      </c>
      <c r="R8" s="151" t="str">
        <f>IF(AND('Mapa final'!$AD$11="Muy Alta",'Mapa final'!$AF$11="Leve"),CONCATENATE("R2C",'Mapa final'!$S$11),"")</f>
        <v/>
      </c>
      <c r="S8" s="151" t="str">
        <f>IF(AND('Mapa final'!$AD$12="Muy Alta",'Mapa final'!$AF$12="Leve"),CONCATENATE("R2C",'Mapa final'!$S$12),"")</f>
        <v/>
      </c>
      <c r="T8" s="151" t="str">
        <f>IF(AND('Mapa final'!$AD$11="Muy Alta",'Mapa final'!$AF$11="Leve"),CONCATENATE("R2C",'Mapa final'!$S$11),"")</f>
        <v/>
      </c>
      <c r="U8" s="45" t="str">
        <f>IF(AND('Mapa final'!$AD$12="Muy Alta",'Mapa final'!$AF$12="Leve"),CONCATENATE("R2C",'Mapa final'!$S$12),"")</f>
        <v/>
      </c>
      <c r="V8" s="44" t="str">
        <f>IF(AND('Mapa final'!$AD$11="Muy Alta",'Mapa final'!$AF$11="Leve"),CONCATENATE("R2C",'Mapa final'!$S$11),"")</f>
        <v/>
      </c>
      <c r="W8" s="151" t="str">
        <f>IF(AND('Mapa final'!$AD$12="Muy Alta",'Mapa final'!$AF$12="Leve"),CONCATENATE("R2C",'Mapa final'!$S$12),"")</f>
        <v/>
      </c>
      <c r="X8" s="151" t="str">
        <f>IF(AND('Mapa final'!$AD$11="Muy Alta",'Mapa final'!$AF$11="Leve"),CONCATENATE("R2C",'Mapa final'!$S$11),"")</f>
        <v/>
      </c>
      <c r="Y8" s="151" t="str">
        <f>IF(AND('Mapa final'!$AD$12="Muy Alta",'Mapa final'!$AF$12="Leve"),CONCATENATE("R2C",'Mapa final'!$S$12),"")</f>
        <v/>
      </c>
      <c r="Z8" s="151" t="str">
        <f>IF(AND('Mapa final'!$AD$11="Muy Alta",'Mapa final'!$AF$11="Leve"),CONCATENATE("R2C",'Mapa final'!$S$11),"")</f>
        <v/>
      </c>
      <c r="AA8" s="45" t="str">
        <f>IF(AND('Mapa final'!$AD$12="Muy Alta",'Mapa final'!$AF$12="Leve"),CONCATENATE("R2C",'Mapa final'!$S$12),"")</f>
        <v/>
      </c>
      <c r="AB8" s="44" t="str">
        <f>IF(AND('Mapa final'!$AD$11="Muy Alta",'Mapa final'!$AF$11="Leve"),CONCATENATE("R2C",'Mapa final'!$S$11),"")</f>
        <v/>
      </c>
      <c r="AC8" s="151" t="str">
        <f>IF(AND('Mapa final'!$AD$12="Muy Alta",'Mapa final'!$AF$12="Leve"),CONCATENATE("R2C",'Mapa final'!$S$12),"")</f>
        <v/>
      </c>
      <c r="AD8" s="151" t="str">
        <f>IF(AND('Mapa final'!$AD$11="Muy Alta",'Mapa final'!$AF$11="Leve"),CONCATENATE("R2C",'Mapa final'!$S$11),"")</f>
        <v/>
      </c>
      <c r="AE8" s="151" t="str">
        <f>IF(AND('Mapa final'!$AD$12="Muy Alta",'Mapa final'!$AF$12="Leve"),CONCATENATE("R2C",'Mapa final'!$S$12),"")</f>
        <v/>
      </c>
      <c r="AF8" s="151" t="str">
        <f>IF(AND('Mapa final'!$AD$11="Muy Alta",'Mapa final'!$AF$11="Leve"),CONCATENATE("R2C",'Mapa final'!$S$11),"")</f>
        <v/>
      </c>
      <c r="AG8" s="151" t="str">
        <f>IF(AND('Mapa final'!$AD$12="Muy Alta",'Mapa final'!$AF$12="Leve"),CONCATENATE("R2C",'Mapa final'!$S$12),"")</f>
        <v/>
      </c>
      <c r="AH8" s="46" t="str">
        <f>IF(AND('Mapa final'!$AD$11="Muy Alta",'Mapa final'!$AF$11="Catastrófico"),CONCATENATE("R2C",'Mapa final'!$S$11),"")</f>
        <v/>
      </c>
      <c r="AI8" s="153" t="str">
        <f>IF(AND('Mapa final'!$AD$12="Muy Alta",'Mapa final'!$AF$12="Catastrófico"),CONCATENATE("R2C",'Mapa final'!$S$12),"")</f>
        <v/>
      </c>
      <c r="AJ8" s="153" t="str">
        <f>IF(AND('Mapa final'!$AD$11="Muy Alta",'Mapa final'!$AF$11="Catastrófico"),CONCATENATE("R2C",'Mapa final'!$S$11),"")</f>
        <v/>
      </c>
      <c r="AK8" s="153" t="str">
        <f>IF(AND('Mapa final'!$AD$12="Muy Alta",'Mapa final'!$AF$12="Catastrófico"),CONCATENATE("R2C",'Mapa final'!$S$12),"")</f>
        <v/>
      </c>
      <c r="AL8" s="153" t="str">
        <f>IF(AND('Mapa final'!$AD$11="Muy Alta",'Mapa final'!$AF$11="Catastrófico"),CONCATENATE("R2C",'Mapa final'!$S$11),"")</f>
        <v/>
      </c>
      <c r="AM8" s="47" t="str">
        <f>IF(AND('Mapa final'!$AD$12="Muy Alta",'Mapa final'!$AF$12="Catastrófico"),CONCATENATE("R2C",'Mapa final'!$S$12),"")</f>
        <v/>
      </c>
      <c r="AN8" s="70"/>
      <c r="AO8" s="362"/>
      <c r="AP8" s="363"/>
      <c r="AQ8" s="363"/>
      <c r="AR8" s="363"/>
      <c r="AS8" s="363"/>
      <c r="AT8" s="364"/>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01"/>
      <c r="C9" s="301"/>
      <c r="D9" s="302"/>
      <c r="E9" s="342"/>
      <c r="F9" s="343"/>
      <c r="G9" s="343"/>
      <c r="H9" s="343"/>
      <c r="I9" s="343"/>
      <c r="J9" s="44" t="str">
        <f>IF(AND('Mapa final'!$AD$11="Muy Alta",'Mapa final'!$AF$11="Leve"),CONCATENATE("R2C",'Mapa final'!$S$11),"")</f>
        <v/>
      </c>
      <c r="K9" s="151" t="str">
        <f>IF(AND('Mapa final'!$AD$12="Muy Alta",'Mapa final'!$AF$12="Leve"),CONCATENATE("R2C",'Mapa final'!$S$12),"")</f>
        <v/>
      </c>
      <c r="L9" s="151" t="str">
        <f>IF(AND('Mapa final'!$AD$11="Muy Alta",'Mapa final'!$AF$11="Leve"),CONCATENATE("R2C",'Mapa final'!$S$11),"")</f>
        <v/>
      </c>
      <c r="M9" s="151" t="str">
        <f>IF(AND('Mapa final'!$AD$12="Muy Alta",'Mapa final'!$AF$12="Leve"),CONCATENATE("R2C",'Mapa final'!$S$12),"")</f>
        <v/>
      </c>
      <c r="N9" s="151" t="str">
        <f>IF(AND('Mapa final'!$AD$11="Muy Alta",'Mapa final'!$AF$11="Leve"),CONCATENATE("R2C",'Mapa final'!$S$11),"")</f>
        <v/>
      </c>
      <c r="O9" s="45" t="str">
        <f>IF(AND('Mapa final'!$AD$12="Muy Alta",'Mapa final'!$AF$12="Leve"),CONCATENATE("R2C",'Mapa final'!$S$12),"")</f>
        <v/>
      </c>
      <c r="P9" s="44" t="str">
        <f>IF(AND('Mapa final'!$AD$11="Muy Alta",'Mapa final'!$AF$11="Leve"),CONCATENATE("R2C",'Mapa final'!$S$11),"")</f>
        <v/>
      </c>
      <c r="Q9" s="151" t="str">
        <f>IF(AND('Mapa final'!$AD$12="Muy Alta",'Mapa final'!$AF$12="Leve"),CONCATENATE("R2C",'Mapa final'!$S$12),"")</f>
        <v/>
      </c>
      <c r="R9" s="151" t="str">
        <f>IF(AND('Mapa final'!$AD$11="Muy Alta",'Mapa final'!$AF$11="Leve"),CONCATENATE("R2C",'Mapa final'!$S$11),"")</f>
        <v/>
      </c>
      <c r="S9" s="151" t="str">
        <f>IF(AND('Mapa final'!$AD$12="Muy Alta",'Mapa final'!$AF$12="Leve"),CONCATENATE("R2C",'Mapa final'!$S$12),"")</f>
        <v/>
      </c>
      <c r="T9" s="151" t="str">
        <f>IF(AND('Mapa final'!$AD$11="Muy Alta",'Mapa final'!$AF$11="Leve"),CONCATENATE("R2C",'Mapa final'!$S$11),"")</f>
        <v/>
      </c>
      <c r="U9" s="45" t="str">
        <f>IF(AND('Mapa final'!$AD$12="Muy Alta",'Mapa final'!$AF$12="Leve"),CONCATENATE("R2C",'Mapa final'!$S$12),"")</f>
        <v/>
      </c>
      <c r="V9" s="44" t="str">
        <f>IF(AND('Mapa final'!$AD$11="Muy Alta",'Mapa final'!$AF$11="Leve"),CONCATENATE("R2C",'Mapa final'!$S$11),"")</f>
        <v/>
      </c>
      <c r="W9" s="151" t="str">
        <f>IF(AND('Mapa final'!$AD$12="Muy Alta",'Mapa final'!$AF$12="Leve"),CONCATENATE("R2C",'Mapa final'!$S$12),"")</f>
        <v/>
      </c>
      <c r="X9" s="151" t="str">
        <f>IF(AND('Mapa final'!$AD$11="Muy Alta",'Mapa final'!$AF$11="Leve"),CONCATENATE("R2C",'Mapa final'!$S$11),"")</f>
        <v/>
      </c>
      <c r="Y9" s="151" t="str">
        <f>IF(AND('Mapa final'!$AD$12="Muy Alta",'Mapa final'!$AF$12="Leve"),CONCATENATE("R2C",'Mapa final'!$S$12),"")</f>
        <v/>
      </c>
      <c r="Z9" s="151" t="str">
        <f>IF(AND('Mapa final'!$AD$11="Muy Alta",'Mapa final'!$AF$11="Leve"),CONCATENATE("R2C",'Mapa final'!$S$11),"")</f>
        <v/>
      </c>
      <c r="AA9" s="45" t="str">
        <f>IF(AND('Mapa final'!$AD$12="Muy Alta",'Mapa final'!$AF$12="Leve"),CONCATENATE("R2C",'Mapa final'!$S$12),"")</f>
        <v/>
      </c>
      <c r="AB9" s="44" t="str">
        <f>IF(AND('Mapa final'!$AD$11="Muy Alta",'Mapa final'!$AF$11="Leve"),CONCATENATE("R2C",'Mapa final'!$S$11),"")</f>
        <v/>
      </c>
      <c r="AC9" s="151" t="str">
        <f>IF(AND('Mapa final'!$AD$12="Muy Alta",'Mapa final'!$AF$12="Leve"),CONCATENATE("R2C",'Mapa final'!$S$12),"")</f>
        <v/>
      </c>
      <c r="AD9" s="151" t="str">
        <f>IF(AND('Mapa final'!$AD$11="Muy Alta",'Mapa final'!$AF$11="Leve"),CONCATENATE("R2C",'Mapa final'!$S$11),"")</f>
        <v/>
      </c>
      <c r="AE9" s="151" t="str">
        <f>IF(AND('Mapa final'!$AD$12="Muy Alta",'Mapa final'!$AF$12="Leve"),CONCATENATE("R2C",'Mapa final'!$S$12),"")</f>
        <v/>
      </c>
      <c r="AF9" s="151" t="str">
        <f>IF(AND('Mapa final'!$AD$11="Muy Alta",'Mapa final'!$AF$11="Leve"),CONCATENATE("R2C",'Mapa final'!$S$11),"")</f>
        <v/>
      </c>
      <c r="AG9" s="151" t="str">
        <f>IF(AND('Mapa final'!$AD$12="Muy Alta",'Mapa final'!$AF$12="Leve"),CONCATENATE("R2C",'Mapa final'!$S$12),"")</f>
        <v/>
      </c>
      <c r="AH9" s="46" t="str">
        <f>IF(AND('Mapa final'!$AD$11="Muy Alta",'Mapa final'!$AF$11="Catastrófico"),CONCATENATE("R2C",'Mapa final'!$S$11),"")</f>
        <v/>
      </c>
      <c r="AI9" s="153" t="str">
        <f>IF(AND('Mapa final'!$AD$12="Muy Alta",'Mapa final'!$AF$12="Catastrófico"),CONCATENATE("R2C",'Mapa final'!$S$12),"")</f>
        <v/>
      </c>
      <c r="AJ9" s="153" t="str">
        <f>IF(AND('Mapa final'!$AD$11="Muy Alta",'Mapa final'!$AF$11="Catastrófico"),CONCATENATE("R2C",'Mapa final'!$S$11),"")</f>
        <v/>
      </c>
      <c r="AK9" s="153" t="str">
        <f>IF(AND('Mapa final'!$AD$12="Muy Alta",'Mapa final'!$AF$12="Catastrófico"),CONCATENATE("R2C",'Mapa final'!$S$12),"")</f>
        <v/>
      </c>
      <c r="AL9" s="153" t="str">
        <f>IF(AND('Mapa final'!$AD$11="Muy Alta",'Mapa final'!$AF$11="Catastrófico"),CONCATENATE("R2C",'Mapa final'!$S$11),"")</f>
        <v/>
      </c>
      <c r="AM9" s="47" t="str">
        <f>IF(AND('Mapa final'!$AD$12="Muy Alta",'Mapa final'!$AF$12="Catastrófico"),CONCATENATE("R2C",'Mapa final'!$S$12),"")</f>
        <v/>
      </c>
      <c r="AN9" s="70"/>
      <c r="AO9" s="362"/>
      <c r="AP9" s="363"/>
      <c r="AQ9" s="363"/>
      <c r="AR9" s="363"/>
      <c r="AS9" s="363"/>
      <c r="AT9" s="364"/>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01"/>
      <c r="C10" s="301"/>
      <c r="D10" s="302"/>
      <c r="E10" s="342"/>
      <c r="F10" s="343"/>
      <c r="G10" s="343"/>
      <c r="H10" s="343"/>
      <c r="I10" s="343"/>
      <c r="J10" s="44" t="str">
        <f>IF(AND('Mapa final'!$AD$11="Muy Alta",'Mapa final'!$AF$11="Leve"),CONCATENATE("R2C",'Mapa final'!$S$11),"")</f>
        <v/>
      </c>
      <c r="K10" s="151" t="str">
        <f>IF(AND('Mapa final'!$AD$12="Muy Alta",'Mapa final'!$AF$12="Leve"),CONCATENATE("R2C",'Mapa final'!$S$12),"")</f>
        <v/>
      </c>
      <c r="L10" s="151" t="str">
        <f>IF(AND('Mapa final'!$AD$11="Muy Alta",'Mapa final'!$AF$11="Leve"),CONCATENATE("R2C",'Mapa final'!$S$11),"")</f>
        <v/>
      </c>
      <c r="M10" s="151" t="str">
        <f>IF(AND('Mapa final'!$AD$12="Muy Alta",'Mapa final'!$AF$12="Leve"),CONCATENATE("R2C",'Mapa final'!$S$12),"")</f>
        <v/>
      </c>
      <c r="N10" s="151" t="str">
        <f>IF(AND('Mapa final'!$AD$11="Muy Alta",'Mapa final'!$AF$11="Leve"),CONCATENATE("R2C",'Mapa final'!$S$11),"")</f>
        <v/>
      </c>
      <c r="O10" s="45" t="str">
        <f>IF(AND('Mapa final'!$AD$12="Muy Alta",'Mapa final'!$AF$12="Leve"),CONCATENATE("R2C",'Mapa final'!$S$12),"")</f>
        <v/>
      </c>
      <c r="P10" s="44" t="str">
        <f>IF(AND('Mapa final'!$AD$11="Muy Alta",'Mapa final'!$AF$11="Leve"),CONCATENATE("R2C",'Mapa final'!$S$11),"")</f>
        <v/>
      </c>
      <c r="Q10" s="151" t="str">
        <f>IF(AND('Mapa final'!$AD$12="Muy Alta",'Mapa final'!$AF$12="Leve"),CONCATENATE("R2C",'Mapa final'!$S$12),"")</f>
        <v/>
      </c>
      <c r="R10" s="151" t="str">
        <f>IF(AND('Mapa final'!$AD$11="Muy Alta",'Mapa final'!$AF$11="Leve"),CONCATENATE("R2C",'Mapa final'!$S$11),"")</f>
        <v/>
      </c>
      <c r="S10" s="151" t="str">
        <f>IF(AND('Mapa final'!$AD$12="Muy Alta",'Mapa final'!$AF$12="Leve"),CONCATENATE("R2C",'Mapa final'!$S$12),"")</f>
        <v/>
      </c>
      <c r="T10" s="151" t="str">
        <f>IF(AND('Mapa final'!$AD$11="Muy Alta",'Mapa final'!$AF$11="Leve"),CONCATENATE("R2C",'Mapa final'!$S$11),"")</f>
        <v/>
      </c>
      <c r="U10" s="45" t="str">
        <f>IF(AND('Mapa final'!$AD$12="Muy Alta",'Mapa final'!$AF$12="Leve"),CONCATENATE("R2C",'Mapa final'!$S$12),"")</f>
        <v/>
      </c>
      <c r="V10" s="44" t="str">
        <f>IF(AND('Mapa final'!$AD$11="Muy Alta",'Mapa final'!$AF$11="Leve"),CONCATENATE("R2C",'Mapa final'!$S$11),"")</f>
        <v/>
      </c>
      <c r="W10" s="151" t="str">
        <f>IF(AND('Mapa final'!$AD$12="Muy Alta",'Mapa final'!$AF$12="Leve"),CONCATENATE("R2C",'Mapa final'!$S$12),"")</f>
        <v/>
      </c>
      <c r="X10" s="151" t="str">
        <f>IF(AND('Mapa final'!$AD$11="Muy Alta",'Mapa final'!$AF$11="Leve"),CONCATENATE("R2C",'Mapa final'!$S$11),"")</f>
        <v/>
      </c>
      <c r="Y10" s="151" t="str">
        <f>IF(AND('Mapa final'!$AD$12="Muy Alta",'Mapa final'!$AF$12="Leve"),CONCATENATE("R2C",'Mapa final'!$S$12),"")</f>
        <v/>
      </c>
      <c r="Z10" s="151" t="str">
        <f>IF(AND('Mapa final'!$AD$11="Muy Alta",'Mapa final'!$AF$11="Leve"),CONCATENATE("R2C",'Mapa final'!$S$11),"")</f>
        <v/>
      </c>
      <c r="AA10" s="45" t="str">
        <f>IF(AND('Mapa final'!$AD$12="Muy Alta",'Mapa final'!$AF$12="Leve"),CONCATENATE("R2C",'Mapa final'!$S$12),"")</f>
        <v/>
      </c>
      <c r="AB10" s="44" t="str">
        <f>IF(AND('Mapa final'!$AD$11="Muy Alta",'Mapa final'!$AF$11="Leve"),CONCATENATE("R2C",'Mapa final'!$S$11),"")</f>
        <v/>
      </c>
      <c r="AC10" s="151" t="str">
        <f>IF(AND('Mapa final'!$AD$12="Muy Alta",'Mapa final'!$AF$12="Leve"),CONCATENATE("R2C",'Mapa final'!$S$12),"")</f>
        <v/>
      </c>
      <c r="AD10" s="151" t="str">
        <f>IF(AND('Mapa final'!$AD$11="Muy Alta",'Mapa final'!$AF$11="Leve"),CONCATENATE("R2C",'Mapa final'!$S$11),"")</f>
        <v/>
      </c>
      <c r="AE10" s="151" t="str">
        <f>IF(AND('Mapa final'!$AD$12="Muy Alta",'Mapa final'!$AF$12="Leve"),CONCATENATE("R2C",'Mapa final'!$S$12),"")</f>
        <v/>
      </c>
      <c r="AF10" s="151" t="str">
        <f>IF(AND('Mapa final'!$AD$11="Muy Alta",'Mapa final'!$AF$11="Leve"),CONCATENATE("R2C",'Mapa final'!$S$11),"")</f>
        <v/>
      </c>
      <c r="AG10" s="151" t="str">
        <f>IF(AND('Mapa final'!$AD$12="Muy Alta",'Mapa final'!$AF$12="Leve"),CONCATENATE("R2C",'Mapa final'!$S$12),"")</f>
        <v/>
      </c>
      <c r="AH10" s="46" t="str">
        <f>IF(AND('Mapa final'!$AD$11="Muy Alta",'Mapa final'!$AF$11="Catastrófico"),CONCATENATE("R2C",'Mapa final'!$S$11),"")</f>
        <v/>
      </c>
      <c r="AI10" s="153" t="str">
        <f>IF(AND('Mapa final'!$AD$12="Muy Alta",'Mapa final'!$AF$12="Catastrófico"),CONCATENATE("R2C",'Mapa final'!$S$12),"")</f>
        <v/>
      </c>
      <c r="AJ10" s="153" t="str">
        <f>IF(AND('Mapa final'!$AD$11="Muy Alta",'Mapa final'!$AF$11="Catastrófico"),CONCATENATE("R2C",'Mapa final'!$S$11),"")</f>
        <v/>
      </c>
      <c r="AK10" s="153" t="str">
        <f>IF(AND('Mapa final'!$AD$12="Muy Alta",'Mapa final'!$AF$12="Catastrófico"),CONCATENATE("R2C",'Mapa final'!$S$12),"")</f>
        <v/>
      </c>
      <c r="AL10" s="153" t="str">
        <f>IF(AND('Mapa final'!$AD$11="Muy Alta",'Mapa final'!$AF$11="Catastrófico"),CONCATENATE("R2C",'Mapa final'!$S$11),"")</f>
        <v/>
      </c>
      <c r="AM10" s="47" t="str">
        <f>IF(AND('Mapa final'!$AD$12="Muy Alta",'Mapa final'!$AF$12="Catastrófico"),CONCATENATE("R2C",'Mapa final'!$S$12),"")</f>
        <v/>
      </c>
      <c r="AN10" s="70"/>
      <c r="AO10" s="362"/>
      <c r="AP10" s="363"/>
      <c r="AQ10" s="363"/>
      <c r="AR10" s="363"/>
      <c r="AS10" s="363"/>
      <c r="AT10" s="364"/>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01"/>
      <c r="C11" s="301"/>
      <c r="D11" s="302"/>
      <c r="E11" s="342"/>
      <c r="F11" s="343"/>
      <c r="G11" s="343"/>
      <c r="H11" s="343"/>
      <c r="I11" s="343"/>
      <c r="J11" s="44" t="str">
        <f>IF(AND('Mapa final'!$AD$11="Muy Alta",'Mapa final'!$AF$11="Leve"),CONCATENATE("R2C",'Mapa final'!$S$11),"")</f>
        <v/>
      </c>
      <c r="K11" s="151" t="str">
        <f>IF(AND('Mapa final'!$AD$12="Muy Alta",'Mapa final'!$AF$12="Leve"),CONCATENATE("R2C",'Mapa final'!$S$12),"")</f>
        <v/>
      </c>
      <c r="L11" s="151" t="str">
        <f>IF(AND('Mapa final'!$AD$11="Muy Alta",'Mapa final'!$AF$11="Leve"),CONCATENATE("R2C",'Mapa final'!$S$11),"")</f>
        <v/>
      </c>
      <c r="M11" s="151" t="str">
        <f>IF(AND('Mapa final'!$AD$12="Muy Alta",'Mapa final'!$AF$12="Leve"),CONCATENATE("R2C",'Mapa final'!$S$12),"")</f>
        <v/>
      </c>
      <c r="N11" s="151" t="str">
        <f>IF(AND('Mapa final'!$AD$11="Muy Alta",'Mapa final'!$AF$11="Leve"),CONCATENATE("R2C",'Mapa final'!$S$11),"")</f>
        <v/>
      </c>
      <c r="O11" s="45" t="str">
        <f>IF(AND('Mapa final'!$AD$12="Muy Alta",'Mapa final'!$AF$12="Leve"),CONCATENATE("R2C",'Mapa final'!$S$12),"")</f>
        <v/>
      </c>
      <c r="P11" s="44" t="str">
        <f>IF(AND('Mapa final'!$AD$11="Muy Alta",'Mapa final'!$AF$11="Leve"),CONCATENATE("R2C",'Mapa final'!$S$11),"")</f>
        <v/>
      </c>
      <c r="Q11" s="151" t="str">
        <f>IF(AND('Mapa final'!$AD$12="Muy Alta",'Mapa final'!$AF$12="Leve"),CONCATENATE("R2C",'Mapa final'!$S$12),"")</f>
        <v/>
      </c>
      <c r="R11" s="151" t="str">
        <f>IF(AND('Mapa final'!$AD$11="Muy Alta",'Mapa final'!$AF$11="Leve"),CONCATENATE("R2C",'Mapa final'!$S$11),"")</f>
        <v/>
      </c>
      <c r="S11" s="151" t="str">
        <f>IF(AND('Mapa final'!$AD$12="Muy Alta",'Mapa final'!$AF$12="Leve"),CONCATENATE("R2C",'Mapa final'!$S$12),"")</f>
        <v/>
      </c>
      <c r="T11" s="151" t="str">
        <f>IF(AND('Mapa final'!$AD$11="Muy Alta",'Mapa final'!$AF$11="Leve"),CONCATENATE("R2C",'Mapa final'!$S$11),"")</f>
        <v/>
      </c>
      <c r="U11" s="45" t="str">
        <f>IF(AND('Mapa final'!$AD$12="Muy Alta",'Mapa final'!$AF$12="Leve"),CONCATENATE("R2C",'Mapa final'!$S$12),"")</f>
        <v/>
      </c>
      <c r="V11" s="44" t="str">
        <f>IF(AND('Mapa final'!$AD$11="Muy Alta",'Mapa final'!$AF$11="Leve"),CONCATENATE("R2C",'Mapa final'!$S$11),"")</f>
        <v/>
      </c>
      <c r="W11" s="151" t="str">
        <f>IF(AND('Mapa final'!$AD$12="Muy Alta",'Mapa final'!$AF$12="Leve"),CONCATENATE("R2C",'Mapa final'!$S$12),"")</f>
        <v/>
      </c>
      <c r="X11" s="151" t="str">
        <f>IF(AND('Mapa final'!$AD$11="Muy Alta",'Mapa final'!$AF$11="Leve"),CONCATENATE("R2C",'Mapa final'!$S$11),"")</f>
        <v/>
      </c>
      <c r="Y11" s="151" t="str">
        <f>IF(AND('Mapa final'!$AD$12="Muy Alta",'Mapa final'!$AF$12="Leve"),CONCATENATE("R2C",'Mapa final'!$S$12),"")</f>
        <v/>
      </c>
      <c r="Z11" s="151" t="str">
        <f>IF(AND('Mapa final'!$AD$11="Muy Alta",'Mapa final'!$AF$11="Leve"),CONCATENATE("R2C",'Mapa final'!$S$11),"")</f>
        <v/>
      </c>
      <c r="AA11" s="45" t="str">
        <f>IF(AND('Mapa final'!$AD$12="Muy Alta",'Mapa final'!$AF$12="Leve"),CONCATENATE("R2C",'Mapa final'!$S$12),"")</f>
        <v/>
      </c>
      <c r="AB11" s="44" t="str">
        <f>IF(AND('Mapa final'!$AD$11="Muy Alta",'Mapa final'!$AF$11="Leve"),CONCATENATE("R2C",'Mapa final'!$S$11),"")</f>
        <v/>
      </c>
      <c r="AC11" s="151" t="str">
        <f>IF(AND('Mapa final'!$AD$12="Muy Alta",'Mapa final'!$AF$12="Leve"),CONCATENATE("R2C",'Mapa final'!$S$12),"")</f>
        <v/>
      </c>
      <c r="AD11" s="151" t="str">
        <f>IF(AND('Mapa final'!$AD$11="Muy Alta",'Mapa final'!$AF$11="Leve"),CONCATENATE("R2C",'Mapa final'!$S$11),"")</f>
        <v/>
      </c>
      <c r="AE11" s="151" t="str">
        <f>IF(AND('Mapa final'!$AD$12="Muy Alta",'Mapa final'!$AF$12="Leve"),CONCATENATE("R2C",'Mapa final'!$S$12),"")</f>
        <v/>
      </c>
      <c r="AF11" s="151" t="str">
        <f>IF(AND('Mapa final'!$AD$11="Muy Alta",'Mapa final'!$AF$11="Leve"),CONCATENATE("R2C",'Mapa final'!$S$11),"")</f>
        <v/>
      </c>
      <c r="AG11" s="151" t="str">
        <f>IF(AND('Mapa final'!$AD$12="Muy Alta",'Mapa final'!$AF$12="Leve"),CONCATENATE("R2C",'Mapa final'!$S$12),"")</f>
        <v/>
      </c>
      <c r="AH11" s="46" t="str">
        <f>IF(AND('Mapa final'!$AD$11="Muy Alta",'Mapa final'!$AF$11="Catastrófico"),CONCATENATE("R2C",'Mapa final'!$S$11),"")</f>
        <v/>
      </c>
      <c r="AI11" s="153" t="str">
        <f>IF(AND('Mapa final'!$AD$12="Muy Alta",'Mapa final'!$AF$12="Catastrófico"),CONCATENATE("R2C",'Mapa final'!$S$12),"")</f>
        <v/>
      </c>
      <c r="AJ11" s="153" t="str">
        <f>IF(AND('Mapa final'!$AD$11="Muy Alta",'Mapa final'!$AF$11="Catastrófico"),CONCATENATE("R2C",'Mapa final'!$S$11),"")</f>
        <v/>
      </c>
      <c r="AK11" s="153" t="str">
        <f>IF(AND('Mapa final'!$AD$12="Muy Alta",'Mapa final'!$AF$12="Catastrófico"),CONCATENATE("R2C",'Mapa final'!$S$12),"")</f>
        <v/>
      </c>
      <c r="AL11" s="153" t="str">
        <f>IF(AND('Mapa final'!$AD$11="Muy Alta",'Mapa final'!$AF$11="Catastrófico"),CONCATENATE("R2C",'Mapa final'!$S$11),"")</f>
        <v/>
      </c>
      <c r="AM11" s="47" t="str">
        <f>IF(AND('Mapa final'!$AD$12="Muy Alta",'Mapa final'!$AF$12="Catastrófico"),CONCATENATE("R2C",'Mapa final'!$S$12),"")</f>
        <v/>
      </c>
      <c r="AN11" s="70"/>
      <c r="AO11" s="362"/>
      <c r="AP11" s="363"/>
      <c r="AQ11" s="363"/>
      <c r="AR11" s="363"/>
      <c r="AS11" s="363"/>
      <c r="AT11" s="364"/>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01"/>
      <c r="C12" s="301"/>
      <c r="D12" s="302"/>
      <c r="E12" s="342"/>
      <c r="F12" s="343"/>
      <c r="G12" s="343"/>
      <c r="H12" s="343"/>
      <c r="I12" s="343"/>
      <c r="J12" s="44" t="str">
        <f>IF(AND('Mapa final'!$AD$11="Muy Alta",'Mapa final'!$AF$11="Leve"),CONCATENATE("R2C",'Mapa final'!$S$11),"")</f>
        <v/>
      </c>
      <c r="K12" s="151" t="str">
        <f>IF(AND('Mapa final'!$AD$12="Muy Alta",'Mapa final'!$AF$12="Leve"),CONCATENATE("R2C",'Mapa final'!$S$12),"")</f>
        <v/>
      </c>
      <c r="L12" s="151" t="str">
        <f>IF(AND('Mapa final'!$AD$11="Muy Alta",'Mapa final'!$AF$11="Leve"),CONCATENATE("R2C",'Mapa final'!$S$11),"")</f>
        <v/>
      </c>
      <c r="M12" s="151" t="str">
        <f>IF(AND('Mapa final'!$AD$12="Muy Alta",'Mapa final'!$AF$12="Leve"),CONCATENATE("R2C",'Mapa final'!$S$12),"")</f>
        <v/>
      </c>
      <c r="N12" s="151" t="str">
        <f>IF(AND('Mapa final'!$AD$11="Muy Alta",'Mapa final'!$AF$11="Leve"),CONCATENATE("R2C",'Mapa final'!$S$11),"")</f>
        <v/>
      </c>
      <c r="O12" s="45" t="str">
        <f>IF(AND('Mapa final'!$AD$12="Muy Alta",'Mapa final'!$AF$12="Leve"),CONCATENATE("R2C",'Mapa final'!$S$12),"")</f>
        <v/>
      </c>
      <c r="P12" s="44" t="str">
        <f>IF(AND('Mapa final'!$AD$11="Muy Alta",'Mapa final'!$AF$11="Leve"),CONCATENATE("R2C",'Mapa final'!$S$11),"")</f>
        <v/>
      </c>
      <c r="Q12" s="151" t="str">
        <f>IF(AND('Mapa final'!$AD$12="Muy Alta",'Mapa final'!$AF$12="Leve"),CONCATENATE("R2C",'Mapa final'!$S$12),"")</f>
        <v/>
      </c>
      <c r="R12" s="151" t="str">
        <f>IF(AND('Mapa final'!$AD$11="Muy Alta",'Mapa final'!$AF$11="Leve"),CONCATENATE("R2C",'Mapa final'!$S$11),"")</f>
        <v/>
      </c>
      <c r="S12" s="151" t="str">
        <f>IF(AND('Mapa final'!$AD$12="Muy Alta",'Mapa final'!$AF$12="Leve"),CONCATENATE("R2C",'Mapa final'!$S$12),"")</f>
        <v/>
      </c>
      <c r="T12" s="151" t="str">
        <f>IF(AND('Mapa final'!$AD$11="Muy Alta",'Mapa final'!$AF$11="Leve"),CONCATENATE("R2C",'Mapa final'!$S$11),"")</f>
        <v/>
      </c>
      <c r="U12" s="45" t="str">
        <f>IF(AND('Mapa final'!$AD$12="Muy Alta",'Mapa final'!$AF$12="Leve"),CONCATENATE("R2C",'Mapa final'!$S$12),"")</f>
        <v/>
      </c>
      <c r="V12" s="44" t="str">
        <f>IF(AND('Mapa final'!$AD$11="Muy Alta",'Mapa final'!$AF$11="Leve"),CONCATENATE("R2C",'Mapa final'!$S$11),"")</f>
        <v/>
      </c>
      <c r="W12" s="151" t="str">
        <f>IF(AND('Mapa final'!$AD$12="Muy Alta",'Mapa final'!$AF$12="Leve"),CONCATENATE("R2C",'Mapa final'!$S$12),"")</f>
        <v/>
      </c>
      <c r="X12" s="151" t="str">
        <f>IF(AND('Mapa final'!$AD$11="Muy Alta",'Mapa final'!$AF$11="Leve"),CONCATENATE("R2C",'Mapa final'!$S$11),"")</f>
        <v/>
      </c>
      <c r="Y12" s="151" t="str">
        <f>IF(AND('Mapa final'!$AD$12="Muy Alta",'Mapa final'!$AF$12="Leve"),CONCATENATE("R2C",'Mapa final'!$S$12),"")</f>
        <v/>
      </c>
      <c r="Z12" s="151" t="str">
        <f>IF(AND('Mapa final'!$AD$11="Muy Alta",'Mapa final'!$AF$11="Leve"),CONCATENATE("R2C",'Mapa final'!$S$11),"")</f>
        <v/>
      </c>
      <c r="AA12" s="45" t="str">
        <f>IF(AND('Mapa final'!$AD$12="Muy Alta",'Mapa final'!$AF$12="Leve"),CONCATENATE("R2C",'Mapa final'!$S$12),"")</f>
        <v/>
      </c>
      <c r="AB12" s="44" t="str">
        <f>IF(AND('Mapa final'!$AD$11="Muy Alta",'Mapa final'!$AF$11="Leve"),CONCATENATE("R2C",'Mapa final'!$S$11),"")</f>
        <v/>
      </c>
      <c r="AC12" s="151" t="str">
        <f>IF(AND('Mapa final'!$AD$12="Muy Alta",'Mapa final'!$AF$12="Leve"),CONCATENATE("R2C",'Mapa final'!$S$12),"")</f>
        <v/>
      </c>
      <c r="AD12" s="151" t="str">
        <f>IF(AND('Mapa final'!$AD$11="Muy Alta",'Mapa final'!$AF$11="Leve"),CONCATENATE("R2C",'Mapa final'!$S$11),"")</f>
        <v/>
      </c>
      <c r="AE12" s="151" t="str">
        <f>IF(AND('Mapa final'!$AD$12="Muy Alta",'Mapa final'!$AF$12="Leve"),CONCATENATE("R2C",'Mapa final'!$S$12),"")</f>
        <v/>
      </c>
      <c r="AF12" s="151" t="str">
        <f>IF(AND('Mapa final'!$AD$11="Muy Alta",'Mapa final'!$AF$11="Leve"),CONCATENATE("R2C",'Mapa final'!$S$11),"")</f>
        <v/>
      </c>
      <c r="AG12" s="151" t="str">
        <f>IF(AND('Mapa final'!$AD$12="Muy Alta",'Mapa final'!$AF$12="Leve"),CONCATENATE("R2C",'Mapa final'!$S$12),"")</f>
        <v/>
      </c>
      <c r="AH12" s="46" t="str">
        <f>IF(AND('Mapa final'!$AD$11="Muy Alta",'Mapa final'!$AF$11="Catastrófico"),CONCATENATE("R2C",'Mapa final'!$S$11),"")</f>
        <v/>
      </c>
      <c r="AI12" s="153" t="str">
        <f>IF(AND('Mapa final'!$AD$12="Muy Alta",'Mapa final'!$AF$12="Catastrófico"),CONCATENATE("R2C",'Mapa final'!$S$12),"")</f>
        <v/>
      </c>
      <c r="AJ12" s="153" t="str">
        <f>IF(AND('Mapa final'!$AD$11="Muy Alta",'Mapa final'!$AF$11="Catastrófico"),CONCATENATE("R2C",'Mapa final'!$S$11),"")</f>
        <v/>
      </c>
      <c r="AK12" s="153" t="str">
        <f>IF(AND('Mapa final'!$AD$12="Muy Alta",'Mapa final'!$AF$12="Catastrófico"),CONCATENATE("R2C",'Mapa final'!$S$12),"")</f>
        <v/>
      </c>
      <c r="AL12" s="153" t="str">
        <f>IF(AND('Mapa final'!$AD$11="Muy Alta",'Mapa final'!$AF$11="Catastrófico"),CONCATENATE("R2C",'Mapa final'!$S$11),"")</f>
        <v/>
      </c>
      <c r="AM12" s="47" t="str">
        <f>IF(AND('Mapa final'!$AD$12="Muy Alta",'Mapa final'!$AF$12="Catastrófico"),CONCATENATE("R2C",'Mapa final'!$S$12),"")</f>
        <v/>
      </c>
      <c r="AN12" s="70"/>
      <c r="AO12" s="362"/>
      <c r="AP12" s="363"/>
      <c r="AQ12" s="363"/>
      <c r="AR12" s="363"/>
      <c r="AS12" s="363"/>
      <c r="AT12" s="364"/>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01"/>
      <c r="C13" s="301"/>
      <c r="D13" s="302"/>
      <c r="E13" s="342"/>
      <c r="F13" s="343"/>
      <c r="G13" s="343"/>
      <c r="H13" s="343"/>
      <c r="I13" s="343"/>
      <c r="J13" s="44" t="str">
        <f>IF(AND('Mapa final'!$AD$11="Muy Alta",'Mapa final'!$AF$11="Leve"),CONCATENATE("R2C",'Mapa final'!$S$11),"")</f>
        <v/>
      </c>
      <c r="K13" s="151" t="str">
        <f>IF(AND('Mapa final'!$AD$12="Muy Alta",'Mapa final'!$AF$12="Leve"),CONCATENATE("R2C",'Mapa final'!$S$12),"")</f>
        <v/>
      </c>
      <c r="L13" s="151" t="str">
        <f>IF(AND('Mapa final'!$AD$11="Muy Alta",'Mapa final'!$AF$11="Leve"),CONCATENATE("R2C",'Mapa final'!$S$11),"")</f>
        <v/>
      </c>
      <c r="M13" s="151" t="str">
        <f>IF(AND('Mapa final'!$AD$12="Muy Alta",'Mapa final'!$AF$12="Leve"),CONCATENATE("R2C",'Mapa final'!$S$12),"")</f>
        <v/>
      </c>
      <c r="N13" s="151" t="str">
        <f>IF(AND('Mapa final'!$AD$11="Muy Alta",'Mapa final'!$AF$11="Leve"),CONCATENATE("R2C",'Mapa final'!$S$11),"")</f>
        <v/>
      </c>
      <c r="O13" s="45" t="str">
        <f>IF(AND('Mapa final'!$AD$12="Muy Alta",'Mapa final'!$AF$12="Leve"),CONCATENATE("R2C",'Mapa final'!$S$12),"")</f>
        <v/>
      </c>
      <c r="P13" s="44" t="str">
        <f>IF(AND('Mapa final'!$AD$11="Muy Alta",'Mapa final'!$AF$11="Leve"),CONCATENATE("R2C",'Mapa final'!$S$11),"")</f>
        <v/>
      </c>
      <c r="Q13" s="151" t="str">
        <f>IF(AND('Mapa final'!$AD$12="Muy Alta",'Mapa final'!$AF$12="Leve"),CONCATENATE("R2C",'Mapa final'!$S$12),"")</f>
        <v/>
      </c>
      <c r="R13" s="151" t="str">
        <f>IF(AND('Mapa final'!$AD$11="Muy Alta",'Mapa final'!$AF$11="Leve"),CONCATENATE("R2C",'Mapa final'!$S$11),"")</f>
        <v/>
      </c>
      <c r="S13" s="151" t="str">
        <f>IF(AND('Mapa final'!$AD$12="Muy Alta",'Mapa final'!$AF$12="Leve"),CONCATENATE("R2C",'Mapa final'!$S$12),"")</f>
        <v/>
      </c>
      <c r="T13" s="151" t="str">
        <f>IF(AND('Mapa final'!$AD$11="Muy Alta",'Mapa final'!$AF$11="Leve"),CONCATENATE("R2C",'Mapa final'!$S$11),"")</f>
        <v/>
      </c>
      <c r="U13" s="45" t="str">
        <f>IF(AND('Mapa final'!$AD$12="Muy Alta",'Mapa final'!$AF$12="Leve"),CONCATENATE("R2C",'Mapa final'!$S$12),"")</f>
        <v/>
      </c>
      <c r="V13" s="44" t="str">
        <f>IF(AND('Mapa final'!$AD$11="Muy Alta",'Mapa final'!$AF$11="Leve"),CONCATENATE("R2C",'Mapa final'!$S$11),"")</f>
        <v/>
      </c>
      <c r="W13" s="151" t="str">
        <f>IF(AND('Mapa final'!$AD$12="Muy Alta",'Mapa final'!$AF$12="Leve"),CONCATENATE("R2C",'Mapa final'!$S$12),"")</f>
        <v/>
      </c>
      <c r="X13" s="151" t="str">
        <f>IF(AND('Mapa final'!$AD$11="Muy Alta",'Mapa final'!$AF$11="Leve"),CONCATENATE("R2C",'Mapa final'!$S$11),"")</f>
        <v/>
      </c>
      <c r="Y13" s="151" t="str">
        <f>IF(AND('Mapa final'!$AD$12="Muy Alta",'Mapa final'!$AF$12="Leve"),CONCATENATE("R2C",'Mapa final'!$S$12),"")</f>
        <v/>
      </c>
      <c r="Z13" s="151" t="str">
        <f>IF(AND('Mapa final'!$AD$11="Muy Alta",'Mapa final'!$AF$11="Leve"),CONCATENATE("R2C",'Mapa final'!$S$11),"")</f>
        <v/>
      </c>
      <c r="AA13" s="45" t="str">
        <f>IF(AND('Mapa final'!$AD$12="Muy Alta",'Mapa final'!$AF$12="Leve"),CONCATENATE("R2C",'Mapa final'!$S$12),"")</f>
        <v/>
      </c>
      <c r="AB13" s="44" t="str">
        <f>IF(AND('Mapa final'!$AD$11="Muy Alta",'Mapa final'!$AF$11="Leve"),CONCATENATE("R2C",'Mapa final'!$S$11),"")</f>
        <v/>
      </c>
      <c r="AC13" s="151" t="str">
        <f>IF(AND('Mapa final'!$AD$12="Muy Alta",'Mapa final'!$AF$12="Leve"),CONCATENATE("R2C",'Mapa final'!$S$12),"")</f>
        <v/>
      </c>
      <c r="AD13" s="151" t="str">
        <f>IF(AND('Mapa final'!$AD$11="Muy Alta",'Mapa final'!$AF$11="Leve"),CONCATENATE("R2C",'Mapa final'!$S$11),"")</f>
        <v/>
      </c>
      <c r="AE13" s="151" t="str">
        <f>IF(AND('Mapa final'!$AD$12="Muy Alta",'Mapa final'!$AF$12="Leve"),CONCATENATE("R2C",'Mapa final'!$S$12),"")</f>
        <v/>
      </c>
      <c r="AF13" s="151" t="str">
        <f>IF(AND('Mapa final'!$AD$11="Muy Alta",'Mapa final'!$AF$11="Leve"),CONCATENATE("R2C",'Mapa final'!$S$11),"")</f>
        <v/>
      </c>
      <c r="AG13" s="151" t="str">
        <f>IF(AND('Mapa final'!$AD$12="Muy Alta",'Mapa final'!$AF$12="Leve"),CONCATENATE("R2C",'Mapa final'!$S$12),"")</f>
        <v/>
      </c>
      <c r="AH13" s="46" t="str">
        <f>IF(AND('Mapa final'!$AD$11="Muy Alta",'Mapa final'!$AF$11="Catastrófico"),CONCATENATE("R2C",'Mapa final'!$S$11),"")</f>
        <v/>
      </c>
      <c r="AI13" s="153" t="str">
        <f>IF(AND('Mapa final'!$AD$12="Muy Alta",'Mapa final'!$AF$12="Catastrófico"),CONCATENATE("R2C",'Mapa final'!$S$12),"")</f>
        <v/>
      </c>
      <c r="AJ13" s="153" t="str">
        <f>IF(AND('Mapa final'!$AD$11="Muy Alta",'Mapa final'!$AF$11="Catastrófico"),CONCATENATE("R2C",'Mapa final'!$S$11),"")</f>
        <v/>
      </c>
      <c r="AK13" s="153" t="str">
        <f>IF(AND('Mapa final'!$AD$12="Muy Alta",'Mapa final'!$AF$12="Catastrófico"),CONCATENATE("R2C",'Mapa final'!$S$12),"")</f>
        <v/>
      </c>
      <c r="AL13" s="153" t="str">
        <f>IF(AND('Mapa final'!$AD$11="Muy Alta",'Mapa final'!$AF$11="Catastrófico"),CONCATENATE("R2C",'Mapa final'!$S$11),"")</f>
        <v/>
      </c>
      <c r="AM13" s="47" t="str">
        <f>IF(AND('Mapa final'!$AD$12="Muy Alta",'Mapa final'!$AF$12="Catastrófico"),CONCATENATE("R2C",'Mapa final'!$S$12),"")</f>
        <v/>
      </c>
      <c r="AN13" s="70"/>
      <c r="AO13" s="362"/>
      <c r="AP13" s="363"/>
      <c r="AQ13" s="363"/>
      <c r="AR13" s="363"/>
      <c r="AS13" s="363"/>
      <c r="AT13" s="364"/>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01"/>
      <c r="C14" s="301"/>
      <c r="D14" s="302"/>
      <c r="E14" s="342"/>
      <c r="F14" s="343"/>
      <c r="G14" s="343"/>
      <c r="H14" s="343"/>
      <c r="I14" s="343"/>
      <c r="J14" s="44" t="str">
        <f>IF(AND('Mapa final'!$AD$11="Muy Alta",'Mapa final'!$AF$11="Leve"),CONCATENATE("R2C",'Mapa final'!$S$11),"")</f>
        <v/>
      </c>
      <c r="K14" s="151" t="str">
        <f>IF(AND('Mapa final'!$AD$12="Muy Alta",'Mapa final'!$AF$12="Leve"),CONCATENATE("R2C",'Mapa final'!$S$12),"")</f>
        <v/>
      </c>
      <c r="L14" s="151" t="str">
        <f>IF(AND('Mapa final'!$AD$11="Muy Alta",'Mapa final'!$AF$11="Leve"),CONCATENATE("R2C",'Mapa final'!$S$11),"")</f>
        <v/>
      </c>
      <c r="M14" s="151" t="str">
        <f>IF(AND('Mapa final'!$AD$12="Muy Alta",'Mapa final'!$AF$12="Leve"),CONCATENATE("R2C",'Mapa final'!$S$12),"")</f>
        <v/>
      </c>
      <c r="N14" s="151" t="str">
        <f>IF(AND('Mapa final'!$AD$11="Muy Alta",'Mapa final'!$AF$11="Leve"),CONCATENATE("R2C",'Mapa final'!$S$11),"")</f>
        <v/>
      </c>
      <c r="O14" s="45" t="str">
        <f>IF(AND('Mapa final'!$AD$12="Muy Alta",'Mapa final'!$AF$12="Leve"),CONCATENATE("R2C",'Mapa final'!$S$12),"")</f>
        <v/>
      </c>
      <c r="P14" s="44" t="str">
        <f>IF(AND('Mapa final'!$AD$11="Muy Alta",'Mapa final'!$AF$11="Leve"),CONCATENATE("R2C",'Mapa final'!$S$11),"")</f>
        <v/>
      </c>
      <c r="Q14" s="151" t="str">
        <f>IF(AND('Mapa final'!$AD$12="Muy Alta",'Mapa final'!$AF$12="Leve"),CONCATENATE("R2C",'Mapa final'!$S$12),"")</f>
        <v/>
      </c>
      <c r="R14" s="151" t="str">
        <f>IF(AND('Mapa final'!$AD$11="Muy Alta",'Mapa final'!$AF$11="Leve"),CONCATENATE("R2C",'Mapa final'!$S$11),"")</f>
        <v/>
      </c>
      <c r="S14" s="151" t="str">
        <f>IF(AND('Mapa final'!$AD$12="Muy Alta",'Mapa final'!$AF$12="Leve"),CONCATENATE("R2C",'Mapa final'!$S$12),"")</f>
        <v/>
      </c>
      <c r="T14" s="151" t="str">
        <f>IF(AND('Mapa final'!$AD$11="Muy Alta",'Mapa final'!$AF$11="Leve"),CONCATENATE("R2C",'Mapa final'!$S$11),"")</f>
        <v/>
      </c>
      <c r="U14" s="45" t="str">
        <f>IF(AND('Mapa final'!$AD$12="Muy Alta",'Mapa final'!$AF$12="Leve"),CONCATENATE("R2C",'Mapa final'!$S$12),"")</f>
        <v/>
      </c>
      <c r="V14" s="44" t="str">
        <f>IF(AND('Mapa final'!$AD$11="Muy Alta",'Mapa final'!$AF$11="Leve"),CONCATENATE("R2C",'Mapa final'!$S$11),"")</f>
        <v/>
      </c>
      <c r="W14" s="151" t="str">
        <f>IF(AND('Mapa final'!$AD$12="Muy Alta",'Mapa final'!$AF$12="Leve"),CONCATENATE("R2C",'Mapa final'!$S$12),"")</f>
        <v/>
      </c>
      <c r="X14" s="151" t="str">
        <f>IF(AND('Mapa final'!$AD$11="Muy Alta",'Mapa final'!$AF$11="Leve"),CONCATENATE("R2C",'Mapa final'!$S$11),"")</f>
        <v/>
      </c>
      <c r="Y14" s="151" t="str">
        <f>IF(AND('Mapa final'!$AD$12="Muy Alta",'Mapa final'!$AF$12="Leve"),CONCATENATE("R2C",'Mapa final'!$S$12),"")</f>
        <v/>
      </c>
      <c r="Z14" s="151" t="str">
        <f>IF(AND('Mapa final'!$AD$11="Muy Alta",'Mapa final'!$AF$11="Leve"),CONCATENATE("R2C",'Mapa final'!$S$11),"")</f>
        <v/>
      </c>
      <c r="AA14" s="45" t="str">
        <f>IF(AND('Mapa final'!$AD$12="Muy Alta",'Mapa final'!$AF$12="Leve"),CONCATENATE("R2C",'Mapa final'!$S$12),"")</f>
        <v/>
      </c>
      <c r="AB14" s="44" t="str">
        <f>IF(AND('Mapa final'!$AD$11="Muy Alta",'Mapa final'!$AF$11="Leve"),CONCATENATE("R2C",'Mapa final'!$S$11),"")</f>
        <v/>
      </c>
      <c r="AC14" s="151" t="str">
        <f>IF(AND('Mapa final'!$AD$12="Muy Alta",'Mapa final'!$AF$12="Leve"),CONCATENATE("R2C",'Mapa final'!$S$12),"")</f>
        <v/>
      </c>
      <c r="AD14" s="151" t="str">
        <f>IF(AND('Mapa final'!$AD$11="Muy Alta",'Mapa final'!$AF$11="Leve"),CONCATENATE("R2C",'Mapa final'!$S$11),"")</f>
        <v/>
      </c>
      <c r="AE14" s="151" t="str">
        <f>IF(AND('Mapa final'!$AD$12="Muy Alta",'Mapa final'!$AF$12="Leve"),CONCATENATE("R2C",'Mapa final'!$S$12),"")</f>
        <v/>
      </c>
      <c r="AF14" s="151" t="str">
        <f>IF(AND('Mapa final'!$AD$11="Muy Alta",'Mapa final'!$AF$11="Leve"),CONCATENATE("R2C",'Mapa final'!$S$11),"")</f>
        <v/>
      </c>
      <c r="AG14" s="151" t="str">
        <f>IF(AND('Mapa final'!$AD$12="Muy Alta",'Mapa final'!$AF$12="Leve"),CONCATENATE("R2C",'Mapa final'!$S$12),"")</f>
        <v/>
      </c>
      <c r="AH14" s="46" t="str">
        <f>IF(AND('Mapa final'!$AD$11="Muy Alta",'Mapa final'!$AF$11="Catastrófico"),CONCATENATE("R2C",'Mapa final'!$S$11),"")</f>
        <v/>
      </c>
      <c r="AI14" s="153" t="str">
        <f>IF(AND('Mapa final'!$AD$12="Muy Alta",'Mapa final'!$AF$12="Catastrófico"),CONCATENATE("R2C",'Mapa final'!$S$12),"")</f>
        <v/>
      </c>
      <c r="AJ14" s="153" t="str">
        <f>IF(AND('Mapa final'!$AD$11="Muy Alta",'Mapa final'!$AF$11="Catastrófico"),CONCATENATE("R2C",'Mapa final'!$S$11),"")</f>
        <v/>
      </c>
      <c r="AK14" s="153" t="str">
        <f>IF(AND('Mapa final'!$AD$12="Muy Alta",'Mapa final'!$AF$12="Catastrófico"),CONCATENATE("R2C",'Mapa final'!$S$12),"")</f>
        <v/>
      </c>
      <c r="AL14" s="153" t="str">
        <f>IF(AND('Mapa final'!$AD$11="Muy Alta",'Mapa final'!$AF$11="Catastrófico"),CONCATENATE("R2C",'Mapa final'!$S$11),"")</f>
        <v/>
      </c>
      <c r="AM14" s="47" t="str">
        <f>IF(AND('Mapa final'!$AD$12="Muy Alta",'Mapa final'!$AF$12="Catastrófico"),CONCATENATE("R2C",'Mapa final'!$S$12),"")</f>
        <v/>
      </c>
      <c r="AN14" s="70"/>
      <c r="AO14" s="362"/>
      <c r="AP14" s="363"/>
      <c r="AQ14" s="363"/>
      <c r="AR14" s="363"/>
      <c r="AS14" s="363"/>
      <c r="AT14" s="36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01"/>
      <c r="C15" s="301"/>
      <c r="D15" s="302"/>
      <c r="E15" s="345"/>
      <c r="F15" s="346"/>
      <c r="G15" s="346"/>
      <c r="H15" s="346"/>
      <c r="I15" s="346"/>
      <c r="J15" s="44" t="str">
        <f>IF(AND('Mapa final'!$AD$11="Muy Alta",'Mapa final'!$AF$11="Leve"),CONCATENATE("R2C",'Mapa final'!$S$11),"")</f>
        <v/>
      </c>
      <c r="K15" s="151" t="str">
        <f>IF(AND('Mapa final'!$AD$12="Muy Alta",'Mapa final'!$AF$12="Leve"),CONCATENATE("R2C",'Mapa final'!$S$12),"")</f>
        <v/>
      </c>
      <c r="L15" s="151" t="str">
        <f>IF(AND('Mapa final'!$AD$11="Muy Alta",'Mapa final'!$AF$11="Leve"),CONCATENATE("R2C",'Mapa final'!$S$11),"")</f>
        <v/>
      </c>
      <c r="M15" s="151" t="str">
        <f>IF(AND('Mapa final'!$AD$12="Muy Alta",'Mapa final'!$AF$12="Leve"),CONCATENATE("R2C",'Mapa final'!$S$12),"")</f>
        <v/>
      </c>
      <c r="N15" s="151" t="str">
        <f>IF(AND('Mapa final'!$AD$11="Muy Alta",'Mapa final'!$AF$11="Leve"),CONCATENATE("R2C",'Mapa final'!$S$11),"")</f>
        <v/>
      </c>
      <c r="O15" s="45" t="str">
        <f>IF(AND('Mapa final'!$AD$12="Muy Alta",'Mapa final'!$AF$12="Leve"),CONCATENATE("R2C",'Mapa final'!$S$12),"")</f>
        <v/>
      </c>
      <c r="P15" s="48" t="str">
        <f>IF(AND('Mapa final'!$AD$11="Muy Alta",'Mapa final'!$AF$11="Leve"),CONCATENATE("R2C",'Mapa final'!$S$11),"")</f>
        <v/>
      </c>
      <c r="Q15" s="49" t="str">
        <f>IF(AND('Mapa final'!$AD$12="Muy Alta",'Mapa final'!$AF$12="Leve"),CONCATENATE("R2C",'Mapa final'!$S$12),"")</f>
        <v/>
      </c>
      <c r="R15" s="49" t="str">
        <f>IF(AND('Mapa final'!$AD$11="Muy Alta",'Mapa final'!$AF$11="Leve"),CONCATENATE("R2C",'Mapa final'!$S$11),"")</f>
        <v/>
      </c>
      <c r="S15" s="49" t="str">
        <f>IF(AND('Mapa final'!$AD$12="Muy Alta",'Mapa final'!$AF$12="Leve"),CONCATENATE("R2C",'Mapa final'!$S$12),"")</f>
        <v/>
      </c>
      <c r="T15" s="49" t="str">
        <f>IF(AND('Mapa final'!$AD$11="Muy Alta",'Mapa final'!$AF$11="Leve"),CONCATENATE("R2C",'Mapa final'!$S$11),"")</f>
        <v/>
      </c>
      <c r="U15" s="50" t="str">
        <f>IF(AND('Mapa final'!$AD$12="Muy Alta",'Mapa final'!$AF$12="Leve"),CONCATENATE("R2C",'Mapa final'!$S$12),"")</f>
        <v/>
      </c>
      <c r="V15" s="48" t="str">
        <f>IF(AND('Mapa final'!$AD$11="Muy Alta",'Mapa final'!$AF$11="Leve"),CONCATENATE("R2C",'Mapa final'!$S$11),"")</f>
        <v/>
      </c>
      <c r="W15" s="49" t="str">
        <f>IF(AND('Mapa final'!$AD$12="Muy Alta",'Mapa final'!$AF$12="Leve"),CONCATENATE("R2C",'Mapa final'!$S$12),"")</f>
        <v/>
      </c>
      <c r="X15" s="49" t="str">
        <f>IF(AND('Mapa final'!$AD$11="Muy Alta",'Mapa final'!$AF$11="Leve"),CONCATENATE("R2C",'Mapa final'!$S$11),"")</f>
        <v/>
      </c>
      <c r="Y15" s="49" t="str">
        <f>IF(AND('Mapa final'!$AD$12="Muy Alta",'Mapa final'!$AF$12="Leve"),CONCATENATE("R2C",'Mapa final'!$S$12),"")</f>
        <v/>
      </c>
      <c r="Z15" s="49" t="str">
        <f>IF(AND('Mapa final'!$AD$11="Muy Alta",'Mapa final'!$AF$11="Leve"),CONCATENATE("R2C",'Mapa final'!$S$11),"")</f>
        <v/>
      </c>
      <c r="AA15" s="50" t="str">
        <f>IF(AND('Mapa final'!$AD$12="Muy Alta",'Mapa final'!$AF$12="Leve"),CONCATENATE("R2C",'Mapa final'!$S$12),"")</f>
        <v/>
      </c>
      <c r="AB15" s="48" t="str">
        <f>IF(AND('Mapa final'!$AD$11="Muy Alta",'Mapa final'!$AF$11="Leve"),CONCATENATE("R2C",'Mapa final'!$S$11),"")</f>
        <v/>
      </c>
      <c r="AC15" s="49" t="str">
        <f>IF(AND('Mapa final'!$AD$12="Muy Alta",'Mapa final'!$AF$12="Leve"),CONCATENATE("R2C",'Mapa final'!$S$12),"")</f>
        <v/>
      </c>
      <c r="AD15" s="49" t="str">
        <f>IF(AND('Mapa final'!$AD$11="Muy Alta",'Mapa final'!$AF$11="Leve"),CONCATENATE("R2C",'Mapa final'!$S$11),"")</f>
        <v/>
      </c>
      <c r="AE15" s="49" t="str">
        <f>IF(AND('Mapa final'!$AD$12="Muy Alta",'Mapa final'!$AF$12="Leve"),CONCATENATE("R2C",'Mapa final'!$S$12),"")</f>
        <v/>
      </c>
      <c r="AF15" s="49" t="str">
        <f>IF(AND('Mapa final'!$AD$11="Muy Alta",'Mapa final'!$AF$11="Leve"),CONCATENATE("R2C",'Mapa final'!$S$11),"")</f>
        <v/>
      </c>
      <c r="AG15" s="49" t="str">
        <f>IF(AND('Mapa final'!$AD$12="Muy Alta",'Mapa final'!$AF$12="Leve"),CONCATENATE("R2C",'Mapa final'!$S$12),"")</f>
        <v/>
      </c>
      <c r="AH15" s="51" t="str">
        <f>IF(AND('Mapa final'!$AD$11="Muy Alta",'Mapa final'!$AF$11="Catastrófico"),CONCATENATE("R2C",'Mapa final'!$S$11),"")</f>
        <v/>
      </c>
      <c r="AI15" s="52" t="str">
        <f>IF(AND('Mapa final'!$AD$12="Muy Alta",'Mapa final'!$AF$12="Catastrófico"),CONCATENATE("R2C",'Mapa final'!$S$12),"")</f>
        <v/>
      </c>
      <c r="AJ15" s="52" t="str">
        <f>IF(AND('Mapa final'!$AD$11="Muy Alta",'Mapa final'!$AF$11="Catastrófico"),CONCATENATE("R2C",'Mapa final'!$S$11),"")</f>
        <v/>
      </c>
      <c r="AK15" s="52" t="str">
        <f>IF(AND('Mapa final'!$AD$12="Muy Alta",'Mapa final'!$AF$12="Catastrófico"),CONCATENATE("R2C",'Mapa final'!$S$12),"")</f>
        <v/>
      </c>
      <c r="AL15" s="52" t="str">
        <f>IF(AND('Mapa final'!$AD$11="Muy Alta",'Mapa final'!$AF$11="Catastrófico"),CONCATENATE("R2C",'Mapa final'!$S$11),"")</f>
        <v/>
      </c>
      <c r="AM15" s="53" t="str">
        <f>IF(AND('Mapa final'!$AD$12="Muy Alta",'Mapa final'!$AF$12="Catastrófico"),CONCATENATE("R2C",'Mapa final'!$S$12),"")</f>
        <v/>
      </c>
      <c r="AN15" s="70"/>
      <c r="AO15" s="365"/>
      <c r="AP15" s="366"/>
      <c r="AQ15" s="366"/>
      <c r="AR15" s="366"/>
      <c r="AS15" s="366"/>
      <c r="AT15" s="36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01"/>
      <c r="C16" s="301"/>
      <c r="D16" s="302"/>
      <c r="E16" s="339" t="s">
        <v>162</v>
      </c>
      <c r="F16" s="340"/>
      <c r="G16" s="340"/>
      <c r="H16" s="340"/>
      <c r="I16" s="340"/>
      <c r="J16" s="54" t="str">
        <f>IF(AND('Mapa final'!$AD$11="Alta",'Mapa final'!$AF$11="Leve"),CONCATENATE("R2C",'Mapa final'!$S$11),"")</f>
        <v/>
      </c>
      <c r="K16" s="55" t="str">
        <f>IF(AND('Mapa final'!$AD$12="Alta",'Mapa final'!$AF$12="Leve"),CONCATENATE("R2C",'Mapa final'!$S$12),"")</f>
        <v/>
      </c>
      <c r="L16" s="55" t="str">
        <f>IF(AND('Mapa final'!$AD$11="Alta",'Mapa final'!$AF$11="Leve"),CONCATENATE("R2C",'Mapa final'!$S$11),"")</f>
        <v/>
      </c>
      <c r="M16" s="55" t="str">
        <f>IF(AND('Mapa final'!$AD$12="Alta",'Mapa final'!$AF$12="Leve"),CONCATENATE("R2C",'Mapa final'!$S$12),"")</f>
        <v/>
      </c>
      <c r="N16" s="55" t="str">
        <f>IF(AND('Mapa final'!$AD$11="Alta",'Mapa final'!$AF$11="Leve"),CONCATENATE("R2C",'Mapa final'!$S$11),"")</f>
        <v/>
      </c>
      <c r="O16" s="56" t="str">
        <f>IF(AND('Mapa final'!$AD$12="Alta",'Mapa final'!$AF$12="Leve"),CONCATENATE("R2C",'Mapa final'!$S$12),"")</f>
        <v/>
      </c>
      <c r="P16" s="54" t="str">
        <f>IF(AND('Mapa final'!$AD$11="Alta",'Mapa final'!$AF$11="Leve"),CONCATENATE("R2C",'Mapa final'!$S$11),"")</f>
        <v/>
      </c>
      <c r="Q16" s="55" t="str">
        <f>IF(AND('Mapa final'!$AD$12="Alta",'Mapa final'!$AF$12="Leve"),CONCATENATE("R2C",'Mapa final'!$S$12),"")</f>
        <v/>
      </c>
      <c r="R16" s="55" t="str">
        <f>IF(AND('Mapa final'!$AD$11="Alta",'Mapa final'!$AF$11="Leve"),CONCATENATE("R2C",'Mapa final'!$S$11),"")</f>
        <v/>
      </c>
      <c r="S16" s="55" t="str">
        <f>IF(AND('Mapa final'!$AD$12="Alta",'Mapa final'!$AF$12="Leve"),CONCATENATE("R2C",'Mapa final'!$S$12),"")</f>
        <v/>
      </c>
      <c r="T16" s="55" t="str">
        <f>IF(AND('Mapa final'!$AD$11="Alta",'Mapa final'!$AF$11="Leve"),CONCATENATE("R2C",'Mapa final'!$S$11),"")</f>
        <v/>
      </c>
      <c r="U16" s="56" t="str">
        <f>IF(AND('Mapa final'!$AD$12="Alta",'Mapa final'!$AF$12="Leve"),CONCATENATE("R2C",'Mapa final'!$S$12),"")</f>
        <v/>
      </c>
      <c r="V16" s="38" t="str">
        <f>IF(AND('Mapa final'!$AD$11="Muy Alta",'Mapa final'!$AF$11="Leve"),CONCATENATE("R2C",'Mapa final'!$S$11),"")</f>
        <v/>
      </c>
      <c r="W16" s="39" t="str">
        <f>IF(AND('Mapa final'!$AD$12="Muy Alta",'Mapa final'!$AF$12="Leve"),CONCATENATE("R2C",'Mapa final'!$S$12),"")</f>
        <v/>
      </c>
      <c r="X16" s="39" t="str">
        <f>IF(AND('Mapa final'!$AD$11="Muy Alta",'Mapa final'!$AF$11="Leve"),CONCATENATE("R2C",'Mapa final'!$S$11),"")</f>
        <v/>
      </c>
      <c r="Y16" s="39" t="str">
        <f>IF(AND('Mapa final'!$AD$12="Muy Alta",'Mapa final'!$AF$12="Leve"),CONCATENATE("R2C",'Mapa final'!$S$12),"")</f>
        <v/>
      </c>
      <c r="Z16" s="39" t="str">
        <f>IF(AND('Mapa final'!$AD$11="Muy Alta",'Mapa final'!$AF$11="Leve"),CONCATENATE("R2C",'Mapa final'!$S$11),"")</f>
        <v/>
      </c>
      <c r="AA16" s="40" t="str">
        <f>IF(AND('Mapa final'!$AD$12="Muy Alta",'Mapa final'!$AF$12="Leve"),CONCATENATE("R2C",'Mapa final'!$S$12),"")</f>
        <v/>
      </c>
      <c r="AB16" s="38" t="str">
        <f>IF(AND('Mapa final'!$AD$11="Muy Alta",'Mapa final'!$AF$11="Leve"),CONCATENATE("R2C",'Mapa final'!$S$11),"")</f>
        <v/>
      </c>
      <c r="AC16" s="39" t="str">
        <f>IF(AND('Mapa final'!$AD$12="Muy Alta",'Mapa final'!$AF$12="Leve"),CONCATENATE("R2C",'Mapa final'!$S$12),"")</f>
        <v/>
      </c>
      <c r="AD16" s="39" t="str">
        <f>IF(AND('Mapa final'!$AD$11="Muy Alta",'Mapa final'!$AF$11="Leve"),CONCATENATE("R2C",'Mapa final'!$S$11),"")</f>
        <v/>
      </c>
      <c r="AE16" s="39" t="str">
        <f>IF(AND('Mapa final'!$AD$12="Muy Alta",'Mapa final'!$AF$12="Leve"),CONCATENATE("R2C",'Mapa final'!$S$12),"")</f>
        <v/>
      </c>
      <c r="AF16" s="39" t="str">
        <f>IF(AND('Mapa final'!$AD$11="Muy Alta",'Mapa final'!$AF$11="Leve"),CONCATENATE("R2C",'Mapa final'!$S$11),"")</f>
        <v/>
      </c>
      <c r="AG16" s="40" t="str">
        <f>IF(AND('Mapa final'!$AD$12="Muy Alta",'Mapa final'!$AF$12="Leve"),CONCATENATE("R2C",'Mapa final'!$S$12),"")</f>
        <v/>
      </c>
      <c r="AH16" s="41" t="str">
        <f>IF(AND('Mapa final'!$AD$11="Muy Alta",'Mapa final'!$AF$11="Catastrófico"),CONCATENATE("R2C",'Mapa final'!$S$11),"")</f>
        <v/>
      </c>
      <c r="AI16" s="42" t="str">
        <f>IF(AND('Mapa final'!$AD$12="Muy Alta",'Mapa final'!$AF$12="Catastrófico"),CONCATENATE("R2C",'Mapa final'!$S$12),"")</f>
        <v/>
      </c>
      <c r="AJ16" s="42" t="str">
        <f>IF(AND('Mapa final'!$AD$11="Muy Alta",'Mapa final'!$AF$11="Catastrófico"),CONCATENATE("R2C",'Mapa final'!$S$11),"")</f>
        <v/>
      </c>
      <c r="AK16" s="42" t="str">
        <f>IF(AND('Mapa final'!$AD$12="Muy Alta",'Mapa final'!$AF$12="Catastrófico"),CONCATENATE("R2C",'Mapa final'!$S$12),"")</f>
        <v/>
      </c>
      <c r="AL16" s="42" t="str">
        <f>IF(AND('Mapa final'!$AD$11="Muy Alta",'Mapa final'!$AF$11="Catastrófico"),CONCATENATE("R2C",'Mapa final'!$S$11),"")</f>
        <v/>
      </c>
      <c r="AM16" s="43" t="str">
        <f>IF(AND('Mapa final'!$AD$12="Muy Alta",'Mapa final'!$AF$12="Catastrófico"),CONCATENATE("R2C",'Mapa final'!$S$12),"")</f>
        <v/>
      </c>
      <c r="AN16" s="70"/>
      <c r="AO16" s="349" t="s">
        <v>163</v>
      </c>
      <c r="AP16" s="350"/>
      <c r="AQ16" s="350"/>
      <c r="AR16" s="350"/>
      <c r="AS16" s="350"/>
      <c r="AT16" s="351"/>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01"/>
      <c r="C17" s="301"/>
      <c r="D17" s="302"/>
      <c r="E17" s="358"/>
      <c r="F17" s="343"/>
      <c r="G17" s="343"/>
      <c r="H17" s="343"/>
      <c r="I17" s="343"/>
      <c r="J17" s="57" t="str">
        <f>IF(AND('Mapa final'!$AD$11="Alta",'Mapa final'!$AF$11="Leve"),CONCATENATE("R2C",'Mapa final'!$S$11),"")</f>
        <v/>
      </c>
      <c r="K17" s="152" t="str">
        <f>IF(AND('Mapa final'!$AD$12="Alta",'Mapa final'!$AF$12="Leve"),CONCATENATE("R2C",'Mapa final'!$S$12),"")</f>
        <v/>
      </c>
      <c r="L17" s="152" t="str">
        <f>IF(AND('Mapa final'!$AD$11="Alta",'Mapa final'!$AF$11="Leve"),CONCATENATE("R2C",'Mapa final'!$S$11),"")</f>
        <v/>
      </c>
      <c r="M17" s="152" t="str">
        <f>IF(AND('Mapa final'!$AD$12="Alta",'Mapa final'!$AF$12="Leve"),CONCATENATE("R2C",'Mapa final'!$S$12),"")</f>
        <v/>
      </c>
      <c r="N17" s="152" t="str">
        <f>IF(AND('Mapa final'!$AD$11="Alta",'Mapa final'!$AF$11="Leve"),CONCATENATE("R2C",'Mapa final'!$S$11),"")</f>
        <v/>
      </c>
      <c r="O17" s="58" t="str">
        <f>IF(AND('Mapa final'!$AD$12="Alta",'Mapa final'!$AF$12="Leve"),CONCATENATE("R2C",'Mapa final'!$S$12),"")</f>
        <v/>
      </c>
      <c r="P17" s="57" t="str">
        <f>IF(AND('Mapa final'!$AD$11="Alta",'Mapa final'!$AF$11="Leve"),CONCATENATE("R2C",'Mapa final'!$S$11),"")</f>
        <v/>
      </c>
      <c r="Q17" s="152" t="str">
        <f>IF(AND('Mapa final'!$AD$12="Alta",'Mapa final'!$AF$12="Leve"),CONCATENATE("R2C",'Mapa final'!$S$12),"")</f>
        <v/>
      </c>
      <c r="R17" s="152" t="str">
        <f>IF(AND('Mapa final'!$AD$11="Alta",'Mapa final'!$AF$11="Leve"),CONCATENATE("R2C",'Mapa final'!$S$11),"")</f>
        <v/>
      </c>
      <c r="S17" s="152" t="str">
        <f>IF(AND('Mapa final'!$AD$12="Alta",'Mapa final'!$AF$12="Leve"),CONCATENATE("R2C",'Mapa final'!$S$12),"")</f>
        <v/>
      </c>
      <c r="T17" s="152" t="str">
        <f>IF(AND('Mapa final'!$AD$11="Alta",'Mapa final'!$AF$11="Leve"),CONCATENATE("R2C",'Mapa final'!$S$11),"")</f>
        <v/>
      </c>
      <c r="U17" s="58" t="str">
        <f>IF(AND('Mapa final'!$AD$12="Alta",'Mapa final'!$AF$12="Leve"),CONCATENATE("R2C",'Mapa final'!$S$12),"")</f>
        <v/>
      </c>
      <c r="V17" s="44" t="str">
        <f>IF(AND('Mapa final'!$AD$11="Muy Alta",'Mapa final'!$AF$11="Leve"),CONCATENATE("R2C",'Mapa final'!$S$11),"")</f>
        <v/>
      </c>
      <c r="W17" s="151" t="str">
        <f>IF(AND('Mapa final'!$AD$12="Muy Alta",'Mapa final'!$AF$12="Leve"),CONCATENATE("R2C",'Mapa final'!$S$12),"")</f>
        <v/>
      </c>
      <c r="X17" s="151" t="str">
        <f>IF(AND('Mapa final'!$AD$11="Muy Alta",'Mapa final'!$AF$11="Leve"),CONCATENATE("R2C",'Mapa final'!$S$11),"")</f>
        <v/>
      </c>
      <c r="Y17" s="151" t="str">
        <f>IF(AND('Mapa final'!$AD$12="Muy Alta",'Mapa final'!$AF$12="Leve"),CONCATENATE("R2C",'Mapa final'!$S$12),"")</f>
        <v/>
      </c>
      <c r="Z17" s="151" t="str">
        <f>IF(AND('Mapa final'!$AD$11="Muy Alta",'Mapa final'!$AF$11="Leve"),CONCATENATE("R2C",'Mapa final'!$S$11),"")</f>
        <v/>
      </c>
      <c r="AA17" s="45" t="str">
        <f>IF(AND('Mapa final'!$AD$12="Muy Alta",'Mapa final'!$AF$12="Leve"),CONCATENATE("R2C",'Mapa final'!$S$12),"")</f>
        <v/>
      </c>
      <c r="AB17" s="44" t="str">
        <f>IF(AND('Mapa final'!$AD$11="Muy Alta",'Mapa final'!$AF$11="Leve"),CONCATENATE("R2C",'Mapa final'!$S$11),"")</f>
        <v/>
      </c>
      <c r="AC17" s="151" t="str">
        <f>IF(AND('Mapa final'!$AD$12="Muy Alta",'Mapa final'!$AF$12="Leve"),CONCATENATE("R2C",'Mapa final'!$S$12),"")</f>
        <v/>
      </c>
      <c r="AD17" s="151" t="str">
        <f>IF(AND('Mapa final'!$AD$11="Muy Alta",'Mapa final'!$AF$11="Leve"),CONCATENATE("R2C",'Mapa final'!$S$11),"")</f>
        <v/>
      </c>
      <c r="AE17" s="151" t="str">
        <f>IF(AND('Mapa final'!$AD$12="Muy Alta",'Mapa final'!$AF$12="Leve"),CONCATENATE("R2C",'Mapa final'!$S$12),"")</f>
        <v/>
      </c>
      <c r="AF17" s="151" t="str">
        <f>IF(AND('Mapa final'!$AD$11="Muy Alta",'Mapa final'!$AF$11="Leve"),CONCATENATE("R2C",'Mapa final'!$S$11),"")</f>
        <v/>
      </c>
      <c r="AG17" s="45" t="str">
        <f>IF(AND('Mapa final'!$AD$12="Muy Alta",'Mapa final'!$AF$12="Leve"),CONCATENATE("R2C",'Mapa final'!$S$12),"")</f>
        <v/>
      </c>
      <c r="AH17" s="46" t="str">
        <f>IF(AND('Mapa final'!$AD$11="Muy Alta",'Mapa final'!$AF$11="Catastrófico"),CONCATENATE("R2C",'Mapa final'!$S$11),"")</f>
        <v/>
      </c>
      <c r="AI17" s="153" t="str">
        <f>IF(AND('Mapa final'!$AD$12="Muy Alta",'Mapa final'!$AF$12="Catastrófico"),CONCATENATE("R2C",'Mapa final'!$S$12),"")</f>
        <v/>
      </c>
      <c r="AJ17" s="153" t="str">
        <f>IF(AND('Mapa final'!$AD$11="Muy Alta",'Mapa final'!$AF$11="Catastrófico"),CONCATENATE("R2C",'Mapa final'!$S$11),"")</f>
        <v/>
      </c>
      <c r="AK17" s="153" t="str">
        <f>IF(AND('Mapa final'!$AD$12="Muy Alta",'Mapa final'!$AF$12="Catastrófico"),CONCATENATE("R2C",'Mapa final'!$S$12),"")</f>
        <v/>
      </c>
      <c r="AL17" s="153" t="str">
        <f>IF(AND('Mapa final'!$AD$11="Muy Alta",'Mapa final'!$AF$11="Catastrófico"),CONCATENATE("R2C",'Mapa final'!$S$11),"")</f>
        <v/>
      </c>
      <c r="AM17" s="47" t="str">
        <f>IF(AND('Mapa final'!$AD$12="Muy Alta",'Mapa final'!$AF$12="Catastrófico"),CONCATENATE("R2C",'Mapa final'!$S$12),"")</f>
        <v/>
      </c>
      <c r="AN17" s="70"/>
      <c r="AO17" s="352"/>
      <c r="AP17" s="353"/>
      <c r="AQ17" s="353"/>
      <c r="AR17" s="353"/>
      <c r="AS17" s="353"/>
      <c r="AT17" s="354"/>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01"/>
      <c r="C18" s="301"/>
      <c r="D18" s="302"/>
      <c r="E18" s="342"/>
      <c r="F18" s="343"/>
      <c r="G18" s="343"/>
      <c r="H18" s="343"/>
      <c r="I18" s="343"/>
      <c r="J18" s="57" t="str">
        <f>IF(AND('Mapa final'!$AD$11="Alta",'Mapa final'!$AF$11="Leve"),CONCATENATE("R2C",'Mapa final'!$S$11),"")</f>
        <v/>
      </c>
      <c r="K18" s="152" t="str">
        <f>IF(AND('Mapa final'!$AD$12="Alta",'Mapa final'!$AF$12="Leve"),CONCATENATE("R2C",'Mapa final'!$S$12),"")</f>
        <v/>
      </c>
      <c r="L18" s="152" t="str">
        <f>IF(AND('Mapa final'!$AD$11="Alta",'Mapa final'!$AF$11="Leve"),CONCATENATE("R2C",'Mapa final'!$S$11),"")</f>
        <v/>
      </c>
      <c r="M18" s="152" t="str">
        <f>IF(AND('Mapa final'!$AD$12="Alta",'Mapa final'!$AF$12="Leve"),CONCATENATE("R2C",'Mapa final'!$S$12),"")</f>
        <v/>
      </c>
      <c r="N18" s="152" t="str">
        <f>IF(AND('Mapa final'!$AD$11="Alta",'Mapa final'!$AF$11="Leve"),CONCATENATE("R2C",'Mapa final'!$S$11),"")</f>
        <v/>
      </c>
      <c r="O18" s="58" t="str">
        <f>IF(AND('Mapa final'!$AD$12="Alta",'Mapa final'!$AF$12="Leve"),CONCATENATE("R2C",'Mapa final'!$S$12),"")</f>
        <v/>
      </c>
      <c r="P18" s="57" t="str">
        <f>IF(AND('Mapa final'!$AD$11="Alta",'Mapa final'!$AF$11="Leve"),CONCATENATE("R2C",'Mapa final'!$S$11),"")</f>
        <v/>
      </c>
      <c r="Q18" s="152" t="str">
        <f>IF(AND('Mapa final'!$AD$12="Alta",'Mapa final'!$AF$12="Leve"),CONCATENATE("R2C",'Mapa final'!$S$12),"")</f>
        <v/>
      </c>
      <c r="R18" s="152" t="str">
        <f>IF(AND('Mapa final'!$AD$11="Alta",'Mapa final'!$AF$11="Leve"),CONCATENATE("R2C",'Mapa final'!$S$11),"")</f>
        <v/>
      </c>
      <c r="S18" s="152" t="str">
        <f>IF(AND('Mapa final'!$AD$12="Alta",'Mapa final'!$AF$12="Leve"),CONCATENATE("R2C",'Mapa final'!$S$12),"")</f>
        <v/>
      </c>
      <c r="T18" s="152" t="str">
        <f>IF(AND('Mapa final'!$AD$11="Alta",'Mapa final'!$AF$11="Leve"),CONCATENATE("R2C",'Mapa final'!$S$11),"")</f>
        <v/>
      </c>
      <c r="U18" s="58" t="str">
        <f>IF(AND('Mapa final'!$AD$12="Alta",'Mapa final'!$AF$12="Leve"),CONCATENATE("R2C",'Mapa final'!$S$12),"")</f>
        <v/>
      </c>
      <c r="V18" s="44" t="str">
        <f>IF(AND('Mapa final'!$AD$11="Muy Alta",'Mapa final'!$AF$11="Leve"),CONCATENATE("R2C",'Mapa final'!$S$11),"")</f>
        <v/>
      </c>
      <c r="W18" s="151" t="str">
        <f>IF(AND('Mapa final'!$AD$12="Muy Alta",'Mapa final'!$AF$12="Leve"),CONCATENATE("R2C",'Mapa final'!$S$12),"")</f>
        <v/>
      </c>
      <c r="X18" s="151" t="str">
        <f>IF(AND('Mapa final'!$AD$11="Muy Alta",'Mapa final'!$AF$11="Leve"),CONCATENATE("R2C",'Mapa final'!$S$11),"")</f>
        <v/>
      </c>
      <c r="Y18" s="151" t="str">
        <f>IF(AND('Mapa final'!$AD$12="Muy Alta",'Mapa final'!$AF$12="Leve"),CONCATENATE("R2C",'Mapa final'!$S$12),"")</f>
        <v/>
      </c>
      <c r="Z18" s="151" t="str">
        <f>IF(AND('Mapa final'!$AD$11="Muy Alta",'Mapa final'!$AF$11="Leve"),CONCATENATE("R2C",'Mapa final'!$S$11),"")</f>
        <v/>
      </c>
      <c r="AA18" s="45" t="str">
        <f>IF(AND('Mapa final'!$AD$12="Muy Alta",'Mapa final'!$AF$12="Leve"),CONCATENATE("R2C",'Mapa final'!$S$12),"")</f>
        <v/>
      </c>
      <c r="AB18" s="44" t="str">
        <f>IF(AND('Mapa final'!$AD$11="Muy Alta",'Mapa final'!$AF$11="Leve"),CONCATENATE("R2C",'Mapa final'!$S$11),"")</f>
        <v/>
      </c>
      <c r="AC18" s="151" t="str">
        <f>IF(AND('Mapa final'!$AD$12="Muy Alta",'Mapa final'!$AF$12="Leve"),CONCATENATE("R2C",'Mapa final'!$S$12),"")</f>
        <v/>
      </c>
      <c r="AD18" s="151" t="str">
        <f>IF(AND('Mapa final'!$AD$11="Muy Alta",'Mapa final'!$AF$11="Leve"),CONCATENATE("R2C",'Mapa final'!$S$11),"")</f>
        <v/>
      </c>
      <c r="AE18" s="151" t="str">
        <f>IF(AND('Mapa final'!$AD$12="Muy Alta",'Mapa final'!$AF$12="Leve"),CONCATENATE("R2C",'Mapa final'!$S$12),"")</f>
        <v/>
      </c>
      <c r="AF18" s="151" t="str">
        <f>IF(AND('Mapa final'!$AD$11="Muy Alta",'Mapa final'!$AF$11="Leve"),CONCATENATE("R2C",'Mapa final'!$S$11),"")</f>
        <v/>
      </c>
      <c r="AG18" s="45" t="str">
        <f>IF(AND('Mapa final'!$AD$12="Muy Alta",'Mapa final'!$AF$12="Leve"),CONCATENATE("R2C",'Mapa final'!$S$12),"")</f>
        <v/>
      </c>
      <c r="AH18" s="46" t="str">
        <f>IF(AND('Mapa final'!$AD$11="Muy Alta",'Mapa final'!$AF$11="Catastrófico"),CONCATENATE("R2C",'Mapa final'!$S$11),"")</f>
        <v/>
      </c>
      <c r="AI18" s="153" t="str">
        <f>IF(AND('Mapa final'!$AD$12="Muy Alta",'Mapa final'!$AF$12="Catastrófico"),CONCATENATE("R2C",'Mapa final'!$S$12),"")</f>
        <v/>
      </c>
      <c r="AJ18" s="153" t="str">
        <f>IF(AND('Mapa final'!$AD$11="Muy Alta",'Mapa final'!$AF$11="Catastrófico"),CONCATENATE("R2C",'Mapa final'!$S$11),"")</f>
        <v/>
      </c>
      <c r="AK18" s="153" t="str">
        <f>IF(AND('Mapa final'!$AD$12="Muy Alta",'Mapa final'!$AF$12="Catastrófico"),CONCATENATE("R2C",'Mapa final'!$S$12),"")</f>
        <v/>
      </c>
      <c r="AL18" s="153" t="str">
        <f>IF(AND('Mapa final'!$AD$11="Muy Alta",'Mapa final'!$AF$11="Catastrófico"),CONCATENATE("R2C",'Mapa final'!$S$11),"")</f>
        <v/>
      </c>
      <c r="AM18" s="47" t="str">
        <f>IF(AND('Mapa final'!$AD$12="Muy Alta",'Mapa final'!$AF$12="Catastrófico"),CONCATENATE("R2C",'Mapa final'!$S$12),"")</f>
        <v/>
      </c>
      <c r="AN18" s="70"/>
      <c r="AO18" s="352"/>
      <c r="AP18" s="353"/>
      <c r="AQ18" s="353"/>
      <c r="AR18" s="353"/>
      <c r="AS18" s="353"/>
      <c r="AT18" s="354"/>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01"/>
      <c r="C19" s="301"/>
      <c r="D19" s="302"/>
      <c r="E19" s="342"/>
      <c r="F19" s="343"/>
      <c r="G19" s="343"/>
      <c r="H19" s="343"/>
      <c r="I19" s="343"/>
      <c r="J19" s="57" t="str">
        <f>IF(AND('Mapa final'!$AD$11="Alta",'Mapa final'!$AF$11="Leve"),CONCATENATE("R2C",'Mapa final'!$S$11),"")</f>
        <v/>
      </c>
      <c r="K19" s="152" t="str">
        <f>IF(AND('Mapa final'!$AD$12="Alta",'Mapa final'!$AF$12="Leve"),CONCATENATE("R2C",'Mapa final'!$S$12),"")</f>
        <v/>
      </c>
      <c r="L19" s="152" t="str">
        <f>IF(AND('Mapa final'!$AD$11="Alta",'Mapa final'!$AF$11="Leve"),CONCATENATE("R2C",'Mapa final'!$S$11),"")</f>
        <v/>
      </c>
      <c r="M19" s="152" t="str">
        <f>IF(AND('Mapa final'!$AD$12="Alta",'Mapa final'!$AF$12="Leve"),CONCATENATE("R2C",'Mapa final'!$S$12),"")</f>
        <v/>
      </c>
      <c r="N19" s="152" t="str">
        <f>IF(AND('Mapa final'!$AD$11="Alta",'Mapa final'!$AF$11="Leve"),CONCATENATE("R2C",'Mapa final'!$S$11),"")</f>
        <v/>
      </c>
      <c r="O19" s="58" t="str">
        <f>IF(AND('Mapa final'!$AD$12="Alta",'Mapa final'!$AF$12="Leve"),CONCATENATE("R2C",'Mapa final'!$S$12),"")</f>
        <v/>
      </c>
      <c r="P19" s="57" t="str">
        <f>IF(AND('Mapa final'!$AD$11="Alta",'Mapa final'!$AF$11="Leve"),CONCATENATE("R2C",'Mapa final'!$S$11),"")</f>
        <v/>
      </c>
      <c r="Q19" s="152" t="str">
        <f>IF(AND('Mapa final'!$AD$12="Alta",'Mapa final'!$AF$12="Leve"),CONCATENATE("R2C",'Mapa final'!$S$12),"")</f>
        <v/>
      </c>
      <c r="R19" s="152" t="str">
        <f>IF(AND('Mapa final'!$AD$11="Alta",'Mapa final'!$AF$11="Leve"),CONCATENATE("R2C",'Mapa final'!$S$11),"")</f>
        <v/>
      </c>
      <c r="S19" s="152" t="str">
        <f>IF(AND('Mapa final'!$AD$12="Alta",'Mapa final'!$AF$12="Leve"),CONCATENATE("R2C",'Mapa final'!$S$12),"")</f>
        <v/>
      </c>
      <c r="T19" s="152" t="str">
        <f>IF(AND('Mapa final'!$AD$11="Alta",'Mapa final'!$AF$11="Leve"),CONCATENATE("R2C",'Mapa final'!$S$11),"")</f>
        <v/>
      </c>
      <c r="U19" s="58" t="str">
        <f>IF(AND('Mapa final'!$AD$12="Alta",'Mapa final'!$AF$12="Leve"),CONCATENATE("R2C",'Mapa final'!$S$12),"")</f>
        <v/>
      </c>
      <c r="V19" s="44" t="str">
        <f>IF(AND('Mapa final'!$AD$11="Muy Alta",'Mapa final'!$AF$11="Leve"),CONCATENATE("R2C",'Mapa final'!$S$11),"")</f>
        <v/>
      </c>
      <c r="W19" s="151" t="str">
        <f>IF(AND('Mapa final'!$AD$12="Muy Alta",'Mapa final'!$AF$12="Leve"),CONCATENATE("R2C",'Mapa final'!$S$12),"")</f>
        <v/>
      </c>
      <c r="X19" s="151" t="str">
        <f>IF(AND('Mapa final'!$AD$11="Muy Alta",'Mapa final'!$AF$11="Leve"),CONCATENATE("R2C",'Mapa final'!$S$11),"")</f>
        <v/>
      </c>
      <c r="Y19" s="151" t="str">
        <f>IF(AND('Mapa final'!$AD$12="Muy Alta",'Mapa final'!$AF$12="Leve"),CONCATENATE("R2C",'Mapa final'!$S$12),"")</f>
        <v/>
      </c>
      <c r="Z19" s="151" t="str">
        <f>IF(AND('Mapa final'!$AD$11="Muy Alta",'Mapa final'!$AF$11="Leve"),CONCATENATE("R2C",'Mapa final'!$S$11),"")</f>
        <v/>
      </c>
      <c r="AA19" s="45" t="str">
        <f>IF(AND('Mapa final'!$AD$12="Muy Alta",'Mapa final'!$AF$12="Leve"),CONCATENATE("R2C",'Mapa final'!$S$12),"")</f>
        <v/>
      </c>
      <c r="AB19" s="44" t="str">
        <f>IF(AND('Mapa final'!$AD$11="Muy Alta",'Mapa final'!$AF$11="Leve"),CONCATENATE("R2C",'Mapa final'!$S$11),"")</f>
        <v/>
      </c>
      <c r="AC19" s="151" t="str">
        <f>IF(AND('Mapa final'!$AD$12="Muy Alta",'Mapa final'!$AF$12="Leve"),CONCATENATE("R2C",'Mapa final'!$S$12),"")</f>
        <v/>
      </c>
      <c r="AD19" s="151" t="str">
        <f>IF(AND('Mapa final'!$AD$11="Muy Alta",'Mapa final'!$AF$11="Leve"),CONCATENATE("R2C",'Mapa final'!$S$11),"")</f>
        <v/>
      </c>
      <c r="AE19" s="151" t="str">
        <f>IF(AND('Mapa final'!$AD$12="Muy Alta",'Mapa final'!$AF$12="Leve"),CONCATENATE("R2C",'Mapa final'!$S$12),"")</f>
        <v/>
      </c>
      <c r="AF19" s="151" t="str">
        <f>IF(AND('Mapa final'!$AD$11="Muy Alta",'Mapa final'!$AF$11="Leve"),CONCATENATE("R2C",'Mapa final'!$S$11),"")</f>
        <v/>
      </c>
      <c r="AG19" s="45" t="str">
        <f>IF(AND('Mapa final'!$AD$12="Muy Alta",'Mapa final'!$AF$12="Leve"),CONCATENATE("R2C",'Mapa final'!$S$12),"")</f>
        <v/>
      </c>
      <c r="AH19" s="46" t="str">
        <f>IF(AND('Mapa final'!$AD$11="Muy Alta",'Mapa final'!$AF$11="Catastrófico"),CONCATENATE("R2C",'Mapa final'!$S$11),"")</f>
        <v/>
      </c>
      <c r="AI19" s="153" t="str">
        <f>IF(AND('Mapa final'!$AD$12="Muy Alta",'Mapa final'!$AF$12="Catastrófico"),CONCATENATE("R2C",'Mapa final'!$S$12),"")</f>
        <v/>
      </c>
      <c r="AJ19" s="153" t="str">
        <f>IF(AND('Mapa final'!$AD$11="Muy Alta",'Mapa final'!$AF$11="Catastrófico"),CONCATENATE("R2C",'Mapa final'!$S$11),"")</f>
        <v/>
      </c>
      <c r="AK19" s="153" t="str">
        <f>IF(AND('Mapa final'!$AD$12="Muy Alta",'Mapa final'!$AF$12="Catastrófico"),CONCATENATE("R2C",'Mapa final'!$S$12),"")</f>
        <v/>
      </c>
      <c r="AL19" s="153" t="str">
        <f>IF(AND('Mapa final'!$AD$11="Muy Alta",'Mapa final'!$AF$11="Catastrófico"),CONCATENATE("R2C",'Mapa final'!$S$11),"")</f>
        <v/>
      </c>
      <c r="AM19" s="47" t="str">
        <f>IF(AND('Mapa final'!$AD$12="Muy Alta",'Mapa final'!$AF$12="Catastrófico"),CONCATENATE("R2C",'Mapa final'!$S$12),"")</f>
        <v/>
      </c>
      <c r="AN19" s="70"/>
      <c r="AO19" s="352"/>
      <c r="AP19" s="353"/>
      <c r="AQ19" s="353"/>
      <c r="AR19" s="353"/>
      <c r="AS19" s="353"/>
      <c r="AT19" s="354"/>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01"/>
      <c r="C20" s="301"/>
      <c r="D20" s="302"/>
      <c r="E20" s="342"/>
      <c r="F20" s="343"/>
      <c r="G20" s="343"/>
      <c r="H20" s="343"/>
      <c r="I20" s="343"/>
      <c r="J20" s="57" t="str">
        <f>IF(AND('Mapa final'!$AD$11="Alta",'Mapa final'!$AF$11="Leve"),CONCATENATE("R2C",'Mapa final'!$S$11),"")</f>
        <v/>
      </c>
      <c r="K20" s="152" t="str">
        <f>IF(AND('Mapa final'!$AD$12="Alta",'Mapa final'!$AF$12="Leve"),CONCATENATE("R2C",'Mapa final'!$S$12),"")</f>
        <v/>
      </c>
      <c r="L20" s="152" t="str">
        <f>IF(AND('Mapa final'!$AD$11="Alta",'Mapa final'!$AF$11="Leve"),CONCATENATE("R2C",'Mapa final'!$S$11),"")</f>
        <v/>
      </c>
      <c r="M20" s="152" t="str">
        <f>IF(AND('Mapa final'!$AD$12="Alta",'Mapa final'!$AF$12="Leve"),CONCATENATE("R2C",'Mapa final'!$S$12),"")</f>
        <v/>
      </c>
      <c r="N20" s="152" t="str">
        <f>IF(AND('Mapa final'!$AD$11="Alta",'Mapa final'!$AF$11="Leve"),CONCATENATE("R2C",'Mapa final'!$S$11),"")</f>
        <v/>
      </c>
      <c r="O20" s="58" t="str">
        <f>IF(AND('Mapa final'!$AD$12="Alta",'Mapa final'!$AF$12="Leve"),CONCATENATE("R2C",'Mapa final'!$S$12),"")</f>
        <v/>
      </c>
      <c r="P20" s="57" t="str">
        <f>IF(AND('Mapa final'!$AD$11="Alta",'Mapa final'!$AF$11="Leve"),CONCATENATE("R2C",'Mapa final'!$S$11),"")</f>
        <v/>
      </c>
      <c r="Q20" s="152" t="str">
        <f>IF(AND('Mapa final'!$AD$12="Alta",'Mapa final'!$AF$12="Leve"),CONCATENATE("R2C",'Mapa final'!$S$12),"")</f>
        <v/>
      </c>
      <c r="R20" s="152" t="str">
        <f>IF(AND('Mapa final'!$AD$11="Alta",'Mapa final'!$AF$11="Leve"),CONCATENATE("R2C",'Mapa final'!$S$11),"")</f>
        <v/>
      </c>
      <c r="S20" s="152" t="str">
        <f>IF(AND('Mapa final'!$AD$12="Alta",'Mapa final'!$AF$12="Leve"),CONCATENATE("R2C",'Mapa final'!$S$12),"")</f>
        <v/>
      </c>
      <c r="T20" s="152" t="str">
        <f>IF(AND('Mapa final'!$AD$11="Alta",'Mapa final'!$AF$11="Leve"),CONCATENATE("R2C",'Mapa final'!$S$11),"")</f>
        <v/>
      </c>
      <c r="U20" s="58" t="str">
        <f>IF(AND('Mapa final'!$AD$12="Alta",'Mapa final'!$AF$12="Leve"),CONCATENATE("R2C",'Mapa final'!$S$12),"")</f>
        <v/>
      </c>
      <c r="V20" s="44" t="str">
        <f>IF(AND('Mapa final'!$AD$11="Muy Alta",'Mapa final'!$AF$11="Leve"),CONCATENATE("R2C",'Mapa final'!$S$11),"")</f>
        <v/>
      </c>
      <c r="W20" s="151" t="str">
        <f>IF(AND('Mapa final'!$AD$12="Muy Alta",'Mapa final'!$AF$12="Leve"),CONCATENATE("R2C",'Mapa final'!$S$12),"")</f>
        <v/>
      </c>
      <c r="X20" s="151" t="str">
        <f>IF(AND('Mapa final'!$AD$11="Muy Alta",'Mapa final'!$AF$11="Leve"),CONCATENATE("R2C",'Mapa final'!$S$11),"")</f>
        <v/>
      </c>
      <c r="Y20" s="151" t="str">
        <f>IF(AND('Mapa final'!$AD$12="Muy Alta",'Mapa final'!$AF$12="Leve"),CONCATENATE("R2C",'Mapa final'!$S$12),"")</f>
        <v/>
      </c>
      <c r="Z20" s="151" t="str">
        <f>IF(AND('Mapa final'!$AD$11="Muy Alta",'Mapa final'!$AF$11="Leve"),CONCATENATE("R2C",'Mapa final'!$S$11),"")</f>
        <v/>
      </c>
      <c r="AA20" s="45" t="str">
        <f>IF(AND('Mapa final'!$AD$12="Muy Alta",'Mapa final'!$AF$12="Leve"),CONCATENATE("R2C",'Mapa final'!$S$12),"")</f>
        <v/>
      </c>
      <c r="AB20" s="44" t="str">
        <f>IF(AND('Mapa final'!$AD$11="Muy Alta",'Mapa final'!$AF$11="Leve"),CONCATENATE("R2C",'Mapa final'!$S$11),"")</f>
        <v/>
      </c>
      <c r="AC20" s="151" t="str">
        <f>IF(AND('Mapa final'!$AD$12="Muy Alta",'Mapa final'!$AF$12="Leve"),CONCATENATE("R2C",'Mapa final'!$S$12),"")</f>
        <v/>
      </c>
      <c r="AD20" s="151" t="str">
        <f>IF(AND('Mapa final'!$AD$11="Muy Alta",'Mapa final'!$AF$11="Leve"),CONCATENATE("R2C",'Mapa final'!$S$11),"")</f>
        <v/>
      </c>
      <c r="AE20" s="151" t="str">
        <f>IF(AND('Mapa final'!$AD$12="Muy Alta",'Mapa final'!$AF$12="Leve"),CONCATENATE("R2C",'Mapa final'!$S$12),"")</f>
        <v/>
      </c>
      <c r="AF20" s="151" t="str">
        <f>IF(AND('Mapa final'!$AD$11="Muy Alta",'Mapa final'!$AF$11="Leve"),CONCATENATE("R2C",'Mapa final'!$S$11),"")</f>
        <v/>
      </c>
      <c r="AG20" s="45" t="str">
        <f>IF(AND('Mapa final'!$AD$12="Muy Alta",'Mapa final'!$AF$12="Leve"),CONCATENATE("R2C",'Mapa final'!$S$12),"")</f>
        <v/>
      </c>
      <c r="AH20" s="46" t="str">
        <f>IF(AND('Mapa final'!$AD$11="Muy Alta",'Mapa final'!$AF$11="Catastrófico"),CONCATENATE("R2C",'Mapa final'!$S$11),"")</f>
        <v/>
      </c>
      <c r="AI20" s="153" t="str">
        <f>IF(AND('Mapa final'!$AD$12="Muy Alta",'Mapa final'!$AF$12="Catastrófico"),CONCATENATE("R2C",'Mapa final'!$S$12),"")</f>
        <v/>
      </c>
      <c r="AJ20" s="153" t="str">
        <f>IF(AND('Mapa final'!$AD$11="Muy Alta",'Mapa final'!$AF$11="Catastrófico"),CONCATENATE("R2C",'Mapa final'!$S$11),"")</f>
        <v/>
      </c>
      <c r="AK20" s="153" t="str">
        <f>IF(AND('Mapa final'!$AD$12="Muy Alta",'Mapa final'!$AF$12="Catastrófico"),CONCATENATE("R2C",'Mapa final'!$S$12),"")</f>
        <v/>
      </c>
      <c r="AL20" s="153" t="str">
        <f>IF(AND('Mapa final'!$AD$11="Muy Alta",'Mapa final'!$AF$11="Catastrófico"),CONCATENATE("R2C",'Mapa final'!$S$11),"")</f>
        <v/>
      </c>
      <c r="AM20" s="47" t="str">
        <f>IF(AND('Mapa final'!$AD$12="Muy Alta",'Mapa final'!$AF$12="Catastrófico"),CONCATENATE("R2C",'Mapa final'!$S$12),"")</f>
        <v/>
      </c>
      <c r="AN20" s="70"/>
      <c r="AO20" s="352"/>
      <c r="AP20" s="353"/>
      <c r="AQ20" s="353"/>
      <c r="AR20" s="353"/>
      <c r="AS20" s="353"/>
      <c r="AT20" s="354"/>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01"/>
      <c r="C21" s="301"/>
      <c r="D21" s="302"/>
      <c r="E21" s="342"/>
      <c r="F21" s="343"/>
      <c r="G21" s="343"/>
      <c r="H21" s="343"/>
      <c r="I21" s="343"/>
      <c r="J21" s="57" t="str">
        <f>IF(AND('Mapa final'!$AD$11="Alta",'Mapa final'!$AF$11="Leve"),CONCATENATE("R2C",'Mapa final'!$S$11),"")</f>
        <v/>
      </c>
      <c r="K21" s="152" t="str">
        <f>IF(AND('Mapa final'!$AD$12="Alta",'Mapa final'!$AF$12="Leve"),CONCATENATE("R2C",'Mapa final'!$S$12),"")</f>
        <v/>
      </c>
      <c r="L21" s="152" t="str">
        <f>IF(AND('Mapa final'!$AD$11="Alta",'Mapa final'!$AF$11="Leve"),CONCATENATE("R2C",'Mapa final'!$S$11),"")</f>
        <v/>
      </c>
      <c r="M21" s="152" t="str">
        <f>IF(AND('Mapa final'!$AD$12="Alta",'Mapa final'!$AF$12="Leve"),CONCATENATE("R2C",'Mapa final'!$S$12),"")</f>
        <v/>
      </c>
      <c r="N21" s="152" t="str">
        <f>IF(AND('Mapa final'!$AD$11="Alta",'Mapa final'!$AF$11="Leve"),CONCATENATE("R2C",'Mapa final'!$S$11),"")</f>
        <v/>
      </c>
      <c r="O21" s="58" t="str">
        <f>IF(AND('Mapa final'!$AD$12="Alta",'Mapa final'!$AF$12="Leve"),CONCATENATE("R2C",'Mapa final'!$S$12),"")</f>
        <v/>
      </c>
      <c r="P21" s="57" t="str">
        <f>IF(AND('Mapa final'!$AD$11="Alta",'Mapa final'!$AF$11="Leve"),CONCATENATE("R2C",'Mapa final'!$S$11),"")</f>
        <v/>
      </c>
      <c r="Q21" s="152" t="str">
        <f>IF(AND('Mapa final'!$AD$12="Alta",'Mapa final'!$AF$12="Leve"),CONCATENATE("R2C",'Mapa final'!$S$12),"")</f>
        <v/>
      </c>
      <c r="R21" s="152" t="str">
        <f>IF(AND('Mapa final'!$AD$11="Alta",'Mapa final'!$AF$11="Leve"),CONCATENATE("R2C",'Mapa final'!$S$11),"")</f>
        <v/>
      </c>
      <c r="S21" s="152" t="str">
        <f>IF(AND('Mapa final'!$AD$12="Alta",'Mapa final'!$AF$12="Leve"),CONCATENATE("R2C",'Mapa final'!$S$12),"")</f>
        <v/>
      </c>
      <c r="T21" s="152" t="str">
        <f>IF(AND('Mapa final'!$AD$11="Alta",'Mapa final'!$AF$11="Leve"),CONCATENATE("R2C",'Mapa final'!$S$11),"")</f>
        <v/>
      </c>
      <c r="U21" s="58" t="str">
        <f>IF(AND('Mapa final'!$AD$12="Alta",'Mapa final'!$AF$12="Leve"),CONCATENATE("R2C",'Mapa final'!$S$12),"")</f>
        <v/>
      </c>
      <c r="V21" s="44" t="str">
        <f>IF(AND('Mapa final'!$AD$11="Muy Alta",'Mapa final'!$AF$11="Leve"),CONCATENATE("R2C",'Mapa final'!$S$11),"")</f>
        <v/>
      </c>
      <c r="W21" s="151" t="str">
        <f>IF(AND('Mapa final'!$AD$12="Muy Alta",'Mapa final'!$AF$12="Leve"),CONCATENATE("R2C",'Mapa final'!$S$12),"")</f>
        <v/>
      </c>
      <c r="X21" s="151" t="str">
        <f>IF(AND('Mapa final'!$AD$11="Muy Alta",'Mapa final'!$AF$11="Leve"),CONCATENATE("R2C",'Mapa final'!$S$11),"")</f>
        <v/>
      </c>
      <c r="Y21" s="151" t="str">
        <f>IF(AND('Mapa final'!$AD$12="Muy Alta",'Mapa final'!$AF$12="Leve"),CONCATENATE("R2C",'Mapa final'!$S$12),"")</f>
        <v/>
      </c>
      <c r="Z21" s="151" t="str">
        <f>IF(AND('Mapa final'!$AD$11="Muy Alta",'Mapa final'!$AF$11="Leve"),CONCATENATE("R2C",'Mapa final'!$S$11),"")</f>
        <v/>
      </c>
      <c r="AA21" s="45" t="str">
        <f>IF(AND('Mapa final'!$AD$12="Muy Alta",'Mapa final'!$AF$12="Leve"),CONCATENATE("R2C",'Mapa final'!$S$12),"")</f>
        <v/>
      </c>
      <c r="AB21" s="44" t="str">
        <f>IF(AND('Mapa final'!$AD$11="Muy Alta",'Mapa final'!$AF$11="Leve"),CONCATENATE("R2C",'Mapa final'!$S$11),"")</f>
        <v/>
      </c>
      <c r="AC21" s="151" t="str">
        <f>IF(AND('Mapa final'!$AD$12="Muy Alta",'Mapa final'!$AF$12="Leve"),CONCATENATE("R2C",'Mapa final'!$S$12),"")</f>
        <v/>
      </c>
      <c r="AD21" s="151" t="str">
        <f>IF(AND('Mapa final'!$AD$11="Muy Alta",'Mapa final'!$AF$11="Leve"),CONCATENATE("R2C",'Mapa final'!$S$11),"")</f>
        <v/>
      </c>
      <c r="AE21" s="151" t="str">
        <f>IF(AND('Mapa final'!$AD$12="Muy Alta",'Mapa final'!$AF$12="Leve"),CONCATENATE("R2C",'Mapa final'!$S$12),"")</f>
        <v/>
      </c>
      <c r="AF21" s="151" t="str">
        <f>IF(AND('Mapa final'!$AD$11="Muy Alta",'Mapa final'!$AF$11="Leve"),CONCATENATE("R2C",'Mapa final'!$S$11),"")</f>
        <v/>
      </c>
      <c r="AG21" s="45" t="str">
        <f>IF(AND('Mapa final'!$AD$12="Muy Alta",'Mapa final'!$AF$12="Leve"),CONCATENATE("R2C",'Mapa final'!$S$12),"")</f>
        <v/>
      </c>
      <c r="AH21" s="46" t="str">
        <f>IF(AND('Mapa final'!$AD$11="Muy Alta",'Mapa final'!$AF$11="Catastrófico"),CONCATENATE("R2C",'Mapa final'!$S$11),"")</f>
        <v/>
      </c>
      <c r="AI21" s="153" t="str">
        <f>IF(AND('Mapa final'!$AD$12="Muy Alta",'Mapa final'!$AF$12="Catastrófico"),CONCATENATE("R2C",'Mapa final'!$S$12),"")</f>
        <v/>
      </c>
      <c r="AJ21" s="153" t="str">
        <f>IF(AND('Mapa final'!$AD$11="Muy Alta",'Mapa final'!$AF$11="Catastrófico"),CONCATENATE("R2C",'Mapa final'!$S$11),"")</f>
        <v/>
      </c>
      <c r="AK21" s="153" t="str">
        <f>IF(AND('Mapa final'!$AD$12="Muy Alta",'Mapa final'!$AF$12="Catastrófico"),CONCATENATE("R2C",'Mapa final'!$S$12),"")</f>
        <v/>
      </c>
      <c r="AL21" s="153" t="str">
        <f>IF(AND('Mapa final'!$AD$11="Muy Alta",'Mapa final'!$AF$11="Catastrófico"),CONCATENATE("R2C",'Mapa final'!$S$11),"")</f>
        <v/>
      </c>
      <c r="AM21" s="47" t="str">
        <f>IF(AND('Mapa final'!$AD$12="Muy Alta",'Mapa final'!$AF$12="Catastrófico"),CONCATENATE("R2C",'Mapa final'!$S$12),"")</f>
        <v/>
      </c>
      <c r="AN21" s="70"/>
      <c r="AO21" s="352"/>
      <c r="AP21" s="353"/>
      <c r="AQ21" s="353"/>
      <c r="AR21" s="353"/>
      <c r="AS21" s="353"/>
      <c r="AT21" s="354"/>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01"/>
      <c r="C22" s="301"/>
      <c r="D22" s="302"/>
      <c r="E22" s="342"/>
      <c r="F22" s="343"/>
      <c r="G22" s="343"/>
      <c r="H22" s="343"/>
      <c r="I22" s="343"/>
      <c r="J22" s="57" t="str">
        <f>IF(AND('Mapa final'!$AD$11="Alta",'Mapa final'!$AF$11="Leve"),CONCATENATE("R2C",'Mapa final'!$S$11),"")</f>
        <v/>
      </c>
      <c r="K22" s="152" t="str">
        <f>IF(AND('Mapa final'!$AD$12="Alta",'Mapa final'!$AF$12="Leve"),CONCATENATE("R2C",'Mapa final'!$S$12),"")</f>
        <v/>
      </c>
      <c r="L22" s="152" t="str">
        <f>IF(AND('Mapa final'!$AD$11="Alta",'Mapa final'!$AF$11="Leve"),CONCATENATE("R2C",'Mapa final'!$S$11),"")</f>
        <v/>
      </c>
      <c r="M22" s="152" t="str">
        <f>IF(AND('Mapa final'!$AD$12="Alta",'Mapa final'!$AF$12="Leve"),CONCATENATE("R2C",'Mapa final'!$S$12),"")</f>
        <v/>
      </c>
      <c r="N22" s="152" t="str">
        <f>IF(AND('Mapa final'!$AD$11="Alta",'Mapa final'!$AF$11="Leve"),CONCATENATE("R2C",'Mapa final'!$S$11),"")</f>
        <v/>
      </c>
      <c r="O22" s="58" t="str">
        <f>IF(AND('Mapa final'!$AD$12="Alta",'Mapa final'!$AF$12="Leve"),CONCATENATE("R2C",'Mapa final'!$S$12),"")</f>
        <v/>
      </c>
      <c r="P22" s="57" t="str">
        <f>IF(AND('Mapa final'!$AD$11="Alta",'Mapa final'!$AF$11="Leve"),CONCATENATE("R2C",'Mapa final'!$S$11),"")</f>
        <v/>
      </c>
      <c r="Q22" s="152" t="str">
        <f>IF(AND('Mapa final'!$AD$12="Alta",'Mapa final'!$AF$12="Leve"),CONCATENATE("R2C",'Mapa final'!$S$12),"")</f>
        <v/>
      </c>
      <c r="R22" s="152" t="str">
        <f>IF(AND('Mapa final'!$AD$11="Alta",'Mapa final'!$AF$11="Leve"),CONCATENATE("R2C",'Mapa final'!$S$11),"")</f>
        <v/>
      </c>
      <c r="S22" s="152" t="str">
        <f>IF(AND('Mapa final'!$AD$12="Alta",'Mapa final'!$AF$12="Leve"),CONCATENATE("R2C",'Mapa final'!$S$12),"")</f>
        <v/>
      </c>
      <c r="T22" s="152" t="str">
        <f>IF(AND('Mapa final'!$AD$11="Alta",'Mapa final'!$AF$11="Leve"),CONCATENATE("R2C",'Mapa final'!$S$11),"")</f>
        <v/>
      </c>
      <c r="U22" s="58" t="str">
        <f>IF(AND('Mapa final'!$AD$12="Alta",'Mapa final'!$AF$12="Leve"),CONCATENATE("R2C",'Mapa final'!$S$12),"")</f>
        <v/>
      </c>
      <c r="V22" s="44" t="str">
        <f>IF(AND('Mapa final'!$AD$11="Muy Alta",'Mapa final'!$AF$11="Leve"),CONCATENATE("R2C",'Mapa final'!$S$11),"")</f>
        <v/>
      </c>
      <c r="W22" s="151" t="str">
        <f>IF(AND('Mapa final'!$AD$12="Muy Alta",'Mapa final'!$AF$12="Leve"),CONCATENATE("R2C",'Mapa final'!$S$12),"")</f>
        <v/>
      </c>
      <c r="X22" s="151" t="str">
        <f>IF(AND('Mapa final'!$AD$11="Muy Alta",'Mapa final'!$AF$11="Leve"),CONCATENATE("R2C",'Mapa final'!$S$11),"")</f>
        <v/>
      </c>
      <c r="Y22" s="151" t="str">
        <f>IF(AND('Mapa final'!$AD$12="Muy Alta",'Mapa final'!$AF$12="Leve"),CONCATENATE("R2C",'Mapa final'!$S$12),"")</f>
        <v/>
      </c>
      <c r="Z22" s="151" t="str">
        <f>IF(AND('Mapa final'!$AD$11="Muy Alta",'Mapa final'!$AF$11="Leve"),CONCATENATE("R2C",'Mapa final'!$S$11),"")</f>
        <v/>
      </c>
      <c r="AA22" s="45" t="str">
        <f>IF(AND('Mapa final'!$AD$12="Muy Alta",'Mapa final'!$AF$12="Leve"),CONCATENATE("R2C",'Mapa final'!$S$12),"")</f>
        <v/>
      </c>
      <c r="AB22" s="44" t="str">
        <f>IF(AND('Mapa final'!$AD$11="Muy Alta",'Mapa final'!$AF$11="Leve"),CONCATENATE("R2C",'Mapa final'!$S$11),"")</f>
        <v/>
      </c>
      <c r="AC22" s="151" t="str">
        <f>IF(AND('Mapa final'!$AD$12="Muy Alta",'Mapa final'!$AF$12="Leve"),CONCATENATE("R2C",'Mapa final'!$S$12),"")</f>
        <v/>
      </c>
      <c r="AD22" s="151" t="str">
        <f>IF(AND('Mapa final'!$AD$11="Muy Alta",'Mapa final'!$AF$11="Leve"),CONCATENATE("R2C",'Mapa final'!$S$11),"")</f>
        <v/>
      </c>
      <c r="AE22" s="151" t="str">
        <f>IF(AND('Mapa final'!$AD$12="Muy Alta",'Mapa final'!$AF$12="Leve"),CONCATENATE("R2C",'Mapa final'!$S$12),"")</f>
        <v/>
      </c>
      <c r="AF22" s="151" t="str">
        <f>IF(AND('Mapa final'!$AD$11="Muy Alta",'Mapa final'!$AF$11="Leve"),CONCATENATE("R2C",'Mapa final'!$S$11),"")</f>
        <v/>
      </c>
      <c r="AG22" s="45" t="str">
        <f>IF(AND('Mapa final'!$AD$12="Muy Alta",'Mapa final'!$AF$12="Leve"),CONCATENATE("R2C",'Mapa final'!$S$12),"")</f>
        <v/>
      </c>
      <c r="AH22" s="46" t="str">
        <f>IF(AND('Mapa final'!$AD$11="Muy Alta",'Mapa final'!$AF$11="Catastrófico"),CONCATENATE("R2C",'Mapa final'!$S$11),"")</f>
        <v/>
      </c>
      <c r="AI22" s="153" t="str">
        <f>IF(AND('Mapa final'!$AD$12="Muy Alta",'Mapa final'!$AF$12="Catastrófico"),CONCATENATE("R2C",'Mapa final'!$S$12),"")</f>
        <v/>
      </c>
      <c r="AJ22" s="153" t="str">
        <f>IF(AND('Mapa final'!$AD$11="Muy Alta",'Mapa final'!$AF$11="Catastrófico"),CONCATENATE("R2C",'Mapa final'!$S$11),"")</f>
        <v/>
      </c>
      <c r="AK22" s="153" t="str">
        <f>IF(AND('Mapa final'!$AD$12="Muy Alta",'Mapa final'!$AF$12="Catastrófico"),CONCATENATE("R2C",'Mapa final'!$S$12),"")</f>
        <v/>
      </c>
      <c r="AL22" s="153" t="str">
        <f>IF(AND('Mapa final'!$AD$11="Muy Alta",'Mapa final'!$AF$11="Catastrófico"),CONCATENATE("R2C",'Mapa final'!$S$11),"")</f>
        <v/>
      </c>
      <c r="AM22" s="47" t="str">
        <f>IF(AND('Mapa final'!$AD$12="Muy Alta",'Mapa final'!$AF$12="Catastrófico"),CONCATENATE("R2C",'Mapa final'!$S$12),"")</f>
        <v/>
      </c>
      <c r="AN22" s="70"/>
      <c r="AO22" s="352"/>
      <c r="AP22" s="353"/>
      <c r="AQ22" s="353"/>
      <c r="AR22" s="353"/>
      <c r="AS22" s="353"/>
      <c r="AT22" s="35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01"/>
      <c r="C23" s="301"/>
      <c r="D23" s="302"/>
      <c r="E23" s="342"/>
      <c r="F23" s="343"/>
      <c r="G23" s="343"/>
      <c r="H23" s="343"/>
      <c r="I23" s="343"/>
      <c r="J23" s="57" t="str">
        <f>IF(AND('Mapa final'!$AD$11="Alta",'Mapa final'!$AF$11="Leve"),CONCATENATE("R2C",'Mapa final'!$S$11),"")</f>
        <v/>
      </c>
      <c r="K23" s="152" t="str">
        <f>IF(AND('Mapa final'!$AD$12="Alta",'Mapa final'!$AF$12="Leve"),CONCATENATE("R2C",'Mapa final'!$S$12),"")</f>
        <v/>
      </c>
      <c r="L23" s="152" t="str">
        <f>IF(AND('Mapa final'!$AD$11="Alta",'Mapa final'!$AF$11="Leve"),CONCATENATE("R2C",'Mapa final'!$S$11),"")</f>
        <v/>
      </c>
      <c r="M23" s="152" t="str">
        <f>IF(AND('Mapa final'!$AD$12="Alta",'Mapa final'!$AF$12="Leve"),CONCATENATE("R2C",'Mapa final'!$S$12),"")</f>
        <v/>
      </c>
      <c r="N23" s="152" t="str">
        <f>IF(AND('Mapa final'!$AD$11="Alta",'Mapa final'!$AF$11="Leve"),CONCATENATE("R2C",'Mapa final'!$S$11),"")</f>
        <v/>
      </c>
      <c r="O23" s="58" t="str">
        <f>IF(AND('Mapa final'!$AD$12="Alta",'Mapa final'!$AF$12="Leve"),CONCATENATE("R2C",'Mapa final'!$S$12),"")</f>
        <v/>
      </c>
      <c r="P23" s="57" t="str">
        <f>IF(AND('Mapa final'!$AD$11="Alta",'Mapa final'!$AF$11="Leve"),CONCATENATE("R2C",'Mapa final'!$S$11),"")</f>
        <v/>
      </c>
      <c r="Q23" s="152" t="str">
        <f>IF(AND('Mapa final'!$AD$12="Alta",'Mapa final'!$AF$12="Leve"),CONCATENATE("R2C",'Mapa final'!$S$12),"")</f>
        <v/>
      </c>
      <c r="R23" s="152" t="str">
        <f>IF(AND('Mapa final'!$AD$11="Alta",'Mapa final'!$AF$11="Leve"),CONCATENATE("R2C",'Mapa final'!$S$11),"")</f>
        <v/>
      </c>
      <c r="S23" s="152" t="str">
        <f>IF(AND('Mapa final'!$AD$12="Alta",'Mapa final'!$AF$12="Leve"),CONCATENATE("R2C",'Mapa final'!$S$12),"")</f>
        <v/>
      </c>
      <c r="T23" s="152" t="str">
        <f>IF(AND('Mapa final'!$AD$11="Alta",'Mapa final'!$AF$11="Leve"),CONCATENATE("R2C",'Mapa final'!$S$11),"")</f>
        <v/>
      </c>
      <c r="U23" s="58" t="str">
        <f>IF(AND('Mapa final'!$AD$12="Alta",'Mapa final'!$AF$12="Leve"),CONCATENATE("R2C",'Mapa final'!$S$12),"")</f>
        <v/>
      </c>
      <c r="V23" s="44" t="str">
        <f>IF(AND('Mapa final'!$AD$11="Muy Alta",'Mapa final'!$AF$11="Leve"),CONCATENATE("R2C",'Mapa final'!$S$11),"")</f>
        <v/>
      </c>
      <c r="W23" s="151" t="str">
        <f>IF(AND('Mapa final'!$AD$12="Muy Alta",'Mapa final'!$AF$12="Leve"),CONCATENATE("R2C",'Mapa final'!$S$12),"")</f>
        <v/>
      </c>
      <c r="X23" s="151" t="str">
        <f>IF(AND('Mapa final'!$AD$11="Muy Alta",'Mapa final'!$AF$11="Leve"),CONCATENATE("R2C",'Mapa final'!$S$11),"")</f>
        <v/>
      </c>
      <c r="Y23" s="151" t="str">
        <f>IF(AND('Mapa final'!$AD$12="Muy Alta",'Mapa final'!$AF$12="Leve"),CONCATENATE("R2C",'Mapa final'!$S$12),"")</f>
        <v/>
      </c>
      <c r="Z23" s="151" t="str">
        <f>IF(AND('Mapa final'!$AD$11="Muy Alta",'Mapa final'!$AF$11="Leve"),CONCATENATE("R2C",'Mapa final'!$S$11),"")</f>
        <v/>
      </c>
      <c r="AA23" s="45" t="str">
        <f>IF(AND('Mapa final'!$AD$12="Muy Alta",'Mapa final'!$AF$12="Leve"),CONCATENATE("R2C",'Mapa final'!$S$12),"")</f>
        <v/>
      </c>
      <c r="AB23" s="44" t="str">
        <f>IF(AND('Mapa final'!$AD$11="Muy Alta",'Mapa final'!$AF$11="Leve"),CONCATENATE("R2C",'Mapa final'!$S$11),"")</f>
        <v/>
      </c>
      <c r="AC23" s="151" t="str">
        <f>IF(AND('Mapa final'!$AD$12="Muy Alta",'Mapa final'!$AF$12="Leve"),CONCATENATE("R2C",'Mapa final'!$S$12),"")</f>
        <v/>
      </c>
      <c r="AD23" s="151" t="str">
        <f>IF(AND('Mapa final'!$AD$11="Muy Alta",'Mapa final'!$AF$11="Leve"),CONCATENATE("R2C",'Mapa final'!$S$11),"")</f>
        <v/>
      </c>
      <c r="AE23" s="151" t="str">
        <f>IF(AND('Mapa final'!$AD$12="Muy Alta",'Mapa final'!$AF$12="Leve"),CONCATENATE("R2C",'Mapa final'!$S$12),"")</f>
        <v/>
      </c>
      <c r="AF23" s="151" t="str">
        <f>IF(AND('Mapa final'!$AD$11="Muy Alta",'Mapa final'!$AF$11="Leve"),CONCATENATE("R2C",'Mapa final'!$S$11),"")</f>
        <v/>
      </c>
      <c r="AG23" s="45" t="str">
        <f>IF(AND('Mapa final'!$AD$12="Muy Alta",'Mapa final'!$AF$12="Leve"),CONCATENATE("R2C",'Mapa final'!$S$12),"")</f>
        <v/>
      </c>
      <c r="AH23" s="46" t="str">
        <f>IF(AND('Mapa final'!$AD$11="Muy Alta",'Mapa final'!$AF$11="Catastrófico"),CONCATENATE("R2C",'Mapa final'!$S$11),"")</f>
        <v/>
      </c>
      <c r="AI23" s="153" t="str">
        <f>IF(AND('Mapa final'!$AD$12="Muy Alta",'Mapa final'!$AF$12="Catastrófico"),CONCATENATE("R2C",'Mapa final'!$S$12),"")</f>
        <v/>
      </c>
      <c r="AJ23" s="153" t="str">
        <f>IF(AND('Mapa final'!$AD$11="Muy Alta",'Mapa final'!$AF$11="Catastrófico"),CONCATENATE("R2C",'Mapa final'!$S$11),"")</f>
        <v/>
      </c>
      <c r="AK23" s="153" t="str">
        <f>IF(AND('Mapa final'!$AD$12="Muy Alta",'Mapa final'!$AF$12="Catastrófico"),CONCATENATE("R2C",'Mapa final'!$S$12),"")</f>
        <v/>
      </c>
      <c r="AL23" s="153" t="str">
        <f>IF(AND('Mapa final'!$AD$11="Muy Alta",'Mapa final'!$AF$11="Catastrófico"),CONCATENATE("R2C",'Mapa final'!$S$11),"")</f>
        <v/>
      </c>
      <c r="AM23" s="47" t="str">
        <f>IF(AND('Mapa final'!$AD$12="Muy Alta",'Mapa final'!$AF$12="Catastrófico"),CONCATENATE("R2C",'Mapa final'!$S$12),"")</f>
        <v/>
      </c>
      <c r="AN23" s="70"/>
      <c r="AO23" s="352"/>
      <c r="AP23" s="353"/>
      <c r="AQ23" s="353"/>
      <c r="AR23" s="353"/>
      <c r="AS23" s="353"/>
      <c r="AT23" s="354"/>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01"/>
      <c r="C24" s="301"/>
      <c r="D24" s="302"/>
      <c r="E24" s="342"/>
      <c r="F24" s="343"/>
      <c r="G24" s="343"/>
      <c r="H24" s="343"/>
      <c r="I24" s="343"/>
      <c r="J24" s="57" t="str">
        <f>IF(AND('Mapa final'!$AD$11="Alta",'Mapa final'!$AF$11="Leve"),CONCATENATE("R2C",'Mapa final'!$S$11),"")</f>
        <v/>
      </c>
      <c r="K24" s="152" t="str">
        <f>IF(AND('Mapa final'!$AD$12="Alta",'Mapa final'!$AF$12="Leve"),CONCATENATE("R2C",'Mapa final'!$S$12),"")</f>
        <v/>
      </c>
      <c r="L24" s="152" t="str">
        <f>IF(AND('Mapa final'!$AD$11="Alta",'Mapa final'!$AF$11="Leve"),CONCATENATE("R2C",'Mapa final'!$S$11),"")</f>
        <v/>
      </c>
      <c r="M24" s="152" t="str">
        <f>IF(AND('Mapa final'!$AD$12="Alta",'Mapa final'!$AF$12="Leve"),CONCATENATE("R2C",'Mapa final'!$S$12),"")</f>
        <v/>
      </c>
      <c r="N24" s="152" t="str">
        <f>IF(AND('Mapa final'!$AD$11="Alta",'Mapa final'!$AF$11="Leve"),CONCATENATE("R2C",'Mapa final'!$S$11),"")</f>
        <v/>
      </c>
      <c r="O24" s="58" t="str">
        <f>IF(AND('Mapa final'!$AD$12="Alta",'Mapa final'!$AF$12="Leve"),CONCATENATE("R2C",'Mapa final'!$S$12),"")</f>
        <v/>
      </c>
      <c r="P24" s="57" t="str">
        <f>IF(AND('Mapa final'!$AD$11="Alta",'Mapa final'!$AF$11="Leve"),CONCATENATE("R2C",'Mapa final'!$S$11),"")</f>
        <v/>
      </c>
      <c r="Q24" s="152" t="str">
        <f>IF(AND('Mapa final'!$AD$12="Alta",'Mapa final'!$AF$12="Leve"),CONCATENATE("R2C",'Mapa final'!$S$12),"")</f>
        <v/>
      </c>
      <c r="R24" s="152" t="str">
        <f>IF(AND('Mapa final'!$AD$11="Alta",'Mapa final'!$AF$11="Leve"),CONCATENATE("R2C",'Mapa final'!$S$11),"")</f>
        <v/>
      </c>
      <c r="S24" s="152" t="str">
        <f>IF(AND('Mapa final'!$AD$12="Alta",'Mapa final'!$AF$12="Leve"),CONCATENATE("R2C",'Mapa final'!$S$12),"")</f>
        <v/>
      </c>
      <c r="T24" s="152" t="str">
        <f>IF(AND('Mapa final'!$AD$11="Alta",'Mapa final'!$AF$11="Leve"),CONCATENATE("R2C",'Mapa final'!$S$11),"")</f>
        <v/>
      </c>
      <c r="U24" s="58" t="str">
        <f>IF(AND('Mapa final'!$AD$12="Alta",'Mapa final'!$AF$12="Leve"),CONCATENATE("R2C",'Mapa final'!$S$12),"")</f>
        <v/>
      </c>
      <c r="V24" s="44" t="str">
        <f>IF(AND('Mapa final'!$AD$11="Muy Alta",'Mapa final'!$AF$11="Leve"),CONCATENATE("R2C",'Mapa final'!$S$11),"")</f>
        <v/>
      </c>
      <c r="W24" s="151" t="str">
        <f>IF(AND('Mapa final'!$AD$12="Muy Alta",'Mapa final'!$AF$12="Leve"),CONCATENATE("R2C",'Mapa final'!$S$12),"")</f>
        <v/>
      </c>
      <c r="X24" s="151" t="str">
        <f>IF(AND('Mapa final'!$AD$11="Muy Alta",'Mapa final'!$AF$11="Leve"),CONCATENATE("R2C",'Mapa final'!$S$11),"")</f>
        <v/>
      </c>
      <c r="Y24" s="151" t="str">
        <f>IF(AND('Mapa final'!$AD$12="Muy Alta",'Mapa final'!$AF$12="Leve"),CONCATENATE("R2C",'Mapa final'!$S$12),"")</f>
        <v/>
      </c>
      <c r="Z24" s="151" t="str">
        <f>IF(AND('Mapa final'!$AD$11="Muy Alta",'Mapa final'!$AF$11="Leve"),CONCATENATE("R2C",'Mapa final'!$S$11),"")</f>
        <v/>
      </c>
      <c r="AA24" s="45" t="str">
        <f>IF(AND('Mapa final'!$AD$12="Muy Alta",'Mapa final'!$AF$12="Leve"),CONCATENATE("R2C",'Mapa final'!$S$12),"")</f>
        <v/>
      </c>
      <c r="AB24" s="44" t="str">
        <f>IF(AND('Mapa final'!$AD$11="Muy Alta",'Mapa final'!$AF$11="Leve"),CONCATENATE("R2C",'Mapa final'!$S$11),"")</f>
        <v/>
      </c>
      <c r="AC24" s="151" t="str">
        <f>IF(AND('Mapa final'!$AD$12="Muy Alta",'Mapa final'!$AF$12="Leve"),CONCATENATE("R2C",'Mapa final'!$S$12),"")</f>
        <v/>
      </c>
      <c r="AD24" s="151" t="str">
        <f>IF(AND('Mapa final'!$AD$11="Muy Alta",'Mapa final'!$AF$11="Leve"),CONCATENATE("R2C",'Mapa final'!$S$11),"")</f>
        <v/>
      </c>
      <c r="AE24" s="151" t="str">
        <f>IF(AND('Mapa final'!$AD$12="Muy Alta",'Mapa final'!$AF$12="Leve"),CONCATENATE("R2C",'Mapa final'!$S$12),"")</f>
        <v/>
      </c>
      <c r="AF24" s="151" t="str">
        <f>IF(AND('Mapa final'!$AD$11="Muy Alta",'Mapa final'!$AF$11="Leve"),CONCATENATE("R2C",'Mapa final'!$S$11),"")</f>
        <v/>
      </c>
      <c r="AG24" s="45" t="str">
        <f>IF(AND('Mapa final'!$AD$12="Muy Alta",'Mapa final'!$AF$12="Leve"),CONCATENATE("R2C",'Mapa final'!$S$12),"")</f>
        <v/>
      </c>
      <c r="AH24" s="46" t="str">
        <f>IF(AND('Mapa final'!$AD$11="Muy Alta",'Mapa final'!$AF$11="Catastrófico"),CONCATENATE("R2C",'Mapa final'!$S$11),"")</f>
        <v/>
      </c>
      <c r="AI24" s="153" t="str">
        <f>IF(AND('Mapa final'!$AD$12="Muy Alta",'Mapa final'!$AF$12="Catastrófico"),CONCATENATE("R2C",'Mapa final'!$S$12),"")</f>
        <v/>
      </c>
      <c r="AJ24" s="153" t="str">
        <f>IF(AND('Mapa final'!$AD$11="Muy Alta",'Mapa final'!$AF$11="Catastrófico"),CONCATENATE("R2C",'Mapa final'!$S$11),"")</f>
        <v/>
      </c>
      <c r="AK24" s="153" t="str">
        <f>IF(AND('Mapa final'!$AD$12="Muy Alta",'Mapa final'!$AF$12="Catastrófico"),CONCATENATE("R2C",'Mapa final'!$S$12),"")</f>
        <v/>
      </c>
      <c r="AL24" s="153" t="str">
        <f>IF(AND('Mapa final'!$AD$11="Muy Alta",'Mapa final'!$AF$11="Catastrófico"),CONCATENATE("R2C",'Mapa final'!$S$11),"")</f>
        <v/>
      </c>
      <c r="AM24" s="47" t="str">
        <f>IF(AND('Mapa final'!$AD$12="Muy Alta",'Mapa final'!$AF$12="Catastrófico"),CONCATENATE("R2C",'Mapa final'!$S$12),"")</f>
        <v/>
      </c>
      <c r="AN24" s="70"/>
      <c r="AO24" s="352"/>
      <c r="AP24" s="353"/>
      <c r="AQ24" s="353"/>
      <c r="AR24" s="353"/>
      <c r="AS24" s="353"/>
      <c r="AT24" s="354"/>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01"/>
      <c r="C25" s="301"/>
      <c r="D25" s="302"/>
      <c r="E25" s="345"/>
      <c r="F25" s="346"/>
      <c r="G25" s="346"/>
      <c r="H25" s="346"/>
      <c r="I25" s="346"/>
      <c r="J25" s="59" t="str">
        <f>IF(AND('Mapa final'!$AD$11="Alta",'Mapa final'!$AF$11="Leve"),CONCATENATE("R2C",'Mapa final'!$S$11),"")</f>
        <v/>
      </c>
      <c r="K25" s="60" t="str">
        <f>IF(AND('Mapa final'!$AD$12="Alta",'Mapa final'!$AF$12="Leve"),CONCATENATE("R2C",'Mapa final'!$S$12),"")</f>
        <v/>
      </c>
      <c r="L25" s="60" t="str">
        <f>IF(AND('Mapa final'!$AD$11="Alta",'Mapa final'!$AF$11="Leve"),CONCATENATE("R2C",'Mapa final'!$S$11),"")</f>
        <v/>
      </c>
      <c r="M25" s="60" t="str">
        <f>IF(AND('Mapa final'!$AD$12="Alta",'Mapa final'!$AF$12="Leve"),CONCATENATE("R2C",'Mapa final'!$S$12),"")</f>
        <v/>
      </c>
      <c r="N25" s="60" t="str">
        <f>IF(AND('Mapa final'!$AD$11="Alta",'Mapa final'!$AF$11="Leve"),CONCATENATE("R2C",'Mapa final'!$S$11),"")</f>
        <v/>
      </c>
      <c r="O25" s="61" t="str">
        <f>IF(AND('Mapa final'!$AD$12="Alta",'Mapa final'!$AF$12="Leve"),CONCATENATE("R2C",'Mapa final'!$S$12),"")</f>
        <v/>
      </c>
      <c r="P25" s="59" t="str">
        <f>IF(AND('Mapa final'!$AD$11="Alta",'Mapa final'!$AF$11="Leve"),CONCATENATE("R2C",'Mapa final'!$S$11),"")</f>
        <v/>
      </c>
      <c r="Q25" s="60" t="str">
        <f>IF(AND('Mapa final'!$AD$12="Alta",'Mapa final'!$AF$12="Leve"),CONCATENATE("R2C",'Mapa final'!$S$12),"")</f>
        <v/>
      </c>
      <c r="R25" s="60" t="str">
        <f>IF(AND('Mapa final'!$AD$11="Alta",'Mapa final'!$AF$11="Leve"),CONCATENATE("R2C",'Mapa final'!$S$11),"")</f>
        <v/>
      </c>
      <c r="S25" s="60" t="str">
        <f>IF(AND('Mapa final'!$AD$12="Alta",'Mapa final'!$AF$12="Leve"),CONCATENATE("R2C",'Mapa final'!$S$12),"")</f>
        <v/>
      </c>
      <c r="T25" s="60" t="str">
        <f>IF(AND('Mapa final'!$AD$11="Alta",'Mapa final'!$AF$11="Leve"),CONCATENATE("R2C",'Mapa final'!$S$11),"")</f>
        <v/>
      </c>
      <c r="U25" s="61" t="str">
        <f>IF(AND('Mapa final'!$AD$12="Alta",'Mapa final'!$AF$12="Leve"),CONCATENATE("R2C",'Mapa final'!$S$12),"")</f>
        <v/>
      </c>
      <c r="V25" s="48" t="str">
        <f>IF(AND('Mapa final'!$AD$11="Muy Alta",'Mapa final'!$AF$11="Leve"),CONCATENATE("R2C",'Mapa final'!$S$11),"")</f>
        <v/>
      </c>
      <c r="W25" s="49" t="str">
        <f>IF(AND('Mapa final'!$AD$12="Muy Alta",'Mapa final'!$AF$12="Leve"),CONCATENATE("R2C",'Mapa final'!$S$12),"")</f>
        <v/>
      </c>
      <c r="X25" s="49" t="str">
        <f>IF(AND('Mapa final'!$AD$11="Muy Alta",'Mapa final'!$AF$11="Leve"),CONCATENATE("R2C",'Mapa final'!$S$11),"")</f>
        <v/>
      </c>
      <c r="Y25" s="49" t="str">
        <f>IF(AND('Mapa final'!$AD$12="Muy Alta",'Mapa final'!$AF$12="Leve"),CONCATENATE("R2C",'Mapa final'!$S$12),"")</f>
        <v/>
      </c>
      <c r="Z25" s="49" t="str">
        <f>IF(AND('Mapa final'!$AD$11="Muy Alta",'Mapa final'!$AF$11="Leve"),CONCATENATE("R2C",'Mapa final'!$S$11),"")</f>
        <v/>
      </c>
      <c r="AA25" s="50" t="str">
        <f>IF(AND('Mapa final'!$AD$12="Muy Alta",'Mapa final'!$AF$12="Leve"),CONCATENATE("R2C",'Mapa final'!$S$12),"")</f>
        <v/>
      </c>
      <c r="AB25" s="48" t="str">
        <f>IF(AND('Mapa final'!$AD$11="Muy Alta",'Mapa final'!$AF$11="Leve"),CONCATENATE("R2C",'Mapa final'!$S$11),"")</f>
        <v/>
      </c>
      <c r="AC25" s="49" t="str">
        <f>IF(AND('Mapa final'!$AD$12="Muy Alta",'Mapa final'!$AF$12="Leve"),CONCATENATE("R2C",'Mapa final'!$S$12),"")</f>
        <v/>
      </c>
      <c r="AD25" s="49" t="str">
        <f>IF(AND('Mapa final'!$AD$11="Muy Alta",'Mapa final'!$AF$11="Leve"),CONCATENATE("R2C",'Mapa final'!$S$11),"")</f>
        <v/>
      </c>
      <c r="AE25" s="49" t="str">
        <f>IF(AND('Mapa final'!$AD$12="Muy Alta",'Mapa final'!$AF$12="Leve"),CONCATENATE("R2C",'Mapa final'!$S$12),"")</f>
        <v/>
      </c>
      <c r="AF25" s="49" t="str">
        <f>IF(AND('Mapa final'!$AD$11="Muy Alta",'Mapa final'!$AF$11="Leve"),CONCATENATE("R2C",'Mapa final'!$S$11),"")</f>
        <v/>
      </c>
      <c r="AG25" s="50" t="str">
        <f>IF(AND('Mapa final'!$AD$12="Muy Alta",'Mapa final'!$AF$12="Leve"),CONCATENATE("R2C",'Mapa final'!$S$12),"")</f>
        <v/>
      </c>
      <c r="AH25" s="51" t="str">
        <f>IF(AND('Mapa final'!$AD$11="Muy Alta",'Mapa final'!$AF$11="Catastrófico"),CONCATENATE("R2C",'Mapa final'!$S$11),"")</f>
        <v/>
      </c>
      <c r="AI25" s="52" t="str">
        <f>IF(AND('Mapa final'!$AD$12="Muy Alta",'Mapa final'!$AF$12="Catastrófico"),CONCATENATE("R2C",'Mapa final'!$S$12),"")</f>
        <v/>
      </c>
      <c r="AJ25" s="52" t="str">
        <f>IF(AND('Mapa final'!$AD$11="Muy Alta",'Mapa final'!$AF$11="Catastrófico"),CONCATENATE("R2C",'Mapa final'!$S$11),"")</f>
        <v/>
      </c>
      <c r="AK25" s="52" t="str">
        <f>IF(AND('Mapa final'!$AD$12="Muy Alta",'Mapa final'!$AF$12="Catastrófico"),CONCATENATE("R2C",'Mapa final'!$S$12),"")</f>
        <v/>
      </c>
      <c r="AL25" s="52" t="str">
        <f>IF(AND('Mapa final'!$AD$11="Muy Alta",'Mapa final'!$AF$11="Catastrófico"),CONCATENATE("R2C",'Mapa final'!$S$11),"")</f>
        <v/>
      </c>
      <c r="AM25" s="53" t="str">
        <f>IF(AND('Mapa final'!$AD$12="Muy Alta",'Mapa final'!$AF$12="Catastrófico"),CONCATENATE("R2C",'Mapa final'!$S$12),"")</f>
        <v/>
      </c>
      <c r="AN25" s="70"/>
      <c r="AO25" s="355"/>
      <c r="AP25" s="356"/>
      <c r="AQ25" s="356"/>
      <c r="AR25" s="356"/>
      <c r="AS25" s="356"/>
      <c r="AT25" s="35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01"/>
      <c r="C26" s="301"/>
      <c r="D26" s="302"/>
      <c r="E26" s="339" t="s">
        <v>164</v>
      </c>
      <c r="F26" s="340"/>
      <c r="G26" s="340"/>
      <c r="H26" s="340"/>
      <c r="I26" s="341"/>
      <c r="J26" s="54" t="str">
        <f>IF(AND('Mapa final'!$AD$11="Alta",'Mapa final'!$AF$11="Leve"),CONCATENATE("R2C",'Mapa final'!$S$11),"")</f>
        <v/>
      </c>
      <c r="K26" s="55" t="str">
        <f>IF(AND('Mapa final'!$AD$12="Alta",'Mapa final'!$AF$12="Leve"),CONCATENATE("R2C",'Mapa final'!$S$12),"")</f>
        <v/>
      </c>
      <c r="L26" s="55" t="str">
        <f>IF(AND('Mapa final'!$AD$11="Alta",'Mapa final'!$AF$11="Leve"),CONCATENATE("R2C",'Mapa final'!$S$11),"")</f>
        <v/>
      </c>
      <c r="M26" s="55" t="str">
        <f>IF(AND('Mapa final'!$AD$12="Alta",'Mapa final'!$AF$12="Leve"),CONCATENATE("R2C",'Mapa final'!$S$12),"")</f>
        <v/>
      </c>
      <c r="N26" s="55" t="str">
        <f>IF(AND('Mapa final'!$AD$11="Alta",'Mapa final'!$AF$11="Leve"),CONCATENATE("R2C",'Mapa final'!$S$11),"")</f>
        <v/>
      </c>
      <c r="O26" s="56" t="str">
        <f>IF(AND('Mapa final'!$AD$12="Alta",'Mapa final'!$AF$12="Leve"),CONCATENATE("R2C",'Mapa final'!$S$12),"")</f>
        <v/>
      </c>
      <c r="P26" s="54" t="str">
        <f>IF(AND('Mapa final'!$AD$11="Alta",'Mapa final'!$AF$11="Leve"),CONCATENATE("R2C",'Mapa final'!$S$11),"")</f>
        <v/>
      </c>
      <c r="Q26" s="55" t="str">
        <f>IF(AND('Mapa final'!$AD$12="Alta",'Mapa final'!$AF$12="Leve"),CONCATENATE("R2C",'Mapa final'!$S$12),"")</f>
        <v/>
      </c>
      <c r="R26" s="55" t="str">
        <f>IF(AND('Mapa final'!$AD$11="Alta",'Mapa final'!$AF$11="Leve"),CONCATENATE("R2C",'Mapa final'!$S$11),"")</f>
        <v/>
      </c>
      <c r="S26" s="55" t="str">
        <f>IF(AND('Mapa final'!$AD$12="Alta",'Mapa final'!$AF$12="Leve"),CONCATENATE("R2C",'Mapa final'!$S$12),"")</f>
        <v/>
      </c>
      <c r="T26" s="55" t="str">
        <f>IF(AND('Mapa final'!$AD$11="Alta",'Mapa final'!$AF$11="Leve"),CONCATENATE("R2C",'Mapa final'!$S$11),"")</f>
        <v/>
      </c>
      <c r="U26" s="56" t="str">
        <f>IF(AND('Mapa final'!$AD$12="Alta",'Mapa final'!$AF$12="Leve"),CONCATENATE("R2C",'Mapa final'!$S$12),"")</f>
        <v/>
      </c>
      <c r="V26" s="54" t="str">
        <f>IF(AND('Mapa final'!$AD$11="Alta",'Mapa final'!$AF$11="Leve"),CONCATENATE("R2C",'Mapa final'!$S$11),"")</f>
        <v/>
      </c>
      <c r="W26" s="55" t="str">
        <f>IF(AND('Mapa final'!$AD$12="Alta",'Mapa final'!$AF$12="Leve"),CONCATENATE("R2C",'Mapa final'!$S$12),"")</f>
        <v/>
      </c>
      <c r="X26" s="55" t="str">
        <f>IF(AND('Mapa final'!$AD$11="Alta",'Mapa final'!$AF$11="Leve"),CONCATENATE("R2C",'Mapa final'!$S$11),"")</f>
        <v/>
      </c>
      <c r="Y26" s="55" t="str">
        <f>IF(AND('Mapa final'!$AD$12="Alta",'Mapa final'!$AF$12="Leve"),CONCATENATE("R2C",'Mapa final'!$S$12),"")</f>
        <v/>
      </c>
      <c r="Z26" s="55" t="str">
        <f>IF(AND('Mapa final'!$AD$11="Alta",'Mapa final'!$AF$11="Leve"),CONCATENATE("R2C",'Mapa final'!$S$11),"")</f>
        <v/>
      </c>
      <c r="AA26" s="56" t="str">
        <f>IF(AND('Mapa final'!$AD$12="Alta",'Mapa final'!$AF$12="Leve"),CONCATENATE("R2C",'Mapa final'!$S$12),"")</f>
        <v/>
      </c>
      <c r="AB26" s="38" t="str">
        <f>IF(AND('Mapa final'!$AD$11="Muy Alta",'Mapa final'!$AF$11="Leve"),CONCATENATE("R2C",'Mapa final'!$S$11),"")</f>
        <v/>
      </c>
      <c r="AC26" s="39" t="str">
        <f>IF(AND('Mapa final'!$AD$12="Muy Alta",'Mapa final'!$AF$12="Leve"),CONCATENATE("R2C",'Mapa final'!$S$12),"")</f>
        <v/>
      </c>
      <c r="AD26" s="39" t="str">
        <f>IF(AND('Mapa final'!$AD$11="Muy Alta",'Mapa final'!$AF$11="Leve"),CONCATENATE("R2C",'Mapa final'!$S$11),"")</f>
        <v/>
      </c>
      <c r="AE26" s="39" t="str">
        <f>IF(AND('Mapa final'!$AD$12="Muy Alta",'Mapa final'!$AF$12="Leve"),CONCATENATE("R2C",'Mapa final'!$S$12),"")</f>
        <v/>
      </c>
      <c r="AF26" s="39" t="str">
        <f>IF(AND('Mapa final'!$AD$11="Muy Alta",'Mapa final'!$AF$11="Leve"),CONCATENATE("R2C",'Mapa final'!$S$11),"")</f>
        <v/>
      </c>
      <c r="AG26" s="40" t="str">
        <f>IF(AND('Mapa final'!$AD$12="Muy Alta",'Mapa final'!$AF$12="Leve"),CONCATENATE("R2C",'Mapa final'!$S$12),"")</f>
        <v/>
      </c>
      <c r="AH26" s="41" t="str">
        <f>IF(AND('Mapa final'!$AD$11="Muy Alta",'Mapa final'!$AF$11="Catastrófico"),CONCATENATE("R2C",'Mapa final'!$S$11),"")</f>
        <v/>
      </c>
      <c r="AI26" s="42" t="str">
        <f>IF(AND('Mapa final'!$AD$12="Muy Alta",'Mapa final'!$AF$12="Catastrófico"),CONCATENATE("R2C",'Mapa final'!$S$12),"")</f>
        <v/>
      </c>
      <c r="AJ26" s="42" t="str">
        <f>IF(AND('Mapa final'!$AD$11="Muy Alta",'Mapa final'!$AF$11="Catastrófico"),CONCATENATE("R2C",'Mapa final'!$S$11),"")</f>
        <v/>
      </c>
      <c r="AK26" s="42" t="str">
        <f>IF(AND('Mapa final'!$AD$12="Muy Alta",'Mapa final'!$AF$12="Catastrófico"),CONCATENATE("R2C",'Mapa final'!$S$12),"")</f>
        <v/>
      </c>
      <c r="AL26" s="42" t="str">
        <f>IF(AND('Mapa final'!$AD$11="Muy Alta",'Mapa final'!$AF$11="Catastrófico"),CONCATENATE("R2C",'Mapa final'!$S$11),"")</f>
        <v/>
      </c>
      <c r="AM26" s="43" t="str">
        <f>IF(AND('Mapa final'!$AD$12="Muy Alta",'Mapa final'!$AF$12="Catastrófico"),CONCATENATE("R2C",'Mapa final'!$S$12),"")</f>
        <v/>
      </c>
      <c r="AN26" s="70"/>
      <c r="AO26" s="379" t="s">
        <v>165</v>
      </c>
      <c r="AP26" s="380"/>
      <c r="AQ26" s="380"/>
      <c r="AR26" s="380"/>
      <c r="AS26" s="380"/>
      <c r="AT26" s="38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01"/>
      <c r="C27" s="301"/>
      <c r="D27" s="302"/>
      <c r="E27" s="358"/>
      <c r="F27" s="343"/>
      <c r="G27" s="343"/>
      <c r="H27" s="343"/>
      <c r="I27" s="344"/>
      <c r="J27" s="57" t="str">
        <f>IF(AND('Mapa final'!$AD$11="Alta",'Mapa final'!$AF$11="Leve"),CONCATENATE("R2C",'Mapa final'!$S$11),"")</f>
        <v/>
      </c>
      <c r="K27" s="152" t="str">
        <f>IF(AND('Mapa final'!$AD$12="Alta",'Mapa final'!$AF$12="Leve"),CONCATENATE("R2C",'Mapa final'!$S$12),"")</f>
        <v/>
      </c>
      <c r="L27" s="152" t="str">
        <f>IF(AND('Mapa final'!$AD$11="Alta",'Mapa final'!$AF$11="Leve"),CONCATENATE("R2C",'Mapa final'!$S$11),"")</f>
        <v/>
      </c>
      <c r="M27" s="152" t="str">
        <f>IF(AND('Mapa final'!$AD$12="Alta",'Mapa final'!$AF$12="Leve"),CONCATENATE("R2C",'Mapa final'!$S$12),"")</f>
        <v/>
      </c>
      <c r="N27" s="152" t="str">
        <f>IF(AND('Mapa final'!$AD$11="Alta",'Mapa final'!$AF$11="Leve"),CONCATENATE("R2C",'Mapa final'!$S$11),"")</f>
        <v/>
      </c>
      <c r="O27" s="58" t="str">
        <f>IF(AND('Mapa final'!$AD$12="Alta",'Mapa final'!$AF$12="Leve"),CONCATENATE("R2C",'Mapa final'!$S$12),"")</f>
        <v/>
      </c>
      <c r="P27" s="57" t="str">
        <f>IF(AND('Mapa final'!$AD$11="Alta",'Mapa final'!$AF$11="Leve"),CONCATENATE("R2C",'Mapa final'!$S$11),"")</f>
        <v/>
      </c>
      <c r="Q27" s="152" t="str">
        <f>IF(AND('Mapa final'!$AD$12="Alta",'Mapa final'!$AF$12="Leve"),CONCATENATE("R2C",'Mapa final'!$S$12),"")</f>
        <v/>
      </c>
      <c r="R27" s="152" t="str">
        <f>IF(AND('Mapa final'!$AD$11="Alta",'Mapa final'!$AF$11="Leve"),CONCATENATE("R2C",'Mapa final'!$S$11),"")</f>
        <v/>
      </c>
      <c r="S27" s="152" t="str">
        <f>IF(AND('Mapa final'!$AD$12="Alta",'Mapa final'!$AF$12="Leve"),CONCATENATE("R2C",'Mapa final'!$S$12),"")</f>
        <v/>
      </c>
      <c r="T27" s="152" t="str">
        <f>IF(AND('Mapa final'!$AD$11="Alta",'Mapa final'!$AF$11="Leve"),CONCATENATE("R2C",'Mapa final'!$S$11),"")</f>
        <v/>
      </c>
      <c r="U27" s="58" t="str">
        <f>IF(AND('Mapa final'!$AD$12="Alta",'Mapa final'!$AF$12="Leve"),CONCATENATE("R2C",'Mapa final'!$S$12),"")</f>
        <v/>
      </c>
      <c r="V27" s="57" t="str">
        <f>IF(AND('Mapa final'!$AD$11="Alta",'Mapa final'!$AF$11="Leve"),CONCATENATE("R2C",'Mapa final'!$S$11),"")</f>
        <v/>
      </c>
      <c r="W27" s="152" t="str">
        <f>IF(AND('Mapa final'!$AD$12="Alta",'Mapa final'!$AF$12="Leve"),CONCATENATE("R2C",'Mapa final'!$S$12),"")</f>
        <v/>
      </c>
      <c r="X27" s="152" t="str">
        <f>IF(AND('Mapa final'!$AD$11="Alta",'Mapa final'!$AF$11="Leve"),CONCATENATE("R2C",'Mapa final'!$S$11),"")</f>
        <v/>
      </c>
      <c r="Y27" s="152" t="str">
        <f>IF(AND('Mapa final'!$AD$12="Alta",'Mapa final'!$AF$12="Leve"),CONCATENATE("R2C",'Mapa final'!$S$12),"")</f>
        <v/>
      </c>
      <c r="Z27" s="152" t="str">
        <f>IF(AND('Mapa final'!$AD$11="Alta",'Mapa final'!$AF$11="Leve"),CONCATENATE("R2C",'Mapa final'!$S$11),"")</f>
        <v/>
      </c>
      <c r="AA27" s="58" t="str">
        <f>IF(AND('Mapa final'!$AD$12="Alta",'Mapa final'!$AF$12="Leve"),CONCATENATE("R2C",'Mapa final'!$S$12),"")</f>
        <v/>
      </c>
      <c r="AB27" s="44" t="str">
        <f>IF(AND('Mapa final'!$AD$11="Muy Alta",'Mapa final'!$AF$11="Leve"),CONCATENATE("R2C",'Mapa final'!$S$11),"")</f>
        <v/>
      </c>
      <c r="AC27" s="151" t="str">
        <f>IF(AND('Mapa final'!$AD$12="Muy Alta",'Mapa final'!$AF$12="Leve"),CONCATENATE("R2C",'Mapa final'!$S$12),"")</f>
        <v/>
      </c>
      <c r="AD27" s="151" t="str">
        <f>IF(AND('Mapa final'!$AD$11="Muy Alta",'Mapa final'!$AF$11="Leve"),CONCATENATE("R2C",'Mapa final'!$S$11),"")</f>
        <v/>
      </c>
      <c r="AE27" s="151" t="str">
        <f>IF(AND('Mapa final'!$AD$12="Muy Alta",'Mapa final'!$AF$12="Leve"),CONCATENATE("R2C",'Mapa final'!$S$12),"")</f>
        <v/>
      </c>
      <c r="AF27" s="151" t="str">
        <f>IF(AND('Mapa final'!$AD$11="Muy Alta",'Mapa final'!$AF$11="Leve"),CONCATENATE("R2C",'Mapa final'!$S$11),"")</f>
        <v/>
      </c>
      <c r="AG27" s="45" t="str">
        <f>IF(AND('Mapa final'!$AD$12="Muy Alta",'Mapa final'!$AF$12="Leve"),CONCATENATE("R2C",'Mapa final'!$S$12),"")</f>
        <v/>
      </c>
      <c r="AH27" s="46" t="str">
        <f>IF(AND('Mapa final'!$AD$11="Muy Alta",'Mapa final'!$AF$11="Catastrófico"),CONCATENATE("R2C",'Mapa final'!$S$11),"")</f>
        <v/>
      </c>
      <c r="AI27" s="153" t="str">
        <f>IF(AND('Mapa final'!$AD$12="Muy Alta",'Mapa final'!$AF$12="Catastrófico"),CONCATENATE("R2C",'Mapa final'!$S$12),"")</f>
        <v/>
      </c>
      <c r="AJ27" s="153" t="str">
        <f>IF(AND('Mapa final'!$AD$11="Muy Alta",'Mapa final'!$AF$11="Catastrófico"),CONCATENATE("R2C",'Mapa final'!$S$11),"")</f>
        <v/>
      </c>
      <c r="AK27" s="153" t="str">
        <f>IF(AND('Mapa final'!$AD$12="Muy Alta",'Mapa final'!$AF$12="Catastrófico"),CONCATENATE("R2C",'Mapa final'!$S$12),"")</f>
        <v/>
      </c>
      <c r="AL27" s="153" t="str">
        <f>IF(AND('Mapa final'!$AD$11="Muy Alta",'Mapa final'!$AF$11="Catastrófico"),CONCATENATE("R2C",'Mapa final'!$S$11),"")</f>
        <v/>
      </c>
      <c r="AM27" s="47" t="str">
        <f>IF(AND('Mapa final'!$AD$12="Muy Alta",'Mapa final'!$AF$12="Catastrófico"),CONCATENATE("R2C",'Mapa final'!$S$12),"")</f>
        <v/>
      </c>
      <c r="AN27" s="70"/>
      <c r="AO27" s="382"/>
      <c r="AP27" s="383"/>
      <c r="AQ27" s="383"/>
      <c r="AR27" s="383"/>
      <c r="AS27" s="383"/>
      <c r="AT27" s="384"/>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01"/>
      <c r="C28" s="301"/>
      <c r="D28" s="302"/>
      <c r="E28" s="342"/>
      <c r="F28" s="343"/>
      <c r="G28" s="343"/>
      <c r="H28" s="343"/>
      <c r="I28" s="344"/>
      <c r="J28" s="57" t="str">
        <f>IF(AND('Mapa final'!$AD$11="Alta",'Mapa final'!$AF$11="Leve"),CONCATENATE("R2C",'Mapa final'!$S$11),"")</f>
        <v/>
      </c>
      <c r="K28" s="152" t="str">
        <f>IF(AND('Mapa final'!$AD$12="Alta",'Mapa final'!$AF$12="Leve"),CONCATENATE("R2C",'Mapa final'!$S$12),"")</f>
        <v/>
      </c>
      <c r="L28" s="152" t="str">
        <f>IF(AND('Mapa final'!$AD$11="Alta",'Mapa final'!$AF$11="Leve"),CONCATENATE("R2C",'Mapa final'!$S$11),"")</f>
        <v/>
      </c>
      <c r="M28" s="152" t="str">
        <f>IF(AND('Mapa final'!$AD$12="Alta",'Mapa final'!$AF$12="Leve"),CONCATENATE("R2C",'Mapa final'!$S$12),"")</f>
        <v/>
      </c>
      <c r="N28" s="152" t="str">
        <f>IF(AND('Mapa final'!$AD$11="Alta",'Mapa final'!$AF$11="Leve"),CONCATENATE("R2C",'Mapa final'!$S$11),"")</f>
        <v/>
      </c>
      <c r="O28" s="58" t="str">
        <f>IF(AND('Mapa final'!$AD$12="Alta",'Mapa final'!$AF$12="Leve"),CONCATENATE("R2C",'Mapa final'!$S$12),"")</f>
        <v/>
      </c>
      <c r="P28" s="57" t="str">
        <f>IF(AND('Mapa final'!$AD$11="Alta",'Mapa final'!$AF$11="Leve"),CONCATENATE("R2C",'Mapa final'!$S$11),"")</f>
        <v/>
      </c>
      <c r="Q28" s="152" t="str">
        <f>IF(AND('Mapa final'!$AD$12="Alta",'Mapa final'!$AF$12="Leve"),CONCATENATE("R2C",'Mapa final'!$S$12),"")</f>
        <v/>
      </c>
      <c r="R28" s="152" t="str">
        <f>IF(AND('Mapa final'!$AD$11="Alta",'Mapa final'!$AF$11="Leve"),CONCATENATE("R2C",'Mapa final'!$S$11),"")</f>
        <v/>
      </c>
      <c r="S28" s="152" t="str">
        <f>IF(AND('Mapa final'!$AD$12="Alta",'Mapa final'!$AF$12="Leve"),CONCATENATE("R2C",'Mapa final'!$S$12),"")</f>
        <v/>
      </c>
      <c r="T28" s="152" t="str">
        <f>IF(AND('Mapa final'!$AD$11="Alta",'Mapa final'!$AF$11="Leve"),CONCATENATE("R2C",'Mapa final'!$S$11),"")</f>
        <v/>
      </c>
      <c r="U28" s="58" t="str">
        <f>IF(AND('Mapa final'!$AD$12="Alta",'Mapa final'!$AF$12="Leve"),CONCATENATE("R2C",'Mapa final'!$S$12),"")</f>
        <v/>
      </c>
      <c r="V28" s="57" t="str">
        <f>IF(AND('Mapa final'!$AD$11="Alta",'Mapa final'!$AF$11="Leve"),CONCATENATE("R2C",'Mapa final'!$S$11),"")</f>
        <v/>
      </c>
      <c r="W28" s="152" t="str">
        <f>IF(AND('Mapa final'!$AD$12="Alta",'Mapa final'!$AF$12="Leve"),CONCATENATE("R2C",'Mapa final'!$S$12),"")</f>
        <v/>
      </c>
      <c r="X28" s="152" t="str">
        <f>IF(AND('Mapa final'!$AD$11="Alta",'Mapa final'!$AF$11="Leve"),CONCATENATE("R2C",'Mapa final'!$S$11),"")</f>
        <v/>
      </c>
      <c r="Y28" s="152" t="str">
        <f>IF(AND('Mapa final'!$AD$12="Alta",'Mapa final'!$AF$12="Leve"),CONCATENATE("R2C",'Mapa final'!$S$12),"")</f>
        <v/>
      </c>
      <c r="Z28" s="152" t="str">
        <f>IF(AND('Mapa final'!$AD$11="Alta",'Mapa final'!$AF$11="Leve"),CONCATENATE("R2C",'Mapa final'!$S$11),"")</f>
        <v/>
      </c>
      <c r="AA28" s="58" t="str">
        <f>IF(AND('Mapa final'!$AD$12="Alta",'Mapa final'!$AF$12="Leve"),CONCATENATE("R2C",'Mapa final'!$S$12),"")</f>
        <v/>
      </c>
      <c r="AB28" s="44" t="str">
        <f>IF(AND('Mapa final'!$AD$11="Muy Alta",'Mapa final'!$AF$11="Leve"),CONCATENATE("R2C",'Mapa final'!$S$11),"")</f>
        <v/>
      </c>
      <c r="AC28" s="151" t="str">
        <f>IF(AND('Mapa final'!$AD$12="Muy Alta",'Mapa final'!$AF$12="Leve"),CONCATENATE("R2C",'Mapa final'!$S$12),"")</f>
        <v/>
      </c>
      <c r="AD28" s="151" t="str">
        <f>IF(AND('Mapa final'!$AD$11="Muy Alta",'Mapa final'!$AF$11="Leve"),CONCATENATE("R2C",'Mapa final'!$S$11),"")</f>
        <v/>
      </c>
      <c r="AE28" s="151" t="str">
        <f>IF(AND('Mapa final'!$AD$12="Muy Alta",'Mapa final'!$AF$12="Leve"),CONCATENATE("R2C",'Mapa final'!$S$12),"")</f>
        <v/>
      </c>
      <c r="AF28" s="151" t="str">
        <f>IF(AND('Mapa final'!$AD$11="Muy Alta",'Mapa final'!$AF$11="Leve"),CONCATENATE("R2C",'Mapa final'!$S$11),"")</f>
        <v/>
      </c>
      <c r="AG28" s="45" t="str">
        <f>IF(AND('Mapa final'!$AD$12="Muy Alta",'Mapa final'!$AF$12="Leve"),CONCATENATE("R2C",'Mapa final'!$S$12),"")</f>
        <v/>
      </c>
      <c r="AH28" s="46" t="str">
        <f>IF(AND('Mapa final'!$AD$11="Muy Alta",'Mapa final'!$AF$11="Catastrófico"),CONCATENATE("R2C",'Mapa final'!$S$11),"")</f>
        <v/>
      </c>
      <c r="AI28" s="153" t="str">
        <f>IF(AND('Mapa final'!$AD$12="Muy Alta",'Mapa final'!$AF$12="Catastrófico"),CONCATENATE("R2C",'Mapa final'!$S$12),"")</f>
        <v/>
      </c>
      <c r="AJ28" s="153" t="str">
        <f>IF(AND('Mapa final'!$AD$11="Muy Alta",'Mapa final'!$AF$11="Catastrófico"),CONCATENATE("R2C",'Mapa final'!$S$11),"")</f>
        <v/>
      </c>
      <c r="AK28" s="153" t="str">
        <f>IF(AND('Mapa final'!$AD$12="Muy Alta",'Mapa final'!$AF$12="Catastrófico"),CONCATENATE("R2C",'Mapa final'!$S$12),"")</f>
        <v/>
      </c>
      <c r="AL28" s="153" t="str">
        <f>IF(AND('Mapa final'!$AD$11="Muy Alta",'Mapa final'!$AF$11="Catastrófico"),CONCATENATE("R2C",'Mapa final'!$S$11),"")</f>
        <v/>
      </c>
      <c r="AM28" s="47" t="str">
        <f>IF(AND('Mapa final'!$AD$12="Muy Alta",'Mapa final'!$AF$12="Catastrófico"),CONCATENATE("R2C",'Mapa final'!$S$12),"")</f>
        <v/>
      </c>
      <c r="AN28" s="70"/>
      <c r="AO28" s="382"/>
      <c r="AP28" s="383"/>
      <c r="AQ28" s="383"/>
      <c r="AR28" s="383"/>
      <c r="AS28" s="383"/>
      <c r="AT28" s="384"/>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01"/>
      <c r="C29" s="301"/>
      <c r="D29" s="302"/>
      <c r="E29" s="342"/>
      <c r="F29" s="343"/>
      <c r="G29" s="343"/>
      <c r="H29" s="343"/>
      <c r="I29" s="344"/>
      <c r="J29" s="57" t="str">
        <f>IF(AND('Mapa final'!$AD$11="Alta",'Mapa final'!$AF$11="Leve"),CONCATENATE("R2C",'Mapa final'!$S$11),"")</f>
        <v/>
      </c>
      <c r="K29" s="152" t="str">
        <f>IF(AND('Mapa final'!$AD$12="Alta",'Mapa final'!$AF$12="Leve"),CONCATENATE("R2C",'Mapa final'!$S$12),"")</f>
        <v/>
      </c>
      <c r="L29" s="152" t="str">
        <f>IF(AND('Mapa final'!$AD$11="Alta",'Mapa final'!$AF$11="Leve"),CONCATENATE("R2C",'Mapa final'!$S$11),"")</f>
        <v/>
      </c>
      <c r="M29" s="152" t="str">
        <f>IF(AND('Mapa final'!$AD$12="Alta",'Mapa final'!$AF$12="Leve"),CONCATENATE("R2C",'Mapa final'!$S$12),"")</f>
        <v/>
      </c>
      <c r="N29" s="152" t="str">
        <f>IF(AND('Mapa final'!$AD$11="Alta",'Mapa final'!$AF$11="Leve"),CONCATENATE("R2C",'Mapa final'!$S$11),"")</f>
        <v/>
      </c>
      <c r="O29" s="58" t="str">
        <f>IF(AND('Mapa final'!$AD$12="Alta",'Mapa final'!$AF$12="Leve"),CONCATENATE("R2C",'Mapa final'!$S$12),"")</f>
        <v/>
      </c>
      <c r="P29" s="57" t="str">
        <f>IF(AND('Mapa final'!$AD$11="Alta",'Mapa final'!$AF$11="Leve"),CONCATENATE("R2C",'Mapa final'!$S$11),"")</f>
        <v/>
      </c>
      <c r="Q29" s="152" t="str">
        <f>IF(AND('Mapa final'!$AD$12="Alta",'Mapa final'!$AF$12="Leve"),CONCATENATE("R2C",'Mapa final'!$S$12),"")</f>
        <v/>
      </c>
      <c r="R29" s="152" t="str">
        <f>IF(AND('Mapa final'!$AD$11="Alta",'Mapa final'!$AF$11="Leve"),CONCATENATE("R2C",'Mapa final'!$S$11),"")</f>
        <v/>
      </c>
      <c r="S29" s="152" t="str">
        <f>IF(AND('Mapa final'!$AD$12="Alta",'Mapa final'!$AF$12="Leve"),CONCATENATE("R2C",'Mapa final'!$S$12),"")</f>
        <v/>
      </c>
      <c r="T29" s="152" t="str">
        <f>IF(AND('Mapa final'!$AD$11="Alta",'Mapa final'!$AF$11="Leve"),CONCATENATE("R2C",'Mapa final'!$S$11),"")</f>
        <v/>
      </c>
      <c r="U29" s="58" t="str">
        <f>IF(AND('Mapa final'!$AD$12="Alta",'Mapa final'!$AF$12="Leve"),CONCATENATE("R2C",'Mapa final'!$S$12),"")</f>
        <v/>
      </c>
      <c r="V29" s="57" t="str">
        <f>IF(AND('Mapa final'!$AD$11="Alta",'Mapa final'!$AF$11="Leve"),CONCATENATE("R2C",'Mapa final'!$S$11),"")</f>
        <v/>
      </c>
      <c r="W29" s="152" t="str">
        <f>IF(AND('Mapa final'!$AD$12="Alta",'Mapa final'!$AF$12="Leve"),CONCATENATE("R2C",'Mapa final'!$S$12),"")</f>
        <v/>
      </c>
      <c r="X29" s="152" t="str">
        <f>IF(AND('Mapa final'!$AD$11="Alta",'Mapa final'!$AF$11="Leve"),CONCATENATE("R2C",'Mapa final'!$S$11),"")</f>
        <v/>
      </c>
      <c r="Y29" s="152" t="str">
        <f>IF(AND('Mapa final'!$AD$12="Alta",'Mapa final'!$AF$12="Leve"),CONCATENATE("R2C",'Mapa final'!$S$12),"")</f>
        <v/>
      </c>
      <c r="Z29" s="152" t="str">
        <f>IF(AND('Mapa final'!$AD$11="Alta",'Mapa final'!$AF$11="Leve"),CONCATENATE("R2C",'Mapa final'!$S$11),"")</f>
        <v/>
      </c>
      <c r="AA29" s="58" t="str">
        <f>IF(AND('Mapa final'!$AD$12="Alta",'Mapa final'!$AF$12="Leve"),CONCATENATE("R2C",'Mapa final'!$S$12),"")</f>
        <v/>
      </c>
      <c r="AB29" s="44" t="str">
        <f>IF(AND('Mapa final'!$AD$11="Muy Alta",'Mapa final'!$AF$11="Leve"),CONCATENATE("R2C",'Mapa final'!$S$11),"")</f>
        <v/>
      </c>
      <c r="AC29" s="151" t="str">
        <f>IF(AND('Mapa final'!$AD$14="Media",'Mapa final'!$AF$14="mayor"),CONCATENATE("R2C",'Mapa final'!$S$14),"")</f>
        <v>R2C1</v>
      </c>
      <c r="AD29" s="151" t="str">
        <f>IF(AND('Mapa final'!$AD$11="Muy Alta",'Mapa final'!$AF$11="Leve"),CONCATENATE("R2C",'Mapa final'!$S$11),"")</f>
        <v/>
      </c>
      <c r="AE29" s="151" t="str">
        <f>IF(AND('Mapa final'!$AD$12="Muy Alta",'Mapa final'!$AF$12="Leve"),CONCATENATE("R2C",'Mapa final'!$S$12),"")</f>
        <v/>
      </c>
      <c r="AF29" s="151" t="str">
        <f>IF(AND('Mapa final'!$AD$11="Muy Alta",'Mapa final'!$AF$11="Leve"),CONCATENATE("R2C",'Mapa final'!$S$11),"")</f>
        <v/>
      </c>
      <c r="AG29" s="45" t="str">
        <f>IF(AND('Mapa final'!$AD$12="Muy Alta",'Mapa final'!$AF$12="Leve"),CONCATENATE("R2C",'Mapa final'!$S$12),"")</f>
        <v/>
      </c>
      <c r="AH29" s="46" t="str">
        <f>IF(AND('Mapa final'!$AD$11="Muy Alta",'Mapa final'!$AF$11="Catastrófico"),CONCATENATE("R2C",'Mapa final'!$S$11),"")</f>
        <v/>
      </c>
      <c r="AI29" s="153" t="str">
        <f>IF(AND('Mapa final'!$AD$12="Muy Alta",'Mapa final'!$AF$12="Catastrófico"),CONCATENATE("R2C",'Mapa final'!$S$12),"")</f>
        <v/>
      </c>
      <c r="AJ29" s="153" t="str">
        <f>IF(AND('Mapa final'!$AD$11="Muy Alta",'Mapa final'!$AF$11="Catastrófico"),CONCATENATE("R2C",'Mapa final'!$S$11),"")</f>
        <v/>
      </c>
      <c r="AK29" s="153" t="str">
        <f>IF(AND('Mapa final'!$AD$12="Muy Alta",'Mapa final'!$AF$12="Catastrófico"),CONCATENATE("R2C",'Mapa final'!$S$12),"")</f>
        <v/>
      </c>
      <c r="AL29" s="153" t="str">
        <f>IF(AND('Mapa final'!$AD$11="Muy Alta",'Mapa final'!$AF$11="Catastrófico"),CONCATENATE("R2C",'Mapa final'!$S$11),"")</f>
        <v/>
      </c>
      <c r="AM29" s="47" t="str">
        <f>IF(AND('Mapa final'!$AD$12="Muy Alta",'Mapa final'!$AF$12="Catastrófico"),CONCATENATE("R2C",'Mapa final'!$S$12),"")</f>
        <v/>
      </c>
      <c r="AN29" s="70"/>
      <c r="AO29" s="382"/>
      <c r="AP29" s="383"/>
      <c r="AQ29" s="383"/>
      <c r="AR29" s="383"/>
      <c r="AS29" s="383"/>
      <c r="AT29" s="38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01"/>
      <c r="C30" s="301"/>
      <c r="D30" s="302"/>
      <c r="E30" s="342"/>
      <c r="F30" s="343"/>
      <c r="G30" s="343"/>
      <c r="H30" s="343"/>
      <c r="I30" s="344"/>
      <c r="J30" s="57" t="str">
        <f>IF(AND('Mapa final'!$AD$11="Alta",'Mapa final'!$AF$11="Leve"),CONCATENATE("R2C",'Mapa final'!$S$11),"")</f>
        <v/>
      </c>
      <c r="K30" s="152" t="str">
        <f>IF(AND('Mapa final'!$AD$12="Alta",'Mapa final'!$AF$12="Leve"),CONCATENATE("R2C",'Mapa final'!$S$12),"")</f>
        <v/>
      </c>
      <c r="L30" s="152" t="str">
        <f>IF(AND('Mapa final'!$AD$11="Alta",'Mapa final'!$AF$11="Leve"),CONCATENATE("R2C",'Mapa final'!$S$11),"")</f>
        <v/>
      </c>
      <c r="M30" s="152" t="str">
        <f>IF(AND('Mapa final'!$AD$12="Alta",'Mapa final'!$AF$12="Leve"),CONCATENATE("R2C",'Mapa final'!$S$12),"")</f>
        <v/>
      </c>
      <c r="N30" s="152" t="str">
        <f>IF(AND('Mapa final'!$AD$11="Alta",'Mapa final'!$AF$11="Leve"),CONCATENATE("R2C",'Mapa final'!$S$11),"")</f>
        <v/>
      </c>
      <c r="O30" s="58" t="str">
        <f>IF(AND('Mapa final'!$AD$12="Alta",'Mapa final'!$AF$12="Leve"),CONCATENATE("R2C",'Mapa final'!$S$12),"")</f>
        <v/>
      </c>
      <c r="P30" s="57" t="str">
        <f>IF(AND('Mapa final'!$AD$11="Alta",'Mapa final'!$AF$11="Leve"),CONCATENATE("R2C",'Mapa final'!$S$11),"")</f>
        <v/>
      </c>
      <c r="Q30" s="152" t="str">
        <f>IF(AND('Mapa final'!$AD$12="Alta",'Mapa final'!$AF$12="Leve"),CONCATENATE("R2C",'Mapa final'!$S$12),"")</f>
        <v/>
      </c>
      <c r="R30" s="152" t="str">
        <f>IF(AND('Mapa final'!$AD$11="Alta",'Mapa final'!$AF$11="Leve"),CONCATENATE("R2C",'Mapa final'!$S$11),"")</f>
        <v/>
      </c>
      <c r="S30" s="152" t="str">
        <f>IF(AND('Mapa final'!$AD$12="Alta",'Mapa final'!$AF$12="Leve"),CONCATENATE("R2C",'Mapa final'!$S$12),"")</f>
        <v/>
      </c>
      <c r="T30" s="152" t="str">
        <f>IF(AND('Mapa final'!$AD$11="Alta",'Mapa final'!$AF$11="Leve"),CONCATENATE("R2C",'Mapa final'!$S$11),"")</f>
        <v/>
      </c>
      <c r="U30" s="58" t="str">
        <f>IF(AND('Mapa final'!$AD$12="Alta",'Mapa final'!$AF$12="Leve"),CONCATENATE("R2C",'Mapa final'!$S$12),"")</f>
        <v/>
      </c>
      <c r="V30" s="57" t="str">
        <f>IF(AND('Mapa final'!$AD$11="Alta",'Mapa final'!$AF$11="Leve"),CONCATENATE("R2C",'Mapa final'!$S$11),"")</f>
        <v/>
      </c>
      <c r="W30" s="152" t="str">
        <f>IF(AND('Mapa final'!$AD$12="Alta",'Mapa final'!$AF$12="Leve"),CONCATENATE("R2C",'Mapa final'!$S$12),"")</f>
        <v/>
      </c>
      <c r="X30" s="152" t="str">
        <f>IF(AND('Mapa final'!$AD$11="Alta",'Mapa final'!$AF$11="Leve"),CONCATENATE("R2C",'Mapa final'!$S$11),"")</f>
        <v/>
      </c>
      <c r="Y30" s="152" t="str">
        <f>IF(AND('Mapa final'!$AD$12="Alta",'Mapa final'!$AF$12="Leve"),CONCATENATE("R2C",'Mapa final'!$S$12),"")</f>
        <v/>
      </c>
      <c r="Z30" s="152" t="str">
        <f>IF(AND('Mapa final'!$AD$11="Alta",'Mapa final'!$AF$11="Leve"),CONCATENATE("R2C",'Mapa final'!$S$11),"")</f>
        <v/>
      </c>
      <c r="AA30" s="58" t="str">
        <f>IF(AND('Mapa final'!$AD$12="Alta",'Mapa final'!$AF$12="Leve"),CONCATENATE("R2C",'Mapa final'!$S$12),"")</f>
        <v/>
      </c>
      <c r="AB30" s="44" t="str">
        <f>IF(AND('Mapa final'!$AD$11="Muy Alta",'Mapa final'!$AF$11="Leve"),CONCATENATE("R2C",'Mapa final'!$S$11),"")</f>
        <v/>
      </c>
      <c r="AC30" s="151" t="str">
        <f>IF(AND('Mapa final'!$AD$12="Muy Alta",'Mapa final'!$AF$12="Leve"),CONCATENATE("R2C",'Mapa final'!$S$12),"")</f>
        <v/>
      </c>
      <c r="AD30" s="151" t="str">
        <f>IF(AND('Mapa final'!$AD$11="Muy Alta",'Mapa final'!$AF$11="Leve"),CONCATENATE("R2C",'Mapa final'!$S$11),"")</f>
        <v/>
      </c>
      <c r="AE30" s="151" t="str">
        <f>IF(AND('Mapa final'!$AD$12="Muy Alta",'Mapa final'!$AF$12="Leve"),CONCATENATE("R2C",'Mapa final'!$S$12),"")</f>
        <v/>
      </c>
      <c r="AF30" s="151" t="str">
        <f>IF(AND('Mapa final'!$AD$11="Muy Alta",'Mapa final'!$AF$11="Leve"),CONCATENATE("R2C",'Mapa final'!$S$11),"")</f>
        <v/>
      </c>
      <c r="AG30" s="45" t="str">
        <f>IF(AND('Mapa final'!$AD$12="Muy Alta",'Mapa final'!$AF$12="Leve"),CONCATENATE("R2C",'Mapa final'!$S$12),"")</f>
        <v/>
      </c>
      <c r="AH30" s="46" t="str">
        <f>IF(AND('Mapa final'!$AD$11="Muy Alta",'Mapa final'!$AF$11="Catastrófico"),CONCATENATE("R2C",'Mapa final'!$S$11),"")</f>
        <v/>
      </c>
      <c r="AI30" s="153" t="str">
        <f>IF(AND('Mapa final'!$AD$12="Muy Alta",'Mapa final'!$AF$12="Catastrófico"),CONCATENATE("R2C",'Mapa final'!$S$12),"")</f>
        <v/>
      </c>
      <c r="AJ30" s="153" t="str">
        <f>IF(AND('Mapa final'!$AD$11="Muy Alta",'Mapa final'!$AF$11="Catastrófico"),CONCATENATE("R2C",'Mapa final'!$S$11),"")</f>
        <v/>
      </c>
      <c r="AK30" s="153" t="str">
        <f>IF(AND('Mapa final'!$AD$12="Muy Alta",'Mapa final'!$AF$12="Catastrófico"),CONCATENATE("R2C",'Mapa final'!$S$12),"")</f>
        <v/>
      </c>
      <c r="AL30" s="153" t="str">
        <f>IF(AND('Mapa final'!$AD$11="Muy Alta",'Mapa final'!$AF$11="Catastrófico"),CONCATENATE("R2C",'Mapa final'!$S$11),"")</f>
        <v/>
      </c>
      <c r="AM30" s="47" t="str">
        <f>IF(AND('Mapa final'!$AD$12="Muy Alta",'Mapa final'!$AF$12="Catastrófico"),CONCATENATE("R2C",'Mapa final'!$S$12),"")</f>
        <v/>
      </c>
      <c r="AN30" s="70"/>
      <c r="AO30" s="382"/>
      <c r="AP30" s="383"/>
      <c r="AQ30" s="383"/>
      <c r="AR30" s="383"/>
      <c r="AS30" s="383"/>
      <c r="AT30" s="38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01"/>
      <c r="C31" s="301"/>
      <c r="D31" s="302"/>
      <c r="E31" s="342"/>
      <c r="F31" s="343"/>
      <c r="G31" s="343"/>
      <c r="H31" s="343"/>
      <c r="I31" s="344"/>
      <c r="J31" s="57" t="str">
        <f>IF(AND('Mapa final'!$AD$11="Alta",'Mapa final'!$AF$11="Leve"),CONCATENATE("R2C",'Mapa final'!$S$11),"")</f>
        <v/>
      </c>
      <c r="K31" s="152" t="str">
        <f>IF(AND('Mapa final'!$AD$12="Alta",'Mapa final'!$AF$12="Leve"),CONCATENATE("R2C",'Mapa final'!$S$12),"")</f>
        <v/>
      </c>
      <c r="L31" s="152" t="str">
        <f>IF(AND('Mapa final'!$AD$11="Alta",'Mapa final'!$AF$11="Leve"),CONCATENATE("R2C",'Mapa final'!$S$11),"")</f>
        <v/>
      </c>
      <c r="M31" s="152" t="str">
        <f>IF(AND('Mapa final'!$AD$12="Alta",'Mapa final'!$AF$12="Leve"),CONCATENATE("R2C",'Mapa final'!$S$12),"")</f>
        <v/>
      </c>
      <c r="N31" s="152" t="str">
        <f>IF(AND('Mapa final'!$AD$11="Alta",'Mapa final'!$AF$11="Leve"),CONCATENATE("R2C",'Mapa final'!$S$11),"")</f>
        <v/>
      </c>
      <c r="O31" s="58" t="str">
        <f>IF(AND('Mapa final'!$AD$12="Alta",'Mapa final'!$AF$12="Leve"),CONCATENATE("R2C",'Mapa final'!$S$12),"")</f>
        <v/>
      </c>
      <c r="P31" s="57" t="str">
        <f>IF(AND('Mapa final'!$AD$11="Alta",'Mapa final'!$AF$11="Leve"),CONCATENATE("R2C",'Mapa final'!$S$11),"")</f>
        <v/>
      </c>
      <c r="Q31" s="152" t="str">
        <f>IF(AND('Mapa final'!$AD$12="Alta",'Mapa final'!$AF$12="Leve"),CONCATENATE("R2C",'Mapa final'!$S$12),"")</f>
        <v/>
      </c>
      <c r="R31" s="152" t="str">
        <f>IF(AND('Mapa final'!$AD$11="Alta",'Mapa final'!$AF$11="Leve"),CONCATENATE("R2C",'Mapa final'!$S$11),"")</f>
        <v/>
      </c>
      <c r="S31" s="152" t="str">
        <f>IF(AND('Mapa final'!$AD$12="Alta",'Mapa final'!$AF$12="Leve"),CONCATENATE("R2C",'Mapa final'!$S$12),"")</f>
        <v/>
      </c>
      <c r="T31" s="152" t="str">
        <f>IF(AND('Mapa final'!$AD$11="Alta",'Mapa final'!$AF$11="Leve"),CONCATENATE("R2C",'Mapa final'!$S$11),"")</f>
        <v/>
      </c>
      <c r="U31" s="58" t="str">
        <f>IF(AND('Mapa final'!$AD$12="Alta",'Mapa final'!$AF$12="Leve"),CONCATENATE("R2C",'Mapa final'!$S$12),"")</f>
        <v/>
      </c>
      <c r="V31" s="57" t="str">
        <f>IF(AND('Mapa final'!$AD$11="Alta",'Mapa final'!$AF$11="Leve"),CONCATENATE("R2C",'Mapa final'!$S$11),"")</f>
        <v/>
      </c>
      <c r="W31" s="152" t="str">
        <f>IF(AND('Mapa final'!$AD$12="Alta",'Mapa final'!$AF$12="Leve"),CONCATENATE("R2C",'Mapa final'!$S$12),"")</f>
        <v/>
      </c>
      <c r="X31" s="152" t="str">
        <f>IF(AND('Mapa final'!$AD$11="Alta",'Mapa final'!$AF$11="Leve"),CONCATENATE("R2C",'Mapa final'!$S$11),"")</f>
        <v/>
      </c>
      <c r="Y31" s="152" t="str">
        <f>IF(AND('Mapa final'!$AD$12="Alta",'Mapa final'!$AF$12="Leve"),CONCATENATE("R2C",'Mapa final'!$S$12),"")</f>
        <v/>
      </c>
      <c r="Z31" s="152" t="str">
        <f>IF(AND('Mapa final'!$AD$11="Alta",'Mapa final'!$AF$11="Leve"),CONCATENATE("R2C",'Mapa final'!$S$11),"")</f>
        <v/>
      </c>
      <c r="AA31" s="58" t="str">
        <f>IF(AND('Mapa final'!$AD$12="Alta",'Mapa final'!$AF$12="Leve"),CONCATENATE("R2C",'Mapa final'!$S$12),"")</f>
        <v/>
      </c>
      <c r="AB31" s="44" t="str">
        <f>IF(AND('Mapa final'!$AD$11="Muy Alta",'Mapa final'!$AF$11="Leve"),CONCATENATE("R2C",'Mapa final'!$S$11),"")</f>
        <v/>
      </c>
      <c r="AC31" s="151" t="str">
        <f>IF(AND('Mapa final'!$AD$12="Muy Alta",'Mapa final'!$AF$12="Leve"),CONCATENATE("R2C",'Mapa final'!$S$12),"")</f>
        <v/>
      </c>
      <c r="AD31" s="151" t="str">
        <f>IF(AND('Mapa final'!$AD$11="Muy Alta",'Mapa final'!$AF$11="Leve"),CONCATENATE("R2C",'Mapa final'!$S$11),"")</f>
        <v/>
      </c>
      <c r="AE31" s="151" t="str">
        <f>IF(AND('Mapa final'!$AD$12="Muy Alta",'Mapa final'!$AF$12="Leve"),CONCATENATE("R2C",'Mapa final'!$S$12),"")</f>
        <v/>
      </c>
      <c r="AF31" s="151" t="str">
        <f>IF(AND('Mapa final'!$AD$11="Muy Alta",'Mapa final'!$AF$11="Leve"),CONCATENATE("R2C",'Mapa final'!$S$11),"")</f>
        <v/>
      </c>
      <c r="AG31" s="45" t="str">
        <f>IF(AND('Mapa final'!$AD$12="Muy Alta",'Mapa final'!$AF$12="Leve"),CONCATENATE("R2C",'Mapa final'!$S$12),"")</f>
        <v/>
      </c>
      <c r="AH31" s="46" t="str">
        <f>IF(AND('Mapa final'!$AD$11="Muy Alta",'Mapa final'!$AF$11="Catastrófico"),CONCATENATE("R2C",'Mapa final'!$S$11),"")</f>
        <v/>
      </c>
      <c r="AI31" s="153" t="str">
        <f>IF(AND('Mapa final'!$AD$12="Muy Alta",'Mapa final'!$AF$12="Catastrófico"),CONCATENATE("R2C",'Mapa final'!$S$12),"")</f>
        <v/>
      </c>
      <c r="AJ31" s="153" t="str">
        <f>IF(AND('Mapa final'!$AD$11="Muy Alta",'Mapa final'!$AF$11="Catastrófico"),CONCATENATE("R2C",'Mapa final'!$S$11),"")</f>
        <v/>
      </c>
      <c r="AK31" s="153" t="str">
        <f>IF(AND('Mapa final'!$AD$12="Muy Alta",'Mapa final'!$AF$12="Catastrófico"),CONCATENATE("R2C",'Mapa final'!$S$12),"")</f>
        <v/>
      </c>
      <c r="AL31" s="153" t="str">
        <f>IF(AND('Mapa final'!$AD$11="Muy Alta",'Mapa final'!$AF$11="Catastrófico"),CONCATENATE("R2C",'Mapa final'!$S$11),"")</f>
        <v/>
      </c>
      <c r="AM31" s="47" t="str">
        <f>IF(AND('Mapa final'!$AD$12="Muy Alta",'Mapa final'!$AF$12="Catastrófico"),CONCATENATE("R2C",'Mapa final'!$S$12),"")</f>
        <v/>
      </c>
      <c r="AN31" s="70"/>
      <c r="AO31" s="382"/>
      <c r="AP31" s="383"/>
      <c r="AQ31" s="383"/>
      <c r="AR31" s="383"/>
      <c r="AS31" s="383"/>
      <c r="AT31" s="384"/>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01"/>
      <c r="C32" s="301"/>
      <c r="D32" s="302"/>
      <c r="E32" s="342"/>
      <c r="F32" s="343"/>
      <c r="G32" s="343"/>
      <c r="H32" s="343"/>
      <c r="I32" s="344"/>
      <c r="J32" s="57" t="str">
        <f>IF(AND('Mapa final'!$AD$11="Alta",'Mapa final'!$AF$11="Leve"),CONCATENATE("R2C",'Mapa final'!$S$11),"")</f>
        <v/>
      </c>
      <c r="K32" s="152" t="str">
        <f>IF(AND('Mapa final'!$AD$12="Alta",'Mapa final'!$AF$12="Leve"),CONCATENATE("R2C",'Mapa final'!$S$12),"")</f>
        <v/>
      </c>
      <c r="L32" s="152" t="str">
        <f>IF(AND('Mapa final'!$AD$11="Alta",'Mapa final'!$AF$11="Leve"),CONCATENATE("R2C",'Mapa final'!$S$11),"")</f>
        <v/>
      </c>
      <c r="M32" s="152" t="str">
        <f>IF(AND('Mapa final'!$AD$12="Alta",'Mapa final'!$AF$12="Leve"),CONCATENATE("R2C",'Mapa final'!$S$12),"")</f>
        <v/>
      </c>
      <c r="N32" s="152" t="str">
        <f>IF(AND('Mapa final'!$AD$11="Alta",'Mapa final'!$AF$11="Leve"),CONCATENATE("R2C",'Mapa final'!$S$11),"")</f>
        <v/>
      </c>
      <c r="O32" s="58" t="str">
        <f>IF(AND('Mapa final'!$AD$12="Alta",'Mapa final'!$AF$12="Leve"),CONCATENATE("R2C",'Mapa final'!$S$12),"")</f>
        <v/>
      </c>
      <c r="P32" s="57" t="str">
        <f>IF(AND('Mapa final'!$AD$11="Alta",'Mapa final'!$AF$11="Leve"),CONCATENATE("R2C",'Mapa final'!$S$11),"")</f>
        <v/>
      </c>
      <c r="Q32" s="152" t="str">
        <f>IF(AND('Mapa final'!$AD$12="Alta",'Mapa final'!$AF$12="Leve"),CONCATENATE("R2C",'Mapa final'!$S$12),"")</f>
        <v/>
      </c>
      <c r="R32" s="152" t="str">
        <f>IF(AND('Mapa final'!$AD$11="Alta",'Mapa final'!$AF$11="Leve"),CONCATENATE("R2C",'Mapa final'!$S$11),"")</f>
        <v/>
      </c>
      <c r="S32" s="152" t="str">
        <f>IF(AND('Mapa final'!$AD$12="Alta",'Mapa final'!$AF$12="Leve"),CONCATENATE("R2C",'Mapa final'!$S$12),"")</f>
        <v/>
      </c>
      <c r="T32" s="152" t="str">
        <f>IF(AND('Mapa final'!$AD$11="Alta",'Mapa final'!$AF$11="Leve"),CONCATENATE("R2C",'Mapa final'!$S$11),"")</f>
        <v/>
      </c>
      <c r="U32" s="58" t="str">
        <f>IF(AND('Mapa final'!$AD$12="Alta",'Mapa final'!$AF$12="Leve"),CONCATENATE("R2C",'Mapa final'!$S$12),"")</f>
        <v/>
      </c>
      <c r="V32" s="57" t="str">
        <f>IF(AND('Mapa final'!$AD$11="Alta",'Mapa final'!$AF$11="Leve"),CONCATENATE("R2C",'Mapa final'!$S$11),"")</f>
        <v/>
      </c>
      <c r="W32" s="152" t="str">
        <f>IF(AND('Mapa final'!$AD$12="Alta",'Mapa final'!$AF$12="Leve"),CONCATENATE("R2C",'Mapa final'!$S$12),"")</f>
        <v/>
      </c>
      <c r="X32" s="152" t="str">
        <f>IF(AND('Mapa final'!$AD$11="Alta",'Mapa final'!$AF$11="Leve"),CONCATENATE("R2C",'Mapa final'!$S$11),"")</f>
        <v/>
      </c>
      <c r="Y32" s="152" t="str">
        <f>IF(AND('Mapa final'!$AD$12="Alta",'Mapa final'!$AF$12="Leve"),CONCATENATE("R2C",'Mapa final'!$S$12),"")</f>
        <v/>
      </c>
      <c r="Z32" s="152" t="str">
        <f>IF(AND('Mapa final'!$AD$11="Alta",'Mapa final'!$AF$11="Leve"),CONCATENATE("R2C",'Mapa final'!$S$11),"")</f>
        <v/>
      </c>
      <c r="AA32" s="58" t="str">
        <f>IF(AND('Mapa final'!$AD$12="Alta",'Mapa final'!$AF$12="Leve"),CONCATENATE("R2C",'Mapa final'!$S$12),"")</f>
        <v/>
      </c>
      <c r="AB32" s="44" t="str">
        <f>IF(AND('Mapa final'!$AD$11="Muy Alta",'Mapa final'!$AF$11="Leve"),CONCATENATE("R2C",'Mapa final'!$S$11),"")</f>
        <v/>
      </c>
      <c r="AC32" s="151" t="str">
        <f>IF(AND('Mapa final'!$AD$12="Muy Alta",'Mapa final'!$AF$12="Leve"),CONCATENATE("R2C",'Mapa final'!$S$12),"")</f>
        <v/>
      </c>
      <c r="AD32" s="151" t="str">
        <f>IF(AND('Mapa final'!$AD$11="Muy Alta",'Mapa final'!$AF$11="Leve"),CONCATENATE("R2C",'Mapa final'!$S$11),"")</f>
        <v/>
      </c>
      <c r="AE32" s="151" t="str">
        <f>IF(AND('Mapa final'!$AD$12="Muy Alta",'Mapa final'!$AF$12="Leve"),CONCATENATE("R2C",'Mapa final'!$S$12),"")</f>
        <v/>
      </c>
      <c r="AF32" s="151" t="str">
        <f>IF(AND('Mapa final'!$AD$11="Muy Alta",'Mapa final'!$AF$11="Leve"),CONCATENATE("R2C",'Mapa final'!$S$11),"")</f>
        <v/>
      </c>
      <c r="AG32" s="45" t="str">
        <f>IF(AND('Mapa final'!$AD$12="Muy Alta",'Mapa final'!$AF$12="Leve"),CONCATENATE("R2C",'Mapa final'!$S$12),"")</f>
        <v/>
      </c>
      <c r="AH32" s="46" t="str">
        <f>IF(AND('Mapa final'!$AD$11="Muy Alta",'Mapa final'!$AF$11="Catastrófico"),CONCATENATE("R2C",'Mapa final'!$S$11),"")</f>
        <v/>
      </c>
      <c r="AI32" s="153" t="str">
        <f>IF(AND('Mapa final'!$AD$12="Muy Alta",'Mapa final'!$AF$12="Catastrófico"),CONCATENATE("R2C",'Mapa final'!$S$12),"")</f>
        <v/>
      </c>
      <c r="AJ32" s="153" t="str">
        <f>IF(AND('Mapa final'!$AD$11="Muy Alta",'Mapa final'!$AF$11="Catastrófico"),CONCATENATE("R2C",'Mapa final'!$S$11),"")</f>
        <v/>
      </c>
      <c r="AK32" s="153" t="str">
        <f>IF(AND('Mapa final'!$AD$12="Muy Alta",'Mapa final'!$AF$12="Catastrófico"),CONCATENATE("R2C",'Mapa final'!$S$12),"")</f>
        <v/>
      </c>
      <c r="AL32" s="153" t="str">
        <f>IF(AND('Mapa final'!$AD$11="Muy Alta",'Mapa final'!$AF$11="Catastrófico"),CONCATENATE("R2C",'Mapa final'!$S$11),"")</f>
        <v/>
      </c>
      <c r="AM32" s="47" t="str">
        <f>IF(AND('Mapa final'!$AD$12="Muy Alta",'Mapa final'!$AF$12="Catastrófico"),CONCATENATE("R2C",'Mapa final'!$S$12),"")</f>
        <v/>
      </c>
      <c r="AN32" s="70"/>
      <c r="AO32" s="382"/>
      <c r="AP32" s="383"/>
      <c r="AQ32" s="383"/>
      <c r="AR32" s="383"/>
      <c r="AS32" s="383"/>
      <c r="AT32" s="384"/>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01"/>
      <c r="C33" s="301"/>
      <c r="D33" s="302"/>
      <c r="E33" s="342"/>
      <c r="F33" s="343"/>
      <c r="G33" s="343"/>
      <c r="H33" s="343"/>
      <c r="I33" s="344"/>
      <c r="J33" s="57" t="str">
        <f>IF(AND('Mapa final'!$AD$11="Alta",'Mapa final'!$AF$11="Leve"),CONCATENATE("R2C",'Mapa final'!$S$11),"")</f>
        <v/>
      </c>
      <c r="K33" s="152" t="str">
        <f>IF(AND('Mapa final'!$AD$12="Alta",'Mapa final'!$AF$12="Leve"),CONCATENATE("R2C",'Mapa final'!$S$12),"")</f>
        <v/>
      </c>
      <c r="L33" s="152" t="str">
        <f>IF(AND('Mapa final'!$AD$11="Alta",'Mapa final'!$AF$11="Leve"),CONCATENATE("R2C",'Mapa final'!$S$11),"")</f>
        <v/>
      </c>
      <c r="M33" s="152" t="str">
        <f>IF(AND('Mapa final'!$AD$12="Alta",'Mapa final'!$AF$12="Leve"),CONCATENATE("R2C",'Mapa final'!$S$12),"")</f>
        <v/>
      </c>
      <c r="N33" s="152" t="str">
        <f>IF(AND('Mapa final'!$AD$11="Alta",'Mapa final'!$AF$11="Leve"),CONCATENATE("R2C",'Mapa final'!$S$11),"")</f>
        <v/>
      </c>
      <c r="O33" s="58" t="str">
        <f>IF(AND('Mapa final'!$AD$12="Alta",'Mapa final'!$AF$12="Leve"),CONCATENATE("R2C",'Mapa final'!$S$12),"")</f>
        <v/>
      </c>
      <c r="P33" s="57" t="str">
        <f>IF(AND('Mapa final'!$AD$11="Alta",'Mapa final'!$AF$11="Leve"),CONCATENATE("R2C",'Mapa final'!$S$11),"")</f>
        <v/>
      </c>
      <c r="Q33" s="152" t="str">
        <f>IF(AND('Mapa final'!$AD$12="Alta",'Mapa final'!$AF$12="Leve"),CONCATENATE("R2C",'Mapa final'!$S$12),"")</f>
        <v/>
      </c>
      <c r="R33" s="152" t="str">
        <f>IF(AND('Mapa final'!$AD$11="Alta",'Mapa final'!$AF$11="Leve"),CONCATENATE("R2C",'Mapa final'!$S$11),"")</f>
        <v/>
      </c>
      <c r="S33" s="152" t="str">
        <f>IF(AND('Mapa final'!$AD$12="Alta",'Mapa final'!$AF$12="Leve"),CONCATENATE("R2C",'Mapa final'!$S$12),"")</f>
        <v/>
      </c>
      <c r="T33" s="152" t="str">
        <f>IF(AND('Mapa final'!$AD$11="Alta",'Mapa final'!$AF$11="Leve"),CONCATENATE("R2C",'Mapa final'!$S$11),"")</f>
        <v/>
      </c>
      <c r="U33" s="58" t="str">
        <f>IF(AND('Mapa final'!$AD$12="Alta",'Mapa final'!$AF$12="Leve"),CONCATENATE("R2C",'Mapa final'!$S$12),"")</f>
        <v/>
      </c>
      <c r="V33" s="57" t="str">
        <f>IF(AND('Mapa final'!$AD$11="Alta",'Mapa final'!$AF$11="Leve"),CONCATENATE("R2C",'Mapa final'!$S$11),"")</f>
        <v/>
      </c>
      <c r="W33" s="152" t="str">
        <f>IF(AND('Mapa final'!$AD$12="Alta",'Mapa final'!$AF$12="Leve"),CONCATENATE("R2C",'Mapa final'!$S$12),"")</f>
        <v/>
      </c>
      <c r="X33" s="152" t="str">
        <f>IF(AND('Mapa final'!$AD$11="Alta",'Mapa final'!$AF$11="Leve"),CONCATENATE("R2C",'Mapa final'!$S$11),"")</f>
        <v/>
      </c>
      <c r="Y33" s="152" t="str">
        <f>IF(AND('Mapa final'!$AD$12="Alta",'Mapa final'!$AF$12="Leve"),CONCATENATE("R2C",'Mapa final'!$S$12),"")</f>
        <v/>
      </c>
      <c r="Z33" s="152" t="str">
        <f>IF(AND('Mapa final'!$AD$11="Alta",'Mapa final'!$AF$11="Leve"),CONCATENATE("R2C",'Mapa final'!$S$11),"")</f>
        <v/>
      </c>
      <c r="AA33" s="58" t="str">
        <f>IF(AND('Mapa final'!$AD$12="Alta",'Mapa final'!$AF$12="Leve"),CONCATENATE("R2C",'Mapa final'!$S$12),"")</f>
        <v/>
      </c>
      <c r="AB33" s="44" t="str">
        <f>IF(AND('Mapa final'!$AD$11="Muy Alta",'Mapa final'!$AF$11="Leve"),CONCATENATE("R2C",'Mapa final'!$S$11),"")</f>
        <v/>
      </c>
      <c r="AC33" s="151" t="str">
        <f>IF(AND('Mapa final'!$AD$12="Muy Alta",'Mapa final'!$AF$12="Leve"),CONCATENATE("R2C",'Mapa final'!$S$12),"")</f>
        <v/>
      </c>
      <c r="AD33" s="151" t="str">
        <f>IF(AND('Mapa final'!$AD$11="Muy Alta",'Mapa final'!$AF$11="Leve"),CONCATENATE("R2C",'Mapa final'!$S$11),"")</f>
        <v/>
      </c>
      <c r="AE33" s="151" t="str">
        <f>IF(AND('Mapa final'!$AD$12="Muy Alta",'Mapa final'!$AF$12="Leve"),CONCATENATE("R2C",'Mapa final'!$S$12),"")</f>
        <v/>
      </c>
      <c r="AF33" s="151" t="str">
        <f>IF(AND('Mapa final'!$AD$11="Muy Alta",'Mapa final'!$AF$11="Leve"),CONCATENATE("R2C",'Mapa final'!$S$11),"")</f>
        <v/>
      </c>
      <c r="AG33" s="45" t="str">
        <f>IF(AND('Mapa final'!$AD$12="Muy Alta",'Mapa final'!$AF$12="Leve"),CONCATENATE("R2C",'Mapa final'!$S$12),"")</f>
        <v/>
      </c>
      <c r="AH33" s="46" t="str">
        <f>IF(AND('Mapa final'!$AD$11="Muy Alta",'Mapa final'!$AF$11="Catastrófico"),CONCATENATE("R2C",'Mapa final'!$S$11),"")</f>
        <v/>
      </c>
      <c r="AI33" s="153" t="str">
        <f>IF(AND('Mapa final'!$AD$12="Muy Alta",'Mapa final'!$AF$12="Catastrófico"),CONCATENATE("R2C",'Mapa final'!$S$12),"")</f>
        <v/>
      </c>
      <c r="AJ33" s="153" t="str">
        <f>IF(AND('Mapa final'!$AD$11="Muy Alta",'Mapa final'!$AF$11="Catastrófico"),CONCATENATE("R2C",'Mapa final'!$S$11),"")</f>
        <v/>
      </c>
      <c r="AK33" s="153" t="str">
        <f>IF(AND('Mapa final'!$AD$12="Muy Alta",'Mapa final'!$AF$12="Catastrófico"),CONCATENATE("R2C",'Mapa final'!$S$12),"")</f>
        <v/>
      </c>
      <c r="AL33" s="153" t="str">
        <f>IF(AND('Mapa final'!$AD$11="Muy Alta",'Mapa final'!$AF$11="Catastrófico"),CONCATENATE("R2C",'Mapa final'!$S$11),"")</f>
        <v/>
      </c>
      <c r="AM33" s="47" t="str">
        <f>IF(AND('Mapa final'!$AD$12="Muy Alta",'Mapa final'!$AF$12="Catastrófico"),CONCATENATE("R2C",'Mapa final'!$S$12),"")</f>
        <v/>
      </c>
      <c r="AN33" s="70"/>
      <c r="AO33" s="382"/>
      <c r="AP33" s="383"/>
      <c r="AQ33" s="383"/>
      <c r="AR33" s="383"/>
      <c r="AS33" s="383"/>
      <c r="AT33" s="384"/>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01"/>
      <c r="C34" s="301"/>
      <c r="D34" s="302"/>
      <c r="E34" s="342"/>
      <c r="F34" s="343"/>
      <c r="G34" s="343"/>
      <c r="H34" s="343"/>
      <c r="I34" s="344"/>
      <c r="J34" s="57" t="str">
        <f>IF(AND('Mapa final'!$AD$11="Alta",'Mapa final'!$AF$11="Leve"),CONCATENATE("R2C",'Mapa final'!$S$11),"")</f>
        <v/>
      </c>
      <c r="K34" s="152" t="str">
        <f>IF(AND('Mapa final'!$AD$12="Alta",'Mapa final'!$AF$12="Leve"),CONCATENATE("R2C",'Mapa final'!$S$12),"")</f>
        <v/>
      </c>
      <c r="L34" s="152" t="str">
        <f>IF(AND('Mapa final'!$AD$11="Alta",'Mapa final'!$AF$11="Leve"),CONCATENATE("R2C",'Mapa final'!$S$11),"")</f>
        <v/>
      </c>
      <c r="M34" s="152" t="str">
        <f>IF(AND('Mapa final'!$AD$12="Alta",'Mapa final'!$AF$12="Leve"),CONCATENATE("R2C",'Mapa final'!$S$12),"")</f>
        <v/>
      </c>
      <c r="N34" s="152" t="str">
        <f>IF(AND('Mapa final'!$AD$11="Alta",'Mapa final'!$AF$11="Leve"),CONCATENATE("R2C",'Mapa final'!$S$11),"")</f>
        <v/>
      </c>
      <c r="O34" s="58" t="str">
        <f>IF(AND('Mapa final'!$AD$12="Alta",'Mapa final'!$AF$12="Leve"),CONCATENATE("R2C",'Mapa final'!$S$12),"")</f>
        <v/>
      </c>
      <c r="P34" s="57" t="str">
        <f>IF(AND('Mapa final'!$AD$11="Alta",'Mapa final'!$AF$11="Leve"),CONCATENATE("R2C",'Mapa final'!$S$11),"")</f>
        <v/>
      </c>
      <c r="Q34" s="152" t="str">
        <f>IF(AND('Mapa final'!$AD$12="Alta",'Mapa final'!$AF$12="Leve"),CONCATENATE("R2C",'Mapa final'!$S$12),"")</f>
        <v/>
      </c>
      <c r="R34" s="152" t="str">
        <f>IF(AND('Mapa final'!$AD$11="Alta",'Mapa final'!$AF$11="Leve"),CONCATENATE("R2C",'Mapa final'!$S$11),"")</f>
        <v/>
      </c>
      <c r="S34" s="152" t="str">
        <f>IF(AND('Mapa final'!$AD$12="Alta",'Mapa final'!$AF$12="Leve"),CONCATENATE("R2C",'Mapa final'!$S$12),"")</f>
        <v/>
      </c>
      <c r="T34" s="152" t="str">
        <f>IF(AND('Mapa final'!$AD$11="Alta",'Mapa final'!$AF$11="Leve"),CONCATENATE("R2C",'Mapa final'!$S$11),"")</f>
        <v/>
      </c>
      <c r="U34" s="58" t="str">
        <f>IF(AND('Mapa final'!$AD$12="Alta",'Mapa final'!$AF$12="Leve"),CONCATENATE("R2C",'Mapa final'!$S$12),"")</f>
        <v/>
      </c>
      <c r="V34" s="57" t="str">
        <f>IF(AND('Mapa final'!$AD$11="Alta",'Mapa final'!$AF$11="Leve"),CONCATENATE("R2C",'Mapa final'!$S$11),"")</f>
        <v/>
      </c>
      <c r="W34" s="152" t="str">
        <f>IF(AND('Mapa final'!$AD$12="Alta",'Mapa final'!$AF$12="Leve"),CONCATENATE("R2C",'Mapa final'!$S$12),"")</f>
        <v/>
      </c>
      <c r="X34" s="152" t="str">
        <f>IF(AND('Mapa final'!$AD$11="Alta",'Mapa final'!$AF$11="Leve"),CONCATENATE("R2C",'Mapa final'!$S$11),"")</f>
        <v/>
      </c>
      <c r="Y34" s="152" t="str">
        <f>IF(AND('Mapa final'!$AD$12="Alta",'Mapa final'!$AF$12="Leve"),CONCATENATE("R2C",'Mapa final'!$S$12),"")</f>
        <v/>
      </c>
      <c r="Z34" s="152" t="str">
        <f>IF(AND('Mapa final'!$AD$11="Alta",'Mapa final'!$AF$11="Leve"),CONCATENATE("R2C",'Mapa final'!$S$11),"")</f>
        <v/>
      </c>
      <c r="AA34" s="58" t="str">
        <f>IF(AND('Mapa final'!$AD$12="Alta",'Mapa final'!$AF$12="Leve"),CONCATENATE("R2C",'Mapa final'!$S$12),"")</f>
        <v/>
      </c>
      <c r="AB34" s="44" t="str">
        <f>IF(AND('Mapa final'!$AD$11="Muy Alta",'Mapa final'!$AF$11="Leve"),CONCATENATE("R2C",'Mapa final'!$S$11),"")</f>
        <v/>
      </c>
      <c r="AC34" s="151" t="str">
        <f>IF(AND('Mapa final'!$AD$12="Muy Alta",'Mapa final'!$AF$12="Leve"),CONCATENATE("R2C",'Mapa final'!$S$12),"")</f>
        <v/>
      </c>
      <c r="AD34" s="151" t="str">
        <f>IF(AND('Mapa final'!$AD$11="Muy Alta",'Mapa final'!$AF$11="Leve"),CONCATENATE("R2C",'Mapa final'!$S$11),"")</f>
        <v/>
      </c>
      <c r="AE34" s="151" t="str">
        <f>IF(AND('Mapa final'!$AD$12="Muy Alta",'Mapa final'!$AF$12="Leve"),CONCATENATE("R2C",'Mapa final'!$S$12),"")</f>
        <v/>
      </c>
      <c r="AF34" s="151" t="str">
        <f>IF(AND('Mapa final'!$AD$11="Muy Alta",'Mapa final'!$AF$11="Leve"),CONCATENATE("R2C",'Mapa final'!$S$11),"")</f>
        <v/>
      </c>
      <c r="AG34" s="45" t="str">
        <f>IF(AND('Mapa final'!$AD$12="Muy Alta",'Mapa final'!$AF$12="Leve"),CONCATENATE("R2C",'Mapa final'!$S$12),"")</f>
        <v/>
      </c>
      <c r="AH34" s="46" t="str">
        <f>IF(AND('Mapa final'!$AD$11="Muy Alta",'Mapa final'!$AF$11="Catastrófico"),CONCATENATE("R2C",'Mapa final'!$S$11),"")</f>
        <v/>
      </c>
      <c r="AI34" s="153" t="str">
        <f>IF(AND('Mapa final'!$AD$12="Muy Alta",'Mapa final'!$AF$12="Catastrófico"),CONCATENATE("R2C",'Mapa final'!$S$12),"")</f>
        <v/>
      </c>
      <c r="AJ34" s="153" t="str">
        <f>IF(AND('Mapa final'!$AD$11="Muy Alta",'Mapa final'!$AF$11="Catastrófico"),CONCATENATE("R2C",'Mapa final'!$S$11),"")</f>
        <v/>
      </c>
      <c r="AK34" s="153" t="str">
        <f>IF(AND('Mapa final'!$AD$12="Muy Alta",'Mapa final'!$AF$12="Catastrófico"),CONCATENATE("R2C",'Mapa final'!$S$12),"")</f>
        <v/>
      </c>
      <c r="AL34" s="153" t="str">
        <f>IF(AND('Mapa final'!$AD$11="Muy Alta",'Mapa final'!$AF$11="Catastrófico"),CONCATENATE("R2C",'Mapa final'!$S$11),"")</f>
        <v/>
      </c>
      <c r="AM34" s="47" t="str">
        <f>IF(AND('Mapa final'!$AD$12="Muy Alta",'Mapa final'!$AF$12="Catastrófico"),CONCATENATE("R2C",'Mapa final'!$S$12),"")</f>
        <v/>
      </c>
      <c r="AN34" s="70"/>
      <c r="AO34" s="382"/>
      <c r="AP34" s="383"/>
      <c r="AQ34" s="383"/>
      <c r="AR34" s="383"/>
      <c r="AS34" s="383"/>
      <c r="AT34" s="384"/>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01"/>
      <c r="C35" s="301"/>
      <c r="D35" s="302"/>
      <c r="E35" s="345"/>
      <c r="F35" s="346"/>
      <c r="G35" s="346"/>
      <c r="H35" s="346"/>
      <c r="I35" s="347"/>
      <c r="J35" s="57" t="str">
        <f>IF(AND('Mapa final'!$AD$11="Alta",'Mapa final'!$AF$11="Leve"),CONCATENATE("R2C",'Mapa final'!$S$11),"")</f>
        <v/>
      </c>
      <c r="K35" s="152" t="str">
        <f>IF(AND('Mapa final'!$AD$12="Alta",'Mapa final'!$AF$12="Leve"),CONCATENATE("R2C",'Mapa final'!$S$12),"")</f>
        <v/>
      </c>
      <c r="L35" s="152" t="str">
        <f>IF(AND('Mapa final'!$AD$11="Alta",'Mapa final'!$AF$11="Leve"),CONCATENATE("R2C",'Mapa final'!$S$11),"")</f>
        <v/>
      </c>
      <c r="M35" s="152" t="str">
        <f>IF(AND('Mapa final'!$AD$12="Alta",'Mapa final'!$AF$12="Leve"),CONCATENATE("R2C",'Mapa final'!$S$12),"")</f>
        <v/>
      </c>
      <c r="N35" s="152" t="str">
        <f>IF(AND('Mapa final'!$AD$11="Alta",'Mapa final'!$AF$11="Leve"),CONCATENATE("R2C",'Mapa final'!$S$11),"")</f>
        <v/>
      </c>
      <c r="O35" s="58" t="str">
        <f>IF(AND('Mapa final'!$AD$12="Alta",'Mapa final'!$AF$12="Leve"),CONCATENATE("R2C",'Mapa final'!$S$12),"")</f>
        <v/>
      </c>
      <c r="P35" s="59" t="str">
        <f>IF(AND('Mapa final'!$AD$11="Alta",'Mapa final'!$AF$11="Leve"),CONCATENATE("R2C",'Mapa final'!$S$11),"")</f>
        <v/>
      </c>
      <c r="Q35" s="60" t="str">
        <f>IF(AND('Mapa final'!$AD$12="Alta",'Mapa final'!$AF$12="Leve"),CONCATENATE("R2C",'Mapa final'!$S$12),"")</f>
        <v/>
      </c>
      <c r="R35" s="60" t="str">
        <f>IF(AND('Mapa final'!$AD$11="Alta",'Mapa final'!$AF$11="Leve"),CONCATENATE("R2C",'Mapa final'!$S$11),"")</f>
        <v/>
      </c>
      <c r="S35" s="60" t="str">
        <f>IF(AND('Mapa final'!$AD$12="Alta",'Mapa final'!$AF$12="Leve"),CONCATENATE("R2C",'Mapa final'!$S$12),"")</f>
        <v/>
      </c>
      <c r="T35" s="60" t="str">
        <f>IF(AND('Mapa final'!$AD$11="Alta",'Mapa final'!$AF$11="Leve"),CONCATENATE("R2C",'Mapa final'!$S$11),"")</f>
        <v/>
      </c>
      <c r="U35" s="61" t="str">
        <f>IF(AND('Mapa final'!$AD$12="Alta",'Mapa final'!$AF$12="Leve"),CONCATENATE("R2C",'Mapa final'!$S$12),"")</f>
        <v/>
      </c>
      <c r="V35" s="59" t="str">
        <f>IF(AND('Mapa final'!$AD$11="Alta",'Mapa final'!$AF$11="Leve"),CONCATENATE("R2C",'Mapa final'!$S$11),"")</f>
        <v/>
      </c>
      <c r="W35" s="60" t="str">
        <f>IF(AND('Mapa final'!$AD$12="Alta",'Mapa final'!$AF$12="Leve"),CONCATENATE("R2C",'Mapa final'!$S$12),"")</f>
        <v/>
      </c>
      <c r="X35" s="60" t="str">
        <f>IF(AND('Mapa final'!$AD$11="Alta",'Mapa final'!$AF$11="Leve"),CONCATENATE("R2C",'Mapa final'!$S$11),"")</f>
        <v/>
      </c>
      <c r="Y35" s="60" t="str">
        <f>IF(AND('Mapa final'!$AD$12="Alta",'Mapa final'!$AF$12="Leve"),CONCATENATE("R2C",'Mapa final'!$S$12),"")</f>
        <v/>
      </c>
      <c r="Z35" s="60" t="str">
        <f>IF(AND('Mapa final'!$AD$11="Alta",'Mapa final'!$AF$11="Leve"),CONCATENATE("R2C",'Mapa final'!$S$11),"")</f>
        <v/>
      </c>
      <c r="AA35" s="61" t="str">
        <f>IF(AND('Mapa final'!$AD$12="Alta",'Mapa final'!$AF$12="Leve"),CONCATENATE("R2C",'Mapa final'!$S$12),"")</f>
        <v/>
      </c>
      <c r="AB35" s="48" t="str">
        <f>IF(AND('Mapa final'!$AD$11="Muy Alta",'Mapa final'!$AF$11="Leve"),CONCATENATE("R2C",'Mapa final'!$S$11),"")</f>
        <v/>
      </c>
      <c r="AC35" s="49" t="str">
        <f>IF(AND('Mapa final'!$AD$12="Muy Alta",'Mapa final'!$AF$12="Leve"),CONCATENATE("R2C",'Mapa final'!$S$12),"")</f>
        <v/>
      </c>
      <c r="AD35" s="49" t="str">
        <f>IF(AND('Mapa final'!$AD$11="Muy Alta",'Mapa final'!$AF$11="Leve"),CONCATENATE("R2C",'Mapa final'!$S$11),"")</f>
        <v/>
      </c>
      <c r="AE35" s="49" t="str">
        <f>IF(AND('Mapa final'!$AD$12="Muy Alta",'Mapa final'!$AF$12="Leve"),CONCATENATE("R2C",'Mapa final'!$S$12),"")</f>
        <v/>
      </c>
      <c r="AF35" s="49" t="str">
        <f>IF(AND('Mapa final'!$AD$11="Muy Alta",'Mapa final'!$AF$11="Leve"),CONCATENATE("R2C",'Mapa final'!$S$11),"")</f>
        <v/>
      </c>
      <c r="AG35" s="50" t="str">
        <f>IF(AND('Mapa final'!$AD$12="Muy Alta",'Mapa final'!$AF$12="Leve"),CONCATENATE("R2C",'Mapa final'!$S$12),"")</f>
        <v/>
      </c>
      <c r="AH35" s="51" t="str">
        <f>IF(AND('Mapa final'!$AD$11="Muy Alta",'Mapa final'!$AF$11="Catastrófico"),CONCATENATE("R2C",'Mapa final'!$S$11),"")</f>
        <v/>
      </c>
      <c r="AI35" s="52" t="str">
        <f>IF(AND('Mapa final'!$AD$12="Muy Alta",'Mapa final'!$AF$12="Catastrófico"),CONCATENATE("R2C",'Mapa final'!$S$12),"")</f>
        <v/>
      </c>
      <c r="AJ35" s="52" t="str">
        <f>IF(AND('Mapa final'!$AD$11="Muy Alta",'Mapa final'!$AF$11="Catastrófico"),CONCATENATE("R2C",'Mapa final'!$S$11),"")</f>
        <v/>
      </c>
      <c r="AK35" s="52" t="str">
        <f>IF(AND('Mapa final'!$AD$12="Muy Alta",'Mapa final'!$AF$12="Catastrófico"),CONCATENATE("R2C",'Mapa final'!$S$12),"")</f>
        <v/>
      </c>
      <c r="AL35" s="52" t="str">
        <f>IF(AND('Mapa final'!$AD$11="Muy Alta",'Mapa final'!$AF$11="Catastrófico"),CONCATENATE("R2C",'Mapa final'!$S$11),"")</f>
        <v/>
      </c>
      <c r="AM35" s="53" t="str">
        <f>IF(AND('Mapa final'!$AD$12="Muy Alta",'Mapa final'!$AF$12="Catastrófico"),CONCATENATE("R2C",'Mapa final'!$S$12),"")</f>
        <v/>
      </c>
      <c r="AN35" s="70"/>
      <c r="AO35" s="385"/>
      <c r="AP35" s="386"/>
      <c r="AQ35" s="386"/>
      <c r="AR35" s="386"/>
      <c r="AS35" s="386"/>
      <c r="AT35" s="38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01"/>
      <c r="C36" s="301"/>
      <c r="D36" s="302"/>
      <c r="E36" s="339" t="s">
        <v>166</v>
      </c>
      <c r="F36" s="340"/>
      <c r="G36" s="340"/>
      <c r="H36" s="340"/>
      <c r="I36" s="340"/>
      <c r="J36" s="62" t="str">
        <f>IF(AND('Mapa final'!$AD$11="Muy Baja",'Mapa final'!$AF$11="Leve"),CONCATENATE("R2C",'Mapa final'!$S$11),"")</f>
        <v/>
      </c>
      <c r="K36" s="63" t="str">
        <f>IF(AND('Mapa final'!$AD$11="Muy Baja",'Mapa final'!$AF$11="Leve"),CONCATENATE("R2C",'Mapa final'!$S$11),"")</f>
        <v/>
      </c>
      <c r="L36" s="63" t="str">
        <f>IF(AND('Mapa final'!$AD$11="Muy Baja",'Mapa final'!$AF$11="Leve"),CONCATENATE("R2C",'Mapa final'!$S$11),"")</f>
        <v/>
      </c>
      <c r="M36" s="63" t="str">
        <f>IF(AND('Mapa final'!$AD$11="Muy Baja",'Mapa final'!$AF$11="Leve"),CONCATENATE("R2C",'Mapa final'!$S$11),"")</f>
        <v/>
      </c>
      <c r="N36" s="63" t="str">
        <f>IF(AND('Mapa final'!$AD$11="Muy Baja",'Mapa final'!$AF$11="Leve"),CONCATENATE("R2C",'Mapa final'!$S$11),"")</f>
        <v/>
      </c>
      <c r="O36" s="64" t="str">
        <f>IF(AND('Mapa final'!$AD$11="Muy Baja",'Mapa final'!$AF$11="Leve"),CONCATENATE("R2C",'Mapa final'!$S$11),"")</f>
        <v/>
      </c>
      <c r="P36" s="55" t="str">
        <f>IF(AND('Mapa final'!$AD$11="Alta",'Mapa final'!$AF$11="Leve"),CONCATENATE("R2C",'Mapa final'!$S$11),"")</f>
        <v/>
      </c>
      <c r="Q36" s="55" t="str">
        <f>IF(AND('Mapa final'!$AD$12="Alta",'Mapa final'!$AF$12="Leve"),CONCATENATE("R2C",'Mapa final'!$S$12),"")</f>
        <v/>
      </c>
      <c r="R36" s="55" t="str">
        <f>IF(AND('Mapa final'!$AD$11="Alta",'Mapa final'!$AF$11="Leve"),CONCATENATE("R2C",'Mapa final'!$S$11),"")</f>
        <v/>
      </c>
      <c r="S36" s="55" t="str">
        <f>IF(AND('Mapa final'!$AD$12="Alta",'Mapa final'!$AF$12="Leve"),CONCATENATE("R2C",'Mapa final'!$S$12),"")</f>
        <v/>
      </c>
      <c r="T36" s="55" t="str">
        <f>IF(AND('Mapa final'!$AD$11="Alta",'Mapa final'!$AF$11="Leve"),CONCATENATE("R2C",'Mapa final'!$S$11),"")</f>
        <v/>
      </c>
      <c r="U36" s="56" t="str">
        <f>IF(AND('Mapa final'!$AD$12="Alta",'Mapa final'!$AF$12="Leve"),CONCATENATE("R2C",'Mapa final'!$S$12),"")</f>
        <v/>
      </c>
      <c r="V36" s="54" t="str">
        <f>IF(AND('Mapa final'!$AD$11="Alta",'Mapa final'!$AF$11="Leve"),CONCATENATE("R2C",'Mapa final'!$S$11),"")</f>
        <v/>
      </c>
      <c r="W36" s="55" t="str">
        <f>IF(AND('Mapa final'!$AD$12="Alta",'Mapa final'!$AF$12="Leve"),CONCATENATE("R2C",'Mapa final'!$S$12),"")</f>
        <v/>
      </c>
      <c r="X36" s="55" t="str">
        <f>IF(AND('Mapa final'!$AD$11="Alta",'Mapa final'!$AF$11="Leve"),CONCATENATE("R2C",'Mapa final'!$S$11),"")</f>
        <v/>
      </c>
      <c r="Y36" s="55" t="str">
        <f>IF(AND('Mapa final'!$AD$12="Alta",'Mapa final'!$AF$12="Leve"),CONCATENATE("R2C",'Mapa final'!$S$12),"")</f>
        <v/>
      </c>
      <c r="Z36" s="55" t="str">
        <f>IF(AND('Mapa final'!$AD$11="Alta",'Mapa final'!$AF$11="Leve"),CONCATENATE("R2C",'Mapa final'!$S$11),"")</f>
        <v/>
      </c>
      <c r="AA36" s="56" t="str">
        <f>IF(AND('Mapa final'!$AD$12="Alta",'Mapa final'!$AF$12="Leve"),CONCATENATE("R2C",'Mapa final'!$S$12),"")</f>
        <v/>
      </c>
      <c r="AB36" s="38" t="str">
        <f>IF(AND('Mapa final'!$AD$11="Muy Alta",'Mapa final'!$AF$11="Leve"),CONCATENATE("R2C",'Mapa final'!$S$11),"")</f>
        <v/>
      </c>
      <c r="AC36" s="39" t="str">
        <f>IF(AND('Mapa final'!$AD$12="Muy Alta",'Mapa final'!$AF$12="Leve"),CONCATENATE("R2C",'Mapa final'!$S$12),"")</f>
        <v/>
      </c>
      <c r="AD36" s="39" t="str">
        <f>IF(AND('Mapa final'!$AD$11="Muy Alta",'Mapa final'!$AF$11="Leve"),CONCATENATE("R2C",'Mapa final'!$S$11),"")</f>
        <v/>
      </c>
      <c r="AE36" s="39" t="str">
        <f>IF(AND('Mapa final'!$AD$12="Muy Alta",'Mapa final'!$AF$12="Leve"),CONCATENATE("R2C",'Mapa final'!$S$12),"")</f>
        <v/>
      </c>
      <c r="AF36" s="39" t="str">
        <f>IF(AND('Mapa final'!$AD$11="Muy Alta",'Mapa final'!$AF$11="Leve"),CONCATENATE("R2C",'Mapa final'!$S$11),"")</f>
        <v/>
      </c>
      <c r="AG36" s="40" t="str">
        <f>IF(AND('Mapa final'!$AD$12="Muy Alta",'Mapa final'!$AF$12="Leve"),CONCATENATE("R2C",'Mapa final'!$S$12),"")</f>
        <v/>
      </c>
      <c r="AH36" s="41" t="str">
        <f>IF(AND('Mapa final'!$AD$11="Muy Alta",'Mapa final'!$AF$11="Catastrófico"),CONCATENATE("R2C",'Mapa final'!$S$11),"")</f>
        <v/>
      </c>
      <c r="AI36" s="42" t="str">
        <f>IF(AND('Mapa final'!$AD$12="Muy Alta",'Mapa final'!$AF$12="Catastrófico"),CONCATENATE("R2C",'Mapa final'!$S$12),"")</f>
        <v/>
      </c>
      <c r="AJ36" s="42" t="str">
        <f>IF(AND('Mapa final'!$AD$11="Muy Alta",'Mapa final'!$AF$11="Catastrófico"),CONCATENATE("R2C",'Mapa final'!$S$11),"")</f>
        <v/>
      </c>
      <c r="AK36" s="42" t="str">
        <f>IF(AND('Mapa final'!$AD$12="Muy Alta",'Mapa final'!$AF$12="Catastrófico"),CONCATENATE("R2C",'Mapa final'!$S$12),"")</f>
        <v/>
      </c>
      <c r="AL36" s="42" t="str">
        <f>IF(AND('Mapa final'!$AD$11="Muy Alta",'Mapa final'!$AF$11="Catastrófico"),CONCATENATE("R2C",'Mapa final'!$S$11),"")</f>
        <v/>
      </c>
      <c r="AM36" s="43" t="str">
        <f>IF(AND('Mapa final'!$AD$12="Muy Alta",'Mapa final'!$AF$12="Catastrófico"),CONCATENATE("R2C",'Mapa final'!$S$12),"")</f>
        <v/>
      </c>
      <c r="AN36" s="70"/>
      <c r="AO36" s="370" t="s">
        <v>167</v>
      </c>
      <c r="AP36" s="371"/>
      <c r="AQ36" s="371"/>
      <c r="AR36" s="371"/>
      <c r="AS36" s="371"/>
      <c r="AT36" s="372"/>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01"/>
      <c r="C37" s="301"/>
      <c r="D37" s="302"/>
      <c r="E37" s="358"/>
      <c r="F37" s="343"/>
      <c r="G37" s="343"/>
      <c r="H37" s="343"/>
      <c r="I37" s="343"/>
      <c r="J37" s="65" t="str">
        <f>IF(AND('Mapa final'!$AD$11="Muy Baja",'Mapa final'!$AF$11="Leve"),CONCATENATE("R2C",'Mapa final'!$S$11),"")</f>
        <v/>
      </c>
      <c r="K37" s="154" t="str">
        <f>IF(AND('Mapa final'!$AD$11="Muy Baja",'Mapa final'!$AF$11="Leve"),CONCATENATE("R2C",'Mapa final'!$S$11),"")</f>
        <v/>
      </c>
      <c r="L37" s="154" t="str">
        <f>IF(AND('Mapa final'!$AD$11="Muy Baja",'Mapa final'!$AF$11="Leve"),CONCATENATE("R2C",'Mapa final'!$S$11),"")</f>
        <v/>
      </c>
      <c r="M37" s="154" t="str">
        <f>IF(AND('Mapa final'!$AD$11="Muy Baja",'Mapa final'!$AF$11="Leve"),CONCATENATE("R2C",'Mapa final'!$S$11),"")</f>
        <v/>
      </c>
      <c r="N37" s="154" t="str">
        <f>IF(AND('Mapa final'!$AD$11="Muy Baja",'Mapa final'!$AF$11="Leve"),CONCATENATE("R2C",'Mapa final'!$S$11),"")</f>
        <v/>
      </c>
      <c r="O37" s="66" t="str">
        <f>IF(AND('Mapa final'!$AD$11="Muy Baja",'Mapa final'!$AF$11="Leve"),CONCATENATE("R2C",'Mapa final'!$S$11),"")</f>
        <v/>
      </c>
      <c r="P37" s="152" t="str">
        <f>IF(AND('Mapa final'!$AD$11="Alta",'Mapa final'!$AF$11="Leve"),CONCATENATE("R2C",'Mapa final'!$S$11),"")</f>
        <v/>
      </c>
      <c r="Q37" s="152" t="str">
        <f>IF(AND('Mapa final'!$AD$12="Alta",'Mapa final'!$AF$12="Leve"),CONCATENATE("R2C",'Mapa final'!$S$12),"")</f>
        <v/>
      </c>
      <c r="R37" s="152" t="str">
        <f>IF(AND('Mapa final'!$AD$11="Alta",'Mapa final'!$AF$11="Leve"),CONCATENATE("R2C",'Mapa final'!$S$11),"")</f>
        <v/>
      </c>
      <c r="S37" s="152" t="str">
        <f>IF(AND('Mapa final'!$AD$12="Alta",'Mapa final'!$AF$12="Leve"),CONCATENATE("R2C",'Mapa final'!$S$12),"")</f>
        <v/>
      </c>
      <c r="T37" s="152" t="str">
        <f>IF(AND('Mapa final'!$AD$11="Alta",'Mapa final'!$AF$11="Leve"),CONCATENATE("R2C",'Mapa final'!$S$11),"")</f>
        <v/>
      </c>
      <c r="U37" s="58" t="str">
        <f>IF(AND('Mapa final'!$AD$12="Alta",'Mapa final'!$AF$12="Leve"),CONCATENATE("R2C",'Mapa final'!$S$12),"")</f>
        <v/>
      </c>
      <c r="V37" s="57" t="str">
        <f>IF(AND('Mapa final'!$AD$11="Alta",'Mapa final'!$AF$11="Leve"),CONCATENATE("R2C",'Mapa final'!$S$11),"")</f>
        <v/>
      </c>
      <c r="W37" s="152" t="str">
        <f>IF(AND('Mapa final'!$AD$12="Alta",'Mapa final'!$AF$12="Leve"),CONCATENATE("R2C",'Mapa final'!$S$12),"")</f>
        <v/>
      </c>
      <c r="X37" s="152" t="str">
        <f>IF(AND('Mapa final'!$AD$11="Alta",'Mapa final'!$AF$11="Leve"),CONCATENATE("R2C",'Mapa final'!$S$11),"")</f>
        <v/>
      </c>
      <c r="Y37" s="152" t="str">
        <f>IF(AND('Mapa final'!$AD$12="Alta",'Mapa final'!$AF$12="Leve"),CONCATENATE("R2C",'Mapa final'!$S$12),"")</f>
        <v/>
      </c>
      <c r="Z37" s="152" t="str">
        <f>IF(AND('Mapa final'!$AD$11="Alta",'Mapa final'!$AF$11="Leve"),CONCATENATE("R2C",'Mapa final'!$S$11),"")</f>
        <v/>
      </c>
      <c r="AA37" s="58" t="str">
        <f>IF(AND('Mapa final'!$AD$12="Alta",'Mapa final'!$AF$12="Leve"),CONCATENATE("R2C",'Mapa final'!$S$12),"")</f>
        <v/>
      </c>
      <c r="AB37" s="44" t="str">
        <f>IF(AND('Mapa final'!$AD$11="Muy Alta",'Mapa final'!$AF$11="Leve"),CONCATENATE("R2C",'Mapa final'!$S$11),"")</f>
        <v/>
      </c>
      <c r="AC37" s="151" t="str">
        <f>IF(AND('Mapa final'!$AD$12="Muy Alta",'Mapa final'!$AF$12="Leve"),CONCATENATE("R2C",'Mapa final'!$S$12),"")</f>
        <v/>
      </c>
      <c r="AD37" s="151" t="str">
        <f>IF(AND('Mapa final'!$AD$11="Muy Alta",'Mapa final'!$AF$11="Leve"),CONCATENATE("R2C",'Mapa final'!$S$11),"")</f>
        <v/>
      </c>
      <c r="AE37" s="151" t="str">
        <f>IF(AND('Mapa final'!$AD$12="Muy Alta",'Mapa final'!$AF$12="Leve"),CONCATENATE("R2C",'Mapa final'!$S$12),"")</f>
        <v/>
      </c>
      <c r="AF37" s="151" t="str">
        <f>IF(AND('Mapa final'!$AD$11="Muy Alta",'Mapa final'!$AF$11="Leve"),CONCATENATE("R2C",'Mapa final'!$S$11),"")</f>
        <v/>
      </c>
      <c r="AG37" s="45" t="str">
        <f>IF(AND('Mapa final'!$AD$12="Muy Alta",'Mapa final'!$AF$12="Leve"),CONCATENATE("R2C",'Mapa final'!$S$12),"")</f>
        <v/>
      </c>
      <c r="AH37" s="46" t="str">
        <f>IF(AND('Mapa final'!$AD$11="Muy Alta",'Mapa final'!$AF$11="Catastrófico"),CONCATENATE("R2C",'Mapa final'!$S$11),"")</f>
        <v/>
      </c>
      <c r="AI37" s="153" t="str">
        <f>IF(AND('Mapa final'!$AD$12="Muy Alta",'Mapa final'!$AF$12="Catastrófico"),CONCATENATE("R2C",'Mapa final'!$S$12),"")</f>
        <v/>
      </c>
      <c r="AJ37" s="153" t="str">
        <f>IF(AND('Mapa final'!$AD$11="Muy Alta",'Mapa final'!$AF$11="Catastrófico"),CONCATENATE("R2C",'Mapa final'!$S$11),"")</f>
        <v/>
      </c>
      <c r="AK37" s="153" t="str">
        <f>IF(AND('Mapa final'!$AD$12="Muy Alta",'Mapa final'!$AF$12="Catastrófico"),CONCATENATE("R2C",'Mapa final'!$S$12),"")</f>
        <v/>
      </c>
      <c r="AL37" s="153" t="str">
        <f>IF(AND('Mapa final'!$AD$11="Muy Alta",'Mapa final'!$AF$11="Catastrófico"),CONCATENATE("R2C",'Mapa final'!$S$11),"")</f>
        <v/>
      </c>
      <c r="AM37" s="47" t="str">
        <f>IF(AND('Mapa final'!$AD$12="Muy Alta",'Mapa final'!$AF$12="Catastrófico"),CONCATENATE("R2C",'Mapa final'!$S$12),"")</f>
        <v/>
      </c>
      <c r="AN37" s="70"/>
      <c r="AO37" s="373"/>
      <c r="AP37" s="374"/>
      <c r="AQ37" s="374"/>
      <c r="AR37" s="374"/>
      <c r="AS37" s="374"/>
      <c r="AT37" s="375"/>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01"/>
      <c r="C38" s="301"/>
      <c r="D38" s="302"/>
      <c r="E38" s="342"/>
      <c r="F38" s="343"/>
      <c r="G38" s="343"/>
      <c r="H38" s="343"/>
      <c r="I38" s="343"/>
      <c r="J38" s="65" t="str">
        <f>IF(AND('Mapa final'!$AD$11="Muy Baja",'Mapa final'!$AF$11="Leve"),CONCATENATE("R2C",'Mapa final'!$S$11),"")</f>
        <v/>
      </c>
      <c r="K38" s="154" t="str">
        <f>IF(AND('Mapa final'!$AD$11="Muy Baja",'Mapa final'!$AF$11="Leve"),CONCATENATE("R2C",'Mapa final'!$S$11),"")</f>
        <v/>
      </c>
      <c r="L38" s="154" t="str">
        <f>IF(AND('Mapa final'!$AD$11="Baja",'Mapa final'!$AF$11="Leve"),CONCATENATE("R1C",'Mapa final'!$S$11),"")</f>
        <v>R1C3</v>
      </c>
      <c r="M38" s="154" t="str">
        <f>IF(AND('Mapa final'!$AD$11="Muy Baja",'Mapa final'!$AF$11="Leve"),CONCATENATE("R2C",'Mapa final'!$S$11),"")</f>
        <v/>
      </c>
      <c r="N38" s="154" t="str">
        <f>IF(AND('Mapa final'!$AD$11="Muy Baja",'Mapa final'!$AF$11="Leve"),CONCATENATE("R2C",'Mapa final'!$S$11),"")</f>
        <v/>
      </c>
      <c r="O38" s="66" t="str">
        <f>IF(AND('Mapa final'!$AD$11="Muy Baja",'Mapa final'!$AF$11="Leve"),CONCATENATE("R2C",'Mapa final'!$S$11),"")</f>
        <v/>
      </c>
      <c r="P38" s="152" t="str">
        <f>IF(AND('Mapa final'!$AD$11="Alta",'Mapa final'!$AF$11="Leve"),CONCATENATE("R2C",'Mapa final'!$S$11),"")</f>
        <v/>
      </c>
      <c r="Q38" s="152" t="str">
        <f>IF(AND('Mapa final'!$AD$12="Alta",'Mapa final'!$AF$12="Leve"),CONCATENATE("R2C",'Mapa final'!$S$12),"")</f>
        <v/>
      </c>
      <c r="R38" s="152" t="str">
        <f>IF(AND('Mapa final'!$AD$11="Alta",'Mapa final'!$AF$11="Leve"),CONCATENATE("R2C",'Mapa final'!$S$11),"")</f>
        <v/>
      </c>
      <c r="S38" s="152" t="str">
        <f>IF(AND('Mapa final'!$AD$12="Alta",'Mapa final'!$AF$12="Leve"),CONCATENATE("R2C",'Mapa final'!$S$12),"")</f>
        <v/>
      </c>
      <c r="T38" s="152" t="str">
        <f>IF(AND('Mapa final'!$AD$11="Alta",'Mapa final'!$AF$11="Leve"),CONCATENATE("R2C",'Mapa final'!$S$11),"")</f>
        <v/>
      </c>
      <c r="U38" s="58" t="str">
        <f>IF(AND('Mapa final'!$AD$12="Alta",'Mapa final'!$AF$12="Leve"),CONCATENATE("R2C",'Mapa final'!$S$12),"")</f>
        <v/>
      </c>
      <c r="V38" s="57" t="str">
        <f>IF(AND('Mapa final'!$AD$11="Alta",'Mapa final'!$AF$11="Leve"),CONCATENATE("R2C",'Mapa final'!$S$11),"")</f>
        <v/>
      </c>
      <c r="W38" s="152" t="str">
        <f>IF(AND('Mapa final'!$AD$12="Alta",'Mapa final'!$AF$12="Leve"),CONCATENATE("R2C",'Mapa final'!$S$12),"")</f>
        <v/>
      </c>
      <c r="X38" s="152" t="str">
        <f>IF(AND('Mapa final'!$AD$11="Alta",'Mapa final'!$AF$11="Leve"),CONCATENATE("R2C",'Mapa final'!$S$11),"")</f>
        <v/>
      </c>
      <c r="Y38" s="152" t="str">
        <f>IF(AND('Mapa final'!$AD$12="Alta",'Mapa final'!$AF$12="Leve"),CONCATENATE("R2C",'Mapa final'!$S$12),"")</f>
        <v/>
      </c>
      <c r="Z38" s="152" t="str">
        <f>IF(AND('Mapa final'!$AD$11="Alta",'Mapa final'!$AF$11="Leve"),CONCATENATE("R2C",'Mapa final'!$S$11),"")</f>
        <v/>
      </c>
      <c r="AA38" s="58" t="str">
        <f>IF(AND('Mapa final'!$AD$12="Alta",'Mapa final'!$AF$12="Leve"),CONCATENATE("R2C",'Mapa final'!$S$12),"")</f>
        <v/>
      </c>
      <c r="AB38" s="44" t="str">
        <f>IF(AND('Mapa final'!$AD$11="Muy Alta",'Mapa final'!$AF$11="Leve"),CONCATENATE("R2C",'Mapa final'!$S$11),"")</f>
        <v/>
      </c>
      <c r="AC38" s="151" t="str">
        <f>IF(AND('Mapa final'!$AD$12="Muy Alta",'Mapa final'!$AF$12="Leve"),CONCATENATE("R2C",'Mapa final'!$S$12),"")</f>
        <v/>
      </c>
      <c r="AD38" s="151" t="str">
        <f>IF(AND('Mapa final'!$AD$11="Muy Alta",'Mapa final'!$AF$11="Leve"),CONCATENATE("R2C",'Mapa final'!$S$11),"")</f>
        <v/>
      </c>
      <c r="AE38" s="151" t="str">
        <f>IF(AND('Mapa final'!$AD$12="Muy Alta",'Mapa final'!$AF$12="Leve"),CONCATENATE("R2C",'Mapa final'!$S$12),"")</f>
        <v/>
      </c>
      <c r="AF38" s="151" t="str">
        <f>IF(AND('Mapa final'!$AD$11="Muy Alta",'Mapa final'!$AF$11="Leve"),CONCATENATE("R2C",'Mapa final'!$S$11),"")</f>
        <v/>
      </c>
      <c r="AG38" s="45" t="str">
        <f>IF(AND('Mapa final'!$AD$12="Muy Alta",'Mapa final'!$AF$12="Leve"),CONCATENATE("R2C",'Mapa final'!$S$12),"")</f>
        <v/>
      </c>
      <c r="AH38" s="46" t="str">
        <f>IF(AND('Mapa final'!$AD$11="Muy Alta",'Mapa final'!$AF$11="Catastrófico"),CONCATENATE("R2C",'Mapa final'!$S$11),"")</f>
        <v/>
      </c>
      <c r="AI38" s="153" t="str">
        <f>IF(AND('Mapa final'!$AD$12="Muy Alta",'Mapa final'!$AF$12="Catastrófico"),CONCATENATE("R2C",'Mapa final'!$S$12),"")</f>
        <v/>
      </c>
      <c r="AJ38" s="153" t="str">
        <f>IF(AND('Mapa final'!$AD$11="Muy Alta",'Mapa final'!$AF$11="Catastrófico"),CONCATENATE("R2C",'Mapa final'!$S$11),"")</f>
        <v/>
      </c>
      <c r="AK38" s="153" t="str">
        <f>IF(AND('Mapa final'!$AD$12="Muy Alta",'Mapa final'!$AF$12="Catastrófico"),CONCATENATE("R2C",'Mapa final'!$S$12),"")</f>
        <v/>
      </c>
      <c r="AL38" s="153" t="str">
        <f>IF(AND('Mapa final'!$AD$11="Muy Alta",'Mapa final'!$AF$11="Catastrófico"),CONCATENATE("R2C",'Mapa final'!$S$11),"")</f>
        <v/>
      </c>
      <c r="AM38" s="47" t="str">
        <f>IF(AND('Mapa final'!$AD$12="Muy Alta",'Mapa final'!$AF$12="Catastrófico"),CONCATENATE("R2C",'Mapa final'!$S$12),"")</f>
        <v/>
      </c>
      <c r="AN38" s="70"/>
      <c r="AO38" s="373"/>
      <c r="AP38" s="374"/>
      <c r="AQ38" s="374"/>
      <c r="AR38" s="374"/>
      <c r="AS38" s="374"/>
      <c r="AT38" s="375"/>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01"/>
      <c r="C39" s="301"/>
      <c r="D39" s="302"/>
      <c r="E39" s="342"/>
      <c r="F39" s="343"/>
      <c r="G39" s="343"/>
      <c r="H39" s="343"/>
      <c r="I39" s="343"/>
      <c r="J39" s="65" t="str">
        <f>IF(AND('Mapa final'!$AD$11="Muy Baja",'Mapa final'!$AF$11="Leve"),CONCATENATE("R2C",'Mapa final'!$S$11),"")</f>
        <v/>
      </c>
      <c r="K39" s="154" t="str">
        <f>IF(AND('Mapa final'!$AD$11="Muy Baja",'Mapa final'!$AF$11="Leve"),CONCATENATE("R2C",'Mapa final'!$S$11),"")</f>
        <v/>
      </c>
      <c r="L39" s="154" t="str">
        <f>IF(AND('Mapa final'!$AD$11="Muy Baja",'Mapa final'!$AF$11="Leve"),CONCATENATE("R2C",'Mapa final'!$S$11),"")</f>
        <v/>
      </c>
      <c r="M39" s="154" t="str">
        <f>IF(AND('Mapa final'!$AD$11="Muy Baja",'Mapa final'!$AF$11="Leve"),CONCATENATE("R2C",'Mapa final'!$S$11),"")</f>
        <v/>
      </c>
      <c r="N39" s="154" t="str">
        <f>IF(AND('Mapa final'!$AD$11="Muy Baja",'Mapa final'!$AF$11="Leve"),CONCATENATE("R2C",'Mapa final'!$S$11),"")</f>
        <v/>
      </c>
      <c r="O39" s="66" t="str">
        <f>IF(AND('Mapa final'!$AD$11="Muy Baja",'Mapa final'!$AF$11="Leve"),CONCATENATE("R2C",'Mapa final'!$S$11),"")</f>
        <v/>
      </c>
      <c r="P39" s="152" t="str">
        <f>IF(AND('Mapa final'!$AD$11="Alta",'Mapa final'!$AF$11="Leve"),CONCATENATE("R2C",'Mapa final'!$S$11),"")</f>
        <v/>
      </c>
      <c r="Q39" s="152" t="str">
        <f>IF(AND('Mapa final'!$AD$12="Alta",'Mapa final'!$AF$12="Leve"),CONCATENATE("R2C",'Mapa final'!$S$12),"")</f>
        <v/>
      </c>
      <c r="R39" s="152" t="str">
        <f>IF(AND('Mapa final'!$AD$11="Alta",'Mapa final'!$AF$11="Leve"),CONCATENATE("R2C",'Mapa final'!$S$11),"")</f>
        <v/>
      </c>
      <c r="S39" s="152" t="str">
        <f>IF(AND('Mapa final'!$AD$12="Alta",'Mapa final'!$AF$12="Leve"),CONCATENATE("R2C",'Mapa final'!$S$12),"")</f>
        <v/>
      </c>
      <c r="T39" s="152" t="str">
        <f>IF(AND('Mapa final'!$AD$11="Alta",'Mapa final'!$AF$11="Leve"),CONCATENATE("R2C",'Mapa final'!$S$11),"")</f>
        <v/>
      </c>
      <c r="U39" s="58" t="str">
        <f>IF(AND('Mapa final'!$AD$12="Alta",'Mapa final'!$AF$12="Leve"),CONCATENATE("R2C",'Mapa final'!$S$12),"")</f>
        <v/>
      </c>
      <c r="V39" s="57" t="str">
        <f>IF(AND('Mapa final'!$AD$11="Alta",'Mapa final'!$AF$11="Leve"),CONCATENATE("R2C",'Mapa final'!$S$11),"")</f>
        <v/>
      </c>
      <c r="W39" s="152" t="str">
        <f>IF(AND('Mapa final'!$AD$12="Alta",'Mapa final'!$AF$12="Leve"),CONCATENATE("R2C",'Mapa final'!$S$12),"")</f>
        <v/>
      </c>
      <c r="X39" s="152" t="str">
        <f>IF(AND('Mapa final'!$AD$11="Alta",'Mapa final'!$AF$11="Leve"),CONCATENATE("R2C",'Mapa final'!$S$11),"")</f>
        <v/>
      </c>
      <c r="Y39" s="152" t="str">
        <f>IF(AND('Mapa final'!$AD$12="Alta",'Mapa final'!$AF$12="Leve"),CONCATENATE("R2C",'Mapa final'!$S$12),"")</f>
        <v/>
      </c>
      <c r="Z39" s="152" t="str">
        <f>IF(AND('Mapa final'!$AD$11="Alta",'Mapa final'!$AF$11="Leve"),CONCATENATE("R2C",'Mapa final'!$S$11),"")</f>
        <v/>
      </c>
      <c r="AA39" s="58" t="str">
        <f>IF(AND('Mapa final'!$AD$12="Alta",'Mapa final'!$AF$12="Leve"),CONCATENATE("R2C",'Mapa final'!$S$12),"")</f>
        <v/>
      </c>
      <c r="AB39" s="44" t="str">
        <f>IF(AND('Mapa final'!$AD$11="Muy Alta",'Mapa final'!$AF$11="Leve"),CONCATENATE("R2C",'Mapa final'!$S$11),"")</f>
        <v/>
      </c>
      <c r="AC39" s="151" t="str">
        <f>IF(AND('Mapa final'!$AD$12="Muy Alta",'Mapa final'!$AF$12="Leve"),CONCATENATE("R2C",'Mapa final'!$S$12),"")</f>
        <v/>
      </c>
      <c r="AD39" s="151" t="str">
        <f>IF(AND('Mapa final'!$AD$11="Muy Alta",'Mapa final'!$AF$11="Leve"),CONCATENATE("R2C",'Mapa final'!$S$11),"")</f>
        <v/>
      </c>
      <c r="AE39" s="151" t="str">
        <f>IF(AND('Mapa final'!$AD$12="Muy Alta",'Mapa final'!$AF$12="Leve"),CONCATENATE("R2C",'Mapa final'!$S$12),"")</f>
        <v/>
      </c>
      <c r="AF39" s="151" t="str">
        <f>IF(AND('Mapa final'!$AD$11="Muy Alta",'Mapa final'!$AF$11="Leve"),CONCATENATE("R2C",'Mapa final'!$S$11),"")</f>
        <v/>
      </c>
      <c r="AG39" s="45" t="str">
        <f>IF(AND('Mapa final'!$AD$12="Muy Alta",'Mapa final'!$AF$12="Leve"),CONCATENATE("R2C",'Mapa final'!$S$12),"")</f>
        <v/>
      </c>
      <c r="AH39" s="46" t="str">
        <f>IF(AND('Mapa final'!$AD$11="Muy Alta",'Mapa final'!$AF$11="Catastrófico"),CONCATENATE("R2C",'Mapa final'!$S$11),"")</f>
        <v/>
      </c>
      <c r="AI39" s="153" t="str">
        <f>IF(AND('Mapa final'!$AD$12="Muy Alta",'Mapa final'!$AF$12="Catastrófico"),CONCATENATE("R2C",'Mapa final'!$S$12),"")</f>
        <v/>
      </c>
      <c r="AJ39" s="153" t="str">
        <f>IF(AND('Mapa final'!$AD$11="Muy Alta",'Mapa final'!$AF$11="Catastrófico"),CONCATENATE("R2C",'Mapa final'!$S$11),"")</f>
        <v/>
      </c>
      <c r="AK39" s="153" t="str">
        <f>IF(AND('Mapa final'!$AD$12="Muy Alta",'Mapa final'!$AF$12="Catastrófico"),CONCATENATE("R2C",'Mapa final'!$S$12),"")</f>
        <v/>
      </c>
      <c r="AL39" s="153" t="str">
        <f>IF(AND('Mapa final'!$AD$11="Muy Alta",'Mapa final'!$AF$11="Catastrófico"),CONCATENATE("R2C",'Mapa final'!$S$11),"")</f>
        <v/>
      </c>
      <c r="AM39" s="47" t="str">
        <f>IF(AND('Mapa final'!$AD$12="Muy Alta",'Mapa final'!$AF$12="Catastrófico"),CONCATENATE("R2C",'Mapa final'!$S$12),"")</f>
        <v/>
      </c>
      <c r="AN39" s="70"/>
      <c r="AO39" s="373"/>
      <c r="AP39" s="374"/>
      <c r="AQ39" s="374"/>
      <c r="AR39" s="374"/>
      <c r="AS39" s="374"/>
      <c r="AT39" s="375"/>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01"/>
      <c r="C40" s="301"/>
      <c r="D40" s="302"/>
      <c r="E40" s="342"/>
      <c r="F40" s="343"/>
      <c r="G40" s="343"/>
      <c r="H40" s="343"/>
      <c r="I40" s="343"/>
      <c r="J40" s="65" t="str">
        <f>IF(AND('Mapa final'!$AD$11="Muy Baja",'Mapa final'!$AF$11="Leve"),CONCATENATE("R2C",'Mapa final'!$S$11),"")</f>
        <v/>
      </c>
      <c r="K40" s="154" t="str">
        <f>IF(AND('Mapa final'!$AD$11="Muy Baja",'Mapa final'!$AF$11="Leve"),CONCATENATE("R2C",'Mapa final'!$S$11),"")</f>
        <v/>
      </c>
      <c r="L40" s="154" t="str">
        <f>IF(AND('Mapa final'!$AD$11="Muy Baja",'Mapa final'!$AF$11="Leve"),CONCATENATE("R2C",'Mapa final'!$S$11),"")</f>
        <v/>
      </c>
      <c r="M40" s="154" t="str">
        <f>IF(AND('Mapa final'!$AD$11="Muy Baja",'Mapa final'!$AF$11="Leve"),CONCATENATE("R2C",'Mapa final'!$S$11),"")</f>
        <v/>
      </c>
      <c r="N40" s="154" t="str">
        <f>IF(AND('Mapa final'!$AD$11="Muy Baja",'Mapa final'!$AF$11="Leve"),CONCATENATE("R2C",'Mapa final'!$S$11),"")</f>
        <v/>
      </c>
      <c r="O40" s="66" t="str">
        <f>IF(AND('Mapa final'!$AD$11="Muy Baja",'Mapa final'!$AF$11="Leve"),CONCATENATE("R2C",'Mapa final'!$S$11),"")</f>
        <v/>
      </c>
      <c r="P40" s="152" t="str">
        <f>IF(AND('Mapa final'!$AD$11="Alta",'Mapa final'!$AF$11="Leve"),CONCATENATE("R2C",'Mapa final'!$S$11),"")</f>
        <v/>
      </c>
      <c r="Q40" s="152" t="str">
        <f>IF(AND('Mapa final'!$AD$12="Alta",'Mapa final'!$AF$12="Leve"),CONCATENATE("R2C",'Mapa final'!$S$12),"")</f>
        <v/>
      </c>
      <c r="R40" s="152" t="str">
        <f>IF(AND('Mapa final'!$AD$11="Alta",'Mapa final'!$AF$11="Leve"),CONCATENATE("R2C",'Mapa final'!$S$11),"")</f>
        <v/>
      </c>
      <c r="S40" s="152" t="str">
        <f>IF(AND('Mapa final'!$AD$12="Alta",'Mapa final'!$AF$12="Leve"),CONCATENATE("R2C",'Mapa final'!$S$12),"")</f>
        <v/>
      </c>
      <c r="T40" s="152" t="str">
        <f>IF(AND('Mapa final'!$AD$11="Alta",'Mapa final'!$AF$11="Leve"),CONCATENATE("R2C",'Mapa final'!$S$11),"")</f>
        <v/>
      </c>
      <c r="U40" s="58" t="str">
        <f>IF(AND('Mapa final'!$AD$12="Alta",'Mapa final'!$AF$12="Leve"),CONCATENATE("R2C",'Mapa final'!$S$12),"")</f>
        <v/>
      </c>
      <c r="V40" s="57" t="str">
        <f>IF(AND('Mapa final'!$AD$11="Alta",'Mapa final'!$AF$11="Leve"),CONCATENATE("R2C",'Mapa final'!$S$11),"")</f>
        <v/>
      </c>
      <c r="W40" s="152" t="str">
        <f>IF(AND('Mapa final'!$AD$12="Alta",'Mapa final'!$AF$12="Leve"),CONCATENATE("R2C",'Mapa final'!$S$12),"")</f>
        <v/>
      </c>
      <c r="X40" s="152" t="str">
        <f>IF(AND('Mapa final'!$AD$11="Alta",'Mapa final'!$AF$11="Leve"),CONCATENATE("R2C",'Mapa final'!$S$11),"")</f>
        <v/>
      </c>
      <c r="Y40" s="152" t="str">
        <f>IF(AND('Mapa final'!$AD$12="Alta",'Mapa final'!$AF$12="Leve"),CONCATENATE("R2C",'Mapa final'!$S$12),"")</f>
        <v/>
      </c>
      <c r="Z40" s="152" t="str">
        <f>IF(AND('Mapa final'!$AD$11="Alta",'Mapa final'!$AF$11="Leve"),CONCATENATE("R2C",'Mapa final'!$S$11),"")</f>
        <v/>
      </c>
      <c r="AA40" s="58" t="str">
        <f>IF(AND('Mapa final'!$AD$12="Alta",'Mapa final'!$AF$12="Leve"),CONCATENATE("R2C",'Mapa final'!$S$12),"")</f>
        <v/>
      </c>
      <c r="AB40" s="44" t="str">
        <f>IF(AND('Mapa final'!$AD$11="Muy Alta",'Mapa final'!$AF$11="Leve"),CONCATENATE("R2C",'Mapa final'!$S$11),"")</f>
        <v/>
      </c>
      <c r="AC40" s="151" t="str">
        <f>IF(AND('Mapa final'!$AD$12="Muy Alta",'Mapa final'!$AF$12="Leve"),CONCATENATE("R2C",'Mapa final'!$S$12),"")</f>
        <v/>
      </c>
      <c r="AD40" s="151" t="str">
        <f>IF(AND('Mapa final'!$AD$11="Muy Alta",'Mapa final'!$AF$11="Leve"),CONCATENATE("R2C",'Mapa final'!$S$11),"")</f>
        <v/>
      </c>
      <c r="AE40" s="151" t="str">
        <f>IF(AND('Mapa final'!$AD$12="Muy Alta",'Mapa final'!$AF$12="Leve"),CONCATENATE("R2C",'Mapa final'!$S$12),"")</f>
        <v/>
      </c>
      <c r="AF40" s="151" t="str">
        <f>IF(AND('Mapa final'!$AD$11="Muy Alta",'Mapa final'!$AF$11="Leve"),CONCATENATE("R2C",'Mapa final'!$S$11),"")</f>
        <v/>
      </c>
      <c r="AG40" s="45" t="str">
        <f>IF(AND('Mapa final'!$AD$12="Muy Alta",'Mapa final'!$AF$12="Leve"),CONCATENATE("R2C",'Mapa final'!$S$12),"")</f>
        <v/>
      </c>
      <c r="AH40" s="46" t="str">
        <f>IF(AND('Mapa final'!$AD$11="Muy Alta",'Mapa final'!$AF$11="Catastrófico"),CONCATENATE("R2C",'Mapa final'!$S$11),"")</f>
        <v/>
      </c>
      <c r="AI40" s="153" t="str">
        <f>IF(AND('Mapa final'!$AD$12="Muy Alta",'Mapa final'!$AF$12="Catastrófico"),CONCATENATE("R2C",'Mapa final'!$S$12),"")</f>
        <v/>
      </c>
      <c r="AJ40" s="153" t="str">
        <f>IF(AND('Mapa final'!$AD$11="Muy Alta",'Mapa final'!$AF$11="Catastrófico"),CONCATENATE("R2C",'Mapa final'!$S$11),"")</f>
        <v/>
      </c>
      <c r="AK40" s="153" t="str">
        <f>IF(AND('Mapa final'!$AD$12="Muy Alta",'Mapa final'!$AF$12="Catastrófico"),CONCATENATE("R2C",'Mapa final'!$S$12),"")</f>
        <v/>
      </c>
      <c r="AL40" s="153" t="str">
        <f>IF(AND('Mapa final'!$AD$11="Muy Alta",'Mapa final'!$AF$11="Catastrófico"),CONCATENATE("R2C",'Mapa final'!$S$11),"")</f>
        <v/>
      </c>
      <c r="AM40" s="47" t="str">
        <f>IF(AND('Mapa final'!$AD$12="Muy Alta",'Mapa final'!$AF$12="Catastrófico"),CONCATENATE("R2C",'Mapa final'!$S$12),"")</f>
        <v/>
      </c>
      <c r="AN40" s="70"/>
      <c r="AO40" s="373"/>
      <c r="AP40" s="374"/>
      <c r="AQ40" s="374"/>
      <c r="AR40" s="374"/>
      <c r="AS40" s="374"/>
      <c r="AT40" s="375"/>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01"/>
      <c r="C41" s="301"/>
      <c r="D41" s="302"/>
      <c r="E41" s="342"/>
      <c r="F41" s="343"/>
      <c r="G41" s="343"/>
      <c r="H41" s="343"/>
      <c r="I41" s="343"/>
      <c r="J41" s="65" t="str">
        <f>IF(AND('Mapa final'!$AD$11="Muy Baja",'Mapa final'!$AF$11="Leve"),CONCATENATE("R2C",'Mapa final'!$S$11),"")</f>
        <v/>
      </c>
      <c r="K41" s="154" t="str">
        <f>IF(AND('Mapa final'!$AD$11="Muy Baja",'Mapa final'!$AF$11="Leve"),CONCATENATE("R2C",'Mapa final'!$S$11),"")</f>
        <v/>
      </c>
      <c r="L41" s="154" t="str">
        <f>IF(AND('Mapa final'!$AD$11="Muy Baja",'Mapa final'!$AF$11="Leve"),CONCATENATE("R2C",'Mapa final'!$S$11),"")</f>
        <v/>
      </c>
      <c r="M41" s="154" t="str">
        <f>IF(AND('Mapa final'!$AD$11="Muy Baja",'Mapa final'!$AF$11="Leve"),CONCATENATE("R2C",'Mapa final'!$S$11),"")</f>
        <v/>
      </c>
      <c r="N41" s="154" t="str">
        <f>IF(AND('Mapa final'!$AD$11="Muy Baja",'Mapa final'!$AF$11="Leve"),CONCATENATE("R2C",'Mapa final'!$S$11),"")</f>
        <v/>
      </c>
      <c r="O41" s="66" t="str">
        <f>IF(AND('Mapa final'!$AD$11="Muy Baja",'Mapa final'!$AF$11="Leve"),CONCATENATE("R2C",'Mapa final'!$S$11),"")</f>
        <v/>
      </c>
      <c r="P41" s="152" t="str">
        <f>IF(AND('Mapa final'!$AD$11="Alta",'Mapa final'!$AF$11="Leve"),CONCATENATE("R2C",'Mapa final'!$S$11),"")</f>
        <v/>
      </c>
      <c r="Q41" s="152" t="str">
        <f>IF(AND('Mapa final'!$AD$12="Alta",'Mapa final'!$AF$12="Leve"),CONCATENATE("R2C",'Mapa final'!$S$12),"")</f>
        <v/>
      </c>
      <c r="R41" s="152" t="str">
        <f>IF(AND('Mapa final'!$AD$11="Alta",'Mapa final'!$AF$11="Leve"),CONCATENATE("R2C",'Mapa final'!$S$11),"")</f>
        <v/>
      </c>
      <c r="S41" s="152" t="str">
        <f>IF(AND('Mapa final'!$AD$12="Alta",'Mapa final'!$AF$12="Leve"),CONCATENATE("R2C",'Mapa final'!$S$12),"")</f>
        <v/>
      </c>
      <c r="T41" s="152" t="str">
        <f>IF(AND('Mapa final'!$AD$11="Alta",'Mapa final'!$AF$11="Leve"),CONCATENATE("R2C",'Mapa final'!$S$11),"")</f>
        <v/>
      </c>
      <c r="U41" s="58" t="str">
        <f>IF(AND('Mapa final'!$AD$12="Alta",'Mapa final'!$AF$12="Leve"),CONCATENATE("R2C",'Mapa final'!$S$12),"")</f>
        <v/>
      </c>
      <c r="V41" s="57" t="str">
        <f>IF(AND('Mapa final'!$AD$11="Alta",'Mapa final'!$AF$11="Leve"),CONCATENATE("R2C",'Mapa final'!$S$11),"")</f>
        <v/>
      </c>
      <c r="W41" s="152" t="str">
        <f>IF(AND('Mapa final'!$AD$12="Alta",'Mapa final'!$AF$12="Leve"),CONCATENATE("R2C",'Mapa final'!$S$12),"")</f>
        <v/>
      </c>
      <c r="X41" s="152" t="str">
        <f>IF(AND('Mapa final'!$AD$11="Alta",'Mapa final'!$AF$11="Leve"),CONCATENATE("R2C",'Mapa final'!$S$11),"")</f>
        <v/>
      </c>
      <c r="Y41" s="152" t="str">
        <f>IF(AND('Mapa final'!$AD$12="Alta",'Mapa final'!$AF$12="Leve"),CONCATENATE("R2C",'Mapa final'!$S$12),"")</f>
        <v/>
      </c>
      <c r="Z41" s="152" t="str">
        <f>IF(AND('Mapa final'!$AD$11="Alta",'Mapa final'!$AF$11="Leve"),CONCATENATE("R2C",'Mapa final'!$S$11),"")</f>
        <v/>
      </c>
      <c r="AA41" s="58" t="str">
        <f>IF(AND('Mapa final'!$AD$12="Alta",'Mapa final'!$AF$12="Leve"),CONCATENATE("R2C",'Mapa final'!$S$12),"")</f>
        <v/>
      </c>
      <c r="AB41" s="44" t="str">
        <f>IF(AND('Mapa final'!$AD$11="Muy Alta",'Mapa final'!$AF$11="Leve"),CONCATENATE("R2C",'Mapa final'!$S$11),"")</f>
        <v/>
      </c>
      <c r="AC41" s="151" t="str">
        <f>IF(AND('Mapa final'!$AD$12="Muy Alta",'Mapa final'!$AF$12="Leve"),CONCATENATE("R2C",'Mapa final'!$S$12),"")</f>
        <v/>
      </c>
      <c r="AD41" s="151" t="str">
        <f>IF(AND('Mapa final'!$AD$11="Muy Alta",'Mapa final'!$AF$11="Leve"),CONCATENATE("R2C",'Mapa final'!$S$11),"")</f>
        <v/>
      </c>
      <c r="AE41" s="151" t="str">
        <f>IF(AND('Mapa final'!$AD$12="Muy Alta",'Mapa final'!$AF$12="Leve"),CONCATENATE("R2C",'Mapa final'!$S$12),"")</f>
        <v/>
      </c>
      <c r="AF41" s="151" t="str">
        <f>IF(AND('Mapa final'!$AD$11="Muy Alta",'Mapa final'!$AF$11="Leve"),CONCATENATE("R2C",'Mapa final'!$S$11),"")</f>
        <v/>
      </c>
      <c r="AG41" s="45" t="str">
        <f>IF(AND('Mapa final'!$AD$12="Muy Alta",'Mapa final'!$AF$12="Leve"),CONCATENATE("R2C",'Mapa final'!$S$12),"")</f>
        <v/>
      </c>
      <c r="AH41" s="46" t="str">
        <f>IF(AND('Mapa final'!$AD$11="Muy Alta",'Mapa final'!$AF$11="Catastrófico"),CONCATENATE("R2C",'Mapa final'!$S$11),"")</f>
        <v/>
      </c>
      <c r="AI41" s="153" t="str">
        <f>IF(AND('Mapa final'!$AD$12="Muy Alta",'Mapa final'!$AF$12="Catastrófico"),CONCATENATE("R2C",'Mapa final'!$S$12),"")</f>
        <v/>
      </c>
      <c r="AJ41" s="153" t="str">
        <f>IF(AND('Mapa final'!$AD$11="Muy Alta",'Mapa final'!$AF$11="Catastrófico"),CONCATENATE("R2C",'Mapa final'!$S$11),"")</f>
        <v/>
      </c>
      <c r="AK41" s="153" t="str">
        <f>IF(AND('Mapa final'!$AD$12="Muy Alta",'Mapa final'!$AF$12="Catastrófico"),CONCATENATE("R2C",'Mapa final'!$S$12),"")</f>
        <v/>
      </c>
      <c r="AL41" s="153" t="str">
        <f>IF(AND('Mapa final'!$AD$11="Muy Alta",'Mapa final'!$AF$11="Catastrófico"),CONCATENATE("R2C",'Mapa final'!$S$11),"")</f>
        <v/>
      </c>
      <c r="AM41" s="47" t="str">
        <f>IF(AND('Mapa final'!$AD$12="Muy Alta",'Mapa final'!$AF$12="Catastrófico"),CONCATENATE("R2C",'Mapa final'!$S$12),"")</f>
        <v/>
      </c>
      <c r="AN41" s="70"/>
      <c r="AO41" s="373"/>
      <c r="AP41" s="374"/>
      <c r="AQ41" s="374"/>
      <c r="AR41" s="374"/>
      <c r="AS41" s="374"/>
      <c r="AT41" s="375"/>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01"/>
      <c r="C42" s="301"/>
      <c r="D42" s="302"/>
      <c r="E42" s="342"/>
      <c r="F42" s="343"/>
      <c r="G42" s="343"/>
      <c r="H42" s="343"/>
      <c r="I42" s="343"/>
      <c r="J42" s="65" t="str">
        <f>IF(AND('Mapa final'!$AD$11="Muy Baja",'Mapa final'!$AF$11="Leve"),CONCATENATE("R2C",'Mapa final'!$S$11),"")</f>
        <v/>
      </c>
      <c r="K42" s="154" t="str">
        <f>IF(AND('Mapa final'!$AD$11="Muy Baja",'Mapa final'!$AF$11="Leve"),CONCATENATE("R2C",'Mapa final'!$S$11),"")</f>
        <v/>
      </c>
      <c r="L42" s="154" t="str">
        <f>IF(AND('Mapa final'!$AD$11="Muy Baja",'Mapa final'!$AF$11="Leve"),CONCATENATE("R2C",'Mapa final'!$S$11),"")</f>
        <v/>
      </c>
      <c r="M42" s="154" t="str">
        <f>IF(AND('Mapa final'!$AD$11="Muy Baja",'Mapa final'!$AF$11="Leve"),CONCATENATE("R2C",'Mapa final'!$S$11),"")</f>
        <v/>
      </c>
      <c r="N42" s="154" t="str">
        <f>IF(AND('Mapa final'!$AD$11="Muy Baja",'Mapa final'!$AF$11="Leve"),CONCATENATE("R2C",'Mapa final'!$S$11),"")</f>
        <v/>
      </c>
      <c r="O42" s="66" t="str">
        <f>IF(AND('Mapa final'!$AD$11="Muy Baja",'Mapa final'!$AF$11="Leve"),CONCATENATE("R2C",'Mapa final'!$S$11),"")</f>
        <v/>
      </c>
      <c r="P42" s="152" t="str">
        <f>IF(AND('Mapa final'!$AD$11="Alta",'Mapa final'!$AF$11="Leve"),CONCATENATE("R2C",'Mapa final'!$S$11),"")</f>
        <v/>
      </c>
      <c r="Q42" s="152" t="str">
        <f>IF(AND('Mapa final'!$AD$12="Alta",'Mapa final'!$AF$12="Leve"),CONCATENATE("R2C",'Mapa final'!$S$12),"")</f>
        <v/>
      </c>
      <c r="R42" s="152" t="str">
        <f>IF(AND('Mapa final'!$AD$11="Alta",'Mapa final'!$AF$11="Leve"),CONCATENATE("R2C",'Mapa final'!$S$11),"")</f>
        <v/>
      </c>
      <c r="S42" s="152" t="str">
        <f>IF(AND('Mapa final'!$AD$12="Alta",'Mapa final'!$AF$12="Leve"),CONCATENATE("R2C",'Mapa final'!$S$12),"")</f>
        <v/>
      </c>
      <c r="T42" s="152" t="str">
        <f>IF(AND('Mapa final'!$AD$11="Alta",'Mapa final'!$AF$11="Leve"),CONCATENATE("R2C",'Mapa final'!$S$11),"")</f>
        <v/>
      </c>
      <c r="U42" s="58" t="str">
        <f>IF(AND('Mapa final'!$AD$12="Alta",'Mapa final'!$AF$12="Leve"),CONCATENATE("R2C",'Mapa final'!$S$12),"")</f>
        <v/>
      </c>
      <c r="V42" s="57" t="str">
        <f>IF(AND('Mapa final'!$AD$11="Alta",'Mapa final'!$AF$11="Leve"),CONCATENATE("R2C",'Mapa final'!$S$11),"")</f>
        <v/>
      </c>
      <c r="W42" s="152" t="str">
        <f>IF(AND('Mapa final'!$AD$12="Alta",'Mapa final'!$AF$12="Leve"),CONCATENATE("R2C",'Mapa final'!$S$12),"")</f>
        <v/>
      </c>
      <c r="X42" s="152" t="str">
        <f>IF(AND('Mapa final'!$AD$11="Alta",'Mapa final'!$AF$11="Leve"),CONCATENATE("R2C",'Mapa final'!$S$11),"")</f>
        <v/>
      </c>
      <c r="Y42" s="152" t="str">
        <f>IF(AND('Mapa final'!$AD$12="Alta",'Mapa final'!$AF$12="Leve"),CONCATENATE("R2C",'Mapa final'!$S$12),"")</f>
        <v/>
      </c>
      <c r="Z42" s="152" t="str">
        <f>IF(AND('Mapa final'!$AD$11="Alta",'Mapa final'!$AF$11="Leve"),CONCATENATE("R2C",'Mapa final'!$S$11),"")</f>
        <v/>
      </c>
      <c r="AA42" s="58" t="str">
        <f>IF(AND('Mapa final'!$AD$12="Alta",'Mapa final'!$AF$12="Leve"),CONCATENATE("R2C",'Mapa final'!$S$12),"")</f>
        <v/>
      </c>
      <c r="AB42" s="44" t="str">
        <f>IF(AND('Mapa final'!$AD$11="Muy Alta",'Mapa final'!$AF$11="Leve"),CONCATENATE("R2C",'Mapa final'!$S$11),"")</f>
        <v/>
      </c>
      <c r="AC42" s="151" t="str">
        <f>IF(AND('Mapa final'!$AD$12="Muy Alta",'Mapa final'!$AF$12="Leve"),CONCATENATE("R2C",'Mapa final'!$S$12),"")</f>
        <v/>
      </c>
      <c r="AD42" s="151" t="str">
        <f>IF(AND('Mapa final'!$AD$11="Muy Alta",'Mapa final'!$AF$11="Leve"),CONCATENATE("R2C",'Mapa final'!$S$11),"")</f>
        <v/>
      </c>
      <c r="AE42" s="151" t="str">
        <f>IF(AND('Mapa final'!$AD$12="Muy Alta",'Mapa final'!$AF$12="Leve"),CONCATENATE("R2C",'Mapa final'!$S$12),"")</f>
        <v/>
      </c>
      <c r="AF42" s="151" t="str">
        <f>IF(AND('Mapa final'!$AD$11="Muy Alta",'Mapa final'!$AF$11="Leve"),CONCATENATE("R2C",'Mapa final'!$S$11),"")</f>
        <v/>
      </c>
      <c r="AG42" s="45" t="str">
        <f>IF(AND('Mapa final'!$AD$12="Muy Alta",'Mapa final'!$AF$12="Leve"),CONCATENATE("R2C",'Mapa final'!$S$12),"")</f>
        <v/>
      </c>
      <c r="AH42" s="46" t="str">
        <f>IF(AND('Mapa final'!$AD$11="Muy Alta",'Mapa final'!$AF$11="Catastrófico"),CONCATENATE("R2C",'Mapa final'!$S$11),"")</f>
        <v/>
      </c>
      <c r="AI42" s="153" t="str">
        <f>IF(AND('Mapa final'!$AD$12="Muy Alta",'Mapa final'!$AF$12="Catastrófico"),CONCATENATE("R2C",'Mapa final'!$S$12),"")</f>
        <v/>
      </c>
      <c r="AJ42" s="153" t="str">
        <f>IF(AND('Mapa final'!$AD$11="Muy Alta",'Mapa final'!$AF$11="Catastrófico"),CONCATENATE("R2C",'Mapa final'!$S$11),"")</f>
        <v/>
      </c>
      <c r="AK42" s="153" t="str">
        <f>IF(AND('Mapa final'!$AD$12="Muy Alta",'Mapa final'!$AF$12="Catastrófico"),CONCATENATE("R2C",'Mapa final'!$S$12),"")</f>
        <v/>
      </c>
      <c r="AL42" s="153" t="str">
        <f>IF(AND('Mapa final'!$AD$11="Muy Alta",'Mapa final'!$AF$11="Catastrófico"),CONCATENATE("R2C",'Mapa final'!$S$11),"")</f>
        <v/>
      </c>
      <c r="AM42" s="47" t="str">
        <f>IF(AND('Mapa final'!$AD$12="Muy Alta",'Mapa final'!$AF$12="Catastrófico"),CONCATENATE("R2C",'Mapa final'!$S$12),"")</f>
        <v/>
      </c>
      <c r="AN42" s="70"/>
      <c r="AO42" s="373"/>
      <c r="AP42" s="374"/>
      <c r="AQ42" s="374"/>
      <c r="AR42" s="374"/>
      <c r="AS42" s="374"/>
      <c r="AT42" s="375"/>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01"/>
      <c r="C43" s="301"/>
      <c r="D43" s="302"/>
      <c r="E43" s="342"/>
      <c r="F43" s="343"/>
      <c r="G43" s="343"/>
      <c r="H43" s="343"/>
      <c r="I43" s="343"/>
      <c r="J43" s="65" t="str">
        <f>IF(AND('Mapa final'!$AD$11="Muy Baja",'Mapa final'!$AF$11="Leve"),CONCATENATE("R2C",'Mapa final'!$S$11),"")</f>
        <v/>
      </c>
      <c r="K43" s="154" t="str">
        <f>IF(AND('Mapa final'!$AD$11="Muy Baja",'Mapa final'!$AF$11="Leve"),CONCATENATE("R2C",'Mapa final'!$S$11),"")</f>
        <v/>
      </c>
      <c r="L43" s="154" t="str">
        <f>IF(AND('Mapa final'!$AD$11="Muy Baja",'Mapa final'!$AF$11="Leve"),CONCATENATE("R2C",'Mapa final'!$S$11),"")</f>
        <v/>
      </c>
      <c r="M43" s="154" t="str">
        <f>IF(AND('Mapa final'!$AD$11="Muy Baja",'Mapa final'!$AF$11="Leve"),CONCATENATE("R2C",'Mapa final'!$S$11),"")</f>
        <v/>
      </c>
      <c r="N43" s="154" t="str">
        <f>IF(AND('Mapa final'!$AD$11="Muy Baja",'Mapa final'!$AF$11="Leve"),CONCATENATE("R2C",'Mapa final'!$S$11),"")</f>
        <v/>
      </c>
      <c r="O43" s="66" t="str">
        <f>IF(AND('Mapa final'!$AD$11="Muy Baja",'Mapa final'!$AF$11="Leve"),CONCATENATE("R2C",'Mapa final'!$S$11),"")</f>
        <v/>
      </c>
      <c r="P43" s="152" t="str">
        <f>IF(AND('Mapa final'!$AD$11="Alta",'Mapa final'!$AF$11="Leve"),CONCATENATE("R2C",'Mapa final'!$S$11),"")</f>
        <v/>
      </c>
      <c r="Q43" s="152" t="str">
        <f>IF(AND('Mapa final'!$AD$12="Alta",'Mapa final'!$AF$12="Leve"),CONCATENATE("R2C",'Mapa final'!$S$12),"")</f>
        <v/>
      </c>
      <c r="R43" s="152" t="str">
        <f>IF(AND('Mapa final'!$AD$11="Alta",'Mapa final'!$AF$11="Leve"),CONCATENATE("R2C",'Mapa final'!$S$11),"")</f>
        <v/>
      </c>
      <c r="S43" s="152" t="str">
        <f>IF(AND('Mapa final'!$AD$12="Alta",'Mapa final'!$AF$12="Leve"),CONCATENATE("R2C",'Mapa final'!$S$12),"")</f>
        <v/>
      </c>
      <c r="T43" s="152" t="str">
        <f>IF(AND('Mapa final'!$AD$11="Alta",'Mapa final'!$AF$11="Leve"),CONCATENATE("R2C",'Mapa final'!$S$11),"")</f>
        <v/>
      </c>
      <c r="U43" s="58" t="str">
        <f>IF(AND('Mapa final'!$AD$12="Alta",'Mapa final'!$AF$12="Leve"),CONCATENATE("R2C",'Mapa final'!$S$12),"")</f>
        <v/>
      </c>
      <c r="V43" s="57" t="str">
        <f>IF(AND('Mapa final'!$AD$11="Alta",'Mapa final'!$AF$11="Leve"),CONCATENATE("R2C",'Mapa final'!$S$11),"")</f>
        <v/>
      </c>
      <c r="W43" s="152" t="str">
        <f>IF(AND('Mapa final'!$AD$12="Alta",'Mapa final'!$AF$12="Leve"),CONCATENATE("R2C",'Mapa final'!$S$12),"")</f>
        <v/>
      </c>
      <c r="X43" s="152" t="str">
        <f>IF(AND('Mapa final'!$AD$11="Alta",'Mapa final'!$AF$11="Leve"),CONCATENATE("R2C",'Mapa final'!$S$11),"")</f>
        <v/>
      </c>
      <c r="Y43" s="152" t="str">
        <f>IF(AND('Mapa final'!$AD$12="Alta",'Mapa final'!$AF$12="Leve"),CONCATENATE("R2C",'Mapa final'!$S$12),"")</f>
        <v/>
      </c>
      <c r="Z43" s="152" t="str">
        <f>IF(AND('Mapa final'!$AD$11="Alta",'Mapa final'!$AF$11="Leve"),CONCATENATE("R2C",'Mapa final'!$S$11),"")</f>
        <v/>
      </c>
      <c r="AA43" s="58" t="str">
        <f>IF(AND('Mapa final'!$AD$12="Alta",'Mapa final'!$AF$12="Leve"),CONCATENATE("R2C",'Mapa final'!$S$12),"")</f>
        <v/>
      </c>
      <c r="AB43" s="44" t="str">
        <f>IF(AND('Mapa final'!$AD$11="Muy Alta",'Mapa final'!$AF$11="Leve"),CONCATENATE("R2C",'Mapa final'!$S$11),"")</f>
        <v/>
      </c>
      <c r="AC43" s="151" t="str">
        <f>IF(AND('Mapa final'!$AD$12="Muy Alta",'Mapa final'!$AF$12="Leve"),CONCATENATE("R2C",'Mapa final'!$S$12),"")</f>
        <v/>
      </c>
      <c r="AD43" s="151" t="str">
        <f>IF(AND('Mapa final'!$AD$11="Muy Alta",'Mapa final'!$AF$11="Leve"),CONCATENATE("R2C",'Mapa final'!$S$11),"")</f>
        <v/>
      </c>
      <c r="AE43" s="151" t="str">
        <f>IF(AND('Mapa final'!$AD$12="Muy Alta",'Mapa final'!$AF$12="Leve"),CONCATENATE("R2C",'Mapa final'!$S$12),"")</f>
        <v/>
      </c>
      <c r="AF43" s="151" t="str">
        <f>IF(AND('Mapa final'!$AD$11="Muy Alta",'Mapa final'!$AF$11="Leve"),CONCATENATE("R2C",'Mapa final'!$S$11),"")</f>
        <v/>
      </c>
      <c r="AG43" s="45" t="str">
        <f>IF(AND('Mapa final'!$AD$12="Muy Alta",'Mapa final'!$AF$12="Leve"),CONCATENATE("R2C",'Mapa final'!$S$12),"")</f>
        <v/>
      </c>
      <c r="AH43" s="46" t="str">
        <f>IF(AND('Mapa final'!$AD$11="Muy Alta",'Mapa final'!$AF$11="Catastrófico"),CONCATENATE("R2C",'Mapa final'!$S$11),"")</f>
        <v/>
      </c>
      <c r="AI43" s="153" t="str">
        <f>IF(AND('Mapa final'!$AD$12="Muy Alta",'Mapa final'!$AF$12="Catastrófico"),CONCATENATE("R2C",'Mapa final'!$S$12),"")</f>
        <v/>
      </c>
      <c r="AJ43" s="153" t="str">
        <f>IF(AND('Mapa final'!$AD$11="Muy Alta",'Mapa final'!$AF$11="Catastrófico"),CONCATENATE("R2C",'Mapa final'!$S$11),"")</f>
        <v/>
      </c>
      <c r="AK43" s="153" t="str">
        <f>IF(AND('Mapa final'!$AD$12="Muy Alta",'Mapa final'!$AF$12="Catastrófico"),CONCATENATE("R2C",'Mapa final'!$S$12),"")</f>
        <v/>
      </c>
      <c r="AL43" s="153" t="str">
        <f>IF(AND('Mapa final'!$AD$11="Muy Alta",'Mapa final'!$AF$11="Catastrófico"),CONCATENATE("R2C",'Mapa final'!$S$11),"")</f>
        <v/>
      </c>
      <c r="AM43" s="47" t="str">
        <f>IF(AND('Mapa final'!$AD$12="Muy Alta",'Mapa final'!$AF$12="Catastrófico"),CONCATENATE("R2C",'Mapa final'!$S$12),"")</f>
        <v/>
      </c>
      <c r="AN43" s="70"/>
      <c r="AO43" s="373"/>
      <c r="AP43" s="374"/>
      <c r="AQ43" s="374"/>
      <c r="AR43" s="374"/>
      <c r="AS43" s="374"/>
      <c r="AT43" s="375"/>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01"/>
      <c r="C44" s="301"/>
      <c r="D44" s="302"/>
      <c r="E44" s="342"/>
      <c r="F44" s="343"/>
      <c r="G44" s="343"/>
      <c r="H44" s="343"/>
      <c r="I44" s="343"/>
      <c r="J44" s="65" t="str">
        <f>IF(AND('Mapa final'!$AD$11="Muy Baja",'Mapa final'!$AF$11="Leve"),CONCATENATE("R2C",'Mapa final'!$S$11),"")</f>
        <v/>
      </c>
      <c r="K44" s="154" t="str">
        <f>IF(AND('Mapa final'!$AD$11="Muy Baja",'Mapa final'!$AF$11="Leve"),CONCATENATE("R2C",'Mapa final'!$S$11),"")</f>
        <v/>
      </c>
      <c r="L44" s="154" t="str">
        <f>IF(AND('Mapa final'!$AD$11="Muy Baja",'Mapa final'!$AF$11="Leve"),CONCATENATE("R2C",'Mapa final'!$S$11),"")</f>
        <v/>
      </c>
      <c r="M44" s="154" t="str">
        <f>IF(AND('Mapa final'!$AD$11="Muy Baja",'Mapa final'!$AF$11="Leve"),CONCATENATE("R2C",'Mapa final'!$S$11),"")</f>
        <v/>
      </c>
      <c r="N44" s="154" t="str">
        <f>IF(AND('Mapa final'!$AD$11="Muy Baja",'Mapa final'!$AF$11="Leve"),CONCATENATE("R2C",'Mapa final'!$S$11),"")</f>
        <v/>
      </c>
      <c r="O44" s="66" t="str">
        <f>IF(AND('Mapa final'!$AD$11="Muy Baja",'Mapa final'!$AF$11="Leve"),CONCATENATE("R2C",'Mapa final'!$S$11),"")</f>
        <v/>
      </c>
      <c r="P44" s="152" t="str">
        <f>IF(AND('Mapa final'!$AD$11="Alta",'Mapa final'!$AF$11="Leve"),CONCATENATE("R2C",'Mapa final'!$S$11),"")</f>
        <v/>
      </c>
      <c r="Q44" s="152" t="str">
        <f>IF(AND('Mapa final'!$AD$12="Alta",'Mapa final'!$AF$12="Leve"),CONCATENATE("R2C",'Mapa final'!$S$12),"")</f>
        <v/>
      </c>
      <c r="R44" s="152" t="str">
        <f>IF(AND('Mapa final'!$AD$11="Alta",'Mapa final'!$AF$11="Leve"),CONCATENATE("R2C",'Mapa final'!$S$11),"")</f>
        <v/>
      </c>
      <c r="S44" s="152" t="str">
        <f>IF(AND('Mapa final'!$AD$12="Alta",'Mapa final'!$AF$12="Leve"),CONCATENATE("R2C",'Mapa final'!$S$12),"")</f>
        <v/>
      </c>
      <c r="T44" s="152" t="str">
        <f>IF(AND('Mapa final'!$AD$11="Alta",'Mapa final'!$AF$11="Leve"),CONCATENATE("R2C",'Mapa final'!$S$11),"")</f>
        <v/>
      </c>
      <c r="U44" s="58" t="str">
        <f>IF(AND('Mapa final'!$AD$12="Alta",'Mapa final'!$AF$12="Leve"),CONCATENATE("R2C",'Mapa final'!$S$12),"")</f>
        <v/>
      </c>
      <c r="V44" s="57" t="str">
        <f>IF(AND('Mapa final'!$AD$11="Alta",'Mapa final'!$AF$11="Leve"),CONCATENATE("R2C",'Mapa final'!$S$11),"")</f>
        <v/>
      </c>
      <c r="W44" s="152" t="str">
        <f>IF(AND('Mapa final'!$AD$12="Alta",'Mapa final'!$AF$12="Leve"),CONCATENATE("R2C",'Mapa final'!$S$12),"")</f>
        <v/>
      </c>
      <c r="X44" s="152" t="str">
        <f>IF(AND('Mapa final'!$AD$11="Alta",'Mapa final'!$AF$11="Leve"),CONCATENATE("R2C",'Mapa final'!$S$11),"")</f>
        <v/>
      </c>
      <c r="Y44" s="152" t="str">
        <f>IF(AND('Mapa final'!$AD$12="Alta",'Mapa final'!$AF$12="Leve"),CONCATENATE("R2C",'Mapa final'!$S$12),"")</f>
        <v/>
      </c>
      <c r="Z44" s="152" t="str">
        <f>IF(AND('Mapa final'!$AD$11="Alta",'Mapa final'!$AF$11="Leve"),CONCATENATE("R2C",'Mapa final'!$S$11),"")</f>
        <v/>
      </c>
      <c r="AA44" s="58" t="str">
        <f>IF(AND('Mapa final'!$AD$12="Alta",'Mapa final'!$AF$12="Leve"),CONCATENATE("R2C",'Mapa final'!$S$12),"")</f>
        <v/>
      </c>
      <c r="AB44" s="44" t="str">
        <f>IF(AND('Mapa final'!$AD$11="Muy Alta",'Mapa final'!$AF$11="Leve"),CONCATENATE("R2C",'Mapa final'!$S$11),"")</f>
        <v/>
      </c>
      <c r="AC44" s="151" t="str">
        <f>IF(AND('Mapa final'!$AD$12="Muy Alta",'Mapa final'!$AF$12="Leve"),CONCATENATE("R2C",'Mapa final'!$S$12),"")</f>
        <v/>
      </c>
      <c r="AD44" s="151" t="str">
        <f>IF(AND('Mapa final'!$AD$11="Muy Alta",'Mapa final'!$AF$11="Leve"),CONCATENATE("R2C",'Mapa final'!$S$11),"")</f>
        <v/>
      </c>
      <c r="AE44" s="151" t="str">
        <f>IF(AND('Mapa final'!$AD$12="Muy Alta",'Mapa final'!$AF$12="Leve"),CONCATENATE("R2C",'Mapa final'!$S$12),"")</f>
        <v/>
      </c>
      <c r="AF44" s="151" t="str">
        <f>IF(AND('Mapa final'!$AD$11="Muy Alta",'Mapa final'!$AF$11="Leve"),CONCATENATE("R2C",'Mapa final'!$S$11),"")</f>
        <v/>
      </c>
      <c r="AG44" s="45" t="str">
        <f>IF(AND('Mapa final'!$AD$12="Muy Alta",'Mapa final'!$AF$12="Leve"),CONCATENATE("R2C",'Mapa final'!$S$12),"")</f>
        <v/>
      </c>
      <c r="AH44" s="46" t="str">
        <f>IF(AND('Mapa final'!$AD$11="Muy Alta",'Mapa final'!$AF$11="Catastrófico"),CONCATENATE("R2C",'Mapa final'!$S$11),"")</f>
        <v/>
      </c>
      <c r="AI44" s="153" t="str">
        <f>IF(AND('Mapa final'!$AD$12="Muy Alta",'Mapa final'!$AF$12="Catastrófico"),CONCATENATE("R2C",'Mapa final'!$S$12),"")</f>
        <v/>
      </c>
      <c r="AJ44" s="153" t="str">
        <f>IF(AND('Mapa final'!$AD$11="Muy Alta",'Mapa final'!$AF$11="Catastrófico"),CONCATENATE("R2C",'Mapa final'!$S$11),"")</f>
        <v/>
      </c>
      <c r="AK44" s="153" t="str">
        <f>IF(AND('Mapa final'!$AD$12="Muy Alta",'Mapa final'!$AF$12="Catastrófico"),CONCATENATE("R2C",'Mapa final'!$S$12),"")</f>
        <v/>
      </c>
      <c r="AL44" s="153" t="str">
        <f>IF(AND('Mapa final'!$AD$11="Muy Alta",'Mapa final'!$AF$11="Catastrófico"),CONCATENATE("R2C",'Mapa final'!$S$11),"")</f>
        <v/>
      </c>
      <c r="AM44" s="47" t="str">
        <f>IF(AND('Mapa final'!$AD$12="Muy Alta",'Mapa final'!$AF$12="Catastrófico"),CONCATENATE("R2C",'Mapa final'!$S$12),"")</f>
        <v/>
      </c>
      <c r="AN44" s="70"/>
      <c r="AO44" s="373"/>
      <c r="AP44" s="374"/>
      <c r="AQ44" s="374"/>
      <c r="AR44" s="374"/>
      <c r="AS44" s="374"/>
      <c r="AT44" s="375"/>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01"/>
      <c r="C45" s="301"/>
      <c r="D45" s="302"/>
      <c r="E45" s="345"/>
      <c r="F45" s="346"/>
      <c r="G45" s="346"/>
      <c r="H45" s="346"/>
      <c r="I45" s="346"/>
      <c r="J45" s="67" t="str">
        <f>IF(AND('Mapa final'!$AD$11="Muy Baja",'Mapa final'!$AF$11="Leve"),CONCATENATE("R2C",'Mapa final'!$S$11),"")</f>
        <v/>
      </c>
      <c r="K45" s="68" t="str">
        <f>IF(AND('Mapa final'!$AD$11="Muy Baja",'Mapa final'!$AF$11="Leve"),CONCATENATE("R2C",'Mapa final'!$S$11),"")</f>
        <v/>
      </c>
      <c r="L45" s="68" t="str">
        <f>IF(AND('Mapa final'!$AD$11="Muy Baja",'Mapa final'!$AF$11="Leve"),CONCATENATE("R2C",'Mapa final'!$S$11),"")</f>
        <v/>
      </c>
      <c r="M45" s="68" t="str">
        <f>IF(AND('Mapa final'!$AD$11="Muy Baja",'Mapa final'!$AF$11="Leve"),CONCATENATE("R2C",'Mapa final'!$S$11),"")</f>
        <v/>
      </c>
      <c r="N45" s="68" t="str">
        <f>IF(AND('Mapa final'!$AD$11="Muy Baja",'Mapa final'!$AF$11="Leve"),CONCATENATE("R2C",'Mapa final'!$S$11),"")</f>
        <v/>
      </c>
      <c r="O45" s="69" t="str">
        <f>IF(AND('Mapa final'!$AD$11="Muy Baja",'Mapa final'!$AF$11="Leve"),CONCATENATE("R2C",'Mapa final'!$S$11),"")</f>
        <v/>
      </c>
      <c r="P45" s="60" t="str">
        <f>IF(AND('Mapa final'!$AD$11="Alta",'Mapa final'!$AF$11="Leve"),CONCATENATE("R2C",'Mapa final'!$S$11),"")</f>
        <v/>
      </c>
      <c r="Q45" s="60" t="str">
        <f>IF(AND('Mapa final'!$AD$12="Alta",'Mapa final'!$AF$12="Leve"),CONCATENATE("R2C",'Mapa final'!$S$12),"")</f>
        <v/>
      </c>
      <c r="R45" s="60" t="str">
        <f>IF(AND('Mapa final'!$AD$11="Alta",'Mapa final'!$AF$11="Leve"),CONCATENATE("R2C",'Mapa final'!$S$11),"")</f>
        <v/>
      </c>
      <c r="S45" s="60" t="str">
        <f>IF(AND('Mapa final'!$AD$12="Alta",'Mapa final'!$AF$12="Leve"),CONCATENATE("R2C",'Mapa final'!$S$12),"")</f>
        <v/>
      </c>
      <c r="T45" s="60" t="str">
        <f>IF(AND('Mapa final'!$AD$11="Alta",'Mapa final'!$AF$11="Leve"),CONCATENATE("R2C",'Mapa final'!$S$11),"")</f>
        <v/>
      </c>
      <c r="U45" s="61" t="str">
        <f>IF(AND('Mapa final'!$AD$12="Alta",'Mapa final'!$AF$12="Leve"),CONCATENATE("R2C",'Mapa final'!$S$12),"")</f>
        <v/>
      </c>
      <c r="V45" s="59" t="str">
        <f>IF(AND('Mapa final'!$AD$11="Alta",'Mapa final'!$AF$11="Leve"),CONCATENATE("R2C",'Mapa final'!$S$11),"")</f>
        <v/>
      </c>
      <c r="W45" s="60" t="str">
        <f>IF(AND('Mapa final'!$AD$12="Alta",'Mapa final'!$AF$12="Leve"),CONCATENATE("R2C",'Mapa final'!$S$12),"")</f>
        <v/>
      </c>
      <c r="X45" s="60" t="str">
        <f>IF(AND('Mapa final'!$AD$11="Alta",'Mapa final'!$AF$11="Leve"),CONCATENATE("R2C",'Mapa final'!$S$11),"")</f>
        <v/>
      </c>
      <c r="Y45" s="60" t="str">
        <f>IF(AND('Mapa final'!$AD$12="Alta",'Mapa final'!$AF$12="Leve"),CONCATENATE("R2C",'Mapa final'!$S$12),"")</f>
        <v/>
      </c>
      <c r="Z45" s="60" t="str">
        <f>IF(AND('Mapa final'!$AD$11="Alta",'Mapa final'!$AF$11="Leve"),CONCATENATE("R2C",'Mapa final'!$S$11),"")</f>
        <v/>
      </c>
      <c r="AA45" s="61" t="str">
        <f>IF(AND('Mapa final'!$AD$12="Alta",'Mapa final'!$AF$12="Leve"),CONCATENATE("R2C",'Mapa final'!$S$12),"")</f>
        <v/>
      </c>
      <c r="AB45" s="48" t="str">
        <f>IF(AND('Mapa final'!$AD$11="Muy Alta",'Mapa final'!$AF$11="Leve"),CONCATENATE("R2C",'Mapa final'!$S$11),"")</f>
        <v/>
      </c>
      <c r="AC45" s="49" t="str">
        <f>IF(AND('Mapa final'!$AD$12="Muy Alta",'Mapa final'!$AF$12="Leve"),CONCATENATE("R2C",'Mapa final'!$S$12),"")</f>
        <v/>
      </c>
      <c r="AD45" s="49" t="str">
        <f>IF(AND('Mapa final'!$AD$11="Muy Alta",'Mapa final'!$AF$11="Leve"),CONCATENATE("R2C",'Mapa final'!$S$11),"")</f>
        <v/>
      </c>
      <c r="AE45" s="49" t="str">
        <f>IF(AND('Mapa final'!$AD$12="Muy Alta",'Mapa final'!$AF$12="Leve"),CONCATENATE("R2C",'Mapa final'!$S$12),"")</f>
        <v/>
      </c>
      <c r="AF45" s="49" t="str">
        <f>IF(AND('Mapa final'!$AD$11="Muy Alta",'Mapa final'!$AF$11="Leve"),CONCATENATE("R2C",'Mapa final'!$S$11),"")</f>
        <v/>
      </c>
      <c r="AG45" s="50" t="str">
        <f>IF(AND('Mapa final'!$AD$12="Muy Alta",'Mapa final'!$AF$12="Leve"),CONCATENATE("R2C",'Mapa final'!$S$12),"")</f>
        <v/>
      </c>
      <c r="AH45" s="51" t="str">
        <f>IF(AND('Mapa final'!$AD$11="Muy Alta",'Mapa final'!$AF$11="Catastrófico"),CONCATENATE("R2C",'Mapa final'!$S$11),"")</f>
        <v/>
      </c>
      <c r="AI45" s="52" t="str">
        <f>IF(AND('Mapa final'!$AD$12="Muy Alta",'Mapa final'!$AF$12="Catastrófico"),CONCATENATE("R2C",'Mapa final'!$S$12),"")</f>
        <v/>
      </c>
      <c r="AJ45" s="52" t="str">
        <f>IF(AND('Mapa final'!$AD$11="Muy Alta",'Mapa final'!$AF$11="Catastrófico"),CONCATENATE("R2C",'Mapa final'!$S$11),"")</f>
        <v/>
      </c>
      <c r="AK45" s="52" t="str">
        <f>IF(AND('Mapa final'!$AD$12="Muy Alta",'Mapa final'!$AF$12="Catastrófico"),CONCATENATE("R2C",'Mapa final'!$S$12),"")</f>
        <v/>
      </c>
      <c r="AL45" s="52" t="str">
        <f>IF(AND('Mapa final'!$AD$11="Muy Alta",'Mapa final'!$AF$11="Catastrófico"),CONCATENATE("R2C",'Mapa final'!$S$11),"")</f>
        <v/>
      </c>
      <c r="AM45" s="53" t="str">
        <f>IF(AND('Mapa final'!$AD$12="Muy Alta",'Mapa final'!$AF$12="Catastrófico"),CONCATENATE("R2C",'Mapa final'!$S$12),"")</f>
        <v/>
      </c>
      <c r="AN45" s="70"/>
      <c r="AO45" s="376"/>
      <c r="AP45" s="377"/>
      <c r="AQ45" s="377"/>
      <c r="AR45" s="377"/>
      <c r="AS45" s="377"/>
      <c r="AT45" s="378"/>
    </row>
    <row r="46" spans="1:80" ht="16.5" customHeight="1" x14ac:dyDescent="0.25">
      <c r="A46" s="70"/>
      <c r="B46" s="301"/>
      <c r="C46" s="301"/>
      <c r="D46" s="302"/>
      <c r="E46" s="339" t="s">
        <v>168</v>
      </c>
      <c r="F46" s="340"/>
      <c r="G46" s="340"/>
      <c r="H46" s="340"/>
      <c r="I46" s="341"/>
      <c r="J46" s="62" t="str">
        <f>IF(AND('Mapa final'!$AD$11="Muy Baja",'Mapa final'!$AF$11="Leve"),CONCATENATE("R2C",'Mapa final'!$S$11),"")</f>
        <v/>
      </c>
      <c r="K46" s="63" t="str">
        <f>IF(AND('Mapa final'!$AD$11="Muy Baja",'Mapa final'!$AF$11="Leve"),CONCATENATE("R2C",'Mapa final'!$S$11),"")</f>
        <v/>
      </c>
      <c r="L46" s="63" t="str">
        <f>IF(AND('Mapa final'!$AD$11="Muy Baja",'Mapa final'!$AF$11="Leve"),CONCATENATE("R2C",'Mapa final'!$S$11),"")</f>
        <v/>
      </c>
      <c r="M46" s="63" t="str">
        <f>IF(AND('Mapa final'!$AD$11="Muy Baja",'Mapa final'!$AF$11="Leve"),CONCATENATE("R2C",'Mapa final'!$S$11),"")</f>
        <v/>
      </c>
      <c r="N46" s="63" t="str">
        <f>IF(AND('Mapa final'!$AD$11="Muy Baja",'Mapa final'!$AF$11="Leve"),CONCATENATE("R2C",'Mapa final'!$S$11),"")</f>
        <v/>
      </c>
      <c r="O46" s="64" t="str">
        <f>IF(AND('Mapa final'!$AD$11="Muy Baja",'Mapa final'!$AF$11="Leve"),CONCATENATE("R2C",'Mapa final'!$S$11),"")</f>
        <v/>
      </c>
      <c r="P46" s="62" t="str">
        <f>IF(AND('Mapa final'!$AD$11="Muy Baja",'Mapa final'!$AF$11="Leve"),CONCATENATE("R2C",'Mapa final'!$S$11),"")</f>
        <v/>
      </c>
      <c r="Q46" s="63" t="str">
        <f>IF(AND('Mapa final'!$AD$11="Muy Baja",'Mapa final'!$AF$11="Leve"),CONCATENATE("R2C",'Mapa final'!$S$11),"")</f>
        <v/>
      </c>
      <c r="R46" s="63" t="str">
        <f>IF(AND('Mapa final'!$AD$11="Muy Baja",'Mapa final'!$AF$11="Leve"),CONCATENATE("R2C",'Mapa final'!$S$11),"")</f>
        <v/>
      </c>
      <c r="S46" s="63" t="str">
        <f>IF(AND('Mapa final'!$AD$11="Muy Baja",'Mapa final'!$AF$11="Leve"),CONCATENATE("R2C",'Mapa final'!$S$11),"")</f>
        <v/>
      </c>
      <c r="T46" s="63" t="str">
        <f>IF(AND('Mapa final'!$AD$11="Muy Baja",'Mapa final'!$AF$11="Leve"),CONCATENATE("R2C",'Mapa final'!$S$11),"")</f>
        <v/>
      </c>
      <c r="U46" s="64" t="str">
        <f>IF(AND('Mapa final'!$AD$11="Muy Baja",'Mapa final'!$AF$11="Leve"),CONCATENATE("R2C",'Mapa final'!$S$11),"")</f>
        <v/>
      </c>
      <c r="V46" s="54" t="str">
        <f>IF(AND('Mapa final'!$AD$11="Alta",'Mapa final'!$AF$11="Leve"),CONCATENATE("R2C",'Mapa final'!$S$11),"")</f>
        <v/>
      </c>
      <c r="W46" s="55" t="str">
        <f>IF(AND('Mapa final'!$AD$12="Alta",'Mapa final'!$AF$12="Leve"),CONCATENATE("R2C",'Mapa final'!$S$12),"")</f>
        <v/>
      </c>
      <c r="X46" s="55" t="str">
        <f>IF(AND('Mapa final'!$AD$11="Alta",'Mapa final'!$AF$11="Leve"),CONCATENATE("R2C",'Mapa final'!$S$11),"")</f>
        <v/>
      </c>
      <c r="Y46" s="55" t="str">
        <f>IF(AND('Mapa final'!$AD$12="Alta",'Mapa final'!$AF$12="Leve"),CONCATENATE("R2C",'Mapa final'!$S$12),"")</f>
        <v/>
      </c>
      <c r="Z46" s="55" t="str">
        <f>IF(AND('Mapa final'!$AD$11="Alta",'Mapa final'!$AF$11="Leve"),CONCATENATE("R2C",'Mapa final'!$S$11),"")</f>
        <v/>
      </c>
      <c r="AA46" s="56" t="str">
        <f>IF(AND('Mapa final'!$AD$12="Alta",'Mapa final'!$AF$12="Leve"),CONCATENATE("R2C",'Mapa final'!$S$12),"")</f>
        <v/>
      </c>
      <c r="AB46" s="38" t="str">
        <f>IF(AND('Mapa final'!$AD$11="Muy Alta",'Mapa final'!$AF$11="Leve"),CONCATENATE("R2C",'Mapa final'!$S$11),"")</f>
        <v/>
      </c>
      <c r="AC46" s="39" t="str">
        <f>IF(AND('Mapa final'!$AD$12="Muy Alta",'Mapa final'!$AF$12="Leve"),CONCATENATE("R2C",'Mapa final'!$S$12),"")</f>
        <v/>
      </c>
      <c r="AD46" s="39" t="str">
        <f>IF(AND('Mapa final'!$AD$11="Muy Alta",'Mapa final'!$AF$11="Leve"),CONCATENATE("R2C",'Mapa final'!$S$11),"")</f>
        <v/>
      </c>
      <c r="AE46" s="39" t="str">
        <f>IF(AND('Mapa final'!$AD$12="Muy Alta",'Mapa final'!$AF$12="Leve"),CONCATENATE("R2C",'Mapa final'!$S$12),"")</f>
        <v/>
      </c>
      <c r="AF46" s="39" t="str">
        <f>IF(AND('Mapa final'!$AD$11="Muy Alta",'Mapa final'!$AF$11="Leve"),CONCATENATE("R2C",'Mapa final'!$S$11),"")</f>
        <v/>
      </c>
      <c r="AG46" s="40" t="str">
        <f>IF(AND('Mapa final'!$AD$12="Muy Alta",'Mapa final'!$AF$12="Leve"),CONCATENATE("R2C",'Mapa final'!$S$12),"")</f>
        <v/>
      </c>
      <c r="AH46" s="41" t="str">
        <f>IF(AND('Mapa final'!$AD$11="Muy Alta",'Mapa final'!$AF$11="Catastrófico"),CONCATENATE("R2C",'Mapa final'!$S$11),"")</f>
        <v/>
      </c>
      <c r="AI46" s="42" t="str">
        <f>IF(AND('Mapa final'!$AD$12="Muy Alta",'Mapa final'!$AF$12="Catastrófico"),CONCATENATE("R2C",'Mapa final'!$S$12),"")</f>
        <v/>
      </c>
      <c r="AJ46" s="42" t="str">
        <f>IF(AND('Mapa final'!$AD$11="Muy Alta",'Mapa final'!$AF$11="Catastrófico"),CONCATENATE("R2C",'Mapa final'!$S$11),"")</f>
        <v/>
      </c>
      <c r="AK46" s="42" t="str">
        <f>IF(AND('Mapa final'!$AD$12="Muy Alta",'Mapa final'!$AF$12="Catastrófico"),CONCATENATE("R2C",'Mapa final'!$S$12),"")</f>
        <v/>
      </c>
      <c r="AL46" s="42" t="str">
        <f>IF(AND('Mapa final'!$AD$11="Muy Alta",'Mapa final'!$AF$11="Catastrófico"),CONCATENATE("R2C",'Mapa final'!$S$11),"")</f>
        <v/>
      </c>
      <c r="AM46" s="43" t="str">
        <f>IF(AND('Mapa final'!$AD$12="Muy Alta",'Mapa final'!$AF$12="Catastrófico"),CONCATENATE("R2C",'Mapa final'!$S$12),"")</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16.5" customHeight="1" x14ac:dyDescent="0.25">
      <c r="A47" s="70"/>
      <c r="B47" s="301"/>
      <c r="C47" s="301"/>
      <c r="D47" s="302"/>
      <c r="E47" s="358"/>
      <c r="F47" s="343"/>
      <c r="G47" s="343"/>
      <c r="H47" s="343"/>
      <c r="I47" s="344"/>
      <c r="J47" s="65" t="str">
        <f>IF(AND('Mapa final'!$AD$11="Muy Baja",'Mapa final'!$AF$11="Leve"),CONCATENATE("R2C",'Mapa final'!$S$11),"")</f>
        <v/>
      </c>
      <c r="K47" s="154" t="str">
        <f>IF(AND('Mapa final'!$AD$11="Muy Baja",'Mapa final'!$AF$11="Leve"),CONCATENATE("R2C",'Mapa final'!$S$11),"")</f>
        <v/>
      </c>
      <c r="L47" s="154" t="str">
        <f>IF(AND('Mapa final'!$AD$11="Muy Baja",'Mapa final'!$AF$11="Leve"),CONCATENATE("R2C",'Mapa final'!$S$11),"")</f>
        <v/>
      </c>
      <c r="M47" s="154" t="str">
        <f>IF(AND('Mapa final'!$AD$11="Muy Baja",'Mapa final'!$AF$11="Leve"),CONCATENATE("R2C",'Mapa final'!$S$11),"")</f>
        <v/>
      </c>
      <c r="N47" s="154" t="str">
        <f>IF(AND('Mapa final'!$AD$11="Muy Baja",'Mapa final'!$AF$11="Leve"),CONCATENATE("R2C",'Mapa final'!$S$11),"")</f>
        <v/>
      </c>
      <c r="O47" s="66" t="str">
        <f>IF(AND('Mapa final'!$AD$11="Muy Baja",'Mapa final'!$AF$11="Leve"),CONCATENATE("R2C",'Mapa final'!$S$11),"")</f>
        <v/>
      </c>
      <c r="P47" s="65" t="str">
        <f>IF(AND('Mapa final'!$AD$11="Muy Baja",'Mapa final'!$AF$11="Leve"),CONCATENATE("R2C",'Mapa final'!$S$11),"")</f>
        <v/>
      </c>
      <c r="Q47" s="154" t="str">
        <f>IF(AND('Mapa final'!$AD$11="Muy Baja",'Mapa final'!$AF$11="Leve"),CONCATENATE("R2C",'Mapa final'!$S$11),"")</f>
        <v/>
      </c>
      <c r="R47" s="154" t="str">
        <f>IF(AND('Mapa final'!$AD$11="Muy Baja",'Mapa final'!$AF$11="Leve"),CONCATENATE("R2C",'Mapa final'!$S$11),"")</f>
        <v/>
      </c>
      <c r="S47" s="154" t="str">
        <f>IF(AND('Mapa final'!$AD$11="Muy Baja",'Mapa final'!$AF$11="Leve"),CONCATENATE("R2C",'Mapa final'!$S$11),"")</f>
        <v/>
      </c>
      <c r="T47" s="154" t="str">
        <f>IF(AND('Mapa final'!$AD$11="Muy Baja",'Mapa final'!$AF$11="Leve"),CONCATENATE("R2C",'Mapa final'!$S$11),"")</f>
        <v/>
      </c>
      <c r="U47" s="66" t="str">
        <f>IF(AND('Mapa final'!$AD$11="Muy Baja",'Mapa final'!$AF$11="Leve"),CONCATENATE("R2C",'Mapa final'!$S$11),"")</f>
        <v/>
      </c>
      <c r="V47" s="57" t="str">
        <f>IF(AND('Mapa final'!$AD$11="Alta",'Mapa final'!$AF$11="Leve"),CONCATENATE("R2C",'Mapa final'!$S$11),"")</f>
        <v/>
      </c>
      <c r="W47" s="152" t="str">
        <f>IF(AND('Mapa final'!$AD$12="Alta",'Mapa final'!$AF$12="Leve"),CONCATENATE("R2C",'Mapa final'!$S$12),"")</f>
        <v/>
      </c>
      <c r="X47" s="152" t="str">
        <f>IF(AND('Mapa final'!$AD$11="Alta",'Mapa final'!$AF$11="Leve"),CONCATENATE("R2C",'Mapa final'!$S$11),"")</f>
        <v/>
      </c>
      <c r="Y47" s="152" t="str">
        <f>IF(AND('Mapa final'!$AD$12="Alta",'Mapa final'!$AF$12="Leve"),CONCATENATE("R2C",'Mapa final'!$S$12),"")</f>
        <v/>
      </c>
      <c r="Z47" s="152" t="str">
        <f>IF(AND('Mapa final'!$AD$11="Alta",'Mapa final'!$AF$11="Leve"),CONCATENATE("R2C",'Mapa final'!$S$11),"")</f>
        <v/>
      </c>
      <c r="AA47" s="58" t="str">
        <f>IF(AND('Mapa final'!$AD$12="Alta",'Mapa final'!$AF$12="Leve"),CONCATENATE("R2C",'Mapa final'!$S$12),"")</f>
        <v/>
      </c>
      <c r="AB47" s="44" t="str">
        <f>IF(AND('Mapa final'!$AD$11="Muy Alta",'Mapa final'!$AF$11="Leve"),CONCATENATE("R2C",'Mapa final'!$S$11),"")</f>
        <v/>
      </c>
      <c r="AC47" s="151" t="str">
        <f>IF(AND('Mapa final'!$AD$12="Muy Alta",'Mapa final'!$AF$12="Leve"),CONCATENATE("R2C",'Mapa final'!$S$12),"")</f>
        <v/>
      </c>
      <c r="AD47" s="151" t="str">
        <f>IF(AND('Mapa final'!$AD$11="Muy Alta",'Mapa final'!$AF$11="Leve"),CONCATENATE("R2C",'Mapa final'!$S$11),"")</f>
        <v/>
      </c>
      <c r="AE47" s="151" t="str">
        <f>IF(AND('Mapa final'!$AD$12="Muy Alta",'Mapa final'!$AF$12="Leve"),CONCATENATE("R2C",'Mapa final'!$S$12),"")</f>
        <v/>
      </c>
      <c r="AF47" s="151" t="str">
        <f>IF(AND('Mapa final'!$AD$11="Muy Alta",'Mapa final'!$AF$11="Leve"),CONCATENATE("R2C",'Mapa final'!$S$11),"")</f>
        <v/>
      </c>
      <c r="AG47" s="45" t="str">
        <f>IF(AND('Mapa final'!$AD$12="Muy Alta",'Mapa final'!$AF$12="Leve"),CONCATENATE("R2C",'Mapa final'!$S$12),"")</f>
        <v/>
      </c>
      <c r="AH47" s="46" t="str">
        <f>IF(AND('Mapa final'!$AD$11="Muy Alta",'Mapa final'!$AF$11="Catastrófico"),CONCATENATE("R2C",'Mapa final'!$S$11),"")</f>
        <v/>
      </c>
      <c r="AI47" s="153" t="str">
        <f>IF(AND('Mapa final'!$AD$12="Muy Alta",'Mapa final'!$AF$12="Catastrófico"),CONCATENATE("R2C",'Mapa final'!$S$12),"")</f>
        <v/>
      </c>
      <c r="AJ47" s="153" t="str">
        <f>IF(AND('Mapa final'!$AD$11="Muy Alta",'Mapa final'!$AF$11="Catastrófico"),CONCATENATE("R2C",'Mapa final'!$S$11),"")</f>
        <v/>
      </c>
      <c r="AK47" s="153" t="str">
        <f>IF(AND('Mapa final'!$AD$12="Muy Alta",'Mapa final'!$AF$12="Catastrófico"),CONCATENATE("R2C",'Mapa final'!$S$12),"")</f>
        <v/>
      </c>
      <c r="AL47" s="153" t="str">
        <f>IF(AND('Mapa final'!$AD$11="Muy Alta",'Mapa final'!$AF$11="Catastrófico"),CONCATENATE("R2C",'Mapa final'!$S$11),"")</f>
        <v/>
      </c>
      <c r="AM47" s="47" t="str">
        <f>IF(AND('Mapa final'!$AD$12="Muy Alta",'Mapa final'!$AF$12="Catastrófico"),CONCATENATE("R2C",'Mapa final'!$S$12),"")</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01"/>
      <c r="C48" s="301"/>
      <c r="D48" s="302"/>
      <c r="E48" s="358"/>
      <c r="F48" s="343"/>
      <c r="G48" s="343"/>
      <c r="H48" s="343"/>
      <c r="I48" s="344"/>
      <c r="J48" s="65" t="str">
        <f>IF(AND('Mapa final'!$AD$11="Muy Baja",'Mapa final'!$AF$11="Leve"),CONCATENATE("R2C",'Mapa final'!$S$11),"")</f>
        <v/>
      </c>
      <c r="K48" s="154" t="str">
        <f>IF(AND('Mapa final'!$AD$11="Muy Baja",'Mapa final'!$AF$11="Leve"),CONCATENATE("R2C",'Mapa final'!$S$11),"")</f>
        <v/>
      </c>
      <c r="L48" s="154" t="str">
        <f>IF(AND('Mapa final'!$AD$11="Muy Baja",'Mapa final'!$AF$11="Leve"),CONCATENATE("R2C",'Mapa final'!$S$11),"")</f>
        <v/>
      </c>
      <c r="M48" s="154" t="str">
        <f>IF(AND('Mapa final'!$AD$11="Muy Baja",'Mapa final'!$AF$11="Leve"),CONCATENATE("R2C",'Mapa final'!$S$11),"")</f>
        <v/>
      </c>
      <c r="N48" s="154" t="str">
        <f>IF(AND('Mapa final'!$AD$11="Muy Baja",'Mapa final'!$AF$11="Leve"),CONCATENATE("R2C",'Mapa final'!$S$11),"")</f>
        <v/>
      </c>
      <c r="O48" s="66" t="str">
        <f>IF(AND('Mapa final'!$AD$11="Muy Baja",'Mapa final'!$AF$11="Leve"),CONCATENATE("R2C",'Mapa final'!$S$11),"")</f>
        <v/>
      </c>
      <c r="P48" s="65" t="str">
        <f>IF(AND('Mapa final'!$AD$11="Muy Baja",'Mapa final'!$AF$11="Leve"),CONCATENATE("R2C",'Mapa final'!$S$11),"")</f>
        <v/>
      </c>
      <c r="Q48" s="154" t="str">
        <f>IF(AND('Mapa final'!$AD$11="Muy Baja",'Mapa final'!$AF$11="Leve"),CONCATENATE("R2C",'Mapa final'!$S$11),"")</f>
        <v/>
      </c>
      <c r="R48" s="154" t="str">
        <f>IF(AND('Mapa final'!$AD$11="Muy Baja",'Mapa final'!$AF$11="Leve"),CONCATENATE("R2C",'Mapa final'!$S$11),"")</f>
        <v/>
      </c>
      <c r="S48" s="154" t="str">
        <f>IF(AND('Mapa final'!$AD$11="Muy Baja",'Mapa final'!$AF$11="Leve"),CONCATENATE("R2C",'Mapa final'!$S$11),"")</f>
        <v/>
      </c>
      <c r="T48" s="154" t="str">
        <f>IF(AND('Mapa final'!$AD$11="Muy Baja",'Mapa final'!$AF$11="Leve"),CONCATENATE("R2C",'Mapa final'!$S$11),"")</f>
        <v/>
      </c>
      <c r="U48" s="66" t="str">
        <f>IF(AND('Mapa final'!$AD$11="Muy Baja",'Mapa final'!$AF$11="Leve"),CONCATENATE("R2C",'Mapa final'!$S$11),"")</f>
        <v/>
      </c>
      <c r="V48" s="57" t="str">
        <f>IF(AND('Mapa final'!$AD$11="Alta",'Mapa final'!$AF$11="Leve"),CONCATENATE("R2C",'Mapa final'!$S$11),"")</f>
        <v/>
      </c>
      <c r="W48" s="152" t="str">
        <f>IF(AND('Mapa final'!$AD$12="Alta",'Mapa final'!$AF$12="Leve"),CONCATENATE("R2C",'Mapa final'!$S$12),"")</f>
        <v/>
      </c>
      <c r="X48" s="152" t="str">
        <f>IF(AND('Mapa final'!$AD$11="Alta",'Mapa final'!$AF$11="Leve"),CONCATENATE("R2C",'Mapa final'!$S$11),"")</f>
        <v/>
      </c>
      <c r="Y48" s="152" t="str">
        <f>IF(AND('Mapa final'!$AD$12="Alta",'Mapa final'!$AF$12="Leve"),CONCATENATE("R2C",'Mapa final'!$S$12),"")</f>
        <v/>
      </c>
      <c r="Z48" s="152" t="str">
        <f>IF(AND('Mapa final'!$AD$11="Alta",'Mapa final'!$AF$11="Leve"),CONCATENATE("R2C",'Mapa final'!$S$11),"")</f>
        <v/>
      </c>
      <c r="AA48" s="58" t="str">
        <f>IF(AND('Mapa final'!$AD$12="Alta",'Mapa final'!$AF$12="Leve"),CONCATENATE("R2C",'Mapa final'!$S$12),"")</f>
        <v/>
      </c>
      <c r="AB48" s="44" t="str">
        <f>IF(AND('Mapa final'!$AD$11="Muy Alta",'Mapa final'!$AF$11="Leve"),CONCATENATE("R2C",'Mapa final'!$S$11),"")</f>
        <v/>
      </c>
      <c r="AC48" s="151" t="str">
        <f>IF(AND('Mapa final'!$AD$12="Muy Alta",'Mapa final'!$AF$12="Leve"),CONCATENATE("R2C",'Mapa final'!$S$12),"")</f>
        <v/>
      </c>
      <c r="AD48" s="151" t="str">
        <f>IF(AND('Mapa final'!$AD$11="Muy Alta",'Mapa final'!$AF$11="Leve"),CONCATENATE("R2C",'Mapa final'!$S$11),"")</f>
        <v/>
      </c>
      <c r="AE48" s="151" t="str">
        <f>IF(AND('Mapa final'!$AD$12="Muy Alta",'Mapa final'!$AF$12="Leve"),CONCATENATE("R2C",'Mapa final'!$S$12),"")</f>
        <v/>
      </c>
      <c r="AF48" s="151" t="str">
        <f>IF(AND('Mapa final'!$AD$11="Muy Alta",'Mapa final'!$AF$11="Leve"),CONCATENATE("R2C",'Mapa final'!$S$11),"")</f>
        <v/>
      </c>
      <c r="AG48" s="45" t="str">
        <f>IF(AND('Mapa final'!$AD$12="Muy Alta",'Mapa final'!$AF$12="Leve"),CONCATENATE("R2C",'Mapa final'!$S$12),"")</f>
        <v/>
      </c>
      <c r="AH48" s="46" t="str">
        <f>IF(AND('Mapa final'!$AD$11="Muy Alta",'Mapa final'!$AF$11="Catastrófico"),CONCATENATE("R2C",'Mapa final'!$S$11),"")</f>
        <v/>
      </c>
      <c r="AI48" s="153" t="str">
        <f>IF(AND('Mapa final'!$AD$12="Muy Alta",'Mapa final'!$AF$12="Catastrófico"),CONCATENATE("R2C",'Mapa final'!$S$12),"")</f>
        <v/>
      </c>
      <c r="AJ48" s="153" t="str">
        <f>IF(AND('Mapa final'!$AD$11="Muy Alta",'Mapa final'!$AF$11="Catastrófico"),CONCATENATE("R2C",'Mapa final'!$S$11),"")</f>
        <v/>
      </c>
      <c r="AK48" s="153" t="str">
        <f>IF(AND('Mapa final'!$AD$12="Muy Alta",'Mapa final'!$AF$12="Catastrófico"),CONCATENATE("R2C",'Mapa final'!$S$12),"")</f>
        <v/>
      </c>
      <c r="AL48" s="153" t="str">
        <f>IF(AND('Mapa final'!$AD$11="Muy Alta",'Mapa final'!$AF$11="Catastrófico"),CONCATENATE("R2C",'Mapa final'!$S$11),"")</f>
        <v/>
      </c>
      <c r="AM48" s="47" t="str">
        <f>IF(AND('Mapa final'!$AD$12="Muy Alta",'Mapa final'!$AF$12="Catastrófico"),CONCATENATE("R2C",'Mapa final'!$S$12),"")</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01"/>
      <c r="C49" s="301"/>
      <c r="D49" s="302"/>
      <c r="E49" s="342"/>
      <c r="F49" s="343"/>
      <c r="G49" s="343"/>
      <c r="H49" s="343"/>
      <c r="I49" s="344"/>
      <c r="J49" s="65" t="str">
        <f>IF(AND('Mapa final'!$AD$11="Muy Baja",'Mapa final'!$AF$11="Leve"),CONCATENATE("R2C",'Mapa final'!$S$11),"")</f>
        <v/>
      </c>
      <c r="K49" s="154" t="str">
        <f>IF(AND('Mapa final'!$AD$11="Muy Baja",'Mapa final'!$AF$11="Leve"),CONCATENATE("R2C",'Mapa final'!$S$11),"")</f>
        <v/>
      </c>
      <c r="L49" s="154" t="str">
        <f>IF(AND('Mapa final'!$AD$11="Muy Baja",'Mapa final'!$AF$11="Leve"),CONCATENATE("R2C",'Mapa final'!$S$11),"")</f>
        <v/>
      </c>
      <c r="M49" s="154" t="str">
        <f>IF(AND('Mapa final'!$AD$11="Muy Baja",'Mapa final'!$AF$11="Leve"),CONCATENATE("R2C",'Mapa final'!$S$11),"")</f>
        <v/>
      </c>
      <c r="N49" s="154" t="str">
        <f>IF(AND('Mapa final'!$AD$11="Muy Baja",'Mapa final'!$AF$11="Leve"),CONCATENATE("R2C",'Mapa final'!$S$11),"")</f>
        <v/>
      </c>
      <c r="O49" s="66" t="str">
        <f>IF(AND('Mapa final'!$AD$11="Muy Baja",'Mapa final'!$AF$11="Leve"),CONCATENATE("R2C",'Mapa final'!$S$11),"")</f>
        <v/>
      </c>
      <c r="P49" s="65" t="str">
        <f>IF(AND('Mapa final'!$AD$11="Muy Baja",'Mapa final'!$AF$11="Leve"),CONCATENATE("R2C",'Mapa final'!$S$11),"")</f>
        <v/>
      </c>
      <c r="Q49" s="154" t="str">
        <f>IF(AND('Mapa final'!$AD$11="Muy Baja",'Mapa final'!$AF$11="Leve"),CONCATENATE("R2C",'Mapa final'!$S$11),"")</f>
        <v/>
      </c>
      <c r="R49" s="154" t="str">
        <f>IF(AND('Mapa final'!$AD$11="Muy Baja",'Mapa final'!$AF$11="Leve"),CONCATENATE("R2C",'Mapa final'!$S$11),"")</f>
        <v/>
      </c>
      <c r="S49" s="154" t="str">
        <f>IF(AND('Mapa final'!$AD$11="Muy Baja",'Mapa final'!$AF$11="Leve"),CONCATENATE("R2C",'Mapa final'!$S$11),"")</f>
        <v/>
      </c>
      <c r="T49" s="154" t="str">
        <f>IF(AND('Mapa final'!$AD$11="Muy Baja",'Mapa final'!$AF$11="Leve"),CONCATENATE("R2C",'Mapa final'!$S$11),"")</f>
        <v/>
      </c>
      <c r="U49" s="66" t="str">
        <f>IF(AND('Mapa final'!$AD$11="Muy Baja",'Mapa final'!$AF$11="Leve"),CONCATENATE("R2C",'Mapa final'!$S$11),"")</f>
        <v/>
      </c>
      <c r="V49" s="57" t="str">
        <f>IF(AND('Mapa final'!$AD$11="Alta",'Mapa final'!$AF$11="Leve"),CONCATENATE("R2C",'Mapa final'!$S$11),"")</f>
        <v/>
      </c>
      <c r="W49" s="152" t="str">
        <f>IF(AND('Mapa final'!$AD$12="Alta",'Mapa final'!$AF$12="Leve"),CONCATENATE("R2C",'Mapa final'!$S$12),"")</f>
        <v/>
      </c>
      <c r="X49" s="152" t="str">
        <f>IF(AND('Mapa final'!$AD$11="Alta",'Mapa final'!$AF$11="Leve"),CONCATENATE("R2C",'Mapa final'!$S$11),"")</f>
        <v/>
      </c>
      <c r="Y49" s="152" t="str">
        <f>IF(AND('Mapa final'!$AD$12="Alta",'Mapa final'!$AF$12="Leve"),CONCATENATE("R2C",'Mapa final'!$S$12),"")</f>
        <v/>
      </c>
      <c r="Z49" s="152" t="str">
        <f>IF(AND('Mapa final'!$AD$11="Alta",'Mapa final'!$AF$11="Leve"),CONCATENATE("R2C",'Mapa final'!$S$11),"")</f>
        <v/>
      </c>
      <c r="AA49" s="58" t="str">
        <f>IF(AND('Mapa final'!$AD$12="Alta",'Mapa final'!$AF$12="Leve"),CONCATENATE("R2C",'Mapa final'!$S$12),"")</f>
        <v/>
      </c>
      <c r="AB49" s="44" t="str">
        <f>IF(AND('Mapa final'!$AD$11="Muy Alta",'Mapa final'!$AF$11="Leve"),CONCATENATE("R2C",'Mapa final'!$S$11),"")</f>
        <v/>
      </c>
      <c r="AC49" s="151" t="str">
        <f>IF(AND('Mapa final'!$AD$12="Muy Alta",'Mapa final'!$AF$12="Leve"),CONCATENATE("R2C",'Mapa final'!$S$12),"")</f>
        <v/>
      </c>
      <c r="AD49" s="151" t="str">
        <f>IF(AND('Mapa final'!$AD$11="Muy Alta",'Mapa final'!$AF$11="Leve"),CONCATENATE("R2C",'Mapa final'!$S$11),"")</f>
        <v/>
      </c>
      <c r="AE49" s="151" t="str">
        <f>IF(AND('Mapa final'!$AD$12="Muy Alta",'Mapa final'!$AF$12="Leve"),CONCATENATE("R2C",'Mapa final'!$S$12),"")</f>
        <v/>
      </c>
      <c r="AF49" s="151" t="str">
        <f>IF(AND('Mapa final'!$AD$11="Muy Alta",'Mapa final'!$AF$11="Leve"),CONCATENATE("R2C",'Mapa final'!$S$11),"")</f>
        <v/>
      </c>
      <c r="AG49" s="45" t="str">
        <f>IF(AND('Mapa final'!$AD$12="Muy Alta",'Mapa final'!$AF$12="Leve"),CONCATENATE("R2C",'Mapa final'!$S$12),"")</f>
        <v/>
      </c>
      <c r="AH49" s="46" t="str">
        <f>IF(AND('Mapa final'!$AD$11="Muy Alta",'Mapa final'!$AF$11="Catastrófico"),CONCATENATE("R2C",'Mapa final'!$S$11),"")</f>
        <v/>
      </c>
      <c r="AI49" s="153" t="str">
        <f>IF(AND('Mapa final'!$AD$12="Muy Alta",'Mapa final'!$AF$12="Catastrófico"),CONCATENATE("R2C",'Mapa final'!$S$12),"")</f>
        <v/>
      </c>
      <c r="AJ49" s="153" t="str">
        <f>IF(AND('Mapa final'!$AD$11="Muy Alta",'Mapa final'!$AF$11="Catastrófico"),CONCATENATE("R2C",'Mapa final'!$S$11),"")</f>
        <v/>
      </c>
      <c r="AK49" s="153" t="str">
        <f>IF(AND('Mapa final'!$AD$12="Muy Alta",'Mapa final'!$AF$12="Catastrófico"),CONCATENATE("R2C",'Mapa final'!$S$12),"")</f>
        <v/>
      </c>
      <c r="AL49" s="153" t="str">
        <f>IF(AND('Mapa final'!$AD$11="Muy Alta",'Mapa final'!$AF$11="Catastrófico"),CONCATENATE("R2C",'Mapa final'!$S$11),"")</f>
        <v/>
      </c>
      <c r="AM49" s="47" t="str">
        <f>IF(AND('Mapa final'!$AD$12="Muy Alta",'Mapa final'!$AF$12="Catastrófico"),CONCATENATE("R2C",'Mapa final'!$S$12),"")</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01"/>
      <c r="C50" s="301"/>
      <c r="D50" s="302"/>
      <c r="E50" s="342"/>
      <c r="F50" s="343"/>
      <c r="G50" s="343"/>
      <c r="H50" s="343"/>
      <c r="I50" s="344"/>
      <c r="J50" s="65" t="str">
        <f>IF(AND('Mapa final'!$AD$11="Muy Baja",'Mapa final'!$AF$11="Leve"),CONCATENATE("R2C",'Mapa final'!$S$11),"")</f>
        <v/>
      </c>
      <c r="K50" s="154" t="str">
        <f>IF(AND('Mapa final'!$AD$11="Muy Baja",'Mapa final'!$AF$11="Leve"),CONCATENATE("R2C",'Mapa final'!$S$11),"")</f>
        <v/>
      </c>
      <c r="L50" s="154" t="str">
        <f>IF(AND('Mapa final'!$AD$11="Muy Baja",'Mapa final'!$AF$11="Leve"),CONCATENATE("R2C",'Mapa final'!$S$11),"")</f>
        <v/>
      </c>
      <c r="M50" s="154" t="str">
        <f>IF(AND('Mapa final'!$AD$11="Muy Baja",'Mapa final'!$AF$11="Leve"),CONCATENATE("R2C",'Mapa final'!$S$11),"")</f>
        <v/>
      </c>
      <c r="N50" s="154" t="str">
        <f>IF(AND('Mapa final'!$AD$11="Muy Baja",'Mapa final'!$AF$11="Leve"),CONCATENATE("R2C",'Mapa final'!$S$11),"")</f>
        <v/>
      </c>
      <c r="O50" s="66" t="str">
        <f>IF(AND('Mapa final'!$AD$11="Muy Baja",'Mapa final'!$AF$11="Leve"),CONCATENATE("R2C",'Mapa final'!$S$11),"")</f>
        <v/>
      </c>
      <c r="P50" s="65" t="str">
        <f>IF(AND('Mapa final'!$AD$11="Muy Baja",'Mapa final'!$AF$11="Leve"),CONCATENATE("R2C",'Mapa final'!$S$11),"")</f>
        <v/>
      </c>
      <c r="Q50" s="154" t="str">
        <f>IF(AND('Mapa final'!$AD$11="Muy Baja",'Mapa final'!$AF$11="Leve"),CONCATENATE("R2C",'Mapa final'!$S$11),"")</f>
        <v/>
      </c>
      <c r="R50" s="154" t="str">
        <f>IF(AND('Mapa final'!$AD$11="Muy Baja",'Mapa final'!$AF$11="Leve"),CONCATENATE("R2C",'Mapa final'!$S$11),"")</f>
        <v/>
      </c>
      <c r="S50" s="154" t="str">
        <f>IF(AND('Mapa final'!$AD$11="Muy Baja",'Mapa final'!$AF$11="Leve"),CONCATENATE("R2C",'Mapa final'!$S$11),"")</f>
        <v/>
      </c>
      <c r="T50" s="154" t="str">
        <f>IF(AND('Mapa final'!$AD$11="Muy Baja",'Mapa final'!$AF$11="Leve"),CONCATENATE("R2C",'Mapa final'!$S$11),"")</f>
        <v/>
      </c>
      <c r="U50" s="66" t="str">
        <f>IF(AND('Mapa final'!$AD$11="Muy Baja",'Mapa final'!$AF$11="Leve"),CONCATENATE("R2C",'Mapa final'!$S$11),"")</f>
        <v/>
      </c>
      <c r="V50" s="57" t="str">
        <f>IF(AND('Mapa final'!$AD$11="Alta",'Mapa final'!$AF$11="Leve"),CONCATENATE("R2C",'Mapa final'!$S$11),"")</f>
        <v/>
      </c>
      <c r="W50" s="152" t="str">
        <f>IF(AND('Mapa final'!$AD$12="Alta",'Mapa final'!$AF$12="Leve"),CONCATENATE("R2C",'Mapa final'!$S$12),"")</f>
        <v/>
      </c>
      <c r="X50" s="152" t="str">
        <f>IF(AND('Mapa final'!$AD$11="Alta",'Mapa final'!$AF$11="Leve"),CONCATENATE("R2C",'Mapa final'!$S$11),"")</f>
        <v/>
      </c>
      <c r="Y50" s="152" t="str">
        <f>IF(AND('Mapa final'!$AD$12="Alta",'Mapa final'!$AF$12="Leve"),CONCATENATE("R2C",'Mapa final'!$S$12),"")</f>
        <v/>
      </c>
      <c r="Z50" s="152" t="str">
        <f>IF(AND('Mapa final'!$AD$11="Alta",'Mapa final'!$AF$11="Leve"),CONCATENATE("R2C",'Mapa final'!$S$11),"")</f>
        <v/>
      </c>
      <c r="AA50" s="58" t="str">
        <f>IF(AND('Mapa final'!$AD$12="Alta",'Mapa final'!$AF$12="Leve"),CONCATENATE("R2C",'Mapa final'!$S$12),"")</f>
        <v/>
      </c>
      <c r="AB50" s="44" t="str">
        <f>IF(AND('Mapa final'!$AD$11="Muy Alta",'Mapa final'!$AF$11="Leve"),CONCATENATE("R2C",'Mapa final'!$S$11),"")</f>
        <v/>
      </c>
      <c r="AC50" s="151" t="str">
        <f>IF(AND('Mapa final'!$AD$12="Muy Alta",'Mapa final'!$AF$12="Leve"),CONCATENATE("R2C",'Mapa final'!$S$12),"")</f>
        <v/>
      </c>
      <c r="AD50" s="151" t="str">
        <f>IF(AND('Mapa final'!$AD$11="Muy Alta",'Mapa final'!$AF$11="Leve"),CONCATENATE("R2C",'Mapa final'!$S$11),"")</f>
        <v/>
      </c>
      <c r="AE50" s="151" t="str">
        <f>IF(AND('Mapa final'!$AD$12="Muy Alta",'Mapa final'!$AF$12="Leve"),CONCATENATE("R2C",'Mapa final'!$S$12),"")</f>
        <v/>
      </c>
      <c r="AF50" s="151" t="str">
        <f>IF(AND('Mapa final'!$AD$11="Muy Alta",'Mapa final'!$AF$11="Leve"),CONCATENATE("R2C",'Mapa final'!$S$11),"")</f>
        <v/>
      </c>
      <c r="AG50" s="45" t="str">
        <f>IF(AND('Mapa final'!$AD$12="Muy Alta",'Mapa final'!$AF$12="Leve"),CONCATENATE("R2C",'Mapa final'!$S$12),"")</f>
        <v/>
      </c>
      <c r="AH50" s="46" t="str">
        <f>IF(AND('Mapa final'!$AD$11="Muy Alta",'Mapa final'!$AF$11="Catastrófico"),CONCATENATE("R2C",'Mapa final'!$S$11),"")</f>
        <v/>
      </c>
      <c r="AI50" s="153" t="str">
        <f>IF(AND('Mapa final'!$AD$12="Muy Alta",'Mapa final'!$AF$12="Catastrófico"),CONCATENATE("R2C",'Mapa final'!$S$12),"")</f>
        <v/>
      </c>
      <c r="AJ50" s="153" t="str">
        <f>IF(AND('Mapa final'!$AD$11="Muy Alta",'Mapa final'!$AF$11="Catastrófico"),CONCATENATE("R2C",'Mapa final'!$S$11),"")</f>
        <v/>
      </c>
      <c r="AK50" s="153" t="str">
        <f>IF(AND('Mapa final'!$AD$12="Muy Alta",'Mapa final'!$AF$12="Catastrófico"),CONCATENATE("R2C",'Mapa final'!$S$12),"")</f>
        <v/>
      </c>
      <c r="AL50" s="153" t="str">
        <f>IF(AND('Mapa final'!$AD$11="Muy Alta",'Mapa final'!$AF$11="Catastrófico"),CONCATENATE("R2C",'Mapa final'!$S$11),"")</f>
        <v/>
      </c>
      <c r="AM50" s="47" t="str">
        <f>IF(AND('Mapa final'!$AD$12="Muy Alta",'Mapa final'!$AF$12="Catastrófico"),CONCATENATE("R2C",'Mapa final'!$S$12),"")</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01"/>
      <c r="C51" s="301"/>
      <c r="D51" s="302"/>
      <c r="E51" s="342"/>
      <c r="F51" s="343"/>
      <c r="G51" s="343"/>
      <c r="H51" s="343"/>
      <c r="I51" s="344"/>
      <c r="J51" s="65" t="str">
        <f>IF(AND('Mapa final'!$AD$11="Muy Baja",'Mapa final'!$AF$11="Leve"),CONCATENATE("R2C",'Mapa final'!$S$11),"")</f>
        <v/>
      </c>
      <c r="K51" s="154" t="str">
        <f>IF(AND('Mapa final'!$AD$11="Muy Baja",'Mapa final'!$AF$11="Leve"),CONCATENATE("R2C",'Mapa final'!$S$11),"")</f>
        <v/>
      </c>
      <c r="L51" s="154" t="str">
        <f>IF(AND('Mapa final'!$AD$11="Muy Baja",'Mapa final'!$AF$11="Leve"),CONCATENATE("R2C",'Mapa final'!$S$11),"")</f>
        <v/>
      </c>
      <c r="M51" s="154" t="str">
        <f>IF(AND('Mapa final'!$AD$11="Muy Baja",'Mapa final'!$AF$11="Leve"),CONCATENATE("R2C",'Mapa final'!$S$11),"")</f>
        <v/>
      </c>
      <c r="N51" s="154" t="str">
        <f>IF(AND('Mapa final'!$AD$11="Muy Baja",'Mapa final'!$AF$11="Leve"),CONCATENATE("R2C",'Mapa final'!$S$11),"")</f>
        <v/>
      </c>
      <c r="O51" s="66" t="str">
        <f>IF(AND('Mapa final'!$AD$11="Muy Baja",'Mapa final'!$AF$11="Leve"),CONCATENATE("R2C",'Mapa final'!$S$11),"")</f>
        <v/>
      </c>
      <c r="P51" s="65" t="str">
        <f>IF(AND('Mapa final'!$AD$11="Muy Baja",'Mapa final'!$AF$11="Leve"),CONCATENATE("R2C",'Mapa final'!$S$11),"")</f>
        <v/>
      </c>
      <c r="Q51" s="154" t="str">
        <f>IF(AND('Mapa final'!$AD$11="Muy Baja",'Mapa final'!$AF$11="Leve"),CONCATENATE("R2C",'Mapa final'!$S$11),"")</f>
        <v/>
      </c>
      <c r="R51" s="154" t="str">
        <f>IF(AND('Mapa final'!$AD$11="Muy Baja",'Mapa final'!$AF$11="Leve"),CONCATENATE("R2C",'Mapa final'!$S$11),"")</f>
        <v/>
      </c>
      <c r="S51" s="154" t="str">
        <f>IF(AND('Mapa final'!$AD$11="Muy Baja",'Mapa final'!$AF$11="Leve"),CONCATENATE("R2C",'Mapa final'!$S$11),"")</f>
        <v/>
      </c>
      <c r="T51" s="154" t="str">
        <f>IF(AND('Mapa final'!$AD$11="Muy Baja",'Mapa final'!$AF$11="Leve"),CONCATENATE("R2C",'Mapa final'!$S$11),"")</f>
        <v/>
      </c>
      <c r="U51" s="66" t="str">
        <f>IF(AND('Mapa final'!$AD$11="Muy Baja",'Mapa final'!$AF$11="Leve"),CONCATENATE("R2C",'Mapa final'!$S$11),"")</f>
        <v/>
      </c>
      <c r="V51" s="57" t="str">
        <f>IF(AND('Mapa final'!$AD$11="Alta",'Mapa final'!$AF$11="Leve"),CONCATENATE("R2C",'Mapa final'!$S$11),"")</f>
        <v/>
      </c>
      <c r="W51" s="152" t="str">
        <f>IF(AND('Mapa final'!$AD$12="Alta",'Mapa final'!$AF$12="Leve"),CONCATENATE("R2C",'Mapa final'!$S$12),"")</f>
        <v/>
      </c>
      <c r="X51" s="152" t="str">
        <f>IF(AND('Mapa final'!$AD$11="Alta",'Mapa final'!$AF$11="Leve"),CONCATENATE("R2C",'Mapa final'!$S$11),"")</f>
        <v/>
      </c>
      <c r="Y51" s="152" t="str">
        <f>IF(AND('Mapa final'!$AD$12="Alta",'Mapa final'!$AF$12="Leve"),CONCATENATE("R2C",'Mapa final'!$S$12),"")</f>
        <v/>
      </c>
      <c r="Z51" s="152" t="str">
        <f>IF(AND('Mapa final'!$AD$11="Alta",'Mapa final'!$AF$11="Leve"),CONCATENATE("R2C",'Mapa final'!$S$11),"")</f>
        <v/>
      </c>
      <c r="AA51" s="58" t="str">
        <f>IF(AND('Mapa final'!$AD$12="Alta",'Mapa final'!$AF$12="Leve"),CONCATENATE("R2C",'Mapa final'!$S$12),"")</f>
        <v/>
      </c>
      <c r="AB51" s="44" t="str">
        <f>IF(AND('Mapa final'!$AD$11="Muy Alta",'Mapa final'!$AF$11="Leve"),CONCATENATE("R2C",'Mapa final'!$S$11),"")</f>
        <v/>
      </c>
      <c r="AC51" s="151" t="str">
        <f>IF(AND('Mapa final'!$AD$12="Muy Alta",'Mapa final'!$AF$12="Leve"),CONCATENATE("R2C",'Mapa final'!$S$12),"")</f>
        <v/>
      </c>
      <c r="AD51" s="151" t="str">
        <f>IF(AND('Mapa final'!$AD$11="Muy Alta",'Mapa final'!$AF$11="Leve"),CONCATENATE("R2C",'Mapa final'!$S$11),"")</f>
        <v/>
      </c>
      <c r="AE51" s="151" t="str">
        <f>IF(AND('Mapa final'!$AD$12="Muy Alta",'Mapa final'!$AF$12="Leve"),CONCATENATE("R2C",'Mapa final'!$S$12),"")</f>
        <v/>
      </c>
      <c r="AF51" s="151" t="str">
        <f>IF(AND('Mapa final'!$AD$11="Muy Alta",'Mapa final'!$AF$11="Leve"),CONCATENATE("R2C",'Mapa final'!$S$11),"")</f>
        <v/>
      </c>
      <c r="AG51" s="45" t="str">
        <f>IF(AND('Mapa final'!$AD$12="Muy Alta",'Mapa final'!$AF$12="Leve"),CONCATENATE("R2C",'Mapa final'!$S$12),"")</f>
        <v/>
      </c>
      <c r="AH51" s="46" t="str">
        <f>IF(AND('Mapa final'!$AD$11="Muy Alta",'Mapa final'!$AF$11="Catastrófico"),CONCATENATE("R2C",'Mapa final'!$S$11),"")</f>
        <v/>
      </c>
      <c r="AI51" s="153" t="str">
        <f>IF(AND('Mapa final'!$AD$12="Muy Alta",'Mapa final'!$AF$12="Catastrófico"),CONCATENATE("R2C",'Mapa final'!$S$12),"")</f>
        <v/>
      </c>
      <c r="AJ51" s="153" t="str">
        <f>IF(AND('Mapa final'!$AD$11="Muy Alta",'Mapa final'!$AF$11="Catastrófico"),CONCATENATE("R2C",'Mapa final'!$S$11),"")</f>
        <v/>
      </c>
      <c r="AK51" s="153" t="str">
        <f>IF(AND('Mapa final'!$AD$12="Muy Alta",'Mapa final'!$AF$12="Catastrófico"),CONCATENATE("R2C",'Mapa final'!$S$12),"")</f>
        <v/>
      </c>
      <c r="AL51" s="153" t="str">
        <f>IF(AND('Mapa final'!$AD$11="Muy Alta",'Mapa final'!$AF$11="Catastrófico"),CONCATENATE("R2C",'Mapa final'!$S$11),"")</f>
        <v/>
      </c>
      <c r="AM51" s="47" t="str">
        <f>IF(AND('Mapa final'!$AD$12="Muy Alta",'Mapa final'!$AF$12="Catastrófico"),CONCATENATE("R2C",'Mapa final'!$S$12),"")</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01"/>
      <c r="C52" s="301"/>
      <c r="D52" s="302"/>
      <c r="E52" s="342"/>
      <c r="F52" s="343"/>
      <c r="G52" s="343"/>
      <c r="H52" s="343"/>
      <c r="I52" s="344"/>
      <c r="J52" s="65" t="str">
        <f>IF(AND('Mapa final'!$AD$11="Muy Baja",'Mapa final'!$AF$11="Leve"),CONCATENATE("R2C",'Mapa final'!$S$11),"")</f>
        <v/>
      </c>
      <c r="K52" s="154" t="str">
        <f>IF(AND('Mapa final'!$AD$11="Muy Baja",'Mapa final'!$AF$11="Leve"),CONCATENATE("R2C",'Mapa final'!$S$11),"")</f>
        <v/>
      </c>
      <c r="L52" s="154" t="str">
        <f>IF(AND('Mapa final'!$AD$11="Muy Baja",'Mapa final'!$AF$11="Leve"),CONCATENATE("R2C",'Mapa final'!$S$11),"")</f>
        <v/>
      </c>
      <c r="M52" s="154" t="str">
        <f>IF(AND('Mapa final'!$AD$11="Muy Baja",'Mapa final'!$AF$11="Leve"),CONCATENATE("R2C",'Mapa final'!$S$11),"")</f>
        <v/>
      </c>
      <c r="N52" s="154" t="str">
        <f>IF(AND('Mapa final'!$AD$11="Muy Baja",'Mapa final'!$AF$11="Leve"),CONCATENATE("R2C",'Mapa final'!$S$11),"")</f>
        <v/>
      </c>
      <c r="O52" s="66" t="str">
        <f>IF(AND('Mapa final'!$AD$11="Muy Baja",'Mapa final'!$AF$11="Leve"),CONCATENATE("R2C",'Mapa final'!$S$11),"")</f>
        <v/>
      </c>
      <c r="P52" s="65" t="str">
        <f>IF(AND('Mapa final'!$AD$11="Muy Baja",'Mapa final'!$AF$11="Leve"),CONCATENATE("R2C",'Mapa final'!$S$11),"")</f>
        <v/>
      </c>
      <c r="Q52" s="154" t="str">
        <f>IF(AND('Mapa final'!$AD$11="Muy Baja",'Mapa final'!$AF$11="Leve"),CONCATENATE("R2C",'Mapa final'!$S$11),"")</f>
        <v/>
      </c>
      <c r="R52" s="154" t="str">
        <f>IF(AND('Mapa final'!$AD$11="Muy Baja",'Mapa final'!$AF$11="Leve"),CONCATENATE("R2C",'Mapa final'!$S$11),"")</f>
        <v/>
      </c>
      <c r="S52" s="154" t="str">
        <f>IF(AND('Mapa final'!$AD$11="Muy Baja",'Mapa final'!$AF$11="Leve"),CONCATENATE("R2C",'Mapa final'!$S$11),"")</f>
        <v/>
      </c>
      <c r="T52" s="154" t="str">
        <f>IF(AND('Mapa final'!$AD$11="Muy Baja",'Mapa final'!$AF$11="Leve"),CONCATENATE("R2C",'Mapa final'!$S$11),"")</f>
        <v/>
      </c>
      <c r="U52" s="66" t="str">
        <f>IF(AND('Mapa final'!$AD$11="Muy Baja",'Mapa final'!$AF$11="Leve"),CONCATENATE("R2C",'Mapa final'!$S$11),"")</f>
        <v/>
      </c>
      <c r="V52" s="57" t="str">
        <f>IF(AND('Mapa final'!$AD$11="Alta",'Mapa final'!$AF$11="Leve"),CONCATENATE("R2C",'Mapa final'!$S$11),"")</f>
        <v/>
      </c>
      <c r="W52" s="152" t="str">
        <f>IF(AND('Mapa final'!$AD$12="Alta",'Mapa final'!$AF$12="Leve"),CONCATENATE("R2C",'Mapa final'!$S$12),"")</f>
        <v/>
      </c>
      <c r="X52" s="152" t="str">
        <f>IF(AND('Mapa final'!$AD$11="Alta",'Mapa final'!$AF$11="Leve"),CONCATENATE("R2C",'Mapa final'!$S$11),"")</f>
        <v/>
      </c>
      <c r="Y52" s="152" t="str">
        <f>IF(AND('Mapa final'!$AD$12="Alta",'Mapa final'!$AF$12="Leve"),CONCATENATE("R2C",'Mapa final'!$S$12),"")</f>
        <v/>
      </c>
      <c r="Z52" s="152" t="str">
        <f>IF(AND('Mapa final'!$AD$11="Alta",'Mapa final'!$AF$11="Leve"),CONCATENATE("R2C",'Mapa final'!$S$11),"")</f>
        <v/>
      </c>
      <c r="AA52" s="58" t="str">
        <f>IF(AND('Mapa final'!$AD$12="Alta",'Mapa final'!$AF$12="Leve"),CONCATENATE("R2C",'Mapa final'!$S$12),"")</f>
        <v/>
      </c>
      <c r="AB52" s="44" t="str">
        <f>IF(AND('Mapa final'!$AD$11="Muy Alta",'Mapa final'!$AF$11="Leve"),CONCATENATE("R2C",'Mapa final'!$S$11),"")</f>
        <v/>
      </c>
      <c r="AC52" s="151" t="str">
        <f>IF(AND('Mapa final'!$AD$12="Muy Alta",'Mapa final'!$AF$12="Leve"),CONCATENATE("R2C",'Mapa final'!$S$12),"")</f>
        <v/>
      </c>
      <c r="AD52" s="151" t="str">
        <f>IF(AND('Mapa final'!$AD$11="Muy Alta",'Mapa final'!$AF$11="Leve"),CONCATENATE("R2C",'Mapa final'!$S$11),"")</f>
        <v/>
      </c>
      <c r="AE52" s="151" t="str">
        <f>IF(AND('Mapa final'!$AD$12="Muy Alta",'Mapa final'!$AF$12="Leve"),CONCATENATE("R2C",'Mapa final'!$S$12),"")</f>
        <v/>
      </c>
      <c r="AF52" s="151" t="str">
        <f>IF(AND('Mapa final'!$AD$11="Muy Alta",'Mapa final'!$AF$11="Leve"),CONCATENATE("R2C",'Mapa final'!$S$11),"")</f>
        <v/>
      </c>
      <c r="AG52" s="45" t="str">
        <f>IF(AND('Mapa final'!$AD$12="Muy Alta",'Mapa final'!$AF$12="Leve"),CONCATENATE("R2C",'Mapa final'!$S$12),"")</f>
        <v/>
      </c>
      <c r="AH52" s="46" t="str">
        <f>IF(AND('Mapa final'!$AD$11="Muy Alta",'Mapa final'!$AF$11="Catastrófico"),CONCATENATE("R2C",'Mapa final'!$S$11),"")</f>
        <v/>
      </c>
      <c r="AI52" s="153" t="str">
        <f>IF(AND('Mapa final'!$AD$12="Muy Alta",'Mapa final'!$AF$12="Catastrófico"),CONCATENATE("R2C",'Mapa final'!$S$12),"")</f>
        <v/>
      </c>
      <c r="AJ52" s="153" t="str">
        <f>IF(AND('Mapa final'!$AD$11="Muy Alta",'Mapa final'!$AF$11="Catastrófico"),CONCATENATE("R2C",'Mapa final'!$S$11),"")</f>
        <v/>
      </c>
      <c r="AK52" s="153" t="str">
        <f>IF(AND('Mapa final'!$AD$12="Muy Alta",'Mapa final'!$AF$12="Catastrófico"),CONCATENATE("R2C",'Mapa final'!$S$12),"")</f>
        <v/>
      </c>
      <c r="AL52" s="153" t="str">
        <f>IF(AND('Mapa final'!$AD$11="Muy Alta",'Mapa final'!$AF$11="Catastrófico"),CONCATENATE("R2C",'Mapa final'!$S$11),"")</f>
        <v/>
      </c>
      <c r="AM52" s="47" t="str">
        <f>IF(AND('Mapa final'!$AD$12="Muy Alta",'Mapa final'!$AF$12="Catastrófico"),CONCATENATE("R2C",'Mapa final'!$S$12),"")</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01"/>
      <c r="C53" s="301"/>
      <c r="D53" s="302"/>
      <c r="E53" s="342"/>
      <c r="F53" s="343"/>
      <c r="G53" s="343"/>
      <c r="H53" s="343"/>
      <c r="I53" s="344"/>
      <c r="J53" s="65" t="str">
        <f>IF(AND('Mapa final'!$AD$11="Muy Baja",'Mapa final'!$AF$11="Leve"),CONCATENATE("R2C",'Mapa final'!$S$11),"")</f>
        <v/>
      </c>
      <c r="K53" s="154" t="str">
        <f>IF(AND('Mapa final'!$AD$11="Muy Baja",'Mapa final'!$AF$11="Leve"),CONCATENATE("R2C",'Mapa final'!$S$11),"")</f>
        <v/>
      </c>
      <c r="L53" s="154" t="str">
        <f>IF(AND('Mapa final'!$AD$11="Muy Baja",'Mapa final'!$AF$11="Leve"),CONCATENATE("R2C",'Mapa final'!$S$11),"")</f>
        <v/>
      </c>
      <c r="M53" s="154" t="str">
        <f>IF(AND('Mapa final'!$AD$11="Muy Baja",'Mapa final'!$AF$11="Leve"),CONCATENATE("R2C",'Mapa final'!$S$11),"")</f>
        <v/>
      </c>
      <c r="N53" s="154" t="str">
        <f>IF(AND('Mapa final'!$AD$11="Muy Baja",'Mapa final'!$AF$11="Leve"),CONCATENATE("R2C",'Mapa final'!$S$11),"")</f>
        <v/>
      </c>
      <c r="O53" s="66" t="str">
        <f>IF(AND('Mapa final'!$AD$11="Muy Baja",'Mapa final'!$AF$11="Leve"),CONCATENATE("R2C",'Mapa final'!$S$11),"")</f>
        <v/>
      </c>
      <c r="P53" s="65" t="str">
        <f>IF(AND('Mapa final'!$AD$11="Muy Baja",'Mapa final'!$AF$11="Leve"),CONCATENATE("R2C",'Mapa final'!$S$11),"")</f>
        <v/>
      </c>
      <c r="Q53" s="154" t="str">
        <f>IF(AND('Mapa final'!$AD$11="Muy Baja",'Mapa final'!$AF$11="Leve"),CONCATENATE("R2C",'Mapa final'!$S$11),"")</f>
        <v/>
      </c>
      <c r="R53" s="154" t="str">
        <f>IF(AND('Mapa final'!$AD$11="Muy Baja",'Mapa final'!$AF$11="Leve"),CONCATENATE("R2C",'Mapa final'!$S$11),"")</f>
        <v/>
      </c>
      <c r="S53" s="154" t="str">
        <f>IF(AND('Mapa final'!$AD$11="Muy Baja",'Mapa final'!$AF$11="Leve"),CONCATENATE("R2C",'Mapa final'!$S$11),"")</f>
        <v/>
      </c>
      <c r="T53" s="154" t="str">
        <f>IF(AND('Mapa final'!$AD$11="Muy Baja",'Mapa final'!$AF$11="Leve"),CONCATENATE("R2C",'Mapa final'!$S$11),"")</f>
        <v/>
      </c>
      <c r="U53" s="66" t="str">
        <f>IF(AND('Mapa final'!$AD$11="Muy Baja",'Mapa final'!$AF$11="Leve"),CONCATENATE("R2C",'Mapa final'!$S$11),"")</f>
        <v/>
      </c>
      <c r="V53" s="57" t="str">
        <f>IF(AND('Mapa final'!$AD$11="Alta",'Mapa final'!$AF$11="Leve"),CONCATENATE("R2C",'Mapa final'!$S$11),"")</f>
        <v/>
      </c>
      <c r="W53" s="152" t="str">
        <f>IF(AND('Mapa final'!$AD$12="Alta",'Mapa final'!$AF$12="Leve"),CONCATENATE("R2C",'Mapa final'!$S$12),"")</f>
        <v/>
      </c>
      <c r="X53" s="152" t="str">
        <f>IF(AND('Mapa final'!$AD$11="Alta",'Mapa final'!$AF$11="Leve"),CONCATENATE("R2C",'Mapa final'!$S$11),"")</f>
        <v/>
      </c>
      <c r="Y53" s="152" t="str">
        <f>IF(AND('Mapa final'!$AD$12="Alta",'Mapa final'!$AF$12="Leve"),CONCATENATE("R2C",'Mapa final'!$S$12),"")</f>
        <v/>
      </c>
      <c r="Z53" s="152" t="str">
        <f>IF(AND('Mapa final'!$AD$11="Alta",'Mapa final'!$AF$11="Leve"),CONCATENATE("R2C",'Mapa final'!$S$11),"")</f>
        <v/>
      </c>
      <c r="AA53" s="58" t="str">
        <f>IF(AND('Mapa final'!$AD$12="Alta",'Mapa final'!$AF$12="Leve"),CONCATENATE("R2C",'Mapa final'!$S$12),"")</f>
        <v/>
      </c>
      <c r="AB53" s="44" t="str">
        <f>IF(AND('Mapa final'!$AD$11="Muy Alta",'Mapa final'!$AF$11="Leve"),CONCATENATE("R2C",'Mapa final'!$S$11),"")</f>
        <v/>
      </c>
      <c r="AC53" s="151" t="str">
        <f>IF(AND('Mapa final'!$AD$12="Muy Alta",'Mapa final'!$AF$12="Leve"),CONCATENATE("R2C",'Mapa final'!$S$12),"")</f>
        <v/>
      </c>
      <c r="AD53" s="151" t="str">
        <f>IF(AND('Mapa final'!$AD$11="Muy Alta",'Mapa final'!$AF$11="Leve"),CONCATENATE("R2C",'Mapa final'!$S$11),"")</f>
        <v/>
      </c>
      <c r="AE53" s="151" t="str">
        <f>IF(AND('Mapa final'!$AD$12="Muy Alta",'Mapa final'!$AF$12="Leve"),CONCATENATE("R2C",'Mapa final'!$S$12),"")</f>
        <v/>
      </c>
      <c r="AF53" s="151" t="str">
        <f>IF(AND('Mapa final'!$AD$11="Muy Alta",'Mapa final'!$AF$11="Leve"),CONCATENATE("R2C",'Mapa final'!$S$11),"")</f>
        <v/>
      </c>
      <c r="AG53" s="45" t="str">
        <f>IF(AND('Mapa final'!$AD$12="Muy Alta",'Mapa final'!$AF$12="Leve"),CONCATENATE("R2C",'Mapa final'!$S$12),"")</f>
        <v/>
      </c>
      <c r="AH53" s="46" t="str">
        <f>IF(AND('Mapa final'!$AD$11="Muy Alta",'Mapa final'!$AF$11="Catastrófico"),CONCATENATE("R2C",'Mapa final'!$S$11),"")</f>
        <v/>
      </c>
      <c r="AI53" s="153" t="str">
        <f>IF(AND('Mapa final'!$AD$12="Muy Alta",'Mapa final'!$AF$12="Catastrófico"),CONCATENATE("R2C",'Mapa final'!$S$12),"")</f>
        <v/>
      </c>
      <c r="AJ53" s="153" t="str">
        <f>IF(AND('Mapa final'!$AD$11="Muy Alta",'Mapa final'!$AF$11="Catastrófico"),CONCATENATE("R2C",'Mapa final'!$S$11),"")</f>
        <v/>
      </c>
      <c r="AK53" s="153" t="str">
        <f>IF(AND('Mapa final'!$AD$12="Muy Alta",'Mapa final'!$AF$12="Catastrófico"),CONCATENATE("R2C",'Mapa final'!$S$12),"")</f>
        <v/>
      </c>
      <c r="AL53" s="153" t="str">
        <f>IF(AND('Mapa final'!$AD$11="Muy Alta",'Mapa final'!$AF$11="Catastrófico"),CONCATENATE("R2C",'Mapa final'!$S$11),"")</f>
        <v/>
      </c>
      <c r="AM53" s="47" t="str">
        <f>IF(AND('Mapa final'!$AD$12="Muy Alta",'Mapa final'!$AF$12="Catastrófico"),CONCATENATE("R2C",'Mapa final'!$S$12),"")</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01"/>
      <c r="C54" s="301"/>
      <c r="D54" s="302"/>
      <c r="E54" s="342"/>
      <c r="F54" s="343"/>
      <c r="G54" s="343"/>
      <c r="H54" s="343"/>
      <c r="I54" s="344"/>
      <c r="J54" s="65" t="str">
        <f>IF(AND('Mapa final'!$AD$11="Muy Baja",'Mapa final'!$AF$11="Leve"),CONCATENATE("R2C",'Mapa final'!$S$11),"")</f>
        <v/>
      </c>
      <c r="K54" s="154" t="str">
        <f>IF(AND('Mapa final'!$AD$11="Muy Baja",'Mapa final'!$AF$11="Leve"),CONCATENATE("R2C",'Mapa final'!$S$11),"")</f>
        <v/>
      </c>
      <c r="L54" s="154" t="str">
        <f>IF(AND('Mapa final'!$AD$11="Muy Baja",'Mapa final'!$AF$11="Leve"),CONCATENATE("R2C",'Mapa final'!$S$11),"")</f>
        <v/>
      </c>
      <c r="M54" s="154" t="str">
        <f>IF(AND('Mapa final'!$AD$11="Muy Baja",'Mapa final'!$AF$11="Leve"),CONCATENATE("R2C",'Mapa final'!$S$11),"")</f>
        <v/>
      </c>
      <c r="N54" s="154" t="str">
        <f>IF(AND('Mapa final'!$AD$11="Muy Baja",'Mapa final'!$AF$11="Leve"),CONCATENATE("R2C",'Mapa final'!$S$11),"")</f>
        <v/>
      </c>
      <c r="O54" s="66" t="str">
        <f>IF(AND('Mapa final'!$AD$11="Muy Baja",'Mapa final'!$AF$11="Leve"),CONCATENATE("R2C",'Mapa final'!$S$11),"")</f>
        <v/>
      </c>
      <c r="P54" s="65" t="str">
        <f>IF(AND('Mapa final'!$AD$11="Muy Baja",'Mapa final'!$AF$11="Leve"),CONCATENATE("R2C",'Mapa final'!$S$11),"")</f>
        <v/>
      </c>
      <c r="Q54" s="154" t="str">
        <f>IF(AND('Mapa final'!$AD$11="Muy Baja",'Mapa final'!$AF$11="Leve"),CONCATENATE("R2C",'Mapa final'!$S$11),"")</f>
        <v/>
      </c>
      <c r="R54" s="154" t="str">
        <f>IF(AND('Mapa final'!$AD$11="Muy Baja",'Mapa final'!$AF$11="Leve"),CONCATENATE("R2C",'Mapa final'!$S$11),"")</f>
        <v/>
      </c>
      <c r="S54" s="154" t="str">
        <f>IF(AND('Mapa final'!$AD$11="Muy Baja",'Mapa final'!$AF$11="Leve"),CONCATENATE("R2C",'Mapa final'!$S$11),"")</f>
        <v/>
      </c>
      <c r="T54" s="154" t="str">
        <f>IF(AND('Mapa final'!$AD$11="Muy Baja",'Mapa final'!$AF$11="Leve"),CONCATENATE("R2C",'Mapa final'!$S$11),"")</f>
        <v/>
      </c>
      <c r="U54" s="66" t="str">
        <f>IF(AND('Mapa final'!$AD$11="Muy Baja",'Mapa final'!$AF$11="Leve"),CONCATENATE("R2C",'Mapa final'!$S$11),"")</f>
        <v/>
      </c>
      <c r="V54" s="57" t="str">
        <f>IF(AND('Mapa final'!$AD$11="Alta",'Mapa final'!$AF$11="Leve"),CONCATENATE("R2C",'Mapa final'!$S$11),"")</f>
        <v/>
      </c>
      <c r="W54" s="152" t="str">
        <f>IF(AND('Mapa final'!$AD$12="Alta",'Mapa final'!$AF$12="Leve"),CONCATENATE("R2C",'Mapa final'!$S$12),"")</f>
        <v/>
      </c>
      <c r="X54" s="152" t="str">
        <f>IF(AND('Mapa final'!$AD$11="Alta",'Mapa final'!$AF$11="Leve"),CONCATENATE("R2C",'Mapa final'!$S$11),"")</f>
        <v/>
      </c>
      <c r="Y54" s="152" t="str">
        <f>IF(AND('Mapa final'!$AD$12="Alta",'Mapa final'!$AF$12="Leve"),CONCATENATE("R2C",'Mapa final'!$S$12),"")</f>
        <v/>
      </c>
      <c r="Z54" s="152" t="str">
        <f>IF(AND('Mapa final'!$AD$11="Alta",'Mapa final'!$AF$11="Leve"),CONCATENATE("R2C",'Mapa final'!$S$11),"")</f>
        <v/>
      </c>
      <c r="AA54" s="58" t="str">
        <f>IF(AND('Mapa final'!$AD$12="Alta",'Mapa final'!$AF$12="Leve"),CONCATENATE("R2C",'Mapa final'!$S$12),"")</f>
        <v/>
      </c>
      <c r="AB54" s="44" t="str">
        <f>IF(AND('Mapa final'!$AD$11="Muy Alta",'Mapa final'!$AF$11="Leve"),CONCATENATE("R2C",'Mapa final'!$S$11),"")</f>
        <v/>
      </c>
      <c r="AC54" s="151" t="str">
        <f>IF(AND('Mapa final'!$AD$12="Muy Alta",'Mapa final'!$AF$12="Leve"),CONCATENATE("R2C",'Mapa final'!$S$12),"")</f>
        <v/>
      </c>
      <c r="AD54" s="151" t="str">
        <f>IF(AND('Mapa final'!$AD$11="Muy Alta",'Mapa final'!$AF$11="Leve"),CONCATENATE("R2C",'Mapa final'!$S$11),"")</f>
        <v/>
      </c>
      <c r="AE54" s="151" t="str">
        <f>IF(AND('Mapa final'!$AD$12="Muy Alta",'Mapa final'!$AF$12="Leve"),CONCATENATE("R2C",'Mapa final'!$S$12),"")</f>
        <v/>
      </c>
      <c r="AF54" s="151" t="str">
        <f>IF(AND('Mapa final'!$AD$11="Muy Alta",'Mapa final'!$AF$11="Leve"),CONCATENATE("R2C",'Mapa final'!$S$11),"")</f>
        <v/>
      </c>
      <c r="AG54" s="45" t="str">
        <f>IF(AND('Mapa final'!$AD$12="Muy Alta",'Mapa final'!$AF$12="Leve"),CONCATENATE("R2C",'Mapa final'!$S$12),"")</f>
        <v/>
      </c>
      <c r="AH54" s="46" t="str">
        <f>IF(AND('Mapa final'!$AD$11="Muy Alta",'Mapa final'!$AF$11="Catastrófico"),CONCATENATE("R2C",'Mapa final'!$S$11),"")</f>
        <v/>
      </c>
      <c r="AI54" s="153" t="str">
        <f>IF(AND('Mapa final'!$AD$12="Muy Alta",'Mapa final'!$AF$12="Catastrófico"),CONCATENATE("R2C",'Mapa final'!$S$12),"")</f>
        <v/>
      </c>
      <c r="AJ54" s="153" t="str">
        <f>IF(AND('Mapa final'!$AD$11="Muy Alta",'Mapa final'!$AF$11="Catastrófico"),CONCATENATE("R2C",'Mapa final'!$S$11),"")</f>
        <v/>
      </c>
      <c r="AK54" s="153" t="str">
        <f>IF(AND('Mapa final'!$AD$12="Muy Alta",'Mapa final'!$AF$12="Catastrófico"),CONCATENATE("R2C",'Mapa final'!$S$12),"")</f>
        <v/>
      </c>
      <c r="AL54" s="153" t="str">
        <f>IF(AND('Mapa final'!$AD$11="Muy Alta",'Mapa final'!$AF$11="Catastrófico"),CONCATENATE("R2C",'Mapa final'!$S$11),"")</f>
        <v/>
      </c>
      <c r="AM54" s="47" t="str">
        <f>IF(AND('Mapa final'!$AD$12="Muy Alta",'Mapa final'!$AF$12="Catastrófico"),CONCATENATE("R2C",'Mapa final'!$S$12),"")</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01"/>
      <c r="C55" s="301"/>
      <c r="D55" s="302"/>
      <c r="E55" s="345"/>
      <c r="F55" s="346"/>
      <c r="G55" s="346"/>
      <c r="H55" s="346"/>
      <c r="I55" s="347"/>
      <c r="J55" s="67" t="str">
        <f>IF(AND('Mapa final'!$AD$11="Muy Baja",'Mapa final'!$AF$11="Leve"),CONCATENATE("R2C",'Mapa final'!$S$11),"")</f>
        <v/>
      </c>
      <c r="K55" s="68" t="str">
        <f>IF(AND('Mapa final'!$AD$11="Muy Baja",'Mapa final'!$AF$11="Leve"),CONCATENATE("R2C",'Mapa final'!$S$11),"")</f>
        <v/>
      </c>
      <c r="L55" s="68" t="str">
        <f>IF(AND('Mapa final'!$AD$11="Muy Baja",'Mapa final'!$AF$11="Leve"),CONCATENATE("R2C",'Mapa final'!$S$11),"")</f>
        <v/>
      </c>
      <c r="M55" s="68" t="str">
        <f>IF(AND('Mapa final'!$AD$11="Muy Baja",'Mapa final'!$AF$11="Leve"),CONCATENATE("R2C",'Mapa final'!$S$11),"")</f>
        <v/>
      </c>
      <c r="N55" s="68" t="str">
        <f>IF(AND('Mapa final'!$AD$11="Muy Baja",'Mapa final'!$AF$11="Leve"),CONCATENATE("R2C",'Mapa final'!$S$11),"")</f>
        <v/>
      </c>
      <c r="O55" s="69" t="str">
        <f>IF(AND('Mapa final'!$AD$11="Muy Baja",'Mapa final'!$AF$11="Leve"),CONCATENATE("R2C",'Mapa final'!$S$11),"")</f>
        <v/>
      </c>
      <c r="P55" s="67" t="str">
        <f>IF(AND('Mapa final'!$AD$11="Muy Baja",'Mapa final'!$AF$11="Leve"),CONCATENATE("R2C",'Mapa final'!$S$11),"")</f>
        <v/>
      </c>
      <c r="Q55" s="68" t="str">
        <f>IF(AND('Mapa final'!$AD$11="Muy Baja",'Mapa final'!$AF$11="Leve"),CONCATENATE("R2C",'Mapa final'!$S$11),"")</f>
        <v/>
      </c>
      <c r="R55" s="68" t="str">
        <f>IF(AND('Mapa final'!$AD$11="Muy Baja",'Mapa final'!$AF$11="Leve"),CONCATENATE("R2C",'Mapa final'!$S$11),"")</f>
        <v/>
      </c>
      <c r="S55" s="68" t="str">
        <f>IF(AND('Mapa final'!$AD$11="Muy Baja",'Mapa final'!$AF$11="Leve"),CONCATENATE("R2C",'Mapa final'!$S$11),"")</f>
        <v/>
      </c>
      <c r="T55" s="68" t="str">
        <f>IF(AND('Mapa final'!$AD$11="Muy Baja",'Mapa final'!$AF$11="Leve"),CONCATENATE("R2C",'Mapa final'!$S$11),"")</f>
        <v/>
      </c>
      <c r="U55" s="69" t="str">
        <f>IF(AND('Mapa final'!$AD$11="Muy Baja",'Mapa final'!$AF$11="Leve"),CONCATENATE("R2C",'Mapa final'!$S$11),"")</f>
        <v/>
      </c>
      <c r="V55" s="59" t="str">
        <f>IF(AND('Mapa final'!$AD$11="Alta",'Mapa final'!$AF$11="Leve"),CONCATENATE("R2C",'Mapa final'!$S$11),"")</f>
        <v/>
      </c>
      <c r="W55" s="60" t="str">
        <f>IF(AND('Mapa final'!$AD$12="Alta",'Mapa final'!$AF$12="Leve"),CONCATENATE("R2C",'Mapa final'!$S$12),"")</f>
        <v/>
      </c>
      <c r="X55" s="60" t="str">
        <f>IF(AND('Mapa final'!$AD$11="Alta",'Mapa final'!$AF$11="Leve"),CONCATENATE("R2C",'Mapa final'!$S$11),"")</f>
        <v/>
      </c>
      <c r="Y55" s="60" t="str">
        <f>IF(AND('Mapa final'!$AD$12="Alta",'Mapa final'!$AF$12="Leve"),CONCATENATE("R2C",'Mapa final'!$S$12),"")</f>
        <v/>
      </c>
      <c r="Z55" s="60" t="str">
        <f>IF(AND('Mapa final'!$AD$11="Alta",'Mapa final'!$AF$11="Leve"),CONCATENATE("R2C",'Mapa final'!$S$11),"")</f>
        <v/>
      </c>
      <c r="AA55" s="61" t="str">
        <f>IF(AND('Mapa final'!$AD$12="Alta",'Mapa final'!$AF$12="Leve"),CONCATENATE("R2C",'Mapa final'!$S$12),"")</f>
        <v/>
      </c>
      <c r="AB55" s="48" t="str">
        <f>IF(AND('Mapa final'!$AD$11="Muy Alta",'Mapa final'!$AF$11="Leve"),CONCATENATE("R2C",'Mapa final'!$S$11),"")</f>
        <v/>
      </c>
      <c r="AC55" s="49" t="str">
        <f>IF(AND('Mapa final'!$AD$12="Muy Alta",'Mapa final'!$AF$12="Leve"),CONCATENATE("R2C",'Mapa final'!$S$12),"")</f>
        <v/>
      </c>
      <c r="AD55" s="49" t="str">
        <f>IF(AND('Mapa final'!$AD$11="Muy Alta",'Mapa final'!$AF$11="Leve"),CONCATENATE("R2C",'Mapa final'!$S$11),"")</f>
        <v/>
      </c>
      <c r="AE55" s="49" t="str">
        <f>IF(AND('Mapa final'!$AD$12="Muy Alta",'Mapa final'!$AF$12="Leve"),CONCATENATE("R2C",'Mapa final'!$S$12),"")</f>
        <v/>
      </c>
      <c r="AF55" s="49" t="str">
        <f>IF(AND('Mapa final'!$AD$11="Muy Alta",'Mapa final'!$AF$11="Leve"),CONCATENATE("R2C",'Mapa final'!$S$11),"")</f>
        <v/>
      </c>
      <c r="AG55" s="50" t="str">
        <f>IF(AND('Mapa final'!$AD$12="Muy Alta",'Mapa final'!$AF$12="Leve"),CONCATENATE("R2C",'Mapa final'!$S$12),"")</f>
        <v/>
      </c>
      <c r="AH55" s="51" t="str">
        <f>IF(AND('Mapa final'!$AD$11="Muy Alta",'Mapa final'!$AF$11="Catastrófico"),CONCATENATE("R2C",'Mapa final'!$S$11),"")</f>
        <v/>
      </c>
      <c r="AI55" s="52" t="str">
        <f>IF(AND('Mapa final'!$AD$12="Muy Alta",'Mapa final'!$AF$12="Catastrófico"),CONCATENATE("R2C",'Mapa final'!$S$12),"")</f>
        <v/>
      </c>
      <c r="AJ55" s="52" t="str">
        <f>IF(AND('Mapa final'!$AD$11="Muy Alta",'Mapa final'!$AF$11="Catastrófico"),CONCATENATE("R2C",'Mapa final'!$S$11),"")</f>
        <v/>
      </c>
      <c r="AK55" s="52" t="str">
        <f>IF(AND('Mapa final'!$AD$12="Muy Alta",'Mapa final'!$AF$12="Catastrófico"),CONCATENATE("R2C",'Mapa final'!$S$12),"")</f>
        <v/>
      </c>
      <c r="AL55" s="52" t="str">
        <f>IF(AND('Mapa final'!$AD$11="Muy Alta",'Mapa final'!$AF$11="Catastrófico"),CONCATENATE("R2C",'Mapa final'!$S$11),"")</f>
        <v/>
      </c>
      <c r="AM55" s="53" t="str">
        <f>IF(AND('Mapa final'!$AD$12="Muy Alta",'Mapa final'!$AF$12="Catastrófico"),CONCATENATE("R2C",'Mapa final'!$S$12),"")</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39" t="s">
        <v>169</v>
      </c>
      <c r="K56" s="340"/>
      <c r="L56" s="340"/>
      <c r="M56" s="340"/>
      <c r="N56" s="340"/>
      <c r="O56" s="341"/>
      <c r="P56" s="339" t="s">
        <v>170</v>
      </c>
      <c r="Q56" s="340"/>
      <c r="R56" s="340"/>
      <c r="S56" s="340"/>
      <c r="T56" s="340"/>
      <c r="U56" s="341"/>
      <c r="V56" s="339" t="s">
        <v>171</v>
      </c>
      <c r="W56" s="340"/>
      <c r="X56" s="340"/>
      <c r="Y56" s="340"/>
      <c r="Z56" s="340"/>
      <c r="AA56" s="341"/>
      <c r="AB56" s="339" t="s">
        <v>172</v>
      </c>
      <c r="AC56" s="348"/>
      <c r="AD56" s="340"/>
      <c r="AE56" s="340"/>
      <c r="AF56" s="340"/>
      <c r="AG56" s="341"/>
      <c r="AH56" s="339" t="s">
        <v>173</v>
      </c>
      <c r="AI56" s="340"/>
      <c r="AJ56" s="340"/>
      <c r="AK56" s="340"/>
      <c r="AL56" s="340"/>
      <c r="AM56" s="341"/>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42"/>
      <c r="K57" s="343"/>
      <c r="L57" s="343"/>
      <c r="M57" s="343"/>
      <c r="N57" s="343"/>
      <c r="O57" s="344"/>
      <c r="P57" s="342"/>
      <c r="Q57" s="343"/>
      <c r="R57" s="343"/>
      <c r="S57" s="343"/>
      <c r="T57" s="343"/>
      <c r="U57" s="344"/>
      <c r="V57" s="342"/>
      <c r="W57" s="343"/>
      <c r="X57" s="343"/>
      <c r="Y57" s="343"/>
      <c r="Z57" s="343"/>
      <c r="AA57" s="344"/>
      <c r="AB57" s="342"/>
      <c r="AC57" s="343"/>
      <c r="AD57" s="343"/>
      <c r="AE57" s="343"/>
      <c r="AF57" s="343"/>
      <c r="AG57" s="344"/>
      <c r="AH57" s="342"/>
      <c r="AI57" s="343"/>
      <c r="AJ57" s="343"/>
      <c r="AK57" s="343"/>
      <c r="AL57" s="343"/>
      <c r="AM57" s="344"/>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42"/>
      <c r="K58" s="343"/>
      <c r="L58" s="343"/>
      <c r="M58" s="343"/>
      <c r="N58" s="343"/>
      <c r="O58" s="344"/>
      <c r="P58" s="342"/>
      <c r="Q58" s="343"/>
      <c r="R58" s="343"/>
      <c r="S58" s="343"/>
      <c r="T58" s="343"/>
      <c r="U58" s="344"/>
      <c r="V58" s="342"/>
      <c r="W58" s="343"/>
      <c r="X58" s="343"/>
      <c r="Y58" s="343"/>
      <c r="Z58" s="343"/>
      <c r="AA58" s="344"/>
      <c r="AB58" s="342"/>
      <c r="AC58" s="343"/>
      <c r="AD58" s="343"/>
      <c r="AE58" s="343"/>
      <c r="AF58" s="343"/>
      <c r="AG58" s="344"/>
      <c r="AH58" s="342"/>
      <c r="AI58" s="343"/>
      <c r="AJ58" s="343"/>
      <c r="AK58" s="343"/>
      <c r="AL58" s="343"/>
      <c r="AM58" s="344"/>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42"/>
      <c r="K59" s="343"/>
      <c r="L59" s="343"/>
      <c r="M59" s="343"/>
      <c r="N59" s="343"/>
      <c r="O59" s="344"/>
      <c r="P59" s="342"/>
      <c r="Q59" s="343"/>
      <c r="R59" s="343"/>
      <c r="S59" s="343"/>
      <c r="T59" s="343"/>
      <c r="U59" s="344"/>
      <c r="V59" s="342"/>
      <c r="W59" s="343"/>
      <c r="X59" s="343"/>
      <c r="Y59" s="343"/>
      <c r="Z59" s="343"/>
      <c r="AA59" s="344"/>
      <c r="AB59" s="342"/>
      <c r="AC59" s="343"/>
      <c r="AD59" s="343"/>
      <c r="AE59" s="343"/>
      <c r="AF59" s="343"/>
      <c r="AG59" s="344"/>
      <c r="AH59" s="342"/>
      <c r="AI59" s="343"/>
      <c r="AJ59" s="343"/>
      <c r="AK59" s="343"/>
      <c r="AL59" s="343"/>
      <c r="AM59" s="344"/>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42"/>
      <c r="K60" s="343"/>
      <c r="L60" s="343"/>
      <c r="M60" s="343"/>
      <c r="N60" s="343"/>
      <c r="O60" s="344"/>
      <c r="P60" s="342"/>
      <c r="Q60" s="343"/>
      <c r="R60" s="343"/>
      <c r="S60" s="343"/>
      <c r="T60" s="343"/>
      <c r="U60" s="344"/>
      <c r="V60" s="342"/>
      <c r="W60" s="343"/>
      <c r="X60" s="343"/>
      <c r="Y60" s="343"/>
      <c r="Z60" s="343"/>
      <c r="AA60" s="344"/>
      <c r="AB60" s="342"/>
      <c r="AC60" s="343"/>
      <c r="AD60" s="343"/>
      <c r="AE60" s="343"/>
      <c r="AF60" s="343"/>
      <c r="AG60" s="344"/>
      <c r="AH60" s="342"/>
      <c r="AI60" s="343"/>
      <c r="AJ60" s="343"/>
      <c r="AK60" s="343"/>
      <c r="AL60" s="343"/>
      <c r="AM60" s="344"/>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45"/>
      <c r="K61" s="346"/>
      <c r="L61" s="346"/>
      <c r="M61" s="346"/>
      <c r="N61" s="346"/>
      <c r="O61" s="347"/>
      <c r="P61" s="345"/>
      <c r="Q61" s="346"/>
      <c r="R61" s="346"/>
      <c r="S61" s="346"/>
      <c r="T61" s="346"/>
      <c r="U61" s="347"/>
      <c r="V61" s="345"/>
      <c r="W61" s="346"/>
      <c r="X61" s="346"/>
      <c r="Y61" s="346"/>
      <c r="Z61" s="346"/>
      <c r="AA61" s="347"/>
      <c r="AB61" s="345"/>
      <c r="AC61" s="346"/>
      <c r="AD61" s="346"/>
      <c r="AE61" s="346"/>
      <c r="AF61" s="346"/>
      <c r="AG61" s="347"/>
      <c r="AH61" s="345"/>
      <c r="AI61" s="346"/>
      <c r="AJ61" s="346"/>
      <c r="AK61" s="346"/>
      <c r="AL61" s="346"/>
      <c r="AM61" s="347"/>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70"/>
      <c r="B1" s="388" t="s">
        <v>175</v>
      </c>
      <c r="C1" s="388"/>
      <c r="D1" s="388"/>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176</v>
      </c>
      <c r="D3" s="9" t="s">
        <v>159</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177</v>
      </c>
      <c r="C4" s="11" t="s">
        <v>178</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179</v>
      </c>
      <c r="C5" s="14" t="s">
        <v>180</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181</v>
      </c>
      <c r="C6" s="14" t="s">
        <v>182</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183</v>
      </c>
      <c r="C7" s="14" t="s">
        <v>184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185</v>
      </c>
      <c r="C8" s="14" t="s">
        <v>186</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6" sqref="D6"/>
    </sheetView>
  </sheetViews>
  <sheetFormatPr baseColWidth="10" defaultColWidth="11.42578125" defaultRowHeight="15" x14ac:dyDescent="0.25"/>
  <cols>
    <col min="2" max="2" width="40.42578125" customWidth="1"/>
    <col min="3" max="3" width="74.85546875" customWidth="1"/>
    <col min="4" max="4" width="135" bestFit="1" customWidth="1"/>
    <col min="5" max="5" width="144.5703125" bestFit="1" customWidth="1"/>
  </cols>
  <sheetData>
    <row r="1" spans="1:21" ht="33.75" x14ac:dyDescent="0.25">
      <c r="A1" s="70"/>
      <c r="B1" s="389" t="s">
        <v>187</v>
      </c>
      <c r="C1" s="389"/>
      <c r="D1" s="389"/>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188</v>
      </c>
      <c r="D3" s="28" t="s">
        <v>189</v>
      </c>
      <c r="E3" s="70"/>
      <c r="F3" s="70"/>
      <c r="G3" s="70"/>
      <c r="H3" s="70"/>
      <c r="I3" s="70"/>
      <c r="J3" s="70"/>
      <c r="K3" s="70"/>
      <c r="L3" s="70"/>
      <c r="M3" s="70"/>
      <c r="N3" s="70"/>
      <c r="O3" s="70"/>
      <c r="P3" s="70"/>
      <c r="Q3" s="70"/>
      <c r="R3" s="70"/>
      <c r="S3" s="70"/>
      <c r="T3" s="70"/>
      <c r="U3" s="70"/>
    </row>
    <row r="4" spans="1:21" ht="33.75" x14ac:dyDescent="0.25">
      <c r="A4" s="90" t="s">
        <v>190</v>
      </c>
      <c r="B4" s="31" t="s">
        <v>191</v>
      </c>
      <c r="C4" s="36" t="s">
        <v>192</v>
      </c>
      <c r="D4" s="29" t="s">
        <v>193</v>
      </c>
      <c r="E4" s="70"/>
      <c r="F4" s="70"/>
      <c r="G4" s="70"/>
      <c r="H4" s="70"/>
      <c r="I4" s="70"/>
      <c r="J4" s="70"/>
      <c r="K4" s="70"/>
      <c r="L4" s="70"/>
      <c r="M4" s="70"/>
      <c r="N4" s="70"/>
      <c r="O4" s="70"/>
      <c r="P4" s="70"/>
      <c r="Q4" s="70"/>
      <c r="R4" s="70"/>
      <c r="S4" s="70"/>
      <c r="T4" s="70"/>
      <c r="U4" s="70"/>
    </row>
    <row r="5" spans="1:21" ht="101.25" x14ac:dyDescent="0.25">
      <c r="A5" s="90" t="s">
        <v>194</v>
      </c>
      <c r="B5" s="32" t="s">
        <v>195</v>
      </c>
      <c r="C5" s="37" t="s">
        <v>196</v>
      </c>
      <c r="D5" s="30" t="s">
        <v>197</v>
      </c>
      <c r="E5" s="70"/>
      <c r="F5" s="70"/>
      <c r="G5" s="70"/>
      <c r="H5" s="70"/>
      <c r="I5" s="70"/>
      <c r="J5" s="70"/>
      <c r="K5" s="70"/>
      <c r="L5" s="70"/>
      <c r="M5" s="70"/>
      <c r="N5" s="70"/>
      <c r="O5" s="70"/>
      <c r="P5" s="70"/>
      <c r="Q5" s="70"/>
      <c r="R5" s="70"/>
      <c r="S5" s="70"/>
      <c r="T5" s="70"/>
      <c r="U5" s="70"/>
    </row>
    <row r="6" spans="1:21" ht="67.5" x14ac:dyDescent="0.25">
      <c r="A6" s="90" t="s">
        <v>165</v>
      </c>
      <c r="B6" s="33" t="s">
        <v>198</v>
      </c>
      <c r="C6" s="37" t="s">
        <v>199</v>
      </c>
      <c r="D6" s="30" t="s">
        <v>200</v>
      </c>
      <c r="E6" s="70"/>
      <c r="F6" s="70"/>
      <c r="G6" s="70"/>
      <c r="H6" s="70"/>
      <c r="I6" s="70"/>
      <c r="J6" s="70"/>
      <c r="K6" s="70"/>
      <c r="L6" s="70"/>
      <c r="M6" s="70"/>
      <c r="N6" s="70"/>
      <c r="O6" s="70"/>
      <c r="P6" s="70"/>
      <c r="Q6" s="70"/>
      <c r="R6" s="70"/>
      <c r="S6" s="70"/>
      <c r="T6" s="70"/>
      <c r="U6" s="70"/>
    </row>
    <row r="7" spans="1:21" ht="101.25" x14ac:dyDescent="0.25">
      <c r="A7" s="90" t="s">
        <v>201</v>
      </c>
      <c r="B7" s="34" t="s">
        <v>202</v>
      </c>
      <c r="C7" s="37" t="s">
        <v>203</v>
      </c>
      <c r="D7" s="30" t="s">
        <v>204</v>
      </c>
      <c r="E7" s="70"/>
      <c r="F7" s="70"/>
      <c r="G7" s="70"/>
      <c r="H7" s="70"/>
      <c r="I7" s="70"/>
      <c r="J7" s="70"/>
      <c r="K7" s="70"/>
      <c r="L7" s="70"/>
      <c r="M7" s="70"/>
      <c r="N7" s="70"/>
      <c r="O7" s="70"/>
      <c r="P7" s="70"/>
      <c r="Q7" s="70"/>
      <c r="R7" s="70"/>
      <c r="S7" s="70"/>
      <c r="T7" s="70"/>
      <c r="U7" s="70"/>
    </row>
    <row r="8" spans="1:21" ht="67.5" x14ac:dyDescent="0.25">
      <c r="A8" s="90" t="s">
        <v>205</v>
      </c>
      <c r="B8" s="35" t="s">
        <v>206</v>
      </c>
      <c r="C8" s="37" t="s">
        <v>207</v>
      </c>
      <c r="D8" s="30" t="s">
        <v>208</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209</v>
      </c>
      <c r="C11" s="90" t="s">
        <v>210</v>
      </c>
      <c r="D11" s="90" t="s">
        <v>128</v>
      </c>
      <c r="E11" s="70"/>
      <c r="F11" s="70"/>
      <c r="G11" s="70"/>
      <c r="H11" s="70"/>
      <c r="I11" s="70"/>
      <c r="J11" s="70"/>
      <c r="K11" s="70"/>
      <c r="L11" s="70"/>
      <c r="M11" s="70"/>
      <c r="N11" s="70"/>
      <c r="O11" s="70"/>
      <c r="P11" s="70"/>
      <c r="Q11" s="70"/>
      <c r="R11" s="70"/>
      <c r="S11" s="70"/>
      <c r="T11" s="70"/>
      <c r="U11" s="70"/>
    </row>
    <row r="12" spans="1:21" x14ac:dyDescent="0.25">
      <c r="A12" s="90"/>
      <c r="B12" s="90" t="s">
        <v>211</v>
      </c>
      <c r="C12" s="90" t="s">
        <v>212</v>
      </c>
      <c r="D12" s="90" t="s">
        <v>213</v>
      </c>
      <c r="E12" s="70"/>
      <c r="F12" s="70"/>
      <c r="G12" s="70"/>
      <c r="H12" s="70"/>
      <c r="I12" s="70"/>
      <c r="J12" s="70"/>
      <c r="K12" s="70"/>
      <c r="L12" s="70"/>
      <c r="M12" s="70"/>
      <c r="N12" s="70"/>
      <c r="O12" s="70"/>
      <c r="P12" s="70"/>
      <c r="Q12" s="70"/>
      <c r="R12" s="70"/>
      <c r="S12" s="70"/>
      <c r="T12" s="70"/>
      <c r="U12" s="70"/>
    </row>
    <row r="13" spans="1:21" x14ac:dyDescent="0.25">
      <c r="A13" s="90"/>
      <c r="B13" s="90"/>
      <c r="C13" s="90" t="s">
        <v>110</v>
      </c>
      <c r="D13" s="90" t="s">
        <v>133</v>
      </c>
      <c r="E13" s="70"/>
      <c r="F13" s="70"/>
      <c r="G13" s="70"/>
      <c r="H13" s="70"/>
      <c r="I13" s="70"/>
      <c r="J13" s="70"/>
      <c r="K13" s="70"/>
      <c r="L13" s="70"/>
      <c r="M13" s="70"/>
      <c r="N13" s="70"/>
      <c r="O13" s="70"/>
      <c r="P13" s="70"/>
      <c r="Q13" s="70"/>
      <c r="R13" s="70"/>
      <c r="S13" s="70"/>
      <c r="T13" s="70"/>
      <c r="U13" s="70"/>
    </row>
    <row r="14" spans="1:21" x14ac:dyDescent="0.25">
      <c r="A14" s="90"/>
      <c r="B14" s="90"/>
      <c r="C14" s="90" t="s">
        <v>214</v>
      </c>
      <c r="D14" s="90" t="s">
        <v>215</v>
      </c>
      <c r="E14" s="70"/>
      <c r="F14" s="70"/>
      <c r="G14" s="70"/>
      <c r="H14" s="70"/>
      <c r="I14" s="70"/>
      <c r="J14" s="70"/>
      <c r="K14" s="70"/>
      <c r="L14" s="70"/>
      <c r="M14" s="70"/>
      <c r="N14" s="70"/>
      <c r="O14" s="70"/>
      <c r="P14" s="70"/>
      <c r="Q14" s="70"/>
      <c r="R14" s="70"/>
      <c r="S14" s="70"/>
      <c r="T14" s="70"/>
      <c r="U14" s="70"/>
    </row>
    <row r="15" spans="1:21" x14ac:dyDescent="0.25">
      <c r="A15" s="90"/>
      <c r="B15" s="90"/>
      <c r="C15" s="90" t="s">
        <v>216</v>
      </c>
      <c r="D15" s="90" t="s">
        <v>217</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218</v>
      </c>
      <c r="C209" s="22" t="s">
        <v>219</v>
      </c>
      <c r="D209" s="25" t="s">
        <v>218</v>
      </c>
      <c r="E209" s="25" t="s">
        <v>219</v>
      </c>
    </row>
    <row r="210" spans="1:8" ht="21" x14ac:dyDescent="0.35">
      <c r="A210" s="70"/>
      <c r="B210" s="23" t="s">
        <v>220</v>
      </c>
      <c r="C210" s="23" t="s">
        <v>221</v>
      </c>
      <c r="D210" t="s">
        <v>220</v>
      </c>
      <c r="F210" t="str">
        <f>IF(NOT(ISBLANK(D210)),D210,IF(NOT(ISBLANK(E210)),"     "&amp;E210,FALSE))</f>
        <v>Afectación Económica o presupuestal</v>
      </c>
      <c r="G210" t="s">
        <v>220</v>
      </c>
      <c r="H210" t="str">
        <f>IF(NOT(ISERROR(MATCH(G210,_xlfn.ANCHORARRAY(B221),0))),F223&amp;"Por favor no seleccionar los criterios de impacto",G210)</f>
        <v>❌Por favor no seleccionar los criterios de impacto</v>
      </c>
    </row>
    <row r="211" spans="1:8" ht="21" x14ac:dyDescent="0.35">
      <c r="A211" s="70"/>
      <c r="B211" s="23" t="s">
        <v>220</v>
      </c>
      <c r="C211" s="23" t="s">
        <v>196</v>
      </c>
      <c r="E211" t="s">
        <v>221</v>
      </c>
      <c r="F211" t="str">
        <f t="shared" ref="F211:F221" si="0">IF(NOT(ISBLANK(D211)),D211,IF(NOT(ISBLANK(E211)),"     "&amp;E211,FALSE))</f>
        <v xml:space="preserve">     Afectación menor a 10 SMLMV .</v>
      </c>
    </row>
    <row r="212" spans="1:8" ht="21" x14ac:dyDescent="0.35">
      <c r="A212" s="70"/>
      <c r="B212" s="23" t="s">
        <v>220</v>
      </c>
      <c r="C212" s="23" t="s">
        <v>199</v>
      </c>
      <c r="E212" t="s">
        <v>196</v>
      </c>
      <c r="F212" t="str">
        <f t="shared" si="0"/>
        <v xml:space="preserve">     Entre 10 y 50 SMLMV </v>
      </c>
    </row>
    <row r="213" spans="1:8" ht="21" x14ac:dyDescent="0.35">
      <c r="A213" s="70"/>
      <c r="B213" s="23" t="s">
        <v>220</v>
      </c>
      <c r="C213" s="23" t="s">
        <v>203</v>
      </c>
      <c r="E213" t="s">
        <v>199</v>
      </c>
      <c r="F213" t="str">
        <f t="shared" si="0"/>
        <v xml:space="preserve">     Entre 50 y 100 SMLMV </v>
      </c>
    </row>
    <row r="214" spans="1:8" ht="21" x14ac:dyDescent="0.35">
      <c r="A214" s="70"/>
      <c r="B214" s="23" t="s">
        <v>220</v>
      </c>
      <c r="C214" s="23" t="s">
        <v>207</v>
      </c>
      <c r="E214" t="s">
        <v>203</v>
      </c>
      <c r="F214" t="str">
        <f t="shared" si="0"/>
        <v xml:space="preserve">     Entre 100 y 500 SMLMV </v>
      </c>
    </row>
    <row r="215" spans="1:8" ht="21" x14ac:dyDescent="0.35">
      <c r="A215" s="70"/>
      <c r="B215" s="23" t="s">
        <v>189</v>
      </c>
      <c r="C215" s="23" t="s">
        <v>193</v>
      </c>
      <c r="E215" t="s">
        <v>207</v>
      </c>
      <c r="F215" t="str">
        <f t="shared" si="0"/>
        <v xml:space="preserve">     Mayor a 500 SMLMV </v>
      </c>
    </row>
    <row r="216" spans="1:8" ht="21" x14ac:dyDescent="0.35">
      <c r="A216" s="70"/>
      <c r="B216" s="23" t="s">
        <v>189</v>
      </c>
      <c r="C216" s="23" t="s">
        <v>197</v>
      </c>
      <c r="D216" t="s">
        <v>189</v>
      </c>
      <c r="F216" t="str">
        <f t="shared" si="0"/>
        <v>Pérdida Reputacional</v>
      </c>
    </row>
    <row r="217" spans="1:8" ht="21" x14ac:dyDescent="0.35">
      <c r="A217" s="70"/>
      <c r="B217" s="23" t="s">
        <v>189</v>
      </c>
      <c r="C217" s="23" t="s">
        <v>200</v>
      </c>
      <c r="E217" t="s">
        <v>193</v>
      </c>
      <c r="F217" t="str">
        <f t="shared" si="0"/>
        <v xml:space="preserve">     El riesgo afecta la imagen de alguna área de la organización</v>
      </c>
    </row>
    <row r="218" spans="1:8" ht="21" x14ac:dyDescent="0.35">
      <c r="A218" s="70"/>
      <c r="B218" s="23" t="s">
        <v>189</v>
      </c>
      <c r="C218" s="23" t="s">
        <v>222</v>
      </c>
      <c r="E218" t="s">
        <v>197</v>
      </c>
      <c r="F218" t="str">
        <f t="shared" si="0"/>
        <v xml:space="preserve">     El riesgo afecta la imagen de la entidad internamente, de conocimiento general, nivel interno, de junta dircetiva y accionistas y/o de provedores</v>
      </c>
    </row>
    <row r="219" spans="1:8" ht="21" x14ac:dyDescent="0.35">
      <c r="A219" s="70"/>
      <c r="B219" s="23" t="s">
        <v>189</v>
      </c>
      <c r="C219" s="23" t="s">
        <v>208</v>
      </c>
      <c r="E219" t="s">
        <v>200</v>
      </c>
      <c r="F219" t="str">
        <f t="shared" si="0"/>
        <v xml:space="preserve">     El riesgo afecta la imagen de la entidad con algunos usuarios de relevancia frente al logro de los objetivos</v>
      </c>
    </row>
    <row r="220" spans="1:8" x14ac:dyDescent="0.25">
      <c r="A220" s="70"/>
      <c r="B220" s="24"/>
      <c r="C220" s="24"/>
      <c r="E220" t="s">
        <v>222</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208</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223</v>
      </c>
    </row>
    <row r="224" spans="1:8" x14ac:dyDescent="0.25">
      <c r="B224" s="19"/>
      <c r="C224" s="19"/>
      <c r="F224" s="27" t="s">
        <v>224</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6" workbookViewId="0">
      <selection activeCell="B4" sqref="B4:B8"/>
    </sheetView>
  </sheetViews>
  <sheetFormatPr baseColWidth="10" defaultColWidth="14.42578125" defaultRowHeight="12.75" x14ac:dyDescent="0.2"/>
  <cols>
    <col min="1" max="2" width="14.42578125" style="75"/>
    <col min="3" max="3" width="17" style="75" customWidth="1"/>
    <col min="4" max="4" width="14.42578125" style="75"/>
    <col min="5" max="5" width="46" style="75" customWidth="1"/>
    <col min="6" max="16384" width="14.42578125" style="75"/>
  </cols>
  <sheetData>
    <row r="1" spans="2:6" ht="24" customHeight="1" thickBot="1" x14ac:dyDescent="0.25">
      <c r="B1" s="390" t="s">
        <v>225</v>
      </c>
      <c r="C1" s="391"/>
      <c r="D1" s="391"/>
      <c r="E1" s="391"/>
      <c r="F1" s="392"/>
    </row>
    <row r="2" spans="2:6" ht="16.5" thickBot="1" x14ac:dyDescent="0.3">
      <c r="B2" s="76"/>
      <c r="C2" s="76"/>
      <c r="D2" s="76"/>
      <c r="E2" s="76"/>
      <c r="F2" s="76"/>
    </row>
    <row r="3" spans="2:6" ht="16.5" thickBot="1" x14ac:dyDescent="0.25">
      <c r="B3" s="394" t="s">
        <v>226</v>
      </c>
      <c r="C3" s="395"/>
      <c r="D3" s="395"/>
      <c r="E3" s="88" t="s">
        <v>227</v>
      </c>
      <c r="F3" s="89" t="s">
        <v>228</v>
      </c>
    </row>
    <row r="4" spans="2:6" ht="31.5" x14ac:dyDescent="0.2">
      <c r="B4" s="396" t="s">
        <v>229</v>
      </c>
      <c r="C4" s="398" t="s">
        <v>76</v>
      </c>
      <c r="D4" s="77" t="s">
        <v>111</v>
      </c>
      <c r="E4" s="78" t="s">
        <v>230</v>
      </c>
      <c r="F4" s="79">
        <v>0.25</v>
      </c>
    </row>
    <row r="5" spans="2:6" ht="47.25" x14ac:dyDescent="0.2">
      <c r="B5" s="397"/>
      <c r="C5" s="399"/>
      <c r="D5" s="80" t="s">
        <v>129</v>
      </c>
      <c r="E5" s="81" t="s">
        <v>231</v>
      </c>
      <c r="F5" s="82">
        <v>0.15</v>
      </c>
    </row>
    <row r="6" spans="2:6" ht="47.25" x14ac:dyDescent="0.2">
      <c r="B6" s="397"/>
      <c r="C6" s="399"/>
      <c r="D6" s="80" t="s">
        <v>232</v>
      </c>
      <c r="E6" s="81" t="s">
        <v>233</v>
      </c>
      <c r="F6" s="82">
        <v>0.1</v>
      </c>
    </row>
    <row r="7" spans="2:6" ht="63" x14ac:dyDescent="0.2">
      <c r="B7" s="397"/>
      <c r="C7" s="399" t="s">
        <v>99</v>
      </c>
      <c r="D7" s="80" t="s">
        <v>234</v>
      </c>
      <c r="E7" s="81" t="s">
        <v>235</v>
      </c>
      <c r="F7" s="82">
        <v>0.25</v>
      </c>
    </row>
    <row r="8" spans="2:6" ht="31.5" x14ac:dyDescent="0.2">
      <c r="B8" s="397"/>
      <c r="C8" s="399"/>
      <c r="D8" s="80" t="s">
        <v>112</v>
      </c>
      <c r="E8" s="81" t="s">
        <v>236</v>
      </c>
      <c r="F8" s="82">
        <v>0.15</v>
      </c>
    </row>
    <row r="9" spans="2:6" ht="47.25" x14ac:dyDescent="0.2">
      <c r="B9" s="397" t="s">
        <v>237</v>
      </c>
      <c r="C9" s="399" t="s">
        <v>101</v>
      </c>
      <c r="D9" s="80" t="s">
        <v>120</v>
      </c>
      <c r="E9" s="81" t="s">
        <v>238</v>
      </c>
      <c r="F9" s="83" t="s">
        <v>239</v>
      </c>
    </row>
    <row r="10" spans="2:6" ht="63" x14ac:dyDescent="0.2">
      <c r="B10" s="397"/>
      <c r="C10" s="399"/>
      <c r="D10" s="80" t="s">
        <v>113</v>
      </c>
      <c r="E10" s="81" t="s">
        <v>240</v>
      </c>
      <c r="F10" s="83" t="s">
        <v>239</v>
      </c>
    </row>
    <row r="11" spans="2:6" ht="47.25" x14ac:dyDescent="0.2">
      <c r="B11" s="397"/>
      <c r="C11" s="399" t="s">
        <v>102</v>
      </c>
      <c r="D11" s="80" t="s">
        <v>114</v>
      </c>
      <c r="E11" s="81" t="s">
        <v>241</v>
      </c>
      <c r="F11" s="83" t="s">
        <v>239</v>
      </c>
    </row>
    <row r="12" spans="2:6" ht="47.25" x14ac:dyDescent="0.2">
      <c r="B12" s="397"/>
      <c r="C12" s="399"/>
      <c r="D12" s="80" t="s">
        <v>242</v>
      </c>
      <c r="E12" s="81" t="s">
        <v>243</v>
      </c>
      <c r="F12" s="83" t="s">
        <v>239</v>
      </c>
    </row>
    <row r="13" spans="2:6" ht="31.5" x14ac:dyDescent="0.2">
      <c r="B13" s="397"/>
      <c r="C13" s="399" t="s">
        <v>103</v>
      </c>
      <c r="D13" s="80" t="s">
        <v>115</v>
      </c>
      <c r="E13" s="81" t="s">
        <v>244</v>
      </c>
      <c r="F13" s="83" t="s">
        <v>239</v>
      </c>
    </row>
    <row r="14" spans="2:6" ht="32.25" thickBot="1" x14ac:dyDescent="0.25">
      <c r="B14" s="400"/>
      <c r="C14" s="401"/>
      <c r="D14" s="84" t="s">
        <v>245</v>
      </c>
      <c r="E14" s="85" t="s">
        <v>246</v>
      </c>
      <c r="F14" s="86" t="s">
        <v>239</v>
      </c>
    </row>
    <row r="15" spans="2:6" ht="49.5" customHeight="1" x14ac:dyDescent="0.2">
      <c r="B15" s="393" t="s">
        <v>247</v>
      </c>
      <c r="C15" s="393"/>
      <c r="D15" s="393"/>
      <c r="E15" s="393"/>
      <c r="F15" s="393"/>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141</v>
      </c>
      <c r="B1" t="s">
        <v>77</v>
      </c>
      <c r="C1" t="s">
        <v>142</v>
      </c>
      <c r="D1" t="s">
        <v>143</v>
      </c>
    </row>
    <row r="2" spans="1:4" x14ac:dyDescent="0.25">
      <c r="A2" t="s">
        <v>144</v>
      </c>
      <c r="B2" t="s">
        <v>105</v>
      </c>
      <c r="C2" t="s">
        <v>145</v>
      </c>
      <c r="D2" t="s">
        <v>146</v>
      </c>
    </row>
    <row r="3" spans="1:4" x14ac:dyDescent="0.25">
      <c r="A3" t="s">
        <v>121</v>
      </c>
      <c r="B3" t="s">
        <v>147</v>
      </c>
      <c r="C3" t="s">
        <v>148</v>
      </c>
      <c r="D3" t="s">
        <v>149</v>
      </c>
    </row>
    <row r="4" spans="1:4" x14ac:dyDescent="0.25">
      <c r="A4" t="s">
        <v>150</v>
      </c>
      <c r="B4" t="s">
        <v>151</v>
      </c>
      <c r="C4" t="s">
        <v>108</v>
      </c>
      <c r="D4" t="s">
        <v>127</v>
      </c>
    </row>
    <row r="5" spans="1:4" x14ac:dyDescent="0.25">
      <c r="A5" t="s">
        <v>147</v>
      </c>
      <c r="B5" t="s">
        <v>152</v>
      </c>
      <c r="C5" t="s">
        <v>153</v>
      </c>
      <c r="D5" t="s">
        <v>109</v>
      </c>
    </row>
    <row r="6" spans="1:4" x14ac:dyDescent="0.25">
      <c r="A6" t="s">
        <v>104</v>
      </c>
      <c r="B6" t="s">
        <v>122</v>
      </c>
      <c r="C6" t="s">
        <v>109</v>
      </c>
    </row>
    <row r="7" spans="1:4" x14ac:dyDescent="0.25">
      <c r="A7" t="s">
        <v>154</v>
      </c>
      <c r="B7" t="s">
        <v>155</v>
      </c>
    </row>
    <row r="8" spans="1:4" x14ac:dyDescent="0.25">
      <c r="A8" t="s">
        <v>156</v>
      </c>
    </row>
    <row r="9" spans="1:4" x14ac:dyDescent="0.25">
      <c r="A9" t="s">
        <v>157</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248</v>
      </c>
      <c r="E2" t="s">
        <v>249</v>
      </c>
    </row>
    <row r="3" spans="2:5" x14ac:dyDescent="0.25">
      <c r="B3" t="s">
        <v>130</v>
      </c>
      <c r="E3" t="s">
        <v>123</v>
      </c>
    </row>
    <row r="4" spans="2:5" x14ac:dyDescent="0.25">
      <c r="B4" t="s">
        <v>250</v>
      </c>
      <c r="E4" t="s">
        <v>106</v>
      </c>
    </row>
    <row r="5" spans="2:5" x14ac:dyDescent="0.25">
      <c r="B5" t="s">
        <v>116</v>
      </c>
    </row>
    <row r="8" spans="2:5" x14ac:dyDescent="0.25">
      <c r="B8" t="s">
        <v>251</v>
      </c>
    </row>
    <row r="9" spans="2:5" x14ac:dyDescent="0.25">
      <c r="B9" t="s">
        <v>252</v>
      </c>
    </row>
    <row r="10" spans="2:5" x14ac:dyDescent="0.25">
      <c r="B10" t="s">
        <v>119</v>
      </c>
    </row>
    <row r="13" spans="2:5" x14ac:dyDescent="0.25">
      <c r="B13" t="s">
        <v>253</v>
      </c>
    </row>
    <row r="14" spans="2:5" x14ac:dyDescent="0.25">
      <c r="B14" t="s">
        <v>132</v>
      </c>
    </row>
    <row r="15" spans="2:5" x14ac:dyDescent="0.25">
      <c r="B15" t="s">
        <v>254</v>
      </c>
    </row>
    <row r="16" spans="2:5" x14ac:dyDescent="0.25">
      <c r="B16" t="s">
        <v>255</v>
      </c>
    </row>
    <row r="17" spans="2:2" x14ac:dyDescent="0.25">
      <c r="B17" t="s">
        <v>256</v>
      </c>
    </row>
    <row r="18" spans="2:2" x14ac:dyDescent="0.25">
      <c r="B18" t="s">
        <v>257</v>
      </c>
    </row>
    <row r="19" spans="2:2" x14ac:dyDescent="0.25">
      <c r="B19" t="s">
        <v>107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Listas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Plan de Accion ETITC</cp:lastModifiedBy>
  <cp:revision/>
  <dcterms:created xsi:type="dcterms:W3CDTF">2020-03-24T23:12:47Z</dcterms:created>
  <dcterms:modified xsi:type="dcterms:W3CDTF">2024-09-12T17:07:34Z</dcterms:modified>
  <cp:category/>
  <cp:contentStatus/>
</cp:coreProperties>
</file>