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3/Seguimiento Mapas de Riesgo/"/>
    </mc:Choice>
  </mc:AlternateContent>
  <xr:revisionPtr revIDLastSave="9" documentId="11_4D0DEA06C87CEB4A5B1F8877867CD7EA0A6358CC" xr6:coauthVersionLast="47" xr6:coauthVersionMax="47" xr10:uidLastSave="{31B263BC-3A16-4ED8-BED7-ED6E73519294}"/>
  <bookViews>
    <workbookView xWindow="-120" yWindow="-120" windowWidth="20730" windowHeight="1104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Listas" sheetId="21" r:id="rId8"/>
    <sheet name="Opciones Tratamiento" sheetId="16" state="hidden" r:id="rId9"/>
    <sheet name="Hoja1" sheetId="11" state="hidden" r:id="rId10"/>
  </sheets>
  <externalReferences>
    <externalReference r:id="rId11"/>
  </externalReferences>
  <calcPr calcId="191029"/>
  <pivotCaches>
    <pivotCache cacheId="0"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1" i="1" l="1"/>
  <c r="AF14" i="1"/>
  <c r="O14" i="1" l="1"/>
  <c r="P14" i="1" s="1"/>
  <c r="O11" i="1"/>
  <c r="Y14" i="1" l="1"/>
  <c r="V14" i="1"/>
  <c r="L14" i="1"/>
  <c r="Y13" i="1"/>
  <c r="V13" i="1"/>
  <c r="Y12" i="1"/>
  <c r="V12" i="1"/>
  <c r="V11" i="1"/>
  <c r="Q11" i="1"/>
  <c r="L11" i="1"/>
  <c r="L19" i="1"/>
  <c r="M14" i="1" l="1"/>
  <c r="L28" i="18"/>
  <c r="AC14" i="1"/>
  <c r="AD14" i="1" s="1"/>
  <c r="AC29" i="19" s="1"/>
  <c r="M11" i="1"/>
  <c r="P38" i="18"/>
  <c r="T42" i="18"/>
  <c r="L40" i="18"/>
  <c r="J32" i="18"/>
  <c r="N36" i="18"/>
  <c r="Z40" i="18"/>
  <c r="R30" i="18"/>
  <c r="V32" i="18"/>
  <c r="Z34" i="18"/>
  <c r="X22" i="18"/>
  <c r="V28" i="18"/>
  <c r="T16" i="18"/>
  <c r="R22" i="18"/>
  <c r="P28" i="18"/>
  <c r="J26" i="18"/>
  <c r="J18" i="18"/>
  <c r="AH14" i="18"/>
  <c r="AL18" i="18"/>
  <c r="AJ24" i="18"/>
  <c r="AH30" i="18"/>
  <c r="AL34" i="18"/>
  <c r="AJ40" i="18"/>
  <c r="AH8" i="18"/>
  <c r="AL12" i="18"/>
  <c r="AF24" i="18"/>
  <c r="AD30" i="18"/>
  <c r="AB36" i="18"/>
  <c r="AF40" i="18"/>
  <c r="X14" i="18"/>
  <c r="AB16" i="18"/>
  <c r="AF18" i="18"/>
  <c r="R6" i="18"/>
  <c r="P8" i="18"/>
  <c r="AF8" i="18"/>
  <c r="AD10" i="18"/>
  <c r="AB12" i="18"/>
  <c r="N10" i="18"/>
  <c r="P14" i="18"/>
  <c r="AL20" i="18"/>
  <c r="AH10" i="18"/>
  <c r="V18" i="18"/>
  <c r="Z20" i="18"/>
  <c r="R12" i="18"/>
  <c r="R14" i="18"/>
  <c r="AH22" i="18"/>
  <c r="AL42" i="18"/>
  <c r="AB44" i="18"/>
  <c r="X8" i="18"/>
  <c r="J44" i="18"/>
  <c r="T14" i="18"/>
  <c r="AL16" i="18"/>
  <c r="AF22" i="18"/>
  <c r="Z18" i="18"/>
  <c r="J36" i="18"/>
  <c r="Z36" i="18"/>
  <c r="L16" i="18"/>
  <c r="AH34" i="18"/>
  <c r="AH12" i="18"/>
  <c r="X16" i="18"/>
  <c r="J10" i="18"/>
  <c r="R38" i="18"/>
  <c r="P44" i="18"/>
  <c r="N40" i="18"/>
  <c r="L32" i="18"/>
  <c r="J30" i="18"/>
  <c r="V42" i="18"/>
  <c r="T30" i="18"/>
  <c r="X32" i="18"/>
  <c r="P36" i="18"/>
  <c r="Z22" i="18"/>
  <c r="X28" i="18"/>
  <c r="P18" i="18"/>
  <c r="T22" i="18"/>
  <c r="R28" i="18"/>
  <c r="L26" i="18"/>
  <c r="L18" i="18"/>
  <c r="AJ14" i="18"/>
  <c r="AH20" i="18"/>
  <c r="AL24" i="18"/>
  <c r="AJ30" i="18"/>
  <c r="AH36" i="18"/>
  <c r="AL40" i="18"/>
  <c r="AJ8" i="18"/>
  <c r="AH6" i="18"/>
  <c r="AB26" i="18"/>
  <c r="AF30" i="18"/>
  <c r="AD36" i="18"/>
  <c r="AB42" i="18"/>
  <c r="Z14" i="18"/>
  <c r="AD16" i="18"/>
  <c r="V20" i="18"/>
  <c r="T6" i="18"/>
  <c r="R8" i="18"/>
  <c r="P10" i="18"/>
  <c r="AF10" i="18"/>
  <c r="AD12" i="18"/>
  <c r="J12" i="18"/>
  <c r="L42" i="18"/>
  <c r="V38" i="18"/>
  <c r="P34" i="18"/>
  <c r="T18" i="18"/>
  <c r="J28" i="18"/>
  <c r="AJ26" i="18"/>
  <c r="AJ42" i="18"/>
  <c r="AD32" i="18"/>
  <c r="AD14" i="18"/>
  <c r="T10" i="18"/>
  <c r="J8" i="18"/>
  <c r="P20" i="18"/>
  <c r="L20" i="18"/>
  <c r="AJ32" i="18"/>
  <c r="AJ10" i="18"/>
  <c r="AD38" i="18"/>
  <c r="X18" i="18"/>
  <c r="Z6" i="18"/>
  <c r="J6" i="18"/>
  <c r="Z38" i="18"/>
  <c r="P26" i="18"/>
  <c r="AJ22" i="18"/>
  <c r="AL10" i="18"/>
  <c r="V16" i="18"/>
  <c r="X10" i="18"/>
  <c r="P42" i="18"/>
  <c r="Z44" i="18"/>
  <c r="P16" i="18"/>
  <c r="AH18" i="18"/>
  <c r="AJ44" i="18"/>
  <c r="AB40" i="18"/>
  <c r="AB18" i="18"/>
  <c r="AB8" i="18"/>
  <c r="T38" i="18"/>
  <c r="R44" i="18"/>
  <c r="J42" i="18"/>
  <c r="N32" i="18"/>
  <c r="N30" i="18"/>
  <c r="X42" i="18"/>
  <c r="V30" i="18"/>
  <c r="Z32" i="18"/>
  <c r="R36" i="18"/>
  <c r="V24" i="18"/>
  <c r="Z28" i="18"/>
  <c r="R18" i="18"/>
  <c r="P24" i="18"/>
  <c r="T28" i="18"/>
  <c r="N26" i="18"/>
  <c r="N18" i="18"/>
  <c r="AL14" i="18"/>
  <c r="AJ20" i="18"/>
  <c r="AH26" i="18"/>
  <c r="AL30" i="18"/>
  <c r="AJ36" i="18"/>
  <c r="AH42" i="18"/>
  <c r="AL8" i="18"/>
  <c r="AL6" i="18"/>
  <c r="AD26" i="18"/>
  <c r="AB32" i="18"/>
  <c r="AF36" i="18"/>
  <c r="AD42" i="18"/>
  <c r="AB14" i="18"/>
  <c r="AF16" i="18"/>
  <c r="X20" i="18"/>
  <c r="V6" i="18"/>
  <c r="T8" i="18"/>
  <c r="R10" i="18"/>
  <c r="P12" i="18"/>
  <c r="AF12" i="18"/>
  <c r="L12" i="18"/>
  <c r="T44" i="18"/>
  <c r="Z42" i="18"/>
  <c r="X24" i="18"/>
  <c r="J22" i="18"/>
  <c r="AH16" i="18"/>
  <c r="AL36" i="18"/>
  <c r="AF26" i="18"/>
  <c r="AF42" i="18"/>
  <c r="X6" i="18"/>
  <c r="N12" i="18"/>
  <c r="L22" i="18"/>
  <c r="AL26" i="18"/>
  <c r="AD22" i="18"/>
  <c r="AF14" i="18"/>
  <c r="V10" i="18"/>
  <c r="N34" i="18"/>
  <c r="V26" i="18"/>
  <c r="J16" i="18"/>
  <c r="AH44" i="18"/>
  <c r="AF38" i="18"/>
  <c r="Z8" i="18"/>
  <c r="T20" i="18"/>
  <c r="AD34" i="18"/>
  <c r="Z10" i="18"/>
  <c r="L24" i="18"/>
  <c r="R40" i="18"/>
  <c r="J38" i="18"/>
  <c r="N42" i="18"/>
  <c r="L34" i="18"/>
  <c r="X38" i="18"/>
  <c r="V44" i="18"/>
  <c r="Z30" i="18"/>
  <c r="R34" i="18"/>
  <c r="V36" i="18"/>
  <c r="T24" i="18"/>
  <c r="AJ16" i="18"/>
  <c r="AB28" i="18"/>
  <c r="L8" i="18"/>
  <c r="P32" i="18"/>
  <c r="N22" i="18"/>
  <c r="AL32" i="18"/>
  <c r="AD28" i="18"/>
  <c r="AB6" i="18"/>
  <c r="N38" i="18"/>
  <c r="R32" i="18"/>
  <c r="J24" i="18"/>
  <c r="AJ28" i="18"/>
  <c r="AB24" i="18"/>
  <c r="AF20" i="18"/>
  <c r="T40" i="18"/>
  <c r="X44" i="18"/>
  <c r="T34" i="18"/>
  <c r="R20" i="18"/>
  <c r="AH28" i="18"/>
  <c r="AD44" i="18"/>
  <c r="V12" i="18"/>
  <c r="N8" i="18"/>
  <c r="L44" i="18"/>
  <c r="V34" i="18"/>
  <c r="R26" i="18"/>
  <c r="AL22" i="18"/>
  <c r="AF28" i="18"/>
  <c r="AD6" i="18"/>
  <c r="R42" i="18"/>
  <c r="J40" i="18"/>
  <c r="N44" i="18"/>
  <c r="L36" i="18"/>
  <c r="X40" i="18"/>
  <c r="P30" i="18"/>
  <c r="T32" i="18"/>
  <c r="X34" i="18"/>
  <c r="V22" i="18"/>
  <c r="Z26" i="18"/>
  <c r="R16" i="18"/>
  <c r="P22" i="18"/>
  <c r="T26" i="18"/>
  <c r="N24" i="18"/>
  <c r="N16" i="18"/>
  <c r="N14" i="18"/>
  <c r="AJ18" i="18"/>
  <c r="AH24" i="18"/>
  <c r="AL28" i="18"/>
  <c r="AJ34" i="18"/>
  <c r="AH40" i="18"/>
  <c r="AL44" i="18"/>
  <c r="AJ12" i="18"/>
  <c r="AD24" i="18"/>
  <c r="AB30" i="18"/>
  <c r="AF34" i="18"/>
  <c r="AD40" i="18"/>
  <c r="V14" i="18"/>
  <c r="Z16" i="18"/>
  <c r="AD18" i="18"/>
  <c r="P6" i="18"/>
  <c r="AF6" i="18"/>
  <c r="AD8" i="18"/>
  <c r="AB10" i="18"/>
  <c r="Z12" i="18"/>
  <c r="L10" i="18"/>
  <c r="P40" i="18"/>
  <c r="J34" i="18"/>
  <c r="X30" i="18"/>
  <c r="T36" i="18"/>
  <c r="R24" i="18"/>
  <c r="J20" i="18"/>
  <c r="AH32" i="18"/>
  <c r="AB22" i="18"/>
  <c r="AB38" i="18"/>
  <c r="V8" i="18"/>
  <c r="Z24" i="18"/>
  <c r="N28" i="18"/>
  <c r="AH38" i="18"/>
  <c r="AF32" i="18"/>
  <c r="AB20" i="18"/>
  <c r="T12" i="18"/>
  <c r="L38" i="18"/>
  <c r="X36" i="18"/>
  <c r="N20" i="18"/>
  <c r="AJ38" i="18"/>
  <c r="AB34" i="18"/>
  <c r="AD20" i="18"/>
  <c r="N6" i="18"/>
  <c r="V40" i="18"/>
  <c r="X26" i="18"/>
  <c r="J14" i="18"/>
  <c r="AL38" i="18"/>
  <c r="AF44" i="18"/>
  <c r="X12" i="18"/>
  <c r="AE14" i="1"/>
  <c r="R14" i="1"/>
  <c r="R11" i="1"/>
  <c r="AC11" i="1"/>
  <c r="AD11" i="1" s="1"/>
  <c r="AG11" i="1"/>
  <c r="AF11" i="1" s="1"/>
  <c r="F221" i="13"/>
  <c r="F211" i="13"/>
  <c r="F212" i="13"/>
  <c r="F213" i="13"/>
  <c r="F214" i="13"/>
  <c r="F215" i="13"/>
  <c r="F216" i="13"/>
  <c r="F217" i="13"/>
  <c r="F218" i="13"/>
  <c r="F219" i="13"/>
  <c r="F220" i="13"/>
  <c r="F210" i="13"/>
  <c r="B221" i="13" a="1"/>
  <c r="L42" i="19" l="1"/>
  <c r="L38" i="19"/>
  <c r="T49" i="19"/>
  <c r="S55" i="19"/>
  <c r="O46" i="19"/>
  <c r="K48" i="19"/>
  <c r="M49" i="19"/>
  <c r="O50" i="19"/>
  <c r="K52" i="19"/>
  <c r="M53" i="19"/>
  <c r="O54" i="19"/>
  <c r="K37" i="19"/>
  <c r="M38" i="19"/>
  <c r="O39" i="19"/>
  <c r="K41" i="19"/>
  <c r="M42" i="19"/>
  <c r="O43" i="19"/>
  <c r="K45" i="19"/>
  <c r="L36" i="19"/>
  <c r="Z47" i="19"/>
  <c r="V50" i="19"/>
  <c r="X52" i="19"/>
  <c r="X54" i="19"/>
  <c r="Q47" i="19"/>
  <c r="T55" i="19"/>
  <c r="J47" i="19"/>
  <c r="L48" i="19"/>
  <c r="N49" i="19"/>
  <c r="J51" i="19"/>
  <c r="L52" i="19"/>
  <c r="N53" i="19"/>
  <c r="J55" i="19"/>
  <c r="L37" i="19"/>
  <c r="N38" i="19"/>
  <c r="J40" i="19"/>
  <c r="L41" i="19"/>
  <c r="N42" i="19"/>
  <c r="J44" i="19"/>
  <c r="L45" i="19"/>
  <c r="K36" i="19"/>
  <c r="V48" i="19"/>
  <c r="X50" i="19"/>
  <c r="Z52" i="19"/>
  <c r="Z54" i="19"/>
  <c r="R36" i="19"/>
  <c r="Z36" i="19"/>
  <c r="V37" i="19"/>
  <c r="R38" i="19"/>
  <c r="Z38" i="19"/>
  <c r="V39" i="19"/>
  <c r="R40" i="19"/>
  <c r="Z40" i="19"/>
  <c r="V41" i="19"/>
  <c r="R42" i="19"/>
  <c r="Z42" i="19"/>
  <c r="V43" i="19"/>
  <c r="R44" i="19"/>
  <c r="Z44" i="19"/>
  <c r="V45" i="19"/>
  <c r="X26" i="19"/>
  <c r="Z27" i="19"/>
  <c r="V29" i="19"/>
  <c r="X30" i="19"/>
  <c r="Z31" i="19"/>
  <c r="V33" i="19"/>
  <c r="X34" i="19"/>
  <c r="Z35" i="19"/>
  <c r="P26" i="19"/>
  <c r="L27" i="19"/>
  <c r="T27" i="19"/>
  <c r="P28" i="19"/>
  <c r="L29" i="19"/>
  <c r="T29" i="19"/>
  <c r="P30" i="19"/>
  <c r="L31" i="19"/>
  <c r="T31" i="19"/>
  <c r="P32" i="19"/>
  <c r="L33" i="19"/>
  <c r="T33" i="19"/>
  <c r="P34" i="19"/>
  <c r="L35" i="19"/>
  <c r="T35" i="19"/>
  <c r="P17" i="19"/>
  <c r="R18" i="19"/>
  <c r="T19" i="19"/>
  <c r="P21" i="19"/>
  <c r="R22" i="19"/>
  <c r="T23" i="19"/>
  <c r="P25" i="19"/>
  <c r="L18" i="19"/>
  <c r="N19" i="19"/>
  <c r="J21" i="19"/>
  <c r="L22" i="19"/>
  <c r="N23" i="19"/>
  <c r="J25" i="19"/>
  <c r="L16" i="19"/>
  <c r="AH16" i="19"/>
  <c r="AJ17" i="19"/>
  <c r="AL18" i="19"/>
  <c r="AH20" i="19"/>
  <c r="AJ21" i="19"/>
  <c r="AL22" i="19"/>
  <c r="AH24" i="19"/>
  <c r="AJ25" i="19"/>
  <c r="AL26" i="19"/>
  <c r="AH28" i="19"/>
  <c r="AJ29" i="19"/>
  <c r="AL30" i="19"/>
  <c r="R48" i="19"/>
  <c r="U55" i="19"/>
  <c r="K47" i="19"/>
  <c r="M48" i="19"/>
  <c r="O49" i="19"/>
  <c r="K51" i="19"/>
  <c r="M52" i="19"/>
  <c r="O53" i="19"/>
  <c r="K55" i="19"/>
  <c r="M37" i="19"/>
  <c r="O38" i="19"/>
  <c r="K40" i="19"/>
  <c r="M41" i="19"/>
  <c r="O42" i="19"/>
  <c r="K44" i="19"/>
  <c r="M45" i="19"/>
  <c r="J36" i="19"/>
  <c r="Z50" i="19"/>
  <c r="V53" i="19"/>
  <c r="V55" i="19"/>
  <c r="S48" i="19"/>
  <c r="J46" i="19"/>
  <c r="L47" i="19"/>
  <c r="N48" i="19"/>
  <c r="J50" i="19"/>
  <c r="L51" i="19"/>
  <c r="N52" i="19"/>
  <c r="J54" i="19"/>
  <c r="L55" i="19"/>
  <c r="N37" i="19"/>
  <c r="J39" i="19"/>
  <c r="L40" i="19"/>
  <c r="N41" i="19"/>
  <c r="J43" i="19"/>
  <c r="L44" i="19"/>
  <c r="N45" i="19"/>
  <c r="V46" i="19"/>
  <c r="X48" i="19"/>
  <c r="V51" i="19"/>
  <c r="T36" i="19"/>
  <c r="P37" i="19"/>
  <c r="X37" i="19"/>
  <c r="T38" i="19"/>
  <c r="P39" i="19"/>
  <c r="X39" i="19"/>
  <c r="T40" i="19"/>
  <c r="P41" i="19"/>
  <c r="X41" i="19"/>
  <c r="T42" i="19"/>
  <c r="P43" i="19"/>
  <c r="X43" i="19"/>
  <c r="T44" i="19"/>
  <c r="P45" i="19"/>
  <c r="X45" i="19"/>
  <c r="Z26" i="19"/>
  <c r="V28" i="19"/>
  <c r="X29" i="19"/>
  <c r="Z30" i="19"/>
  <c r="V32" i="19"/>
  <c r="X33" i="19"/>
  <c r="Z34" i="19"/>
  <c r="J26" i="19"/>
  <c r="R26" i="19"/>
  <c r="N27" i="19"/>
  <c r="J28" i="19"/>
  <c r="R28" i="19"/>
  <c r="N29" i="19"/>
  <c r="J30" i="19"/>
  <c r="R30" i="19"/>
  <c r="N31" i="19"/>
  <c r="J32" i="19"/>
  <c r="R32" i="19"/>
  <c r="N33" i="19"/>
  <c r="J34" i="19"/>
  <c r="R34" i="19"/>
  <c r="N35" i="19"/>
  <c r="P16" i="19"/>
  <c r="R17" i="19"/>
  <c r="T18" i="19"/>
  <c r="P20" i="19"/>
  <c r="R21" i="19"/>
  <c r="T22" i="19"/>
  <c r="P24" i="19"/>
  <c r="R25" i="19"/>
  <c r="N18" i="19"/>
  <c r="J20" i="19"/>
  <c r="L21" i="19"/>
  <c r="N22" i="19"/>
  <c r="J24" i="19"/>
  <c r="L25" i="19"/>
  <c r="N16" i="19"/>
  <c r="AJ16" i="19"/>
  <c r="AL17" i="19"/>
  <c r="AH19" i="19"/>
  <c r="AJ20" i="19"/>
  <c r="AL21" i="19"/>
  <c r="AH23" i="19"/>
  <c r="AJ24" i="19"/>
  <c r="AL25" i="19"/>
  <c r="AH27" i="19"/>
  <c r="AJ28" i="19"/>
  <c r="AL29" i="19"/>
  <c r="R52" i="19"/>
  <c r="K46" i="19"/>
  <c r="M47" i="19"/>
  <c r="O48" i="19"/>
  <c r="K50" i="19"/>
  <c r="M51" i="19"/>
  <c r="O52" i="19"/>
  <c r="K54" i="19"/>
  <c r="M55" i="19"/>
  <c r="O37" i="19"/>
  <c r="K39" i="19"/>
  <c r="M40" i="19"/>
  <c r="O41" i="19"/>
  <c r="K43" i="19"/>
  <c r="M44" i="19"/>
  <c r="O45" i="19"/>
  <c r="X46" i="19"/>
  <c r="Z48" i="19"/>
  <c r="X51" i="19"/>
  <c r="X53" i="19"/>
  <c r="X55" i="19"/>
  <c r="S52" i="19"/>
  <c r="L46" i="19"/>
  <c r="N47" i="19"/>
  <c r="J49" i="19"/>
  <c r="L50" i="19"/>
  <c r="N51" i="19"/>
  <c r="J53" i="19"/>
  <c r="L54" i="19"/>
  <c r="N55" i="19"/>
  <c r="J38" i="19"/>
  <c r="L39" i="19"/>
  <c r="N40" i="19"/>
  <c r="J42" i="19"/>
  <c r="L43" i="19"/>
  <c r="N44" i="19"/>
  <c r="O36" i="19"/>
  <c r="Z46" i="19"/>
  <c r="V49" i="19"/>
  <c r="Z51" i="19"/>
  <c r="Z55" i="19"/>
  <c r="V36" i="19"/>
  <c r="R37" i="19"/>
  <c r="Z37" i="19"/>
  <c r="V38" i="19"/>
  <c r="R39" i="19"/>
  <c r="Z39" i="19"/>
  <c r="V40" i="19"/>
  <c r="R41" i="19"/>
  <c r="Z41" i="19"/>
  <c r="V42" i="19"/>
  <c r="R43" i="19"/>
  <c r="Z43" i="19"/>
  <c r="V44" i="19"/>
  <c r="R45" i="19"/>
  <c r="Z45" i="19"/>
  <c r="V27" i="19"/>
  <c r="X28" i="19"/>
  <c r="Z29" i="19"/>
  <c r="V31" i="19"/>
  <c r="X32" i="19"/>
  <c r="Z33" i="19"/>
  <c r="V35" i="19"/>
  <c r="L26" i="19"/>
  <c r="T26" i="19"/>
  <c r="P27" i="19"/>
  <c r="L28" i="19"/>
  <c r="T28" i="19"/>
  <c r="P29" i="19"/>
  <c r="L30" i="19"/>
  <c r="T30" i="19"/>
  <c r="P31" i="19"/>
  <c r="L32" i="19"/>
  <c r="T32" i="19"/>
  <c r="P33" i="19"/>
  <c r="L34" i="19"/>
  <c r="T34" i="19"/>
  <c r="P35" i="19"/>
  <c r="R16" i="19"/>
  <c r="T17" i="19"/>
  <c r="P19" i="19"/>
  <c r="R20" i="19"/>
  <c r="T21" i="19"/>
  <c r="P23" i="19"/>
  <c r="R24" i="19"/>
  <c r="T25" i="19"/>
  <c r="J19" i="19"/>
  <c r="L20" i="19"/>
  <c r="N21" i="19"/>
  <c r="J23" i="19"/>
  <c r="L24" i="19"/>
  <c r="N25" i="19"/>
  <c r="L17" i="19"/>
  <c r="AL16" i="19"/>
  <c r="AH18" i="19"/>
  <c r="AJ19" i="19"/>
  <c r="AL20" i="19"/>
  <c r="AH22" i="19"/>
  <c r="AJ23" i="19"/>
  <c r="AL24" i="19"/>
  <c r="AH26" i="19"/>
  <c r="AJ27" i="19"/>
  <c r="AL28" i="19"/>
  <c r="AH30" i="19"/>
  <c r="T53" i="19"/>
  <c r="M46" i="19"/>
  <c r="O47" i="19"/>
  <c r="K49" i="19"/>
  <c r="M50" i="19"/>
  <c r="O51" i="19"/>
  <c r="K53" i="19"/>
  <c r="M54" i="19"/>
  <c r="O55" i="19"/>
  <c r="K38" i="19"/>
  <c r="M39" i="19"/>
  <c r="O40" i="19"/>
  <c r="K42" i="19"/>
  <c r="M43" i="19"/>
  <c r="O44" i="19"/>
  <c r="N36" i="19"/>
  <c r="V47" i="19"/>
  <c r="X49" i="19"/>
  <c r="V52" i="19"/>
  <c r="Z53" i="19"/>
  <c r="U53" i="19"/>
  <c r="N46" i="19"/>
  <c r="J48" i="19"/>
  <c r="L49" i="19"/>
  <c r="N50" i="19"/>
  <c r="J52" i="19"/>
  <c r="L53" i="19"/>
  <c r="N54" i="19"/>
  <c r="J37" i="19"/>
  <c r="N39" i="19"/>
  <c r="J41" i="19"/>
  <c r="N43" i="19"/>
  <c r="J45" i="19"/>
  <c r="M36" i="19"/>
  <c r="X47" i="19"/>
  <c r="Z49" i="19"/>
  <c r="V54" i="19"/>
  <c r="P36" i="19"/>
  <c r="X36" i="19"/>
  <c r="T37" i="19"/>
  <c r="P38" i="19"/>
  <c r="X38" i="19"/>
  <c r="T39" i="19"/>
  <c r="P40" i="19"/>
  <c r="X40" i="19"/>
  <c r="T41" i="19"/>
  <c r="P42" i="19"/>
  <c r="X42" i="19"/>
  <c r="T43" i="19"/>
  <c r="P44" i="19"/>
  <c r="X44" i="19"/>
  <c r="T45" i="19"/>
  <c r="V26" i="19"/>
  <c r="X27" i="19"/>
  <c r="Z28" i="19"/>
  <c r="V30" i="19"/>
  <c r="X31" i="19"/>
  <c r="Z32" i="19"/>
  <c r="V34" i="19"/>
  <c r="X35" i="19"/>
  <c r="N26" i="19"/>
  <c r="J27" i="19"/>
  <c r="R27" i="19"/>
  <c r="N28" i="19"/>
  <c r="J29" i="19"/>
  <c r="R29" i="19"/>
  <c r="N30" i="19"/>
  <c r="J31" i="19"/>
  <c r="R31" i="19"/>
  <c r="N32" i="19"/>
  <c r="J33" i="19"/>
  <c r="R33" i="19"/>
  <c r="N34" i="19"/>
  <c r="J35" i="19"/>
  <c r="R35" i="19"/>
  <c r="T16" i="19"/>
  <c r="P18" i="19"/>
  <c r="R19" i="19"/>
  <c r="T20" i="19"/>
  <c r="P22" i="19"/>
  <c r="R23" i="19"/>
  <c r="T24" i="19"/>
  <c r="J18" i="19"/>
  <c r="L19" i="19"/>
  <c r="N20" i="19"/>
  <c r="J22" i="19"/>
  <c r="L23" i="19"/>
  <c r="N24" i="19"/>
  <c r="J16" i="19"/>
  <c r="N17" i="19"/>
  <c r="AH17" i="19"/>
  <c r="AJ18" i="19"/>
  <c r="AL19" i="19"/>
  <c r="AH21" i="19"/>
  <c r="AJ22" i="19"/>
  <c r="AL23" i="19"/>
  <c r="AH25" i="19"/>
  <c r="AJ26" i="19"/>
  <c r="AL27" i="19"/>
  <c r="AH29" i="19"/>
  <c r="AJ30" i="19"/>
  <c r="AL31" i="19"/>
  <c r="AH33" i="19"/>
  <c r="AJ34" i="19"/>
  <c r="AL35" i="19"/>
  <c r="AH37" i="19"/>
  <c r="AJ38" i="19"/>
  <c r="AL39" i="19"/>
  <c r="AH41" i="19"/>
  <c r="AJ42" i="19"/>
  <c r="AL43" i="19"/>
  <c r="AH45" i="19"/>
  <c r="AJ46" i="19"/>
  <c r="AL47" i="19"/>
  <c r="AH49" i="19"/>
  <c r="AJ50" i="19"/>
  <c r="AL51" i="19"/>
  <c r="AH53" i="19"/>
  <c r="AJ54" i="19"/>
  <c r="AL55" i="19"/>
  <c r="AH9" i="19"/>
  <c r="AJ10" i="19"/>
  <c r="AL11" i="19"/>
  <c r="AH13" i="19"/>
  <c r="AJ14" i="19"/>
  <c r="AL15" i="19"/>
  <c r="AJ7" i="19"/>
  <c r="AF26" i="19"/>
  <c r="AB28" i="19"/>
  <c r="AD29" i="19"/>
  <c r="AF30" i="19"/>
  <c r="AB32" i="19"/>
  <c r="AD33" i="19"/>
  <c r="AF34" i="19"/>
  <c r="AB36" i="19"/>
  <c r="AD37" i="19"/>
  <c r="AF38" i="19"/>
  <c r="AB40" i="19"/>
  <c r="AD41" i="19"/>
  <c r="AF42" i="19"/>
  <c r="AB44" i="19"/>
  <c r="AD45" i="19"/>
  <c r="AF46" i="19"/>
  <c r="AB48" i="19"/>
  <c r="AD49" i="19"/>
  <c r="AF50" i="19"/>
  <c r="AB52" i="19"/>
  <c r="AD53" i="19"/>
  <c r="AF54" i="19"/>
  <c r="V16" i="19"/>
  <c r="AD16" i="19"/>
  <c r="Z17" i="19"/>
  <c r="V18" i="19"/>
  <c r="AD18" i="19"/>
  <c r="Z19" i="19"/>
  <c r="V20" i="19"/>
  <c r="AD20" i="19"/>
  <c r="Z21" i="19"/>
  <c r="V22" i="19"/>
  <c r="AD22" i="19"/>
  <c r="Z23" i="19"/>
  <c r="V24" i="19"/>
  <c r="AD24" i="19"/>
  <c r="Z25" i="19"/>
  <c r="P6" i="19"/>
  <c r="X6" i="19"/>
  <c r="AF6" i="19"/>
  <c r="V7" i="19"/>
  <c r="AD7" i="19"/>
  <c r="T8" i="19"/>
  <c r="AB8" i="19"/>
  <c r="R9" i="19"/>
  <c r="Z9" i="19"/>
  <c r="P10" i="19"/>
  <c r="X10" i="19"/>
  <c r="AF10" i="19"/>
  <c r="V11" i="19"/>
  <c r="AD11" i="19"/>
  <c r="T12" i="19"/>
  <c r="AB12" i="19"/>
  <c r="R13" i="19"/>
  <c r="Z13" i="19"/>
  <c r="P14" i="19"/>
  <c r="X14" i="19"/>
  <c r="AF14" i="19"/>
  <c r="AH32" i="19"/>
  <c r="AJ33" i="19"/>
  <c r="AL34" i="19"/>
  <c r="AH36" i="19"/>
  <c r="AJ37" i="19"/>
  <c r="AL38" i="19"/>
  <c r="AH40" i="19"/>
  <c r="AJ41" i="19"/>
  <c r="AL42" i="19"/>
  <c r="AH44" i="19"/>
  <c r="AJ45" i="19"/>
  <c r="AL46" i="19"/>
  <c r="AH48" i="19"/>
  <c r="AJ49" i="19"/>
  <c r="AL50" i="19"/>
  <c r="AH52" i="19"/>
  <c r="AJ53" i="19"/>
  <c r="AL54" i="19"/>
  <c r="AH8" i="19"/>
  <c r="AJ9" i="19"/>
  <c r="AL10" i="19"/>
  <c r="AH12" i="19"/>
  <c r="AJ13" i="19"/>
  <c r="AL14" i="19"/>
  <c r="AH6" i="19"/>
  <c r="AL7" i="19"/>
  <c r="AB27" i="19"/>
  <c r="AD28" i="19"/>
  <c r="AF29" i="19"/>
  <c r="AB31" i="19"/>
  <c r="AD32" i="19"/>
  <c r="AF33" i="19"/>
  <c r="AB35" i="19"/>
  <c r="AD36" i="19"/>
  <c r="AF37" i="19"/>
  <c r="AB39" i="19"/>
  <c r="AD40" i="19"/>
  <c r="AF41" i="19"/>
  <c r="AB43" i="19"/>
  <c r="AD44" i="19"/>
  <c r="AF45" i="19"/>
  <c r="AB47" i="19"/>
  <c r="AD48" i="19"/>
  <c r="AF49" i="19"/>
  <c r="AB51" i="19"/>
  <c r="AD52" i="19"/>
  <c r="AF53" i="19"/>
  <c r="AB55" i="19"/>
  <c r="X16" i="19"/>
  <c r="AF16" i="19"/>
  <c r="AB17" i="19"/>
  <c r="X18" i="19"/>
  <c r="AF18" i="19"/>
  <c r="AB19" i="19"/>
  <c r="X20" i="19"/>
  <c r="AF20" i="19"/>
  <c r="AB21" i="19"/>
  <c r="X22" i="19"/>
  <c r="AF22" i="19"/>
  <c r="AB23" i="19"/>
  <c r="X24" i="19"/>
  <c r="AF24" i="19"/>
  <c r="AB25" i="19"/>
  <c r="R6" i="19"/>
  <c r="Z6" i="19"/>
  <c r="P7" i="19"/>
  <c r="X7" i="19"/>
  <c r="AF7" i="19"/>
  <c r="V8" i="19"/>
  <c r="AD8" i="19"/>
  <c r="T9" i="19"/>
  <c r="AB9" i="19"/>
  <c r="R10" i="19"/>
  <c r="Z10" i="19"/>
  <c r="P11" i="19"/>
  <c r="X11" i="19"/>
  <c r="AF11" i="19"/>
  <c r="V12" i="19"/>
  <c r="AD12" i="19"/>
  <c r="T13" i="19"/>
  <c r="AB13" i="19"/>
  <c r="R14" i="19"/>
  <c r="Z14" i="19"/>
  <c r="AH31" i="19"/>
  <c r="AJ32" i="19"/>
  <c r="AL33" i="19"/>
  <c r="AH35" i="19"/>
  <c r="AJ36" i="19"/>
  <c r="AL37" i="19"/>
  <c r="AH39" i="19"/>
  <c r="AJ40" i="19"/>
  <c r="AL41" i="19"/>
  <c r="AH43" i="19"/>
  <c r="AJ44" i="19"/>
  <c r="AL45" i="19"/>
  <c r="AH47" i="19"/>
  <c r="AJ48" i="19"/>
  <c r="AL49" i="19"/>
  <c r="AH51" i="19"/>
  <c r="AJ52" i="19"/>
  <c r="AL53" i="19"/>
  <c r="AH55" i="19"/>
  <c r="AJ8" i="19"/>
  <c r="AL9" i="19"/>
  <c r="AH11" i="19"/>
  <c r="AJ12" i="19"/>
  <c r="AL13" i="19"/>
  <c r="AH15" i="19"/>
  <c r="AJ6" i="19"/>
  <c r="AB26" i="19"/>
  <c r="AD27" i="19"/>
  <c r="AF28" i="19"/>
  <c r="AB30" i="19"/>
  <c r="AD31" i="19"/>
  <c r="AF32" i="19"/>
  <c r="AB34" i="19"/>
  <c r="AD35" i="19"/>
  <c r="AF36" i="19"/>
  <c r="AB38" i="19"/>
  <c r="AD39" i="19"/>
  <c r="AF40" i="19"/>
  <c r="AB42" i="19"/>
  <c r="AD43" i="19"/>
  <c r="AF44" i="19"/>
  <c r="AB46" i="19"/>
  <c r="AD47" i="19"/>
  <c r="AF48" i="19"/>
  <c r="AB50" i="19"/>
  <c r="AD51" i="19"/>
  <c r="AF52" i="19"/>
  <c r="AB54" i="19"/>
  <c r="AD55" i="19"/>
  <c r="Z16" i="19"/>
  <c r="V17" i="19"/>
  <c r="AD17" i="19"/>
  <c r="Z18" i="19"/>
  <c r="V19" i="19"/>
  <c r="AD19" i="19"/>
  <c r="Z20" i="19"/>
  <c r="V21" i="19"/>
  <c r="AD21" i="19"/>
  <c r="Z22" i="19"/>
  <c r="V23" i="19"/>
  <c r="AD23" i="19"/>
  <c r="Z24" i="19"/>
  <c r="V25" i="19"/>
  <c r="AD25" i="19"/>
  <c r="T6" i="19"/>
  <c r="AB6" i="19"/>
  <c r="R7" i="19"/>
  <c r="Z7" i="19"/>
  <c r="P8" i="19"/>
  <c r="X8" i="19"/>
  <c r="AF8" i="19"/>
  <c r="V9" i="19"/>
  <c r="AD9" i="19"/>
  <c r="T10" i="19"/>
  <c r="AB10" i="19"/>
  <c r="R11" i="19"/>
  <c r="Z11" i="19"/>
  <c r="P12" i="19"/>
  <c r="X12" i="19"/>
  <c r="AF12" i="19"/>
  <c r="V13" i="19"/>
  <c r="AD13" i="19"/>
  <c r="T14" i="19"/>
  <c r="AB14" i="19"/>
  <c r="AL36" i="19"/>
  <c r="AJ47" i="19"/>
  <c r="AH10" i="19"/>
  <c r="AB29" i="19"/>
  <c r="AF39" i="19"/>
  <c r="AD50" i="19"/>
  <c r="AB18" i="19"/>
  <c r="AF23" i="19"/>
  <c r="R8" i="19"/>
  <c r="AB11" i="19"/>
  <c r="AD14" i="19"/>
  <c r="V15" i="19"/>
  <c r="AD15" i="19"/>
  <c r="N8" i="19"/>
  <c r="J10" i="19"/>
  <c r="L11" i="19"/>
  <c r="N12" i="19"/>
  <c r="J14" i="19"/>
  <c r="L15" i="19"/>
  <c r="N6" i="19"/>
  <c r="AD38" i="19"/>
  <c r="AH38" i="19"/>
  <c r="AL48" i="19"/>
  <c r="AJ11" i="19"/>
  <c r="AD30" i="19"/>
  <c r="AB41" i="19"/>
  <c r="AF51" i="19"/>
  <c r="X19" i="19"/>
  <c r="AB24" i="19"/>
  <c r="Z8" i="19"/>
  <c r="R12" i="19"/>
  <c r="AB49" i="19"/>
  <c r="AJ39" i="19"/>
  <c r="AH50" i="19"/>
  <c r="AL12" i="19"/>
  <c r="AF31" i="19"/>
  <c r="AD42" i="19"/>
  <c r="AB53" i="19"/>
  <c r="AF19" i="19"/>
  <c r="X25" i="19"/>
  <c r="P9" i="19"/>
  <c r="Z12" i="19"/>
  <c r="P15" i="19"/>
  <c r="X15" i="19"/>
  <c r="AF15" i="19"/>
  <c r="J9" i="19"/>
  <c r="L10" i="19"/>
  <c r="N11" i="19"/>
  <c r="J13" i="19"/>
  <c r="L14" i="19"/>
  <c r="N15" i="19"/>
  <c r="L7" i="19"/>
  <c r="AF17" i="19"/>
  <c r="T11" i="19"/>
  <c r="AL40" i="19"/>
  <c r="AJ51" i="19"/>
  <c r="AH14" i="19"/>
  <c r="AB33" i="19"/>
  <c r="AF43" i="19"/>
  <c r="AD54" i="19"/>
  <c r="AB20" i="19"/>
  <c r="AF25" i="19"/>
  <c r="X9" i="19"/>
  <c r="P13" i="19"/>
  <c r="AF27" i="19"/>
  <c r="X23" i="19"/>
  <c r="AJ31" i="19"/>
  <c r="AH42" i="19"/>
  <c r="AL52" i="19"/>
  <c r="AJ15" i="19"/>
  <c r="AD34" i="19"/>
  <c r="AB45" i="19"/>
  <c r="AF55" i="19"/>
  <c r="X21" i="19"/>
  <c r="V6" i="19"/>
  <c r="AF9" i="19"/>
  <c r="X13" i="19"/>
  <c r="R15" i="19"/>
  <c r="Z15" i="19"/>
  <c r="J8" i="19"/>
  <c r="L9" i="19"/>
  <c r="N10" i="19"/>
  <c r="J12" i="19"/>
  <c r="L13" i="19"/>
  <c r="N14" i="19"/>
  <c r="J6" i="19"/>
  <c r="N7" i="19"/>
  <c r="AL8" i="19"/>
  <c r="AL32" i="19"/>
  <c r="AJ43" i="19"/>
  <c r="AH54" i="19"/>
  <c r="AL6" i="19"/>
  <c r="AF35" i="19"/>
  <c r="AD46" i="19"/>
  <c r="AB16" i="19"/>
  <c r="AF21" i="19"/>
  <c r="AD6" i="19"/>
  <c r="V10" i="19"/>
  <c r="AF13" i="19"/>
  <c r="AH46" i="19"/>
  <c r="AH34" i="19"/>
  <c r="AL44" i="19"/>
  <c r="AJ55" i="19"/>
  <c r="AD26" i="19"/>
  <c r="AB37" i="19"/>
  <c r="AF47" i="19"/>
  <c r="X17" i="19"/>
  <c r="AB22" i="19"/>
  <c r="T7" i="19"/>
  <c r="AD10" i="19"/>
  <c r="V14" i="19"/>
  <c r="T15" i="19"/>
  <c r="AB15" i="19"/>
  <c r="L8" i="19"/>
  <c r="N9" i="19"/>
  <c r="J11" i="19"/>
  <c r="L12" i="19"/>
  <c r="N13" i="19"/>
  <c r="J15" i="19"/>
  <c r="L6" i="19"/>
  <c r="AJ35" i="19"/>
  <c r="AB7" i="19"/>
  <c r="P47" i="19"/>
  <c r="Q52" i="19"/>
  <c r="T50" i="19"/>
  <c r="Q49" i="19"/>
  <c r="T47" i="19"/>
  <c r="Q46" i="19"/>
  <c r="U52" i="19"/>
  <c r="S51" i="19"/>
  <c r="Q53" i="19"/>
  <c r="P55" i="19"/>
  <c r="S53" i="19"/>
  <c r="R47" i="19"/>
  <c r="Q51" i="19"/>
  <c r="U50" i="19"/>
  <c r="R49" i="19"/>
  <c r="U47" i="19"/>
  <c r="R46" i="19"/>
  <c r="R55" i="19"/>
  <c r="R54" i="19"/>
  <c r="S54" i="19"/>
  <c r="T51" i="19"/>
  <c r="R50" i="19"/>
  <c r="S47" i="19"/>
  <c r="P46" i="19"/>
  <c r="S49" i="19"/>
  <c r="P48" i="19"/>
  <c r="S46" i="19"/>
  <c r="Q54" i="19"/>
  <c r="P54" i="19"/>
  <c r="T52" i="19"/>
  <c r="R51" i="19"/>
  <c r="T54" i="19"/>
  <c r="P50" i="19"/>
  <c r="T48" i="19"/>
  <c r="S50" i="19"/>
  <c r="P51" i="19"/>
  <c r="Q48" i="19"/>
  <c r="T46" i="19"/>
  <c r="U46" i="19"/>
  <c r="U49" i="19"/>
  <c r="U48" i="19"/>
  <c r="P49" i="19"/>
  <c r="Q55" i="19"/>
  <c r="P53" i="19"/>
  <c r="Q50" i="19"/>
  <c r="U51" i="19"/>
  <c r="U54" i="19"/>
  <c r="R53" i="19"/>
  <c r="P52" i="19"/>
  <c r="AH14" i="1"/>
  <c r="AE11" i="1"/>
  <c r="AC12" i="1" s="1"/>
  <c r="AD12" i="1" s="1"/>
  <c r="AH11" i="1"/>
  <c r="AG12" i="1"/>
  <c r="AF12" i="1" s="1"/>
  <c r="B221" i="13"/>
  <c r="W54" i="19" l="1"/>
  <c r="Q36" i="19"/>
  <c r="Y36" i="19"/>
  <c r="U37" i="19"/>
  <c r="Q38" i="19"/>
  <c r="Y38" i="19"/>
  <c r="U39" i="19"/>
  <c r="Q40" i="19"/>
  <c r="Y40" i="19"/>
  <c r="U41" i="19"/>
  <c r="Q42" i="19"/>
  <c r="Y42" i="19"/>
  <c r="U43" i="19"/>
  <c r="Q44" i="19"/>
  <c r="Y44" i="19"/>
  <c r="U45" i="19"/>
  <c r="W26" i="19"/>
  <c r="Y27" i="19"/>
  <c r="AA28" i="19"/>
  <c r="W30" i="19"/>
  <c r="Y31" i="19"/>
  <c r="AA32" i="19"/>
  <c r="W34" i="19"/>
  <c r="Y35" i="19"/>
  <c r="O26" i="19"/>
  <c r="K27" i="19"/>
  <c r="S27" i="19"/>
  <c r="O28" i="19"/>
  <c r="K29" i="19"/>
  <c r="S29" i="19"/>
  <c r="O30" i="19"/>
  <c r="K31" i="19"/>
  <c r="S31" i="19"/>
  <c r="O32" i="19"/>
  <c r="K33" i="19"/>
  <c r="S33" i="19"/>
  <c r="O34" i="19"/>
  <c r="K35" i="19"/>
  <c r="S35" i="19"/>
  <c r="U16" i="19"/>
  <c r="Q18" i="19"/>
  <c r="S19" i="19"/>
  <c r="U20" i="19"/>
  <c r="Q22" i="19"/>
  <c r="S23" i="19"/>
  <c r="U24" i="19"/>
  <c r="K18" i="19"/>
  <c r="M19" i="19"/>
  <c r="O20" i="19"/>
  <c r="K22" i="19"/>
  <c r="M23" i="19"/>
  <c r="O24" i="19"/>
  <c r="K16" i="19"/>
  <c r="O17" i="19"/>
  <c r="AI17" i="19"/>
  <c r="W48" i="19"/>
  <c r="S36" i="19"/>
  <c r="AA36" i="19"/>
  <c r="W37" i="19"/>
  <c r="S38" i="19"/>
  <c r="AA38" i="19"/>
  <c r="W39" i="19"/>
  <c r="S40" i="19"/>
  <c r="AA40" i="19"/>
  <c r="W41" i="19"/>
  <c r="S42" i="19"/>
  <c r="AA42" i="19"/>
  <c r="W43" i="19"/>
  <c r="S44" i="19"/>
  <c r="AA44" i="19"/>
  <c r="W45" i="19"/>
  <c r="Y26" i="19"/>
  <c r="AA27" i="19"/>
  <c r="W29" i="19"/>
  <c r="Y30" i="19"/>
  <c r="AA31" i="19"/>
  <c r="W33" i="19"/>
  <c r="Y34" i="19"/>
  <c r="AA35" i="19"/>
  <c r="Q26" i="19"/>
  <c r="M27" i="19"/>
  <c r="U27" i="19"/>
  <c r="Q28" i="19"/>
  <c r="M29" i="19"/>
  <c r="U29" i="19"/>
  <c r="Q30" i="19"/>
  <c r="M31" i="19"/>
  <c r="U31" i="19"/>
  <c r="Q32" i="19"/>
  <c r="M33" i="19"/>
  <c r="U33" i="19"/>
  <c r="Q34" i="19"/>
  <c r="M35" i="19"/>
  <c r="U35" i="19"/>
  <c r="Q17" i="19"/>
  <c r="S18" i="19"/>
  <c r="U19" i="19"/>
  <c r="Q21" i="19"/>
  <c r="S22" i="19"/>
  <c r="U23" i="19"/>
  <c r="Q25" i="19"/>
  <c r="M18" i="19"/>
  <c r="O19" i="19"/>
  <c r="K21" i="19"/>
  <c r="M22" i="19"/>
  <c r="O23" i="19"/>
  <c r="K25" i="19"/>
  <c r="M16" i="19"/>
  <c r="AI16" i="19"/>
  <c r="AK17" i="19"/>
  <c r="AM18" i="19"/>
  <c r="AI20" i="19"/>
  <c r="AK21" i="19"/>
  <c r="AM22" i="19"/>
  <c r="AI24" i="19"/>
  <c r="AK25" i="19"/>
  <c r="AM26" i="19"/>
  <c r="AI28" i="19"/>
  <c r="AK29" i="19"/>
  <c r="AM30" i="19"/>
  <c r="W53" i="19"/>
  <c r="W55" i="19"/>
  <c r="U36" i="19"/>
  <c r="Q37" i="19"/>
  <c r="Y37" i="19"/>
  <c r="U38" i="19"/>
  <c r="Q39" i="19"/>
  <c r="Y39" i="19"/>
  <c r="U40" i="19"/>
  <c r="Q41" i="19"/>
  <c r="Y41" i="19"/>
  <c r="U42" i="19"/>
  <c r="Q43" i="19"/>
  <c r="Y43" i="19"/>
  <c r="U44" i="19"/>
  <c r="Q45" i="19"/>
  <c r="Y45" i="19"/>
  <c r="AA26" i="19"/>
  <c r="W28" i="19"/>
  <c r="Y29" i="19"/>
  <c r="AA30" i="19"/>
  <c r="W32" i="19"/>
  <c r="Y33" i="19"/>
  <c r="AA34" i="19"/>
  <c r="K26" i="19"/>
  <c r="S26" i="19"/>
  <c r="O27" i="19"/>
  <c r="K28" i="19"/>
  <c r="S28" i="19"/>
  <c r="O29" i="19"/>
  <c r="K30" i="19"/>
  <c r="S30" i="19"/>
  <c r="O31" i="19"/>
  <c r="K32" i="19"/>
  <c r="S32" i="19"/>
  <c r="O33" i="19"/>
  <c r="K34" i="19"/>
  <c r="S34" i="19"/>
  <c r="O35" i="19"/>
  <c r="Q16" i="19"/>
  <c r="S17" i="19"/>
  <c r="U18" i="19"/>
  <c r="Q20" i="19"/>
  <c r="S21" i="19"/>
  <c r="U22" i="19"/>
  <c r="Q24" i="19"/>
  <c r="S25" i="19"/>
  <c r="O18" i="19"/>
  <c r="K20" i="19"/>
  <c r="M21" i="19"/>
  <c r="O22" i="19"/>
  <c r="K24" i="19"/>
  <c r="M25" i="19"/>
  <c r="O16" i="19"/>
  <c r="AK16" i="19"/>
  <c r="AM17" i="19"/>
  <c r="AI19" i="19"/>
  <c r="AK20" i="19"/>
  <c r="AM21" i="19"/>
  <c r="AI23" i="19"/>
  <c r="AK24" i="19"/>
  <c r="AM25" i="19"/>
  <c r="AI27" i="19"/>
  <c r="AK28" i="19"/>
  <c r="AM29" i="19"/>
  <c r="Y53" i="19"/>
  <c r="AA55" i="19"/>
  <c r="W36" i="19"/>
  <c r="S37" i="19"/>
  <c r="AA37" i="19"/>
  <c r="W38" i="19"/>
  <c r="S39" i="19"/>
  <c r="AA39" i="19"/>
  <c r="W40" i="19"/>
  <c r="S41" i="19"/>
  <c r="AA41" i="19"/>
  <c r="W42" i="19"/>
  <c r="S43" i="19"/>
  <c r="AA43" i="19"/>
  <c r="W44" i="19"/>
  <c r="S45" i="19"/>
  <c r="AA45" i="19"/>
  <c r="W27" i="19"/>
  <c r="Y28" i="19"/>
  <c r="AA29" i="19"/>
  <c r="W31" i="19"/>
  <c r="Y32" i="19"/>
  <c r="AA33" i="19"/>
  <c r="W35" i="19"/>
  <c r="M26" i="19"/>
  <c r="U26" i="19"/>
  <c r="Q27" i="19"/>
  <c r="M28" i="19"/>
  <c r="U28" i="19"/>
  <c r="Q29" i="19"/>
  <c r="M30" i="19"/>
  <c r="U30" i="19"/>
  <c r="Q31" i="19"/>
  <c r="M32" i="19"/>
  <c r="U32" i="19"/>
  <c r="Q33" i="19"/>
  <c r="M34" i="19"/>
  <c r="U34" i="19"/>
  <c r="Q35" i="19"/>
  <c r="S16" i="19"/>
  <c r="U17" i="19"/>
  <c r="Q19" i="19"/>
  <c r="S20" i="19"/>
  <c r="U21" i="19"/>
  <c r="Q23" i="19"/>
  <c r="S24" i="19"/>
  <c r="U25" i="19"/>
  <c r="K19" i="19"/>
  <c r="M20" i="19"/>
  <c r="O21" i="19"/>
  <c r="K23" i="19"/>
  <c r="M24" i="19"/>
  <c r="O25" i="19"/>
  <c r="M17" i="19"/>
  <c r="AM16" i="19"/>
  <c r="AI18" i="19"/>
  <c r="AK19" i="19"/>
  <c r="AM20" i="19"/>
  <c r="AI22" i="19"/>
  <c r="AK23" i="19"/>
  <c r="AM24" i="19"/>
  <c r="AI26" i="19"/>
  <c r="AK27" i="19"/>
  <c r="AM28" i="19"/>
  <c r="AI30" i="19"/>
  <c r="W52" i="19"/>
  <c r="AI25" i="19"/>
  <c r="AK31" i="19"/>
  <c r="AM32" i="19"/>
  <c r="AI34" i="19"/>
  <c r="AK35" i="19"/>
  <c r="AM36" i="19"/>
  <c r="AI38" i="19"/>
  <c r="AK39" i="19"/>
  <c r="AM40" i="19"/>
  <c r="AI42" i="19"/>
  <c r="AK43" i="19"/>
  <c r="AM44" i="19"/>
  <c r="AI46" i="19"/>
  <c r="AK47" i="19"/>
  <c r="AM48" i="19"/>
  <c r="AI50" i="19"/>
  <c r="AK51" i="19"/>
  <c r="AM52" i="19"/>
  <c r="AI54" i="19"/>
  <c r="AK55" i="19"/>
  <c r="AM8" i="19"/>
  <c r="AI10" i="19"/>
  <c r="AK11" i="19"/>
  <c r="AM12" i="19"/>
  <c r="AI14" i="19"/>
  <c r="AK15" i="19"/>
  <c r="AM6" i="19"/>
  <c r="AE26" i="19"/>
  <c r="AG27" i="19"/>
  <c r="AE30" i="19"/>
  <c r="AG31" i="19"/>
  <c r="AC33" i="19"/>
  <c r="AE34" i="19"/>
  <c r="AG35" i="19"/>
  <c r="AC37" i="19"/>
  <c r="AE38" i="19"/>
  <c r="AG39" i="19"/>
  <c r="AC41" i="19"/>
  <c r="AE42" i="19"/>
  <c r="AG43" i="19"/>
  <c r="AC45" i="19"/>
  <c r="AE46" i="19"/>
  <c r="AG47" i="19"/>
  <c r="AC49" i="19"/>
  <c r="AE50" i="19"/>
  <c r="AG51" i="19"/>
  <c r="AC53" i="19"/>
  <c r="AE54" i="19"/>
  <c r="AG55" i="19"/>
  <c r="AC16" i="19"/>
  <c r="Y17" i="19"/>
  <c r="AG17" i="19"/>
  <c r="AC18" i="19"/>
  <c r="Y19" i="19"/>
  <c r="AG19" i="19"/>
  <c r="AC20" i="19"/>
  <c r="Y21" i="19"/>
  <c r="AG21" i="19"/>
  <c r="AC22" i="19"/>
  <c r="Y23" i="19"/>
  <c r="AG23" i="19"/>
  <c r="AC24" i="19"/>
  <c r="Y25" i="19"/>
  <c r="AG25" i="19"/>
  <c r="W6" i="19"/>
  <c r="AE6" i="19"/>
  <c r="U7" i="19"/>
  <c r="AC7" i="19"/>
  <c r="S8" i="19"/>
  <c r="AA8" i="19"/>
  <c r="Q9" i="19"/>
  <c r="Y9" i="19"/>
  <c r="AG9" i="19"/>
  <c r="W10" i="19"/>
  <c r="AE10" i="19"/>
  <c r="U11" i="19"/>
  <c r="AC11" i="19"/>
  <c r="S12" i="19"/>
  <c r="AA12" i="19"/>
  <c r="Q13" i="19"/>
  <c r="Y13" i="19"/>
  <c r="AG13" i="19"/>
  <c r="W14" i="19"/>
  <c r="AE14" i="19"/>
  <c r="AK26" i="19"/>
  <c r="AM27" i="19"/>
  <c r="AM31" i="19"/>
  <c r="AI33" i="19"/>
  <c r="AK34" i="19"/>
  <c r="AM35" i="19"/>
  <c r="AI37" i="19"/>
  <c r="AK38" i="19"/>
  <c r="AM39" i="19"/>
  <c r="AI41" i="19"/>
  <c r="AK42" i="19"/>
  <c r="AM43" i="19"/>
  <c r="AI45" i="19"/>
  <c r="AK46" i="19"/>
  <c r="AM47" i="19"/>
  <c r="AI49" i="19"/>
  <c r="AK50" i="19"/>
  <c r="AM51" i="19"/>
  <c r="AI53" i="19"/>
  <c r="AK54" i="19"/>
  <c r="AM55" i="19"/>
  <c r="AI9" i="19"/>
  <c r="AK10" i="19"/>
  <c r="AM11" i="19"/>
  <c r="AI13" i="19"/>
  <c r="AK14" i="19"/>
  <c r="AM15" i="19"/>
  <c r="AK7" i="19"/>
  <c r="AG26" i="19"/>
  <c r="AC28" i="19"/>
  <c r="AE29" i="19"/>
  <c r="AG30" i="19"/>
  <c r="AC32" i="19"/>
  <c r="AE33" i="19"/>
  <c r="AG34" i="19"/>
  <c r="AC36" i="19"/>
  <c r="AE37" i="19"/>
  <c r="AG38" i="19"/>
  <c r="AC40" i="19"/>
  <c r="AE41" i="19"/>
  <c r="AG42" i="19"/>
  <c r="AC44" i="19"/>
  <c r="AE45" i="19"/>
  <c r="AG46" i="19"/>
  <c r="AC48" i="19"/>
  <c r="AE49" i="19"/>
  <c r="AG50" i="19"/>
  <c r="AC52" i="19"/>
  <c r="AE53" i="19"/>
  <c r="AG54" i="19"/>
  <c r="W16" i="19"/>
  <c r="AE16" i="19"/>
  <c r="AA17" i="19"/>
  <c r="W18" i="19"/>
  <c r="AE18" i="19"/>
  <c r="AA19" i="19"/>
  <c r="W20" i="19"/>
  <c r="AE20" i="19"/>
  <c r="AA21" i="19"/>
  <c r="W22" i="19"/>
  <c r="AE22" i="19"/>
  <c r="AA23" i="19"/>
  <c r="W24" i="19"/>
  <c r="AE24" i="19"/>
  <c r="AA25" i="19"/>
  <c r="Q6" i="19"/>
  <c r="Y6" i="19"/>
  <c r="AG6" i="19"/>
  <c r="W7" i="19"/>
  <c r="AE7" i="19"/>
  <c r="U8" i="19"/>
  <c r="AC8" i="19"/>
  <c r="S9" i="19"/>
  <c r="AA9" i="19"/>
  <c r="Q10" i="19"/>
  <c r="Y10" i="19"/>
  <c r="AG10" i="19"/>
  <c r="W11" i="19"/>
  <c r="AE11" i="19"/>
  <c r="U12" i="19"/>
  <c r="AC12" i="19"/>
  <c r="S13" i="19"/>
  <c r="AA13" i="19"/>
  <c r="Q14" i="19"/>
  <c r="Y14" i="19"/>
  <c r="AK18" i="19"/>
  <c r="AI29" i="19"/>
  <c r="AM19" i="19"/>
  <c r="AK30" i="19"/>
  <c r="AI32" i="19"/>
  <c r="AK33" i="19"/>
  <c r="AM34" i="19"/>
  <c r="AI36" i="19"/>
  <c r="AK37" i="19"/>
  <c r="AM38" i="19"/>
  <c r="AI40" i="19"/>
  <c r="AK41" i="19"/>
  <c r="AM42" i="19"/>
  <c r="AI44" i="19"/>
  <c r="AK45" i="19"/>
  <c r="AM46" i="19"/>
  <c r="AI48" i="19"/>
  <c r="AK49" i="19"/>
  <c r="AM50" i="19"/>
  <c r="AI52" i="19"/>
  <c r="AK53" i="19"/>
  <c r="AM54" i="19"/>
  <c r="AI8" i="19"/>
  <c r="AK9" i="19"/>
  <c r="AM10" i="19"/>
  <c r="AI12" i="19"/>
  <c r="AK13" i="19"/>
  <c r="AM14" i="19"/>
  <c r="AI6" i="19"/>
  <c r="AM7" i="19"/>
  <c r="AC27" i="19"/>
  <c r="AE28" i="19"/>
  <c r="AG29" i="19"/>
  <c r="AC31" i="19"/>
  <c r="AE32" i="19"/>
  <c r="AG33" i="19"/>
  <c r="AC35" i="19"/>
  <c r="AE36" i="19"/>
  <c r="AG37" i="19"/>
  <c r="AC39" i="19"/>
  <c r="AE40" i="19"/>
  <c r="AG41" i="19"/>
  <c r="AC43" i="19"/>
  <c r="AE44" i="19"/>
  <c r="AG45" i="19"/>
  <c r="AC47" i="19"/>
  <c r="AE48" i="19"/>
  <c r="AG49" i="19"/>
  <c r="AC51" i="19"/>
  <c r="AE52" i="19"/>
  <c r="AG53" i="19"/>
  <c r="AC55" i="19"/>
  <c r="Y16" i="19"/>
  <c r="AG16" i="19"/>
  <c r="AC17" i="19"/>
  <c r="Y18" i="19"/>
  <c r="AG18" i="19"/>
  <c r="AC19" i="19"/>
  <c r="Y20" i="19"/>
  <c r="AG20" i="19"/>
  <c r="AC21" i="19"/>
  <c r="Y22" i="19"/>
  <c r="AG22" i="19"/>
  <c r="AC23" i="19"/>
  <c r="Y24" i="19"/>
  <c r="AG24" i="19"/>
  <c r="AC25" i="19"/>
  <c r="S6" i="19"/>
  <c r="AA6" i="19"/>
  <c r="Q7" i="19"/>
  <c r="Y7" i="19"/>
  <c r="AG7" i="19"/>
  <c r="W8" i="19"/>
  <c r="AE8" i="19"/>
  <c r="U9" i="19"/>
  <c r="AC9" i="19"/>
  <c r="S10" i="19"/>
  <c r="AA10" i="19"/>
  <c r="Q11" i="19"/>
  <c r="Y11" i="19"/>
  <c r="AG11" i="19"/>
  <c r="W12" i="19"/>
  <c r="AE12" i="19"/>
  <c r="U13" i="19"/>
  <c r="AC13" i="19"/>
  <c r="S14" i="19"/>
  <c r="AI21" i="19"/>
  <c r="AK22" i="19"/>
  <c r="AI31" i="19"/>
  <c r="AK32" i="19"/>
  <c r="AM33" i="19"/>
  <c r="AI35" i="19"/>
  <c r="AK36" i="19"/>
  <c r="AM37" i="19"/>
  <c r="AI39" i="19"/>
  <c r="AK40" i="19"/>
  <c r="AM41" i="19"/>
  <c r="AI43" i="19"/>
  <c r="AK44" i="19"/>
  <c r="AM45" i="19"/>
  <c r="AI47" i="19"/>
  <c r="AK48" i="19"/>
  <c r="AM49" i="19"/>
  <c r="AI51" i="19"/>
  <c r="AK52" i="19"/>
  <c r="AM53" i="19"/>
  <c r="AI55" i="19"/>
  <c r="AK8" i="19"/>
  <c r="AM9" i="19"/>
  <c r="AI11" i="19"/>
  <c r="AK12" i="19"/>
  <c r="AM13" i="19"/>
  <c r="AI15" i="19"/>
  <c r="AK6" i="19"/>
  <c r="AC26" i="19"/>
  <c r="AE27" i="19"/>
  <c r="AG28" i="19"/>
  <c r="AC30" i="19"/>
  <c r="AE31" i="19"/>
  <c r="AG32" i="19"/>
  <c r="AC34" i="19"/>
  <c r="AE35" i="19"/>
  <c r="AG36" i="19"/>
  <c r="AC38" i="19"/>
  <c r="AE39" i="19"/>
  <c r="AG40" i="19"/>
  <c r="AC42" i="19"/>
  <c r="AE43" i="19"/>
  <c r="AG44" i="19"/>
  <c r="AC46" i="19"/>
  <c r="AE47" i="19"/>
  <c r="AG48" i="19"/>
  <c r="AC50" i="19"/>
  <c r="AE51" i="19"/>
  <c r="AG52" i="19"/>
  <c r="AC54" i="19"/>
  <c r="AE55" i="19"/>
  <c r="AA16" i="19"/>
  <c r="W17" i="19"/>
  <c r="AE17" i="19"/>
  <c r="AA18" i="19"/>
  <c r="W19" i="19"/>
  <c r="AE19" i="19"/>
  <c r="AA20" i="19"/>
  <c r="W21" i="19"/>
  <c r="AE21" i="19"/>
  <c r="AA22" i="19"/>
  <c r="W23" i="19"/>
  <c r="AE23" i="19"/>
  <c r="AA24" i="19"/>
  <c r="W25" i="19"/>
  <c r="AE25" i="19"/>
  <c r="U6" i="19"/>
  <c r="AC6" i="19"/>
  <c r="S7" i="19"/>
  <c r="AA7" i="19"/>
  <c r="Q8" i="19"/>
  <c r="Y8" i="19"/>
  <c r="AG8" i="19"/>
  <c r="W9" i="19"/>
  <c r="AE9" i="19"/>
  <c r="U10" i="19"/>
  <c r="AC10" i="19"/>
  <c r="S11" i="19"/>
  <c r="AA11" i="19"/>
  <c r="Q12" i="19"/>
  <c r="Y12" i="19"/>
  <c r="AG12" i="19"/>
  <c r="W13" i="19"/>
  <c r="AE13" i="19"/>
  <c r="U14" i="19"/>
  <c r="AC14" i="19"/>
  <c r="AA14" i="19"/>
  <c r="AG14" i="19"/>
  <c r="W15" i="19"/>
  <c r="AE15" i="19"/>
  <c r="O8" i="19"/>
  <c r="K10" i="19"/>
  <c r="M11" i="19"/>
  <c r="O12" i="19"/>
  <c r="K14" i="19"/>
  <c r="M15" i="19"/>
  <c r="O6" i="19"/>
  <c r="AC15" i="19"/>
  <c r="O13" i="19"/>
  <c r="M12" i="19"/>
  <c r="AM23" i="19"/>
  <c r="Q15" i="19"/>
  <c r="Y15" i="19"/>
  <c r="AG15" i="19"/>
  <c r="K9" i="19"/>
  <c r="M10" i="19"/>
  <c r="O11" i="19"/>
  <c r="K13" i="19"/>
  <c r="M14" i="19"/>
  <c r="O15" i="19"/>
  <c r="M7" i="19"/>
  <c r="M8" i="19"/>
  <c r="K15" i="19"/>
  <c r="M6" i="19"/>
  <c r="S15" i="19"/>
  <c r="AA15" i="19"/>
  <c r="K8" i="19"/>
  <c r="M9" i="19"/>
  <c r="O10" i="19"/>
  <c r="K12" i="19"/>
  <c r="M13" i="19"/>
  <c r="O14" i="19"/>
  <c r="K6" i="19"/>
  <c r="O7" i="19"/>
  <c r="O9" i="19"/>
  <c r="U15" i="19"/>
  <c r="K11" i="19"/>
  <c r="AA54" i="19"/>
  <c r="Y50" i="19"/>
  <c r="W46" i="19"/>
  <c r="Y49" i="19"/>
  <c r="W49" i="19"/>
  <c r="AA53" i="19"/>
  <c r="W50" i="19"/>
  <c r="Y55" i="19"/>
  <c r="W47" i="19"/>
  <c r="AA47" i="19"/>
  <c r="Y52" i="19"/>
  <c r="Y54" i="19"/>
  <c r="Y46" i="19"/>
  <c r="W51" i="19"/>
  <c r="AA48" i="19"/>
  <c r="AA46" i="19"/>
  <c r="Y51" i="19"/>
  <c r="AA49" i="19"/>
  <c r="Y47" i="19"/>
  <c r="AA52" i="19"/>
  <c r="Y48" i="19"/>
  <c r="AA51" i="19"/>
  <c r="AA50" i="19"/>
  <c r="AG13" i="1"/>
  <c r="AF13" i="1" s="1"/>
  <c r="AE12" i="1"/>
  <c r="AC13" i="1" s="1"/>
  <c r="AD13" i="1" s="1"/>
  <c r="H210" i="13"/>
  <c r="AH12" i="1" l="1"/>
  <c r="AE13" i="1"/>
  <c r="AH13" i="1"/>
  <c r="L30" i="18" l="1"/>
  <c r="AJ6" i="18"/>
  <c r="L14" i="18"/>
  <c r="L6" i="18"/>
  <c r="AH7" i="19" l="1"/>
  <c r="J17" i="19"/>
  <c r="J7" i="19"/>
  <c r="AI7" i="19" l="1"/>
  <c r="K17" i="19"/>
  <c r="K7"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<sst xmlns="http://schemas.openxmlformats.org/spreadsheetml/2006/main" count="439" uniqueCount="293">
  <si>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</si>
  <si>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</si>
  <si>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</si>
  <si>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</si>
  <si>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</si>
  <si>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</si>
  <si>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</si>
  <si>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</si>
  <si>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</si>
  <si>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</si>
  <si>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</si>
  <si>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</si>
  <si>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</si>
  <si>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</si>
  <si>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</si>
  <si>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</si>
  <si>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</si>
  <si>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</si>
  <si>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</si>
  <si>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</si>
  <si>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</si>
  <si>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</si>
  <si>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</si>
  <si>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</si>
  <si>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</si>
  <si>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</si>
  <si>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</si>
  <si>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</si>
  <si>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</si>
  <si>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</si>
  <si>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</si>
  <si>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</si>
  <si>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</si>
  <si>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</si>
  <si>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</si>
  <si>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</si>
  <si>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</si>
  <si>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</si>
  <si>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</si>
  <si>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</si>
  <si>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</si>
  <si>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</si>
  <si>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</si>
  <si>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</si>
  <si>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</si>
  <si>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</si>
  <si>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</si>
  <si>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</si>
  <si>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</si>
  <si>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</si>
  <si>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</si>
  <si>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</si>
  <si>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</si>
  <si>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</si>
  <si>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</si>
  <si>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</si>
  <si>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</si>
  <si>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</si>
  <si>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</si>
  <si>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</si>
  <si>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Escuela Tecnológica
Instituto Técnico Central</t>
  </si>
  <si>
    <t>MAPA Y PLAN DE TRATAMIENTO DE RIESGOS</t>
  </si>
  <si>
    <t>CÓDIGO:   GDC-FO-09</t>
  </si>
  <si>
    <t>VERSIÓN:  7</t>
  </si>
  <si>
    <t>VIGENCIA: ENERO 25 DE 2022</t>
  </si>
  <si>
    <t>PÁGINA:    1 de 1</t>
  </si>
  <si>
    <t>Proceso:</t>
  </si>
  <si>
    <t>Objetivo:</t>
  </si>
  <si>
    <t>Contribuir con la Extensión y Proyección Social de la ETITC a través de programas de capacitación y asesorías y la interrelación con el sector productivo y egresados</t>
  </si>
  <si>
    <t>Alcance:</t>
  </si>
  <si>
    <t>Desde la estructuración de los programas hasta la ejecución y evaluación</t>
  </si>
  <si>
    <t>Identificación del riesgo</t>
  </si>
  <si>
    <t>Análisis del riesgo inherente</t>
  </si>
  <si>
    <t>Evaluación del riesgo - Valoración de los controles</t>
  </si>
  <si>
    <t>Evaluación del riesgo - Nivel del riesgo residual</t>
  </si>
  <si>
    <t>Plan de Acción</t>
  </si>
  <si>
    <t xml:space="preserve">Referencia </t>
  </si>
  <si>
    <t>Tipo</t>
  </si>
  <si>
    <t>Factor</t>
  </si>
  <si>
    <t>Activo de información afectado</t>
  </si>
  <si>
    <t>Criterio afectado</t>
  </si>
  <si>
    <t>Frecuencia con la cual se realiza la actividad</t>
  </si>
  <si>
    <t>Probabilidad Inherente</t>
  </si>
  <si>
    <t>%</t>
  </si>
  <si>
    <t>Criterios de impacto</t>
  </si>
  <si>
    <t>Observación de criterio</t>
  </si>
  <si>
    <t>Impacto 
Inherente</t>
  </si>
  <si>
    <t>No. Control</t>
  </si>
  <si>
    <t>Soportes del Control</t>
  </si>
  <si>
    <t>Atributos</t>
  </si>
  <si>
    <t>Probabilidad Residual</t>
  </si>
  <si>
    <t>Probabilidad Residual Final</t>
  </si>
  <si>
    <t>Impacto Residual Final</t>
  </si>
  <si>
    <t>Zona de Riesgo Final</t>
  </si>
  <si>
    <t>Responsable</t>
  </si>
  <si>
    <t>Fecha Implementación</t>
  </si>
  <si>
    <t>Fecha Seguimiento</t>
  </si>
  <si>
    <t>Seguimiento
1º línea de defensa
(Abril)</t>
  </si>
  <si>
    <t>Seguimiento
2º línea de defensa
(Agosto)</t>
  </si>
  <si>
    <t>Seguimiento
3º línea de defensa
(Noviembre)</t>
  </si>
  <si>
    <t>Implementación</t>
  </si>
  <si>
    <t>Calificación</t>
  </si>
  <si>
    <t>Documentación</t>
  </si>
  <si>
    <t>Frecuencia</t>
  </si>
  <si>
    <t>Evidencia</t>
  </si>
  <si>
    <t>Gestión</t>
  </si>
  <si>
    <t>Evento externo</t>
  </si>
  <si>
    <t>Económico y Reputacional</t>
  </si>
  <si>
    <t>Usuarios, productos y practicas , organizacionales</t>
  </si>
  <si>
    <t>Servicios</t>
  </si>
  <si>
    <t>NA</t>
  </si>
  <si>
    <t xml:space="preserve">     Entre 50 y 100 SMLMV </t>
  </si>
  <si>
    <t>Preventivo</t>
  </si>
  <si>
    <t>Manual</t>
  </si>
  <si>
    <t>Sin Documentar</t>
  </si>
  <si>
    <t>Continua</t>
  </si>
  <si>
    <t>Con Registro</t>
  </si>
  <si>
    <t>Reducir (mitigar)</t>
  </si>
  <si>
    <t xml:space="preserve">Mantener la aplicación de los controles establecidos. </t>
  </si>
  <si>
    <t xml:space="preserve">GITEPS </t>
  </si>
  <si>
    <t>En curso</t>
  </si>
  <si>
    <t>Documentado</t>
  </si>
  <si>
    <t>Corrupción</t>
  </si>
  <si>
    <t>Talento humano</t>
  </si>
  <si>
    <t>Reputacional</t>
  </si>
  <si>
    <t>Alteración de información en la plataforma Academusoft</t>
  </si>
  <si>
    <t>Emitir certificado a personas que no cumplan con los requisitos (permanencia, calificaciones)</t>
  </si>
  <si>
    <t>Posibilidad de afectación reputacional por otorgar certificados sin el debido cumplimiento de los requisitos previos con el fin de beneficio propio o de un tercero</t>
  </si>
  <si>
    <t>Integridad</t>
  </si>
  <si>
    <t xml:space="preserve">     El riesgo afecta la imagen de alguna área de la organización</t>
  </si>
  <si>
    <t>Detectivo</t>
  </si>
  <si>
    <t>Evitar</t>
  </si>
  <si>
    <t>Verificar el registsro de las notas en planillas Vs Academusoft</t>
  </si>
  <si>
    <t>Ejecucion y Administracion de procesos</t>
  </si>
  <si>
    <t xml:space="preserve">     El riesgo afecta la imagen de la entidad con algunos usuarios de relevancia frente al logro de los objetivos</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</si>
  <si>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</si>
  <si>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r>
      <rPr>
        <b/>
        <sz val="14"/>
        <rFont val="Arial Narrow"/>
        <family val="2"/>
      </rPr>
      <t>LIDER DEL PROCESO:</t>
    </r>
    <r>
      <rPr>
        <sz val="14"/>
        <rFont val="Arial Narrow"/>
        <family val="2"/>
      </rPr>
      <t xml:space="preserve"> Félix Jorge Zea Arias</t>
    </r>
  </si>
  <si>
    <t>CLASIF. DE CONFIDENCIALIDAD</t>
  </si>
  <si>
    <t>IPB</t>
  </si>
  <si>
    <t>CLASIF. DE INTEGRIDAD</t>
  </si>
  <si>
    <t>A</t>
  </si>
  <si>
    <t>CLASIF. DE DISPONIBILIDAD</t>
  </si>
  <si>
    <t xml:space="preserve">Tipo </t>
  </si>
  <si>
    <t>Activo de información</t>
  </si>
  <si>
    <t>Criterio</t>
  </si>
  <si>
    <t>Ambiental</t>
  </si>
  <si>
    <t>Hardware</t>
  </si>
  <si>
    <t>Confidencialidad</t>
  </si>
  <si>
    <t>Financiero</t>
  </si>
  <si>
    <t>Software</t>
  </si>
  <si>
    <t>Disponibilidad</t>
  </si>
  <si>
    <t>Estratégico</t>
  </si>
  <si>
    <t>Infraestructura</t>
  </si>
  <si>
    <t>Procesos</t>
  </si>
  <si>
    <t>Documental</t>
  </si>
  <si>
    <t>Seguridad digital</t>
  </si>
  <si>
    <t>Tecnología</t>
  </si>
  <si>
    <t>SST</t>
  </si>
  <si>
    <t>Tecnológico</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</si>
  <si>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</si>
  <si>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</si>
  <si>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</si>
  <si>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</si>
  <si>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</si>
  <si>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</si>
  <si>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</si>
  <si>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</si>
  <si>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</si>
  <si>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</si>
  <si>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</si>
  <si>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</si>
  <si>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</si>
  <si>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</si>
  <si>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</si>
  <si>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</si>
  <si>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</si>
  <si>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</si>
  <si>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</si>
  <si>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</si>
  <si>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</si>
  <si>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</si>
  <si>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</si>
  <si>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</si>
  <si>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</si>
  <si>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</si>
  <si>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</si>
  <si>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</si>
  <si>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</si>
  <si>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</si>
  <si>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</si>
  <si>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</si>
  <si>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</si>
  <si>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</si>
  <si>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</si>
  <si>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</si>
  <si>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</si>
  <si>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</si>
  <si>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</si>
  <si>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</si>
  <si>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</si>
  <si>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</si>
  <si>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</si>
  <si>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</si>
  <si>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</si>
  <si>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</si>
  <si>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</si>
  <si>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</si>
  <si>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</si>
  <si>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</si>
  <si>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</si>
  <si>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</si>
  <si>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</si>
  <si>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Pérdida_Reputacional</t>
  </si>
  <si>
    <t xml:space="preserve">     Entre 10 y 50 SMLMV </t>
  </si>
  <si>
    <t xml:space="preserve">     El riesgo afecta la imagen de la entidad internamente, de conocimiento general, nivel interno, de junta dircetiva y accionistas y/o de provedores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</si>
  <si>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</si>
  <si>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</si>
  <si>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</si>
  <si>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</si>
  <si>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</si>
  <si>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</si>
  <si>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</si>
  <si>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</si>
  <si>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</si>
  <si>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</si>
  <si>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</si>
  <si>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</si>
  <si>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</si>
  <si>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</si>
  <si>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</si>
  <si>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</si>
  <si>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</si>
  <si>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</si>
  <si>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</si>
  <si>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</si>
  <si>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</si>
  <si>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</si>
  <si>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</si>
  <si>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</si>
  <si>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</si>
  <si>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</si>
  <si>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</si>
  <si>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</si>
  <si>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</si>
  <si>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</si>
  <si>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</si>
  <si>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</si>
  <si>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</si>
  <si>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</si>
  <si>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</si>
  <si>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</si>
  <si>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Reducir (compartir)</t>
  </si>
  <si>
    <t>Plan de accion (solo para la opción reducir)</t>
  </si>
  <si>
    <t>Finalizado</t>
  </si>
  <si>
    <t>Daños Activos Fisicos</t>
  </si>
  <si>
    <t>Fallas Tecnologicas</t>
  </si>
  <si>
    <t>Fraude Externo</t>
  </si>
  <si>
    <t>Fraude Interno</t>
  </si>
  <si>
    <t>Relaciones Laborales</t>
  </si>
  <si>
    <t>Registro Sustancial</t>
  </si>
  <si>
    <t>Registro Material</t>
  </si>
  <si>
    <t>Sin registro</t>
  </si>
  <si>
    <t>Reducir</t>
  </si>
  <si>
    <t>Usuarios, productos y practicas, organizacionales</t>
  </si>
  <si>
    <t xml:space="preserve">Procesos de apoyo no prestan la adecuada colaboración a las funciones de GITEPS                         </t>
  </si>
  <si>
    <t>Incumplimiento de los servicios ofertados y de la visibilidad Institucional  por  GITEPS</t>
  </si>
  <si>
    <t>Posibilidad de afectación económica y reputacional debido al incumplimiento de los servicios ofertados por el GITEPS</t>
  </si>
  <si>
    <t>Usuarios, productos y prácticas, organizacionales</t>
  </si>
  <si>
    <t>Se verifica el envio de correos a las diferentes dependencias y se constata que se elaboraron los contratos: 141-2023 -163-2023-164-2023-165-2023-166-2023- 167-2023-208-2023-219-2022-185-2023-210-2023-187-2023-193-2023-189-2023-188-2023-195-2023-194-2023-186-2023</t>
  </si>
  <si>
    <t>En ejecución</t>
  </si>
  <si>
    <t>Verificacion de correos solicitud de publicaciones de certificaciones y cursos/correos solicitud publicidad para ferias y visitas empresariales/  / 20-02-2023 Reunión convocada por Rectoria para hablar de las necesidades del vivelab y Comunicaiones para GITEPS/24-04-23 encuentro manejo de publicidad  / 02-05-23 Reunión presencial con equipo de comunicaiones /</t>
  </si>
  <si>
    <t>24-04-23 encuentro manejo de publicidad  / 02-05-23 Reunión presencial con equipo de comunicaiones /</t>
  </si>
  <si>
    <t>Leve</t>
  </si>
  <si>
    <t>https://itceduco-my.sharepoint.com/:f:/g/personal/plandeaccion_itc_edu_co/Ej2WdvDsAiVGmyGvFOoJd0oBHOrbc8VBsnd2AcyrQfKySw?e=EHbYEN</t>
  </si>
  <si>
    <t xml:space="preserve">Durante el 2° cuatrimestre Desde GITEPS, se han adelantado 11 procesos contractuales: 9 del centro de leguas. Se presentan como soportes los estudios previos, diligenciados y aprobados por el Vicerrector de Investigación. </t>
  </si>
  <si>
    <t xml:space="preserve">Desde GITEPS se han enviado los respectivas necesidades para la actualización de la página institucional, esto se realiza mediante la presentación de una m,atriz de trabajo que es concertada en reunión por la oficina de GITEPS Y la Oficina de Comunicaciones ( reunión 2 de mayo), se presenta el acta en la que se evidencia particiáción del GITEPS y la Oficina de Comunicaciones. </t>
  </si>
  <si>
    <t xml:space="preserve">Desde el área de GITEPS se muestra la ejecución de las actidades externas, en las cuales implementan las estrategias de publicidad. Se han recibido en promedio 1500 folletos, 60 kits durante el año), dichos suvenires son entregados a los interesados por la oferta institucional. </t>
  </si>
  <si>
    <t xml:space="preserve">Desde el área de GITEPS se muestra el cargue de los documentos soporte a la plataforma ACADEMUSOFT, se evidencia a través de los documentos base expedidos por los instructores y se comparan con la información cargada en el aplicativo, datos personales y botas definitivas. El riesgo no se ha materializado. </t>
  </si>
  <si>
    <t>DATOS MOSTRADOS EN ACADEMUSOFT</t>
  </si>
  <si>
    <r>
      <t xml:space="preserve">Realizar seguimiento oportuno a la presentación de estudios previos y procesos de contratación para la oferta de servicios del GITEPS.
</t>
    </r>
    <r>
      <rPr>
        <b/>
        <sz val="11"/>
        <color theme="1"/>
        <rFont val="Arial Narrow"/>
        <family val="2"/>
      </rPr>
      <t xml:space="preserve">Desviacion del control
 </t>
    </r>
    <r>
      <rPr>
        <sz val="11"/>
        <color theme="1"/>
        <rFont val="Arial Narrow"/>
        <family val="2"/>
      </rPr>
      <t>Realizar reporte a la vicerectoria de investigación</t>
    </r>
  </si>
  <si>
    <r>
      <t xml:space="preserve">Envío de correos electrónicos a las áreas respectivas para contratación de docentes con los documentos requeridos y firmas correspondientes.
</t>
    </r>
    <r>
      <rPr>
        <b/>
        <sz val="11"/>
        <color theme="1"/>
        <rFont val="Arial Narrow"/>
        <family val="2"/>
      </rPr>
      <t>Documentacion del control
GAD-PC-02</t>
    </r>
  </si>
  <si>
    <r>
      <t xml:space="preserve">Verificar y realizar la actualizacion de la pagina web de acuerdo a la nueva oferta,
</t>
    </r>
    <r>
      <rPr>
        <b/>
        <sz val="10"/>
        <color theme="1"/>
        <rFont val="Arial Narrow"/>
        <family val="2"/>
      </rPr>
      <t xml:space="preserve">Desviacion del control 
</t>
    </r>
    <r>
      <rPr>
        <sz val="10"/>
        <color theme="1"/>
        <rFont val="Arial Narrow"/>
        <family val="2"/>
      </rPr>
      <t xml:space="preserve">Mesas de trabajo con comunicaciones </t>
    </r>
  </si>
  <si>
    <r>
      <t xml:space="preserve">Solicitud a la oficina de comunicaciones para la actualizacion de la pagina web
</t>
    </r>
    <r>
      <rPr>
        <b/>
        <sz val="10"/>
        <color theme="1"/>
        <rFont val="Arial Narrow"/>
        <family val="2"/>
      </rPr>
      <t>Documentacion del control</t>
    </r>
    <r>
      <rPr>
        <sz val="10"/>
        <color theme="1"/>
        <rFont val="Arial Narrow"/>
        <family val="2"/>
      </rPr>
      <t xml:space="preserve">
Plan de necesidades</t>
    </r>
  </si>
  <si>
    <r>
      <rPr>
        <sz val="10"/>
        <color theme="1"/>
        <rFont val="Arial Narrow"/>
        <family val="2"/>
      </rPr>
      <t xml:space="preserve">Establecer y realizar seguimiento a estrategias de mercadeo y publicidad de los cursos </t>
    </r>
    <r>
      <rPr>
        <b/>
        <sz val="10"/>
        <color theme="1"/>
        <rFont val="Arial Narrow"/>
        <family val="2"/>
      </rPr>
      <t xml:space="preserve">
Desviacion del control
 Realizar reporte a la vicerectoria investigación</t>
    </r>
  </si>
  <si>
    <r>
      <rPr>
        <sz val="10"/>
        <color theme="1"/>
        <rFont val="Arial Narrow"/>
        <family val="2"/>
      </rPr>
      <t xml:space="preserve">Cantidad de publicidad suministrada para participar en visitas empresariales y ferias.
 Ejecución del plan de adquisiciones 
</t>
    </r>
    <r>
      <rPr>
        <b/>
        <sz val="10"/>
        <color theme="1"/>
        <rFont val="Arial Narrow"/>
        <family val="2"/>
      </rPr>
      <t>Documentacion del control
DIE-PC-09</t>
    </r>
  </si>
  <si>
    <r>
      <t xml:space="preserve">Formato de notas docentes, notas definitivas en academusoft.
</t>
    </r>
    <r>
      <rPr>
        <b/>
        <sz val="10"/>
        <color theme="1"/>
        <rFont val="Arial Narrow"/>
        <family val="2"/>
      </rPr>
      <t>Documentacion del control
EXT-PC-01</t>
    </r>
  </si>
  <si>
    <r>
      <t xml:space="preserve">Verificar cumplimiento de requisitos desde los documentos soporte (formato de notas y notas definitivas academusoft) para la  expedición de diplomas y certificados.
2 veces al año (Finalizando semestre)
</t>
    </r>
    <r>
      <rPr>
        <b/>
        <sz val="10"/>
        <color theme="1"/>
        <rFont val="Arial Narrow"/>
        <family val="2"/>
      </rPr>
      <t xml:space="preserve">Desviacion del control
</t>
    </r>
    <r>
      <rPr>
        <sz val="10"/>
        <color theme="1"/>
        <rFont val="Arial Narrow"/>
        <family val="2"/>
      </rPr>
      <t xml:space="preserve">Solicitud de la divulgacion del los cambios </t>
    </r>
  </si>
  <si>
    <t>Fecha de actualización   08/11/2023</t>
  </si>
  <si>
    <t>Se observó que mediante correo electrónico institucional del  27 de septiembre,  el profesional que lidera el GITEPS, remitió a la auxiliar de la vicerrectoria de investigación, para aval del Vicerrector de Investigación,  los estudios previos correspondientes a la contratación del instructor que impartirá la certificación en automatización, como opcion de grado con 120hrs de duración, del cual se observa que se encuentran 19 preincritos y 13 aprobados , evidenciado mediante el informe financiero remitido que cuenta con un costo del contrato de $14.400.000, asi mismo, fue realizada la  solicitud de CDp el 18 de septiembre mediante formato GAD-FO-08, este proceso genero el contrato 305-2023, del cual se notificó mediante correo del 7 de noviembre por parte de adquisiciones,  la supervision y ejecución con fecha de inicio del 7de noviembre  hasta el 16 de diciembre 2023,  se evidenció que para realizar dicha contratacion fueron remitidos varios correos de los cuales se observa la trazabilidad desde el  5 de octubre solicitando la elaboracion del contrato, el 20 de octubre la solicitud a la vicerrectoria administrativa y financiera con el acervo jurídico para que se diera la suscripción y finalmente el perfeccionamiento del contrato el 7 de noviembre, teniendo en cuenta que se evidenciaron 13 correos, este riesgo y control requiere ser compartido con el proceso de gestión de adquisiciones, dado que, por la demora en la contratación se puede materializar el riesgo en la cancelación de los cursos, devoluciones de dinero afectando la imagen reputacional de la Entidad.</t>
  </si>
  <si>
    <t>En el micrositio de Extensión,  se encuentran las fechas de los cursos de acuerdo a la demanda de solicitantes,  se observa publicada la información general de la certificación de automatización industrial con fecha de inscripciones del 14 de julio al 25 de agosto, asi mismo, se evidenció que mediante correo del 23 de mayo a comunicaciones, fue realizada la solicitud para la publicación de datos de la certificacion de lean management, de igual forma se a través del reporte de forms del 26 de octubre asi como correo electrónico de la misma fecha, se encuentra la solicitud de publicar la certificación de green belt six sigma, crear el brochure, la publicación en el portal web y divulgación en redes, por útlimo se observa que esta información también es ofertada en el banner de noticias del portal web Institucional, acción que permite mitigar el riesgo identificado.</t>
  </si>
  <si>
    <t>La profesional encargada de las comunicaciones y solicitudes del suministro de material publicitario para las actividades que desarrolla el GITEPS,  mediante correo del 4 de octubre de 2023, realizó la solicitud del material que permitió la  visibilidad institucional en ferias y eventos, como fueron las ferias a la empresa PAVCO e  IDEPLAS y la visita al colegio mayor de cundinamarca, asi mismo, el 12 de septiembre  por correo institucional fueron solicitados los materiales de apoyo para las ferias del 13 al 15 de septiembre como fueron: la feria en la ETITC para IBTI, colegio Eduardo Santos , colegio Enrique Olaya E Inem de kennedy, de la cual posteriormente realizan la elaboración de un informe en el que se especifica el uso de los suministros publicitarios, del cual se evidenció con fecha 14 de septiembre 2023 el uso de pendones, volantes y material de merchandising, este documento es insumo y de seguimiento a la gestion mensual del área, asi mismo en informe del mes de septiembre se evidencia fotográficamente la visita y asistentes al  colegio Jose Celestino Mutis, de igual forma a través de correo de 12 de septiembtre y 4 de octubre es enviada a comunicaciones la relacion de las ferias del mes con la debida  justificación de los beneficios de participar en estos eventos y visitas que permiten la visibilidad de la ETITC por el grupo Giteps, por último, se observa solicitud al area de comunicaciones del 4 de octubre para charla con schneider electric, sobre expomovil del cual se observan las respectivas piezas gráficas informativas del evento, acciones que permiten la mitigación del riesgo identificado.</t>
  </si>
  <si>
    <t>A fecha de este seguimiento se observó que fueron emitidos los diploma correspondientes a la Certificación intersemestral de baja tensión, la cual  fue conformada por dos grupos de estudiantes, grupo A con 19 estudiantes y Grupo B con 17 estudiantes, con una duración de 17 de junio al 26 de julio, de los cuales fue remitido el diploma por correo electrónico el  21 de septiembre, asi mismo, a través de los formatos de notas firmados por los docentes, se realizó el comparativo de notas en excel contra academusoft de una muestra de estudiantes, de los cuales coinciden los reportes de academusoft; en cuanto a  la certificación de Lean Management que contó con 10 estudiantes aprobados, fue realizado el mismo ejecicio comparativo entre los registros de excel y lo ingresado en academusoft, notando una coincidencia de datos, controles que permiten mitigar el riesgo identificado y que sigue su ejecución hasta el final del semestre con las certificaciones de automatizacion industrial, baja tension y lean management por lo que estos controles se ejecutarán hasta la aprobación y certificación del curso.</t>
  </si>
  <si>
    <t>EXTENSIÓN Y PROYECCIÓN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</si>
</sst>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u/>
      <sz val="11"/>
      <color theme="10"/>
      <name val="Calibri"/>
      <family val="2"/>
      <scheme val="minor"/>
    </font>
    <font>
      <b/>
      <sz val="10"/>
      <color theme="1"/>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9" fontId="14" fillId="0" borderId="0" applyFont="0" applyFill="0" applyBorder="0" applyAlignment="0" applyProtection="0"/>
    <xf numFmtId="0" fontId="45" fillId="0" borderId="0"/>
    <xf numFmtId="0" fontId="46" fillId="0" borderId="0"/>
    <xf numFmtId="0" fontId="5" fillId="0" borderId="0"/>
    <xf numFmtId="0" fontId="66" fillId="0" borderId="0" applyNumberFormat="0" applyFill="0" applyBorder="0" applyAlignment="0" applyProtection="0"/>
  </cellStyleXfs>
  <cellXfs count="404">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6"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protection hidden="1"/>
    </xf>
    <xf numFmtId="14" fontId="1" fillId="0" borderId="21" xfId="0" applyNumberFormat="1" applyFont="1" applyBorder="1" applyAlignment="1" applyProtection="1">
      <alignment horizontal="center" vertical="center"/>
      <protection locked="0"/>
    </xf>
    <xf numFmtId="0" fontId="45" fillId="0" borderId="7" xfId="0" applyFont="1" applyBorder="1" applyAlignment="1">
      <alignment vertical="center" wrapText="1"/>
    </xf>
    <xf numFmtId="0" fontId="45"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1" fillId="0" borderId="0" xfId="0" applyFont="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left" vertical="center" wrapText="1"/>
    </xf>
    <xf numFmtId="0" fontId="62" fillId="0" borderId="0" xfId="0" applyFont="1" applyAlignment="1">
      <alignment horizontal="center"/>
    </xf>
    <xf numFmtId="0" fontId="65"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5" fillId="0" borderId="0" xfId="0" applyFont="1" applyAlignment="1">
      <alignment vertical="center" wrapText="1"/>
    </xf>
    <xf numFmtId="0" fontId="65" fillId="0" borderId="74" xfId="0" applyFont="1" applyBorder="1" applyAlignment="1">
      <alignment horizontal="center" vertical="center" wrapText="1"/>
    </xf>
    <xf numFmtId="0" fontId="64" fillId="0" borderId="74" xfId="0" applyFont="1" applyBorder="1" applyAlignment="1">
      <alignment vertical="center" wrapText="1"/>
    </xf>
    <xf numFmtId="0" fontId="1" fillId="0" borderId="2" xfId="0" applyFont="1" applyBorder="1" applyAlignment="1">
      <alignment horizontal="center" vertical="center"/>
    </xf>
    <xf numFmtId="0" fontId="60" fillId="7" borderId="21" xfId="0" applyFont="1" applyFill="1" applyBorder="1" applyAlignment="1">
      <alignment horizontal="center" vertical="center" textRotation="90"/>
    </xf>
    <xf numFmtId="0" fontId="1" fillId="0" borderId="21" xfId="0" applyFont="1" applyBorder="1" applyAlignment="1" applyProtection="1">
      <alignment horizontal="center" vertical="top"/>
      <protection hidden="1"/>
    </xf>
    <xf numFmtId="0" fontId="4" fillId="0" borderId="21" xfId="0" applyFont="1" applyBorder="1" applyAlignment="1" applyProtection="1">
      <alignment horizontal="center" vertical="top" textRotation="90" wrapText="1"/>
      <protection hidden="1"/>
    </xf>
    <xf numFmtId="0" fontId="1" fillId="0" borderId="21" xfId="0" applyFont="1" applyBorder="1" applyAlignment="1" applyProtection="1">
      <alignment vertical="top" wrapText="1"/>
      <protection locked="0"/>
    </xf>
    <xf numFmtId="0" fontId="1" fillId="0" borderId="21" xfId="0" applyFont="1" applyBorder="1" applyAlignment="1">
      <alignment horizontal="center" vertical="center"/>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center" textRotation="90"/>
      <protection locked="0"/>
    </xf>
    <xf numFmtId="9" fontId="1" fillId="0" borderId="21" xfId="0" applyNumberFormat="1" applyFont="1" applyBorder="1" applyAlignment="1" applyProtection="1">
      <alignment horizontal="center" vertical="center"/>
      <protection hidden="1"/>
    </xf>
    <xf numFmtId="164" fontId="1" fillId="0" borderId="21" xfId="1" applyNumberFormat="1" applyFont="1" applyBorder="1" applyAlignment="1">
      <alignment horizontal="center" vertical="center"/>
    </xf>
    <xf numFmtId="0" fontId="4" fillId="0" borderId="21" xfId="0" applyFont="1" applyBorder="1" applyAlignment="1" applyProtection="1">
      <alignment horizontal="center" vertical="center" textRotation="90" wrapText="1"/>
      <protection hidden="1"/>
    </xf>
    <xf numFmtId="0" fontId="4" fillId="0" borderId="21" xfId="0" applyFont="1" applyBorder="1" applyAlignment="1" applyProtection="1">
      <alignment horizontal="center" vertical="center" textRotation="90"/>
      <protection hidden="1"/>
    </xf>
    <xf numFmtId="0" fontId="1" fillId="3" borderId="0" xfId="0" applyFont="1" applyFill="1" applyAlignment="1">
      <alignment horizontal="center" vertical="center"/>
    </xf>
    <xf numFmtId="0" fontId="6"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left" vertical="center" wrapText="1"/>
      <protection locked="0"/>
    </xf>
    <xf numFmtId="0" fontId="1" fillId="0" borderId="0" xfId="0" applyFont="1" applyAlignment="1">
      <alignment wrapText="1"/>
    </xf>
    <xf numFmtId="0" fontId="60" fillId="7" borderId="21" xfId="0" applyFont="1" applyFill="1" applyBorder="1" applyAlignment="1">
      <alignment horizontal="center" vertical="center" wrapText="1"/>
    </xf>
    <xf numFmtId="0" fontId="66" fillId="0" borderId="21" xfId="5" applyBorder="1" applyAlignment="1" applyProtection="1">
      <alignment horizontal="left" vertical="center" wrapText="1"/>
      <protection locked="0"/>
    </xf>
    <xf numFmtId="0" fontId="67" fillId="0" borderId="21" xfId="0" applyFont="1" applyBorder="1" applyAlignment="1" applyProtection="1">
      <alignment horizontal="center" vertical="center" wrapText="1"/>
      <protection locked="0"/>
    </xf>
    <xf numFmtId="0" fontId="19" fillId="11"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 fillId="0" borderId="22" xfId="0" applyFont="1" applyBorder="1" applyAlignment="1">
      <alignment horizontal="center" vertical="center"/>
    </xf>
    <xf numFmtId="0" fontId="4" fillId="0" borderId="75" xfId="0" applyFont="1" applyBorder="1" applyAlignment="1" applyProtection="1">
      <alignment horizontal="center" vertical="top"/>
      <protection hidden="1"/>
    </xf>
    <xf numFmtId="0" fontId="4" fillId="0" borderId="76" xfId="0" applyFont="1" applyBorder="1" applyAlignment="1" applyProtection="1">
      <alignment horizontal="center" vertical="top"/>
      <protection hidden="1"/>
    </xf>
    <xf numFmtId="0" fontId="4" fillId="0" borderId="22" xfId="0" applyFont="1" applyBorder="1" applyAlignment="1" applyProtection="1">
      <alignment horizontal="center" vertical="top"/>
      <protection hidden="1"/>
    </xf>
    <xf numFmtId="0" fontId="1" fillId="0" borderId="75" xfId="0" applyFont="1" applyBorder="1" applyAlignment="1" applyProtection="1">
      <alignment horizontal="center" vertical="center"/>
      <protection locked="0"/>
    </xf>
    <xf numFmtId="0" fontId="1" fillId="0" borderId="76"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4" fillId="0" borderId="75" xfId="0" applyFont="1" applyBorder="1" applyAlignment="1" applyProtection="1">
      <alignment horizontal="center" vertical="center" wrapText="1"/>
      <protection hidden="1"/>
    </xf>
    <xf numFmtId="0" fontId="4" fillId="0" borderId="76" xfId="0" applyFont="1" applyBorder="1" applyAlignment="1" applyProtection="1">
      <alignment horizontal="center" vertical="center" wrapText="1"/>
      <protection hidden="1"/>
    </xf>
    <xf numFmtId="0" fontId="4" fillId="0" borderId="22" xfId="0" applyFont="1" applyBorder="1" applyAlignment="1" applyProtection="1">
      <alignment horizontal="center" vertical="center" wrapText="1"/>
      <protection hidden="1"/>
    </xf>
    <xf numFmtId="9" fontId="1" fillId="0" borderId="75" xfId="0" applyNumberFormat="1" applyFont="1" applyBorder="1" applyAlignment="1" applyProtection="1">
      <alignment horizontal="center" vertical="center" wrapText="1"/>
      <protection hidden="1"/>
    </xf>
    <xf numFmtId="9" fontId="1" fillId="0" borderId="76" xfId="0" applyNumberFormat="1" applyFont="1" applyBorder="1" applyAlignment="1" applyProtection="1">
      <alignment horizontal="center" vertical="center" wrapText="1"/>
      <protection hidden="1"/>
    </xf>
    <xf numFmtId="9" fontId="1" fillId="0" borderId="22" xfId="0" applyNumberFormat="1" applyFont="1" applyBorder="1" applyAlignment="1" applyProtection="1">
      <alignment horizontal="center" vertical="center" wrapText="1"/>
      <protection hidden="1"/>
    </xf>
    <xf numFmtId="9" fontId="1" fillId="0" borderId="75" xfId="0" applyNumberFormat="1" applyFont="1" applyBorder="1" applyAlignment="1" applyProtection="1">
      <alignment horizontal="center" vertical="center" wrapText="1"/>
      <protection locked="0"/>
    </xf>
    <xf numFmtId="9" fontId="1" fillId="0" borderId="76" xfId="0" applyNumberFormat="1" applyFont="1" applyBorder="1" applyAlignment="1" applyProtection="1">
      <alignment horizontal="center" vertical="center" wrapText="1"/>
      <protection locked="0"/>
    </xf>
    <xf numFmtId="9" fontId="1" fillId="0" borderId="22" xfId="0" applyNumberFormat="1" applyFont="1" applyBorder="1" applyAlignment="1" applyProtection="1">
      <alignment horizontal="center" vertical="center" wrapText="1"/>
      <protection locked="0"/>
    </xf>
    <xf numFmtId="9" fontId="1" fillId="0" borderId="75" xfId="0" applyNumberFormat="1" applyFont="1" applyBorder="1" applyAlignment="1" applyProtection="1">
      <alignment horizontal="center" vertical="top" wrapText="1"/>
      <protection hidden="1"/>
    </xf>
    <xf numFmtId="9" fontId="1" fillId="0" borderId="76" xfId="0" applyNumberFormat="1" applyFont="1" applyBorder="1" applyAlignment="1" applyProtection="1">
      <alignment horizontal="center" vertical="top" wrapText="1"/>
      <protection hidden="1"/>
    </xf>
    <xf numFmtId="9" fontId="1" fillId="0" borderId="22" xfId="0" applyNumberFormat="1" applyFont="1" applyBorder="1" applyAlignment="1" applyProtection="1">
      <alignment horizontal="center" vertical="top" wrapText="1"/>
      <protection hidden="1"/>
    </xf>
    <xf numFmtId="0" fontId="1" fillId="0" borderId="75" xfId="0" applyFont="1" applyBorder="1" applyAlignment="1" applyProtection="1">
      <alignment horizontal="center" vertical="center" wrapText="1"/>
      <protection locked="0"/>
    </xf>
    <xf numFmtId="0" fontId="1" fillId="0" borderId="76"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2" fillId="0" borderId="75" xfId="0" applyFont="1" applyBorder="1" applyAlignment="1" applyProtection="1">
      <alignment horizontal="center" vertical="center" wrapText="1"/>
      <protection locked="0"/>
    </xf>
    <xf numFmtId="0" fontId="2" fillId="0" borderId="76"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56" fillId="0" borderId="67" xfId="0" applyFont="1" applyBorder="1" applyAlignment="1">
      <alignment horizontal="left" vertical="center"/>
    </xf>
    <xf numFmtId="0" fontId="56" fillId="0" borderId="66" xfId="0" applyFont="1" applyBorder="1" applyAlignment="1">
      <alignment horizontal="left" vertical="center"/>
    </xf>
    <xf numFmtId="0" fontId="56" fillId="0" borderId="63" xfId="0" applyFont="1" applyBorder="1" applyAlignment="1">
      <alignment horizontal="left" vertical="center"/>
    </xf>
    <xf numFmtId="0" fontId="56" fillId="0" borderId="64" xfId="0" applyFont="1" applyBorder="1" applyAlignment="1">
      <alignment horizontal="left" vertical="center"/>
    </xf>
    <xf numFmtId="0" fontId="56" fillId="0" borderId="68" xfId="0" applyFont="1" applyBorder="1" applyAlignment="1">
      <alignment horizontal="left" vertical="center"/>
    </xf>
    <xf numFmtId="0" fontId="56" fillId="0" borderId="65" xfId="0" applyFont="1" applyBorder="1" applyAlignment="1">
      <alignment horizontal="left" vertical="center"/>
    </xf>
    <xf numFmtId="0" fontId="60" fillId="7" borderId="21" xfId="0" applyFont="1" applyFill="1" applyBorder="1" applyAlignment="1">
      <alignment horizontal="center" vertical="center" wrapText="1"/>
    </xf>
    <xf numFmtId="0" fontId="48" fillId="0" borderId="72" xfId="0" applyFont="1" applyBorder="1" applyAlignment="1">
      <alignment horizontal="left" vertical="center"/>
    </xf>
    <xf numFmtId="0" fontId="48" fillId="0" borderId="71" xfId="0" applyFont="1" applyBorder="1" applyAlignment="1">
      <alignment horizontal="left" vertical="center"/>
    </xf>
    <xf numFmtId="0" fontId="48" fillId="0" borderId="73" xfId="0" applyFont="1" applyBorder="1" applyAlignment="1">
      <alignment horizontal="left" vertical="center"/>
    </xf>
    <xf numFmtId="0" fontId="60" fillId="7" borderId="21" xfId="0" applyFont="1" applyFill="1" applyBorder="1" applyAlignment="1">
      <alignment horizontal="center" vertical="center" textRotation="90" wrapText="1"/>
    </xf>
    <xf numFmtId="0" fontId="58" fillId="0" borderId="21" xfId="0" applyFont="1" applyBorder="1" applyAlignment="1" applyProtection="1">
      <alignment horizontal="center" wrapText="1"/>
      <protection locked="0"/>
    </xf>
    <xf numFmtId="0" fontId="60" fillId="7" borderId="21" xfId="0" applyFont="1" applyFill="1" applyBorder="1" applyAlignment="1">
      <alignment horizontal="center" vertical="center"/>
    </xf>
    <xf numFmtId="0" fontId="60" fillId="7" borderId="22" xfId="0" applyFont="1" applyFill="1" applyBorder="1" applyAlignment="1">
      <alignment horizontal="center" vertical="center"/>
    </xf>
    <xf numFmtId="0" fontId="60" fillId="7" borderId="21" xfId="0" applyFont="1" applyFill="1" applyBorder="1" applyAlignment="1">
      <alignment horizontal="center" vertical="center" textRotation="90"/>
    </xf>
    <xf numFmtId="0" fontId="57" fillId="0" borderId="21" xfId="0" applyFont="1" applyBorder="1" applyAlignment="1" applyProtection="1">
      <alignment horizontal="center" vertical="center"/>
      <protection locked="0"/>
    </xf>
    <xf numFmtId="0" fontId="1" fillId="0" borderId="2" xfId="0" applyFont="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0" fontId="63" fillId="0" borderId="21" xfId="0" applyFont="1" applyBorder="1" applyAlignment="1">
      <alignment horizontal="left" vertical="center" wrapText="1"/>
    </xf>
    <xf numFmtId="0" fontId="64" fillId="0" borderId="74" xfId="0" applyFont="1" applyBorder="1" applyAlignment="1">
      <alignment horizontal="center" vertical="center" wrapText="1"/>
    </xf>
    <xf numFmtId="0" fontId="65" fillId="0" borderId="74" xfId="0" applyFont="1" applyBorder="1" applyAlignment="1">
      <alignment horizontal="center" vertical="center" wrapText="1"/>
    </xf>
    <xf numFmtId="0" fontId="48" fillId="0" borderId="72" xfId="0" applyFont="1" applyBorder="1" applyAlignment="1">
      <alignment horizontal="center" vertical="center" wrapText="1"/>
    </xf>
    <xf numFmtId="0" fontId="48" fillId="0" borderId="71" xfId="0" applyFont="1" applyBorder="1" applyAlignment="1">
      <alignment horizontal="center" vertical="center" wrapText="1"/>
    </xf>
    <xf numFmtId="0" fontId="48" fillId="0" borderId="73" xfId="0" applyFont="1" applyBorder="1" applyAlignment="1">
      <alignment horizontal="center" vertical="center" wrapText="1"/>
    </xf>
    <xf numFmtId="0" fontId="59" fillId="7" borderId="72" xfId="0" applyFont="1" applyFill="1" applyBorder="1" applyAlignment="1">
      <alignment horizontal="center" vertical="center"/>
    </xf>
    <xf numFmtId="0" fontId="59" fillId="7" borderId="73" xfId="0" applyFont="1" applyFill="1" applyBorder="1" applyAlignment="1">
      <alignment horizontal="center" vertical="center"/>
    </xf>
    <xf numFmtId="14" fontId="1" fillId="0" borderId="21" xfId="0" applyNumberFormat="1" applyFont="1" applyBorder="1" applyAlignment="1" applyProtection="1">
      <alignment horizontal="center" vertical="center"/>
      <protection locked="0"/>
    </xf>
    <xf numFmtId="0" fontId="60" fillId="7" borderId="68" xfId="0" applyFont="1" applyFill="1" applyBorder="1" applyAlignment="1">
      <alignment horizontal="center" vertical="center"/>
    </xf>
    <xf numFmtId="0" fontId="60" fillId="7" borderId="57" xfId="0" applyFont="1" applyFill="1" applyBorder="1" applyAlignment="1">
      <alignment horizontal="center" vertical="center"/>
    </xf>
    <xf numFmtId="0" fontId="24" fillId="0" borderId="0" xfId="0" applyFont="1" applyAlignment="1">
      <alignment horizontal="center" vertical="center" wrapText="1"/>
    </xf>
    <xf numFmtId="0" fontId="20" fillId="5" borderId="7"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wrapText="1"/>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0" xfId="0" applyFont="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1" fillId="0" borderId="10" xfId="0" applyFont="1" applyBorder="1" applyAlignment="1">
      <alignment horizontal="center" vertical="center"/>
    </xf>
    <xf numFmtId="0" fontId="41" fillId="0" borderId="12" xfId="0" applyFont="1" applyBorder="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7" xfId="0" applyFont="1" applyBorder="1" applyAlignment="1">
      <alignment horizontal="center" vertical="center" wrapText="1"/>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2" fillId="0" borderId="0" xfId="0" applyFont="1" applyAlignment="1">
      <alignment horizontal="center" vertical="center" wrapText="1"/>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cellXfs>
  <cellStyles count="6">
    <cellStyle name="Hipervínculo" xfId="5" builtinId="8"/>
    <cellStyle name="Normal" xfId="0" builtinId="0"/>
    <cellStyle name="Normal - Style1 2" xfId="2" xr:uid="{00000000-0005-0000-0000-000002000000}"/>
    <cellStyle name="Normal 2" xfId="4" xr:uid="{00000000-0005-0000-0000-000003000000}"/>
    <cellStyle name="Normal 2 2" xfId="3" xr:uid="{00000000-0005-0000-0000-000004000000}"/>
    <cellStyle name="Porcentaje" xfId="1" builtinId="5"/>
  </cellStyles>
  <dxfs count="29">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117882</xdr:colOff>
      <xdr:row>0</xdr:row>
      <xdr:rowOff>8987</xdr:rowOff>
    </xdr:from>
    <xdr:to>
      <xdr:col>2</xdr:col>
      <xdr:colOff>548137</xdr:colOff>
      <xdr:row>1</xdr:row>
      <xdr:rowOff>287547</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3141" y="8987"/>
          <a:ext cx="430255" cy="46726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estadistica_itc_edu_co/Documents/D.F.P.G/2022/6.%20Riesgos/Extensi&#243;n%20y%20Proyecci&#243;n%20So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7" refreshError="1"/>
      <sheetData sheetId="8" refreshError="1"/>
      <sheetData sheetId="9"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8" dataDxfId="27">
  <autoFilter ref="B209:C219" xr:uid="{00000000-0009-0000-0100-000001000000}"/>
  <tableColumns count="2">
    <tableColumn id="1" xr3:uid="{00000000-0010-0000-0000-000001000000}" name="Criterios" dataDxfId="26"/>
    <tableColumn id="2" xr3:uid="{00000000-0010-0000-0000-000002000000}" name="Subcriterios" dataDxfId="2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f:/g/personal/plandeaccion_itc_edu_co/Ej2WdvDsAiVGmyGvFOoJd0oBHOrbc8VBsnd2AcyrQfKySw?e=EHbYEN" TargetMode="External"/><Relationship Id="rId2" Type="http://schemas.openxmlformats.org/officeDocument/2006/relationships/hyperlink" Target="../../../../../../:f:/g/personal/plandeaccion_itc_edu_co/Ej2WdvDsAiVGmyGvFOoJd0oBHOrbc8VBsnd2AcyrQfKySw?e=EHbYEN" TargetMode="External"/><Relationship Id="rId1" Type="http://schemas.openxmlformats.org/officeDocument/2006/relationships/hyperlink" Target="../../../../../../:f:/g/personal/plandeaccion_itc_edu_co/Ej2WdvDsAiVGmyGvFOoJd0oBHOrbc8VBsnd2AcyrQfKySw?e=EHbYEN"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B13" zoomScale="130" zoomScaleNormal="130" workbookViewId="0">
      <selection activeCell="E17" sqref="E17:F17"/>
    </sheetView>
  </sheetViews>
  <sheetFormatPr baseColWidth="10" defaultColWidth="11.42578125" defaultRowHeight="15" x14ac:dyDescent="0.25"/>
  <cols>
    <col min="1" max="1" width="2.85546875" style="70" customWidth="1"/>
    <col min="2" max="3" width="24.5703125" style="70" customWidth="1"/>
    <col min="4" max="4" width="16" style="70" customWidth="1"/>
    <col min="5" max="5" width="24.5703125" style="70" customWidth="1"/>
    <col min="6" max="6" width="27.5703125" style="70" customWidth="1"/>
    <col min="7" max="8" width="24.5703125" style="70" customWidth="1"/>
    <col min="9" max="16384" width="11.42578125" style="70"/>
  </cols>
  <sheetData>
    <row r="1" spans="2:8" ht="15.75" thickBot="1" x14ac:dyDescent="0.3"/>
    <row r="2" spans="2:8" ht="18" x14ac:dyDescent="0.25">
      <c r="B2" s="159" t="s">
        <v>0</v>
      </c>
      <c r="C2" s="160"/>
      <c r="D2" s="160"/>
      <c r="E2" s="160"/>
      <c r="F2" s="160"/>
      <c r="G2" s="160"/>
      <c r="H2" s="161"/>
    </row>
    <row r="3" spans="2:8" x14ac:dyDescent="0.25">
      <c r="B3" s="71"/>
      <c r="C3" s="72"/>
      <c r="D3" s="72"/>
      <c r="E3" s="72"/>
      <c r="F3" s="72"/>
      <c r="G3" s="72"/>
      <c r="H3" s="73"/>
    </row>
    <row r="4" spans="2:8" ht="63" customHeight="1" x14ac:dyDescent="0.25">
      <c r="B4" s="162" t="s">
        <v>1</v>
      </c>
      <c r="C4" s="163"/>
      <c r="D4" s="163"/>
      <c r="E4" s="163"/>
      <c r="F4" s="163"/>
      <c r="G4" s="163"/>
      <c r="H4" s="164"/>
    </row>
    <row r="5" spans="2:8" ht="63" customHeight="1" x14ac:dyDescent="0.25">
      <c r="B5" s="165"/>
      <c r="C5" s="166"/>
      <c r="D5" s="166"/>
      <c r="E5" s="166"/>
      <c r="F5" s="166"/>
      <c r="G5" s="166"/>
      <c r="H5" s="167"/>
    </row>
    <row r="6" spans="2:8" ht="16.5" x14ac:dyDescent="0.25">
      <c r="B6" s="168" t="s">
        <v>2</v>
      </c>
      <c r="C6" s="169"/>
      <c r="D6" s="169"/>
      <c r="E6" s="169"/>
      <c r="F6" s="169"/>
      <c r="G6" s="169"/>
      <c r="H6" s="170"/>
    </row>
    <row r="7" spans="2:8" ht="95.25" customHeight="1" x14ac:dyDescent="0.25">
      <c r="B7" s="178" t="s">
        <v>3</v>
      </c>
      <c r="C7" s="179"/>
      <c r="D7" s="179"/>
      <c r="E7" s="179"/>
      <c r="F7" s="179"/>
      <c r="G7" s="179"/>
      <c r="H7" s="180"/>
    </row>
    <row r="8" spans="2:8" ht="16.5" x14ac:dyDescent="0.25">
      <c r="B8" s="107"/>
      <c r="C8" s="108"/>
      <c r="D8" s="108"/>
      <c r="E8" s="108"/>
      <c r="F8" s="108"/>
      <c r="G8" s="108"/>
      <c r="H8" s="109"/>
    </row>
    <row r="9" spans="2:8" ht="16.5" customHeight="1" x14ac:dyDescent="0.25">
      <c r="B9" s="171" t="s">
        <v>4</v>
      </c>
      <c r="C9" s="172"/>
      <c r="D9" s="172"/>
      <c r="E9" s="172"/>
      <c r="F9" s="172"/>
      <c r="G9" s="172"/>
      <c r="H9" s="173"/>
    </row>
    <row r="10" spans="2:8" ht="44.25" customHeight="1" x14ac:dyDescent="0.25">
      <c r="B10" s="171"/>
      <c r="C10" s="172"/>
      <c r="D10" s="172"/>
      <c r="E10" s="172"/>
      <c r="F10" s="172"/>
      <c r="G10" s="172"/>
      <c r="H10" s="173"/>
    </row>
    <row r="11" spans="2:8" ht="15.75" thickBot="1" x14ac:dyDescent="0.3">
      <c r="B11" s="96"/>
      <c r="C11" s="99"/>
      <c r="D11" s="104"/>
      <c r="E11" s="105"/>
      <c r="F11" s="105"/>
      <c r="G11" s="106"/>
      <c r="H11" s="100"/>
    </row>
    <row r="12" spans="2:8" ht="15.75" thickTop="1" x14ac:dyDescent="0.25">
      <c r="B12" s="96"/>
      <c r="C12" s="174" t="s">
        <v>5</v>
      </c>
      <c r="D12" s="175"/>
      <c r="E12" s="176" t="s">
        <v>6</v>
      </c>
      <c r="F12" s="177"/>
      <c r="G12" s="99"/>
      <c r="H12" s="100"/>
    </row>
    <row r="13" spans="2:8" ht="35.25" customHeight="1" x14ac:dyDescent="0.25">
      <c r="B13" s="96"/>
      <c r="C13" s="181" t="s">
        <v>7</v>
      </c>
      <c r="D13" s="182"/>
      <c r="E13" s="183" t="s">
        <v>8</v>
      </c>
      <c r="F13" s="184"/>
      <c r="G13" s="99"/>
      <c r="H13" s="100"/>
    </row>
    <row r="14" spans="2:8" ht="17.25" customHeight="1" x14ac:dyDescent="0.25">
      <c r="B14" s="96"/>
      <c r="C14" s="181" t="s">
        <v>9</v>
      </c>
      <c r="D14" s="182"/>
      <c r="E14" s="183" t="s">
        <v>10</v>
      </c>
      <c r="F14" s="184"/>
      <c r="G14" s="99"/>
      <c r="H14" s="100"/>
    </row>
    <row r="15" spans="2:8" ht="19.5" customHeight="1" x14ac:dyDescent="0.25">
      <c r="B15" s="96"/>
      <c r="C15" s="181" t="s">
        <v>11</v>
      </c>
      <c r="D15" s="182"/>
      <c r="E15" s="183" t="s">
        <v>12</v>
      </c>
      <c r="F15" s="184"/>
      <c r="G15" s="99"/>
      <c r="H15" s="100"/>
    </row>
    <row r="16" spans="2:8" ht="69.75" customHeight="1" x14ac:dyDescent="0.25">
      <c r="B16" s="96"/>
      <c r="C16" s="181" t="s">
        <v>13</v>
      </c>
      <c r="D16" s="182"/>
      <c r="E16" s="183" t="s">
        <v>14</v>
      </c>
      <c r="F16" s="184"/>
      <c r="G16" s="99"/>
      <c r="H16" s="100"/>
    </row>
    <row r="17" spans="2:8" ht="34.5" customHeight="1" x14ac:dyDescent="0.25">
      <c r="B17" s="96"/>
      <c r="C17" s="185" t="s">
        <v>15</v>
      </c>
      <c r="D17" s="186"/>
      <c r="E17" s="187" t="s">
        <v>16</v>
      </c>
      <c r="F17" s="188"/>
      <c r="G17" s="99"/>
      <c r="H17" s="100"/>
    </row>
    <row r="18" spans="2:8" ht="27.75" customHeight="1" x14ac:dyDescent="0.25">
      <c r="B18" s="96"/>
      <c r="C18" s="185" t="s">
        <v>17</v>
      </c>
      <c r="D18" s="186"/>
      <c r="E18" s="187" t="s">
        <v>18</v>
      </c>
      <c r="F18" s="188"/>
      <c r="G18" s="99"/>
      <c r="H18" s="100"/>
    </row>
    <row r="19" spans="2:8" ht="28.5" customHeight="1" x14ac:dyDescent="0.25">
      <c r="B19" s="96"/>
      <c r="C19" s="185" t="s">
        <v>19</v>
      </c>
      <c r="D19" s="186"/>
      <c r="E19" s="187" t="s">
        <v>20</v>
      </c>
      <c r="F19" s="188"/>
      <c r="G19" s="99"/>
      <c r="H19" s="100"/>
    </row>
    <row r="20" spans="2:8" ht="72.75" customHeight="1" x14ac:dyDescent="0.25">
      <c r="B20" s="96"/>
      <c r="C20" s="185" t="s">
        <v>21</v>
      </c>
      <c r="D20" s="186"/>
      <c r="E20" s="187" t="s">
        <v>22</v>
      </c>
      <c r="F20" s="188"/>
      <c r="G20" s="99"/>
      <c r="H20" s="100"/>
    </row>
    <row r="21" spans="2:8" ht="64.5" customHeight="1" x14ac:dyDescent="0.25">
      <c r="B21" s="96"/>
      <c r="C21" s="185" t="s">
        <v>23</v>
      </c>
      <c r="D21" s="186"/>
      <c r="E21" s="187" t="s">
        <v>24</v>
      </c>
      <c r="F21" s="188"/>
      <c r="G21" s="99"/>
      <c r="H21" s="100"/>
    </row>
    <row r="22" spans="2:8" ht="71.25" customHeight="1" x14ac:dyDescent="0.25">
      <c r="B22" s="96"/>
      <c r="C22" s="185" t="s">
        <v>25</v>
      </c>
      <c r="D22" s="186"/>
      <c r="E22" s="187" t="s">
        <v>26</v>
      </c>
      <c r="F22" s="188"/>
      <c r="G22" s="99"/>
      <c r="H22" s="100"/>
    </row>
    <row r="23" spans="2:8" ht="55.5" customHeight="1" x14ac:dyDescent="0.25">
      <c r="B23" s="96"/>
      <c r="C23" s="192" t="s">
        <v>27</v>
      </c>
      <c r="D23" s="193"/>
      <c r="E23" s="187" t="s">
        <v>28</v>
      </c>
      <c r="F23" s="188"/>
      <c r="G23" s="99"/>
      <c r="H23" s="100"/>
    </row>
    <row r="24" spans="2:8" ht="42" customHeight="1" x14ac:dyDescent="0.25">
      <c r="B24" s="96"/>
      <c r="C24" s="192" t="s">
        <v>29</v>
      </c>
      <c r="D24" s="193"/>
      <c r="E24" s="187" t="s">
        <v>30</v>
      </c>
      <c r="F24" s="188"/>
      <c r="G24" s="99"/>
      <c r="H24" s="100"/>
    </row>
    <row r="25" spans="2:8" ht="59.25" customHeight="1" x14ac:dyDescent="0.25">
      <c r="B25" s="96"/>
      <c r="C25" s="192" t="s">
        <v>31</v>
      </c>
      <c r="D25" s="193"/>
      <c r="E25" s="187" t="s">
        <v>32</v>
      </c>
      <c r="F25" s="188"/>
      <c r="G25" s="99"/>
      <c r="H25" s="100"/>
    </row>
    <row r="26" spans="2:8" ht="23.25" customHeight="1" x14ac:dyDescent="0.25">
      <c r="B26" s="96"/>
      <c r="C26" s="192" t="s">
        <v>33</v>
      </c>
      <c r="D26" s="193"/>
      <c r="E26" s="187" t="s">
        <v>34</v>
      </c>
      <c r="F26" s="188"/>
      <c r="G26" s="99"/>
      <c r="H26" s="100"/>
    </row>
    <row r="27" spans="2:8" ht="30.75" customHeight="1" x14ac:dyDescent="0.25">
      <c r="B27" s="96"/>
      <c r="C27" s="192" t="s">
        <v>35</v>
      </c>
      <c r="D27" s="193"/>
      <c r="E27" s="187" t="s">
        <v>36</v>
      </c>
      <c r="F27" s="188"/>
      <c r="G27" s="99"/>
      <c r="H27" s="100"/>
    </row>
    <row r="28" spans="2:8" ht="35.25" customHeight="1" x14ac:dyDescent="0.25">
      <c r="B28" s="96"/>
      <c r="C28" s="192" t="s">
        <v>37</v>
      </c>
      <c r="D28" s="193"/>
      <c r="E28" s="187" t="s">
        <v>38</v>
      </c>
      <c r="F28" s="188"/>
      <c r="G28" s="99"/>
      <c r="H28" s="100"/>
    </row>
    <row r="29" spans="2:8" ht="33" customHeight="1" x14ac:dyDescent="0.25">
      <c r="B29" s="96"/>
      <c r="C29" s="192" t="s">
        <v>37</v>
      </c>
      <c r="D29" s="193"/>
      <c r="E29" s="187" t="s">
        <v>38</v>
      </c>
      <c r="F29" s="188"/>
      <c r="G29" s="99"/>
      <c r="H29" s="100"/>
    </row>
    <row r="30" spans="2:8" ht="30" customHeight="1" x14ac:dyDescent="0.25">
      <c r="B30" s="96"/>
      <c r="C30" s="192" t="s">
        <v>39</v>
      </c>
      <c r="D30" s="193"/>
      <c r="E30" s="187" t="s">
        <v>40</v>
      </c>
      <c r="F30" s="188"/>
      <c r="G30" s="99"/>
      <c r="H30" s="100"/>
    </row>
    <row r="31" spans="2:8" ht="35.25" customHeight="1" x14ac:dyDescent="0.25">
      <c r="B31" s="96"/>
      <c r="C31" s="192" t="s">
        <v>41</v>
      </c>
      <c r="D31" s="193"/>
      <c r="E31" s="187" t="s">
        <v>42</v>
      </c>
      <c r="F31" s="188"/>
      <c r="G31" s="99"/>
      <c r="H31" s="100"/>
    </row>
    <row r="32" spans="2:8" ht="31.5" customHeight="1" x14ac:dyDescent="0.25">
      <c r="B32" s="96"/>
      <c r="C32" s="192" t="s">
        <v>43</v>
      </c>
      <c r="D32" s="193"/>
      <c r="E32" s="187" t="s">
        <v>44</v>
      </c>
      <c r="F32" s="188"/>
      <c r="G32" s="99"/>
      <c r="H32" s="100"/>
    </row>
    <row r="33" spans="2:8" ht="35.25" customHeight="1" x14ac:dyDescent="0.25">
      <c r="B33" s="96"/>
      <c r="C33" s="192" t="s">
        <v>45</v>
      </c>
      <c r="D33" s="193"/>
      <c r="E33" s="187" t="s">
        <v>46</v>
      </c>
      <c r="F33" s="188"/>
      <c r="G33" s="99"/>
      <c r="H33" s="100"/>
    </row>
    <row r="34" spans="2:8" ht="59.25" customHeight="1" x14ac:dyDescent="0.25">
      <c r="B34" s="96"/>
      <c r="C34" s="192" t="s">
        <v>47</v>
      </c>
      <c r="D34" s="193"/>
      <c r="E34" s="187" t="s">
        <v>48</v>
      </c>
      <c r="F34" s="188"/>
      <c r="G34" s="99"/>
      <c r="H34" s="100"/>
    </row>
    <row r="35" spans="2:8" ht="29.25" customHeight="1" x14ac:dyDescent="0.25">
      <c r="B35" s="96"/>
      <c r="C35" s="192" t="s">
        <v>49</v>
      </c>
      <c r="D35" s="193"/>
      <c r="E35" s="187" t="s">
        <v>50</v>
      </c>
      <c r="F35" s="188"/>
      <c r="G35" s="99"/>
      <c r="H35" s="100"/>
    </row>
    <row r="36" spans="2:8" ht="82.5" customHeight="1" x14ac:dyDescent="0.25">
      <c r="B36" s="96"/>
      <c r="C36" s="192" t="s">
        <v>51</v>
      </c>
      <c r="D36" s="193"/>
      <c r="E36" s="187" t="s">
        <v>52</v>
      </c>
      <c r="F36" s="188"/>
      <c r="G36" s="99"/>
      <c r="H36" s="100"/>
    </row>
    <row r="37" spans="2:8" ht="46.5" customHeight="1" x14ac:dyDescent="0.25">
      <c r="B37" s="96"/>
      <c r="C37" s="192" t="s">
        <v>53</v>
      </c>
      <c r="D37" s="193"/>
      <c r="E37" s="187" t="s">
        <v>54</v>
      </c>
      <c r="F37" s="188"/>
      <c r="G37" s="99"/>
      <c r="H37" s="100"/>
    </row>
    <row r="38" spans="2:8" ht="6.75" customHeight="1" thickBot="1" x14ac:dyDescent="0.3">
      <c r="B38" s="96"/>
      <c r="C38" s="194"/>
      <c r="D38" s="195"/>
      <c r="E38" s="196"/>
      <c r="F38" s="197"/>
      <c r="G38" s="99"/>
      <c r="H38" s="100"/>
    </row>
    <row r="39" spans="2:8" ht="15.75" thickTop="1" x14ac:dyDescent="0.25">
      <c r="B39" s="96"/>
      <c r="C39" s="97"/>
      <c r="D39" s="97"/>
      <c r="E39" s="98"/>
      <c r="F39" s="98"/>
      <c r="G39" s="99"/>
      <c r="H39" s="100"/>
    </row>
    <row r="40" spans="2:8" ht="21" customHeight="1" x14ac:dyDescent="0.25">
      <c r="B40" s="189" t="s">
        <v>55</v>
      </c>
      <c r="C40" s="190"/>
      <c r="D40" s="190"/>
      <c r="E40" s="190"/>
      <c r="F40" s="190"/>
      <c r="G40" s="190"/>
      <c r="H40" s="191"/>
    </row>
    <row r="41" spans="2:8" ht="20.25" customHeight="1" x14ac:dyDescent="0.25">
      <c r="B41" s="189" t="s">
        <v>56</v>
      </c>
      <c r="C41" s="190"/>
      <c r="D41" s="190"/>
      <c r="E41" s="190"/>
      <c r="F41" s="190"/>
      <c r="G41" s="190"/>
      <c r="H41" s="191"/>
    </row>
    <row r="42" spans="2:8" ht="20.25" customHeight="1" x14ac:dyDescent="0.25">
      <c r="B42" s="189" t="s">
        <v>57</v>
      </c>
      <c r="C42" s="190"/>
      <c r="D42" s="190"/>
      <c r="E42" s="190"/>
      <c r="F42" s="190"/>
      <c r="G42" s="190"/>
      <c r="H42" s="191"/>
    </row>
    <row r="43" spans="2:8" ht="20.25" customHeight="1" x14ac:dyDescent="0.25">
      <c r="B43" s="189" t="s">
        <v>58</v>
      </c>
      <c r="C43" s="190"/>
      <c r="D43" s="190"/>
      <c r="E43" s="190"/>
      <c r="F43" s="190"/>
      <c r="G43" s="190"/>
      <c r="H43" s="191"/>
    </row>
    <row r="44" spans="2:8" x14ac:dyDescent="0.25">
      <c r="B44" s="189" t="s">
        <v>59</v>
      </c>
      <c r="C44" s="190"/>
      <c r="D44" s="190"/>
      <c r="E44" s="190"/>
      <c r="F44" s="190"/>
      <c r="G44" s="190"/>
      <c r="H44" s="191"/>
    </row>
    <row r="45" spans="2:8" ht="15.75" thickBot="1" x14ac:dyDescent="0.3">
      <c r="B45" s="101"/>
      <c r="C45" s="102"/>
      <c r="D45" s="102"/>
      <c r="E45" s="102"/>
      <c r="F45" s="102"/>
      <c r="G45" s="102"/>
      <c r="H45" s="103"/>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6" customWidth="1"/>
    <col min="2" max="16384" width="11.42578125" style="6"/>
  </cols>
  <sheetData>
    <row r="3" spans="1:1" x14ac:dyDescent="0.2">
      <c r="A3" s="7" t="s">
        <v>112</v>
      </c>
    </row>
    <row r="4" spans="1:1" x14ac:dyDescent="0.2">
      <c r="A4" s="7" t="s">
        <v>130</v>
      </c>
    </row>
    <row r="5" spans="1:1" x14ac:dyDescent="0.2">
      <c r="A5" s="7" t="s">
        <v>233</v>
      </c>
    </row>
    <row r="6" spans="1:1" x14ac:dyDescent="0.2">
      <c r="A6" s="7" t="s">
        <v>235</v>
      </c>
    </row>
    <row r="7" spans="1:1" x14ac:dyDescent="0.2">
      <c r="A7" s="7" t="s">
        <v>113</v>
      </c>
    </row>
    <row r="8" spans="1:1" x14ac:dyDescent="0.2">
      <c r="A8" s="7" t="s">
        <v>121</v>
      </c>
    </row>
    <row r="9" spans="1:1" x14ac:dyDescent="0.2">
      <c r="A9" s="7" t="s">
        <v>114</v>
      </c>
    </row>
    <row r="10" spans="1:1" x14ac:dyDescent="0.2">
      <c r="A10" s="7" t="s">
        <v>115</v>
      </c>
    </row>
    <row r="11" spans="1:1" x14ac:dyDescent="0.2">
      <c r="A11" s="7" t="s">
        <v>243</v>
      </c>
    </row>
    <row r="12" spans="1:1" x14ac:dyDescent="0.2">
      <c r="A12" s="7" t="s">
        <v>259</v>
      </c>
    </row>
    <row r="13" spans="1:1" x14ac:dyDescent="0.2">
      <c r="A13" s="7" t="s">
        <v>260</v>
      </c>
    </row>
    <row r="14" spans="1:1" x14ac:dyDescent="0.2">
      <c r="A14" s="7" t="s">
        <v>261</v>
      </c>
    </row>
    <row r="16" spans="1:1" x14ac:dyDescent="0.2">
      <c r="A16" s="7" t="s">
        <v>262</v>
      </c>
    </row>
    <row r="17" spans="1:1" x14ac:dyDescent="0.2">
      <c r="A17" s="7" t="s">
        <v>249</v>
      </c>
    </row>
    <row r="18" spans="1:1" x14ac:dyDescent="0.2">
      <c r="A18" s="7" t="s">
        <v>131</v>
      </c>
    </row>
    <row r="20" spans="1:1" x14ac:dyDescent="0.2">
      <c r="A20" s="7" t="s">
        <v>253</v>
      </c>
    </row>
    <row r="21" spans="1:1" x14ac:dyDescent="0.2">
      <c r="A21" s="7" t="s">
        <v>120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V21"/>
  <sheetViews>
    <sheetView showGridLines="0" tabSelected="1" topLeftCell="A13" zoomScale="85" zoomScaleNormal="85" zoomScaleSheetLayoutView="30" zoomScalePageLayoutView="10" workbookViewId="0">
      <selection activeCell="B14" sqref="B14"/>
    </sheetView>
  </sheetViews>
  <sheetFormatPr baseColWidth="10" defaultColWidth="11.42578125" defaultRowHeight="16.5" x14ac:dyDescent="0.3"/>
  <cols>
    <col min="1" max="1" width="4.5703125" style="2" customWidth="1"/>
    <col min="2" max="3" width="12" style="2" customWidth="1"/>
    <col min="4" max="4" width="25.85546875" style="2" customWidth="1"/>
    <col min="5" max="5" width="27" style="2" customWidth="1"/>
    <col min="6" max="6" width="16.140625" style="2" customWidth="1"/>
    <col min="7" max="7" width="38.42578125" style="1" customWidth="1"/>
    <col min="8" max="10" width="19" style="4" customWidth="1"/>
    <col min="11" max="11" width="17.85546875" style="1" customWidth="1"/>
    <col min="12" max="12" width="16.42578125" style="1" customWidth="1"/>
    <col min="13" max="13" width="6.42578125" style="1" customWidth="1"/>
    <col min="14" max="14" width="27.42578125" style="1" customWidth="1"/>
    <col min="15" max="15" width="30.42578125" style="1" customWidth="1"/>
    <col min="16" max="16" width="17.42578125" style="1" customWidth="1"/>
    <col min="17" max="17" width="6.42578125" style="1" customWidth="1"/>
    <col min="18" max="18" width="16" style="1" customWidth="1"/>
    <col min="19" max="19" width="5.85546875" style="1" customWidth="1"/>
    <col min="20" max="20" width="44.42578125" style="1" customWidth="1"/>
    <col min="21" max="21" width="36" style="1" customWidth="1"/>
    <col min="22" max="22" width="15.140625" style="1" customWidth="1"/>
    <col min="23" max="28" width="4" style="1" customWidth="1"/>
    <col min="29" max="29" width="11.140625" style="1" customWidth="1"/>
    <col min="30" max="30" width="8.5703125" style="1" customWidth="1"/>
    <col min="31" max="31" width="10.42578125" style="1" customWidth="1"/>
    <col min="32" max="32" width="9.42578125" style="1" customWidth="1"/>
    <col min="33" max="33" width="9.140625" style="1" customWidth="1"/>
    <col min="34" max="34" width="8.42578125" style="1" customWidth="1"/>
    <col min="35" max="35" width="7.42578125" style="1" customWidth="1"/>
    <col min="36" max="36" width="23" style="1" customWidth="1"/>
    <col min="37" max="37" width="18.85546875" style="1" customWidth="1"/>
    <col min="38" max="38" width="16.85546875" style="1" customWidth="1"/>
    <col min="39" max="39" width="14.85546875" style="1" customWidth="1"/>
    <col min="40" max="40" width="32.5703125" style="1" customWidth="1"/>
    <col min="41" max="41" width="21" style="1" customWidth="1"/>
    <col min="42" max="42" width="14.140625" style="1" customWidth="1"/>
    <col min="43" max="43" width="46.7109375" style="1" customWidth="1"/>
    <col min="44" max="44" width="57.42578125" style="1" customWidth="1"/>
    <col min="45" max="45" width="20.5703125" style="1" customWidth="1"/>
    <col min="46" max="46" width="28.28515625" style="1" customWidth="1"/>
    <col min="47" max="47" width="110" style="1" customWidth="1"/>
    <col min="48" max="48" width="17.42578125" style="1" customWidth="1"/>
    <col min="49" max="16384" width="11.42578125" style="1"/>
  </cols>
  <sheetData>
    <row r="1" spans="1:74" ht="15" customHeight="1" x14ac:dyDescent="0.3">
      <c r="A1" s="236" t="s">
        <v>60</v>
      </c>
      <c r="B1" s="236"/>
      <c r="C1" s="236"/>
      <c r="D1" s="236"/>
      <c r="E1" s="240" t="s">
        <v>61</v>
      </c>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25" t="s">
        <v>62</v>
      </c>
      <c r="AV1" s="226"/>
    </row>
    <row r="2" spans="1:74" ht="23.25" customHeight="1" x14ac:dyDescent="0.3">
      <c r="A2" s="236"/>
      <c r="B2" s="236"/>
      <c r="C2" s="236"/>
      <c r="D2" s="236"/>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27" t="s">
        <v>63</v>
      </c>
      <c r="AV2" s="228"/>
    </row>
    <row r="3" spans="1:74" ht="13.7" customHeight="1" x14ac:dyDescent="0.3">
      <c r="A3" s="236"/>
      <c r="B3" s="236"/>
      <c r="C3" s="236"/>
      <c r="D3" s="236"/>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27" t="s">
        <v>64</v>
      </c>
      <c r="AV3" s="228"/>
    </row>
    <row r="4" spans="1:74" ht="13.7" customHeight="1" x14ac:dyDescent="0.3">
      <c r="A4" s="236"/>
      <c r="B4" s="236"/>
      <c r="C4" s="236"/>
      <c r="D4" s="236"/>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29" t="s">
        <v>65</v>
      </c>
      <c r="AV4" s="230"/>
    </row>
    <row r="5" spans="1:74" ht="17.25" customHeight="1" x14ac:dyDescent="0.3">
      <c r="A5" s="250" t="s">
        <v>66</v>
      </c>
      <c r="B5" s="251"/>
      <c r="C5" s="232" t="s">
        <v>292</v>
      </c>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4"/>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8.75" customHeight="1" x14ac:dyDescent="0.3">
      <c r="A6" s="250" t="s">
        <v>67</v>
      </c>
      <c r="B6" s="251"/>
      <c r="C6" s="232" t="s">
        <v>68</v>
      </c>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4"/>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8" customHeight="1" x14ac:dyDescent="0.3">
      <c r="A7" s="250" t="s">
        <v>69</v>
      </c>
      <c r="B7" s="251"/>
      <c r="C7" s="232" t="s">
        <v>70</v>
      </c>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3"/>
      <c r="AR7" s="233"/>
      <c r="AS7" s="233"/>
      <c r="AT7" s="233"/>
      <c r="AU7" s="233"/>
      <c r="AV7" s="234"/>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x14ac:dyDescent="0.3">
      <c r="A8" s="237" t="s">
        <v>71</v>
      </c>
      <c r="B8" s="237"/>
      <c r="C8" s="237"/>
      <c r="D8" s="237"/>
      <c r="E8" s="238"/>
      <c r="F8" s="238"/>
      <c r="G8" s="238"/>
      <c r="H8" s="238"/>
      <c r="I8" s="238"/>
      <c r="J8" s="238"/>
      <c r="K8" s="238"/>
      <c r="L8" s="238" t="s">
        <v>72</v>
      </c>
      <c r="M8" s="238"/>
      <c r="N8" s="238"/>
      <c r="O8" s="238"/>
      <c r="P8" s="238"/>
      <c r="Q8" s="238"/>
      <c r="R8" s="238"/>
      <c r="S8" s="238" t="s">
        <v>73</v>
      </c>
      <c r="T8" s="238"/>
      <c r="U8" s="238"/>
      <c r="V8" s="238"/>
      <c r="W8" s="238"/>
      <c r="X8" s="238"/>
      <c r="Y8" s="238"/>
      <c r="Z8" s="238"/>
      <c r="AA8" s="238"/>
      <c r="AB8" s="238"/>
      <c r="AC8" s="238" t="s">
        <v>74</v>
      </c>
      <c r="AD8" s="238"/>
      <c r="AE8" s="238"/>
      <c r="AF8" s="238"/>
      <c r="AG8" s="238"/>
      <c r="AH8" s="238"/>
      <c r="AI8" s="238"/>
      <c r="AJ8" s="253" t="s">
        <v>75</v>
      </c>
      <c r="AK8" s="254"/>
      <c r="AL8" s="254"/>
      <c r="AM8" s="254"/>
      <c r="AN8" s="254"/>
      <c r="AO8" s="254"/>
      <c r="AP8" s="254"/>
      <c r="AQ8" s="254"/>
      <c r="AR8" s="254"/>
      <c r="AS8" s="254"/>
      <c r="AT8" s="254"/>
      <c r="AU8" s="254"/>
      <c r="AV8" s="254"/>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6.5" customHeight="1" x14ac:dyDescent="0.3">
      <c r="A9" s="239" t="s">
        <v>76</v>
      </c>
      <c r="B9" s="237" t="s">
        <v>77</v>
      </c>
      <c r="C9" s="237" t="s">
        <v>78</v>
      </c>
      <c r="D9" s="237" t="s">
        <v>15</v>
      </c>
      <c r="E9" s="231" t="s">
        <v>17</v>
      </c>
      <c r="F9" s="231" t="s">
        <v>19</v>
      </c>
      <c r="G9" s="237" t="s">
        <v>21</v>
      </c>
      <c r="H9" s="231" t="s">
        <v>23</v>
      </c>
      <c r="I9" s="231" t="s">
        <v>79</v>
      </c>
      <c r="J9" s="231" t="s">
        <v>80</v>
      </c>
      <c r="K9" s="231" t="s">
        <v>81</v>
      </c>
      <c r="L9" s="231" t="s">
        <v>82</v>
      </c>
      <c r="M9" s="237" t="s">
        <v>83</v>
      </c>
      <c r="N9" s="231" t="s">
        <v>84</v>
      </c>
      <c r="O9" s="231" t="s">
        <v>85</v>
      </c>
      <c r="P9" s="231" t="s">
        <v>86</v>
      </c>
      <c r="Q9" s="237" t="s">
        <v>83</v>
      </c>
      <c r="R9" s="231" t="s">
        <v>29</v>
      </c>
      <c r="S9" s="235" t="s">
        <v>87</v>
      </c>
      <c r="T9" s="231" t="s">
        <v>31</v>
      </c>
      <c r="U9" s="231" t="s">
        <v>88</v>
      </c>
      <c r="V9" s="231" t="s">
        <v>33</v>
      </c>
      <c r="W9" s="231" t="s">
        <v>89</v>
      </c>
      <c r="X9" s="231"/>
      <c r="Y9" s="231"/>
      <c r="Z9" s="231"/>
      <c r="AA9" s="231"/>
      <c r="AB9" s="231"/>
      <c r="AC9" s="235" t="s">
        <v>90</v>
      </c>
      <c r="AD9" s="235" t="s">
        <v>91</v>
      </c>
      <c r="AE9" s="235" t="s">
        <v>83</v>
      </c>
      <c r="AF9" s="235" t="s">
        <v>92</v>
      </c>
      <c r="AG9" s="235" t="s">
        <v>83</v>
      </c>
      <c r="AH9" s="235" t="s">
        <v>93</v>
      </c>
      <c r="AI9" s="235" t="s">
        <v>49</v>
      </c>
      <c r="AJ9" s="231" t="s">
        <v>75</v>
      </c>
      <c r="AK9" s="231" t="s">
        <v>94</v>
      </c>
      <c r="AL9" s="231" t="s">
        <v>95</v>
      </c>
      <c r="AM9" s="231" t="s">
        <v>96</v>
      </c>
      <c r="AN9" s="231" t="s">
        <v>97</v>
      </c>
      <c r="AO9" s="231" t="s">
        <v>53</v>
      </c>
      <c r="AP9" s="231" t="s">
        <v>96</v>
      </c>
      <c r="AQ9" s="231" t="s">
        <v>98</v>
      </c>
      <c r="AR9" s="152"/>
      <c r="AS9" s="231" t="s">
        <v>53</v>
      </c>
      <c r="AT9" s="231" t="s">
        <v>96</v>
      </c>
      <c r="AU9" s="231" t="s">
        <v>99</v>
      </c>
      <c r="AV9" s="231" t="s">
        <v>53</v>
      </c>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s="3" customFormat="1" ht="66.75" customHeight="1" x14ac:dyDescent="0.25">
      <c r="A10" s="239"/>
      <c r="B10" s="237"/>
      <c r="C10" s="237"/>
      <c r="D10" s="237"/>
      <c r="E10" s="231"/>
      <c r="F10" s="231"/>
      <c r="G10" s="237"/>
      <c r="H10" s="231"/>
      <c r="I10" s="231"/>
      <c r="J10" s="231"/>
      <c r="K10" s="231"/>
      <c r="L10" s="231"/>
      <c r="M10" s="237"/>
      <c r="N10" s="231"/>
      <c r="O10" s="231"/>
      <c r="P10" s="237"/>
      <c r="Q10" s="237"/>
      <c r="R10" s="231"/>
      <c r="S10" s="235"/>
      <c r="T10" s="231"/>
      <c r="U10" s="231"/>
      <c r="V10" s="231"/>
      <c r="W10" s="133" t="s">
        <v>77</v>
      </c>
      <c r="X10" s="133" t="s">
        <v>100</v>
      </c>
      <c r="Y10" s="133" t="s">
        <v>101</v>
      </c>
      <c r="Z10" s="133" t="s">
        <v>102</v>
      </c>
      <c r="AA10" s="133" t="s">
        <v>103</v>
      </c>
      <c r="AB10" s="133" t="s">
        <v>104</v>
      </c>
      <c r="AC10" s="235"/>
      <c r="AD10" s="235"/>
      <c r="AE10" s="235"/>
      <c r="AF10" s="235"/>
      <c r="AG10" s="235"/>
      <c r="AH10" s="235"/>
      <c r="AI10" s="235"/>
      <c r="AJ10" s="231"/>
      <c r="AK10" s="231"/>
      <c r="AL10" s="231"/>
      <c r="AM10" s="231"/>
      <c r="AN10" s="231"/>
      <c r="AO10" s="231"/>
      <c r="AP10" s="231"/>
      <c r="AQ10" s="231"/>
      <c r="AR10" s="152" t="s">
        <v>104</v>
      </c>
      <c r="AS10" s="231"/>
      <c r="AT10" s="231"/>
      <c r="AU10" s="231"/>
      <c r="AV10" s="23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row>
    <row r="11" spans="1:74" ht="269.25" customHeight="1" x14ac:dyDescent="0.3">
      <c r="A11" s="198">
        <v>1</v>
      </c>
      <c r="B11" s="219" t="s">
        <v>105</v>
      </c>
      <c r="C11" s="219" t="s">
        <v>153</v>
      </c>
      <c r="D11" s="219" t="s">
        <v>107</v>
      </c>
      <c r="E11" s="219" t="s">
        <v>264</v>
      </c>
      <c r="F11" s="219" t="s">
        <v>265</v>
      </c>
      <c r="G11" s="222" t="s">
        <v>266</v>
      </c>
      <c r="H11" s="219" t="s">
        <v>267</v>
      </c>
      <c r="I11" s="210" t="s">
        <v>109</v>
      </c>
      <c r="J11" s="213" t="s">
        <v>150</v>
      </c>
      <c r="K11" s="204">
        <v>200</v>
      </c>
      <c r="L11" s="207" t="str">
        <f>IF(K11&lt;=0,"",IF(K11&lt;=2,"Muy Baja",IF(K11&lt;=24,"Baja",IF(K11&lt;=500,"Media",IF(K11&lt;=5000,"Alta","Muy Alta")))))</f>
        <v>Media</v>
      </c>
      <c r="M11" s="210">
        <f>IF(L11="","",IF(L11="Muy Baja",0.2,IF(L11="Baja",0.4,IF(L11="Media",0.6,IF(L11="Alta",0.8,IF(L11="Muy Alta",1,))))))</f>
        <v>0.6</v>
      </c>
      <c r="N11" s="213" t="s">
        <v>204</v>
      </c>
      <c r="O11" s="216" t="str">
        <f>IF(NOT(ISERROR(MATCH(N11,'[1]Tabla Impacto'!$B$221:$B$223,0))),'[1]Tabla Impacto'!$F$223&amp;"Por favor no seleccionar los criterios de impacto(Afectación Económica o presupuestal y Pérdida Reputacional)",N11)</f>
        <v xml:space="preserve">Entre 100 y 500 SMLMV </v>
      </c>
      <c r="P11" s="207" t="s">
        <v>272</v>
      </c>
      <c r="Q11" s="210">
        <f>IF(P11="","",IF(P11="Leve",0.2,IF(P11="Menor",0.4,IF(P11="Moderado",0.6,IF(P11="Mayor",0.8,IF(P11="Catastrófico",1,))))))</f>
        <v>0.2</v>
      </c>
      <c r="R11" s="201" t="str">
        <f>IF(OR(AND(L11="Muy Baja",P11="Leve"),AND(L11="Muy Baja",P11="Menor"),AND(L11="Baja",P11="Leve")),"Bajo",IF(OR(AND(L11="Muy baja",P11="Moderado"),AND(L11="Baja",P11="Menor"),AND(L11="Baja",P11="Moderado"),AND(L11="Media",P11="Leve"),AND(L11="Media",P11="Menor"),AND(L11="Media",P11="Moderado"),AND(L11="Alta",P11="Leve"),AND(L11="Alta",P11="Menor")),"Moderado",IF(OR(AND(L11="Muy Baja",P11="Mayor"),AND(L11="Baja",P11="Mayor"),AND(L11="Media",P11="Mayor"),AND(L11="Alta",P11="Moderado"),AND(L11="Alta",P11="Mayor"),AND(L11="Muy Alta",P11="Leve"),AND(L11="Muy Alta",P11="Menor"),AND(L11="Muy Alta",P11="Moderado"),AND(L11="Muy Alta",P11="Mayor")),"Alto",IF(OR(AND(L11="Muy Baja",P11="Catastrófico"),AND(L11="Baja",P11="Catastrófico"),AND(L11="Media",P11="Catastrófico"),AND(L11="Alta",P11="Catastrófico"),AND(L11="Muy Alta",P11="Catastrófico")),"Extremo",""))))</f>
        <v>Moderado</v>
      </c>
      <c r="S11" s="198">
        <v>3</v>
      </c>
      <c r="T11" s="111" t="s">
        <v>279</v>
      </c>
      <c r="U11" s="111" t="s">
        <v>280</v>
      </c>
      <c r="V11" s="134" t="str">
        <f t="shared" ref="V11:V14" si="0">IF(OR(W11="Preventivo",W11="Detectivo"),"Probabilidad",IF(W11="Correctivo","Impacto",""))</f>
        <v>Probabilidad</v>
      </c>
      <c r="W11" s="113" t="s">
        <v>112</v>
      </c>
      <c r="X11" s="113" t="s">
        <v>113</v>
      </c>
      <c r="Y11" s="114" t="str">
        <f>IF(AND(W11="Preventivo",X11="Automático"),"50%",IF(AND(W11="Preventivo",X11="Manual"),"40%",IF(AND(W11="Detectivo",X11="Automático"),"40%",IF(AND(W11="Detectivo",X11="Manual"),"30%",IF(AND(W11="Correctivo",X11="Automático"),"35%",IF(AND(W11="Correctivo",X11="Manual"),"25%",""))))))</f>
        <v>40%</v>
      </c>
      <c r="Z11" s="113" t="s">
        <v>114</v>
      </c>
      <c r="AA11" s="113" t="s">
        <v>115</v>
      </c>
      <c r="AB11" s="113" t="s">
        <v>116</v>
      </c>
      <c r="AC11" s="115">
        <f>IFERROR(IF(V11="Probabilidad",(M11-(+M11*Y11)),IF(V11="Impacto",M11,"")),"")</f>
        <v>0.36</v>
      </c>
      <c r="AD11" s="135" t="str">
        <f>IFERROR(IF(AC11="","",IF(AC11&lt;=0.2,"Muy Baja",IF(AC11&lt;=0.4,"Baja",IF(AC11&lt;=0.6,"Media",IF(AC11&lt;=0.8,"Alta","Muy Alta"))))),"")</f>
        <v>Baja</v>
      </c>
      <c r="AE11" s="114">
        <f>+AC11</f>
        <v>0.36</v>
      </c>
      <c r="AF11" s="135" t="str">
        <f>IFERROR(IF(AG11="","",IF(AG11&lt;=0.2,"Leve",IF(AG11&lt;=0.4,"Menor",IF(AG11&lt;=0.6,"Moderado",IF(AG11&lt;=0.8,"Mayor","Catastrófico"))))),"")</f>
        <v>Leve</v>
      </c>
      <c r="AG11" s="114">
        <f>IFERROR(IF(V11="Impacto",(Q11-(+Q11*Y11)),IF(V11="Probabilidad",Q11,"")),"")</f>
        <v>0.2</v>
      </c>
      <c r="AH11" s="116" t="str">
        <f>IFERROR(IF(OR(AND(AD11="Muy Baja",AF11="Leve"),AND(AD11="Muy Baja",AF11="Menor"),AND(AD11="Baja",AF11="Leve")),"Bajo",IF(OR(AND(AD11="Muy baja",AF11="Moderado"),AND(AD11="Baja",AF11="Menor"),AND(AD11="Baja",AF11="Moderado"),AND(AD11="Media",AF11="Leve"),AND(AD11="Media",AF11="Menor"),AND(AD11="Media",AF11="Moderado"),AND(AD11="Alta",AF11="Leve"),AND(AD11="Alta",AF11="Menor")),"Moderado",IF(OR(AND(AD11="Muy Baja",AF11="Mayor"),AND(AD11="Baja",AF11="Mayor"),AND(AD11="Media",AF11="Mayor"),AND(AD11="Alta",AF11="Moderado"),AND(AD11="Alta",AF11="Mayor"),AND(AD11="Muy Alta",AF11="Leve"),AND(AD11="Muy Alta",AF11="Menor"),AND(AD11="Muy Alta",AF11="Moderado"),AND(AD11="Muy Alta",AF11="Mayor")),"Alto",IF(OR(AND(AD11="Muy Baja",AF11="Catastrófico"),AND(AD11="Baja",AF11="Catastrófico"),AND(AD11="Media",AF11="Catastrófico"),AND(AD11="Alta",AF11="Catastrófico"),AND(AD11="Muy Alta",AF11="Catastrófico")),"Extremo","")))),"")</f>
        <v>Bajo</v>
      </c>
      <c r="AI11" s="113" t="s">
        <v>117</v>
      </c>
      <c r="AJ11" s="219" t="s">
        <v>118</v>
      </c>
      <c r="AK11" s="204" t="s">
        <v>119</v>
      </c>
      <c r="AL11" s="252">
        <v>45291</v>
      </c>
      <c r="AM11" s="252">
        <v>45071</v>
      </c>
      <c r="AN11" s="136" t="s">
        <v>268</v>
      </c>
      <c r="AO11" s="112" t="s">
        <v>269</v>
      </c>
      <c r="AP11" s="117">
        <v>45180</v>
      </c>
      <c r="AQ11" s="150" t="s">
        <v>274</v>
      </c>
      <c r="AR11" s="153" t="s">
        <v>273</v>
      </c>
      <c r="AS11" s="112" t="s">
        <v>120</v>
      </c>
      <c r="AT11" s="117">
        <v>45238</v>
      </c>
      <c r="AU11" s="150" t="s">
        <v>288</v>
      </c>
      <c r="AV11" s="204" t="s">
        <v>253</v>
      </c>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35.75" customHeight="1" x14ac:dyDescent="0.3">
      <c r="A12" s="199"/>
      <c r="B12" s="220"/>
      <c r="C12" s="220"/>
      <c r="D12" s="220"/>
      <c r="E12" s="220"/>
      <c r="F12" s="220"/>
      <c r="G12" s="223"/>
      <c r="H12" s="220"/>
      <c r="I12" s="211"/>
      <c r="J12" s="214"/>
      <c r="K12" s="205"/>
      <c r="L12" s="208"/>
      <c r="M12" s="211"/>
      <c r="N12" s="214"/>
      <c r="O12" s="217"/>
      <c r="P12" s="208"/>
      <c r="Q12" s="211"/>
      <c r="R12" s="202"/>
      <c r="S12" s="199"/>
      <c r="T12" s="149" t="s">
        <v>281</v>
      </c>
      <c r="U12" s="149" t="s">
        <v>282</v>
      </c>
      <c r="V12" s="134" t="str">
        <f>IF(OR(W12="Preventivo",W12="Detectivo"),"Probabilidad",IF(W12="Correctivo","Impacto",""))</f>
        <v>Probabilidad</v>
      </c>
      <c r="W12" s="113" t="s">
        <v>112</v>
      </c>
      <c r="X12" s="113" t="s">
        <v>113</v>
      </c>
      <c r="Y12" s="114" t="str">
        <f>IF(AND(W12="Preventivo",X12="Automático"),"50%",IF(AND(W12="Preventivo",X12="Manual"),"40%",IF(AND(W12="Detectivo",X12="Automático"),"40%",IF(AND(W12="Detectivo",X12="Manual"),"30%",IF(AND(W12="Correctivo",X12="Automático"),"35%",IF(AND(W12="Correctivo",X12="Manual"),"25%",""))))))</f>
        <v>40%</v>
      </c>
      <c r="Z12" s="113" t="s">
        <v>121</v>
      </c>
      <c r="AA12" s="113" t="s">
        <v>115</v>
      </c>
      <c r="AB12" s="113" t="s">
        <v>116</v>
      </c>
      <c r="AC12" s="115">
        <f>IFERROR(IF(AND(V11="Probabilidad",V12="Probabilidad"),(AE11-(+AE11*Y12)),IF(V12="Probabilidad",(M11-(+M11*Y12)),IF(V12="Impacto",AE11,""))),"")</f>
        <v>0.216</v>
      </c>
      <c r="AD12" s="135" t="str">
        <f>IFERROR(IF(AC12="","",IF(AC12&lt;=0.2,"Muy Baja",IF(AC12&lt;=0.4,"Baja",IF(AC12&lt;=0.6,"Media",IF(AC12&lt;=0.8,"Alta","Muy Alta"))))),"")</f>
        <v>Baja</v>
      </c>
      <c r="AE12" s="114">
        <f>+AC12</f>
        <v>0.216</v>
      </c>
      <c r="AF12" s="135" t="str">
        <f>IFERROR(IF(AG12="","",IF(AG12&lt;=0.2,"Leve",IF(AG12&lt;=0.4,"Menor",IF(AG12&lt;=0.6,"Moderado",IF(AG12&lt;=0.8,"Mayor","Catastrófico"))))),"")</f>
        <v>Leve</v>
      </c>
      <c r="AG12" s="114">
        <f>IFERROR(IF(AND(V11="Impacto",V12="Impacto"),(AG11-(+AG11*Y12)),IF(V12="Impacto",($M$10-(+$M$10*Y12)),IF(V12="Probabilidad",AG11,""))),"")</f>
        <v>0.2</v>
      </c>
      <c r="AH12" s="116" t="str">
        <f>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Bajo</v>
      </c>
      <c r="AI12" s="113" t="s">
        <v>117</v>
      </c>
      <c r="AJ12" s="220"/>
      <c r="AK12" s="205"/>
      <c r="AL12" s="252"/>
      <c r="AM12" s="252"/>
      <c r="AN12" s="151" t="s">
        <v>271</v>
      </c>
      <c r="AO12" s="112" t="s">
        <v>269</v>
      </c>
      <c r="AP12" s="117">
        <v>45180</v>
      </c>
      <c r="AQ12" s="150" t="s">
        <v>275</v>
      </c>
      <c r="AR12" s="153" t="s">
        <v>273</v>
      </c>
      <c r="AS12" s="112" t="s">
        <v>120</v>
      </c>
      <c r="AT12" s="117">
        <v>45238</v>
      </c>
      <c r="AU12" s="150" t="s">
        <v>289</v>
      </c>
      <c r="AV12" s="20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254.25" customHeight="1" x14ac:dyDescent="0.3">
      <c r="A13" s="200"/>
      <c r="B13" s="221"/>
      <c r="C13" s="221"/>
      <c r="D13" s="221"/>
      <c r="E13" s="221"/>
      <c r="F13" s="221"/>
      <c r="G13" s="224"/>
      <c r="H13" s="221"/>
      <c r="I13" s="212"/>
      <c r="J13" s="215"/>
      <c r="K13" s="206"/>
      <c r="L13" s="209"/>
      <c r="M13" s="212"/>
      <c r="N13" s="215"/>
      <c r="O13" s="218"/>
      <c r="P13" s="209"/>
      <c r="Q13" s="212"/>
      <c r="R13" s="203"/>
      <c r="S13" s="200"/>
      <c r="T13" s="154" t="s">
        <v>283</v>
      </c>
      <c r="U13" s="154" t="s">
        <v>284</v>
      </c>
      <c r="V13" s="134" t="str">
        <f>IF(OR(W13="Preventivo",W13="Detectivo"),"Probabilidad",IF(W13="Correctivo","Impacto",""))</f>
        <v>Probabilidad</v>
      </c>
      <c r="W13" s="113" t="s">
        <v>112</v>
      </c>
      <c r="X13" s="113" t="s">
        <v>113</v>
      </c>
      <c r="Y13" s="114" t="str">
        <f t="shared" ref="Y13" si="1">IF(AND(W13="Preventivo",X13="Automático"),"50%",IF(AND(W13="Preventivo",X13="Manual"),"40%",IF(AND(W13="Detectivo",X13="Automático"),"40%",IF(AND(W13="Detectivo",X13="Manual"),"30%",IF(AND(W13="Correctivo",X13="Automático"),"35%",IF(AND(W13="Correctivo",X13="Manual"),"25%",""))))))</f>
        <v>40%</v>
      </c>
      <c r="Z13" s="113" t="s">
        <v>121</v>
      </c>
      <c r="AA13" s="113" t="s">
        <v>115</v>
      </c>
      <c r="AB13" s="113" t="s">
        <v>116</v>
      </c>
      <c r="AC13" s="115">
        <f>IFERROR(IF(AND(V12="Probabilidad",V13="Probabilidad"),(AE12-(+AE12*Y13)),IF(AND(V12="Impacto",V13="Probabilidad"),(AE11-(+AE11*Y13)),IF(V13="Impacto",AE12,""))),"")</f>
        <v>0.12959999999999999</v>
      </c>
      <c r="AD13" s="135" t="str">
        <f>IFERROR(IF(AC13="","",IF(AC13&lt;=0.2,"Muy Baja",IF(AC13&lt;=0.4,"Baja",IF(AC13&lt;=0.6,"Media",IF(AC13&lt;=0.8,"Alta","Muy Alta"))))),"")</f>
        <v>Muy Baja</v>
      </c>
      <c r="AE13" s="114">
        <f t="shared" ref="AE13" si="2">+AC13</f>
        <v>0.12959999999999999</v>
      </c>
      <c r="AF13" s="135" t="str">
        <f>IFERROR(IF(AG13="","",IF(AG13&lt;=0.2,"Leve",IF(AG13&lt;=0.4,"Menor",IF(AG13&lt;=0.6,"Moderado",IF(AG13&lt;=0.8,"Mayor","Catastrófico"))))),"")</f>
        <v>Leve</v>
      </c>
      <c r="AG13" s="114">
        <f>IFERROR(IF(AND(V12="Impacto",V13="Impacto"),(AG12-(+AG12*Y13)),IF(AND(V12="Probabilidad",V13="Impacto"),(AG11-(+AG11*Y13)),IF(V13="Probabilidad",AG12,""))),"")</f>
        <v>0.2</v>
      </c>
      <c r="AH13" s="116" t="str">
        <f t="shared" ref="AH13" si="3">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Bajo</v>
      </c>
      <c r="AI13" s="113" t="s">
        <v>117</v>
      </c>
      <c r="AJ13" s="221"/>
      <c r="AK13" s="206"/>
      <c r="AL13" s="252"/>
      <c r="AM13" s="252"/>
      <c r="AN13" s="136" t="s">
        <v>270</v>
      </c>
      <c r="AO13" s="112" t="s">
        <v>269</v>
      </c>
      <c r="AP13" s="117">
        <v>45180</v>
      </c>
      <c r="AQ13" s="150" t="s">
        <v>276</v>
      </c>
      <c r="AR13" s="153" t="s">
        <v>273</v>
      </c>
      <c r="AS13" s="112" t="s">
        <v>120</v>
      </c>
      <c r="AT13" s="117">
        <v>45238</v>
      </c>
      <c r="AU13" s="150" t="s">
        <v>290</v>
      </c>
      <c r="AV13" s="206"/>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s="2" customFormat="1" ht="204.75" customHeight="1" x14ac:dyDescent="0.25">
      <c r="A14" s="137">
        <v>2</v>
      </c>
      <c r="B14" s="111" t="s">
        <v>122</v>
      </c>
      <c r="C14" s="111" t="s">
        <v>123</v>
      </c>
      <c r="D14" s="111" t="s">
        <v>124</v>
      </c>
      <c r="E14" s="111" t="s">
        <v>125</v>
      </c>
      <c r="F14" s="111" t="s">
        <v>126</v>
      </c>
      <c r="G14" s="111" t="s">
        <v>127</v>
      </c>
      <c r="H14" s="111" t="s">
        <v>263</v>
      </c>
      <c r="I14" s="139" t="s">
        <v>109</v>
      </c>
      <c r="J14" s="140" t="s">
        <v>128</v>
      </c>
      <c r="K14" s="112">
        <v>25</v>
      </c>
      <c r="L14" s="138" t="str">
        <f>IF(K14&lt;=0,"",IF(K14&lt;=2,"Muy Baja",IF(K14&lt;=24,"Baja",IF(K14&lt;=500,"Media",IF(K14&lt;=5000,"Alta","Muy Alta")))))</f>
        <v>Media</v>
      </c>
      <c r="M14" s="139">
        <f>IF(L14="","",IF(L14="Muy Baja",0.2,IF(L14="Baja",0.4,IF(L14="Media",0.6,IF(L14="Alta",0.8,IF(L14="Muy Alta",1,))))))</f>
        <v>0.6</v>
      </c>
      <c r="N14" s="140" t="s">
        <v>129</v>
      </c>
      <c r="O14" s="139" t="str">
        <f>IF(NOT(ISERROR(MATCH(N14,'[1]Tabla Impacto'!$B$221:$B$223,0))),'[1]Tabla Impacto'!$F$223&amp;"Por favor no seleccionar los criterios de impacto(Afectación Económica o presupuestal y Pérdida Reputacional)",N14)</f>
        <v xml:space="preserve">     El riesgo afecta la imagen de alguna área de la organización</v>
      </c>
      <c r="P14" s="138" t="str">
        <f>IF(OR(O14='[1]Tabla Impacto'!$C$11,O14='[1]Tabla Impacto'!$D$11),"Leve",IF(OR(O14='[1]Tabla Impacto'!$C$12,O14='[1]Tabla Impacto'!$D$12),"Menor",IF(OR(O14='[1]Tabla Impacto'!$C$13,O14='[1]Tabla Impacto'!$D$13),"Moderado",IF(OR(O14='[1]Tabla Impacto'!$C$14,O14='[1]Tabla Impacto'!$D$14),"Mayor",IF(OR(O14='[1]Tabla Impacto'!$C$15,O14='[1]Tabla Impacto'!$D$15),"Catastrófico","")))))</f>
        <v>Leve</v>
      </c>
      <c r="Q14" s="139">
        <v>0.8</v>
      </c>
      <c r="R14" s="141" t="str">
        <f>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Moderado</v>
      </c>
      <c r="S14" s="137">
        <v>1</v>
      </c>
      <c r="T14" s="149" t="s">
        <v>286</v>
      </c>
      <c r="U14" s="149" t="s">
        <v>285</v>
      </c>
      <c r="V14" s="142" t="str">
        <f t="shared" si="0"/>
        <v>Probabilidad</v>
      </c>
      <c r="W14" s="143" t="s">
        <v>130</v>
      </c>
      <c r="X14" s="143" t="s">
        <v>113</v>
      </c>
      <c r="Y14" s="144" t="str">
        <f>IF(AND(W14="Preventivo",X14="Automático"),"50%",IF(AND(W14="Preventivo",X14="Manual"),"40%",IF(AND(W14="Detectivo",X14="Automático"),"40%",IF(AND(W14="Detectivo",X14="Manual"),"30%",IF(AND(W14="Correctivo",X14="Automático"),"35%",IF(AND(W14="Correctivo",X14="Manual"),"25%",""))))))</f>
        <v>30%</v>
      </c>
      <c r="Z14" s="143" t="s">
        <v>121</v>
      </c>
      <c r="AA14" s="143" t="s">
        <v>115</v>
      </c>
      <c r="AB14" s="143" t="s">
        <v>116</v>
      </c>
      <c r="AC14" s="145">
        <f>IFERROR(IF(V14="Probabilidad",(M14-(+M14*Y14)),IF(V14="Impacto",M14,"")),"")</f>
        <v>0.42</v>
      </c>
      <c r="AD14" s="146" t="str">
        <f>IFERROR(IF(AC14="","",IF(AC14&lt;=0.2,"Muy Baja",IF(AC14&lt;=0.4,"Baja",IF(AC14&lt;=0.6,"Media",IF(AC14&lt;=0.8,"Alta","Muy Alta"))))),"")</f>
        <v>Media</v>
      </c>
      <c r="AE14" s="144">
        <f>+AC14</f>
        <v>0.42</v>
      </c>
      <c r="AF14" s="146" t="str">
        <f>IFERROR(IF(AG14="","",IF(AG14&lt;=0.2,"Leve",IF(AG14&lt;=0.4,"Menor",IF(AG14&lt;=0.6,"Moderado",IF(AG14&lt;=0.8,"Mayor","Catastrófico"))))),"")</f>
        <v>Mayor</v>
      </c>
      <c r="AG14" s="144">
        <v>0.8</v>
      </c>
      <c r="AH14" s="147" t="str">
        <f>IFERROR(IF(OR(AND(AD14="Muy Baja",AF14="Leve"),AND(AD14="Muy Baja",AF14="Menor"),AND(AD14="Baja",AF14="Leve")),"Bajo",IF(OR(AND(AD14="Muy baja",AF14="Moderado"),AND(AD14="Baja",AF14="Menor"),AND(AD14="Baja",AF14="Moderado"),AND(AD14="Media",AF14="Leve"),AND(AD14="Media",AF14="Menor"),AND(AD14="Media",AF14="Moderado"),AND(AD14="Alta",AF14="Leve"),AND(AD14="Alta",AF14="Menor")),"Moderado",IF(OR(AND(AD14="Muy Baja",AF14="Mayor"),AND(AD14="Baja",AF14="Mayor"),AND(AD14="Media",AF14="Mayor"),AND(AD14="Alta",AF14="Moderado"),AND(AD14="Alta",AF14="Mayor"),AND(AD14="Muy Alta",AF14="Leve"),AND(AD14="Muy Alta",AF14="Menor"),AND(AD14="Muy Alta",AF14="Moderado"),AND(AD14="Muy Alta",AF14="Mayor")),"Alto",IF(OR(AND(AD14="Muy Baja",AF14="Catastrófico"),AND(AD14="Baja",AF14="Catastrófico"),AND(AD14="Media",AF14="Catastrófico"),AND(AD14="Alta",AF14="Catastrófico"),AND(AD14="Muy Alta",AF14="Catastrófico")),"Extremo","")))),"")</f>
        <v>Alto</v>
      </c>
      <c r="AI14" s="143" t="s">
        <v>131</v>
      </c>
      <c r="AJ14" s="111" t="s">
        <v>132</v>
      </c>
      <c r="AK14" s="111" t="s">
        <v>119</v>
      </c>
      <c r="AL14" s="117">
        <v>45291</v>
      </c>
      <c r="AM14" s="117">
        <v>45107</v>
      </c>
      <c r="AN14" s="111"/>
      <c r="AO14" s="112"/>
      <c r="AP14" s="117"/>
      <c r="AQ14" s="150" t="s">
        <v>277</v>
      </c>
      <c r="AR14" s="150" t="s">
        <v>278</v>
      </c>
      <c r="AS14" s="112" t="s">
        <v>120</v>
      </c>
      <c r="AT14" s="117">
        <v>45238</v>
      </c>
      <c r="AU14" s="150" t="s">
        <v>291</v>
      </c>
      <c r="AV14" s="112" t="s">
        <v>120</v>
      </c>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row>
    <row r="15" spans="1:74" ht="49.5" customHeight="1" x14ac:dyDescent="0.3">
      <c r="A15" s="110"/>
      <c r="B15" s="132"/>
      <c r="C15" s="132"/>
      <c r="D15" s="241" t="s">
        <v>135</v>
      </c>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3"/>
    </row>
    <row r="17" spans="1:44" x14ac:dyDescent="0.3">
      <c r="A17" s="118"/>
      <c r="B17" s="119"/>
      <c r="C17" s="119"/>
      <c r="D17" s="119"/>
      <c r="E17" s="119"/>
      <c r="F17" s="119"/>
      <c r="G17" s="119"/>
      <c r="H17" s="1"/>
      <c r="I17" s="1"/>
      <c r="J17" s="1"/>
      <c r="L17" s="122"/>
      <c r="M17" s="119"/>
      <c r="N17" s="119"/>
      <c r="O17" s="119"/>
      <c r="P17" s="119"/>
      <c r="Q17" s="119"/>
      <c r="R17" s="119"/>
      <c r="S17" s="119"/>
      <c r="T17" s="119"/>
      <c r="U17" s="119"/>
      <c r="V17" s="123"/>
      <c r="W17" s="123"/>
      <c r="X17" s="119"/>
      <c r="Y17" s="119"/>
      <c r="Z17" s="119"/>
      <c r="AA17" s="119"/>
      <c r="AB17" s="119"/>
      <c r="AC17" s="119"/>
      <c r="AD17" s="119"/>
      <c r="AE17" s="119"/>
      <c r="AF17" s="119"/>
      <c r="AG17" s="119"/>
      <c r="AH17" s="119"/>
      <c r="AI17" s="124"/>
      <c r="AJ17" s="124"/>
      <c r="AK17" s="119"/>
      <c r="AL17" s="119"/>
      <c r="AM17" s="119"/>
      <c r="AN17" s="119"/>
      <c r="AO17" s="119"/>
      <c r="AP17" s="119"/>
      <c r="AQ17" s="119"/>
      <c r="AR17" s="119"/>
    </row>
    <row r="18" spans="1:44" ht="24.75" customHeight="1" x14ac:dyDescent="0.3">
      <c r="A18" s="244" t="s">
        <v>136</v>
      </c>
      <c r="B18" s="244"/>
      <c r="C18" s="244"/>
      <c r="D18" s="244"/>
      <c r="E18" s="244"/>
      <c r="F18" s="244"/>
      <c r="G18" s="244"/>
      <c r="H18" s="1"/>
      <c r="I18" s="1"/>
      <c r="J18" s="1"/>
      <c r="K18" s="247" t="s">
        <v>287</v>
      </c>
      <c r="L18" s="248"/>
      <c r="M18" s="248"/>
      <c r="N18" s="249"/>
      <c r="O18" s="119"/>
      <c r="P18" s="119"/>
      <c r="Q18" s="119"/>
      <c r="R18" s="119"/>
      <c r="S18" s="119"/>
      <c r="T18" s="119"/>
      <c r="U18" s="124"/>
      <c r="V18" s="123"/>
      <c r="W18" s="123"/>
      <c r="X18" s="119"/>
      <c r="Y18" s="123"/>
      <c r="Z18" s="123"/>
      <c r="AA18" s="119"/>
      <c r="AB18" s="119"/>
      <c r="AC18" s="119"/>
      <c r="AD18" s="119"/>
      <c r="AE18" s="119"/>
      <c r="AF18" s="119"/>
      <c r="AG18" s="119"/>
      <c r="AH18" s="119"/>
      <c r="AI18" s="119"/>
      <c r="AJ18" s="119"/>
      <c r="AK18" s="119"/>
      <c r="AL18" s="119"/>
      <c r="AM18" s="119"/>
      <c r="AN18" s="119"/>
      <c r="AO18" s="119"/>
      <c r="AP18" s="119"/>
      <c r="AQ18" s="119"/>
      <c r="AR18" s="119"/>
    </row>
    <row r="19" spans="1:44" ht="17.25" thickBot="1" x14ac:dyDescent="0.35">
      <c r="A19" s="128"/>
      <c r="B19"/>
      <c r="C19"/>
      <c r="D19"/>
      <c r="E19"/>
      <c r="F19"/>
      <c r="G19"/>
      <c r="H19" s="1"/>
      <c r="I19" s="1"/>
      <c r="J19" s="1"/>
      <c r="L19" s="120" t="str">
        <f>+IFERROR(VLOOKUP(H19,$H$174:$L$178,3,FALSE)*VLOOKUP(K19,$K$174:$L$178,3,FALSE),"")</f>
        <v/>
      </c>
      <c r="M19"/>
      <c r="N19"/>
      <c r="O19"/>
      <c r="P19"/>
      <c r="Q19"/>
      <c r="R19"/>
      <c r="S19"/>
      <c r="T19"/>
      <c r="U19"/>
      <c r="V19" s="120"/>
      <c r="W19" s="121"/>
      <c r="X19"/>
      <c r="Y19" s="121"/>
      <c r="Z19" s="121"/>
      <c r="AA19" s="127"/>
      <c r="AB19" s="127"/>
      <c r="AC19" s="127"/>
      <c r="AD19" s="127"/>
      <c r="AE19" s="125"/>
      <c r="AF19" s="125"/>
      <c r="AG19" s="127"/>
      <c r="AH19" s="128"/>
      <c r="AI19"/>
      <c r="AJ19"/>
      <c r="AK19"/>
      <c r="AL19" s="127"/>
      <c r="AM19"/>
      <c r="AN19" s="127"/>
      <c r="AO19"/>
      <c r="AP19" s="127"/>
      <c r="AQ19"/>
      <c r="AR19"/>
    </row>
    <row r="20" spans="1:44" ht="17.45" customHeight="1" thickTop="1" thickBot="1" x14ac:dyDescent="0.35">
      <c r="A20" s="245" t="s">
        <v>137</v>
      </c>
      <c r="B20" s="245"/>
      <c r="C20" s="245"/>
      <c r="D20" s="245"/>
      <c r="E20" s="245"/>
      <c r="F20" s="245"/>
      <c r="G20" s="130" t="s">
        <v>138</v>
      </c>
      <c r="H20" s="245" t="s">
        <v>139</v>
      </c>
      <c r="I20" s="245"/>
      <c r="J20" s="245"/>
      <c r="K20" s="245"/>
      <c r="L20" s="245"/>
      <c r="M20" s="245"/>
      <c r="N20" s="245"/>
      <c r="O20" s="131"/>
      <c r="P20" s="246" t="s">
        <v>140</v>
      </c>
      <c r="Q20" s="246"/>
      <c r="R20" s="246"/>
      <c r="S20" s="245" t="s">
        <v>141</v>
      </c>
      <c r="T20" s="245"/>
      <c r="U20" s="245"/>
      <c r="V20" s="245"/>
      <c r="W20" s="246">
        <v>1</v>
      </c>
      <c r="X20" s="246"/>
      <c r="Y20" s="246"/>
      <c r="Z20" s="246"/>
      <c r="AA20" s="129"/>
      <c r="AB20" s="129"/>
      <c r="AC20" s="129"/>
      <c r="AD20" s="129"/>
      <c r="AE20" s="129"/>
      <c r="AF20" s="129"/>
      <c r="AG20" s="129"/>
      <c r="AH20" s="129"/>
      <c r="AI20" s="129"/>
      <c r="AJ20" s="129"/>
      <c r="AK20" s="129"/>
      <c r="AL20" s="129"/>
      <c r="AM20" s="129"/>
      <c r="AN20" s="129"/>
      <c r="AO20" s="129"/>
      <c r="AP20" s="129"/>
      <c r="AQ20" s="126"/>
      <c r="AR20" s="126"/>
    </row>
    <row r="21" spans="1:44" ht="17.25" thickTop="1" x14ac:dyDescent="0.3"/>
  </sheetData>
  <dataConsolidate/>
  <mergeCells count="91">
    <mergeCell ref="AJ11:AJ13"/>
    <mergeCell ref="AK11:AK13"/>
    <mergeCell ref="AL11:AL13"/>
    <mergeCell ref="AM11:AM13"/>
    <mergeCell ref="AJ8:AV8"/>
    <mergeCell ref="AS9:AS10"/>
    <mergeCell ref="AT9:AT10"/>
    <mergeCell ref="AU9:AU10"/>
    <mergeCell ref="AV11:AV13"/>
    <mergeCell ref="A5:B5"/>
    <mergeCell ref="A6:B6"/>
    <mergeCell ref="A7:B7"/>
    <mergeCell ref="A8:K8"/>
    <mergeCell ref="L8:R8"/>
    <mergeCell ref="S8:AB8"/>
    <mergeCell ref="S9:S10"/>
    <mergeCell ref="T9:T10"/>
    <mergeCell ref="B9:B10"/>
    <mergeCell ref="V9:V10"/>
    <mergeCell ref="S20:V20"/>
    <mergeCell ref="W20:Z20"/>
    <mergeCell ref="A20:F20"/>
    <mergeCell ref="K18:N18"/>
    <mergeCell ref="H20:N20"/>
    <mergeCell ref="P20:R20"/>
    <mergeCell ref="D15:AO15"/>
    <mergeCell ref="A18:G18"/>
    <mergeCell ref="G9:G10"/>
    <mergeCell ref="F9:F10"/>
    <mergeCell ref="E9:E10"/>
    <mergeCell ref="D9:D10"/>
    <mergeCell ref="R9:R10"/>
    <mergeCell ref="N9:N10"/>
    <mergeCell ref="O9:O10"/>
    <mergeCell ref="AO9:AO10"/>
    <mergeCell ref="AN9:AN10"/>
    <mergeCell ref="AM9:AM10"/>
    <mergeCell ref="AL9:AL10"/>
    <mergeCell ref="AK9:AK10"/>
    <mergeCell ref="C9:C10"/>
    <mergeCell ref="B11:B13"/>
    <mergeCell ref="A1:D4"/>
    <mergeCell ref="AF9:AF10"/>
    <mergeCell ref="AD9:AD10"/>
    <mergeCell ref="AE9:AE10"/>
    <mergeCell ref="K9:K10"/>
    <mergeCell ref="L9:L10"/>
    <mergeCell ref="M9:M10"/>
    <mergeCell ref="P9:P10"/>
    <mergeCell ref="Q9:Q10"/>
    <mergeCell ref="W9:AB9"/>
    <mergeCell ref="AC8:AI8"/>
    <mergeCell ref="A9:A10"/>
    <mergeCell ref="H9:H10"/>
    <mergeCell ref="E1:AT4"/>
    <mergeCell ref="AP9:AP10"/>
    <mergeCell ref="AQ9:AQ10"/>
    <mergeCell ref="AU1:AV1"/>
    <mergeCell ref="AU2:AV2"/>
    <mergeCell ref="AU3:AV3"/>
    <mergeCell ref="AU4:AV4"/>
    <mergeCell ref="AJ9:AJ10"/>
    <mergeCell ref="C7:AV7"/>
    <mergeCell ref="C6:AV6"/>
    <mergeCell ref="C5:AV5"/>
    <mergeCell ref="I9:I10"/>
    <mergeCell ref="J9:J10"/>
    <mergeCell ref="AI9:AI10"/>
    <mergeCell ref="AH9:AH10"/>
    <mergeCell ref="AG9:AG10"/>
    <mergeCell ref="AC9:AC10"/>
    <mergeCell ref="U9:U10"/>
    <mergeCell ref="AV9:AV10"/>
    <mergeCell ref="A11:A13"/>
    <mergeCell ref="C11:C13"/>
    <mergeCell ref="D11:D13"/>
    <mergeCell ref="E11:E13"/>
    <mergeCell ref="G11:G13"/>
    <mergeCell ref="F11:F13"/>
    <mergeCell ref="H11:H13"/>
    <mergeCell ref="I11:I13"/>
    <mergeCell ref="J11:J13"/>
    <mergeCell ref="P11:P13"/>
    <mergeCell ref="Q11:Q13"/>
    <mergeCell ref="S11:S13"/>
    <mergeCell ref="R11:R13"/>
    <mergeCell ref="K11:K13"/>
    <mergeCell ref="L11:L13"/>
    <mergeCell ref="M11:M13"/>
    <mergeCell ref="N11:N13"/>
    <mergeCell ref="O11:O13"/>
  </mergeCells>
  <conditionalFormatting sqref="L11 AD11:AD14 L14">
    <cfRule type="cellIs" dxfId="24" priority="65" operator="equal">
      <formula>"Muy Alta"</formula>
    </cfRule>
    <cfRule type="cellIs" dxfId="23" priority="66" operator="equal">
      <formula>"Alta"</formula>
    </cfRule>
    <cfRule type="cellIs" dxfId="22" priority="67" operator="equal">
      <formula>"Media"</formula>
    </cfRule>
    <cfRule type="cellIs" dxfId="21" priority="68" operator="equal">
      <formula>"Baja"</formula>
    </cfRule>
    <cfRule type="cellIs" dxfId="20" priority="69" operator="equal">
      <formula>"Muy Baja"</formula>
    </cfRule>
  </conditionalFormatting>
  <conditionalFormatting sqref="O11 O14">
    <cfRule type="containsText" dxfId="19" priority="1" operator="containsText" text="❌">
      <formula>NOT(ISERROR(SEARCH("❌",O11)))</formula>
    </cfRule>
  </conditionalFormatting>
  <conditionalFormatting sqref="P11 AF11:AF14 P14">
    <cfRule type="cellIs" dxfId="18" priority="60" operator="equal">
      <formula>"Catastrófico"</formula>
    </cfRule>
    <cfRule type="cellIs" dxfId="17" priority="61" operator="equal">
      <formula>"Mayor"</formula>
    </cfRule>
    <cfRule type="cellIs" dxfId="16" priority="62" operator="equal">
      <formula>"Moderado"</formula>
    </cfRule>
    <cfRule type="cellIs" dxfId="15" priority="63" operator="equal">
      <formula>"Menor"</formula>
    </cfRule>
    <cfRule type="cellIs" dxfId="14" priority="64" operator="equal">
      <formula>"Leve"</formula>
    </cfRule>
  </conditionalFormatting>
  <conditionalFormatting sqref="R11 AH11:AH14">
    <cfRule type="cellIs" dxfId="13" priority="56" operator="equal">
      <formula>"Extremo"</formula>
    </cfRule>
    <cfRule type="cellIs" dxfId="12" priority="57" operator="equal">
      <formula>"Alto"</formula>
    </cfRule>
    <cfRule type="cellIs" dxfId="11" priority="58" operator="equal">
      <formula>"Moderado"</formula>
    </cfRule>
    <cfRule type="cellIs" dxfId="10" priority="59" operator="equal">
      <formula>"Bajo"</formula>
    </cfRule>
  </conditionalFormatting>
  <conditionalFormatting sqref="R14">
    <cfRule type="cellIs" dxfId="9" priority="52" operator="equal">
      <formula>"Extremo"</formula>
    </cfRule>
    <cfRule type="cellIs" dxfId="8" priority="53" operator="equal">
      <formula>"Alto"</formula>
    </cfRule>
    <cfRule type="cellIs" dxfId="7" priority="54" operator="equal">
      <formula>"Moderado"</formula>
    </cfRule>
    <cfRule type="cellIs" dxfId="6" priority="55" operator="equal">
      <formula>"Bajo"</formula>
    </cfRule>
  </conditionalFormatting>
  <conditionalFormatting sqref="AE17:AE19">
    <cfRule type="cellIs" dxfId="5" priority="175" stopIfTrue="1" operator="equal">
      <formula>#REF!</formula>
    </cfRule>
    <cfRule type="cellIs" dxfId="4" priority="176" operator="equal">
      <formula>#REF!</formula>
    </cfRule>
    <cfRule type="cellIs" dxfId="3" priority="177" operator="equal">
      <formula>#REF!</formula>
    </cfRule>
  </conditionalFormatting>
  <conditionalFormatting sqref="AF17:AF19">
    <cfRule type="cellIs" dxfId="2" priority="178" stopIfTrue="1" operator="equal">
      <formula>#REF!</formula>
    </cfRule>
    <cfRule type="cellIs" dxfId="1" priority="179" stopIfTrue="1" operator="equal">
      <formula>#REF!</formula>
    </cfRule>
    <cfRule type="cellIs" dxfId="0" priority="180" stopIfTrue="1" operator="equal">
      <formula>#REF!</formula>
    </cfRule>
  </conditionalFormatting>
  <dataValidations count="6">
    <dataValidation type="list" allowBlank="1" showInputMessage="1" showErrorMessage="1" sqref="G17" xr:uid="{00000000-0002-0000-0100-000000000000}">
      <formula1>$G$174:$G$183</formula1>
    </dataValidation>
    <dataValidation type="list" allowBlank="1" showInputMessage="1" showErrorMessage="1" sqref="G19 AE19:AF19" xr:uid="{00000000-0002-0000-0100-000001000000}">
      <formula1>#REF!</formula1>
    </dataValidation>
    <dataValidation type="list" allowBlank="1" showInputMessage="1" showErrorMessage="1" sqref="V19" xr:uid="{00000000-0002-0000-0100-000002000000}">
      <formula1>$N$174:$N$175</formula1>
    </dataValidation>
    <dataValidation type="list" allowBlank="1" showInputMessage="1" showErrorMessage="1" sqref="K19" xr:uid="{00000000-0002-0000-0100-000003000000}">
      <formula1>$K$174:$K$178</formula1>
    </dataValidation>
    <dataValidation type="list" allowBlank="1" showInputMessage="1" showErrorMessage="1" sqref="H19:J19" xr:uid="{00000000-0002-0000-0100-000004000000}">
      <formula1>$H$174:$H$178</formula1>
    </dataValidation>
    <dataValidation type="list" allowBlank="1" showInputMessage="1" showErrorMessage="1" sqref="AP19 AN19 AL19 W19 Y19:AD19" xr:uid="{00000000-0002-0000-0100-000005000000}">
      <formula1>$AL$174:$AL$181</formula1>
    </dataValidation>
  </dataValidations>
  <hyperlinks>
    <hyperlink ref="AR11" r:id="rId1" xr:uid="{00000000-0004-0000-0100-000000000000}"/>
    <hyperlink ref="AR12" r:id="rId2" xr:uid="{00000000-0004-0000-0100-000001000000}"/>
    <hyperlink ref="AR13" r:id="rId3" xr:uid="{00000000-0004-0000-0100-000002000000}"/>
  </hyperlinks>
  <pageMargins left="0.7" right="0.7" top="0.75" bottom="0.75" header="0.3" footer="0.3"/>
  <pageSetup scale="13" orientation="portrait" r:id="rId4"/>
  <colBreaks count="2" manualBreakCount="2">
    <brk id="9" max="19" man="1"/>
    <brk id="54" max="19" man="1"/>
  </colBreaks>
  <drawing r:id="rId5"/>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6000000}">
          <x14:formula1>
            <xm:f>Listas!$A$2:$A$9</xm:f>
          </x14:formula1>
          <xm:sqref>B11 B14</xm:sqref>
        </x14:dataValidation>
        <x14:dataValidation type="list" allowBlank="1" showInputMessage="1" showErrorMessage="1" xr:uid="{00000000-0002-0000-0100-000007000000}">
          <x14:formula1>
            <xm:f>Listas!$B$2:$B$7</xm:f>
          </x14:formula1>
          <xm:sqref>C11 C14</xm:sqref>
        </x14:dataValidation>
        <x14:dataValidation type="list" allowBlank="1" showInputMessage="1" showErrorMessage="1" xr:uid="{00000000-0002-0000-0100-000008000000}">
          <x14:formula1>
            <xm:f>Listas!$C$2:$C$6</xm:f>
          </x14:formula1>
          <xm:sqref>I11 I14</xm:sqref>
        </x14:dataValidation>
        <x14:dataValidation type="list" allowBlank="1" showInputMessage="1" showErrorMessage="1" xr:uid="{00000000-0002-0000-0100-000009000000}">
          <x14:formula1>
            <xm:f>Listas!$D$2:$D$5</xm:f>
          </x14:formula1>
          <xm:sqref>J11 J14</xm:sqref>
        </x14:dataValidation>
        <x14:dataValidation type="list" allowBlank="1" showInputMessage="1" showErrorMessage="1" xr:uid="{00000000-0002-0000-0100-00000A000000}">
          <x14:formula1>
            <xm:f>'Opciones Tratamiento'!$B$9:$B$10</xm:f>
          </x14:formula1>
          <xm:sqref>AV14 AV11 AS11:AS14</xm:sqref>
        </x14:dataValidation>
        <x14:dataValidation type="custom" allowBlank="1" showInputMessage="1" showErrorMessage="1" error="Recuerde que las acciones se generan bajo la medida de mitigar el riesgo" xr:uid="{00000000-0002-0000-0100-00000B000000}">
          <x14:formula1>
            <xm:f>IF(OR(AO11='Opciones Tratamiento'!$B$2,AO11='Opciones Tratamiento'!$B$3,AO11='Opciones Tratamiento'!$B$4),ISBLANK(AO11),ISTEXT(AO11))</xm:f>
          </x14:formula1>
          <xm:sqref>AT11:AT14</xm:sqref>
        </x14:dataValidation>
        <x14:dataValidation type="custom" allowBlank="1" showInputMessage="1" showErrorMessage="1" error="Recuerde que las acciones se generan bajo la medida de mitigar el riesgo" xr:uid="{00000000-0002-0000-0100-00000C000000}">
          <x14:formula1>
            <xm:f>IF(OR(AO11='Opciones Tratamiento'!$B$2,AO11='Opciones Tratamiento'!$B$3,AO11='Opciones Tratamiento'!$B$4),ISBLANK(AO11),ISTEXT(AO11))</xm:f>
          </x14:formula1>
          <xm:sqref>AU11:AU14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L30" sqref="L30:M31"/>
    </sheetView>
  </sheetViews>
  <sheetFormatPr baseColWidth="10" defaultColWidth="11.42578125" defaultRowHeight="15" x14ac:dyDescent="0.25"/>
  <cols>
    <col min="2" max="39" width="5.5703125" customWidth="1"/>
    <col min="41" max="46" width="5.5703125" customWidth="1"/>
  </cols>
  <sheetData>
    <row r="1" spans="1:99"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25">
      <c r="A2" s="70"/>
      <c r="B2" s="255" t="s">
        <v>159</v>
      </c>
      <c r="C2" s="255"/>
      <c r="D2" s="255"/>
      <c r="E2" s="255"/>
      <c r="F2" s="255"/>
      <c r="G2" s="255"/>
      <c r="H2" s="255"/>
      <c r="I2" s="255"/>
      <c r="J2" s="292" t="s">
        <v>15</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25">
      <c r="A3" s="70"/>
      <c r="B3" s="255"/>
      <c r="C3" s="255"/>
      <c r="D3" s="255"/>
      <c r="E3" s="255"/>
      <c r="F3" s="255"/>
      <c r="G3" s="255"/>
      <c r="H3" s="255"/>
      <c r="I3" s="255"/>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25">
      <c r="A4" s="70"/>
      <c r="B4" s="255"/>
      <c r="C4" s="255"/>
      <c r="D4" s="255"/>
      <c r="E4" s="255"/>
      <c r="F4" s="255"/>
      <c r="G4" s="255"/>
      <c r="H4" s="255"/>
      <c r="I4" s="255"/>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25">
      <c r="A6" s="70"/>
      <c r="B6" s="303" t="s">
        <v>160</v>
      </c>
      <c r="C6" s="303"/>
      <c r="D6" s="304"/>
      <c r="E6" s="293" t="s">
        <v>161</v>
      </c>
      <c r="F6" s="294"/>
      <c r="G6" s="294"/>
      <c r="H6" s="294"/>
      <c r="I6" s="294"/>
      <c r="J6" s="289" t="str">
        <f>IF(AND('Mapa final'!$L$11="Muy Alta",'Mapa final'!$P$11="Leve"),CONCATENATE("R",'Mapa final'!$A$11),"")</f>
        <v/>
      </c>
      <c r="K6" s="290"/>
      <c r="L6" s="290" t="str">
        <f>IF(AND('Mapa final'!$L$11="Muy Alta",'Mapa final'!$P$11="Leve"),CONCATENATE("R",'Mapa final'!$A$11),"")</f>
        <v/>
      </c>
      <c r="M6" s="290"/>
      <c r="N6" s="290" t="str">
        <f>IF(AND('Mapa final'!$L$11="Muy Alta",'Mapa final'!$P$11="Leve"),CONCATENATE("R",'Mapa final'!$A$11),"")</f>
        <v/>
      </c>
      <c r="O6" s="291"/>
      <c r="P6" s="289" t="str">
        <f>IF(AND('Mapa final'!$L$11="Muy Alta",'Mapa final'!$P$11="Leve"),CONCATENATE("R",'Mapa final'!$A$11),"")</f>
        <v/>
      </c>
      <c r="Q6" s="290"/>
      <c r="R6" s="290" t="str">
        <f>IF(AND('Mapa final'!$L$11="Muy Alta",'Mapa final'!$P$11="Leve"),CONCATENATE("R",'Mapa final'!$A$11),"")</f>
        <v/>
      </c>
      <c r="S6" s="290"/>
      <c r="T6" s="290" t="str">
        <f>IF(AND('Mapa final'!$L$11="Muy Alta",'Mapa final'!$P$11="Leve"),CONCATENATE("R",'Mapa final'!$A$11),"")</f>
        <v/>
      </c>
      <c r="U6" s="291"/>
      <c r="V6" s="289" t="str">
        <f>IF(AND('Mapa final'!$L$11="Muy Alta",'Mapa final'!$P$11="Leve"),CONCATENATE("R",'Mapa final'!$A$11),"")</f>
        <v/>
      </c>
      <c r="W6" s="290"/>
      <c r="X6" s="290" t="str">
        <f>IF(AND('Mapa final'!$L$11="Muy Alta",'Mapa final'!$P$11="Leve"),CONCATENATE("R",'Mapa final'!$A$11),"")</f>
        <v/>
      </c>
      <c r="Y6" s="290"/>
      <c r="Z6" s="290" t="str">
        <f>IF(AND('Mapa final'!$L$11="Muy Alta",'Mapa final'!$P$11="Leve"),CONCATENATE("R",'Mapa final'!$A$11),"")</f>
        <v/>
      </c>
      <c r="AA6" s="291"/>
      <c r="AB6" s="289" t="str">
        <f>IF(AND('Mapa final'!$L$11="Muy Alta",'Mapa final'!$P$11="Leve"),CONCATENATE("R",'Mapa final'!$A$11),"")</f>
        <v/>
      </c>
      <c r="AC6" s="290"/>
      <c r="AD6" s="290" t="str">
        <f>IF(AND('Mapa final'!$L$11="Muy Alta",'Mapa final'!$P$11="Leve"),CONCATENATE("R",'Mapa final'!$A$11),"")</f>
        <v/>
      </c>
      <c r="AE6" s="290"/>
      <c r="AF6" s="290" t="str">
        <f>IF(AND('Mapa final'!$L$11="Muy Alta",'Mapa final'!$P$11="Leve"),CONCATENATE("R",'Mapa final'!$A$11),"")</f>
        <v/>
      </c>
      <c r="AG6" s="290"/>
      <c r="AH6" s="280" t="str">
        <f>IF(AND('Mapa final'!$L$11="Muy Alta",'Mapa final'!$P$11="Catastrófico"),CONCATENATE("R",'Mapa final'!$A$11),"")</f>
        <v/>
      </c>
      <c r="AI6" s="281"/>
      <c r="AJ6" s="281" t="str">
        <f>IF(AND('Mapa final'!$L$11="Muy Alta",'Mapa final'!$P$11="Catastrófico"),CONCATENATE("R",'Mapa final'!$A$11),"")</f>
        <v/>
      </c>
      <c r="AK6" s="281"/>
      <c r="AL6" s="281" t="str">
        <f>IF(AND('Mapa final'!$L$11="Muy Alta",'Mapa final'!$P$11="Catastrófico"),CONCATENATE("R",'Mapa final'!$A$11),"")</f>
        <v/>
      </c>
      <c r="AM6" s="282"/>
      <c r="AO6" s="305" t="s">
        <v>162</v>
      </c>
      <c r="AP6" s="306"/>
      <c r="AQ6" s="306"/>
      <c r="AR6" s="306"/>
      <c r="AS6" s="306"/>
      <c r="AT6" s="307"/>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25">
      <c r="A7" s="70"/>
      <c r="B7" s="303"/>
      <c r="C7" s="303"/>
      <c r="D7" s="304"/>
      <c r="E7" s="295"/>
      <c r="F7" s="296"/>
      <c r="G7" s="296"/>
      <c r="H7" s="296"/>
      <c r="I7" s="296"/>
      <c r="J7" s="283"/>
      <c r="K7" s="284"/>
      <c r="L7" s="284"/>
      <c r="M7" s="284"/>
      <c r="N7" s="284"/>
      <c r="O7" s="285"/>
      <c r="P7" s="283"/>
      <c r="Q7" s="284"/>
      <c r="R7" s="284"/>
      <c r="S7" s="284"/>
      <c r="T7" s="284"/>
      <c r="U7" s="285"/>
      <c r="V7" s="283"/>
      <c r="W7" s="284"/>
      <c r="X7" s="284"/>
      <c r="Y7" s="284"/>
      <c r="Z7" s="284"/>
      <c r="AA7" s="285"/>
      <c r="AB7" s="283"/>
      <c r="AC7" s="284"/>
      <c r="AD7" s="284"/>
      <c r="AE7" s="284"/>
      <c r="AF7" s="284"/>
      <c r="AG7" s="284"/>
      <c r="AH7" s="274"/>
      <c r="AI7" s="275"/>
      <c r="AJ7" s="275"/>
      <c r="AK7" s="275"/>
      <c r="AL7" s="275"/>
      <c r="AM7" s="276"/>
      <c r="AN7" s="70"/>
      <c r="AO7" s="308"/>
      <c r="AP7" s="309"/>
      <c r="AQ7" s="309"/>
      <c r="AR7" s="309"/>
      <c r="AS7" s="309"/>
      <c r="AT7" s="31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25">
      <c r="A8" s="70"/>
      <c r="B8" s="303"/>
      <c r="C8" s="303"/>
      <c r="D8" s="304"/>
      <c r="E8" s="295"/>
      <c r="F8" s="296"/>
      <c r="G8" s="296"/>
      <c r="H8" s="296"/>
      <c r="I8" s="296"/>
      <c r="J8" s="283" t="str">
        <f>IF(AND('Mapa final'!$L$11="Muy Alta",'Mapa final'!$P$11="Leve"),CONCATENATE("R",'Mapa final'!$A$11),"")</f>
        <v/>
      </c>
      <c r="K8" s="284"/>
      <c r="L8" s="284" t="str">
        <f>IF(AND('Mapa final'!$L$11="Muy Alta",'Mapa final'!$P$11="Leve"),CONCATENATE("R",'Mapa final'!$A$11),"")</f>
        <v/>
      </c>
      <c r="M8" s="284"/>
      <c r="N8" s="284" t="str">
        <f>IF(AND('Mapa final'!$L$11="Muy Alta",'Mapa final'!$P$11="Leve"),CONCATENATE("R",'Mapa final'!$A$11),"")</f>
        <v/>
      </c>
      <c r="O8" s="285"/>
      <c r="P8" s="283" t="str">
        <f>IF(AND('Mapa final'!$L$11="Muy Alta",'Mapa final'!$P$11="Leve"),CONCATENATE("R",'Mapa final'!$A$11),"")</f>
        <v/>
      </c>
      <c r="Q8" s="284"/>
      <c r="R8" s="284" t="str">
        <f>IF(AND('Mapa final'!$L$11="Muy Alta",'Mapa final'!$P$11="Leve"),CONCATENATE("R",'Mapa final'!$A$11),"")</f>
        <v/>
      </c>
      <c r="S8" s="284"/>
      <c r="T8" s="284" t="str">
        <f>IF(AND('Mapa final'!$L$11="Muy Alta",'Mapa final'!$P$11="Leve"),CONCATENATE("R",'Mapa final'!$A$11),"")</f>
        <v/>
      </c>
      <c r="U8" s="285"/>
      <c r="V8" s="283" t="str">
        <f>IF(AND('Mapa final'!$L$11="Muy Alta",'Mapa final'!$P$11="Leve"),CONCATENATE("R",'Mapa final'!$A$11),"")</f>
        <v/>
      </c>
      <c r="W8" s="284"/>
      <c r="X8" s="284" t="str">
        <f>IF(AND('Mapa final'!$L$11="Muy Alta",'Mapa final'!$P$11="Leve"),CONCATENATE("R",'Mapa final'!$A$11),"")</f>
        <v/>
      </c>
      <c r="Y8" s="284"/>
      <c r="Z8" s="284" t="str">
        <f>IF(AND('Mapa final'!$L$11="Muy Alta",'Mapa final'!$P$11="Leve"),CONCATENATE("R",'Mapa final'!$A$11),"")</f>
        <v/>
      </c>
      <c r="AA8" s="285"/>
      <c r="AB8" s="283" t="str">
        <f>IF(AND('Mapa final'!$L$11="Muy Alta",'Mapa final'!$P$11="Leve"),CONCATENATE("R",'Mapa final'!$A$11),"")</f>
        <v/>
      </c>
      <c r="AC8" s="284"/>
      <c r="AD8" s="284" t="str">
        <f>IF(AND('Mapa final'!$L$11="Muy Alta",'Mapa final'!$P$11="Leve"),CONCATENATE("R",'Mapa final'!$A$11),"")</f>
        <v/>
      </c>
      <c r="AE8" s="284"/>
      <c r="AF8" s="284" t="str">
        <f>IF(AND('Mapa final'!$L$11="Muy Alta",'Mapa final'!$P$11="Leve"),CONCATENATE("R",'Mapa final'!$A$11),"")</f>
        <v/>
      </c>
      <c r="AG8" s="284"/>
      <c r="AH8" s="274" t="str">
        <f>IF(AND('Mapa final'!$L$11="Muy Alta",'Mapa final'!$P$11="Catastrófico"),CONCATENATE("R",'Mapa final'!$A$11),"")</f>
        <v/>
      </c>
      <c r="AI8" s="275"/>
      <c r="AJ8" s="275" t="str">
        <f>IF(AND('Mapa final'!$L$11="Muy Alta",'Mapa final'!$P$11="Catastrófico"),CONCATENATE("R",'Mapa final'!$A$11),"")</f>
        <v/>
      </c>
      <c r="AK8" s="275"/>
      <c r="AL8" s="275" t="str">
        <f>IF(AND('Mapa final'!$L$11="Muy Alta",'Mapa final'!$P$11="Catastrófico"),CONCATENATE("R",'Mapa final'!$A$11),"")</f>
        <v/>
      </c>
      <c r="AM8" s="276"/>
      <c r="AN8" s="70"/>
      <c r="AO8" s="308"/>
      <c r="AP8" s="309"/>
      <c r="AQ8" s="309"/>
      <c r="AR8" s="309"/>
      <c r="AS8" s="309"/>
      <c r="AT8" s="31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25">
      <c r="A9" s="70"/>
      <c r="B9" s="303"/>
      <c r="C9" s="303"/>
      <c r="D9" s="304"/>
      <c r="E9" s="295"/>
      <c r="F9" s="296"/>
      <c r="G9" s="296"/>
      <c r="H9" s="296"/>
      <c r="I9" s="296"/>
      <c r="J9" s="283"/>
      <c r="K9" s="284"/>
      <c r="L9" s="284"/>
      <c r="M9" s="284"/>
      <c r="N9" s="284"/>
      <c r="O9" s="285"/>
      <c r="P9" s="283"/>
      <c r="Q9" s="284"/>
      <c r="R9" s="284"/>
      <c r="S9" s="284"/>
      <c r="T9" s="284"/>
      <c r="U9" s="285"/>
      <c r="V9" s="283"/>
      <c r="W9" s="284"/>
      <c r="X9" s="284"/>
      <c r="Y9" s="284"/>
      <c r="Z9" s="284"/>
      <c r="AA9" s="285"/>
      <c r="AB9" s="283"/>
      <c r="AC9" s="284"/>
      <c r="AD9" s="284"/>
      <c r="AE9" s="284"/>
      <c r="AF9" s="284"/>
      <c r="AG9" s="284"/>
      <c r="AH9" s="274"/>
      <c r="AI9" s="275"/>
      <c r="AJ9" s="275"/>
      <c r="AK9" s="275"/>
      <c r="AL9" s="275"/>
      <c r="AM9" s="276"/>
      <c r="AN9" s="70"/>
      <c r="AO9" s="308"/>
      <c r="AP9" s="309"/>
      <c r="AQ9" s="309"/>
      <c r="AR9" s="309"/>
      <c r="AS9" s="309"/>
      <c r="AT9" s="31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25">
      <c r="A10" s="70"/>
      <c r="B10" s="303"/>
      <c r="C10" s="303"/>
      <c r="D10" s="304"/>
      <c r="E10" s="295"/>
      <c r="F10" s="296"/>
      <c r="G10" s="296"/>
      <c r="H10" s="296"/>
      <c r="I10" s="296"/>
      <c r="J10" s="283" t="str">
        <f>IF(AND('Mapa final'!$L$11="Muy Alta",'Mapa final'!$P$11="Leve"),CONCATENATE("R",'Mapa final'!$A$11),"")</f>
        <v/>
      </c>
      <c r="K10" s="284"/>
      <c r="L10" s="284" t="str">
        <f>IF(AND('Mapa final'!$L$11="Muy Alta",'Mapa final'!$P$11="Leve"),CONCATENATE("R",'Mapa final'!$A$11),"")</f>
        <v/>
      </c>
      <c r="M10" s="284"/>
      <c r="N10" s="284" t="str">
        <f>IF(AND('Mapa final'!$L$11="Muy Alta",'Mapa final'!$P$11="Leve"),CONCATENATE("R",'Mapa final'!$A$11),"")</f>
        <v/>
      </c>
      <c r="O10" s="285"/>
      <c r="P10" s="283" t="str">
        <f>IF(AND('Mapa final'!$L$11="Muy Alta",'Mapa final'!$P$11="Leve"),CONCATENATE("R",'Mapa final'!$A$11),"")</f>
        <v/>
      </c>
      <c r="Q10" s="284"/>
      <c r="R10" s="284" t="str">
        <f>IF(AND('Mapa final'!$L$11="Muy Alta",'Mapa final'!$P$11="Leve"),CONCATENATE("R",'Mapa final'!$A$11),"")</f>
        <v/>
      </c>
      <c r="S10" s="284"/>
      <c r="T10" s="284" t="str">
        <f>IF(AND('Mapa final'!$L$11="Muy Alta",'Mapa final'!$P$11="Leve"),CONCATENATE("R",'Mapa final'!$A$11),"")</f>
        <v/>
      </c>
      <c r="U10" s="285"/>
      <c r="V10" s="283" t="str">
        <f>IF(AND('Mapa final'!$L$11="Muy Alta",'Mapa final'!$P$11="Leve"),CONCATENATE("R",'Mapa final'!$A$11),"")</f>
        <v/>
      </c>
      <c r="W10" s="284"/>
      <c r="X10" s="284" t="str">
        <f>IF(AND('Mapa final'!$L$11="Muy Alta",'Mapa final'!$P$11="Leve"),CONCATENATE("R",'Mapa final'!$A$11),"")</f>
        <v/>
      </c>
      <c r="Y10" s="284"/>
      <c r="Z10" s="284" t="str">
        <f>IF(AND('Mapa final'!$L$11="Muy Alta",'Mapa final'!$P$11="Leve"),CONCATENATE("R",'Mapa final'!$A$11),"")</f>
        <v/>
      </c>
      <c r="AA10" s="285"/>
      <c r="AB10" s="283" t="str">
        <f>IF(AND('Mapa final'!$L$11="Muy Alta",'Mapa final'!$P$11="Leve"),CONCATENATE("R",'Mapa final'!$A$11),"")</f>
        <v/>
      </c>
      <c r="AC10" s="284"/>
      <c r="AD10" s="284" t="str">
        <f>IF(AND('Mapa final'!$L$11="Muy Alta",'Mapa final'!$P$11="Leve"),CONCATENATE("R",'Mapa final'!$A$11),"")</f>
        <v/>
      </c>
      <c r="AE10" s="284"/>
      <c r="AF10" s="284" t="str">
        <f>IF(AND('Mapa final'!$L$11="Muy Alta",'Mapa final'!$P$11="Leve"),CONCATENATE("R",'Mapa final'!$A$11),"")</f>
        <v/>
      </c>
      <c r="AG10" s="284"/>
      <c r="AH10" s="274" t="str">
        <f>IF(AND('Mapa final'!$L$11="Muy Alta",'Mapa final'!$P$11="Catastrófico"),CONCATENATE("R",'Mapa final'!$A$11),"")</f>
        <v/>
      </c>
      <c r="AI10" s="275"/>
      <c r="AJ10" s="275" t="str">
        <f>IF(AND('Mapa final'!$L$11="Muy Alta",'Mapa final'!$P$11="Catastrófico"),CONCATENATE("R",'Mapa final'!$A$11),"")</f>
        <v/>
      </c>
      <c r="AK10" s="275"/>
      <c r="AL10" s="275" t="str">
        <f>IF(AND('Mapa final'!$L$11="Muy Alta",'Mapa final'!$P$11="Catastrófico"),CONCATENATE("R",'Mapa final'!$A$11),"")</f>
        <v/>
      </c>
      <c r="AM10" s="276"/>
      <c r="AN10" s="70"/>
      <c r="AO10" s="308"/>
      <c r="AP10" s="309"/>
      <c r="AQ10" s="309"/>
      <c r="AR10" s="309"/>
      <c r="AS10" s="309"/>
      <c r="AT10" s="31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25">
      <c r="A11" s="70"/>
      <c r="B11" s="303"/>
      <c r="C11" s="303"/>
      <c r="D11" s="304"/>
      <c r="E11" s="295"/>
      <c r="F11" s="296"/>
      <c r="G11" s="296"/>
      <c r="H11" s="296"/>
      <c r="I11" s="296"/>
      <c r="J11" s="283"/>
      <c r="K11" s="284"/>
      <c r="L11" s="284"/>
      <c r="M11" s="284"/>
      <c r="N11" s="284"/>
      <c r="O11" s="285"/>
      <c r="P11" s="283"/>
      <c r="Q11" s="284"/>
      <c r="R11" s="284"/>
      <c r="S11" s="284"/>
      <c r="T11" s="284"/>
      <c r="U11" s="285"/>
      <c r="V11" s="283"/>
      <c r="W11" s="284"/>
      <c r="X11" s="284"/>
      <c r="Y11" s="284"/>
      <c r="Z11" s="284"/>
      <c r="AA11" s="285"/>
      <c r="AB11" s="283"/>
      <c r="AC11" s="284"/>
      <c r="AD11" s="284"/>
      <c r="AE11" s="284"/>
      <c r="AF11" s="284"/>
      <c r="AG11" s="284"/>
      <c r="AH11" s="274"/>
      <c r="AI11" s="275"/>
      <c r="AJ11" s="275"/>
      <c r="AK11" s="275"/>
      <c r="AL11" s="275"/>
      <c r="AM11" s="276"/>
      <c r="AN11" s="70"/>
      <c r="AO11" s="308"/>
      <c r="AP11" s="309"/>
      <c r="AQ11" s="309"/>
      <c r="AR11" s="309"/>
      <c r="AS11" s="309"/>
      <c r="AT11" s="31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25">
      <c r="A12" s="70"/>
      <c r="B12" s="303"/>
      <c r="C12" s="303"/>
      <c r="D12" s="304"/>
      <c r="E12" s="295"/>
      <c r="F12" s="296"/>
      <c r="G12" s="296"/>
      <c r="H12" s="296"/>
      <c r="I12" s="296"/>
      <c r="J12" s="283" t="str">
        <f>IF(AND('Mapa final'!$L$11="Muy Alta",'Mapa final'!$P$11="Leve"),CONCATENATE("R",'Mapa final'!$A$11),"")</f>
        <v/>
      </c>
      <c r="K12" s="284"/>
      <c r="L12" s="284" t="str">
        <f>IF(AND('Mapa final'!$L$11="Muy Alta",'Mapa final'!$P$11="Leve"),CONCATENATE("R",'Mapa final'!$A$11),"")</f>
        <v/>
      </c>
      <c r="M12" s="284"/>
      <c r="N12" s="284" t="str">
        <f>IF(AND('Mapa final'!$L$11="Muy Alta",'Mapa final'!$P$11="Leve"),CONCATENATE("R",'Mapa final'!$A$11),"")</f>
        <v/>
      </c>
      <c r="O12" s="285"/>
      <c r="P12" s="283" t="str">
        <f>IF(AND('Mapa final'!$L$11="Muy Alta",'Mapa final'!$P$11="Leve"),CONCATENATE("R",'Mapa final'!$A$11),"")</f>
        <v/>
      </c>
      <c r="Q12" s="284"/>
      <c r="R12" s="284" t="str">
        <f>IF(AND('Mapa final'!$L$11="Muy Alta",'Mapa final'!$P$11="Leve"),CONCATENATE("R",'Mapa final'!$A$11),"")</f>
        <v/>
      </c>
      <c r="S12" s="284"/>
      <c r="T12" s="284" t="str">
        <f>IF(AND('Mapa final'!$L$11="Muy Alta",'Mapa final'!$P$11="Leve"),CONCATENATE("R",'Mapa final'!$A$11),"")</f>
        <v/>
      </c>
      <c r="U12" s="285"/>
      <c r="V12" s="283" t="str">
        <f>IF(AND('Mapa final'!$L$11="Muy Alta",'Mapa final'!$P$11="Leve"),CONCATENATE("R",'Mapa final'!$A$11),"")</f>
        <v/>
      </c>
      <c r="W12" s="284"/>
      <c r="X12" s="284" t="str">
        <f>IF(AND('Mapa final'!$L$11="Muy Alta",'Mapa final'!$P$11="Leve"),CONCATENATE("R",'Mapa final'!$A$11),"")</f>
        <v/>
      </c>
      <c r="Y12" s="284"/>
      <c r="Z12" s="284" t="str">
        <f>IF(AND('Mapa final'!$L$11="Muy Alta",'Mapa final'!$P$11="Leve"),CONCATENATE("R",'Mapa final'!$A$11),"")</f>
        <v/>
      </c>
      <c r="AA12" s="285"/>
      <c r="AB12" s="283" t="str">
        <f>IF(AND('Mapa final'!$L$11="Muy Alta",'Mapa final'!$P$11="Leve"),CONCATENATE("R",'Mapa final'!$A$11),"")</f>
        <v/>
      </c>
      <c r="AC12" s="284"/>
      <c r="AD12" s="284" t="str">
        <f>IF(AND('Mapa final'!$L$11="Muy Alta",'Mapa final'!$P$11="Leve"),CONCATENATE("R",'Mapa final'!$A$11),"")</f>
        <v/>
      </c>
      <c r="AE12" s="284"/>
      <c r="AF12" s="284" t="str">
        <f>IF(AND('Mapa final'!$L$11="Muy Alta",'Mapa final'!$P$11="Leve"),CONCATENATE("R",'Mapa final'!$A$11),"")</f>
        <v/>
      </c>
      <c r="AG12" s="284"/>
      <c r="AH12" s="274" t="str">
        <f>IF(AND('Mapa final'!$L$11="Muy Alta",'Mapa final'!$P$11="Catastrófico"),CONCATENATE("R",'Mapa final'!$A$11),"")</f>
        <v/>
      </c>
      <c r="AI12" s="275"/>
      <c r="AJ12" s="275" t="str">
        <f>IF(AND('Mapa final'!$L$11="Muy Alta",'Mapa final'!$P$11="Catastrófico"),CONCATENATE("R",'Mapa final'!$A$11),"")</f>
        <v/>
      </c>
      <c r="AK12" s="275"/>
      <c r="AL12" s="275" t="str">
        <f>IF(AND('Mapa final'!$L$11="Muy Alta",'Mapa final'!$P$11="Catastrófico"),CONCATENATE("R",'Mapa final'!$A$11),"")</f>
        <v/>
      </c>
      <c r="AM12" s="276"/>
      <c r="AN12" s="70"/>
      <c r="AO12" s="308"/>
      <c r="AP12" s="309"/>
      <c r="AQ12" s="309"/>
      <c r="AR12" s="309"/>
      <c r="AS12" s="309"/>
      <c r="AT12" s="31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3">
      <c r="A13" s="70"/>
      <c r="B13" s="303"/>
      <c r="C13" s="303"/>
      <c r="D13" s="304"/>
      <c r="E13" s="297"/>
      <c r="F13" s="298"/>
      <c r="G13" s="298"/>
      <c r="H13" s="298"/>
      <c r="I13" s="298"/>
      <c r="J13" s="286"/>
      <c r="K13" s="287"/>
      <c r="L13" s="287"/>
      <c r="M13" s="287"/>
      <c r="N13" s="287"/>
      <c r="O13" s="288"/>
      <c r="P13" s="286"/>
      <c r="Q13" s="287"/>
      <c r="R13" s="287"/>
      <c r="S13" s="287"/>
      <c r="T13" s="287"/>
      <c r="U13" s="288"/>
      <c r="V13" s="286"/>
      <c r="W13" s="287"/>
      <c r="X13" s="287"/>
      <c r="Y13" s="287"/>
      <c r="Z13" s="287"/>
      <c r="AA13" s="288"/>
      <c r="AB13" s="286"/>
      <c r="AC13" s="287"/>
      <c r="AD13" s="287"/>
      <c r="AE13" s="287"/>
      <c r="AF13" s="287"/>
      <c r="AG13" s="287"/>
      <c r="AH13" s="277"/>
      <c r="AI13" s="278"/>
      <c r="AJ13" s="278"/>
      <c r="AK13" s="278"/>
      <c r="AL13" s="278"/>
      <c r="AM13" s="279"/>
      <c r="AN13" s="70"/>
      <c r="AO13" s="311"/>
      <c r="AP13" s="312"/>
      <c r="AQ13" s="312"/>
      <c r="AR13" s="312"/>
      <c r="AS13" s="312"/>
      <c r="AT13" s="313"/>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25">
      <c r="A14" s="70"/>
      <c r="B14" s="303"/>
      <c r="C14" s="303"/>
      <c r="D14" s="304"/>
      <c r="E14" s="293" t="s">
        <v>163</v>
      </c>
      <c r="F14" s="294"/>
      <c r="G14" s="294"/>
      <c r="H14" s="294"/>
      <c r="I14" s="294"/>
      <c r="J14" s="271" t="str">
        <f>IF(AND('Mapa final'!$L$11="Alta",'Mapa final'!$P$11="Leve"),CONCATENATE("R",'Mapa final'!$A$11),"")</f>
        <v/>
      </c>
      <c r="K14" s="272"/>
      <c r="L14" s="272" t="str">
        <f>IF(AND('Mapa final'!$L$11="Alta",'Mapa final'!$P$11="Leve"),CONCATENATE("R",'Mapa final'!$A$11),"")</f>
        <v/>
      </c>
      <c r="M14" s="272"/>
      <c r="N14" s="272" t="str">
        <f>IF(AND('Mapa final'!$L$11="Alta",'Mapa final'!$P$11="Leve"),CONCATENATE("R",'Mapa final'!$A$11),"")</f>
        <v/>
      </c>
      <c r="O14" s="273"/>
      <c r="P14" s="271" t="str">
        <f>IF(AND('Mapa final'!$L$11="Alta",'Mapa final'!$P$11="Leve"),CONCATENATE("R",'Mapa final'!$A$11),"")</f>
        <v/>
      </c>
      <c r="Q14" s="272"/>
      <c r="R14" s="272" t="str">
        <f>IF(AND('Mapa final'!$L$11="Alta",'Mapa final'!$P$11="Leve"),CONCATENATE("R",'Mapa final'!$A$11),"")</f>
        <v/>
      </c>
      <c r="S14" s="272"/>
      <c r="T14" s="272" t="str">
        <f>IF(AND('Mapa final'!$L$11="Alta",'Mapa final'!$P$11="Leve"),CONCATENATE("R",'Mapa final'!$A$11),"")</f>
        <v/>
      </c>
      <c r="U14" s="273"/>
      <c r="V14" s="289" t="str">
        <f>IF(AND('Mapa final'!$L$11="Muy Alta",'Mapa final'!$P$11="Leve"),CONCATENATE("R",'Mapa final'!$A$11),"")</f>
        <v/>
      </c>
      <c r="W14" s="290"/>
      <c r="X14" s="290" t="str">
        <f>IF(AND('Mapa final'!$L$11="Muy Alta",'Mapa final'!$P$11="Leve"),CONCATENATE("R",'Mapa final'!$A$11),"")</f>
        <v/>
      </c>
      <c r="Y14" s="290"/>
      <c r="Z14" s="290" t="str">
        <f>IF(AND('Mapa final'!$L$11="Muy Alta",'Mapa final'!$P$11="Leve"),CONCATENATE("R",'Mapa final'!$A$11),"")</f>
        <v/>
      </c>
      <c r="AA14" s="291"/>
      <c r="AB14" s="289" t="str">
        <f>IF(AND('Mapa final'!$L$11="Muy Alta",'Mapa final'!$P$11="Leve"),CONCATENATE("R",'Mapa final'!$A$11),"")</f>
        <v/>
      </c>
      <c r="AC14" s="290"/>
      <c r="AD14" s="290" t="str">
        <f>IF(AND('Mapa final'!$L$11="Muy Alta",'Mapa final'!$P$11="Leve"),CONCATENATE("R",'Mapa final'!$A$11),"")</f>
        <v/>
      </c>
      <c r="AE14" s="290"/>
      <c r="AF14" s="290" t="str">
        <f>IF(AND('Mapa final'!$L$11="Muy Alta",'Mapa final'!$P$11="Leve"),CONCATENATE("R",'Mapa final'!$A$11),"")</f>
        <v/>
      </c>
      <c r="AG14" s="291"/>
      <c r="AH14" s="280" t="str">
        <f>IF(AND('Mapa final'!$L$11="Muy Alta",'Mapa final'!$P$11="Catastrófico"),CONCATENATE("R",'Mapa final'!$A$11),"")</f>
        <v/>
      </c>
      <c r="AI14" s="281"/>
      <c r="AJ14" s="281" t="str">
        <f>IF(AND('Mapa final'!$L$11="Muy Alta",'Mapa final'!$P$11="Catastrófico"),CONCATENATE("R",'Mapa final'!$A$11),"")</f>
        <v/>
      </c>
      <c r="AK14" s="281"/>
      <c r="AL14" s="281" t="str">
        <f>IF(AND('Mapa final'!$L$11="Muy Alta",'Mapa final'!$P$11="Catastrófico"),CONCATENATE("R",'Mapa final'!$A$11),"")</f>
        <v/>
      </c>
      <c r="AM14" s="282"/>
      <c r="AN14" s="70"/>
      <c r="AO14" s="314" t="s">
        <v>164</v>
      </c>
      <c r="AP14" s="315"/>
      <c r="AQ14" s="315"/>
      <c r="AR14" s="315"/>
      <c r="AS14" s="315"/>
      <c r="AT14" s="316"/>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25">
      <c r="A15" s="70"/>
      <c r="B15" s="303"/>
      <c r="C15" s="303"/>
      <c r="D15" s="304"/>
      <c r="E15" s="295"/>
      <c r="F15" s="296"/>
      <c r="G15" s="296"/>
      <c r="H15" s="296"/>
      <c r="I15" s="296"/>
      <c r="J15" s="265"/>
      <c r="K15" s="266"/>
      <c r="L15" s="266"/>
      <c r="M15" s="266"/>
      <c r="N15" s="266"/>
      <c r="O15" s="267"/>
      <c r="P15" s="265"/>
      <c r="Q15" s="266"/>
      <c r="R15" s="266"/>
      <c r="S15" s="266"/>
      <c r="T15" s="266"/>
      <c r="U15" s="267"/>
      <c r="V15" s="283"/>
      <c r="W15" s="284"/>
      <c r="X15" s="284"/>
      <c r="Y15" s="284"/>
      <c r="Z15" s="284"/>
      <c r="AA15" s="285"/>
      <c r="AB15" s="283"/>
      <c r="AC15" s="284"/>
      <c r="AD15" s="284"/>
      <c r="AE15" s="284"/>
      <c r="AF15" s="284"/>
      <c r="AG15" s="285"/>
      <c r="AH15" s="274"/>
      <c r="AI15" s="275"/>
      <c r="AJ15" s="275"/>
      <c r="AK15" s="275"/>
      <c r="AL15" s="275"/>
      <c r="AM15" s="276"/>
      <c r="AN15" s="70"/>
      <c r="AO15" s="317"/>
      <c r="AP15" s="318"/>
      <c r="AQ15" s="318"/>
      <c r="AR15" s="318"/>
      <c r="AS15" s="318"/>
      <c r="AT15" s="319"/>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25">
      <c r="A16" s="70"/>
      <c r="B16" s="303"/>
      <c r="C16" s="303"/>
      <c r="D16" s="304"/>
      <c r="E16" s="295"/>
      <c r="F16" s="296"/>
      <c r="G16" s="296"/>
      <c r="H16" s="296"/>
      <c r="I16" s="296"/>
      <c r="J16" s="265" t="str">
        <f>IF(AND('Mapa final'!$L$11="Alta",'Mapa final'!$P$11="Leve"),CONCATENATE("R",'Mapa final'!$A$11),"")</f>
        <v/>
      </c>
      <c r="K16" s="266"/>
      <c r="L16" s="266" t="str">
        <f>IF(AND('Mapa final'!$L$11="Alta",'Mapa final'!$P$11="Leve"),CONCATENATE("R",'Mapa final'!$A$11),"")</f>
        <v/>
      </c>
      <c r="M16" s="266"/>
      <c r="N16" s="266" t="str">
        <f>IF(AND('Mapa final'!$L$11="Alta",'Mapa final'!$P$11="Leve"),CONCATENATE("R",'Mapa final'!$A$11),"")</f>
        <v/>
      </c>
      <c r="O16" s="267"/>
      <c r="P16" s="265" t="str">
        <f>IF(AND('Mapa final'!$L$11="Alta",'Mapa final'!$P$11="Leve"),CONCATENATE("R",'Mapa final'!$A$11),"")</f>
        <v/>
      </c>
      <c r="Q16" s="266"/>
      <c r="R16" s="266" t="str">
        <f>IF(AND('Mapa final'!$L$11="Alta",'Mapa final'!$P$11="Leve"),CONCATENATE("R",'Mapa final'!$A$11),"")</f>
        <v/>
      </c>
      <c r="S16" s="266"/>
      <c r="T16" s="266" t="str">
        <f>IF(AND('Mapa final'!$L$11="Alta",'Mapa final'!$P$11="Leve"),CONCATENATE("R",'Mapa final'!$A$11),"")</f>
        <v/>
      </c>
      <c r="U16" s="267"/>
      <c r="V16" s="283" t="str">
        <f>IF(AND('Mapa final'!$L$11="Muy Alta",'Mapa final'!$P$11="Leve"),CONCATENATE("R",'Mapa final'!$A$11),"")</f>
        <v/>
      </c>
      <c r="W16" s="284"/>
      <c r="X16" s="284" t="str">
        <f>IF(AND('Mapa final'!$L$11="Muy Alta",'Mapa final'!$P$11="Leve"),CONCATENATE("R",'Mapa final'!$A$11),"")</f>
        <v/>
      </c>
      <c r="Y16" s="284"/>
      <c r="Z16" s="284" t="str">
        <f>IF(AND('Mapa final'!$L$11="Muy Alta",'Mapa final'!$P$11="Leve"),CONCATENATE("R",'Mapa final'!$A$11),"")</f>
        <v/>
      </c>
      <c r="AA16" s="285"/>
      <c r="AB16" s="283" t="str">
        <f>IF(AND('Mapa final'!$L$11="Muy Alta",'Mapa final'!$P$11="Leve"),CONCATENATE("R",'Mapa final'!$A$11),"")</f>
        <v/>
      </c>
      <c r="AC16" s="284"/>
      <c r="AD16" s="284" t="str">
        <f>IF(AND('Mapa final'!$L$11="Muy Alta",'Mapa final'!$P$11="Leve"),CONCATENATE("R",'Mapa final'!$A$11),"")</f>
        <v/>
      </c>
      <c r="AE16" s="284"/>
      <c r="AF16" s="284" t="str">
        <f>IF(AND('Mapa final'!$L$11="Muy Alta",'Mapa final'!$P$11="Leve"),CONCATENATE("R",'Mapa final'!$A$11),"")</f>
        <v/>
      </c>
      <c r="AG16" s="285"/>
      <c r="AH16" s="274" t="str">
        <f>IF(AND('Mapa final'!$L$11="Muy Alta",'Mapa final'!$P$11="Catastrófico"),CONCATENATE("R",'Mapa final'!$A$11),"")</f>
        <v/>
      </c>
      <c r="AI16" s="275"/>
      <c r="AJ16" s="275" t="str">
        <f>IF(AND('Mapa final'!$L$11="Muy Alta",'Mapa final'!$P$11="Catastrófico"),CONCATENATE("R",'Mapa final'!$A$11),"")</f>
        <v/>
      </c>
      <c r="AK16" s="275"/>
      <c r="AL16" s="275" t="str">
        <f>IF(AND('Mapa final'!$L$11="Muy Alta",'Mapa final'!$P$11="Catastrófico"),CONCATENATE("R",'Mapa final'!$A$11),"")</f>
        <v/>
      </c>
      <c r="AM16" s="276"/>
      <c r="AN16" s="70"/>
      <c r="AO16" s="317"/>
      <c r="AP16" s="318"/>
      <c r="AQ16" s="318"/>
      <c r="AR16" s="318"/>
      <c r="AS16" s="318"/>
      <c r="AT16" s="319"/>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25">
      <c r="A17" s="70"/>
      <c r="B17" s="303"/>
      <c r="C17" s="303"/>
      <c r="D17" s="304"/>
      <c r="E17" s="295"/>
      <c r="F17" s="296"/>
      <c r="G17" s="296"/>
      <c r="H17" s="296"/>
      <c r="I17" s="296"/>
      <c r="J17" s="265"/>
      <c r="K17" s="266"/>
      <c r="L17" s="266"/>
      <c r="M17" s="266"/>
      <c r="N17" s="266"/>
      <c r="O17" s="267"/>
      <c r="P17" s="265"/>
      <c r="Q17" s="266"/>
      <c r="R17" s="266"/>
      <c r="S17" s="266"/>
      <c r="T17" s="266"/>
      <c r="U17" s="267"/>
      <c r="V17" s="283"/>
      <c r="W17" s="284"/>
      <c r="X17" s="284"/>
      <c r="Y17" s="284"/>
      <c r="Z17" s="284"/>
      <c r="AA17" s="285"/>
      <c r="AB17" s="283"/>
      <c r="AC17" s="284"/>
      <c r="AD17" s="284"/>
      <c r="AE17" s="284"/>
      <c r="AF17" s="284"/>
      <c r="AG17" s="285"/>
      <c r="AH17" s="274"/>
      <c r="AI17" s="275"/>
      <c r="AJ17" s="275"/>
      <c r="AK17" s="275"/>
      <c r="AL17" s="275"/>
      <c r="AM17" s="276"/>
      <c r="AN17" s="70"/>
      <c r="AO17" s="317"/>
      <c r="AP17" s="318"/>
      <c r="AQ17" s="318"/>
      <c r="AR17" s="318"/>
      <c r="AS17" s="318"/>
      <c r="AT17" s="319"/>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25">
      <c r="A18" s="70"/>
      <c r="B18" s="303"/>
      <c r="C18" s="303"/>
      <c r="D18" s="304"/>
      <c r="E18" s="295"/>
      <c r="F18" s="296"/>
      <c r="G18" s="296"/>
      <c r="H18" s="296"/>
      <c r="I18" s="296"/>
      <c r="J18" s="265" t="str">
        <f>IF(AND('Mapa final'!$L$11="Alta",'Mapa final'!$P$11="Leve"),CONCATENATE("R",'Mapa final'!$A$11),"")</f>
        <v/>
      </c>
      <c r="K18" s="266"/>
      <c r="L18" s="266" t="str">
        <f>IF(AND('Mapa final'!$L$11="Alta",'Mapa final'!$P$11="Leve"),CONCATENATE("R",'Mapa final'!$A$11),"")</f>
        <v/>
      </c>
      <c r="M18" s="266"/>
      <c r="N18" s="266" t="str">
        <f>IF(AND('Mapa final'!$L$11="Alta",'Mapa final'!$P$11="Leve"),CONCATENATE("R",'Mapa final'!$A$11),"")</f>
        <v/>
      </c>
      <c r="O18" s="267"/>
      <c r="P18" s="265" t="str">
        <f>IF(AND('Mapa final'!$L$11="Alta",'Mapa final'!$P$11="Leve"),CONCATENATE("R",'Mapa final'!$A$11),"")</f>
        <v/>
      </c>
      <c r="Q18" s="266"/>
      <c r="R18" s="266" t="str">
        <f>IF(AND('Mapa final'!$L$11="Alta",'Mapa final'!$P$11="Leve"),CONCATENATE("R",'Mapa final'!$A$11),"")</f>
        <v/>
      </c>
      <c r="S18" s="266"/>
      <c r="T18" s="266" t="str">
        <f>IF(AND('Mapa final'!$L$11="Alta",'Mapa final'!$P$11="Leve"),CONCATENATE("R",'Mapa final'!$A$11),"")</f>
        <v/>
      </c>
      <c r="U18" s="267"/>
      <c r="V18" s="283" t="str">
        <f>IF(AND('Mapa final'!$L$11="Muy Alta",'Mapa final'!$P$11="Leve"),CONCATENATE("R",'Mapa final'!$A$11),"")</f>
        <v/>
      </c>
      <c r="W18" s="284"/>
      <c r="X18" s="284" t="str">
        <f>IF(AND('Mapa final'!$L$11="Muy Alta",'Mapa final'!$P$11="Leve"),CONCATENATE("R",'Mapa final'!$A$11),"")</f>
        <v/>
      </c>
      <c r="Y18" s="284"/>
      <c r="Z18" s="284" t="str">
        <f>IF(AND('Mapa final'!$L$11="Muy Alta",'Mapa final'!$P$11="Leve"),CONCATENATE("R",'Mapa final'!$A$11),"")</f>
        <v/>
      </c>
      <c r="AA18" s="285"/>
      <c r="AB18" s="283" t="str">
        <f>IF(AND('Mapa final'!$L$11="Muy Alta",'Mapa final'!$P$11="Leve"),CONCATENATE("R",'Mapa final'!$A$11),"")</f>
        <v/>
      </c>
      <c r="AC18" s="284"/>
      <c r="AD18" s="284" t="str">
        <f>IF(AND('Mapa final'!$L$11="Muy Alta",'Mapa final'!$P$11="Leve"),CONCATENATE("R",'Mapa final'!$A$11),"")</f>
        <v/>
      </c>
      <c r="AE18" s="284"/>
      <c r="AF18" s="284" t="str">
        <f>IF(AND('Mapa final'!$L$11="Muy Alta",'Mapa final'!$P$11="Leve"),CONCATENATE("R",'Mapa final'!$A$11),"")</f>
        <v/>
      </c>
      <c r="AG18" s="285"/>
      <c r="AH18" s="274" t="str">
        <f>IF(AND('Mapa final'!$L$11="Muy Alta",'Mapa final'!$P$11="Catastrófico"),CONCATENATE("R",'Mapa final'!$A$11),"")</f>
        <v/>
      </c>
      <c r="AI18" s="275"/>
      <c r="AJ18" s="275" t="str">
        <f>IF(AND('Mapa final'!$L$11="Muy Alta",'Mapa final'!$P$11="Catastrófico"),CONCATENATE("R",'Mapa final'!$A$11),"")</f>
        <v/>
      </c>
      <c r="AK18" s="275"/>
      <c r="AL18" s="275" t="str">
        <f>IF(AND('Mapa final'!$L$11="Muy Alta",'Mapa final'!$P$11="Catastrófico"),CONCATENATE("R",'Mapa final'!$A$11),"")</f>
        <v/>
      </c>
      <c r="AM18" s="276"/>
      <c r="AN18" s="70"/>
      <c r="AO18" s="317"/>
      <c r="AP18" s="318"/>
      <c r="AQ18" s="318"/>
      <c r="AR18" s="318"/>
      <c r="AS18" s="318"/>
      <c r="AT18" s="319"/>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25">
      <c r="A19" s="70"/>
      <c r="B19" s="303"/>
      <c r="C19" s="303"/>
      <c r="D19" s="304"/>
      <c r="E19" s="295"/>
      <c r="F19" s="296"/>
      <c r="G19" s="296"/>
      <c r="H19" s="296"/>
      <c r="I19" s="296"/>
      <c r="J19" s="265"/>
      <c r="K19" s="266"/>
      <c r="L19" s="266"/>
      <c r="M19" s="266"/>
      <c r="N19" s="266"/>
      <c r="O19" s="267"/>
      <c r="P19" s="265"/>
      <c r="Q19" s="266"/>
      <c r="R19" s="266"/>
      <c r="S19" s="266"/>
      <c r="T19" s="266"/>
      <c r="U19" s="267"/>
      <c r="V19" s="283"/>
      <c r="W19" s="284"/>
      <c r="X19" s="284"/>
      <c r="Y19" s="284"/>
      <c r="Z19" s="284"/>
      <c r="AA19" s="285"/>
      <c r="AB19" s="283"/>
      <c r="AC19" s="284"/>
      <c r="AD19" s="284"/>
      <c r="AE19" s="284"/>
      <c r="AF19" s="284"/>
      <c r="AG19" s="285"/>
      <c r="AH19" s="274"/>
      <c r="AI19" s="275"/>
      <c r="AJ19" s="275"/>
      <c r="AK19" s="275"/>
      <c r="AL19" s="275"/>
      <c r="AM19" s="276"/>
      <c r="AN19" s="70"/>
      <c r="AO19" s="317"/>
      <c r="AP19" s="318"/>
      <c r="AQ19" s="318"/>
      <c r="AR19" s="318"/>
      <c r="AS19" s="318"/>
      <c r="AT19" s="319"/>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25">
      <c r="A20" s="70"/>
      <c r="B20" s="303"/>
      <c r="C20" s="303"/>
      <c r="D20" s="304"/>
      <c r="E20" s="295"/>
      <c r="F20" s="296"/>
      <c r="G20" s="296"/>
      <c r="H20" s="296"/>
      <c r="I20" s="296"/>
      <c r="J20" s="265" t="str">
        <f>IF(AND('Mapa final'!$L$11="Alta",'Mapa final'!$P$11="Leve"),CONCATENATE("R",'Mapa final'!$A$11),"")</f>
        <v/>
      </c>
      <c r="K20" s="266"/>
      <c r="L20" s="266" t="str">
        <f>IF(AND('Mapa final'!$L$11="Alta",'Mapa final'!$P$11="Leve"),CONCATENATE("R",'Mapa final'!$A$11),"")</f>
        <v/>
      </c>
      <c r="M20" s="266"/>
      <c r="N20" s="266" t="str">
        <f>IF(AND('Mapa final'!$L$11="Alta",'Mapa final'!$P$11="Leve"),CONCATENATE("R",'Mapa final'!$A$11),"")</f>
        <v/>
      </c>
      <c r="O20" s="267"/>
      <c r="P20" s="265" t="str">
        <f>IF(AND('Mapa final'!$L$11="Alta",'Mapa final'!$P$11="Leve"),CONCATENATE("R",'Mapa final'!$A$11),"")</f>
        <v/>
      </c>
      <c r="Q20" s="266"/>
      <c r="R20" s="266" t="str">
        <f>IF(AND('Mapa final'!$L$11="Alta",'Mapa final'!$P$11="Leve"),CONCATENATE("R",'Mapa final'!$A$11),"")</f>
        <v/>
      </c>
      <c r="S20" s="266"/>
      <c r="T20" s="266" t="str">
        <f>IF(AND('Mapa final'!$L$11="Alta",'Mapa final'!$P$11="Leve"),CONCATENATE("R",'Mapa final'!$A$11),"")</f>
        <v/>
      </c>
      <c r="U20" s="267"/>
      <c r="V20" s="283" t="str">
        <f>IF(AND('Mapa final'!$L$11="Muy Alta",'Mapa final'!$P$11="Leve"),CONCATENATE("R",'Mapa final'!$A$11),"")</f>
        <v/>
      </c>
      <c r="W20" s="284"/>
      <c r="X20" s="284" t="str">
        <f>IF(AND('Mapa final'!$L$11="Muy Alta",'Mapa final'!$P$11="Leve"),CONCATENATE("R",'Mapa final'!$A$11),"")</f>
        <v/>
      </c>
      <c r="Y20" s="284"/>
      <c r="Z20" s="284" t="str">
        <f>IF(AND('Mapa final'!$L$11="Muy Alta",'Mapa final'!$P$11="Leve"),CONCATENATE("R",'Mapa final'!$A$11),"")</f>
        <v/>
      </c>
      <c r="AA20" s="285"/>
      <c r="AB20" s="283" t="str">
        <f>IF(AND('Mapa final'!$L$11="Muy Alta",'Mapa final'!$P$11="Leve"),CONCATENATE("R",'Mapa final'!$A$11),"")</f>
        <v/>
      </c>
      <c r="AC20" s="284"/>
      <c r="AD20" s="284" t="str">
        <f>IF(AND('Mapa final'!$L$11="Muy Alta",'Mapa final'!$P$11="Leve"),CONCATENATE("R",'Mapa final'!$A$11),"")</f>
        <v/>
      </c>
      <c r="AE20" s="284"/>
      <c r="AF20" s="284" t="str">
        <f>IF(AND('Mapa final'!$L$11="Muy Alta",'Mapa final'!$P$11="Leve"),CONCATENATE("R",'Mapa final'!$A$11),"")</f>
        <v/>
      </c>
      <c r="AG20" s="285"/>
      <c r="AH20" s="274" t="str">
        <f>IF(AND('Mapa final'!$L$11="Muy Alta",'Mapa final'!$P$11="Catastrófico"),CONCATENATE("R",'Mapa final'!$A$11),"")</f>
        <v/>
      </c>
      <c r="AI20" s="275"/>
      <c r="AJ20" s="275" t="str">
        <f>IF(AND('Mapa final'!$L$11="Muy Alta",'Mapa final'!$P$11="Catastrófico"),CONCATENATE("R",'Mapa final'!$A$11),"")</f>
        <v/>
      </c>
      <c r="AK20" s="275"/>
      <c r="AL20" s="275" t="str">
        <f>IF(AND('Mapa final'!$L$11="Muy Alta",'Mapa final'!$P$11="Catastrófico"),CONCATENATE("R",'Mapa final'!$A$11),"")</f>
        <v/>
      </c>
      <c r="AM20" s="276"/>
      <c r="AN20" s="70"/>
      <c r="AO20" s="317"/>
      <c r="AP20" s="318"/>
      <c r="AQ20" s="318"/>
      <c r="AR20" s="318"/>
      <c r="AS20" s="318"/>
      <c r="AT20" s="319"/>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3">
      <c r="A21" s="70"/>
      <c r="B21" s="303"/>
      <c r="C21" s="303"/>
      <c r="D21" s="304"/>
      <c r="E21" s="297"/>
      <c r="F21" s="298"/>
      <c r="G21" s="298"/>
      <c r="H21" s="298"/>
      <c r="I21" s="298"/>
      <c r="J21" s="268"/>
      <c r="K21" s="269"/>
      <c r="L21" s="269"/>
      <c r="M21" s="269"/>
      <c r="N21" s="269"/>
      <c r="O21" s="270"/>
      <c r="P21" s="268"/>
      <c r="Q21" s="269"/>
      <c r="R21" s="269"/>
      <c r="S21" s="269"/>
      <c r="T21" s="269"/>
      <c r="U21" s="270"/>
      <c r="V21" s="286"/>
      <c r="W21" s="287"/>
      <c r="X21" s="287"/>
      <c r="Y21" s="287"/>
      <c r="Z21" s="287"/>
      <c r="AA21" s="288"/>
      <c r="AB21" s="286"/>
      <c r="AC21" s="287"/>
      <c r="AD21" s="287"/>
      <c r="AE21" s="287"/>
      <c r="AF21" s="287"/>
      <c r="AG21" s="288"/>
      <c r="AH21" s="277"/>
      <c r="AI21" s="278"/>
      <c r="AJ21" s="278"/>
      <c r="AK21" s="278"/>
      <c r="AL21" s="278"/>
      <c r="AM21" s="279"/>
      <c r="AN21" s="70"/>
      <c r="AO21" s="320"/>
      <c r="AP21" s="321"/>
      <c r="AQ21" s="321"/>
      <c r="AR21" s="321"/>
      <c r="AS21" s="321"/>
      <c r="AT21" s="322"/>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ht="15" customHeight="1" x14ac:dyDescent="0.25">
      <c r="A22" s="70"/>
      <c r="B22" s="303"/>
      <c r="C22" s="303"/>
      <c r="D22" s="304"/>
      <c r="E22" s="293" t="s">
        <v>165</v>
      </c>
      <c r="F22" s="294"/>
      <c r="G22" s="294"/>
      <c r="H22" s="294"/>
      <c r="I22" s="300"/>
      <c r="J22" s="271" t="str">
        <f>IF(AND('Mapa final'!$L$11="Alta",'Mapa final'!$P$11="Leve"),CONCATENATE("R",'Mapa final'!$A$11),"")</f>
        <v/>
      </c>
      <c r="K22" s="272"/>
      <c r="L22" s="272" t="str">
        <f>IF(AND('Mapa final'!$L$11="Alta",'Mapa final'!$P$11="Leve"),CONCATENATE("R",'Mapa final'!$A$11),"")</f>
        <v/>
      </c>
      <c r="M22" s="272"/>
      <c r="N22" s="272" t="str">
        <f>IF(AND('Mapa final'!$L$11="Alta",'Mapa final'!$P$11="Leve"),CONCATENATE("R",'Mapa final'!$A$11),"")</f>
        <v/>
      </c>
      <c r="O22" s="273"/>
      <c r="P22" s="271" t="str">
        <f>IF(AND('Mapa final'!$L$11="Alta",'Mapa final'!$P$11="Leve"),CONCATENATE("R",'Mapa final'!$A$11),"")</f>
        <v/>
      </c>
      <c r="Q22" s="272"/>
      <c r="R22" s="272" t="str">
        <f>IF(AND('Mapa final'!$L$11="Alta",'Mapa final'!$P$11="Leve"),CONCATENATE("R",'Mapa final'!$A$11),"")</f>
        <v/>
      </c>
      <c r="S22" s="272"/>
      <c r="T22" s="272" t="str">
        <f>IF(AND('Mapa final'!$L$11="Alta",'Mapa final'!$P$11="Leve"),CONCATENATE("R",'Mapa final'!$A$11),"")</f>
        <v/>
      </c>
      <c r="U22" s="273"/>
      <c r="V22" s="271" t="str">
        <f>IF(AND('Mapa final'!$L$11="Alta",'Mapa final'!$P$11="Leve"),CONCATENATE("R",'Mapa final'!$A$11),"")</f>
        <v/>
      </c>
      <c r="W22" s="272"/>
      <c r="X22" s="272" t="str">
        <f>IF(AND('Mapa final'!$L$11="Alta",'Mapa final'!$P$11="Leve"),CONCATENATE("R",'Mapa final'!$A$11),"")</f>
        <v/>
      </c>
      <c r="Y22" s="272"/>
      <c r="Z22" s="272" t="str">
        <f>IF(AND('Mapa final'!$L$11="Alta",'Mapa final'!$P$11="Leve"),CONCATENATE("R",'Mapa final'!$A$11),"")</f>
        <v/>
      </c>
      <c r="AA22" s="273"/>
      <c r="AB22" s="289" t="str">
        <f>IF(AND('Mapa final'!$L$11="Muy Alta",'Mapa final'!$P$11="Leve"),CONCATENATE("R",'Mapa final'!$A$11),"")</f>
        <v/>
      </c>
      <c r="AC22" s="290"/>
      <c r="AD22" s="290" t="str">
        <f>IF(AND('Mapa final'!$L$11="Muy Alta",'Mapa final'!$P$11="Leve"),CONCATENATE("R",'Mapa final'!$A$11),"")</f>
        <v/>
      </c>
      <c r="AE22" s="290"/>
      <c r="AF22" s="290" t="str">
        <f>IF(AND('Mapa final'!$L$11="Muy Alta",'Mapa final'!$P$11="Leve"),CONCATENATE("R",'Mapa final'!$A$11),"")</f>
        <v/>
      </c>
      <c r="AG22" s="291"/>
      <c r="AH22" s="280" t="str">
        <f>IF(AND('Mapa final'!$L$11="Muy Alta",'Mapa final'!$P$11="Catastrófico"),CONCATENATE("R",'Mapa final'!$A$11),"")</f>
        <v/>
      </c>
      <c r="AI22" s="281"/>
      <c r="AJ22" s="281" t="str">
        <f>IF(AND('Mapa final'!$L$11="Muy Alta",'Mapa final'!$P$11="Catastrófico"),CONCATENATE("R",'Mapa final'!$A$11),"")</f>
        <v/>
      </c>
      <c r="AK22" s="281"/>
      <c r="AL22" s="281" t="str">
        <f>IF(AND('Mapa final'!$L$11="Muy Alta",'Mapa final'!$P$11="Catastrófico"),CONCATENATE("R",'Mapa final'!$A$11),"")</f>
        <v/>
      </c>
      <c r="AM22" s="282"/>
      <c r="AN22" s="70"/>
      <c r="AO22" s="323" t="s">
        <v>166</v>
      </c>
      <c r="AP22" s="324"/>
      <c r="AQ22" s="324"/>
      <c r="AR22" s="324"/>
      <c r="AS22" s="324"/>
      <c r="AT22" s="325"/>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ht="15" customHeight="1" x14ac:dyDescent="0.25">
      <c r="A23" s="70"/>
      <c r="B23" s="303"/>
      <c r="C23" s="303"/>
      <c r="D23" s="304"/>
      <c r="E23" s="295"/>
      <c r="F23" s="296"/>
      <c r="G23" s="296"/>
      <c r="H23" s="296"/>
      <c r="I23" s="301"/>
      <c r="J23" s="265"/>
      <c r="K23" s="266"/>
      <c r="L23" s="266"/>
      <c r="M23" s="266"/>
      <c r="N23" s="266"/>
      <c r="O23" s="267"/>
      <c r="P23" s="265"/>
      <c r="Q23" s="266"/>
      <c r="R23" s="266"/>
      <c r="S23" s="266"/>
      <c r="T23" s="266"/>
      <c r="U23" s="267"/>
      <c r="V23" s="265"/>
      <c r="W23" s="266"/>
      <c r="X23" s="266"/>
      <c r="Y23" s="266"/>
      <c r="Z23" s="266"/>
      <c r="AA23" s="267"/>
      <c r="AB23" s="283"/>
      <c r="AC23" s="284"/>
      <c r="AD23" s="284"/>
      <c r="AE23" s="284"/>
      <c r="AF23" s="284"/>
      <c r="AG23" s="285"/>
      <c r="AH23" s="274"/>
      <c r="AI23" s="275"/>
      <c r="AJ23" s="275"/>
      <c r="AK23" s="275"/>
      <c r="AL23" s="275"/>
      <c r="AM23" s="276"/>
      <c r="AN23" s="70"/>
      <c r="AO23" s="326"/>
      <c r="AP23" s="327"/>
      <c r="AQ23" s="327"/>
      <c r="AR23" s="327"/>
      <c r="AS23" s="327"/>
      <c r="AT23" s="328"/>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ht="15" customHeight="1" x14ac:dyDescent="0.25">
      <c r="A24" s="70"/>
      <c r="B24" s="303"/>
      <c r="C24" s="303"/>
      <c r="D24" s="304"/>
      <c r="E24" s="295"/>
      <c r="F24" s="296"/>
      <c r="G24" s="296"/>
      <c r="H24" s="296"/>
      <c r="I24" s="301"/>
      <c r="J24" s="265" t="str">
        <f>IF(AND('Mapa final'!$L$11="Alta",'Mapa final'!$P$11="Leve"),CONCATENATE("R",'Mapa final'!$A$11),"")</f>
        <v/>
      </c>
      <c r="K24" s="266"/>
      <c r="L24" s="266" t="str">
        <f>IF(AND('Mapa final'!$L$11="media",'Mapa final'!$P$11="Leve"),CONCATENATE("R",'Mapa final'!$A$11),"")</f>
        <v>R1</v>
      </c>
      <c r="M24" s="266"/>
      <c r="N24" s="266" t="str">
        <f>IF(AND('Mapa final'!$L$11="Alta",'Mapa final'!$P$11="Leve"),CONCATENATE("R",'Mapa final'!$A$11),"")</f>
        <v/>
      </c>
      <c r="O24" s="267"/>
      <c r="P24" s="265" t="str">
        <f>IF(AND('Mapa final'!$L$11="Alta",'Mapa final'!$P$11="Leve"),CONCATENATE("R",'Mapa final'!$A$11),"")</f>
        <v/>
      </c>
      <c r="Q24" s="266"/>
      <c r="R24" s="266" t="str">
        <f>IF(AND('Mapa final'!$L$11="Alta",'Mapa final'!$P$11="Leve"),CONCATENATE("R",'Mapa final'!$A$11),"")</f>
        <v/>
      </c>
      <c r="S24" s="266"/>
      <c r="T24" s="266" t="str">
        <f>IF(AND('Mapa final'!$L$11="Alta",'Mapa final'!$P$11="Leve"),CONCATENATE("R",'Mapa final'!$A$11),"")</f>
        <v/>
      </c>
      <c r="U24" s="267"/>
      <c r="V24" s="265" t="str">
        <f>IF(AND('Mapa final'!$L$11="Alta",'Mapa final'!$P$11="Leve"),CONCATENATE("R",'Mapa final'!$A$11),"")</f>
        <v/>
      </c>
      <c r="W24" s="266"/>
      <c r="X24" s="266" t="str">
        <f>IF(AND('Mapa final'!$L$11="Alta",'Mapa final'!$P$11="Leve"),CONCATENATE("R",'Mapa final'!$A$11),"")</f>
        <v/>
      </c>
      <c r="Y24" s="266"/>
      <c r="Z24" s="266" t="str">
        <f>IF(AND('Mapa final'!$L$11="Alta",'Mapa final'!$P$11="Leve"),CONCATENATE("R",'Mapa final'!$A$11),"")</f>
        <v/>
      </c>
      <c r="AA24" s="267"/>
      <c r="AB24" s="283" t="str">
        <f>IF(AND('Mapa final'!$L$11="Muy Alta",'Mapa final'!$P$11="Leve"),CONCATENATE("R",'Mapa final'!$A$11),"")</f>
        <v/>
      </c>
      <c r="AC24" s="284"/>
      <c r="AD24" s="284" t="str">
        <f>IF(AND('Mapa final'!$L$11="Muy Alta",'Mapa final'!$P$11="Leve"),CONCATENATE("R",'Mapa final'!$A$11),"")</f>
        <v/>
      </c>
      <c r="AE24" s="284"/>
      <c r="AF24" s="284" t="str">
        <f>IF(AND('Mapa final'!$L$11="Muy Alta",'Mapa final'!$P$11="Leve"),CONCATENATE("R",'Mapa final'!$A$11),"")</f>
        <v/>
      </c>
      <c r="AG24" s="285"/>
      <c r="AH24" s="274" t="str">
        <f>IF(AND('Mapa final'!$L$11="Muy Alta",'Mapa final'!$P$11="Catastrófico"),CONCATENATE("R",'Mapa final'!$A$11),"")</f>
        <v/>
      </c>
      <c r="AI24" s="275"/>
      <c r="AJ24" s="275" t="str">
        <f>IF(AND('Mapa final'!$L$11="Muy Alta",'Mapa final'!$P$11="Catastrófico"),CONCATENATE("R",'Mapa final'!$A$11),"")</f>
        <v/>
      </c>
      <c r="AK24" s="275"/>
      <c r="AL24" s="275" t="str">
        <f>IF(AND('Mapa final'!$L$11="Muy Alta",'Mapa final'!$P$11="Catastrófico"),CONCATENATE("R",'Mapa final'!$A$11),"")</f>
        <v/>
      </c>
      <c r="AM24" s="276"/>
      <c r="AN24" s="70"/>
      <c r="AO24" s="326"/>
      <c r="AP24" s="327"/>
      <c r="AQ24" s="327"/>
      <c r="AR24" s="327"/>
      <c r="AS24" s="327"/>
      <c r="AT24" s="328"/>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ht="15" customHeight="1" x14ac:dyDescent="0.25">
      <c r="A25" s="70"/>
      <c r="B25" s="303"/>
      <c r="C25" s="303"/>
      <c r="D25" s="304"/>
      <c r="E25" s="295"/>
      <c r="F25" s="296"/>
      <c r="G25" s="296"/>
      <c r="H25" s="296"/>
      <c r="I25" s="301"/>
      <c r="J25" s="265"/>
      <c r="K25" s="266"/>
      <c r="L25" s="266"/>
      <c r="M25" s="266"/>
      <c r="N25" s="266"/>
      <c r="O25" s="267"/>
      <c r="P25" s="265"/>
      <c r="Q25" s="266"/>
      <c r="R25" s="266"/>
      <c r="S25" s="266"/>
      <c r="T25" s="266"/>
      <c r="U25" s="267"/>
      <c r="V25" s="265"/>
      <c r="W25" s="266"/>
      <c r="X25" s="266"/>
      <c r="Y25" s="266"/>
      <c r="Z25" s="266"/>
      <c r="AA25" s="267"/>
      <c r="AB25" s="283"/>
      <c r="AC25" s="284"/>
      <c r="AD25" s="284"/>
      <c r="AE25" s="284"/>
      <c r="AF25" s="284"/>
      <c r="AG25" s="285"/>
      <c r="AH25" s="274"/>
      <c r="AI25" s="275"/>
      <c r="AJ25" s="275"/>
      <c r="AK25" s="275"/>
      <c r="AL25" s="275"/>
      <c r="AM25" s="276"/>
      <c r="AN25" s="70"/>
      <c r="AO25" s="326"/>
      <c r="AP25" s="327"/>
      <c r="AQ25" s="327"/>
      <c r="AR25" s="327"/>
      <c r="AS25" s="327"/>
      <c r="AT25" s="328"/>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ht="15" customHeight="1" x14ac:dyDescent="0.25">
      <c r="A26" s="70"/>
      <c r="B26" s="303"/>
      <c r="C26" s="303"/>
      <c r="D26" s="304"/>
      <c r="E26" s="295"/>
      <c r="F26" s="296"/>
      <c r="G26" s="296"/>
      <c r="H26" s="296"/>
      <c r="I26" s="301"/>
      <c r="J26" s="265" t="str">
        <f>IF(AND('Mapa final'!$L$11="Alta",'Mapa final'!$P$11="Leve"),CONCATENATE("R",'Mapa final'!$A$11),"")</f>
        <v/>
      </c>
      <c r="K26" s="266"/>
      <c r="L26" s="266" t="str">
        <f>IF(AND('Mapa final'!$L$11="Alta",'Mapa final'!$P$11="Leve"),CONCATENATE("R",'Mapa final'!$A$11),"")</f>
        <v/>
      </c>
      <c r="M26" s="266"/>
      <c r="N26" s="266" t="str">
        <f>IF(AND('Mapa final'!$L$11="Alta",'Mapa final'!$P$11="Leve"),CONCATENATE("R",'Mapa final'!$A$11),"")</f>
        <v/>
      </c>
      <c r="O26" s="267"/>
      <c r="P26" s="265" t="str">
        <f>IF(AND('Mapa final'!$L$11="Alta",'Mapa final'!$P$11="Leve"),CONCATENATE("R",'Mapa final'!$A$11),"")</f>
        <v/>
      </c>
      <c r="Q26" s="266"/>
      <c r="R26" s="266" t="str">
        <f>IF(AND('Mapa final'!$L$11="Alta",'Mapa final'!$P$11="Leve"),CONCATENATE("R",'Mapa final'!$A$11),"")</f>
        <v/>
      </c>
      <c r="S26" s="266"/>
      <c r="T26" s="266" t="str">
        <f>IF(AND('Mapa final'!$L$11="Alta",'Mapa final'!$P$11="Leve"),CONCATENATE("R",'Mapa final'!$A$11),"")</f>
        <v/>
      </c>
      <c r="U26" s="267"/>
      <c r="V26" s="265" t="str">
        <f>IF(AND('Mapa final'!$L$11="Alta",'Mapa final'!$P$11="Leve"),CONCATENATE("R",'Mapa final'!$A$11),"")</f>
        <v/>
      </c>
      <c r="W26" s="266"/>
      <c r="X26" s="266" t="str">
        <f>IF(AND('Mapa final'!$L$11="Alta",'Mapa final'!$P$11="Leve"),CONCATENATE("R",'Mapa final'!$A$11),"")</f>
        <v/>
      </c>
      <c r="Y26" s="266"/>
      <c r="Z26" s="266" t="str">
        <f>IF(AND('Mapa final'!$L$11="Alta",'Mapa final'!$P$11="Leve"),CONCATENATE("R",'Mapa final'!$A$11),"")</f>
        <v/>
      </c>
      <c r="AA26" s="267"/>
      <c r="AB26" s="283" t="str">
        <f>IF(AND('Mapa final'!$L$11="Muy Alta",'Mapa final'!$P$11="Leve"),CONCATENATE("R",'Mapa final'!$A$11),"")</f>
        <v/>
      </c>
      <c r="AC26" s="284"/>
      <c r="AD26" s="284" t="str">
        <f>IF(AND('Mapa final'!$L$11="Muy Alta",'Mapa final'!$P$11="Leve"),CONCATENATE("R",'Mapa final'!$A$11),"")</f>
        <v/>
      </c>
      <c r="AE26" s="284"/>
      <c r="AF26" s="284" t="str">
        <f>IF(AND('Mapa final'!$L$11="Muy Alta",'Mapa final'!$P$11="Leve"),CONCATENATE("R",'Mapa final'!$A$11),"")</f>
        <v/>
      </c>
      <c r="AG26" s="285"/>
      <c r="AH26" s="274" t="str">
        <f>IF(AND('Mapa final'!$L$11="Muy Alta",'Mapa final'!$P$11="Catastrófico"),CONCATENATE("R",'Mapa final'!$A$11),"")</f>
        <v/>
      </c>
      <c r="AI26" s="275"/>
      <c r="AJ26" s="275" t="str">
        <f>IF(AND('Mapa final'!$L$11="Muy Alta",'Mapa final'!$P$11="Catastrófico"),CONCATENATE("R",'Mapa final'!$A$11),"")</f>
        <v/>
      </c>
      <c r="AK26" s="275"/>
      <c r="AL26" s="275" t="str">
        <f>IF(AND('Mapa final'!$L$11="Muy Alta",'Mapa final'!$P$11="Catastrófico"),CONCATENATE("R",'Mapa final'!$A$11),"")</f>
        <v/>
      </c>
      <c r="AM26" s="276"/>
      <c r="AN26" s="70"/>
      <c r="AO26" s="326"/>
      <c r="AP26" s="327"/>
      <c r="AQ26" s="327"/>
      <c r="AR26" s="327"/>
      <c r="AS26" s="327"/>
      <c r="AT26" s="328"/>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ht="15" customHeight="1" x14ac:dyDescent="0.25">
      <c r="A27" s="70"/>
      <c r="B27" s="303"/>
      <c r="C27" s="303"/>
      <c r="D27" s="304"/>
      <c r="E27" s="295"/>
      <c r="F27" s="296"/>
      <c r="G27" s="296"/>
      <c r="H27" s="296"/>
      <c r="I27" s="301"/>
      <c r="J27" s="265"/>
      <c r="K27" s="266"/>
      <c r="L27" s="266"/>
      <c r="M27" s="266"/>
      <c r="N27" s="266"/>
      <c r="O27" s="267"/>
      <c r="P27" s="265"/>
      <c r="Q27" s="266"/>
      <c r="R27" s="266"/>
      <c r="S27" s="266"/>
      <c r="T27" s="266"/>
      <c r="U27" s="267"/>
      <c r="V27" s="265"/>
      <c r="W27" s="266"/>
      <c r="X27" s="266"/>
      <c r="Y27" s="266"/>
      <c r="Z27" s="266"/>
      <c r="AA27" s="267"/>
      <c r="AB27" s="283"/>
      <c r="AC27" s="284"/>
      <c r="AD27" s="284"/>
      <c r="AE27" s="284"/>
      <c r="AF27" s="284"/>
      <c r="AG27" s="285"/>
      <c r="AH27" s="274"/>
      <c r="AI27" s="275"/>
      <c r="AJ27" s="275"/>
      <c r="AK27" s="275"/>
      <c r="AL27" s="275"/>
      <c r="AM27" s="276"/>
      <c r="AN27" s="70"/>
      <c r="AO27" s="326"/>
      <c r="AP27" s="327"/>
      <c r="AQ27" s="327"/>
      <c r="AR27" s="327"/>
      <c r="AS27" s="327"/>
      <c r="AT27" s="328"/>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ht="15" customHeight="1" x14ac:dyDescent="0.25">
      <c r="A28" s="70"/>
      <c r="B28" s="303"/>
      <c r="C28" s="303"/>
      <c r="D28" s="304"/>
      <c r="E28" s="295"/>
      <c r="F28" s="296"/>
      <c r="G28" s="296"/>
      <c r="H28" s="296"/>
      <c r="I28" s="301"/>
      <c r="J28" s="265" t="str">
        <f>IF(AND('Mapa final'!$L$11="Alta",'Mapa final'!$P$11="Leve"),CONCATENATE("R",'Mapa final'!$A$11),"")</f>
        <v/>
      </c>
      <c r="K28" s="266"/>
      <c r="L28" s="266" t="str">
        <f>IF(AND('Mapa final'!$L$14="media",'Mapa final'!$P$14="Leve"),CONCATENATE("R",'Mapa final'!$A$14),"")</f>
        <v>R2</v>
      </c>
      <c r="M28" s="266"/>
      <c r="N28" s="266" t="str">
        <f>IF(AND('Mapa final'!$L$11="Alta",'Mapa final'!$P$11="Leve"),CONCATENATE("R",'Mapa final'!$A$11),"")</f>
        <v/>
      </c>
      <c r="O28" s="267"/>
      <c r="P28" s="265" t="str">
        <f>IF(AND('Mapa final'!$L$11="Alta",'Mapa final'!$P$11="Leve"),CONCATENATE("R",'Mapa final'!$A$11),"")</f>
        <v/>
      </c>
      <c r="Q28" s="266"/>
      <c r="R28" s="266" t="str">
        <f>IF(AND('Mapa final'!$L$11="Alta",'Mapa final'!$P$11="Leve"),CONCATENATE("R",'Mapa final'!$A$11),"")</f>
        <v/>
      </c>
      <c r="S28" s="266"/>
      <c r="T28" s="266" t="str">
        <f>IF(AND('Mapa final'!$L$11="Alta",'Mapa final'!$P$11="Leve"),CONCATENATE("R",'Mapa final'!$A$11),"")</f>
        <v/>
      </c>
      <c r="U28" s="267"/>
      <c r="V28" s="265" t="str">
        <f>IF(AND('Mapa final'!$L$11="Alta",'Mapa final'!$P$11="Leve"),CONCATENATE("R",'Mapa final'!$A$11),"")</f>
        <v/>
      </c>
      <c r="W28" s="266"/>
      <c r="X28" s="266" t="str">
        <f>IF(AND('Mapa final'!$L$11="Alta",'Mapa final'!$P$11="Leve"),CONCATENATE("R",'Mapa final'!$A$11),"")</f>
        <v/>
      </c>
      <c r="Y28" s="266"/>
      <c r="Z28" s="266" t="str">
        <f>IF(AND('Mapa final'!$L$11="Alta",'Mapa final'!$P$11="Leve"),CONCATENATE("R",'Mapa final'!$A$11),"")</f>
        <v/>
      </c>
      <c r="AA28" s="267"/>
      <c r="AB28" s="283" t="str">
        <f>IF(AND('Mapa final'!$L$11="Muy Alta",'Mapa final'!$P$11="Leve"),CONCATENATE("R",'Mapa final'!$A$11),"")</f>
        <v/>
      </c>
      <c r="AC28" s="284"/>
      <c r="AD28" s="284" t="str">
        <f>IF(AND('Mapa final'!$L$11="Muy Alta",'Mapa final'!$P$11="Leve"),CONCATENATE("R",'Mapa final'!$A$11),"")</f>
        <v/>
      </c>
      <c r="AE28" s="284"/>
      <c r="AF28" s="284" t="str">
        <f>IF(AND('Mapa final'!$L$11="Muy Alta",'Mapa final'!$P$11="Leve"),CONCATENATE("R",'Mapa final'!$A$11),"")</f>
        <v/>
      </c>
      <c r="AG28" s="285"/>
      <c r="AH28" s="274" t="str">
        <f>IF(AND('Mapa final'!$L$11="Muy Alta",'Mapa final'!$P$11="Catastrófico"),CONCATENATE("R",'Mapa final'!$A$11),"")</f>
        <v/>
      </c>
      <c r="AI28" s="275"/>
      <c r="AJ28" s="275" t="str">
        <f>IF(AND('Mapa final'!$L$11="Muy Alta",'Mapa final'!$P$11="Catastrófico"),CONCATENATE("R",'Mapa final'!$A$11),"")</f>
        <v/>
      </c>
      <c r="AK28" s="275"/>
      <c r="AL28" s="275" t="str">
        <f>IF(AND('Mapa final'!$L$11="Muy Alta",'Mapa final'!$P$11="Catastrófico"),CONCATENATE("R",'Mapa final'!$A$11),"")</f>
        <v/>
      </c>
      <c r="AM28" s="276"/>
      <c r="AN28" s="70"/>
      <c r="AO28" s="326"/>
      <c r="AP28" s="327"/>
      <c r="AQ28" s="327"/>
      <c r="AR28" s="327"/>
      <c r="AS28" s="327"/>
      <c r="AT28" s="328"/>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75" customHeight="1" thickBot="1" x14ac:dyDescent="0.3">
      <c r="A29" s="70"/>
      <c r="B29" s="303"/>
      <c r="C29" s="303"/>
      <c r="D29" s="304"/>
      <c r="E29" s="297"/>
      <c r="F29" s="298"/>
      <c r="G29" s="298"/>
      <c r="H29" s="298"/>
      <c r="I29" s="302"/>
      <c r="J29" s="265"/>
      <c r="K29" s="266"/>
      <c r="L29" s="266"/>
      <c r="M29" s="266"/>
      <c r="N29" s="266"/>
      <c r="O29" s="267"/>
      <c r="P29" s="268"/>
      <c r="Q29" s="269"/>
      <c r="R29" s="269"/>
      <c r="S29" s="269"/>
      <c r="T29" s="269"/>
      <c r="U29" s="270"/>
      <c r="V29" s="268"/>
      <c r="W29" s="269"/>
      <c r="X29" s="269"/>
      <c r="Y29" s="269"/>
      <c r="Z29" s="269"/>
      <c r="AA29" s="270"/>
      <c r="AB29" s="286"/>
      <c r="AC29" s="287"/>
      <c r="AD29" s="287"/>
      <c r="AE29" s="287"/>
      <c r="AF29" s="287"/>
      <c r="AG29" s="288"/>
      <c r="AH29" s="277"/>
      <c r="AI29" s="278"/>
      <c r="AJ29" s="278"/>
      <c r="AK29" s="278"/>
      <c r="AL29" s="278"/>
      <c r="AM29" s="279"/>
      <c r="AN29" s="70"/>
      <c r="AO29" s="329"/>
      <c r="AP29" s="330"/>
      <c r="AQ29" s="330"/>
      <c r="AR29" s="330"/>
      <c r="AS29" s="330"/>
      <c r="AT29" s="331"/>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ht="15" customHeight="1" x14ac:dyDescent="0.25">
      <c r="A30" s="70"/>
      <c r="B30" s="303"/>
      <c r="C30" s="303"/>
      <c r="D30" s="304"/>
      <c r="E30" s="293" t="s">
        <v>167</v>
      </c>
      <c r="F30" s="294"/>
      <c r="G30" s="294"/>
      <c r="H30" s="294"/>
      <c r="I30" s="294"/>
      <c r="J30" s="262" t="str">
        <f>IF(AND('Mapa final'!$L$11="Baja",'Mapa final'!$P$11="Leve"),CONCATENATE("R",'Mapa final'!$A$11),"")</f>
        <v/>
      </c>
      <c r="K30" s="263"/>
      <c r="L30" s="263" t="str">
        <f>IF(AND('Mapa final'!$L$11="Baja",'Mapa final'!$P$11="Leve"),CONCATENATE("R",'Mapa final'!$A$11),"")</f>
        <v/>
      </c>
      <c r="M30" s="263"/>
      <c r="N30" s="263" t="str">
        <f>IF(AND('Mapa final'!$L$11="Baja",'Mapa final'!$P$11="Leve"),CONCATENATE("R",'Mapa final'!$A$11),"")</f>
        <v/>
      </c>
      <c r="O30" s="264"/>
      <c r="P30" s="272" t="str">
        <f>IF(AND('Mapa final'!$L$11="Alta",'Mapa final'!$P$11="Leve"),CONCATENATE("R",'Mapa final'!$A$11),"")</f>
        <v/>
      </c>
      <c r="Q30" s="272"/>
      <c r="R30" s="272" t="str">
        <f>IF(AND('Mapa final'!$L$11="Alta",'Mapa final'!$P$11="Leve"),CONCATENATE("R",'Mapa final'!$A$11),"")</f>
        <v/>
      </c>
      <c r="S30" s="272"/>
      <c r="T30" s="272" t="str">
        <f>IF(AND('Mapa final'!$L$11="Alta",'Mapa final'!$P$11="Leve"),CONCATENATE("R",'Mapa final'!$A$11),"")</f>
        <v/>
      </c>
      <c r="U30" s="273"/>
      <c r="V30" s="271" t="str">
        <f>IF(AND('Mapa final'!$L$11="Alta",'Mapa final'!$P$11="Leve"),CONCATENATE("R",'Mapa final'!$A$11),"")</f>
        <v/>
      </c>
      <c r="W30" s="272"/>
      <c r="X30" s="272" t="str">
        <f>IF(AND('Mapa final'!$L$11="Alta",'Mapa final'!$P$11="Leve"),CONCATENATE("R",'Mapa final'!$A$11),"")</f>
        <v/>
      </c>
      <c r="Y30" s="272"/>
      <c r="Z30" s="272" t="str">
        <f>IF(AND('Mapa final'!$L$11="Alta",'Mapa final'!$P$11="Leve"),CONCATENATE("R",'Mapa final'!$A$11),"")</f>
        <v/>
      </c>
      <c r="AA30" s="273"/>
      <c r="AB30" s="289" t="str">
        <f>IF(AND('Mapa final'!$L$11="Muy Alta",'Mapa final'!$P$11="Leve"),CONCATENATE("R",'Mapa final'!$A$11),"")</f>
        <v/>
      </c>
      <c r="AC30" s="290"/>
      <c r="AD30" s="290" t="str">
        <f>IF(AND('Mapa final'!$L$11="Muy Alta",'Mapa final'!$P$11="Leve"),CONCATENATE("R",'Mapa final'!$A$11),"")</f>
        <v/>
      </c>
      <c r="AE30" s="290"/>
      <c r="AF30" s="290" t="str">
        <f>IF(AND('Mapa final'!$L$11="Muy Alta",'Mapa final'!$P$11="Leve"),CONCATENATE("R",'Mapa final'!$A$11),"")</f>
        <v/>
      </c>
      <c r="AG30" s="291"/>
      <c r="AH30" s="280" t="str">
        <f>IF(AND('Mapa final'!$L$11="Muy Alta",'Mapa final'!$P$11="Catastrófico"),CONCATENATE("R",'Mapa final'!$A$11),"")</f>
        <v/>
      </c>
      <c r="AI30" s="281"/>
      <c r="AJ30" s="281" t="str">
        <f>IF(AND('Mapa final'!$L$11="Muy Alta",'Mapa final'!$P$11="Catastrófico"),CONCATENATE("R",'Mapa final'!$A$11),"")</f>
        <v/>
      </c>
      <c r="AK30" s="281"/>
      <c r="AL30" s="281" t="str">
        <f>IF(AND('Mapa final'!$L$11="Muy Alta",'Mapa final'!$P$11="Catastrófico"),CONCATENATE("R",'Mapa final'!$A$11),"")</f>
        <v/>
      </c>
      <c r="AM30" s="282"/>
      <c r="AN30" s="70"/>
      <c r="AO30" s="332" t="s">
        <v>168</v>
      </c>
      <c r="AP30" s="333"/>
      <c r="AQ30" s="333"/>
      <c r="AR30" s="333"/>
      <c r="AS30" s="333"/>
      <c r="AT30" s="334"/>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ht="15" customHeight="1" x14ac:dyDescent="0.25">
      <c r="A31" s="70"/>
      <c r="B31" s="303"/>
      <c r="C31" s="303"/>
      <c r="D31" s="304"/>
      <c r="E31" s="295"/>
      <c r="F31" s="296"/>
      <c r="G31" s="296"/>
      <c r="H31" s="296"/>
      <c r="I31" s="296"/>
      <c r="J31" s="256"/>
      <c r="K31" s="257"/>
      <c r="L31" s="257"/>
      <c r="M31" s="257"/>
      <c r="N31" s="257"/>
      <c r="O31" s="258"/>
      <c r="P31" s="266"/>
      <c r="Q31" s="266"/>
      <c r="R31" s="266"/>
      <c r="S31" s="266"/>
      <c r="T31" s="266"/>
      <c r="U31" s="267"/>
      <c r="V31" s="265"/>
      <c r="W31" s="266"/>
      <c r="X31" s="266"/>
      <c r="Y31" s="266"/>
      <c r="Z31" s="266"/>
      <c r="AA31" s="267"/>
      <c r="AB31" s="283"/>
      <c r="AC31" s="284"/>
      <c r="AD31" s="284"/>
      <c r="AE31" s="284"/>
      <c r="AF31" s="284"/>
      <c r="AG31" s="285"/>
      <c r="AH31" s="274"/>
      <c r="AI31" s="275"/>
      <c r="AJ31" s="275"/>
      <c r="AK31" s="275"/>
      <c r="AL31" s="275"/>
      <c r="AM31" s="276"/>
      <c r="AN31" s="70"/>
      <c r="AO31" s="335"/>
      <c r="AP31" s="336"/>
      <c r="AQ31" s="336"/>
      <c r="AR31" s="336"/>
      <c r="AS31" s="336"/>
      <c r="AT31" s="337"/>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ht="15" customHeight="1" x14ac:dyDescent="0.25">
      <c r="A32" s="70"/>
      <c r="B32" s="303"/>
      <c r="C32" s="303"/>
      <c r="D32" s="304"/>
      <c r="E32" s="295"/>
      <c r="F32" s="296"/>
      <c r="G32" s="296"/>
      <c r="H32" s="296"/>
      <c r="I32" s="296"/>
      <c r="J32" s="256" t="str">
        <f>IF(AND('Mapa final'!$L$11="Baja",'Mapa final'!$P$11="Leve"),CONCATENATE("R",'Mapa final'!$A$11),"")</f>
        <v/>
      </c>
      <c r="K32" s="257"/>
      <c r="L32" s="257" t="str">
        <f>IF(AND('Mapa final'!$L$11="Baja",'Mapa final'!$P$11="Leve"),CONCATENATE("R",'Mapa final'!$A$11),"")</f>
        <v/>
      </c>
      <c r="M32" s="257"/>
      <c r="N32" s="257" t="str">
        <f>IF(AND('Mapa final'!$L$11="Baja",'Mapa final'!$P$11="Leve"),CONCATENATE("R",'Mapa final'!$A$11),"")</f>
        <v/>
      </c>
      <c r="O32" s="258"/>
      <c r="P32" s="266" t="str">
        <f>IF(AND('Mapa final'!$L$11="Alta",'Mapa final'!$P$11="Leve"),CONCATENATE("R",'Mapa final'!$A$11),"")</f>
        <v/>
      </c>
      <c r="Q32" s="266"/>
      <c r="R32" s="266" t="str">
        <f>IF(AND('Mapa final'!$L$11="Alta",'Mapa final'!$P$11="Leve"),CONCATENATE("R",'Mapa final'!$A$11),"")</f>
        <v/>
      </c>
      <c r="S32" s="266"/>
      <c r="T32" s="266" t="str">
        <f>IF(AND('Mapa final'!$L$11="Alta",'Mapa final'!$P$11="Leve"),CONCATENATE("R",'Mapa final'!$A$11),"")</f>
        <v/>
      </c>
      <c r="U32" s="267"/>
      <c r="V32" s="265" t="str">
        <f>IF(AND('Mapa final'!$L$11="Alta",'Mapa final'!$P$11="Leve"),CONCATENATE("R",'Mapa final'!$A$11),"")</f>
        <v/>
      </c>
      <c r="W32" s="266"/>
      <c r="X32" s="266" t="str">
        <f>IF(AND('Mapa final'!$L$11="Alta",'Mapa final'!$P$11="Leve"),CONCATENATE("R",'Mapa final'!$A$11),"")</f>
        <v/>
      </c>
      <c r="Y32" s="266"/>
      <c r="Z32" s="266" t="str">
        <f>IF(AND('Mapa final'!$L$11="Alta",'Mapa final'!$P$11="Leve"),CONCATENATE("R",'Mapa final'!$A$11),"")</f>
        <v/>
      </c>
      <c r="AA32" s="267"/>
      <c r="AB32" s="283" t="str">
        <f>IF(AND('Mapa final'!$L$11="Muy Alta",'Mapa final'!$P$11="Leve"),CONCATENATE("R",'Mapa final'!$A$11),"")</f>
        <v/>
      </c>
      <c r="AC32" s="284"/>
      <c r="AD32" s="284" t="str">
        <f>IF(AND('Mapa final'!$L$11="Muy Alta",'Mapa final'!$P$11="Leve"),CONCATENATE("R",'Mapa final'!$A$11),"")</f>
        <v/>
      </c>
      <c r="AE32" s="284"/>
      <c r="AF32" s="284" t="str">
        <f>IF(AND('Mapa final'!$L$11="Muy Alta",'Mapa final'!$P$11="Leve"),CONCATENATE("R",'Mapa final'!$A$11),"")</f>
        <v/>
      </c>
      <c r="AG32" s="285"/>
      <c r="AH32" s="274" t="str">
        <f>IF(AND('Mapa final'!$L$11="Muy Alta",'Mapa final'!$P$11="Catastrófico"),CONCATENATE("R",'Mapa final'!$A$11),"")</f>
        <v/>
      </c>
      <c r="AI32" s="275"/>
      <c r="AJ32" s="275" t="str">
        <f>IF(AND('Mapa final'!$L$11="Muy Alta",'Mapa final'!$P$11="Catastrófico"),CONCATENATE("R",'Mapa final'!$A$11),"")</f>
        <v/>
      </c>
      <c r="AK32" s="275"/>
      <c r="AL32" s="275" t="str">
        <f>IF(AND('Mapa final'!$L$11="Muy Alta",'Mapa final'!$P$11="Catastrófico"),CONCATENATE("R",'Mapa final'!$A$11),"")</f>
        <v/>
      </c>
      <c r="AM32" s="276"/>
      <c r="AN32" s="70"/>
      <c r="AO32" s="335"/>
      <c r="AP32" s="336"/>
      <c r="AQ32" s="336"/>
      <c r="AR32" s="336"/>
      <c r="AS32" s="336"/>
      <c r="AT32" s="337"/>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ht="15" customHeight="1" x14ac:dyDescent="0.25">
      <c r="A33" s="70"/>
      <c r="B33" s="303"/>
      <c r="C33" s="303"/>
      <c r="D33" s="304"/>
      <c r="E33" s="295"/>
      <c r="F33" s="296"/>
      <c r="G33" s="296"/>
      <c r="H33" s="296"/>
      <c r="I33" s="296"/>
      <c r="J33" s="256"/>
      <c r="K33" s="257"/>
      <c r="L33" s="257"/>
      <c r="M33" s="257"/>
      <c r="N33" s="257"/>
      <c r="O33" s="258"/>
      <c r="P33" s="266"/>
      <c r="Q33" s="266"/>
      <c r="R33" s="266"/>
      <c r="S33" s="266"/>
      <c r="T33" s="266"/>
      <c r="U33" s="267"/>
      <c r="V33" s="265"/>
      <c r="W33" s="266"/>
      <c r="X33" s="266"/>
      <c r="Y33" s="266"/>
      <c r="Z33" s="266"/>
      <c r="AA33" s="267"/>
      <c r="AB33" s="283"/>
      <c r="AC33" s="284"/>
      <c r="AD33" s="284"/>
      <c r="AE33" s="284"/>
      <c r="AF33" s="284"/>
      <c r="AG33" s="285"/>
      <c r="AH33" s="274"/>
      <c r="AI33" s="275"/>
      <c r="AJ33" s="275"/>
      <c r="AK33" s="275"/>
      <c r="AL33" s="275"/>
      <c r="AM33" s="276"/>
      <c r="AN33" s="70"/>
      <c r="AO33" s="335"/>
      <c r="AP33" s="336"/>
      <c r="AQ33" s="336"/>
      <c r="AR33" s="336"/>
      <c r="AS33" s="336"/>
      <c r="AT33" s="337"/>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ht="15" customHeight="1" x14ac:dyDescent="0.25">
      <c r="A34" s="70"/>
      <c r="B34" s="303"/>
      <c r="C34" s="303"/>
      <c r="D34" s="304"/>
      <c r="E34" s="295"/>
      <c r="F34" s="296"/>
      <c r="G34" s="296"/>
      <c r="H34" s="296"/>
      <c r="I34" s="296"/>
      <c r="J34" s="256" t="str">
        <f>IF(AND('Mapa final'!$L$11="Baja",'Mapa final'!$P$11="Leve"),CONCATENATE("R",'Mapa final'!$A$11),"")</f>
        <v/>
      </c>
      <c r="K34" s="257"/>
      <c r="L34" s="257" t="str">
        <f>IF(AND('Mapa final'!$L$11="Baja",'Mapa final'!$P$11="Leve"),CONCATENATE("R",'Mapa final'!$A$11),"")</f>
        <v/>
      </c>
      <c r="M34" s="257"/>
      <c r="N34" s="257" t="str">
        <f>IF(AND('Mapa final'!$L$11="Baja",'Mapa final'!$P$11="Leve"),CONCATENATE("R",'Mapa final'!$A$11),"")</f>
        <v/>
      </c>
      <c r="O34" s="258"/>
      <c r="P34" s="266" t="str">
        <f>IF(AND('Mapa final'!$L$11="Alta",'Mapa final'!$P$11="Leve"),CONCATENATE("R",'Mapa final'!$A$11),"")</f>
        <v/>
      </c>
      <c r="Q34" s="266"/>
      <c r="R34" s="266" t="str">
        <f>IF(AND('Mapa final'!$L$11="Alta",'Mapa final'!$P$11="Leve"),CONCATENATE("R",'Mapa final'!$A$11),"")</f>
        <v/>
      </c>
      <c r="S34" s="266"/>
      <c r="T34" s="266" t="str">
        <f>IF(AND('Mapa final'!$L$11="Alta",'Mapa final'!$P$11="Leve"),CONCATENATE("R",'Mapa final'!$A$11),"")</f>
        <v/>
      </c>
      <c r="U34" s="267"/>
      <c r="V34" s="265" t="str">
        <f>IF(AND('Mapa final'!$L$11="Alta",'Mapa final'!$P$11="Leve"),CONCATENATE("R",'Mapa final'!$A$11),"")</f>
        <v/>
      </c>
      <c r="W34" s="266"/>
      <c r="X34" s="266" t="str">
        <f>IF(AND('Mapa final'!$L$11="Alta",'Mapa final'!$P$11="Leve"),CONCATENATE("R",'Mapa final'!$A$11),"")</f>
        <v/>
      </c>
      <c r="Y34" s="266"/>
      <c r="Z34" s="266" t="str">
        <f>IF(AND('Mapa final'!$L$11="Alta",'Mapa final'!$P$11="Leve"),CONCATENATE("R",'Mapa final'!$A$11),"")</f>
        <v/>
      </c>
      <c r="AA34" s="267"/>
      <c r="AB34" s="283" t="str">
        <f>IF(AND('Mapa final'!$L$11="Muy Alta",'Mapa final'!$P$11="Leve"),CONCATENATE("R",'Mapa final'!$A$11),"")</f>
        <v/>
      </c>
      <c r="AC34" s="284"/>
      <c r="AD34" s="284" t="str">
        <f>IF(AND('Mapa final'!$L$11="Muy Alta",'Mapa final'!$P$11="Leve"),CONCATENATE("R",'Mapa final'!$A$11),"")</f>
        <v/>
      </c>
      <c r="AE34" s="284"/>
      <c r="AF34" s="284" t="str">
        <f>IF(AND('Mapa final'!$L$11="Muy Alta",'Mapa final'!$P$11="Leve"),CONCATENATE("R",'Mapa final'!$A$11),"")</f>
        <v/>
      </c>
      <c r="AG34" s="285"/>
      <c r="AH34" s="274" t="str">
        <f>IF(AND('Mapa final'!$L$11="Muy Alta",'Mapa final'!$P$11="Catastrófico"),CONCATENATE("R",'Mapa final'!$A$11),"")</f>
        <v/>
      </c>
      <c r="AI34" s="275"/>
      <c r="AJ34" s="275" t="str">
        <f>IF(AND('Mapa final'!$L$11="Muy Alta",'Mapa final'!$P$11="Catastrófico"),CONCATENATE("R",'Mapa final'!$A$11),"")</f>
        <v/>
      </c>
      <c r="AK34" s="275"/>
      <c r="AL34" s="275" t="str">
        <f>IF(AND('Mapa final'!$L$11="Muy Alta",'Mapa final'!$P$11="Catastrófico"),CONCATENATE("R",'Mapa final'!$A$11),"")</f>
        <v/>
      </c>
      <c r="AM34" s="276"/>
      <c r="AN34" s="70"/>
      <c r="AO34" s="335"/>
      <c r="AP34" s="336"/>
      <c r="AQ34" s="336"/>
      <c r="AR34" s="336"/>
      <c r="AS34" s="336"/>
      <c r="AT34" s="337"/>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ht="15" customHeight="1" x14ac:dyDescent="0.25">
      <c r="A35" s="70"/>
      <c r="B35" s="303"/>
      <c r="C35" s="303"/>
      <c r="D35" s="304"/>
      <c r="E35" s="295"/>
      <c r="F35" s="296"/>
      <c r="G35" s="296"/>
      <c r="H35" s="296"/>
      <c r="I35" s="296"/>
      <c r="J35" s="256"/>
      <c r="K35" s="257"/>
      <c r="L35" s="257"/>
      <c r="M35" s="257"/>
      <c r="N35" s="257"/>
      <c r="O35" s="258"/>
      <c r="P35" s="266"/>
      <c r="Q35" s="266"/>
      <c r="R35" s="266"/>
      <c r="S35" s="266"/>
      <c r="T35" s="266"/>
      <c r="U35" s="267"/>
      <c r="V35" s="265"/>
      <c r="W35" s="266"/>
      <c r="X35" s="266"/>
      <c r="Y35" s="266"/>
      <c r="Z35" s="266"/>
      <c r="AA35" s="267"/>
      <c r="AB35" s="283"/>
      <c r="AC35" s="284"/>
      <c r="AD35" s="284"/>
      <c r="AE35" s="284"/>
      <c r="AF35" s="284"/>
      <c r="AG35" s="285"/>
      <c r="AH35" s="274"/>
      <c r="AI35" s="275"/>
      <c r="AJ35" s="275"/>
      <c r="AK35" s="275"/>
      <c r="AL35" s="275"/>
      <c r="AM35" s="276"/>
      <c r="AN35" s="70"/>
      <c r="AO35" s="335"/>
      <c r="AP35" s="336"/>
      <c r="AQ35" s="336"/>
      <c r="AR35" s="336"/>
      <c r="AS35" s="336"/>
      <c r="AT35" s="337"/>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ht="15" customHeight="1" x14ac:dyDescent="0.25">
      <c r="A36" s="70"/>
      <c r="B36" s="303"/>
      <c r="C36" s="303"/>
      <c r="D36" s="304"/>
      <c r="E36" s="295"/>
      <c r="F36" s="296"/>
      <c r="G36" s="296"/>
      <c r="H36" s="296"/>
      <c r="I36" s="296"/>
      <c r="J36" s="256" t="str">
        <f>IF(AND('Mapa final'!$L$11="Baja",'Mapa final'!$P$11="Leve"),CONCATENATE("R",'Mapa final'!$A$11),"")</f>
        <v/>
      </c>
      <c r="K36" s="257"/>
      <c r="L36" s="257" t="str">
        <f>IF(AND('Mapa final'!$L$11="Baja",'Mapa final'!$P$11="Leve"),CONCATENATE("R",'Mapa final'!$A$11),"")</f>
        <v/>
      </c>
      <c r="M36" s="257"/>
      <c r="N36" s="257" t="str">
        <f>IF(AND('Mapa final'!$L$11="Baja",'Mapa final'!$P$11="Leve"),CONCATENATE("R",'Mapa final'!$A$11),"")</f>
        <v/>
      </c>
      <c r="O36" s="258"/>
      <c r="P36" s="266" t="str">
        <f>IF(AND('Mapa final'!$L$11="Alta",'Mapa final'!$P$11="Leve"),CONCATENATE("R",'Mapa final'!$A$11),"")</f>
        <v/>
      </c>
      <c r="Q36" s="266"/>
      <c r="R36" s="266" t="str">
        <f>IF(AND('Mapa final'!$L$11="Alta",'Mapa final'!$P$11="Leve"),CONCATENATE("R",'Mapa final'!$A$11),"")</f>
        <v/>
      </c>
      <c r="S36" s="266"/>
      <c r="T36" s="266" t="str">
        <f>IF(AND('Mapa final'!$L$11="Alta",'Mapa final'!$P$11="Leve"),CONCATENATE("R",'Mapa final'!$A$11),"")</f>
        <v/>
      </c>
      <c r="U36" s="267"/>
      <c r="V36" s="265" t="str">
        <f>IF(AND('Mapa final'!$L$11="Alta",'Mapa final'!$P$11="Leve"),CONCATENATE("R",'Mapa final'!$A$11),"")</f>
        <v/>
      </c>
      <c r="W36" s="266"/>
      <c r="X36" s="266" t="str">
        <f>IF(AND('Mapa final'!$L$11="Alta",'Mapa final'!$P$11="Leve"),CONCATENATE("R",'Mapa final'!$A$11),"")</f>
        <v/>
      </c>
      <c r="Y36" s="266"/>
      <c r="Z36" s="266" t="str">
        <f>IF(AND('Mapa final'!$L$11="Alta",'Mapa final'!$P$11="Leve"),CONCATENATE("R",'Mapa final'!$A$11),"")</f>
        <v/>
      </c>
      <c r="AA36" s="267"/>
      <c r="AB36" s="283" t="str">
        <f>IF(AND('Mapa final'!$L$11="Muy Alta",'Mapa final'!$P$11="Leve"),CONCATENATE("R",'Mapa final'!$A$11),"")</f>
        <v/>
      </c>
      <c r="AC36" s="284"/>
      <c r="AD36" s="284" t="str">
        <f>IF(AND('Mapa final'!$L$11="Muy Alta",'Mapa final'!$P$11="Leve"),CONCATENATE("R",'Mapa final'!$A$11),"")</f>
        <v/>
      </c>
      <c r="AE36" s="284"/>
      <c r="AF36" s="284" t="str">
        <f>IF(AND('Mapa final'!$L$11="Muy Alta",'Mapa final'!$P$11="Leve"),CONCATENATE("R",'Mapa final'!$A$11),"")</f>
        <v/>
      </c>
      <c r="AG36" s="285"/>
      <c r="AH36" s="274" t="str">
        <f>IF(AND('Mapa final'!$L$11="Muy Alta",'Mapa final'!$P$11="Catastrófico"),CONCATENATE("R",'Mapa final'!$A$11),"")</f>
        <v/>
      </c>
      <c r="AI36" s="275"/>
      <c r="AJ36" s="275" t="str">
        <f>IF(AND('Mapa final'!$L$11="Muy Alta",'Mapa final'!$P$11="Catastrófico"),CONCATENATE("R",'Mapa final'!$A$11),"")</f>
        <v/>
      </c>
      <c r="AK36" s="275"/>
      <c r="AL36" s="275" t="str">
        <f>IF(AND('Mapa final'!$L$11="Muy Alta",'Mapa final'!$P$11="Catastrófico"),CONCATENATE("R",'Mapa final'!$A$11),"")</f>
        <v/>
      </c>
      <c r="AM36" s="276"/>
      <c r="AN36" s="70"/>
      <c r="AO36" s="335"/>
      <c r="AP36" s="336"/>
      <c r="AQ36" s="336"/>
      <c r="AR36" s="336"/>
      <c r="AS36" s="336"/>
      <c r="AT36" s="337"/>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75" customHeight="1" thickBot="1" x14ac:dyDescent="0.3">
      <c r="A37" s="70"/>
      <c r="B37" s="303"/>
      <c r="C37" s="303"/>
      <c r="D37" s="304"/>
      <c r="E37" s="297"/>
      <c r="F37" s="298"/>
      <c r="G37" s="298"/>
      <c r="H37" s="298"/>
      <c r="I37" s="298"/>
      <c r="J37" s="259"/>
      <c r="K37" s="260"/>
      <c r="L37" s="260"/>
      <c r="M37" s="260"/>
      <c r="N37" s="260"/>
      <c r="O37" s="261"/>
      <c r="P37" s="269"/>
      <c r="Q37" s="269"/>
      <c r="R37" s="269"/>
      <c r="S37" s="269"/>
      <c r="T37" s="269"/>
      <c r="U37" s="270"/>
      <c r="V37" s="268"/>
      <c r="W37" s="269"/>
      <c r="X37" s="269"/>
      <c r="Y37" s="269"/>
      <c r="Z37" s="269"/>
      <c r="AA37" s="270"/>
      <c r="AB37" s="286"/>
      <c r="AC37" s="287"/>
      <c r="AD37" s="287"/>
      <c r="AE37" s="287"/>
      <c r="AF37" s="287"/>
      <c r="AG37" s="288"/>
      <c r="AH37" s="277"/>
      <c r="AI37" s="278"/>
      <c r="AJ37" s="278"/>
      <c r="AK37" s="278"/>
      <c r="AL37" s="278"/>
      <c r="AM37" s="279"/>
      <c r="AN37" s="70"/>
      <c r="AO37" s="338"/>
      <c r="AP37" s="339"/>
      <c r="AQ37" s="339"/>
      <c r="AR37" s="339"/>
      <c r="AS37" s="339"/>
      <c r="AT37" s="34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ht="15" customHeight="1" x14ac:dyDescent="0.25">
      <c r="A38" s="70"/>
      <c r="B38" s="303"/>
      <c r="C38" s="303"/>
      <c r="D38" s="304"/>
      <c r="E38" s="293" t="s">
        <v>169</v>
      </c>
      <c r="F38" s="294"/>
      <c r="G38" s="294"/>
      <c r="H38" s="294"/>
      <c r="I38" s="300"/>
      <c r="J38" s="262" t="str">
        <f>IF(AND('Mapa final'!$L$11="Baja",'Mapa final'!$P$11="Leve"),CONCATENATE("R",'Mapa final'!$A$11),"")</f>
        <v/>
      </c>
      <c r="K38" s="263"/>
      <c r="L38" s="263" t="str">
        <f>IF(AND('Mapa final'!$L$11="Baja",'Mapa final'!$P$11="Leve"),CONCATENATE("R",'Mapa final'!$A$11),"")</f>
        <v/>
      </c>
      <c r="M38" s="263"/>
      <c r="N38" s="263" t="str">
        <f>IF(AND('Mapa final'!$L$11="Baja",'Mapa final'!$P$11="Leve"),CONCATENATE("R",'Mapa final'!$A$11),"")</f>
        <v/>
      </c>
      <c r="O38" s="264"/>
      <c r="P38" s="262" t="str">
        <f>IF(AND('Mapa final'!$L$11="Baja",'Mapa final'!$P$11="Leve"),CONCATENATE("R",'Mapa final'!$A$11),"")</f>
        <v/>
      </c>
      <c r="Q38" s="263"/>
      <c r="R38" s="263" t="str">
        <f>IF(AND('Mapa final'!$L$11="Baja",'Mapa final'!$P$11="Leve"),CONCATENATE("R",'Mapa final'!$A$11),"")</f>
        <v/>
      </c>
      <c r="S38" s="263"/>
      <c r="T38" s="263" t="str">
        <f>IF(AND('Mapa final'!$L$11="Baja",'Mapa final'!$P$11="Leve"),CONCATENATE("R",'Mapa final'!$A$11),"")</f>
        <v/>
      </c>
      <c r="U38" s="264"/>
      <c r="V38" s="271" t="str">
        <f>IF(AND('Mapa final'!$L$11="Alta",'Mapa final'!$P$11="Leve"),CONCATENATE("R",'Mapa final'!$A$11),"")</f>
        <v/>
      </c>
      <c r="W38" s="272"/>
      <c r="X38" s="272" t="str">
        <f>IF(AND('Mapa final'!$L$11="Alta",'Mapa final'!$P$11="Leve"),CONCATENATE("R",'Mapa final'!$A$11),"")</f>
        <v/>
      </c>
      <c r="Y38" s="272"/>
      <c r="Z38" s="272" t="str">
        <f>IF(AND('Mapa final'!$L$11="Alta",'Mapa final'!$P$11="Leve"),CONCATENATE("R",'Mapa final'!$A$11),"")</f>
        <v/>
      </c>
      <c r="AA38" s="273"/>
      <c r="AB38" s="289" t="str">
        <f>IF(AND('Mapa final'!$L$11="Muy Alta",'Mapa final'!$P$11="Leve"),CONCATENATE("R",'Mapa final'!$A$11),"")</f>
        <v/>
      </c>
      <c r="AC38" s="290"/>
      <c r="AD38" s="290" t="str">
        <f>IF(AND('Mapa final'!$L$11="Muy Alta",'Mapa final'!$P$11="Leve"),CONCATENATE("R",'Mapa final'!$A$11),"")</f>
        <v/>
      </c>
      <c r="AE38" s="290"/>
      <c r="AF38" s="290" t="str">
        <f>IF(AND('Mapa final'!$L$11="Muy Alta",'Mapa final'!$P$11="Leve"),CONCATENATE("R",'Mapa final'!$A$11),"")</f>
        <v/>
      </c>
      <c r="AG38" s="291"/>
      <c r="AH38" s="280" t="str">
        <f>IF(AND('Mapa final'!$L$11="Muy Alta",'Mapa final'!$P$11="Catastrófico"),CONCATENATE("R",'Mapa final'!$A$11),"")</f>
        <v/>
      </c>
      <c r="AI38" s="281"/>
      <c r="AJ38" s="281" t="str">
        <f>IF(AND('Mapa final'!$L$11="Muy Alta",'Mapa final'!$P$11="Catastrófico"),CONCATENATE("R",'Mapa final'!$A$11),"")</f>
        <v/>
      </c>
      <c r="AK38" s="281"/>
      <c r="AL38" s="281" t="str">
        <f>IF(AND('Mapa final'!$L$11="Muy Alta",'Mapa final'!$P$11="Catastrófico"),CONCATENATE("R",'Mapa final'!$A$11),"")</f>
        <v/>
      </c>
      <c r="AM38" s="282"/>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ht="15" customHeight="1" x14ac:dyDescent="0.25">
      <c r="A39" s="70"/>
      <c r="B39" s="303"/>
      <c r="C39" s="303"/>
      <c r="D39" s="304"/>
      <c r="E39" s="295"/>
      <c r="F39" s="296"/>
      <c r="G39" s="296"/>
      <c r="H39" s="296"/>
      <c r="I39" s="301"/>
      <c r="J39" s="256"/>
      <c r="K39" s="257"/>
      <c r="L39" s="257"/>
      <c r="M39" s="257"/>
      <c r="N39" s="257"/>
      <c r="O39" s="258"/>
      <c r="P39" s="256"/>
      <c r="Q39" s="257"/>
      <c r="R39" s="257"/>
      <c r="S39" s="257"/>
      <c r="T39" s="257"/>
      <c r="U39" s="258"/>
      <c r="V39" s="265"/>
      <c r="W39" s="266"/>
      <c r="X39" s="266"/>
      <c r="Y39" s="266"/>
      <c r="Z39" s="266"/>
      <c r="AA39" s="267"/>
      <c r="AB39" s="283"/>
      <c r="AC39" s="284"/>
      <c r="AD39" s="284"/>
      <c r="AE39" s="284"/>
      <c r="AF39" s="284"/>
      <c r="AG39" s="285"/>
      <c r="AH39" s="274"/>
      <c r="AI39" s="275"/>
      <c r="AJ39" s="275"/>
      <c r="AK39" s="275"/>
      <c r="AL39" s="275"/>
      <c r="AM39" s="276"/>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ht="15" customHeight="1" x14ac:dyDescent="0.25">
      <c r="A40" s="70"/>
      <c r="B40" s="303"/>
      <c r="C40" s="303"/>
      <c r="D40" s="304"/>
      <c r="E40" s="295"/>
      <c r="F40" s="296"/>
      <c r="G40" s="296"/>
      <c r="H40" s="296"/>
      <c r="I40" s="301"/>
      <c r="J40" s="256" t="str">
        <f>IF(AND('Mapa final'!$L$11="Baja",'Mapa final'!$P$11="Leve"),CONCATENATE("R",'Mapa final'!$A$11),"")</f>
        <v/>
      </c>
      <c r="K40" s="257"/>
      <c r="L40" s="257" t="str">
        <f>IF(AND('Mapa final'!$L$11="Baja",'Mapa final'!$P$11="Leve"),CONCATENATE("R",'Mapa final'!$A$11),"")</f>
        <v/>
      </c>
      <c r="M40" s="257"/>
      <c r="N40" s="257" t="str">
        <f>IF(AND('Mapa final'!$L$11="Baja",'Mapa final'!$P$11="Leve"),CONCATENATE("R",'Mapa final'!$A$11),"")</f>
        <v/>
      </c>
      <c r="O40" s="258"/>
      <c r="P40" s="256" t="str">
        <f>IF(AND('Mapa final'!$L$11="Baja",'Mapa final'!$P$11="Leve"),CONCATENATE("R",'Mapa final'!$A$11),"")</f>
        <v/>
      </c>
      <c r="Q40" s="257"/>
      <c r="R40" s="257" t="str">
        <f>IF(AND('Mapa final'!$L$11="Baja",'Mapa final'!$P$11="Leve"),CONCATENATE("R",'Mapa final'!$A$11),"")</f>
        <v/>
      </c>
      <c r="S40" s="257"/>
      <c r="T40" s="257" t="str">
        <f>IF(AND('Mapa final'!$L$11="Baja",'Mapa final'!$P$11="Leve"),CONCATENATE("R",'Mapa final'!$A$11),"")</f>
        <v/>
      </c>
      <c r="U40" s="258"/>
      <c r="V40" s="265" t="str">
        <f>IF(AND('Mapa final'!$L$11="Alta",'Mapa final'!$P$11="Leve"),CONCATENATE("R",'Mapa final'!$A$11),"")</f>
        <v/>
      </c>
      <c r="W40" s="266"/>
      <c r="X40" s="266" t="str">
        <f>IF(AND('Mapa final'!$L$11="Alta",'Mapa final'!$P$11="Leve"),CONCATENATE("R",'Mapa final'!$A$11),"")</f>
        <v/>
      </c>
      <c r="Y40" s="266"/>
      <c r="Z40" s="266" t="str">
        <f>IF(AND('Mapa final'!$L$11="Alta",'Mapa final'!$P$11="Leve"),CONCATENATE("R",'Mapa final'!$A$11),"")</f>
        <v/>
      </c>
      <c r="AA40" s="267"/>
      <c r="AB40" s="283" t="str">
        <f>IF(AND('Mapa final'!$L$11="Muy Alta",'Mapa final'!$P$11="Leve"),CONCATENATE("R",'Mapa final'!$A$11),"")</f>
        <v/>
      </c>
      <c r="AC40" s="284"/>
      <c r="AD40" s="284" t="str">
        <f>IF(AND('Mapa final'!$L$11="Muy Alta",'Mapa final'!$P$11="Leve"),CONCATENATE("R",'Mapa final'!$A$11),"")</f>
        <v/>
      </c>
      <c r="AE40" s="284"/>
      <c r="AF40" s="284" t="str">
        <f>IF(AND('Mapa final'!$L$11="Muy Alta",'Mapa final'!$P$11="Leve"),CONCATENATE("R",'Mapa final'!$A$11),"")</f>
        <v/>
      </c>
      <c r="AG40" s="285"/>
      <c r="AH40" s="274" t="str">
        <f>IF(AND('Mapa final'!$L$11="Muy Alta",'Mapa final'!$P$11="Catastrófico"),CONCATENATE("R",'Mapa final'!$A$11),"")</f>
        <v/>
      </c>
      <c r="AI40" s="275"/>
      <c r="AJ40" s="275" t="str">
        <f>IF(AND('Mapa final'!$L$11="Muy Alta",'Mapa final'!$P$11="Catastrófico"),CONCATENATE("R",'Mapa final'!$A$11),"")</f>
        <v/>
      </c>
      <c r="AK40" s="275"/>
      <c r="AL40" s="275" t="str">
        <f>IF(AND('Mapa final'!$L$11="Muy Alta",'Mapa final'!$P$11="Catastrófico"),CONCATENATE("R",'Mapa final'!$A$11),"")</f>
        <v/>
      </c>
      <c r="AM40" s="276"/>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ht="15" customHeight="1" x14ac:dyDescent="0.25">
      <c r="A41" s="70"/>
      <c r="B41" s="303"/>
      <c r="C41" s="303"/>
      <c r="D41" s="304"/>
      <c r="E41" s="295"/>
      <c r="F41" s="296"/>
      <c r="G41" s="296"/>
      <c r="H41" s="296"/>
      <c r="I41" s="301"/>
      <c r="J41" s="256"/>
      <c r="K41" s="257"/>
      <c r="L41" s="257"/>
      <c r="M41" s="257"/>
      <c r="N41" s="257"/>
      <c r="O41" s="258"/>
      <c r="P41" s="256"/>
      <c r="Q41" s="257"/>
      <c r="R41" s="257"/>
      <c r="S41" s="257"/>
      <c r="T41" s="257"/>
      <c r="U41" s="258"/>
      <c r="V41" s="265"/>
      <c r="W41" s="266"/>
      <c r="X41" s="266"/>
      <c r="Y41" s="266"/>
      <c r="Z41" s="266"/>
      <c r="AA41" s="267"/>
      <c r="AB41" s="283"/>
      <c r="AC41" s="284"/>
      <c r="AD41" s="284"/>
      <c r="AE41" s="284"/>
      <c r="AF41" s="284"/>
      <c r="AG41" s="285"/>
      <c r="AH41" s="274"/>
      <c r="AI41" s="275"/>
      <c r="AJ41" s="275"/>
      <c r="AK41" s="275"/>
      <c r="AL41" s="275"/>
      <c r="AM41" s="276"/>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ht="15" customHeight="1" x14ac:dyDescent="0.25">
      <c r="A42" s="70"/>
      <c r="B42" s="303"/>
      <c r="C42" s="303"/>
      <c r="D42" s="304"/>
      <c r="E42" s="295"/>
      <c r="F42" s="296"/>
      <c r="G42" s="296"/>
      <c r="H42" s="296"/>
      <c r="I42" s="301"/>
      <c r="J42" s="256" t="str">
        <f>IF(AND('Mapa final'!$L$11="Baja",'Mapa final'!$P$11="Leve"),CONCATENATE("R",'Mapa final'!$A$11),"")</f>
        <v/>
      </c>
      <c r="K42" s="257"/>
      <c r="L42" s="257" t="str">
        <f>IF(AND('Mapa final'!$L$11="Baja",'Mapa final'!$P$11="Leve"),CONCATENATE("R",'Mapa final'!$A$11),"")</f>
        <v/>
      </c>
      <c r="M42" s="257"/>
      <c r="N42" s="257" t="str">
        <f>IF(AND('Mapa final'!$L$11="Baja",'Mapa final'!$P$11="Leve"),CONCATENATE("R",'Mapa final'!$A$11),"")</f>
        <v/>
      </c>
      <c r="O42" s="258"/>
      <c r="P42" s="256" t="str">
        <f>IF(AND('Mapa final'!$L$11="Baja",'Mapa final'!$P$11="Leve"),CONCATENATE("R",'Mapa final'!$A$11),"")</f>
        <v/>
      </c>
      <c r="Q42" s="257"/>
      <c r="R42" s="257" t="str">
        <f>IF(AND('Mapa final'!$L$11="Baja",'Mapa final'!$P$11="Leve"),CONCATENATE("R",'Mapa final'!$A$11),"")</f>
        <v/>
      </c>
      <c r="S42" s="257"/>
      <c r="T42" s="257" t="str">
        <f>IF(AND('Mapa final'!$L$11="Baja",'Mapa final'!$P$11="Leve"),CONCATENATE("R",'Mapa final'!$A$11),"")</f>
        <v/>
      </c>
      <c r="U42" s="258"/>
      <c r="V42" s="265" t="str">
        <f>IF(AND('Mapa final'!$L$11="Alta",'Mapa final'!$P$11="Leve"),CONCATENATE("R",'Mapa final'!$A$11),"")</f>
        <v/>
      </c>
      <c r="W42" s="266"/>
      <c r="X42" s="266" t="str">
        <f>IF(AND('Mapa final'!$L$11="Alta",'Mapa final'!$P$11="Leve"),CONCATENATE("R",'Mapa final'!$A$11),"")</f>
        <v/>
      </c>
      <c r="Y42" s="266"/>
      <c r="Z42" s="266" t="str">
        <f>IF(AND('Mapa final'!$L$11="Alta",'Mapa final'!$P$11="Leve"),CONCATENATE("R",'Mapa final'!$A$11),"")</f>
        <v/>
      </c>
      <c r="AA42" s="267"/>
      <c r="AB42" s="283" t="str">
        <f>IF(AND('Mapa final'!$L$11="Muy Alta",'Mapa final'!$P$11="Leve"),CONCATENATE("R",'Mapa final'!$A$11),"")</f>
        <v/>
      </c>
      <c r="AC42" s="284"/>
      <c r="AD42" s="284" t="str">
        <f>IF(AND('Mapa final'!$L$11="Muy Alta",'Mapa final'!$P$11="Leve"),CONCATENATE("R",'Mapa final'!$A$11),"")</f>
        <v/>
      </c>
      <c r="AE42" s="284"/>
      <c r="AF42" s="284" t="str">
        <f>IF(AND('Mapa final'!$L$11="Muy Alta",'Mapa final'!$P$11="Leve"),CONCATENATE("R",'Mapa final'!$A$11),"")</f>
        <v/>
      </c>
      <c r="AG42" s="285"/>
      <c r="AH42" s="274" t="str">
        <f>IF(AND('Mapa final'!$L$11="Muy Alta",'Mapa final'!$P$11="Catastrófico"),CONCATENATE("R",'Mapa final'!$A$11),"")</f>
        <v/>
      </c>
      <c r="AI42" s="275"/>
      <c r="AJ42" s="275" t="str">
        <f>IF(AND('Mapa final'!$L$11="Muy Alta",'Mapa final'!$P$11="Catastrófico"),CONCATENATE("R",'Mapa final'!$A$11),"")</f>
        <v/>
      </c>
      <c r="AK42" s="275"/>
      <c r="AL42" s="275" t="str">
        <f>IF(AND('Mapa final'!$L$11="Muy Alta",'Mapa final'!$P$11="Catastrófico"),CONCATENATE("R",'Mapa final'!$A$11),"")</f>
        <v/>
      </c>
      <c r="AM42" s="276"/>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ht="15" customHeight="1" x14ac:dyDescent="0.25">
      <c r="A43" s="70"/>
      <c r="B43" s="303"/>
      <c r="C43" s="303"/>
      <c r="D43" s="304"/>
      <c r="E43" s="295"/>
      <c r="F43" s="296"/>
      <c r="G43" s="296"/>
      <c r="H43" s="296"/>
      <c r="I43" s="301"/>
      <c r="J43" s="256"/>
      <c r="K43" s="257"/>
      <c r="L43" s="257"/>
      <c r="M43" s="257"/>
      <c r="N43" s="257"/>
      <c r="O43" s="258"/>
      <c r="P43" s="256"/>
      <c r="Q43" s="257"/>
      <c r="R43" s="257"/>
      <c r="S43" s="257"/>
      <c r="T43" s="257"/>
      <c r="U43" s="258"/>
      <c r="V43" s="265"/>
      <c r="W43" s="266"/>
      <c r="X43" s="266"/>
      <c r="Y43" s="266"/>
      <c r="Z43" s="266"/>
      <c r="AA43" s="267"/>
      <c r="AB43" s="283"/>
      <c r="AC43" s="284"/>
      <c r="AD43" s="284"/>
      <c r="AE43" s="284"/>
      <c r="AF43" s="284"/>
      <c r="AG43" s="285"/>
      <c r="AH43" s="274"/>
      <c r="AI43" s="275"/>
      <c r="AJ43" s="275"/>
      <c r="AK43" s="275"/>
      <c r="AL43" s="275"/>
      <c r="AM43" s="276"/>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ht="15" customHeight="1" x14ac:dyDescent="0.25">
      <c r="A44" s="70"/>
      <c r="B44" s="303"/>
      <c r="C44" s="303"/>
      <c r="D44" s="304"/>
      <c r="E44" s="295"/>
      <c r="F44" s="296"/>
      <c r="G44" s="296"/>
      <c r="H44" s="296"/>
      <c r="I44" s="301"/>
      <c r="J44" s="256" t="str">
        <f>IF(AND('Mapa final'!$L$11="Baja",'Mapa final'!$P$11="Leve"),CONCATENATE("R",'Mapa final'!$A$11),"")</f>
        <v/>
      </c>
      <c r="K44" s="257"/>
      <c r="L44" s="257" t="str">
        <f>IF(AND('Mapa final'!$L$11="Baja",'Mapa final'!$P$11="Leve"),CONCATENATE("R",'Mapa final'!$A$11),"")</f>
        <v/>
      </c>
      <c r="M44" s="257"/>
      <c r="N44" s="257" t="str">
        <f>IF(AND('Mapa final'!$L$11="Baja",'Mapa final'!$P$11="Leve"),CONCATENATE("R",'Mapa final'!$A$11),"")</f>
        <v/>
      </c>
      <c r="O44" s="258"/>
      <c r="P44" s="256" t="str">
        <f>IF(AND('Mapa final'!$L$11="Baja",'Mapa final'!$P$11="Leve"),CONCATENATE("R",'Mapa final'!$A$11),"")</f>
        <v/>
      </c>
      <c r="Q44" s="257"/>
      <c r="R44" s="257" t="str">
        <f>IF(AND('Mapa final'!$L$11="Baja",'Mapa final'!$P$11="Leve"),CONCATENATE("R",'Mapa final'!$A$11),"")</f>
        <v/>
      </c>
      <c r="S44" s="257"/>
      <c r="T44" s="257" t="str">
        <f>IF(AND('Mapa final'!$L$11="Baja",'Mapa final'!$P$11="Leve"),CONCATENATE("R",'Mapa final'!$A$11),"")</f>
        <v/>
      </c>
      <c r="U44" s="258"/>
      <c r="V44" s="265" t="str">
        <f>IF(AND('Mapa final'!$L$11="Alta",'Mapa final'!$P$11="Leve"),CONCATENATE("R",'Mapa final'!$A$11),"")</f>
        <v/>
      </c>
      <c r="W44" s="266"/>
      <c r="X44" s="266" t="str">
        <f>IF(AND('Mapa final'!$L$11="Alta",'Mapa final'!$P$11="Leve"),CONCATENATE("R",'Mapa final'!$A$11),"")</f>
        <v/>
      </c>
      <c r="Y44" s="266"/>
      <c r="Z44" s="266" t="str">
        <f>IF(AND('Mapa final'!$L$11="Alta",'Mapa final'!$P$11="Leve"),CONCATENATE("R",'Mapa final'!$A$11),"")</f>
        <v/>
      </c>
      <c r="AA44" s="267"/>
      <c r="AB44" s="283" t="str">
        <f>IF(AND('Mapa final'!$L$11="Muy Alta",'Mapa final'!$P$11="Leve"),CONCATENATE("R",'Mapa final'!$A$11),"")</f>
        <v/>
      </c>
      <c r="AC44" s="284"/>
      <c r="AD44" s="284" t="str">
        <f>IF(AND('Mapa final'!$L$11="Muy Alta",'Mapa final'!$P$11="Leve"),CONCATENATE("R",'Mapa final'!$A$11),"")</f>
        <v/>
      </c>
      <c r="AE44" s="284"/>
      <c r="AF44" s="284" t="str">
        <f>IF(AND('Mapa final'!$L$11="Muy Alta",'Mapa final'!$P$11="Leve"),CONCATENATE("R",'Mapa final'!$A$11),"")</f>
        <v/>
      </c>
      <c r="AG44" s="285"/>
      <c r="AH44" s="274" t="str">
        <f>IF(AND('Mapa final'!$L$11="Muy Alta",'Mapa final'!$P$11="Catastrófico"),CONCATENATE("R",'Mapa final'!$A$11),"")</f>
        <v/>
      </c>
      <c r="AI44" s="275"/>
      <c r="AJ44" s="275" t="str">
        <f>IF(AND('Mapa final'!$L$11="Muy Alta",'Mapa final'!$P$11="Catastrófico"),CONCATENATE("R",'Mapa final'!$A$11),"")</f>
        <v/>
      </c>
      <c r="AK44" s="275"/>
      <c r="AL44" s="275" t="str">
        <f>IF(AND('Mapa final'!$L$11="Muy Alta",'Mapa final'!$P$11="Catastrófico"),CONCATENATE("R",'Mapa final'!$A$11),"")</f>
        <v/>
      </c>
      <c r="AM44" s="276"/>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75" customHeight="1" thickBot="1" x14ac:dyDescent="0.3">
      <c r="A45" s="70"/>
      <c r="B45" s="303"/>
      <c r="C45" s="303"/>
      <c r="D45" s="304"/>
      <c r="E45" s="297"/>
      <c r="F45" s="298"/>
      <c r="G45" s="298"/>
      <c r="H45" s="298"/>
      <c r="I45" s="302"/>
      <c r="J45" s="259"/>
      <c r="K45" s="260"/>
      <c r="L45" s="260"/>
      <c r="M45" s="260"/>
      <c r="N45" s="260"/>
      <c r="O45" s="261"/>
      <c r="P45" s="259"/>
      <c r="Q45" s="260"/>
      <c r="R45" s="260"/>
      <c r="S45" s="260"/>
      <c r="T45" s="260"/>
      <c r="U45" s="261"/>
      <c r="V45" s="268"/>
      <c r="W45" s="269"/>
      <c r="X45" s="269"/>
      <c r="Y45" s="269"/>
      <c r="Z45" s="269"/>
      <c r="AA45" s="270"/>
      <c r="AB45" s="286"/>
      <c r="AC45" s="287"/>
      <c r="AD45" s="287"/>
      <c r="AE45" s="287"/>
      <c r="AF45" s="287"/>
      <c r="AG45" s="288"/>
      <c r="AH45" s="277"/>
      <c r="AI45" s="278"/>
      <c r="AJ45" s="278"/>
      <c r="AK45" s="278"/>
      <c r="AL45" s="278"/>
      <c r="AM45" s="279"/>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25">
      <c r="A46" s="70"/>
      <c r="B46" s="70"/>
      <c r="C46" s="70"/>
      <c r="D46" s="70"/>
      <c r="E46" s="70"/>
      <c r="F46" s="70"/>
      <c r="G46" s="70"/>
      <c r="H46" s="70"/>
      <c r="I46" s="70"/>
      <c r="J46" s="293" t="s">
        <v>170</v>
      </c>
      <c r="K46" s="294"/>
      <c r="L46" s="294"/>
      <c r="M46" s="294"/>
      <c r="N46" s="294"/>
      <c r="O46" s="300"/>
      <c r="P46" s="293" t="s">
        <v>171</v>
      </c>
      <c r="Q46" s="294"/>
      <c r="R46" s="294"/>
      <c r="S46" s="294"/>
      <c r="T46" s="294"/>
      <c r="U46" s="300"/>
      <c r="V46" s="293" t="s">
        <v>172</v>
      </c>
      <c r="W46" s="294"/>
      <c r="X46" s="294"/>
      <c r="Y46" s="294"/>
      <c r="Z46" s="294"/>
      <c r="AA46" s="300"/>
      <c r="AB46" s="293" t="s">
        <v>173</v>
      </c>
      <c r="AC46" s="299"/>
      <c r="AD46" s="294"/>
      <c r="AE46" s="294"/>
      <c r="AF46" s="294"/>
      <c r="AG46" s="300"/>
      <c r="AH46" s="293" t="s">
        <v>174</v>
      </c>
      <c r="AI46" s="294"/>
      <c r="AJ46" s="294"/>
      <c r="AK46" s="294"/>
      <c r="AL46" s="294"/>
      <c r="AM46" s="30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25">
      <c r="A47" s="70"/>
      <c r="B47" s="70"/>
      <c r="C47" s="70"/>
      <c r="D47" s="70"/>
      <c r="E47" s="70"/>
      <c r="F47" s="70"/>
      <c r="G47" s="70"/>
      <c r="H47" s="70"/>
      <c r="I47" s="70"/>
      <c r="J47" s="295"/>
      <c r="K47" s="296"/>
      <c r="L47" s="296"/>
      <c r="M47" s="296"/>
      <c r="N47" s="296"/>
      <c r="O47" s="301"/>
      <c r="P47" s="295"/>
      <c r="Q47" s="296"/>
      <c r="R47" s="296"/>
      <c r="S47" s="296"/>
      <c r="T47" s="296"/>
      <c r="U47" s="301"/>
      <c r="V47" s="295"/>
      <c r="W47" s="296"/>
      <c r="X47" s="296"/>
      <c r="Y47" s="296"/>
      <c r="Z47" s="296"/>
      <c r="AA47" s="301"/>
      <c r="AB47" s="295"/>
      <c r="AC47" s="296"/>
      <c r="AD47" s="296"/>
      <c r="AE47" s="296"/>
      <c r="AF47" s="296"/>
      <c r="AG47" s="301"/>
      <c r="AH47" s="295"/>
      <c r="AI47" s="296"/>
      <c r="AJ47" s="296"/>
      <c r="AK47" s="296"/>
      <c r="AL47" s="296"/>
      <c r="AM47" s="301"/>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25">
      <c r="A48" s="70"/>
      <c r="B48" s="70"/>
      <c r="C48" s="70"/>
      <c r="D48" s="70"/>
      <c r="E48" s="70"/>
      <c r="F48" s="70"/>
      <c r="G48" s="70"/>
      <c r="H48" s="70"/>
      <c r="I48" s="70"/>
      <c r="J48" s="295"/>
      <c r="K48" s="296"/>
      <c r="L48" s="296"/>
      <c r="M48" s="296"/>
      <c r="N48" s="296"/>
      <c r="O48" s="301"/>
      <c r="P48" s="295"/>
      <c r="Q48" s="296"/>
      <c r="R48" s="296"/>
      <c r="S48" s="296"/>
      <c r="T48" s="296"/>
      <c r="U48" s="301"/>
      <c r="V48" s="295"/>
      <c r="W48" s="296"/>
      <c r="X48" s="296"/>
      <c r="Y48" s="296"/>
      <c r="Z48" s="296"/>
      <c r="AA48" s="301"/>
      <c r="AB48" s="295"/>
      <c r="AC48" s="296"/>
      <c r="AD48" s="296"/>
      <c r="AE48" s="296"/>
      <c r="AF48" s="296"/>
      <c r="AG48" s="301"/>
      <c r="AH48" s="295"/>
      <c r="AI48" s="296"/>
      <c r="AJ48" s="296"/>
      <c r="AK48" s="296"/>
      <c r="AL48" s="296"/>
      <c r="AM48" s="301"/>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25">
      <c r="A49" s="70"/>
      <c r="B49" s="70"/>
      <c r="C49" s="70"/>
      <c r="D49" s="70"/>
      <c r="E49" s="70"/>
      <c r="F49" s="70"/>
      <c r="G49" s="70"/>
      <c r="H49" s="70"/>
      <c r="I49" s="70"/>
      <c r="J49" s="295"/>
      <c r="K49" s="296"/>
      <c r="L49" s="296"/>
      <c r="M49" s="296"/>
      <c r="N49" s="296"/>
      <c r="O49" s="301"/>
      <c r="P49" s="295"/>
      <c r="Q49" s="296"/>
      <c r="R49" s="296"/>
      <c r="S49" s="296"/>
      <c r="T49" s="296"/>
      <c r="U49" s="301"/>
      <c r="V49" s="295"/>
      <c r="W49" s="296"/>
      <c r="X49" s="296"/>
      <c r="Y49" s="296"/>
      <c r="Z49" s="296"/>
      <c r="AA49" s="301"/>
      <c r="AB49" s="295"/>
      <c r="AC49" s="296"/>
      <c r="AD49" s="296"/>
      <c r="AE49" s="296"/>
      <c r="AF49" s="296"/>
      <c r="AG49" s="301"/>
      <c r="AH49" s="295"/>
      <c r="AI49" s="296"/>
      <c r="AJ49" s="296"/>
      <c r="AK49" s="296"/>
      <c r="AL49" s="296"/>
      <c r="AM49" s="301"/>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25">
      <c r="A50" s="70"/>
      <c r="B50" s="70"/>
      <c r="C50" s="70"/>
      <c r="D50" s="70"/>
      <c r="E50" s="70"/>
      <c r="F50" s="70"/>
      <c r="G50" s="70"/>
      <c r="H50" s="70"/>
      <c r="I50" s="70"/>
      <c r="J50" s="295"/>
      <c r="K50" s="296"/>
      <c r="L50" s="296"/>
      <c r="M50" s="296"/>
      <c r="N50" s="296"/>
      <c r="O50" s="301"/>
      <c r="P50" s="295"/>
      <c r="Q50" s="296"/>
      <c r="R50" s="296"/>
      <c r="S50" s="296"/>
      <c r="T50" s="296"/>
      <c r="U50" s="301"/>
      <c r="V50" s="295"/>
      <c r="W50" s="296"/>
      <c r="X50" s="296"/>
      <c r="Y50" s="296"/>
      <c r="Z50" s="296"/>
      <c r="AA50" s="301"/>
      <c r="AB50" s="295"/>
      <c r="AC50" s="296"/>
      <c r="AD50" s="296"/>
      <c r="AE50" s="296"/>
      <c r="AF50" s="296"/>
      <c r="AG50" s="301"/>
      <c r="AH50" s="295"/>
      <c r="AI50" s="296"/>
      <c r="AJ50" s="296"/>
      <c r="AK50" s="296"/>
      <c r="AL50" s="296"/>
      <c r="AM50" s="301"/>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75" thickBot="1" x14ac:dyDescent="0.3">
      <c r="A51" s="70"/>
      <c r="B51" s="70"/>
      <c r="C51" s="70"/>
      <c r="D51" s="70"/>
      <c r="E51" s="70"/>
      <c r="F51" s="70"/>
      <c r="G51" s="70"/>
      <c r="H51" s="70"/>
      <c r="I51" s="70"/>
      <c r="J51" s="297"/>
      <c r="K51" s="298"/>
      <c r="L51" s="298"/>
      <c r="M51" s="298"/>
      <c r="N51" s="298"/>
      <c r="O51" s="302"/>
      <c r="P51" s="297"/>
      <c r="Q51" s="298"/>
      <c r="R51" s="298"/>
      <c r="S51" s="298"/>
      <c r="T51" s="298"/>
      <c r="U51" s="302"/>
      <c r="V51" s="297"/>
      <c r="W51" s="298"/>
      <c r="X51" s="298"/>
      <c r="Y51" s="298"/>
      <c r="Z51" s="298"/>
      <c r="AA51" s="302"/>
      <c r="AB51" s="297"/>
      <c r="AC51" s="298"/>
      <c r="AD51" s="298"/>
      <c r="AE51" s="298"/>
      <c r="AF51" s="298"/>
      <c r="AG51" s="302"/>
      <c r="AH51" s="297"/>
      <c r="AI51" s="298"/>
      <c r="AJ51" s="298"/>
      <c r="AK51" s="298"/>
      <c r="AL51" s="298"/>
      <c r="AM51" s="302"/>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2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2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2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2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2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2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2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2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2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2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2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2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2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2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2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2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2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25">
      <c r="B137" s="70"/>
      <c r="C137" s="70"/>
      <c r="D137" s="70"/>
      <c r="E137" s="70"/>
      <c r="F137" s="70"/>
      <c r="G137" s="70"/>
      <c r="H137" s="70"/>
      <c r="I137" s="70"/>
    </row>
    <row r="138" spans="2:63" x14ac:dyDescent="0.25">
      <c r="B138" s="70"/>
      <c r="C138" s="70"/>
      <c r="D138" s="70"/>
      <c r="E138" s="70"/>
      <c r="F138" s="70"/>
      <c r="G138" s="70"/>
      <c r="H138" s="70"/>
      <c r="I138" s="70"/>
    </row>
    <row r="139" spans="2:63" x14ac:dyDescent="0.25">
      <c r="B139" s="70"/>
      <c r="C139" s="70"/>
      <c r="D139" s="70"/>
      <c r="E139" s="70"/>
      <c r="F139" s="70"/>
      <c r="G139" s="70"/>
      <c r="H139" s="70"/>
      <c r="I139" s="70"/>
    </row>
    <row r="140" spans="2:63" x14ac:dyDescent="0.25">
      <c r="B140" s="70"/>
      <c r="C140" s="70"/>
      <c r="D140" s="70"/>
      <c r="E140" s="70"/>
      <c r="F140" s="70"/>
      <c r="G140" s="70"/>
      <c r="H140" s="70"/>
      <c r="I140" s="70"/>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Y46" sqref="AY46"/>
    </sheetView>
  </sheetViews>
  <sheetFormatPr baseColWidth="10" defaultColWidth="11.42578125" defaultRowHeight="15" x14ac:dyDescent="0.25"/>
  <cols>
    <col min="2" max="11" width="5.5703125" customWidth="1"/>
    <col min="12" max="12" width="9.85546875" customWidth="1"/>
    <col min="13" max="18" width="5.5703125" customWidth="1"/>
    <col min="19" max="19" width="8.42578125" customWidth="1"/>
    <col min="20" max="23" width="5.5703125" customWidth="1"/>
    <col min="24" max="24" width="8.42578125" customWidth="1"/>
    <col min="25" max="26" width="5.5703125" customWidth="1"/>
    <col min="27" max="27" width="10.5703125" customWidth="1"/>
    <col min="28" max="28" width="5.5703125" customWidth="1"/>
    <col min="29" max="29" width="10.85546875" customWidth="1"/>
    <col min="30" max="33" width="5.5703125" customWidth="1"/>
    <col min="34" max="34" width="8.42578125" customWidth="1"/>
    <col min="35" max="39" width="5.5703125" customWidth="1"/>
    <col min="41" max="46" width="5.5703125" customWidth="1"/>
  </cols>
  <sheetData>
    <row r="1" spans="1:9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25">
      <c r="A2" s="70"/>
      <c r="B2" s="370" t="s">
        <v>175</v>
      </c>
      <c r="C2" s="371"/>
      <c r="D2" s="371"/>
      <c r="E2" s="371"/>
      <c r="F2" s="371"/>
      <c r="G2" s="371"/>
      <c r="H2" s="371"/>
      <c r="I2" s="371"/>
      <c r="J2" s="292" t="s">
        <v>15</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25">
      <c r="A3" s="70"/>
      <c r="B3" s="371"/>
      <c r="C3" s="371"/>
      <c r="D3" s="371"/>
      <c r="E3" s="371"/>
      <c r="F3" s="371"/>
      <c r="G3" s="371"/>
      <c r="H3" s="371"/>
      <c r="I3" s="371"/>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25">
      <c r="A4" s="70"/>
      <c r="B4" s="371"/>
      <c r="C4" s="371"/>
      <c r="D4" s="371"/>
      <c r="E4" s="371"/>
      <c r="F4" s="371"/>
      <c r="G4" s="371"/>
      <c r="H4" s="371"/>
      <c r="I4" s="371"/>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25">
      <c r="A6" s="70"/>
      <c r="B6" s="303" t="s">
        <v>160</v>
      </c>
      <c r="C6" s="303"/>
      <c r="D6" s="304"/>
      <c r="E6" s="341" t="s">
        <v>161</v>
      </c>
      <c r="F6" s="342"/>
      <c r="G6" s="342"/>
      <c r="H6" s="342"/>
      <c r="I6" s="342"/>
      <c r="J6" s="38" t="str">
        <f>IF(AND('Mapa final'!$AD$11="Muy Alta",'Mapa final'!$AF$11="Leve"),CONCATENATE("R2C",'Mapa final'!$S$11),"")</f>
        <v/>
      </c>
      <c r="K6" s="39" t="str">
        <f>IF(AND('Mapa final'!$AD$12="Muy Alta",'Mapa final'!$AF$12="Leve"),CONCATENATE("R2C",'Mapa final'!$S$12),"")</f>
        <v/>
      </c>
      <c r="L6" s="39" t="str">
        <f>IF(AND('Mapa final'!$AD$11="Muy Alta",'Mapa final'!$AF$11="Leve"),CONCATENATE("R2C",'Mapa final'!$S$11),"")</f>
        <v/>
      </c>
      <c r="M6" s="39" t="str">
        <f>IF(AND('Mapa final'!$AD$12="Muy Alta",'Mapa final'!$AF$12="Leve"),CONCATENATE("R2C",'Mapa final'!$S$12),"")</f>
        <v/>
      </c>
      <c r="N6" s="39" t="str">
        <f>IF(AND('Mapa final'!$AD$11="Muy Alta",'Mapa final'!$AF$11="Leve"),CONCATENATE("R2C",'Mapa final'!$S$11),"")</f>
        <v/>
      </c>
      <c r="O6" s="40" t="str">
        <f>IF(AND('Mapa final'!$AD$12="Muy Alta",'Mapa final'!$AF$12="Leve"),CONCATENATE("R2C",'Mapa final'!$S$12),"")</f>
        <v/>
      </c>
      <c r="P6" s="38" t="str">
        <f>IF(AND('Mapa final'!$AD$11="Muy Alta",'Mapa final'!$AF$11="Leve"),CONCATENATE("R2C",'Mapa final'!$S$11),"")</f>
        <v/>
      </c>
      <c r="Q6" s="39" t="str">
        <f>IF(AND('Mapa final'!$AD$12="Muy Alta",'Mapa final'!$AF$12="Leve"),CONCATENATE("R2C",'Mapa final'!$S$12),"")</f>
        <v/>
      </c>
      <c r="R6" s="39" t="str">
        <f>IF(AND('Mapa final'!$AD$11="Muy Alta",'Mapa final'!$AF$11="Leve"),CONCATENATE("R2C",'Mapa final'!$S$11),"")</f>
        <v/>
      </c>
      <c r="S6" s="39" t="str">
        <f>IF(AND('Mapa final'!$AD$12="Muy Alta",'Mapa final'!$AF$12="Leve"),CONCATENATE("R2C",'Mapa final'!$S$12),"")</f>
        <v/>
      </c>
      <c r="T6" s="39" t="str">
        <f>IF(AND('Mapa final'!$AD$11="Muy Alta",'Mapa final'!$AF$11="Leve"),CONCATENATE("R2C",'Mapa final'!$S$11),"")</f>
        <v/>
      </c>
      <c r="U6" s="40" t="str">
        <f>IF(AND('Mapa final'!$AD$12="Muy Alta",'Mapa final'!$AF$12="Leve"),CONCATENATE("R2C",'Mapa final'!$S$12),"")</f>
        <v/>
      </c>
      <c r="V6" s="38" t="str">
        <f>IF(AND('Mapa final'!$AD$11="Muy Alta",'Mapa final'!$AF$11="Leve"),CONCATENATE("R2C",'Mapa final'!$S$11),"")</f>
        <v/>
      </c>
      <c r="W6" s="39" t="str">
        <f>IF(AND('Mapa final'!$AD$12="Muy Alta",'Mapa final'!$AF$12="Leve"),CONCATENATE("R2C",'Mapa final'!$S$12),"")</f>
        <v/>
      </c>
      <c r="X6" s="39" t="str">
        <f>IF(AND('Mapa final'!$AD$11="Muy Alta",'Mapa final'!$AF$11="Leve"),CONCATENATE("R2C",'Mapa final'!$S$11),"")</f>
        <v/>
      </c>
      <c r="Y6" s="39" t="str">
        <f>IF(AND('Mapa final'!$AD$12="Muy Alta",'Mapa final'!$AF$12="Leve"),CONCATENATE("R2C",'Mapa final'!$S$12),"")</f>
        <v/>
      </c>
      <c r="Z6" s="39" t="str">
        <f>IF(AND('Mapa final'!$AD$11="Muy Alta",'Mapa final'!$AF$11="Leve"),CONCATENATE("R2C",'Mapa final'!$S$11),"")</f>
        <v/>
      </c>
      <c r="AA6" s="40" t="str">
        <f>IF(AND('Mapa final'!$AD$12="Muy Alta",'Mapa final'!$AF$12="Leve"),CONCATENATE("R2C",'Mapa final'!$S$12),"")</f>
        <v/>
      </c>
      <c r="AB6" s="38" t="str">
        <f>IF(AND('Mapa final'!$AD$11="Muy Alta",'Mapa final'!$AF$11="Leve"),CONCATENATE("R2C",'Mapa final'!$S$11),"")</f>
        <v/>
      </c>
      <c r="AC6" s="39" t="str">
        <f>IF(AND('Mapa final'!$AD$12="Muy Alta",'Mapa final'!$AF$12="Leve"),CONCATENATE("R2C",'Mapa final'!$S$12),"")</f>
        <v/>
      </c>
      <c r="AD6" s="39" t="str">
        <f>IF(AND('Mapa final'!$AD$11="Muy Alta",'Mapa final'!$AF$11="Leve"),CONCATENATE("R2C",'Mapa final'!$S$11),"")</f>
        <v/>
      </c>
      <c r="AE6" s="39" t="str">
        <f>IF(AND('Mapa final'!$AD$12="Muy Alta",'Mapa final'!$AF$12="Leve"),CONCATENATE("R2C",'Mapa final'!$S$12),"")</f>
        <v/>
      </c>
      <c r="AF6" s="39" t="str">
        <f>IF(AND('Mapa final'!$AD$11="Muy Alta",'Mapa final'!$AF$11="Leve"),CONCATENATE("R2C",'Mapa final'!$S$11),"")</f>
        <v/>
      </c>
      <c r="AG6" s="39" t="str">
        <f>IF(AND('Mapa final'!$AD$12="Muy Alta",'Mapa final'!$AF$12="Leve"),CONCATENATE("R2C",'Mapa final'!$S$12),"")</f>
        <v/>
      </c>
      <c r="AH6" s="41" t="str">
        <f>IF(AND('Mapa final'!$AD$11="Muy Alta",'Mapa final'!$AF$11="Catastrófico"),CONCATENATE("R2C",'Mapa final'!$S$11),"")</f>
        <v/>
      </c>
      <c r="AI6" s="42" t="str">
        <f>IF(AND('Mapa final'!$AD$12="Muy Alta",'Mapa final'!$AF$12="Catastrófico"),CONCATENATE("R2C",'Mapa final'!$S$12),"")</f>
        <v/>
      </c>
      <c r="AJ6" s="42" t="str">
        <f>IF(AND('Mapa final'!$AD$11="Muy Alta",'Mapa final'!$AF$11="Catastrófico"),CONCATENATE("R2C",'Mapa final'!$S$11),"")</f>
        <v/>
      </c>
      <c r="AK6" s="42" t="str">
        <f>IF(AND('Mapa final'!$AD$12="Muy Alta",'Mapa final'!$AF$12="Catastrófico"),CONCATENATE("R2C",'Mapa final'!$S$12),"")</f>
        <v/>
      </c>
      <c r="AL6" s="42" t="str">
        <f>IF(AND('Mapa final'!$AD$11="Muy Alta",'Mapa final'!$AF$11="Catastrófico"),CONCATENATE("R2C",'Mapa final'!$S$11),"")</f>
        <v/>
      </c>
      <c r="AM6" s="43" t="str">
        <f>IF(AND('Mapa final'!$AD$12="Muy Alta",'Mapa final'!$AF$12="Catastrófico"),CONCATENATE("R2C",'Mapa final'!$S$12),"")</f>
        <v/>
      </c>
      <c r="AN6" s="70"/>
      <c r="AO6" s="361" t="s">
        <v>162</v>
      </c>
      <c r="AP6" s="362"/>
      <c r="AQ6" s="362"/>
      <c r="AR6" s="362"/>
      <c r="AS6" s="362"/>
      <c r="AT6" s="363"/>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25">
      <c r="A7" s="70"/>
      <c r="B7" s="303"/>
      <c r="C7" s="303"/>
      <c r="D7" s="304"/>
      <c r="E7" s="344"/>
      <c r="F7" s="345"/>
      <c r="G7" s="345"/>
      <c r="H7" s="345"/>
      <c r="I7" s="345"/>
      <c r="J7" s="44" t="str">
        <f>IF(AND('Mapa final'!$AD$11="Muy Alta",'Mapa final'!$AF$11="Leve"),CONCATENATE("R2C",'Mapa final'!$S$11),"")</f>
        <v/>
      </c>
      <c r="K7" s="155" t="str">
        <f>IF(AND('Mapa final'!$AD$12="Muy Alta",'Mapa final'!$AF$12="Leve"),CONCATENATE("R2C",'Mapa final'!$S$12),"")</f>
        <v/>
      </c>
      <c r="L7" s="155" t="str">
        <f>IF(AND('Mapa final'!$AD$11="Muy Alta",'Mapa final'!$AF$11="Leve"),CONCATENATE("R2C",'Mapa final'!$S$11),"")</f>
        <v/>
      </c>
      <c r="M7" s="155" t="str">
        <f>IF(AND('Mapa final'!$AD$12="Muy Alta",'Mapa final'!$AF$12="Leve"),CONCATENATE("R2C",'Mapa final'!$S$12),"")</f>
        <v/>
      </c>
      <c r="N7" s="155" t="str">
        <f>IF(AND('Mapa final'!$AD$11="Muy Alta",'Mapa final'!$AF$11="Leve"),CONCATENATE("R2C",'Mapa final'!$S$11),"")</f>
        <v/>
      </c>
      <c r="O7" s="45" t="str">
        <f>IF(AND('Mapa final'!$AD$12="Muy Alta",'Mapa final'!$AF$12="Leve"),CONCATENATE("R2C",'Mapa final'!$S$12),"")</f>
        <v/>
      </c>
      <c r="P7" s="44" t="str">
        <f>IF(AND('Mapa final'!$AD$11="Muy Alta",'Mapa final'!$AF$11="Leve"),CONCATENATE("R2C",'Mapa final'!$S$11),"")</f>
        <v/>
      </c>
      <c r="Q7" s="155" t="str">
        <f>IF(AND('Mapa final'!$AD$12="Muy Alta",'Mapa final'!$AF$12="Leve"),CONCATENATE("R2C",'Mapa final'!$S$12),"")</f>
        <v/>
      </c>
      <c r="R7" s="155" t="str">
        <f>IF(AND('Mapa final'!$AD$11="Muy Alta",'Mapa final'!$AF$11="Leve"),CONCATENATE("R2C",'Mapa final'!$S$11),"")</f>
        <v/>
      </c>
      <c r="S7" s="155" t="str">
        <f>IF(AND('Mapa final'!$AD$12="Muy Alta",'Mapa final'!$AF$12="Leve"),CONCATENATE("R2C",'Mapa final'!$S$12),"")</f>
        <v/>
      </c>
      <c r="T7" s="155" t="str">
        <f>IF(AND('Mapa final'!$AD$11="Muy Alta",'Mapa final'!$AF$11="Leve"),CONCATENATE("R2C",'Mapa final'!$S$11),"")</f>
        <v/>
      </c>
      <c r="U7" s="45" t="str">
        <f>IF(AND('Mapa final'!$AD$12="Muy Alta",'Mapa final'!$AF$12="Leve"),CONCATENATE("R2C",'Mapa final'!$S$12),"")</f>
        <v/>
      </c>
      <c r="V7" s="44" t="str">
        <f>IF(AND('Mapa final'!$AD$11="Muy Alta",'Mapa final'!$AF$11="Leve"),CONCATENATE("R2C",'Mapa final'!$S$11),"")</f>
        <v/>
      </c>
      <c r="W7" s="155" t="str">
        <f>IF(AND('Mapa final'!$AD$12="Muy Alta",'Mapa final'!$AF$12="Leve"),CONCATENATE("R2C",'Mapa final'!$S$12),"")</f>
        <v/>
      </c>
      <c r="X7" s="155" t="str">
        <f>IF(AND('Mapa final'!$AD$11="Muy Alta",'Mapa final'!$AF$11="Leve"),CONCATENATE("R2C",'Mapa final'!$S$11),"")</f>
        <v/>
      </c>
      <c r="Y7" s="155" t="str">
        <f>IF(AND('Mapa final'!$AD$12="Muy Alta",'Mapa final'!$AF$12="Leve"),CONCATENATE("R2C",'Mapa final'!$S$12),"")</f>
        <v/>
      </c>
      <c r="Z7" s="155" t="str">
        <f>IF(AND('Mapa final'!$AD$11="Muy Alta",'Mapa final'!$AF$11="Leve"),CONCATENATE("R2C",'Mapa final'!$S$11),"")</f>
        <v/>
      </c>
      <c r="AA7" s="45" t="str">
        <f>IF(AND('Mapa final'!$AD$12="Muy Alta",'Mapa final'!$AF$12="Leve"),CONCATENATE("R2C",'Mapa final'!$S$12),"")</f>
        <v/>
      </c>
      <c r="AB7" s="44" t="str">
        <f>IF(AND('Mapa final'!$AD$11="Muy Alta",'Mapa final'!$AF$11="Leve"),CONCATENATE("R2C",'Mapa final'!$S$11),"")</f>
        <v/>
      </c>
      <c r="AC7" s="155" t="str">
        <f>IF(AND('Mapa final'!$AD$12="Muy Alta",'Mapa final'!$AF$12="Leve"),CONCATENATE("R2C",'Mapa final'!$S$12),"")</f>
        <v/>
      </c>
      <c r="AD7" s="155" t="str">
        <f>IF(AND('Mapa final'!$AD$11="Muy Alta",'Mapa final'!$AF$11="Leve"),CONCATENATE("R2C",'Mapa final'!$S$11),"")</f>
        <v/>
      </c>
      <c r="AE7" s="155" t="str">
        <f>IF(AND('Mapa final'!$AD$12="Muy Alta",'Mapa final'!$AF$12="Leve"),CONCATENATE("R2C",'Mapa final'!$S$12),"")</f>
        <v/>
      </c>
      <c r="AF7" s="155" t="str">
        <f>IF(AND('Mapa final'!$AD$11="Muy Alta",'Mapa final'!$AF$11="Leve"),CONCATENATE("R2C",'Mapa final'!$S$11),"")</f>
        <v/>
      </c>
      <c r="AG7" s="155" t="str">
        <f>IF(AND('Mapa final'!$AD$12="Muy Alta",'Mapa final'!$AF$12="Leve"),CONCATENATE("R2C",'Mapa final'!$S$12),"")</f>
        <v/>
      </c>
      <c r="AH7" s="46" t="str">
        <f>IF(AND('Mapa final'!$AD$11="Muy Alta",'Mapa final'!$AF$11="Catastrófico"),CONCATENATE("R2C",'Mapa final'!$S$11),"")</f>
        <v/>
      </c>
      <c r="AI7" s="157" t="str">
        <f>IF(AND('Mapa final'!$AD$12="Muy Alta",'Mapa final'!$AF$12="Catastrófico"),CONCATENATE("R2C",'Mapa final'!$S$12),"")</f>
        <v/>
      </c>
      <c r="AJ7" s="157" t="str">
        <f>IF(AND('Mapa final'!$AD$11="Muy Alta",'Mapa final'!$AF$11="Catastrófico"),CONCATENATE("R2C",'Mapa final'!$S$11),"")</f>
        <v/>
      </c>
      <c r="AK7" s="157" t="str">
        <f>IF(AND('Mapa final'!$AD$12="Muy Alta",'Mapa final'!$AF$12="Catastrófico"),CONCATENATE("R2C",'Mapa final'!$S$12),"")</f>
        <v/>
      </c>
      <c r="AL7" s="157" t="str">
        <f>IF(AND('Mapa final'!$AD$11="Muy Alta",'Mapa final'!$AF$11="Catastrófico"),CONCATENATE("R2C",'Mapa final'!$S$11),"")</f>
        <v/>
      </c>
      <c r="AM7" s="47" t="str">
        <f>IF(AND('Mapa final'!$AD$12="Muy Alta",'Mapa final'!$AF$12="Catastrófico"),CONCATENATE("R2C",'Mapa final'!$S$12),"")</f>
        <v/>
      </c>
      <c r="AN7" s="70"/>
      <c r="AO7" s="364"/>
      <c r="AP7" s="365"/>
      <c r="AQ7" s="365"/>
      <c r="AR7" s="365"/>
      <c r="AS7" s="365"/>
      <c r="AT7" s="366"/>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25">
      <c r="A8" s="70"/>
      <c r="B8" s="303"/>
      <c r="C8" s="303"/>
      <c r="D8" s="304"/>
      <c r="E8" s="344"/>
      <c r="F8" s="345"/>
      <c r="G8" s="345"/>
      <c r="H8" s="345"/>
      <c r="I8" s="345"/>
      <c r="J8" s="44" t="str">
        <f>IF(AND('Mapa final'!$AD$11="Muy Alta",'Mapa final'!$AF$11="Leve"),CONCATENATE("R2C",'Mapa final'!$S$11),"")</f>
        <v/>
      </c>
      <c r="K8" s="155" t="str">
        <f>IF(AND('Mapa final'!$AD$12="Muy Alta",'Mapa final'!$AF$12="Leve"),CONCATENATE("R2C",'Mapa final'!$S$12),"")</f>
        <v/>
      </c>
      <c r="L8" s="155" t="str">
        <f>IF(AND('Mapa final'!$AD$11="Muy Alta",'Mapa final'!$AF$11="Leve"),CONCATENATE("R2C",'Mapa final'!$S$11),"")</f>
        <v/>
      </c>
      <c r="M8" s="155" t="str">
        <f>IF(AND('Mapa final'!$AD$12="Muy Alta",'Mapa final'!$AF$12="Leve"),CONCATENATE("R2C",'Mapa final'!$S$12),"")</f>
        <v/>
      </c>
      <c r="N8" s="155" t="str">
        <f>IF(AND('Mapa final'!$AD$11="Muy Alta",'Mapa final'!$AF$11="Leve"),CONCATENATE("R2C",'Mapa final'!$S$11),"")</f>
        <v/>
      </c>
      <c r="O8" s="45" t="str">
        <f>IF(AND('Mapa final'!$AD$12="Muy Alta",'Mapa final'!$AF$12="Leve"),CONCATENATE("R2C",'Mapa final'!$S$12),"")</f>
        <v/>
      </c>
      <c r="P8" s="44" t="str">
        <f>IF(AND('Mapa final'!$AD$11="Muy Alta",'Mapa final'!$AF$11="Leve"),CONCATENATE("R2C",'Mapa final'!$S$11),"")</f>
        <v/>
      </c>
      <c r="Q8" s="155" t="str">
        <f>IF(AND('Mapa final'!$AD$12="Muy Alta",'Mapa final'!$AF$12="Leve"),CONCATENATE("R2C",'Mapa final'!$S$12),"")</f>
        <v/>
      </c>
      <c r="R8" s="155" t="str">
        <f>IF(AND('Mapa final'!$AD$11="Muy Alta",'Mapa final'!$AF$11="Leve"),CONCATENATE("R2C",'Mapa final'!$S$11),"")</f>
        <v/>
      </c>
      <c r="S8" s="155" t="str">
        <f>IF(AND('Mapa final'!$AD$12="Muy Alta",'Mapa final'!$AF$12="Leve"),CONCATENATE("R2C",'Mapa final'!$S$12),"")</f>
        <v/>
      </c>
      <c r="T8" s="155" t="str">
        <f>IF(AND('Mapa final'!$AD$11="Muy Alta",'Mapa final'!$AF$11="Leve"),CONCATENATE("R2C",'Mapa final'!$S$11),"")</f>
        <v/>
      </c>
      <c r="U8" s="45" t="str">
        <f>IF(AND('Mapa final'!$AD$12="Muy Alta",'Mapa final'!$AF$12="Leve"),CONCATENATE("R2C",'Mapa final'!$S$12),"")</f>
        <v/>
      </c>
      <c r="V8" s="44" t="str">
        <f>IF(AND('Mapa final'!$AD$11="Muy Alta",'Mapa final'!$AF$11="Leve"),CONCATENATE("R2C",'Mapa final'!$S$11),"")</f>
        <v/>
      </c>
      <c r="W8" s="155" t="str">
        <f>IF(AND('Mapa final'!$AD$12="Muy Alta",'Mapa final'!$AF$12="Leve"),CONCATENATE("R2C",'Mapa final'!$S$12),"")</f>
        <v/>
      </c>
      <c r="X8" s="155" t="str">
        <f>IF(AND('Mapa final'!$AD$11="Muy Alta",'Mapa final'!$AF$11="Leve"),CONCATENATE("R2C",'Mapa final'!$S$11),"")</f>
        <v/>
      </c>
      <c r="Y8" s="155" t="str">
        <f>IF(AND('Mapa final'!$AD$12="Muy Alta",'Mapa final'!$AF$12="Leve"),CONCATENATE("R2C",'Mapa final'!$S$12),"")</f>
        <v/>
      </c>
      <c r="Z8" s="155" t="str">
        <f>IF(AND('Mapa final'!$AD$11="Muy Alta",'Mapa final'!$AF$11="Leve"),CONCATENATE("R2C",'Mapa final'!$S$11),"")</f>
        <v/>
      </c>
      <c r="AA8" s="45" t="str">
        <f>IF(AND('Mapa final'!$AD$12="Muy Alta",'Mapa final'!$AF$12="Leve"),CONCATENATE("R2C",'Mapa final'!$S$12),"")</f>
        <v/>
      </c>
      <c r="AB8" s="44" t="str">
        <f>IF(AND('Mapa final'!$AD$11="Muy Alta",'Mapa final'!$AF$11="Leve"),CONCATENATE("R2C",'Mapa final'!$S$11),"")</f>
        <v/>
      </c>
      <c r="AC8" s="155" t="str">
        <f>IF(AND('Mapa final'!$AD$12="Muy Alta",'Mapa final'!$AF$12="Leve"),CONCATENATE("R2C",'Mapa final'!$S$12),"")</f>
        <v/>
      </c>
      <c r="AD8" s="155" t="str">
        <f>IF(AND('Mapa final'!$AD$11="Muy Alta",'Mapa final'!$AF$11="Leve"),CONCATENATE("R2C",'Mapa final'!$S$11),"")</f>
        <v/>
      </c>
      <c r="AE8" s="155" t="str">
        <f>IF(AND('Mapa final'!$AD$12="Muy Alta",'Mapa final'!$AF$12="Leve"),CONCATENATE("R2C",'Mapa final'!$S$12),"")</f>
        <v/>
      </c>
      <c r="AF8" s="155" t="str">
        <f>IF(AND('Mapa final'!$AD$11="Muy Alta",'Mapa final'!$AF$11="Leve"),CONCATENATE("R2C",'Mapa final'!$S$11),"")</f>
        <v/>
      </c>
      <c r="AG8" s="155" t="str">
        <f>IF(AND('Mapa final'!$AD$12="Muy Alta",'Mapa final'!$AF$12="Leve"),CONCATENATE("R2C",'Mapa final'!$S$12),"")</f>
        <v/>
      </c>
      <c r="AH8" s="46" t="str">
        <f>IF(AND('Mapa final'!$AD$11="Muy Alta",'Mapa final'!$AF$11="Catastrófico"),CONCATENATE("R2C",'Mapa final'!$S$11),"")</f>
        <v/>
      </c>
      <c r="AI8" s="157" t="str">
        <f>IF(AND('Mapa final'!$AD$12="Muy Alta",'Mapa final'!$AF$12="Catastrófico"),CONCATENATE("R2C",'Mapa final'!$S$12),"")</f>
        <v/>
      </c>
      <c r="AJ8" s="157" t="str">
        <f>IF(AND('Mapa final'!$AD$11="Muy Alta",'Mapa final'!$AF$11="Catastrófico"),CONCATENATE("R2C",'Mapa final'!$S$11),"")</f>
        <v/>
      </c>
      <c r="AK8" s="157" t="str">
        <f>IF(AND('Mapa final'!$AD$12="Muy Alta",'Mapa final'!$AF$12="Catastrófico"),CONCATENATE("R2C",'Mapa final'!$S$12),"")</f>
        <v/>
      </c>
      <c r="AL8" s="157" t="str">
        <f>IF(AND('Mapa final'!$AD$11="Muy Alta",'Mapa final'!$AF$11="Catastrófico"),CONCATENATE("R2C",'Mapa final'!$S$11),"")</f>
        <v/>
      </c>
      <c r="AM8" s="47" t="str">
        <f>IF(AND('Mapa final'!$AD$12="Muy Alta",'Mapa final'!$AF$12="Catastrófico"),CONCATENATE("R2C",'Mapa final'!$S$12),"")</f>
        <v/>
      </c>
      <c r="AN8" s="70"/>
      <c r="AO8" s="364"/>
      <c r="AP8" s="365"/>
      <c r="AQ8" s="365"/>
      <c r="AR8" s="365"/>
      <c r="AS8" s="365"/>
      <c r="AT8" s="366"/>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25">
      <c r="A9" s="70"/>
      <c r="B9" s="303"/>
      <c r="C9" s="303"/>
      <c r="D9" s="304"/>
      <c r="E9" s="344"/>
      <c r="F9" s="345"/>
      <c r="G9" s="345"/>
      <c r="H9" s="345"/>
      <c r="I9" s="345"/>
      <c r="J9" s="44" t="str">
        <f>IF(AND('Mapa final'!$AD$11="Muy Alta",'Mapa final'!$AF$11="Leve"),CONCATENATE("R2C",'Mapa final'!$S$11),"")</f>
        <v/>
      </c>
      <c r="K9" s="155" t="str">
        <f>IF(AND('Mapa final'!$AD$12="Muy Alta",'Mapa final'!$AF$12="Leve"),CONCATENATE("R2C",'Mapa final'!$S$12),"")</f>
        <v/>
      </c>
      <c r="L9" s="155" t="str">
        <f>IF(AND('Mapa final'!$AD$11="Muy Alta",'Mapa final'!$AF$11="Leve"),CONCATENATE("R2C",'Mapa final'!$S$11),"")</f>
        <v/>
      </c>
      <c r="M9" s="155" t="str">
        <f>IF(AND('Mapa final'!$AD$12="Muy Alta",'Mapa final'!$AF$12="Leve"),CONCATENATE("R2C",'Mapa final'!$S$12),"")</f>
        <v/>
      </c>
      <c r="N9" s="155" t="str">
        <f>IF(AND('Mapa final'!$AD$11="Muy Alta",'Mapa final'!$AF$11="Leve"),CONCATENATE("R2C",'Mapa final'!$S$11),"")</f>
        <v/>
      </c>
      <c r="O9" s="45" t="str">
        <f>IF(AND('Mapa final'!$AD$12="Muy Alta",'Mapa final'!$AF$12="Leve"),CONCATENATE("R2C",'Mapa final'!$S$12),"")</f>
        <v/>
      </c>
      <c r="P9" s="44" t="str">
        <f>IF(AND('Mapa final'!$AD$11="Muy Alta",'Mapa final'!$AF$11="Leve"),CONCATENATE("R2C",'Mapa final'!$S$11),"")</f>
        <v/>
      </c>
      <c r="Q9" s="155" t="str">
        <f>IF(AND('Mapa final'!$AD$12="Muy Alta",'Mapa final'!$AF$12="Leve"),CONCATENATE("R2C",'Mapa final'!$S$12),"")</f>
        <v/>
      </c>
      <c r="R9" s="155" t="str">
        <f>IF(AND('Mapa final'!$AD$11="Muy Alta",'Mapa final'!$AF$11="Leve"),CONCATENATE("R2C",'Mapa final'!$S$11),"")</f>
        <v/>
      </c>
      <c r="S9" s="155" t="str">
        <f>IF(AND('Mapa final'!$AD$12="Muy Alta",'Mapa final'!$AF$12="Leve"),CONCATENATE("R2C",'Mapa final'!$S$12),"")</f>
        <v/>
      </c>
      <c r="T9" s="155" t="str">
        <f>IF(AND('Mapa final'!$AD$11="Muy Alta",'Mapa final'!$AF$11="Leve"),CONCATENATE("R2C",'Mapa final'!$S$11),"")</f>
        <v/>
      </c>
      <c r="U9" s="45" t="str">
        <f>IF(AND('Mapa final'!$AD$12="Muy Alta",'Mapa final'!$AF$12="Leve"),CONCATENATE("R2C",'Mapa final'!$S$12),"")</f>
        <v/>
      </c>
      <c r="V9" s="44" t="str">
        <f>IF(AND('Mapa final'!$AD$11="Muy Alta",'Mapa final'!$AF$11="Leve"),CONCATENATE("R2C",'Mapa final'!$S$11),"")</f>
        <v/>
      </c>
      <c r="W9" s="155" t="str">
        <f>IF(AND('Mapa final'!$AD$12="Muy Alta",'Mapa final'!$AF$12="Leve"),CONCATENATE("R2C",'Mapa final'!$S$12),"")</f>
        <v/>
      </c>
      <c r="X9" s="155" t="str">
        <f>IF(AND('Mapa final'!$AD$11="Muy Alta",'Mapa final'!$AF$11="Leve"),CONCATENATE("R2C",'Mapa final'!$S$11),"")</f>
        <v/>
      </c>
      <c r="Y9" s="155" t="str">
        <f>IF(AND('Mapa final'!$AD$12="Muy Alta",'Mapa final'!$AF$12="Leve"),CONCATENATE("R2C",'Mapa final'!$S$12),"")</f>
        <v/>
      </c>
      <c r="Z9" s="155" t="str">
        <f>IF(AND('Mapa final'!$AD$11="Muy Alta",'Mapa final'!$AF$11="Leve"),CONCATENATE("R2C",'Mapa final'!$S$11),"")</f>
        <v/>
      </c>
      <c r="AA9" s="45" t="str">
        <f>IF(AND('Mapa final'!$AD$12="Muy Alta",'Mapa final'!$AF$12="Leve"),CONCATENATE("R2C",'Mapa final'!$S$12),"")</f>
        <v/>
      </c>
      <c r="AB9" s="44" t="str">
        <f>IF(AND('Mapa final'!$AD$11="Muy Alta",'Mapa final'!$AF$11="Leve"),CONCATENATE("R2C",'Mapa final'!$S$11),"")</f>
        <v/>
      </c>
      <c r="AC9" s="155" t="str">
        <f>IF(AND('Mapa final'!$AD$12="Muy Alta",'Mapa final'!$AF$12="Leve"),CONCATENATE("R2C",'Mapa final'!$S$12),"")</f>
        <v/>
      </c>
      <c r="AD9" s="155" t="str">
        <f>IF(AND('Mapa final'!$AD$11="Muy Alta",'Mapa final'!$AF$11="Leve"),CONCATENATE("R2C",'Mapa final'!$S$11),"")</f>
        <v/>
      </c>
      <c r="AE9" s="155" t="str">
        <f>IF(AND('Mapa final'!$AD$12="Muy Alta",'Mapa final'!$AF$12="Leve"),CONCATENATE("R2C",'Mapa final'!$S$12),"")</f>
        <v/>
      </c>
      <c r="AF9" s="155" t="str">
        <f>IF(AND('Mapa final'!$AD$11="Muy Alta",'Mapa final'!$AF$11="Leve"),CONCATENATE("R2C",'Mapa final'!$S$11),"")</f>
        <v/>
      </c>
      <c r="AG9" s="155" t="str">
        <f>IF(AND('Mapa final'!$AD$12="Muy Alta",'Mapa final'!$AF$12="Leve"),CONCATENATE("R2C",'Mapa final'!$S$12),"")</f>
        <v/>
      </c>
      <c r="AH9" s="46" t="str">
        <f>IF(AND('Mapa final'!$AD$11="Muy Alta",'Mapa final'!$AF$11="Catastrófico"),CONCATENATE("R2C",'Mapa final'!$S$11),"")</f>
        <v/>
      </c>
      <c r="AI9" s="157" t="str">
        <f>IF(AND('Mapa final'!$AD$12="Muy Alta",'Mapa final'!$AF$12="Catastrófico"),CONCATENATE("R2C",'Mapa final'!$S$12),"")</f>
        <v/>
      </c>
      <c r="AJ9" s="157" t="str">
        <f>IF(AND('Mapa final'!$AD$11="Muy Alta",'Mapa final'!$AF$11="Catastrófico"),CONCATENATE("R2C",'Mapa final'!$S$11),"")</f>
        <v/>
      </c>
      <c r="AK9" s="157" t="str">
        <f>IF(AND('Mapa final'!$AD$12="Muy Alta",'Mapa final'!$AF$12="Catastrófico"),CONCATENATE("R2C",'Mapa final'!$S$12),"")</f>
        <v/>
      </c>
      <c r="AL9" s="157" t="str">
        <f>IF(AND('Mapa final'!$AD$11="Muy Alta",'Mapa final'!$AF$11="Catastrófico"),CONCATENATE("R2C",'Mapa final'!$S$11),"")</f>
        <v/>
      </c>
      <c r="AM9" s="47" t="str">
        <f>IF(AND('Mapa final'!$AD$12="Muy Alta",'Mapa final'!$AF$12="Catastrófico"),CONCATENATE("R2C",'Mapa final'!$S$12),"")</f>
        <v/>
      </c>
      <c r="AN9" s="70"/>
      <c r="AO9" s="364"/>
      <c r="AP9" s="365"/>
      <c r="AQ9" s="365"/>
      <c r="AR9" s="365"/>
      <c r="AS9" s="365"/>
      <c r="AT9" s="366"/>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25">
      <c r="A10" s="70"/>
      <c r="B10" s="303"/>
      <c r="C10" s="303"/>
      <c r="D10" s="304"/>
      <c r="E10" s="344"/>
      <c r="F10" s="345"/>
      <c r="G10" s="345"/>
      <c r="H10" s="345"/>
      <c r="I10" s="345"/>
      <c r="J10" s="44" t="str">
        <f>IF(AND('Mapa final'!$AD$11="Muy Alta",'Mapa final'!$AF$11="Leve"),CONCATENATE("R2C",'Mapa final'!$S$11),"")</f>
        <v/>
      </c>
      <c r="K10" s="155" t="str">
        <f>IF(AND('Mapa final'!$AD$12="Muy Alta",'Mapa final'!$AF$12="Leve"),CONCATENATE("R2C",'Mapa final'!$S$12),"")</f>
        <v/>
      </c>
      <c r="L10" s="155" t="str">
        <f>IF(AND('Mapa final'!$AD$11="Muy Alta",'Mapa final'!$AF$11="Leve"),CONCATENATE("R2C",'Mapa final'!$S$11),"")</f>
        <v/>
      </c>
      <c r="M10" s="155" t="str">
        <f>IF(AND('Mapa final'!$AD$12="Muy Alta",'Mapa final'!$AF$12="Leve"),CONCATENATE("R2C",'Mapa final'!$S$12),"")</f>
        <v/>
      </c>
      <c r="N10" s="155" t="str">
        <f>IF(AND('Mapa final'!$AD$11="Muy Alta",'Mapa final'!$AF$11="Leve"),CONCATENATE("R2C",'Mapa final'!$S$11),"")</f>
        <v/>
      </c>
      <c r="O10" s="45" t="str">
        <f>IF(AND('Mapa final'!$AD$12="Muy Alta",'Mapa final'!$AF$12="Leve"),CONCATENATE("R2C",'Mapa final'!$S$12),"")</f>
        <v/>
      </c>
      <c r="P10" s="44" t="str">
        <f>IF(AND('Mapa final'!$AD$11="Muy Alta",'Mapa final'!$AF$11="Leve"),CONCATENATE("R2C",'Mapa final'!$S$11),"")</f>
        <v/>
      </c>
      <c r="Q10" s="155" t="str">
        <f>IF(AND('Mapa final'!$AD$12="Muy Alta",'Mapa final'!$AF$12="Leve"),CONCATENATE("R2C",'Mapa final'!$S$12),"")</f>
        <v/>
      </c>
      <c r="R10" s="155" t="str">
        <f>IF(AND('Mapa final'!$AD$11="Muy Alta",'Mapa final'!$AF$11="Leve"),CONCATENATE("R2C",'Mapa final'!$S$11),"")</f>
        <v/>
      </c>
      <c r="S10" s="155" t="str">
        <f>IF(AND('Mapa final'!$AD$12="Muy Alta",'Mapa final'!$AF$12="Leve"),CONCATENATE("R2C",'Mapa final'!$S$12),"")</f>
        <v/>
      </c>
      <c r="T10" s="155" t="str">
        <f>IF(AND('Mapa final'!$AD$11="Muy Alta",'Mapa final'!$AF$11="Leve"),CONCATENATE("R2C",'Mapa final'!$S$11),"")</f>
        <v/>
      </c>
      <c r="U10" s="45" t="str">
        <f>IF(AND('Mapa final'!$AD$12="Muy Alta",'Mapa final'!$AF$12="Leve"),CONCATENATE("R2C",'Mapa final'!$S$12),"")</f>
        <v/>
      </c>
      <c r="V10" s="44" t="str">
        <f>IF(AND('Mapa final'!$AD$11="Muy Alta",'Mapa final'!$AF$11="Leve"),CONCATENATE("R2C",'Mapa final'!$S$11),"")</f>
        <v/>
      </c>
      <c r="W10" s="155" t="str">
        <f>IF(AND('Mapa final'!$AD$12="Muy Alta",'Mapa final'!$AF$12="Leve"),CONCATENATE("R2C",'Mapa final'!$S$12),"")</f>
        <v/>
      </c>
      <c r="X10" s="155" t="str">
        <f>IF(AND('Mapa final'!$AD$11="Muy Alta",'Mapa final'!$AF$11="Leve"),CONCATENATE("R2C",'Mapa final'!$S$11),"")</f>
        <v/>
      </c>
      <c r="Y10" s="155" t="str">
        <f>IF(AND('Mapa final'!$AD$12="Muy Alta",'Mapa final'!$AF$12="Leve"),CONCATENATE("R2C",'Mapa final'!$S$12),"")</f>
        <v/>
      </c>
      <c r="Z10" s="155" t="str">
        <f>IF(AND('Mapa final'!$AD$11="Muy Alta",'Mapa final'!$AF$11="Leve"),CONCATENATE("R2C",'Mapa final'!$S$11),"")</f>
        <v/>
      </c>
      <c r="AA10" s="45" t="str">
        <f>IF(AND('Mapa final'!$AD$12="Muy Alta",'Mapa final'!$AF$12="Leve"),CONCATENATE("R2C",'Mapa final'!$S$12),"")</f>
        <v/>
      </c>
      <c r="AB10" s="44" t="str">
        <f>IF(AND('Mapa final'!$AD$11="Muy Alta",'Mapa final'!$AF$11="Leve"),CONCATENATE("R2C",'Mapa final'!$S$11),"")</f>
        <v/>
      </c>
      <c r="AC10" s="155" t="str">
        <f>IF(AND('Mapa final'!$AD$12="Muy Alta",'Mapa final'!$AF$12="Leve"),CONCATENATE("R2C",'Mapa final'!$S$12),"")</f>
        <v/>
      </c>
      <c r="AD10" s="155" t="str">
        <f>IF(AND('Mapa final'!$AD$11="Muy Alta",'Mapa final'!$AF$11="Leve"),CONCATENATE("R2C",'Mapa final'!$S$11),"")</f>
        <v/>
      </c>
      <c r="AE10" s="155" t="str">
        <f>IF(AND('Mapa final'!$AD$12="Muy Alta",'Mapa final'!$AF$12="Leve"),CONCATENATE("R2C",'Mapa final'!$S$12),"")</f>
        <v/>
      </c>
      <c r="AF10" s="155" t="str">
        <f>IF(AND('Mapa final'!$AD$11="Muy Alta",'Mapa final'!$AF$11="Leve"),CONCATENATE("R2C",'Mapa final'!$S$11),"")</f>
        <v/>
      </c>
      <c r="AG10" s="155" t="str">
        <f>IF(AND('Mapa final'!$AD$12="Muy Alta",'Mapa final'!$AF$12="Leve"),CONCATENATE("R2C",'Mapa final'!$S$12),"")</f>
        <v/>
      </c>
      <c r="AH10" s="46" t="str">
        <f>IF(AND('Mapa final'!$AD$11="Muy Alta",'Mapa final'!$AF$11="Catastrófico"),CONCATENATE("R2C",'Mapa final'!$S$11),"")</f>
        <v/>
      </c>
      <c r="AI10" s="157" t="str">
        <f>IF(AND('Mapa final'!$AD$12="Muy Alta",'Mapa final'!$AF$12="Catastrófico"),CONCATENATE("R2C",'Mapa final'!$S$12),"")</f>
        <v/>
      </c>
      <c r="AJ10" s="157" t="str">
        <f>IF(AND('Mapa final'!$AD$11="Muy Alta",'Mapa final'!$AF$11="Catastrófico"),CONCATENATE("R2C",'Mapa final'!$S$11),"")</f>
        <v/>
      </c>
      <c r="AK10" s="157" t="str">
        <f>IF(AND('Mapa final'!$AD$12="Muy Alta",'Mapa final'!$AF$12="Catastrófico"),CONCATENATE("R2C",'Mapa final'!$S$12),"")</f>
        <v/>
      </c>
      <c r="AL10" s="157" t="str">
        <f>IF(AND('Mapa final'!$AD$11="Muy Alta",'Mapa final'!$AF$11="Catastrófico"),CONCATENATE("R2C",'Mapa final'!$S$11),"")</f>
        <v/>
      </c>
      <c r="AM10" s="47" t="str">
        <f>IF(AND('Mapa final'!$AD$12="Muy Alta",'Mapa final'!$AF$12="Catastrófico"),CONCATENATE("R2C",'Mapa final'!$S$12),"")</f>
        <v/>
      </c>
      <c r="AN10" s="70"/>
      <c r="AO10" s="364"/>
      <c r="AP10" s="365"/>
      <c r="AQ10" s="365"/>
      <c r="AR10" s="365"/>
      <c r="AS10" s="365"/>
      <c r="AT10" s="366"/>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25">
      <c r="A11" s="70"/>
      <c r="B11" s="303"/>
      <c r="C11" s="303"/>
      <c r="D11" s="304"/>
      <c r="E11" s="344"/>
      <c r="F11" s="345"/>
      <c r="G11" s="345"/>
      <c r="H11" s="345"/>
      <c r="I11" s="345"/>
      <c r="J11" s="44" t="str">
        <f>IF(AND('Mapa final'!$AD$11="Muy Alta",'Mapa final'!$AF$11="Leve"),CONCATENATE("R2C",'Mapa final'!$S$11),"")</f>
        <v/>
      </c>
      <c r="K11" s="155" t="str">
        <f>IF(AND('Mapa final'!$AD$12="Muy Alta",'Mapa final'!$AF$12="Leve"),CONCATENATE("R2C",'Mapa final'!$S$12),"")</f>
        <v/>
      </c>
      <c r="L11" s="155" t="str">
        <f>IF(AND('Mapa final'!$AD$11="Muy Alta",'Mapa final'!$AF$11="Leve"),CONCATENATE("R2C",'Mapa final'!$S$11),"")</f>
        <v/>
      </c>
      <c r="M11" s="155" t="str">
        <f>IF(AND('Mapa final'!$AD$12="Muy Alta",'Mapa final'!$AF$12="Leve"),CONCATENATE("R2C",'Mapa final'!$S$12),"")</f>
        <v/>
      </c>
      <c r="N11" s="155" t="str">
        <f>IF(AND('Mapa final'!$AD$11="Muy Alta",'Mapa final'!$AF$11="Leve"),CONCATENATE("R2C",'Mapa final'!$S$11),"")</f>
        <v/>
      </c>
      <c r="O11" s="45" t="str">
        <f>IF(AND('Mapa final'!$AD$12="Muy Alta",'Mapa final'!$AF$12="Leve"),CONCATENATE("R2C",'Mapa final'!$S$12),"")</f>
        <v/>
      </c>
      <c r="P11" s="44" t="str">
        <f>IF(AND('Mapa final'!$AD$11="Muy Alta",'Mapa final'!$AF$11="Leve"),CONCATENATE("R2C",'Mapa final'!$S$11),"")</f>
        <v/>
      </c>
      <c r="Q11" s="155" t="str">
        <f>IF(AND('Mapa final'!$AD$12="Muy Alta",'Mapa final'!$AF$12="Leve"),CONCATENATE("R2C",'Mapa final'!$S$12),"")</f>
        <v/>
      </c>
      <c r="R11" s="155" t="str">
        <f>IF(AND('Mapa final'!$AD$11="Muy Alta",'Mapa final'!$AF$11="Leve"),CONCATENATE("R2C",'Mapa final'!$S$11),"")</f>
        <v/>
      </c>
      <c r="S11" s="155" t="str">
        <f>IF(AND('Mapa final'!$AD$12="Muy Alta",'Mapa final'!$AF$12="Leve"),CONCATENATE("R2C",'Mapa final'!$S$12),"")</f>
        <v/>
      </c>
      <c r="T11" s="155" t="str">
        <f>IF(AND('Mapa final'!$AD$11="Muy Alta",'Mapa final'!$AF$11="Leve"),CONCATENATE("R2C",'Mapa final'!$S$11),"")</f>
        <v/>
      </c>
      <c r="U11" s="45" t="str">
        <f>IF(AND('Mapa final'!$AD$12="Muy Alta",'Mapa final'!$AF$12="Leve"),CONCATENATE("R2C",'Mapa final'!$S$12),"")</f>
        <v/>
      </c>
      <c r="V11" s="44" t="str">
        <f>IF(AND('Mapa final'!$AD$11="Muy Alta",'Mapa final'!$AF$11="Leve"),CONCATENATE("R2C",'Mapa final'!$S$11),"")</f>
        <v/>
      </c>
      <c r="W11" s="155" t="str">
        <f>IF(AND('Mapa final'!$AD$12="Muy Alta",'Mapa final'!$AF$12="Leve"),CONCATENATE("R2C",'Mapa final'!$S$12),"")</f>
        <v/>
      </c>
      <c r="X11" s="155" t="str">
        <f>IF(AND('Mapa final'!$AD$11="Muy Alta",'Mapa final'!$AF$11="Leve"),CONCATENATE("R2C",'Mapa final'!$S$11),"")</f>
        <v/>
      </c>
      <c r="Y11" s="155" t="str">
        <f>IF(AND('Mapa final'!$AD$12="Muy Alta",'Mapa final'!$AF$12="Leve"),CONCATENATE("R2C",'Mapa final'!$S$12),"")</f>
        <v/>
      </c>
      <c r="Z11" s="155" t="str">
        <f>IF(AND('Mapa final'!$AD$11="Muy Alta",'Mapa final'!$AF$11="Leve"),CONCATENATE("R2C",'Mapa final'!$S$11),"")</f>
        <v/>
      </c>
      <c r="AA11" s="45" t="str">
        <f>IF(AND('Mapa final'!$AD$12="Muy Alta",'Mapa final'!$AF$12="Leve"),CONCATENATE("R2C",'Mapa final'!$S$12),"")</f>
        <v/>
      </c>
      <c r="AB11" s="44" t="str">
        <f>IF(AND('Mapa final'!$AD$11="Muy Alta",'Mapa final'!$AF$11="Leve"),CONCATENATE("R2C",'Mapa final'!$S$11),"")</f>
        <v/>
      </c>
      <c r="AC11" s="155" t="str">
        <f>IF(AND('Mapa final'!$AD$12="Muy Alta",'Mapa final'!$AF$12="Leve"),CONCATENATE("R2C",'Mapa final'!$S$12),"")</f>
        <v/>
      </c>
      <c r="AD11" s="155" t="str">
        <f>IF(AND('Mapa final'!$AD$11="Muy Alta",'Mapa final'!$AF$11="Leve"),CONCATENATE("R2C",'Mapa final'!$S$11),"")</f>
        <v/>
      </c>
      <c r="AE11" s="155" t="str">
        <f>IF(AND('Mapa final'!$AD$12="Muy Alta",'Mapa final'!$AF$12="Leve"),CONCATENATE("R2C",'Mapa final'!$S$12),"")</f>
        <v/>
      </c>
      <c r="AF11" s="155" t="str">
        <f>IF(AND('Mapa final'!$AD$11="Muy Alta",'Mapa final'!$AF$11="Leve"),CONCATENATE("R2C",'Mapa final'!$S$11),"")</f>
        <v/>
      </c>
      <c r="AG11" s="155" t="str">
        <f>IF(AND('Mapa final'!$AD$12="Muy Alta",'Mapa final'!$AF$12="Leve"),CONCATENATE("R2C",'Mapa final'!$S$12),"")</f>
        <v/>
      </c>
      <c r="AH11" s="46" t="str">
        <f>IF(AND('Mapa final'!$AD$11="Muy Alta",'Mapa final'!$AF$11="Catastrófico"),CONCATENATE("R2C",'Mapa final'!$S$11),"")</f>
        <v/>
      </c>
      <c r="AI11" s="157" t="str">
        <f>IF(AND('Mapa final'!$AD$12="Muy Alta",'Mapa final'!$AF$12="Catastrófico"),CONCATENATE("R2C",'Mapa final'!$S$12),"")</f>
        <v/>
      </c>
      <c r="AJ11" s="157" t="str">
        <f>IF(AND('Mapa final'!$AD$11="Muy Alta",'Mapa final'!$AF$11="Catastrófico"),CONCATENATE("R2C",'Mapa final'!$S$11),"")</f>
        <v/>
      </c>
      <c r="AK11" s="157" t="str">
        <f>IF(AND('Mapa final'!$AD$12="Muy Alta",'Mapa final'!$AF$12="Catastrófico"),CONCATENATE("R2C",'Mapa final'!$S$12),"")</f>
        <v/>
      </c>
      <c r="AL11" s="157" t="str">
        <f>IF(AND('Mapa final'!$AD$11="Muy Alta",'Mapa final'!$AF$11="Catastrófico"),CONCATENATE("R2C",'Mapa final'!$S$11),"")</f>
        <v/>
      </c>
      <c r="AM11" s="47" t="str">
        <f>IF(AND('Mapa final'!$AD$12="Muy Alta",'Mapa final'!$AF$12="Catastrófico"),CONCATENATE("R2C",'Mapa final'!$S$12),"")</f>
        <v/>
      </c>
      <c r="AN11" s="70"/>
      <c r="AO11" s="364"/>
      <c r="AP11" s="365"/>
      <c r="AQ11" s="365"/>
      <c r="AR11" s="365"/>
      <c r="AS11" s="365"/>
      <c r="AT11" s="366"/>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25">
      <c r="A12" s="70"/>
      <c r="B12" s="303"/>
      <c r="C12" s="303"/>
      <c r="D12" s="304"/>
      <c r="E12" s="344"/>
      <c r="F12" s="345"/>
      <c r="G12" s="345"/>
      <c r="H12" s="345"/>
      <c r="I12" s="345"/>
      <c r="J12" s="44" t="str">
        <f>IF(AND('Mapa final'!$AD$11="Muy Alta",'Mapa final'!$AF$11="Leve"),CONCATENATE("R2C",'Mapa final'!$S$11),"")</f>
        <v/>
      </c>
      <c r="K12" s="155" t="str">
        <f>IF(AND('Mapa final'!$AD$12="Muy Alta",'Mapa final'!$AF$12="Leve"),CONCATENATE("R2C",'Mapa final'!$S$12),"")</f>
        <v/>
      </c>
      <c r="L12" s="155" t="str">
        <f>IF(AND('Mapa final'!$AD$11="Muy Alta",'Mapa final'!$AF$11="Leve"),CONCATENATE("R2C",'Mapa final'!$S$11),"")</f>
        <v/>
      </c>
      <c r="M12" s="155" t="str">
        <f>IF(AND('Mapa final'!$AD$12="Muy Alta",'Mapa final'!$AF$12="Leve"),CONCATENATE("R2C",'Mapa final'!$S$12),"")</f>
        <v/>
      </c>
      <c r="N12" s="155" t="str">
        <f>IF(AND('Mapa final'!$AD$11="Muy Alta",'Mapa final'!$AF$11="Leve"),CONCATENATE("R2C",'Mapa final'!$S$11),"")</f>
        <v/>
      </c>
      <c r="O12" s="45" t="str">
        <f>IF(AND('Mapa final'!$AD$12="Muy Alta",'Mapa final'!$AF$12="Leve"),CONCATENATE("R2C",'Mapa final'!$S$12),"")</f>
        <v/>
      </c>
      <c r="P12" s="44" t="str">
        <f>IF(AND('Mapa final'!$AD$11="Muy Alta",'Mapa final'!$AF$11="Leve"),CONCATENATE("R2C",'Mapa final'!$S$11),"")</f>
        <v/>
      </c>
      <c r="Q12" s="155" t="str">
        <f>IF(AND('Mapa final'!$AD$12="Muy Alta",'Mapa final'!$AF$12="Leve"),CONCATENATE("R2C",'Mapa final'!$S$12),"")</f>
        <v/>
      </c>
      <c r="R12" s="155" t="str">
        <f>IF(AND('Mapa final'!$AD$11="Muy Alta",'Mapa final'!$AF$11="Leve"),CONCATENATE("R2C",'Mapa final'!$S$11),"")</f>
        <v/>
      </c>
      <c r="S12" s="155" t="str">
        <f>IF(AND('Mapa final'!$AD$12="Muy Alta",'Mapa final'!$AF$12="Leve"),CONCATENATE("R2C",'Mapa final'!$S$12),"")</f>
        <v/>
      </c>
      <c r="T12" s="155" t="str">
        <f>IF(AND('Mapa final'!$AD$11="Muy Alta",'Mapa final'!$AF$11="Leve"),CONCATENATE("R2C",'Mapa final'!$S$11),"")</f>
        <v/>
      </c>
      <c r="U12" s="45" t="str">
        <f>IF(AND('Mapa final'!$AD$12="Muy Alta",'Mapa final'!$AF$12="Leve"),CONCATENATE("R2C",'Mapa final'!$S$12),"")</f>
        <v/>
      </c>
      <c r="V12" s="44" t="str">
        <f>IF(AND('Mapa final'!$AD$11="Muy Alta",'Mapa final'!$AF$11="Leve"),CONCATENATE("R2C",'Mapa final'!$S$11),"")</f>
        <v/>
      </c>
      <c r="W12" s="155" t="str">
        <f>IF(AND('Mapa final'!$AD$12="Muy Alta",'Mapa final'!$AF$12="Leve"),CONCATENATE("R2C",'Mapa final'!$S$12),"")</f>
        <v/>
      </c>
      <c r="X12" s="155" t="str">
        <f>IF(AND('Mapa final'!$AD$11="Muy Alta",'Mapa final'!$AF$11="Leve"),CONCATENATE("R2C",'Mapa final'!$S$11),"")</f>
        <v/>
      </c>
      <c r="Y12" s="155" t="str">
        <f>IF(AND('Mapa final'!$AD$12="Muy Alta",'Mapa final'!$AF$12="Leve"),CONCATENATE("R2C",'Mapa final'!$S$12),"")</f>
        <v/>
      </c>
      <c r="Z12" s="155" t="str">
        <f>IF(AND('Mapa final'!$AD$11="Muy Alta",'Mapa final'!$AF$11="Leve"),CONCATENATE("R2C",'Mapa final'!$S$11),"")</f>
        <v/>
      </c>
      <c r="AA12" s="45" t="str">
        <f>IF(AND('Mapa final'!$AD$12="Muy Alta",'Mapa final'!$AF$12="Leve"),CONCATENATE("R2C",'Mapa final'!$S$12),"")</f>
        <v/>
      </c>
      <c r="AB12" s="44" t="str">
        <f>IF(AND('Mapa final'!$AD$11="Muy Alta",'Mapa final'!$AF$11="Leve"),CONCATENATE("R2C",'Mapa final'!$S$11),"")</f>
        <v/>
      </c>
      <c r="AC12" s="155" t="str">
        <f>IF(AND('Mapa final'!$AD$12="Muy Alta",'Mapa final'!$AF$12="Leve"),CONCATENATE("R2C",'Mapa final'!$S$12),"")</f>
        <v/>
      </c>
      <c r="AD12" s="155" t="str">
        <f>IF(AND('Mapa final'!$AD$11="Muy Alta",'Mapa final'!$AF$11="Leve"),CONCATENATE("R2C",'Mapa final'!$S$11),"")</f>
        <v/>
      </c>
      <c r="AE12" s="155" t="str">
        <f>IF(AND('Mapa final'!$AD$12="Muy Alta",'Mapa final'!$AF$12="Leve"),CONCATENATE("R2C",'Mapa final'!$S$12),"")</f>
        <v/>
      </c>
      <c r="AF12" s="155" t="str">
        <f>IF(AND('Mapa final'!$AD$11="Muy Alta",'Mapa final'!$AF$11="Leve"),CONCATENATE("R2C",'Mapa final'!$S$11),"")</f>
        <v/>
      </c>
      <c r="AG12" s="155" t="str">
        <f>IF(AND('Mapa final'!$AD$12="Muy Alta",'Mapa final'!$AF$12="Leve"),CONCATENATE("R2C",'Mapa final'!$S$12),"")</f>
        <v/>
      </c>
      <c r="AH12" s="46" t="str">
        <f>IF(AND('Mapa final'!$AD$11="Muy Alta",'Mapa final'!$AF$11="Catastrófico"),CONCATENATE("R2C",'Mapa final'!$S$11),"")</f>
        <v/>
      </c>
      <c r="AI12" s="157" t="str">
        <f>IF(AND('Mapa final'!$AD$12="Muy Alta",'Mapa final'!$AF$12="Catastrófico"),CONCATENATE("R2C",'Mapa final'!$S$12),"")</f>
        <v/>
      </c>
      <c r="AJ12" s="157" t="str">
        <f>IF(AND('Mapa final'!$AD$11="Muy Alta",'Mapa final'!$AF$11="Catastrófico"),CONCATENATE("R2C",'Mapa final'!$S$11),"")</f>
        <v/>
      </c>
      <c r="AK12" s="157" t="str">
        <f>IF(AND('Mapa final'!$AD$12="Muy Alta",'Mapa final'!$AF$12="Catastrófico"),CONCATENATE("R2C",'Mapa final'!$S$12),"")</f>
        <v/>
      </c>
      <c r="AL12" s="157" t="str">
        <f>IF(AND('Mapa final'!$AD$11="Muy Alta",'Mapa final'!$AF$11="Catastrófico"),CONCATENATE("R2C",'Mapa final'!$S$11),"")</f>
        <v/>
      </c>
      <c r="AM12" s="47" t="str">
        <f>IF(AND('Mapa final'!$AD$12="Muy Alta",'Mapa final'!$AF$12="Catastrófico"),CONCATENATE("R2C",'Mapa final'!$S$12),"")</f>
        <v/>
      </c>
      <c r="AN12" s="70"/>
      <c r="AO12" s="364"/>
      <c r="AP12" s="365"/>
      <c r="AQ12" s="365"/>
      <c r="AR12" s="365"/>
      <c r="AS12" s="365"/>
      <c r="AT12" s="366"/>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25">
      <c r="A13" s="70"/>
      <c r="B13" s="303"/>
      <c r="C13" s="303"/>
      <c r="D13" s="304"/>
      <c r="E13" s="344"/>
      <c r="F13" s="345"/>
      <c r="G13" s="345"/>
      <c r="H13" s="345"/>
      <c r="I13" s="345"/>
      <c r="J13" s="44" t="str">
        <f>IF(AND('Mapa final'!$AD$11="Muy Alta",'Mapa final'!$AF$11="Leve"),CONCATENATE("R2C",'Mapa final'!$S$11),"")</f>
        <v/>
      </c>
      <c r="K13" s="155" t="str">
        <f>IF(AND('Mapa final'!$AD$12="Muy Alta",'Mapa final'!$AF$12="Leve"),CONCATENATE("R2C",'Mapa final'!$S$12),"")</f>
        <v/>
      </c>
      <c r="L13" s="155" t="str">
        <f>IF(AND('Mapa final'!$AD$11="Muy Alta",'Mapa final'!$AF$11="Leve"),CONCATENATE("R2C",'Mapa final'!$S$11),"")</f>
        <v/>
      </c>
      <c r="M13" s="155" t="str">
        <f>IF(AND('Mapa final'!$AD$12="Muy Alta",'Mapa final'!$AF$12="Leve"),CONCATENATE("R2C",'Mapa final'!$S$12),"")</f>
        <v/>
      </c>
      <c r="N13" s="155" t="str">
        <f>IF(AND('Mapa final'!$AD$11="Muy Alta",'Mapa final'!$AF$11="Leve"),CONCATENATE("R2C",'Mapa final'!$S$11),"")</f>
        <v/>
      </c>
      <c r="O13" s="45" t="str">
        <f>IF(AND('Mapa final'!$AD$12="Muy Alta",'Mapa final'!$AF$12="Leve"),CONCATENATE("R2C",'Mapa final'!$S$12),"")</f>
        <v/>
      </c>
      <c r="P13" s="44" t="str">
        <f>IF(AND('Mapa final'!$AD$11="Muy Alta",'Mapa final'!$AF$11="Leve"),CONCATENATE("R2C",'Mapa final'!$S$11),"")</f>
        <v/>
      </c>
      <c r="Q13" s="155" t="str">
        <f>IF(AND('Mapa final'!$AD$12="Muy Alta",'Mapa final'!$AF$12="Leve"),CONCATENATE("R2C",'Mapa final'!$S$12),"")</f>
        <v/>
      </c>
      <c r="R13" s="155" t="str">
        <f>IF(AND('Mapa final'!$AD$11="Muy Alta",'Mapa final'!$AF$11="Leve"),CONCATENATE("R2C",'Mapa final'!$S$11),"")</f>
        <v/>
      </c>
      <c r="S13" s="155" t="str">
        <f>IF(AND('Mapa final'!$AD$12="Muy Alta",'Mapa final'!$AF$12="Leve"),CONCATENATE("R2C",'Mapa final'!$S$12),"")</f>
        <v/>
      </c>
      <c r="T13" s="155" t="str">
        <f>IF(AND('Mapa final'!$AD$11="Muy Alta",'Mapa final'!$AF$11="Leve"),CONCATENATE("R2C",'Mapa final'!$S$11),"")</f>
        <v/>
      </c>
      <c r="U13" s="45" t="str">
        <f>IF(AND('Mapa final'!$AD$12="Muy Alta",'Mapa final'!$AF$12="Leve"),CONCATENATE("R2C",'Mapa final'!$S$12),"")</f>
        <v/>
      </c>
      <c r="V13" s="44" t="str">
        <f>IF(AND('Mapa final'!$AD$11="Muy Alta",'Mapa final'!$AF$11="Leve"),CONCATENATE("R2C",'Mapa final'!$S$11),"")</f>
        <v/>
      </c>
      <c r="W13" s="155" t="str">
        <f>IF(AND('Mapa final'!$AD$12="Muy Alta",'Mapa final'!$AF$12="Leve"),CONCATENATE("R2C",'Mapa final'!$S$12),"")</f>
        <v/>
      </c>
      <c r="X13" s="155" t="str">
        <f>IF(AND('Mapa final'!$AD$11="Muy Alta",'Mapa final'!$AF$11="Leve"),CONCATENATE("R2C",'Mapa final'!$S$11),"")</f>
        <v/>
      </c>
      <c r="Y13" s="155" t="str">
        <f>IF(AND('Mapa final'!$AD$12="Muy Alta",'Mapa final'!$AF$12="Leve"),CONCATENATE("R2C",'Mapa final'!$S$12),"")</f>
        <v/>
      </c>
      <c r="Z13" s="155" t="str">
        <f>IF(AND('Mapa final'!$AD$11="Muy Alta",'Mapa final'!$AF$11="Leve"),CONCATENATE("R2C",'Mapa final'!$S$11),"")</f>
        <v/>
      </c>
      <c r="AA13" s="45" t="str">
        <f>IF(AND('Mapa final'!$AD$12="Muy Alta",'Mapa final'!$AF$12="Leve"),CONCATENATE("R2C",'Mapa final'!$S$12),"")</f>
        <v/>
      </c>
      <c r="AB13" s="44" t="str">
        <f>IF(AND('Mapa final'!$AD$11="Muy Alta",'Mapa final'!$AF$11="Leve"),CONCATENATE("R2C",'Mapa final'!$S$11),"")</f>
        <v/>
      </c>
      <c r="AC13" s="155" t="str">
        <f>IF(AND('Mapa final'!$AD$12="Muy Alta",'Mapa final'!$AF$12="Leve"),CONCATENATE("R2C",'Mapa final'!$S$12),"")</f>
        <v/>
      </c>
      <c r="AD13" s="155" t="str">
        <f>IF(AND('Mapa final'!$AD$11="Muy Alta",'Mapa final'!$AF$11="Leve"),CONCATENATE("R2C",'Mapa final'!$S$11),"")</f>
        <v/>
      </c>
      <c r="AE13" s="155" t="str">
        <f>IF(AND('Mapa final'!$AD$12="Muy Alta",'Mapa final'!$AF$12="Leve"),CONCATENATE("R2C",'Mapa final'!$S$12),"")</f>
        <v/>
      </c>
      <c r="AF13" s="155" t="str">
        <f>IF(AND('Mapa final'!$AD$11="Muy Alta",'Mapa final'!$AF$11="Leve"),CONCATENATE("R2C",'Mapa final'!$S$11),"")</f>
        <v/>
      </c>
      <c r="AG13" s="155" t="str">
        <f>IF(AND('Mapa final'!$AD$12="Muy Alta",'Mapa final'!$AF$12="Leve"),CONCATENATE("R2C",'Mapa final'!$S$12),"")</f>
        <v/>
      </c>
      <c r="AH13" s="46" t="str">
        <f>IF(AND('Mapa final'!$AD$11="Muy Alta",'Mapa final'!$AF$11="Catastrófico"),CONCATENATE("R2C",'Mapa final'!$S$11),"")</f>
        <v/>
      </c>
      <c r="AI13" s="157" t="str">
        <f>IF(AND('Mapa final'!$AD$12="Muy Alta",'Mapa final'!$AF$12="Catastrófico"),CONCATENATE("R2C",'Mapa final'!$S$12),"")</f>
        <v/>
      </c>
      <c r="AJ13" s="157" t="str">
        <f>IF(AND('Mapa final'!$AD$11="Muy Alta",'Mapa final'!$AF$11="Catastrófico"),CONCATENATE("R2C",'Mapa final'!$S$11),"")</f>
        <v/>
      </c>
      <c r="AK13" s="157" t="str">
        <f>IF(AND('Mapa final'!$AD$12="Muy Alta",'Mapa final'!$AF$12="Catastrófico"),CONCATENATE("R2C",'Mapa final'!$S$12),"")</f>
        <v/>
      </c>
      <c r="AL13" s="157" t="str">
        <f>IF(AND('Mapa final'!$AD$11="Muy Alta",'Mapa final'!$AF$11="Catastrófico"),CONCATENATE("R2C",'Mapa final'!$S$11),"")</f>
        <v/>
      </c>
      <c r="AM13" s="47" t="str">
        <f>IF(AND('Mapa final'!$AD$12="Muy Alta",'Mapa final'!$AF$12="Catastrófico"),CONCATENATE("R2C",'Mapa final'!$S$12),"")</f>
        <v/>
      </c>
      <c r="AN13" s="70"/>
      <c r="AO13" s="364"/>
      <c r="AP13" s="365"/>
      <c r="AQ13" s="365"/>
      <c r="AR13" s="365"/>
      <c r="AS13" s="365"/>
      <c r="AT13" s="366"/>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25">
      <c r="A14" s="70"/>
      <c r="B14" s="303"/>
      <c r="C14" s="303"/>
      <c r="D14" s="304"/>
      <c r="E14" s="344"/>
      <c r="F14" s="345"/>
      <c r="G14" s="345"/>
      <c r="H14" s="345"/>
      <c r="I14" s="345"/>
      <c r="J14" s="44" t="str">
        <f>IF(AND('Mapa final'!$AD$11="Muy Alta",'Mapa final'!$AF$11="Leve"),CONCATENATE("R2C",'Mapa final'!$S$11),"")</f>
        <v/>
      </c>
      <c r="K14" s="155" t="str">
        <f>IF(AND('Mapa final'!$AD$12="Muy Alta",'Mapa final'!$AF$12="Leve"),CONCATENATE("R2C",'Mapa final'!$S$12),"")</f>
        <v/>
      </c>
      <c r="L14" s="155" t="str">
        <f>IF(AND('Mapa final'!$AD$11="Muy Alta",'Mapa final'!$AF$11="Leve"),CONCATENATE("R2C",'Mapa final'!$S$11),"")</f>
        <v/>
      </c>
      <c r="M14" s="155" t="str">
        <f>IF(AND('Mapa final'!$AD$12="Muy Alta",'Mapa final'!$AF$12="Leve"),CONCATENATE("R2C",'Mapa final'!$S$12),"")</f>
        <v/>
      </c>
      <c r="N14" s="155" t="str">
        <f>IF(AND('Mapa final'!$AD$11="Muy Alta",'Mapa final'!$AF$11="Leve"),CONCATENATE("R2C",'Mapa final'!$S$11),"")</f>
        <v/>
      </c>
      <c r="O14" s="45" t="str">
        <f>IF(AND('Mapa final'!$AD$12="Muy Alta",'Mapa final'!$AF$12="Leve"),CONCATENATE("R2C",'Mapa final'!$S$12),"")</f>
        <v/>
      </c>
      <c r="P14" s="44" t="str">
        <f>IF(AND('Mapa final'!$AD$11="Muy Alta",'Mapa final'!$AF$11="Leve"),CONCATENATE("R2C",'Mapa final'!$S$11),"")</f>
        <v/>
      </c>
      <c r="Q14" s="155" t="str">
        <f>IF(AND('Mapa final'!$AD$12="Muy Alta",'Mapa final'!$AF$12="Leve"),CONCATENATE("R2C",'Mapa final'!$S$12),"")</f>
        <v/>
      </c>
      <c r="R14" s="155" t="str">
        <f>IF(AND('Mapa final'!$AD$11="Muy Alta",'Mapa final'!$AF$11="Leve"),CONCATENATE("R2C",'Mapa final'!$S$11),"")</f>
        <v/>
      </c>
      <c r="S14" s="155" t="str">
        <f>IF(AND('Mapa final'!$AD$12="Muy Alta",'Mapa final'!$AF$12="Leve"),CONCATENATE("R2C",'Mapa final'!$S$12),"")</f>
        <v/>
      </c>
      <c r="T14" s="155" t="str">
        <f>IF(AND('Mapa final'!$AD$11="Muy Alta",'Mapa final'!$AF$11="Leve"),CONCATENATE("R2C",'Mapa final'!$S$11),"")</f>
        <v/>
      </c>
      <c r="U14" s="45" t="str">
        <f>IF(AND('Mapa final'!$AD$12="Muy Alta",'Mapa final'!$AF$12="Leve"),CONCATENATE("R2C",'Mapa final'!$S$12),"")</f>
        <v/>
      </c>
      <c r="V14" s="44" t="str">
        <f>IF(AND('Mapa final'!$AD$11="Muy Alta",'Mapa final'!$AF$11="Leve"),CONCATENATE("R2C",'Mapa final'!$S$11),"")</f>
        <v/>
      </c>
      <c r="W14" s="155" t="str">
        <f>IF(AND('Mapa final'!$AD$12="Muy Alta",'Mapa final'!$AF$12="Leve"),CONCATENATE("R2C",'Mapa final'!$S$12),"")</f>
        <v/>
      </c>
      <c r="X14" s="155" t="str">
        <f>IF(AND('Mapa final'!$AD$11="Muy Alta",'Mapa final'!$AF$11="Leve"),CONCATENATE("R2C",'Mapa final'!$S$11),"")</f>
        <v/>
      </c>
      <c r="Y14" s="155" t="str">
        <f>IF(AND('Mapa final'!$AD$12="Muy Alta",'Mapa final'!$AF$12="Leve"),CONCATENATE("R2C",'Mapa final'!$S$12),"")</f>
        <v/>
      </c>
      <c r="Z14" s="155" t="str">
        <f>IF(AND('Mapa final'!$AD$11="Muy Alta",'Mapa final'!$AF$11="Leve"),CONCATENATE("R2C",'Mapa final'!$S$11),"")</f>
        <v/>
      </c>
      <c r="AA14" s="45" t="str">
        <f>IF(AND('Mapa final'!$AD$12="Muy Alta",'Mapa final'!$AF$12="Leve"),CONCATENATE("R2C",'Mapa final'!$S$12),"")</f>
        <v/>
      </c>
      <c r="AB14" s="44" t="str">
        <f>IF(AND('Mapa final'!$AD$11="Muy Alta",'Mapa final'!$AF$11="Leve"),CONCATENATE("R2C",'Mapa final'!$S$11),"")</f>
        <v/>
      </c>
      <c r="AC14" s="155" t="str">
        <f>IF(AND('Mapa final'!$AD$12="Muy Alta",'Mapa final'!$AF$12="Leve"),CONCATENATE("R2C",'Mapa final'!$S$12),"")</f>
        <v/>
      </c>
      <c r="AD14" s="155" t="str">
        <f>IF(AND('Mapa final'!$AD$11="Muy Alta",'Mapa final'!$AF$11="Leve"),CONCATENATE("R2C",'Mapa final'!$S$11),"")</f>
        <v/>
      </c>
      <c r="AE14" s="155" t="str">
        <f>IF(AND('Mapa final'!$AD$12="Muy Alta",'Mapa final'!$AF$12="Leve"),CONCATENATE("R2C",'Mapa final'!$S$12),"")</f>
        <v/>
      </c>
      <c r="AF14" s="155" t="str">
        <f>IF(AND('Mapa final'!$AD$11="Muy Alta",'Mapa final'!$AF$11="Leve"),CONCATENATE("R2C",'Mapa final'!$S$11),"")</f>
        <v/>
      </c>
      <c r="AG14" s="155" t="str">
        <f>IF(AND('Mapa final'!$AD$12="Muy Alta",'Mapa final'!$AF$12="Leve"),CONCATENATE("R2C",'Mapa final'!$S$12),"")</f>
        <v/>
      </c>
      <c r="AH14" s="46" t="str">
        <f>IF(AND('Mapa final'!$AD$11="Muy Alta",'Mapa final'!$AF$11="Catastrófico"),CONCATENATE("R2C",'Mapa final'!$S$11),"")</f>
        <v/>
      </c>
      <c r="AI14" s="157" t="str">
        <f>IF(AND('Mapa final'!$AD$12="Muy Alta",'Mapa final'!$AF$12="Catastrófico"),CONCATENATE("R2C",'Mapa final'!$S$12),"")</f>
        <v/>
      </c>
      <c r="AJ14" s="157" t="str">
        <f>IF(AND('Mapa final'!$AD$11="Muy Alta",'Mapa final'!$AF$11="Catastrófico"),CONCATENATE("R2C",'Mapa final'!$S$11),"")</f>
        <v/>
      </c>
      <c r="AK14" s="157" t="str">
        <f>IF(AND('Mapa final'!$AD$12="Muy Alta",'Mapa final'!$AF$12="Catastrófico"),CONCATENATE("R2C",'Mapa final'!$S$12),"")</f>
        <v/>
      </c>
      <c r="AL14" s="157" t="str">
        <f>IF(AND('Mapa final'!$AD$11="Muy Alta",'Mapa final'!$AF$11="Catastrófico"),CONCATENATE("R2C",'Mapa final'!$S$11),"")</f>
        <v/>
      </c>
      <c r="AM14" s="47" t="str">
        <f>IF(AND('Mapa final'!$AD$12="Muy Alta",'Mapa final'!$AF$12="Catastrófico"),CONCATENATE("R2C",'Mapa final'!$S$12),"")</f>
        <v/>
      </c>
      <c r="AN14" s="70"/>
      <c r="AO14" s="364"/>
      <c r="AP14" s="365"/>
      <c r="AQ14" s="365"/>
      <c r="AR14" s="365"/>
      <c r="AS14" s="365"/>
      <c r="AT14" s="366"/>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3">
      <c r="A15" s="70"/>
      <c r="B15" s="303"/>
      <c r="C15" s="303"/>
      <c r="D15" s="304"/>
      <c r="E15" s="347"/>
      <c r="F15" s="348"/>
      <c r="G15" s="348"/>
      <c r="H15" s="348"/>
      <c r="I15" s="348"/>
      <c r="J15" s="44" t="str">
        <f>IF(AND('Mapa final'!$AD$11="Muy Alta",'Mapa final'!$AF$11="Leve"),CONCATENATE("R2C",'Mapa final'!$S$11),"")</f>
        <v/>
      </c>
      <c r="K15" s="155" t="str">
        <f>IF(AND('Mapa final'!$AD$12="Muy Alta",'Mapa final'!$AF$12="Leve"),CONCATENATE("R2C",'Mapa final'!$S$12),"")</f>
        <v/>
      </c>
      <c r="L15" s="155" t="str">
        <f>IF(AND('Mapa final'!$AD$11="Muy Alta",'Mapa final'!$AF$11="Leve"),CONCATENATE("R2C",'Mapa final'!$S$11),"")</f>
        <v/>
      </c>
      <c r="M15" s="155" t="str">
        <f>IF(AND('Mapa final'!$AD$12="Muy Alta",'Mapa final'!$AF$12="Leve"),CONCATENATE("R2C",'Mapa final'!$S$12),"")</f>
        <v/>
      </c>
      <c r="N15" s="155" t="str">
        <f>IF(AND('Mapa final'!$AD$11="Muy Alta",'Mapa final'!$AF$11="Leve"),CONCATENATE("R2C",'Mapa final'!$S$11),"")</f>
        <v/>
      </c>
      <c r="O15" s="45" t="str">
        <f>IF(AND('Mapa final'!$AD$12="Muy Alta",'Mapa final'!$AF$12="Leve"),CONCATENATE("R2C",'Mapa final'!$S$12),"")</f>
        <v/>
      </c>
      <c r="P15" s="48" t="str">
        <f>IF(AND('Mapa final'!$AD$11="Muy Alta",'Mapa final'!$AF$11="Leve"),CONCATENATE("R2C",'Mapa final'!$S$11),"")</f>
        <v/>
      </c>
      <c r="Q15" s="49" t="str">
        <f>IF(AND('Mapa final'!$AD$12="Muy Alta",'Mapa final'!$AF$12="Leve"),CONCATENATE("R2C",'Mapa final'!$S$12),"")</f>
        <v/>
      </c>
      <c r="R15" s="49" t="str">
        <f>IF(AND('Mapa final'!$AD$11="Muy Alta",'Mapa final'!$AF$11="Leve"),CONCATENATE("R2C",'Mapa final'!$S$11),"")</f>
        <v/>
      </c>
      <c r="S15" s="49" t="str">
        <f>IF(AND('Mapa final'!$AD$12="Muy Alta",'Mapa final'!$AF$12="Leve"),CONCATENATE("R2C",'Mapa final'!$S$12),"")</f>
        <v/>
      </c>
      <c r="T15" s="49" t="str">
        <f>IF(AND('Mapa final'!$AD$11="Muy Alta",'Mapa final'!$AF$11="Leve"),CONCATENATE("R2C",'Mapa final'!$S$11),"")</f>
        <v/>
      </c>
      <c r="U15" s="50" t="str">
        <f>IF(AND('Mapa final'!$AD$12="Muy Alta",'Mapa final'!$AF$12="Leve"),CONCATENATE("R2C",'Mapa final'!$S$12),"")</f>
        <v/>
      </c>
      <c r="V15" s="48" t="str">
        <f>IF(AND('Mapa final'!$AD$11="Muy Alta",'Mapa final'!$AF$11="Leve"),CONCATENATE("R2C",'Mapa final'!$S$11),"")</f>
        <v/>
      </c>
      <c r="W15" s="49" t="str">
        <f>IF(AND('Mapa final'!$AD$12="Muy Alta",'Mapa final'!$AF$12="Leve"),CONCATENATE("R2C",'Mapa final'!$S$12),"")</f>
        <v/>
      </c>
      <c r="X15" s="49" t="str">
        <f>IF(AND('Mapa final'!$AD$11="Muy Alta",'Mapa final'!$AF$11="Leve"),CONCATENATE("R2C",'Mapa final'!$S$11),"")</f>
        <v/>
      </c>
      <c r="Y15" s="49" t="str">
        <f>IF(AND('Mapa final'!$AD$12="Muy Alta",'Mapa final'!$AF$12="Leve"),CONCATENATE("R2C",'Mapa final'!$S$12),"")</f>
        <v/>
      </c>
      <c r="Z15" s="49" t="str">
        <f>IF(AND('Mapa final'!$AD$11="Muy Alta",'Mapa final'!$AF$11="Leve"),CONCATENATE("R2C",'Mapa final'!$S$11),"")</f>
        <v/>
      </c>
      <c r="AA15" s="50" t="str">
        <f>IF(AND('Mapa final'!$AD$12="Muy Alta",'Mapa final'!$AF$12="Leve"),CONCATENATE("R2C",'Mapa final'!$S$12),"")</f>
        <v/>
      </c>
      <c r="AB15" s="48" t="str">
        <f>IF(AND('Mapa final'!$AD$11="Muy Alta",'Mapa final'!$AF$11="Leve"),CONCATENATE("R2C",'Mapa final'!$S$11),"")</f>
        <v/>
      </c>
      <c r="AC15" s="49" t="str">
        <f>IF(AND('Mapa final'!$AD$12="Muy Alta",'Mapa final'!$AF$12="Leve"),CONCATENATE("R2C",'Mapa final'!$S$12),"")</f>
        <v/>
      </c>
      <c r="AD15" s="49" t="str">
        <f>IF(AND('Mapa final'!$AD$11="Muy Alta",'Mapa final'!$AF$11="Leve"),CONCATENATE("R2C",'Mapa final'!$S$11),"")</f>
        <v/>
      </c>
      <c r="AE15" s="49" t="str">
        <f>IF(AND('Mapa final'!$AD$12="Muy Alta",'Mapa final'!$AF$12="Leve"),CONCATENATE("R2C",'Mapa final'!$S$12),"")</f>
        <v/>
      </c>
      <c r="AF15" s="49" t="str">
        <f>IF(AND('Mapa final'!$AD$11="Muy Alta",'Mapa final'!$AF$11="Leve"),CONCATENATE("R2C",'Mapa final'!$S$11),"")</f>
        <v/>
      </c>
      <c r="AG15" s="49" t="str">
        <f>IF(AND('Mapa final'!$AD$12="Muy Alta",'Mapa final'!$AF$12="Leve"),CONCATENATE("R2C",'Mapa final'!$S$12),"")</f>
        <v/>
      </c>
      <c r="AH15" s="51" t="str">
        <f>IF(AND('Mapa final'!$AD$11="Muy Alta",'Mapa final'!$AF$11="Catastrófico"),CONCATENATE("R2C",'Mapa final'!$S$11),"")</f>
        <v/>
      </c>
      <c r="AI15" s="52" t="str">
        <f>IF(AND('Mapa final'!$AD$12="Muy Alta",'Mapa final'!$AF$12="Catastrófico"),CONCATENATE("R2C",'Mapa final'!$S$12),"")</f>
        <v/>
      </c>
      <c r="AJ15" s="52" t="str">
        <f>IF(AND('Mapa final'!$AD$11="Muy Alta",'Mapa final'!$AF$11="Catastrófico"),CONCATENATE("R2C",'Mapa final'!$S$11),"")</f>
        <v/>
      </c>
      <c r="AK15" s="52" t="str">
        <f>IF(AND('Mapa final'!$AD$12="Muy Alta",'Mapa final'!$AF$12="Catastrófico"),CONCATENATE("R2C",'Mapa final'!$S$12),"")</f>
        <v/>
      </c>
      <c r="AL15" s="52" t="str">
        <f>IF(AND('Mapa final'!$AD$11="Muy Alta",'Mapa final'!$AF$11="Catastrófico"),CONCATENATE("R2C",'Mapa final'!$S$11),"")</f>
        <v/>
      </c>
      <c r="AM15" s="53" t="str">
        <f>IF(AND('Mapa final'!$AD$12="Muy Alta",'Mapa final'!$AF$12="Catastrófico"),CONCATENATE("R2C",'Mapa final'!$S$12),"")</f>
        <v/>
      </c>
      <c r="AN15" s="70"/>
      <c r="AO15" s="367"/>
      <c r="AP15" s="368"/>
      <c r="AQ15" s="368"/>
      <c r="AR15" s="368"/>
      <c r="AS15" s="368"/>
      <c r="AT15" s="369"/>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25">
      <c r="A16" s="70"/>
      <c r="B16" s="303"/>
      <c r="C16" s="303"/>
      <c r="D16" s="304"/>
      <c r="E16" s="341" t="s">
        <v>163</v>
      </c>
      <c r="F16" s="342"/>
      <c r="G16" s="342"/>
      <c r="H16" s="342"/>
      <c r="I16" s="342"/>
      <c r="J16" s="54" t="str">
        <f>IF(AND('Mapa final'!$AD$11="Alta",'Mapa final'!$AF$11="Leve"),CONCATENATE("R2C",'Mapa final'!$S$11),"")</f>
        <v/>
      </c>
      <c r="K16" s="55" t="str">
        <f>IF(AND('Mapa final'!$AD$12="Alta",'Mapa final'!$AF$12="Leve"),CONCATENATE("R2C",'Mapa final'!$S$12),"")</f>
        <v/>
      </c>
      <c r="L16" s="55" t="str">
        <f>IF(AND('Mapa final'!$AD$11="Alta",'Mapa final'!$AF$11="Leve"),CONCATENATE("R2C",'Mapa final'!$S$11),"")</f>
        <v/>
      </c>
      <c r="M16" s="55" t="str">
        <f>IF(AND('Mapa final'!$AD$12="Alta",'Mapa final'!$AF$12="Leve"),CONCATENATE("R2C",'Mapa final'!$S$12),"")</f>
        <v/>
      </c>
      <c r="N16" s="55" t="str">
        <f>IF(AND('Mapa final'!$AD$11="Alta",'Mapa final'!$AF$11="Leve"),CONCATENATE("R2C",'Mapa final'!$S$11),"")</f>
        <v/>
      </c>
      <c r="O16" s="56" t="str">
        <f>IF(AND('Mapa final'!$AD$12="Alta",'Mapa final'!$AF$12="Leve"),CONCATENATE("R2C",'Mapa final'!$S$12),"")</f>
        <v/>
      </c>
      <c r="P16" s="54" t="str">
        <f>IF(AND('Mapa final'!$AD$11="Alta",'Mapa final'!$AF$11="Leve"),CONCATENATE("R2C",'Mapa final'!$S$11),"")</f>
        <v/>
      </c>
      <c r="Q16" s="55" t="str">
        <f>IF(AND('Mapa final'!$AD$12="Alta",'Mapa final'!$AF$12="Leve"),CONCATENATE("R2C",'Mapa final'!$S$12),"")</f>
        <v/>
      </c>
      <c r="R16" s="55" t="str">
        <f>IF(AND('Mapa final'!$AD$11="Alta",'Mapa final'!$AF$11="Leve"),CONCATENATE("R2C",'Mapa final'!$S$11),"")</f>
        <v/>
      </c>
      <c r="S16" s="55" t="str">
        <f>IF(AND('Mapa final'!$AD$12="Alta",'Mapa final'!$AF$12="Leve"),CONCATENATE("R2C",'Mapa final'!$S$12),"")</f>
        <v/>
      </c>
      <c r="T16" s="55" t="str">
        <f>IF(AND('Mapa final'!$AD$11="Alta",'Mapa final'!$AF$11="Leve"),CONCATENATE("R2C",'Mapa final'!$S$11),"")</f>
        <v/>
      </c>
      <c r="U16" s="56" t="str">
        <f>IF(AND('Mapa final'!$AD$12="Alta",'Mapa final'!$AF$12="Leve"),CONCATENATE("R2C",'Mapa final'!$S$12),"")</f>
        <v/>
      </c>
      <c r="V16" s="38" t="str">
        <f>IF(AND('Mapa final'!$AD$11="Muy Alta",'Mapa final'!$AF$11="Leve"),CONCATENATE("R2C",'Mapa final'!$S$11),"")</f>
        <v/>
      </c>
      <c r="W16" s="39" t="str">
        <f>IF(AND('Mapa final'!$AD$12="Muy Alta",'Mapa final'!$AF$12="Leve"),CONCATENATE("R2C",'Mapa final'!$S$12),"")</f>
        <v/>
      </c>
      <c r="X16" s="39" t="str">
        <f>IF(AND('Mapa final'!$AD$11="Muy Alta",'Mapa final'!$AF$11="Leve"),CONCATENATE("R2C",'Mapa final'!$S$11),"")</f>
        <v/>
      </c>
      <c r="Y16" s="39" t="str">
        <f>IF(AND('Mapa final'!$AD$12="Muy Alta",'Mapa final'!$AF$12="Leve"),CONCATENATE("R2C",'Mapa final'!$S$12),"")</f>
        <v/>
      </c>
      <c r="Z16" s="39" t="str">
        <f>IF(AND('Mapa final'!$AD$11="Muy Alta",'Mapa final'!$AF$11="Leve"),CONCATENATE("R2C",'Mapa final'!$S$11),"")</f>
        <v/>
      </c>
      <c r="AA16" s="40" t="str">
        <f>IF(AND('Mapa final'!$AD$12="Muy Alta",'Mapa final'!$AF$12="Leve"),CONCATENATE("R2C",'Mapa final'!$S$12),"")</f>
        <v/>
      </c>
      <c r="AB16" s="38" t="str">
        <f>IF(AND('Mapa final'!$AD$11="Muy Alta",'Mapa final'!$AF$11="Leve"),CONCATENATE("R2C",'Mapa final'!$S$11),"")</f>
        <v/>
      </c>
      <c r="AC16" s="39" t="str">
        <f>IF(AND('Mapa final'!$AD$12="Muy Alta",'Mapa final'!$AF$12="Leve"),CONCATENATE("R2C",'Mapa final'!$S$12),"")</f>
        <v/>
      </c>
      <c r="AD16" s="39" t="str">
        <f>IF(AND('Mapa final'!$AD$11="Muy Alta",'Mapa final'!$AF$11="Leve"),CONCATENATE("R2C",'Mapa final'!$S$11),"")</f>
        <v/>
      </c>
      <c r="AE16" s="39" t="str">
        <f>IF(AND('Mapa final'!$AD$12="Muy Alta",'Mapa final'!$AF$12="Leve"),CONCATENATE("R2C",'Mapa final'!$S$12),"")</f>
        <v/>
      </c>
      <c r="AF16" s="39" t="str">
        <f>IF(AND('Mapa final'!$AD$11="Muy Alta",'Mapa final'!$AF$11="Leve"),CONCATENATE("R2C",'Mapa final'!$S$11),"")</f>
        <v/>
      </c>
      <c r="AG16" s="40" t="str">
        <f>IF(AND('Mapa final'!$AD$12="Muy Alta",'Mapa final'!$AF$12="Leve"),CONCATENATE("R2C",'Mapa final'!$S$12),"")</f>
        <v/>
      </c>
      <c r="AH16" s="41" t="str">
        <f>IF(AND('Mapa final'!$AD$11="Muy Alta",'Mapa final'!$AF$11="Catastrófico"),CONCATENATE("R2C",'Mapa final'!$S$11),"")</f>
        <v/>
      </c>
      <c r="AI16" s="42" t="str">
        <f>IF(AND('Mapa final'!$AD$12="Muy Alta",'Mapa final'!$AF$12="Catastrófico"),CONCATENATE("R2C",'Mapa final'!$S$12),"")</f>
        <v/>
      </c>
      <c r="AJ16" s="42" t="str">
        <f>IF(AND('Mapa final'!$AD$11="Muy Alta",'Mapa final'!$AF$11="Catastrófico"),CONCATENATE("R2C",'Mapa final'!$S$11),"")</f>
        <v/>
      </c>
      <c r="AK16" s="42" t="str">
        <f>IF(AND('Mapa final'!$AD$12="Muy Alta",'Mapa final'!$AF$12="Catastrófico"),CONCATENATE("R2C",'Mapa final'!$S$12),"")</f>
        <v/>
      </c>
      <c r="AL16" s="42" t="str">
        <f>IF(AND('Mapa final'!$AD$11="Muy Alta",'Mapa final'!$AF$11="Catastrófico"),CONCATENATE("R2C",'Mapa final'!$S$11),"")</f>
        <v/>
      </c>
      <c r="AM16" s="43" t="str">
        <f>IF(AND('Mapa final'!$AD$12="Muy Alta",'Mapa final'!$AF$12="Catastrófico"),CONCATENATE("R2C",'Mapa final'!$S$12),"")</f>
        <v/>
      </c>
      <c r="AN16" s="70"/>
      <c r="AO16" s="351" t="s">
        <v>164</v>
      </c>
      <c r="AP16" s="352"/>
      <c r="AQ16" s="352"/>
      <c r="AR16" s="352"/>
      <c r="AS16" s="352"/>
      <c r="AT16" s="353"/>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25">
      <c r="A17" s="70"/>
      <c r="B17" s="303"/>
      <c r="C17" s="303"/>
      <c r="D17" s="304"/>
      <c r="E17" s="360"/>
      <c r="F17" s="345"/>
      <c r="G17" s="345"/>
      <c r="H17" s="345"/>
      <c r="I17" s="345"/>
      <c r="J17" s="57" t="str">
        <f>IF(AND('Mapa final'!$AD$11="Alta",'Mapa final'!$AF$11="Leve"),CONCATENATE("R2C",'Mapa final'!$S$11),"")</f>
        <v/>
      </c>
      <c r="K17" s="156" t="str">
        <f>IF(AND('Mapa final'!$AD$12="Alta",'Mapa final'!$AF$12="Leve"),CONCATENATE("R2C",'Mapa final'!$S$12),"")</f>
        <v/>
      </c>
      <c r="L17" s="156" t="str">
        <f>IF(AND('Mapa final'!$AD$11="Alta",'Mapa final'!$AF$11="Leve"),CONCATENATE("R2C",'Mapa final'!$S$11),"")</f>
        <v/>
      </c>
      <c r="M17" s="156" t="str">
        <f>IF(AND('Mapa final'!$AD$12="Alta",'Mapa final'!$AF$12="Leve"),CONCATENATE("R2C",'Mapa final'!$S$12),"")</f>
        <v/>
      </c>
      <c r="N17" s="156" t="str">
        <f>IF(AND('Mapa final'!$AD$11="Alta",'Mapa final'!$AF$11="Leve"),CONCATENATE("R2C",'Mapa final'!$S$11),"")</f>
        <v/>
      </c>
      <c r="O17" s="58" t="str">
        <f>IF(AND('Mapa final'!$AD$12="Alta",'Mapa final'!$AF$12="Leve"),CONCATENATE("R2C",'Mapa final'!$S$12),"")</f>
        <v/>
      </c>
      <c r="P17" s="57" t="str">
        <f>IF(AND('Mapa final'!$AD$11="Alta",'Mapa final'!$AF$11="Leve"),CONCATENATE("R2C",'Mapa final'!$S$11),"")</f>
        <v/>
      </c>
      <c r="Q17" s="156" t="str">
        <f>IF(AND('Mapa final'!$AD$12="Alta",'Mapa final'!$AF$12="Leve"),CONCATENATE("R2C",'Mapa final'!$S$12),"")</f>
        <v/>
      </c>
      <c r="R17" s="156" t="str">
        <f>IF(AND('Mapa final'!$AD$11="Alta",'Mapa final'!$AF$11="Leve"),CONCATENATE("R2C",'Mapa final'!$S$11),"")</f>
        <v/>
      </c>
      <c r="S17" s="156" t="str">
        <f>IF(AND('Mapa final'!$AD$12="Alta",'Mapa final'!$AF$12="Leve"),CONCATENATE("R2C",'Mapa final'!$S$12),"")</f>
        <v/>
      </c>
      <c r="T17" s="156" t="str">
        <f>IF(AND('Mapa final'!$AD$11="Alta",'Mapa final'!$AF$11="Leve"),CONCATENATE("R2C",'Mapa final'!$S$11),"")</f>
        <v/>
      </c>
      <c r="U17" s="58" t="str">
        <f>IF(AND('Mapa final'!$AD$12="Alta",'Mapa final'!$AF$12="Leve"),CONCATENATE("R2C",'Mapa final'!$S$12),"")</f>
        <v/>
      </c>
      <c r="V17" s="44" t="str">
        <f>IF(AND('Mapa final'!$AD$11="Muy Alta",'Mapa final'!$AF$11="Leve"),CONCATENATE("R2C",'Mapa final'!$S$11),"")</f>
        <v/>
      </c>
      <c r="W17" s="155" t="str">
        <f>IF(AND('Mapa final'!$AD$12="Muy Alta",'Mapa final'!$AF$12="Leve"),CONCATENATE("R2C",'Mapa final'!$S$12),"")</f>
        <v/>
      </c>
      <c r="X17" s="155" t="str">
        <f>IF(AND('Mapa final'!$AD$11="Muy Alta",'Mapa final'!$AF$11="Leve"),CONCATENATE("R2C",'Mapa final'!$S$11),"")</f>
        <v/>
      </c>
      <c r="Y17" s="155" t="str">
        <f>IF(AND('Mapa final'!$AD$12="Muy Alta",'Mapa final'!$AF$12="Leve"),CONCATENATE("R2C",'Mapa final'!$S$12),"")</f>
        <v/>
      </c>
      <c r="Z17" s="155" t="str">
        <f>IF(AND('Mapa final'!$AD$11="Muy Alta",'Mapa final'!$AF$11="Leve"),CONCATENATE("R2C",'Mapa final'!$S$11),"")</f>
        <v/>
      </c>
      <c r="AA17" s="45" t="str">
        <f>IF(AND('Mapa final'!$AD$12="Muy Alta",'Mapa final'!$AF$12="Leve"),CONCATENATE("R2C",'Mapa final'!$S$12),"")</f>
        <v/>
      </c>
      <c r="AB17" s="44" t="str">
        <f>IF(AND('Mapa final'!$AD$11="Muy Alta",'Mapa final'!$AF$11="Leve"),CONCATENATE("R2C",'Mapa final'!$S$11),"")</f>
        <v/>
      </c>
      <c r="AC17" s="155" t="str">
        <f>IF(AND('Mapa final'!$AD$12="Muy Alta",'Mapa final'!$AF$12="Leve"),CONCATENATE("R2C",'Mapa final'!$S$12),"")</f>
        <v/>
      </c>
      <c r="AD17" s="155" t="str">
        <f>IF(AND('Mapa final'!$AD$11="Muy Alta",'Mapa final'!$AF$11="Leve"),CONCATENATE("R2C",'Mapa final'!$S$11),"")</f>
        <v/>
      </c>
      <c r="AE17" s="155" t="str">
        <f>IF(AND('Mapa final'!$AD$12="Muy Alta",'Mapa final'!$AF$12="Leve"),CONCATENATE("R2C",'Mapa final'!$S$12),"")</f>
        <v/>
      </c>
      <c r="AF17" s="155" t="str">
        <f>IF(AND('Mapa final'!$AD$11="Muy Alta",'Mapa final'!$AF$11="Leve"),CONCATENATE("R2C",'Mapa final'!$S$11),"")</f>
        <v/>
      </c>
      <c r="AG17" s="45" t="str">
        <f>IF(AND('Mapa final'!$AD$12="Muy Alta",'Mapa final'!$AF$12="Leve"),CONCATENATE("R2C",'Mapa final'!$S$12),"")</f>
        <v/>
      </c>
      <c r="AH17" s="46" t="str">
        <f>IF(AND('Mapa final'!$AD$11="Muy Alta",'Mapa final'!$AF$11="Catastrófico"),CONCATENATE("R2C",'Mapa final'!$S$11),"")</f>
        <v/>
      </c>
      <c r="AI17" s="157" t="str">
        <f>IF(AND('Mapa final'!$AD$12="Muy Alta",'Mapa final'!$AF$12="Catastrófico"),CONCATENATE("R2C",'Mapa final'!$S$12),"")</f>
        <v/>
      </c>
      <c r="AJ17" s="157" t="str">
        <f>IF(AND('Mapa final'!$AD$11="Muy Alta",'Mapa final'!$AF$11="Catastrófico"),CONCATENATE("R2C",'Mapa final'!$S$11),"")</f>
        <v/>
      </c>
      <c r="AK17" s="157" t="str">
        <f>IF(AND('Mapa final'!$AD$12="Muy Alta",'Mapa final'!$AF$12="Catastrófico"),CONCATENATE("R2C",'Mapa final'!$S$12),"")</f>
        <v/>
      </c>
      <c r="AL17" s="157" t="str">
        <f>IF(AND('Mapa final'!$AD$11="Muy Alta",'Mapa final'!$AF$11="Catastrófico"),CONCATENATE("R2C",'Mapa final'!$S$11),"")</f>
        <v/>
      </c>
      <c r="AM17" s="47" t="str">
        <f>IF(AND('Mapa final'!$AD$12="Muy Alta",'Mapa final'!$AF$12="Catastrófico"),CONCATENATE("R2C",'Mapa final'!$S$12),"")</f>
        <v/>
      </c>
      <c r="AN17" s="70"/>
      <c r="AO17" s="354"/>
      <c r="AP17" s="355"/>
      <c r="AQ17" s="355"/>
      <c r="AR17" s="355"/>
      <c r="AS17" s="355"/>
      <c r="AT17" s="356"/>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25">
      <c r="A18" s="70"/>
      <c r="B18" s="303"/>
      <c r="C18" s="303"/>
      <c r="D18" s="304"/>
      <c r="E18" s="344"/>
      <c r="F18" s="345"/>
      <c r="G18" s="345"/>
      <c r="H18" s="345"/>
      <c r="I18" s="345"/>
      <c r="J18" s="57" t="str">
        <f>IF(AND('Mapa final'!$AD$11="Alta",'Mapa final'!$AF$11="Leve"),CONCATENATE("R2C",'Mapa final'!$S$11),"")</f>
        <v/>
      </c>
      <c r="K18" s="156" t="str">
        <f>IF(AND('Mapa final'!$AD$12="Alta",'Mapa final'!$AF$12="Leve"),CONCATENATE("R2C",'Mapa final'!$S$12),"")</f>
        <v/>
      </c>
      <c r="L18" s="156" t="str">
        <f>IF(AND('Mapa final'!$AD$11="Alta",'Mapa final'!$AF$11="Leve"),CONCATENATE("R2C",'Mapa final'!$S$11),"")</f>
        <v/>
      </c>
      <c r="M18" s="156" t="str">
        <f>IF(AND('Mapa final'!$AD$12="Alta",'Mapa final'!$AF$12="Leve"),CONCATENATE("R2C",'Mapa final'!$S$12),"")</f>
        <v/>
      </c>
      <c r="N18" s="156" t="str">
        <f>IF(AND('Mapa final'!$AD$11="Alta",'Mapa final'!$AF$11="Leve"),CONCATENATE("R2C",'Mapa final'!$S$11),"")</f>
        <v/>
      </c>
      <c r="O18" s="58" t="str">
        <f>IF(AND('Mapa final'!$AD$12="Alta",'Mapa final'!$AF$12="Leve"),CONCATENATE("R2C",'Mapa final'!$S$12),"")</f>
        <v/>
      </c>
      <c r="P18" s="57" t="str">
        <f>IF(AND('Mapa final'!$AD$11="Alta",'Mapa final'!$AF$11="Leve"),CONCATENATE("R2C",'Mapa final'!$S$11),"")</f>
        <v/>
      </c>
      <c r="Q18" s="156" t="str">
        <f>IF(AND('Mapa final'!$AD$12="Alta",'Mapa final'!$AF$12="Leve"),CONCATENATE("R2C",'Mapa final'!$S$12),"")</f>
        <v/>
      </c>
      <c r="R18" s="156" t="str">
        <f>IF(AND('Mapa final'!$AD$11="Alta",'Mapa final'!$AF$11="Leve"),CONCATENATE("R2C",'Mapa final'!$S$11),"")</f>
        <v/>
      </c>
      <c r="S18" s="156" t="str">
        <f>IF(AND('Mapa final'!$AD$12="Alta",'Mapa final'!$AF$12="Leve"),CONCATENATE("R2C",'Mapa final'!$S$12),"")</f>
        <v/>
      </c>
      <c r="T18" s="156" t="str">
        <f>IF(AND('Mapa final'!$AD$11="Alta",'Mapa final'!$AF$11="Leve"),CONCATENATE("R2C",'Mapa final'!$S$11),"")</f>
        <v/>
      </c>
      <c r="U18" s="58" t="str">
        <f>IF(AND('Mapa final'!$AD$12="Alta",'Mapa final'!$AF$12="Leve"),CONCATENATE("R2C",'Mapa final'!$S$12),"")</f>
        <v/>
      </c>
      <c r="V18" s="44" t="str">
        <f>IF(AND('Mapa final'!$AD$11="Muy Alta",'Mapa final'!$AF$11="Leve"),CONCATENATE("R2C",'Mapa final'!$S$11),"")</f>
        <v/>
      </c>
      <c r="W18" s="155" t="str">
        <f>IF(AND('Mapa final'!$AD$12="Muy Alta",'Mapa final'!$AF$12="Leve"),CONCATENATE("R2C",'Mapa final'!$S$12),"")</f>
        <v/>
      </c>
      <c r="X18" s="155" t="str">
        <f>IF(AND('Mapa final'!$AD$11="Muy Alta",'Mapa final'!$AF$11="Leve"),CONCATENATE("R2C",'Mapa final'!$S$11),"")</f>
        <v/>
      </c>
      <c r="Y18" s="155" t="str">
        <f>IF(AND('Mapa final'!$AD$12="Muy Alta",'Mapa final'!$AF$12="Leve"),CONCATENATE("R2C",'Mapa final'!$S$12),"")</f>
        <v/>
      </c>
      <c r="Z18" s="155" t="str">
        <f>IF(AND('Mapa final'!$AD$11="Muy Alta",'Mapa final'!$AF$11="Leve"),CONCATENATE("R2C",'Mapa final'!$S$11),"")</f>
        <v/>
      </c>
      <c r="AA18" s="45" t="str">
        <f>IF(AND('Mapa final'!$AD$12="Muy Alta",'Mapa final'!$AF$12="Leve"),CONCATENATE("R2C",'Mapa final'!$S$12),"")</f>
        <v/>
      </c>
      <c r="AB18" s="44" t="str">
        <f>IF(AND('Mapa final'!$AD$11="Muy Alta",'Mapa final'!$AF$11="Leve"),CONCATENATE("R2C",'Mapa final'!$S$11),"")</f>
        <v/>
      </c>
      <c r="AC18" s="155" t="str">
        <f>IF(AND('Mapa final'!$AD$12="Muy Alta",'Mapa final'!$AF$12="Leve"),CONCATENATE("R2C",'Mapa final'!$S$12),"")</f>
        <v/>
      </c>
      <c r="AD18" s="155" t="str">
        <f>IF(AND('Mapa final'!$AD$11="Muy Alta",'Mapa final'!$AF$11="Leve"),CONCATENATE("R2C",'Mapa final'!$S$11),"")</f>
        <v/>
      </c>
      <c r="AE18" s="155" t="str">
        <f>IF(AND('Mapa final'!$AD$12="Muy Alta",'Mapa final'!$AF$12="Leve"),CONCATENATE("R2C",'Mapa final'!$S$12),"")</f>
        <v/>
      </c>
      <c r="AF18" s="155" t="str">
        <f>IF(AND('Mapa final'!$AD$11="Muy Alta",'Mapa final'!$AF$11="Leve"),CONCATENATE("R2C",'Mapa final'!$S$11),"")</f>
        <v/>
      </c>
      <c r="AG18" s="45" t="str">
        <f>IF(AND('Mapa final'!$AD$12="Muy Alta",'Mapa final'!$AF$12="Leve"),CONCATENATE("R2C",'Mapa final'!$S$12),"")</f>
        <v/>
      </c>
      <c r="AH18" s="46" t="str">
        <f>IF(AND('Mapa final'!$AD$11="Muy Alta",'Mapa final'!$AF$11="Catastrófico"),CONCATENATE("R2C",'Mapa final'!$S$11),"")</f>
        <v/>
      </c>
      <c r="AI18" s="157" t="str">
        <f>IF(AND('Mapa final'!$AD$12="Muy Alta",'Mapa final'!$AF$12="Catastrófico"),CONCATENATE("R2C",'Mapa final'!$S$12),"")</f>
        <v/>
      </c>
      <c r="AJ18" s="157" t="str">
        <f>IF(AND('Mapa final'!$AD$11="Muy Alta",'Mapa final'!$AF$11="Catastrófico"),CONCATENATE("R2C",'Mapa final'!$S$11),"")</f>
        <v/>
      </c>
      <c r="AK18" s="157" t="str">
        <f>IF(AND('Mapa final'!$AD$12="Muy Alta",'Mapa final'!$AF$12="Catastrófico"),CONCATENATE("R2C",'Mapa final'!$S$12),"")</f>
        <v/>
      </c>
      <c r="AL18" s="157" t="str">
        <f>IF(AND('Mapa final'!$AD$11="Muy Alta",'Mapa final'!$AF$11="Catastrófico"),CONCATENATE("R2C",'Mapa final'!$S$11),"")</f>
        <v/>
      </c>
      <c r="AM18" s="47" t="str">
        <f>IF(AND('Mapa final'!$AD$12="Muy Alta",'Mapa final'!$AF$12="Catastrófico"),CONCATENATE("R2C",'Mapa final'!$S$12),"")</f>
        <v/>
      </c>
      <c r="AN18" s="70"/>
      <c r="AO18" s="354"/>
      <c r="AP18" s="355"/>
      <c r="AQ18" s="355"/>
      <c r="AR18" s="355"/>
      <c r="AS18" s="355"/>
      <c r="AT18" s="356"/>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25">
      <c r="A19" s="70"/>
      <c r="B19" s="303"/>
      <c r="C19" s="303"/>
      <c r="D19" s="304"/>
      <c r="E19" s="344"/>
      <c r="F19" s="345"/>
      <c r="G19" s="345"/>
      <c r="H19" s="345"/>
      <c r="I19" s="345"/>
      <c r="J19" s="57" t="str">
        <f>IF(AND('Mapa final'!$AD$11="Alta",'Mapa final'!$AF$11="Leve"),CONCATENATE("R2C",'Mapa final'!$S$11),"")</f>
        <v/>
      </c>
      <c r="K19" s="156" t="str">
        <f>IF(AND('Mapa final'!$AD$12="Alta",'Mapa final'!$AF$12="Leve"),CONCATENATE("R2C",'Mapa final'!$S$12),"")</f>
        <v/>
      </c>
      <c r="L19" s="156" t="str">
        <f>IF(AND('Mapa final'!$AD$11="Alta",'Mapa final'!$AF$11="Leve"),CONCATENATE("R2C",'Mapa final'!$S$11),"")</f>
        <v/>
      </c>
      <c r="M19" s="156" t="str">
        <f>IF(AND('Mapa final'!$AD$12="Alta",'Mapa final'!$AF$12="Leve"),CONCATENATE("R2C",'Mapa final'!$S$12),"")</f>
        <v/>
      </c>
      <c r="N19" s="156" t="str">
        <f>IF(AND('Mapa final'!$AD$11="Alta",'Mapa final'!$AF$11="Leve"),CONCATENATE("R2C",'Mapa final'!$S$11),"")</f>
        <v/>
      </c>
      <c r="O19" s="58" t="str">
        <f>IF(AND('Mapa final'!$AD$12="Alta",'Mapa final'!$AF$12="Leve"),CONCATENATE("R2C",'Mapa final'!$S$12),"")</f>
        <v/>
      </c>
      <c r="P19" s="57" t="str">
        <f>IF(AND('Mapa final'!$AD$11="Alta",'Mapa final'!$AF$11="Leve"),CONCATENATE("R2C",'Mapa final'!$S$11),"")</f>
        <v/>
      </c>
      <c r="Q19" s="156" t="str">
        <f>IF(AND('Mapa final'!$AD$12="Alta",'Mapa final'!$AF$12="Leve"),CONCATENATE("R2C",'Mapa final'!$S$12),"")</f>
        <v/>
      </c>
      <c r="R19" s="156" t="str">
        <f>IF(AND('Mapa final'!$AD$11="Alta",'Mapa final'!$AF$11="Leve"),CONCATENATE("R2C",'Mapa final'!$S$11),"")</f>
        <v/>
      </c>
      <c r="S19" s="156" t="str">
        <f>IF(AND('Mapa final'!$AD$12="Alta",'Mapa final'!$AF$12="Leve"),CONCATENATE("R2C",'Mapa final'!$S$12),"")</f>
        <v/>
      </c>
      <c r="T19" s="156" t="str">
        <f>IF(AND('Mapa final'!$AD$11="Alta",'Mapa final'!$AF$11="Leve"),CONCATENATE("R2C",'Mapa final'!$S$11),"")</f>
        <v/>
      </c>
      <c r="U19" s="58" t="str">
        <f>IF(AND('Mapa final'!$AD$12="Alta",'Mapa final'!$AF$12="Leve"),CONCATENATE("R2C",'Mapa final'!$S$12),"")</f>
        <v/>
      </c>
      <c r="V19" s="44" t="str">
        <f>IF(AND('Mapa final'!$AD$11="Muy Alta",'Mapa final'!$AF$11="Leve"),CONCATENATE("R2C",'Mapa final'!$S$11),"")</f>
        <v/>
      </c>
      <c r="W19" s="155" t="str">
        <f>IF(AND('Mapa final'!$AD$12="Muy Alta",'Mapa final'!$AF$12="Leve"),CONCATENATE("R2C",'Mapa final'!$S$12),"")</f>
        <v/>
      </c>
      <c r="X19" s="155" t="str">
        <f>IF(AND('Mapa final'!$AD$11="Muy Alta",'Mapa final'!$AF$11="Leve"),CONCATENATE("R2C",'Mapa final'!$S$11),"")</f>
        <v/>
      </c>
      <c r="Y19" s="155" t="str">
        <f>IF(AND('Mapa final'!$AD$12="Muy Alta",'Mapa final'!$AF$12="Leve"),CONCATENATE("R2C",'Mapa final'!$S$12),"")</f>
        <v/>
      </c>
      <c r="Z19" s="155" t="str">
        <f>IF(AND('Mapa final'!$AD$11="Muy Alta",'Mapa final'!$AF$11="Leve"),CONCATENATE("R2C",'Mapa final'!$S$11),"")</f>
        <v/>
      </c>
      <c r="AA19" s="45" t="str">
        <f>IF(AND('Mapa final'!$AD$12="Muy Alta",'Mapa final'!$AF$12="Leve"),CONCATENATE("R2C",'Mapa final'!$S$12),"")</f>
        <v/>
      </c>
      <c r="AB19" s="44" t="str">
        <f>IF(AND('Mapa final'!$AD$11="Muy Alta",'Mapa final'!$AF$11="Leve"),CONCATENATE("R2C",'Mapa final'!$S$11),"")</f>
        <v/>
      </c>
      <c r="AC19" s="155" t="str">
        <f>IF(AND('Mapa final'!$AD$12="Muy Alta",'Mapa final'!$AF$12="Leve"),CONCATENATE("R2C",'Mapa final'!$S$12),"")</f>
        <v/>
      </c>
      <c r="AD19" s="155" t="str">
        <f>IF(AND('Mapa final'!$AD$11="Muy Alta",'Mapa final'!$AF$11="Leve"),CONCATENATE("R2C",'Mapa final'!$S$11),"")</f>
        <v/>
      </c>
      <c r="AE19" s="155" t="str">
        <f>IF(AND('Mapa final'!$AD$12="Muy Alta",'Mapa final'!$AF$12="Leve"),CONCATENATE("R2C",'Mapa final'!$S$12),"")</f>
        <v/>
      </c>
      <c r="AF19" s="155" t="str">
        <f>IF(AND('Mapa final'!$AD$11="Muy Alta",'Mapa final'!$AF$11="Leve"),CONCATENATE("R2C",'Mapa final'!$S$11),"")</f>
        <v/>
      </c>
      <c r="AG19" s="45" t="str">
        <f>IF(AND('Mapa final'!$AD$12="Muy Alta",'Mapa final'!$AF$12="Leve"),CONCATENATE("R2C",'Mapa final'!$S$12),"")</f>
        <v/>
      </c>
      <c r="AH19" s="46" t="str">
        <f>IF(AND('Mapa final'!$AD$11="Muy Alta",'Mapa final'!$AF$11="Catastrófico"),CONCATENATE("R2C",'Mapa final'!$S$11),"")</f>
        <v/>
      </c>
      <c r="AI19" s="157" t="str">
        <f>IF(AND('Mapa final'!$AD$12="Muy Alta",'Mapa final'!$AF$12="Catastrófico"),CONCATENATE("R2C",'Mapa final'!$S$12),"")</f>
        <v/>
      </c>
      <c r="AJ19" s="157" t="str">
        <f>IF(AND('Mapa final'!$AD$11="Muy Alta",'Mapa final'!$AF$11="Catastrófico"),CONCATENATE("R2C",'Mapa final'!$S$11),"")</f>
        <v/>
      </c>
      <c r="AK19" s="157" t="str">
        <f>IF(AND('Mapa final'!$AD$12="Muy Alta",'Mapa final'!$AF$12="Catastrófico"),CONCATENATE("R2C",'Mapa final'!$S$12),"")</f>
        <v/>
      </c>
      <c r="AL19" s="157" t="str">
        <f>IF(AND('Mapa final'!$AD$11="Muy Alta",'Mapa final'!$AF$11="Catastrófico"),CONCATENATE("R2C",'Mapa final'!$S$11),"")</f>
        <v/>
      </c>
      <c r="AM19" s="47" t="str">
        <f>IF(AND('Mapa final'!$AD$12="Muy Alta",'Mapa final'!$AF$12="Catastrófico"),CONCATENATE("R2C",'Mapa final'!$S$12),"")</f>
        <v/>
      </c>
      <c r="AN19" s="70"/>
      <c r="AO19" s="354"/>
      <c r="AP19" s="355"/>
      <c r="AQ19" s="355"/>
      <c r="AR19" s="355"/>
      <c r="AS19" s="355"/>
      <c r="AT19" s="356"/>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25">
      <c r="A20" s="70"/>
      <c r="B20" s="303"/>
      <c r="C20" s="303"/>
      <c r="D20" s="304"/>
      <c r="E20" s="344"/>
      <c r="F20" s="345"/>
      <c r="G20" s="345"/>
      <c r="H20" s="345"/>
      <c r="I20" s="345"/>
      <c r="J20" s="57" t="str">
        <f>IF(AND('Mapa final'!$AD$11="Alta",'Mapa final'!$AF$11="Leve"),CONCATENATE("R2C",'Mapa final'!$S$11),"")</f>
        <v/>
      </c>
      <c r="K20" s="156" t="str">
        <f>IF(AND('Mapa final'!$AD$12="Alta",'Mapa final'!$AF$12="Leve"),CONCATENATE("R2C",'Mapa final'!$S$12),"")</f>
        <v/>
      </c>
      <c r="L20" s="156" t="str">
        <f>IF(AND('Mapa final'!$AD$11="Alta",'Mapa final'!$AF$11="Leve"),CONCATENATE("R2C",'Mapa final'!$S$11),"")</f>
        <v/>
      </c>
      <c r="M20" s="156" t="str">
        <f>IF(AND('Mapa final'!$AD$12="Alta",'Mapa final'!$AF$12="Leve"),CONCATENATE("R2C",'Mapa final'!$S$12),"")</f>
        <v/>
      </c>
      <c r="N20" s="156" t="str">
        <f>IF(AND('Mapa final'!$AD$11="Alta",'Mapa final'!$AF$11="Leve"),CONCATENATE("R2C",'Mapa final'!$S$11),"")</f>
        <v/>
      </c>
      <c r="O20" s="58" t="str">
        <f>IF(AND('Mapa final'!$AD$12="Alta",'Mapa final'!$AF$12="Leve"),CONCATENATE("R2C",'Mapa final'!$S$12),"")</f>
        <v/>
      </c>
      <c r="P20" s="57" t="str">
        <f>IF(AND('Mapa final'!$AD$11="Alta",'Mapa final'!$AF$11="Leve"),CONCATENATE("R2C",'Mapa final'!$S$11),"")</f>
        <v/>
      </c>
      <c r="Q20" s="156" t="str">
        <f>IF(AND('Mapa final'!$AD$12="Alta",'Mapa final'!$AF$12="Leve"),CONCATENATE("R2C",'Mapa final'!$S$12),"")</f>
        <v/>
      </c>
      <c r="R20" s="156" t="str">
        <f>IF(AND('Mapa final'!$AD$11="Alta",'Mapa final'!$AF$11="Leve"),CONCATENATE("R2C",'Mapa final'!$S$11),"")</f>
        <v/>
      </c>
      <c r="S20" s="156" t="str">
        <f>IF(AND('Mapa final'!$AD$12="Alta",'Mapa final'!$AF$12="Leve"),CONCATENATE("R2C",'Mapa final'!$S$12),"")</f>
        <v/>
      </c>
      <c r="T20" s="156" t="str">
        <f>IF(AND('Mapa final'!$AD$11="Alta",'Mapa final'!$AF$11="Leve"),CONCATENATE("R2C",'Mapa final'!$S$11),"")</f>
        <v/>
      </c>
      <c r="U20" s="58" t="str">
        <f>IF(AND('Mapa final'!$AD$12="Alta",'Mapa final'!$AF$12="Leve"),CONCATENATE("R2C",'Mapa final'!$S$12),"")</f>
        <v/>
      </c>
      <c r="V20" s="44" t="str">
        <f>IF(AND('Mapa final'!$AD$11="Muy Alta",'Mapa final'!$AF$11="Leve"),CONCATENATE("R2C",'Mapa final'!$S$11),"")</f>
        <v/>
      </c>
      <c r="W20" s="155" t="str">
        <f>IF(AND('Mapa final'!$AD$12="Muy Alta",'Mapa final'!$AF$12="Leve"),CONCATENATE("R2C",'Mapa final'!$S$12),"")</f>
        <v/>
      </c>
      <c r="X20" s="155" t="str">
        <f>IF(AND('Mapa final'!$AD$11="Muy Alta",'Mapa final'!$AF$11="Leve"),CONCATENATE("R2C",'Mapa final'!$S$11),"")</f>
        <v/>
      </c>
      <c r="Y20" s="155" t="str">
        <f>IF(AND('Mapa final'!$AD$12="Muy Alta",'Mapa final'!$AF$12="Leve"),CONCATENATE("R2C",'Mapa final'!$S$12),"")</f>
        <v/>
      </c>
      <c r="Z20" s="155" t="str">
        <f>IF(AND('Mapa final'!$AD$11="Muy Alta",'Mapa final'!$AF$11="Leve"),CONCATENATE("R2C",'Mapa final'!$S$11),"")</f>
        <v/>
      </c>
      <c r="AA20" s="45" t="str">
        <f>IF(AND('Mapa final'!$AD$12="Muy Alta",'Mapa final'!$AF$12="Leve"),CONCATENATE("R2C",'Mapa final'!$S$12),"")</f>
        <v/>
      </c>
      <c r="AB20" s="44" t="str">
        <f>IF(AND('Mapa final'!$AD$11="Muy Alta",'Mapa final'!$AF$11="Leve"),CONCATENATE("R2C",'Mapa final'!$S$11),"")</f>
        <v/>
      </c>
      <c r="AC20" s="155" t="str">
        <f>IF(AND('Mapa final'!$AD$12="Muy Alta",'Mapa final'!$AF$12="Leve"),CONCATENATE("R2C",'Mapa final'!$S$12),"")</f>
        <v/>
      </c>
      <c r="AD20" s="155" t="str">
        <f>IF(AND('Mapa final'!$AD$11="Muy Alta",'Mapa final'!$AF$11="Leve"),CONCATENATE("R2C",'Mapa final'!$S$11),"")</f>
        <v/>
      </c>
      <c r="AE20" s="155" t="str">
        <f>IF(AND('Mapa final'!$AD$12="Muy Alta",'Mapa final'!$AF$12="Leve"),CONCATENATE("R2C",'Mapa final'!$S$12),"")</f>
        <v/>
      </c>
      <c r="AF20" s="155" t="str">
        <f>IF(AND('Mapa final'!$AD$11="Muy Alta",'Mapa final'!$AF$11="Leve"),CONCATENATE("R2C",'Mapa final'!$S$11),"")</f>
        <v/>
      </c>
      <c r="AG20" s="45" t="str">
        <f>IF(AND('Mapa final'!$AD$12="Muy Alta",'Mapa final'!$AF$12="Leve"),CONCATENATE("R2C",'Mapa final'!$S$12),"")</f>
        <v/>
      </c>
      <c r="AH20" s="46" t="str">
        <f>IF(AND('Mapa final'!$AD$11="Muy Alta",'Mapa final'!$AF$11="Catastrófico"),CONCATENATE("R2C",'Mapa final'!$S$11),"")</f>
        <v/>
      </c>
      <c r="AI20" s="157" t="str">
        <f>IF(AND('Mapa final'!$AD$12="Muy Alta",'Mapa final'!$AF$12="Catastrófico"),CONCATENATE("R2C",'Mapa final'!$S$12),"")</f>
        <v/>
      </c>
      <c r="AJ20" s="157" t="str">
        <f>IF(AND('Mapa final'!$AD$11="Muy Alta",'Mapa final'!$AF$11="Catastrófico"),CONCATENATE("R2C",'Mapa final'!$S$11),"")</f>
        <v/>
      </c>
      <c r="AK20" s="157" t="str">
        <f>IF(AND('Mapa final'!$AD$12="Muy Alta",'Mapa final'!$AF$12="Catastrófico"),CONCATENATE("R2C",'Mapa final'!$S$12),"")</f>
        <v/>
      </c>
      <c r="AL20" s="157" t="str">
        <f>IF(AND('Mapa final'!$AD$11="Muy Alta",'Mapa final'!$AF$11="Catastrófico"),CONCATENATE("R2C",'Mapa final'!$S$11),"")</f>
        <v/>
      </c>
      <c r="AM20" s="47" t="str">
        <f>IF(AND('Mapa final'!$AD$12="Muy Alta",'Mapa final'!$AF$12="Catastrófico"),CONCATENATE("R2C",'Mapa final'!$S$12),"")</f>
        <v/>
      </c>
      <c r="AN20" s="70"/>
      <c r="AO20" s="354"/>
      <c r="AP20" s="355"/>
      <c r="AQ20" s="355"/>
      <c r="AR20" s="355"/>
      <c r="AS20" s="355"/>
      <c r="AT20" s="356"/>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25">
      <c r="A21" s="70"/>
      <c r="B21" s="303"/>
      <c r="C21" s="303"/>
      <c r="D21" s="304"/>
      <c r="E21" s="344"/>
      <c r="F21" s="345"/>
      <c r="G21" s="345"/>
      <c r="H21" s="345"/>
      <c r="I21" s="345"/>
      <c r="J21" s="57" t="str">
        <f>IF(AND('Mapa final'!$AD$11="Alta",'Mapa final'!$AF$11="Leve"),CONCATENATE("R2C",'Mapa final'!$S$11),"")</f>
        <v/>
      </c>
      <c r="K21" s="156" t="str">
        <f>IF(AND('Mapa final'!$AD$12="Alta",'Mapa final'!$AF$12="Leve"),CONCATENATE("R2C",'Mapa final'!$S$12),"")</f>
        <v/>
      </c>
      <c r="L21" s="156" t="str">
        <f>IF(AND('Mapa final'!$AD$11="Alta",'Mapa final'!$AF$11="Leve"),CONCATENATE("R2C",'Mapa final'!$S$11),"")</f>
        <v/>
      </c>
      <c r="M21" s="156" t="str">
        <f>IF(AND('Mapa final'!$AD$12="Alta",'Mapa final'!$AF$12="Leve"),CONCATENATE("R2C",'Mapa final'!$S$12),"")</f>
        <v/>
      </c>
      <c r="N21" s="156" t="str">
        <f>IF(AND('Mapa final'!$AD$11="Alta",'Mapa final'!$AF$11="Leve"),CONCATENATE("R2C",'Mapa final'!$S$11),"")</f>
        <v/>
      </c>
      <c r="O21" s="58" t="str">
        <f>IF(AND('Mapa final'!$AD$12="Alta",'Mapa final'!$AF$12="Leve"),CONCATENATE("R2C",'Mapa final'!$S$12),"")</f>
        <v/>
      </c>
      <c r="P21" s="57" t="str">
        <f>IF(AND('Mapa final'!$AD$11="Alta",'Mapa final'!$AF$11="Leve"),CONCATENATE("R2C",'Mapa final'!$S$11),"")</f>
        <v/>
      </c>
      <c r="Q21" s="156" t="str">
        <f>IF(AND('Mapa final'!$AD$12="Alta",'Mapa final'!$AF$12="Leve"),CONCATENATE("R2C",'Mapa final'!$S$12),"")</f>
        <v/>
      </c>
      <c r="R21" s="156" t="str">
        <f>IF(AND('Mapa final'!$AD$11="Alta",'Mapa final'!$AF$11="Leve"),CONCATENATE("R2C",'Mapa final'!$S$11),"")</f>
        <v/>
      </c>
      <c r="S21" s="156" t="str">
        <f>IF(AND('Mapa final'!$AD$12="Alta",'Mapa final'!$AF$12="Leve"),CONCATENATE("R2C",'Mapa final'!$S$12),"")</f>
        <v/>
      </c>
      <c r="T21" s="156" t="str">
        <f>IF(AND('Mapa final'!$AD$11="Alta",'Mapa final'!$AF$11="Leve"),CONCATENATE("R2C",'Mapa final'!$S$11),"")</f>
        <v/>
      </c>
      <c r="U21" s="58" t="str">
        <f>IF(AND('Mapa final'!$AD$12="Alta",'Mapa final'!$AF$12="Leve"),CONCATENATE("R2C",'Mapa final'!$S$12),"")</f>
        <v/>
      </c>
      <c r="V21" s="44" t="str">
        <f>IF(AND('Mapa final'!$AD$11="Muy Alta",'Mapa final'!$AF$11="Leve"),CONCATENATE("R2C",'Mapa final'!$S$11),"")</f>
        <v/>
      </c>
      <c r="W21" s="155" t="str">
        <f>IF(AND('Mapa final'!$AD$12="Muy Alta",'Mapa final'!$AF$12="Leve"),CONCATENATE("R2C",'Mapa final'!$S$12),"")</f>
        <v/>
      </c>
      <c r="X21" s="155" t="str">
        <f>IF(AND('Mapa final'!$AD$11="Muy Alta",'Mapa final'!$AF$11="Leve"),CONCATENATE("R2C",'Mapa final'!$S$11),"")</f>
        <v/>
      </c>
      <c r="Y21" s="155" t="str">
        <f>IF(AND('Mapa final'!$AD$12="Muy Alta",'Mapa final'!$AF$12="Leve"),CONCATENATE("R2C",'Mapa final'!$S$12),"")</f>
        <v/>
      </c>
      <c r="Z21" s="155" t="str">
        <f>IF(AND('Mapa final'!$AD$11="Muy Alta",'Mapa final'!$AF$11="Leve"),CONCATENATE("R2C",'Mapa final'!$S$11),"")</f>
        <v/>
      </c>
      <c r="AA21" s="45" t="str">
        <f>IF(AND('Mapa final'!$AD$12="Muy Alta",'Mapa final'!$AF$12="Leve"),CONCATENATE("R2C",'Mapa final'!$S$12),"")</f>
        <v/>
      </c>
      <c r="AB21" s="44" t="str">
        <f>IF(AND('Mapa final'!$AD$11="Muy Alta",'Mapa final'!$AF$11="Leve"),CONCATENATE("R2C",'Mapa final'!$S$11),"")</f>
        <v/>
      </c>
      <c r="AC21" s="155" t="str">
        <f>IF(AND('Mapa final'!$AD$12="Muy Alta",'Mapa final'!$AF$12="Leve"),CONCATENATE("R2C",'Mapa final'!$S$12),"")</f>
        <v/>
      </c>
      <c r="AD21" s="155" t="str">
        <f>IF(AND('Mapa final'!$AD$11="Muy Alta",'Mapa final'!$AF$11="Leve"),CONCATENATE("R2C",'Mapa final'!$S$11),"")</f>
        <v/>
      </c>
      <c r="AE21" s="155" t="str">
        <f>IF(AND('Mapa final'!$AD$12="Muy Alta",'Mapa final'!$AF$12="Leve"),CONCATENATE("R2C",'Mapa final'!$S$12),"")</f>
        <v/>
      </c>
      <c r="AF21" s="155" t="str">
        <f>IF(AND('Mapa final'!$AD$11="Muy Alta",'Mapa final'!$AF$11="Leve"),CONCATENATE("R2C",'Mapa final'!$S$11),"")</f>
        <v/>
      </c>
      <c r="AG21" s="45" t="str">
        <f>IF(AND('Mapa final'!$AD$12="Muy Alta",'Mapa final'!$AF$12="Leve"),CONCATENATE("R2C",'Mapa final'!$S$12),"")</f>
        <v/>
      </c>
      <c r="AH21" s="46" t="str">
        <f>IF(AND('Mapa final'!$AD$11="Muy Alta",'Mapa final'!$AF$11="Catastrófico"),CONCATENATE("R2C",'Mapa final'!$S$11),"")</f>
        <v/>
      </c>
      <c r="AI21" s="157" t="str">
        <f>IF(AND('Mapa final'!$AD$12="Muy Alta",'Mapa final'!$AF$12="Catastrófico"),CONCATENATE("R2C",'Mapa final'!$S$12),"")</f>
        <v/>
      </c>
      <c r="AJ21" s="157" t="str">
        <f>IF(AND('Mapa final'!$AD$11="Muy Alta",'Mapa final'!$AF$11="Catastrófico"),CONCATENATE("R2C",'Mapa final'!$S$11),"")</f>
        <v/>
      </c>
      <c r="AK21" s="157" t="str">
        <f>IF(AND('Mapa final'!$AD$12="Muy Alta",'Mapa final'!$AF$12="Catastrófico"),CONCATENATE("R2C",'Mapa final'!$S$12),"")</f>
        <v/>
      </c>
      <c r="AL21" s="157" t="str">
        <f>IF(AND('Mapa final'!$AD$11="Muy Alta",'Mapa final'!$AF$11="Catastrófico"),CONCATENATE("R2C",'Mapa final'!$S$11),"")</f>
        <v/>
      </c>
      <c r="AM21" s="47" t="str">
        <f>IF(AND('Mapa final'!$AD$12="Muy Alta",'Mapa final'!$AF$12="Catastrófico"),CONCATENATE("R2C",'Mapa final'!$S$12),"")</f>
        <v/>
      </c>
      <c r="AN21" s="70"/>
      <c r="AO21" s="354"/>
      <c r="AP21" s="355"/>
      <c r="AQ21" s="355"/>
      <c r="AR21" s="355"/>
      <c r="AS21" s="355"/>
      <c r="AT21" s="356"/>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25">
      <c r="A22" s="70"/>
      <c r="B22" s="303"/>
      <c r="C22" s="303"/>
      <c r="D22" s="304"/>
      <c r="E22" s="344"/>
      <c r="F22" s="345"/>
      <c r="G22" s="345"/>
      <c r="H22" s="345"/>
      <c r="I22" s="345"/>
      <c r="J22" s="57" t="str">
        <f>IF(AND('Mapa final'!$AD$11="Alta",'Mapa final'!$AF$11="Leve"),CONCATENATE("R2C",'Mapa final'!$S$11),"")</f>
        <v/>
      </c>
      <c r="K22" s="156" t="str">
        <f>IF(AND('Mapa final'!$AD$12="Alta",'Mapa final'!$AF$12="Leve"),CONCATENATE("R2C",'Mapa final'!$S$12),"")</f>
        <v/>
      </c>
      <c r="L22" s="156" t="str">
        <f>IF(AND('Mapa final'!$AD$11="Alta",'Mapa final'!$AF$11="Leve"),CONCATENATE("R2C",'Mapa final'!$S$11),"")</f>
        <v/>
      </c>
      <c r="M22" s="156" t="str">
        <f>IF(AND('Mapa final'!$AD$12="Alta",'Mapa final'!$AF$12="Leve"),CONCATENATE("R2C",'Mapa final'!$S$12),"")</f>
        <v/>
      </c>
      <c r="N22" s="156" t="str">
        <f>IF(AND('Mapa final'!$AD$11="Alta",'Mapa final'!$AF$11="Leve"),CONCATENATE("R2C",'Mapa final'!$S$11),"")</f>
        <v/>
      </c>
      <c r="O22" s="58" t="str">
        <f>IF(AND('Mapa final'!$AD$12="Alta",'Mapa final'!$AF$12="Leve"),CONCATENATE("R2C",'Mapa final'!$S$12),"")</f>
        <v/>
      </c>
      <c r="P22" s="57" t="str">
        <f>IF(AND('Mapa final'!$AD$11="Alta",'Mapa final'!$AF$11="Leve"),CONCATENATE("R2C",'Mapa final'!$S$11),"")</f>
        <v/>
      </c>
      <c r="Q22" s="156" t="str">
        <f>IF(AND('Mapa final'!$AD$12="Alta",'Mapa final'!$AF$12="Leve"),CONCATENATE("R2C",'Mapa final'!$S$12),"")</f>
        <v/>
      </c>
      <c r="R22" s="156" t="str">
        <f>IF(AND('Mapa final'!$AD$11="Alta",'Mapa final'!$AF$11="Leve"),CONCATENATE("R2C",'Mapa final'!$S$11),"")</f>
        <v/>
      </c>
      <c r="S22" s="156" t="str">
        <f>IF(AND('Mapa final'!$AD$12="Alta",'Mapa final'!$AF$12="Leve"),CONCATENATE("R2C",'Mapa final'!$S$12),"")</f>
        <v/>
      </c>
      <c r="T22" s="156" t="str">
        <f>IF(AND('Mapa final'!$AD$11="Alta",'Mapa final'!$AF$11="Leve"),CONCATENATE("R2C",'Mapa final'!$S$11),"")</f>
        <v/>
      </c>
      <c r="U22" s="58" t="str">
        <f>IF(AND('Mapa final'!$AD$12="Alta",'Mapa final'!$AF$12="Leve"),CONCATENATE("R2C",'Mapa final'!$S$12),"")</f>
        <v/>
      </c>
      <c r="V22" s="44" t="str">
        <f>IF(AND('Mapa final'!$AD$11="Muy Alta",'Mapa final'!$AF$11="Leve"),CONCATENATE("R2C",'Mapa final'!$S$11),"")</f>
        <v/>
      </c>
      <c r="W22" s="155" t="str">
        <f>IF(AND('Mapa final'!$AD$12="Muy Alta",'Mapa final'!$AF$12="Leve"),CONCATENATE("R2C",'Mapa final'!$S$12),"")</f>
        <v/>
      </c>
      <c r="X22" s="155" t="str">
        <f>IF(AND('Mapa final'!$AD$11="Muy Alta",'Mapa final'!$AF$11="Leve"),CONCATENATE("R2C",'Mapa final'!$S$11),"")</f>
        <v/>
      </c>
      <c r="Y22" s="155" t="str">
        <f>IF(AND('Mapa final'!$AD$12="Muy Alta",'Mapa final'!$AF$12="Leve"),CONCATENATE("R2C",'Mapa final'!$S$12),"")</f>
        <v/>
      </c>
      <c r="Z22" s="155" t="str">
        <f>IF(AND('Mapa final'!$AD$11="Muy Alta",'Mapa final'!$AF$11="Leve"),CONCATENATE("R2C",'Mapa final'!$S$11),"")</f>
        <v/>
      </c>
      <c r="AA22" s="45" t="str">
        <f>IF(AND('Mapa final'!$AD$12="Muy Alta",'Mapa final'!$AF$12="Leve"),CONCATENATE("R2C",'Mapa final'!$S$12),"")</f>
        <v/>
      </c>
      <c r="AB22" s="44" t="str">
        <f>IF(AND('Mapa final'!$AD$11="Muy Alta",'Mapa final'!$AF$11="Leve"),CONCATENATE("R2C",'Mapa final'!$S$11),"")</f>
        <v/>
      </c>
      <c r="AC22" s="155" t="str">
        <f>IF(AND('Mapa final'!$AD$12="Muy Alta",'Mapa final'!$AF$12="Leve"),CONCATENATE("R2C",'Mapa final'!$S$12),"")</f>
        <v/>
      </c>
      <c r="AD22" s="155" t="str">
        <f>IF(AND('Mapa final'!$AD$11="Muy Alta",'Mapa final'!$AF$11="Leve"),CONCATENATE("R2C",'Mapa final'!$S$11),"")</f>
        <v/>
      </c>
      <c r="AE22" s="155" t="str">
        <f>IF(AND('Mapa final'!$AD$12="Muy Alta",'Mapa final'!$AF$12="Leve"),CONCATENATE("R2C",'Mapa final'!$S$12),"")</f>
        <v/>
      </c>
      <c r="AF22" s="155" t="str">
        <f>IF(AND('Mapa final'!$AD$11="Muy Alta",'Mapa final'!$AF$11="Leve"),CONCATENATE("R2C",'Mapa final'!$S$11),"")</f>
        <v/>
      </c>
      <c r="AG22" s="45" t="str">
        <f>IF(AND('Mapa final'!$AD$12="Muy Alta",'Mapa final'!$AF$12="Leve"),CONCATENATE("R2C",'Mapa final'!$S$12),"")</f>
        <v/>
      </c>
      <c r="AH22" s="46" t="str">
        <f>IF(AND('Mapa final'!$AD$11="Muy Alta",'Mapa final'!$AF$11="Catastrófico"),CONCATENATE("R2C",'Mapa final'!$S$11),"")</f>
        <v/>
      </c>
      <c r="AI22" s="157" t="str">
        <f>IF(AND('Mapa final'!$AD$12="Muy Alta",'Mapa final'!$AF$12="Catastrófico"),CONCATENATE("R2C",'Mapa final'!$S$12),"")</f>
        <v/>
      </c>
      <c r="AJ22" s="157" t="str">
        <f>IF(AND('Mapa final'!$AD$11="Muy Alta",'Mapa final'!$AF$11="Catastrófico"),CONCATENATE("R2C",'Mapa final'!$S$11),"")</f>
        <v/>
      </c>
      <c r="AK22" s="157" t="str">
        <f>IF(AND('Mapa final'!$AD$12="Muy Alta",'Mapa final'!$AF$12="Catastrófico"),CONCATENATE("R2C",'Mapa final'!$S$12),"")</f>
        <v/>
      </c>
      <c r="AL22" s="157" t="str">
        <f>IF(AND('Mapa final'!$AD$11="Muy Alta",'Mapa final'!$AF$11="Catastrófico"),CONCATENATE("R2C",'Mapa final'!$S$11),"")</f>
        <v/>
      </c>
      <c r="AM22" s="47" t="str">
        <f>IF(AND('Mapa final'!$AD$12="Muy Alta",'Mapa final'!$AF$12="Catastrófico"),CONCATENATE("R2C",'Mapa final'!$S$12),"")</f>
        <v/>
      </c>
      <c r="AN22" s="70"/>
      <c r="AO22" s="354"/>
      <c r="AP22" s="355"/>
      <c r="AQ22" s="355"/>
      <c r="AR22" s="355"/>
      <c r="AS22" s="355"/>
      <c r="AT22" s="356"/>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25">
      <c r="A23" s="70"/>
      <c r="B23" s="303"/>
      <c r="C23" s="303"/>
      <c r="D23" s="304"/>
      <c r="E23" s="344"/>
      <c r="F23" s="345"/>
      <c r="G23" s="345"/>
      <c r="H23" s="345"/>
      <c r="I23" s="345"/>
      <c r="J23" s="57" t="str">
        <f>IF(AND('Mapa final'!$AD$11="Alta",'Mapa final'!$AF$11="Leve"),CONCATENATE("R2C",'Mapa final'!$S$11),"")</f>
        <v/>
      </c>
      <c r="K23" s="156" t="str">
        <f>IF(AND('Mapa final'!$AD$12="Alta",'Mapa final'!$AF$12="Leve"),CONCATENATE("R2C",'Mapa final'!$S$12),"")</f>
        <v/>
      </c>
      <c r="L23" s="156" t="str">
        <f>IF(AND('Mapa final'!$AD$11="Alta",'Mapa final'!$AF$11="Leve"),CONCATENATE("R2C",'Mapa final'!$S$11),"")</f>
        <v/>
      </c>
      <c r="M23" s="156" t="str">
        <f>IF(AND('Mapa final'!$AD$12="Alta",'Mapa final'!$AF$12="Leve"),CONCATENATE("R2C",'Mapa final'!$S$12),"")</f>
        <v/>
      </c>
      <c r="N23" s="156" t="str">
        <f>IF(AND('Mapa final'!$AD$11="Alta",'Mapa final'!$AF$11="Leve"),CONCATENATE("R2C",'Mapa final'!$S$11),"")</f>
        <v/>
      </c>
      <c r="O23" s="58" t="str">
        <f>IF(AND('Mapa final'!$AD$12="Alta",'Mapa final'!$AF$12="Leve"),CONCATENATE("R2C",'Mapa final'!$S$12),"")</f>
        <v/>
      </c>
      <c r="P23" s="57" t="str">
        <f>IF(AND('Mapa final'!$AD$11="Alta",'Mapa final'!$AF$11="Leve"),CONCATENATE("R2C",'Mapa final'!$S$11),"")</f>
        <v/>
      </c>
      <c r="Q23" s="156" t="str">
        <f>IF(AND('Mapa final'!$AD$12="Alta",'Mapa final'!$AF$12="Leve"),CONCATENATE("R2C",'Mapa final'!$S$12),"")</f>
        <v/>
      </c>
      <c r="R23" s="156" t="str">
        <f>IF(AND('Mapa final'!$AD$11="Alta",'Mapa final'!$AF$11="Leve"),CONCATENATE("R2C",'Mapa final'!$S$11),"")</f>
        <v/>
      </c>
      <c r="S23" s="156" t="str">
        <f>IF(AND('Mapa final'!$AD$12="Alta",'Mapa final'!$AF$12="Leve"),CONCATENATE("R2C",'Mapa final'!$S$12),"")</f>
        <v/>
      </c>
      <c r="T23" s="156" t="str">
        <f>IF(AND('Mapa final'!$AD$11="Alta",'Mapa final'!$AF$11="Leve"),CONCATENATE("R2C",'Mapa final'!$S$11),"")</f>
        <v/>
      </c>
      <c r="U23" s="58" t="str">
        <f>IF(AND('Mapa final'!$AD$12="Alta",'Mapa final'!$AF$12="Leve"),CONCATENATE("R2C",'Mapa final'!$S$12),"")</f>
        <v/>
      </c>
      <c r="V23" s="44" t="str">
        <f>IF(AND('Mapa final'!$AD$11="Muy Alta",'Mapa final'!$AF$11="Leve"),CONCATENATE("R2C",'Mapa final'!$S$11),"")</f>
        <v/>
      </c>
      <c r="W23" s="155" t="str">
        <f>IF(AND('Mapa final'!$AD$12="Muy Alta",'Mapa final'!$AF$12="Leve"),CONCATENATE("R2C",'Mapa final'!$S$12),"")</f>
        <v/>
      </c>
      <c r="X23" s="155" t="str">
        <f>IF(AND('Mapa final'!$AD$11="Muy Alta",'Mapa final'!$AF$11="Leve"),CONCATENATE("R2C",'Mapa final'!$S$11),"")</f>
        <v/>
      </c>
      <c r="Y23" s="155" t="str">
        <f>IF(AND('Mapa final'!$AD$12="Muy Alta",'Mapa final'!$AF$12="Leve"),CONCATENATE("R2C",'Mapa final'!$S$12),"")</f>
        <v/>
      </c>
      <c r="Z23" s="155" t="str">
        <f>IF(AND('Mapa final'!$AD$11="Muy Alta",'Mapa final'!$AF$11="Leve"),CONCATENATE("R2C",'Mapa final'!$S$11),"")</f>
        <v/>
      </c>
      <c r="AA23" s="45" t="str">
        <f>IF(AND('Mapa final'!$AD$12="Muy Alta",'Mapa final'!$AF$12="Leve"),CONCATENATE("R2C",'Mapa final'!$S$12),"")</f>
        <v/>
      </c>
      <c r="AB23" s="44" t="str">
        <f>IF(AND('Mapa final'!$AD$11="Muy Alta",'Mapa final'!$AF$11="Leve"),CONCATENATE("R2C",'Mapa final'!$S$11),"")</f>
        <v/>
      </c>
      <c r="AC23" s="155" t="str">
        <f>IF(AND('Mapa final'!$AD$12="Muy Alta",'Mapa final'!$AF$12="Leve"),CONCATENATE("R2C",'Mapa final'!$S$12),"")</f>
        <v/>
      </c>
      <c r="AD23" s="155" t="str">
        <f>IF(AND('Mapa final'!$AD$11="Muy Alta",'Mapa final'!$AF$11="Leve"),CONCATENATE("R2C",'Mapa final'!$S$11),"")</f>
        <v/>
      </c>
      <c r="AE23" s="155" t="str">
        <f>IF(AND('Mapa final'!$AD$12="Muy Alta",'Mapa final'!$AF$12="Leve"),CONCATENATE("R2C",'Mapa final'!$S$12),"")</f>
        <v/>
      </c>
      <c r="AF23" s="155" t="str">
        <f>IF(AND('Mapa final'!$AD$11="Muy Alta",'Mapa final'!$AF$11="Leve"),CONCATENATE("R2C",'Mapa final'!$S$11),"")</f>
        <v/>
      </c>
      <c r="AG23" s="45" t="str">
        <f>IF(AND('Mapa final'!$AD$12="Muy Alta",'Mapa final'!$AF$12="Leve"),CONCATENATE("R2C",'Mapa final'!$S$12),"")</f>
        <v/>
      </c>
      <c r="AH23" s="46" t="str">
        <f>IF(AND('Mapa final'!$AD$11="Muy Alta",'Mapa final'!$AF$11="Catastrófico"),CONCATENATE("R2C",'Mapa final'!$S$11),"")</f>
        <v/>
      </c>
      <c r="AI23" s="157" t="str">
        <f>IF(AND('Mapa final'!$AD$12="Muy Alta",'Mapa final'!$AF$12="Catastrófico"),CONCATENATE("R2C",'Mapa final'!$S$12),"")</f>
        <v/>
      </c>
      <c r="AJ23" s="157" t="str">
        <f>IF(AND('Mapa final'!$AD$11="Muy Alta",'Mapa final'!$AF$11="Catastrófico"),CONCATENATE("R2C",'Mapa final'!$S$11),"")</f>
        <v/>
      </c>
      <c r="AK23" s="157" t="str">
        <f>IF(AND('Mapa final'!$AD$12="Muy Alta",'Mapa final'!$AF$12="Catastrófico"),CONCATENATE("R2C",'Mapa final'!$S$12),"")</f>
        <v/>
      </c>
      <c r="AL23" s="157" t="str">
        <f>IF(AND('Mapa final'!$AD$11="Muy Alta",'Mapa final'!$AF$11="Catastrófico"),CONCATENATE("R2C",'Mapa final'!$S$11),"")</f>
        <v/>
      </c>
      <c r="AM23" s="47" t="str">
        <f>IF(AND('Mapa final'!$AD$12="Muy Alta",'Mapa final'!$AF$12="Catastrófico"),CONCATENATE("R2C",'Mapa final'!$S$12),"")</f>
        <v/>
      </c>
      <c r="AN23" s="70"/>
      <c r="AO23" s="354"/>
      <c r="AP23" s="355"/>
      <c r="AQ23" s="355"/>
      <c r="AR23" s="355"/>
      <c r="AS23" s="355"/>
      <c r="AT23" s="356"/>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25">
      <c r="A24" s="70"/>
      <c r="B24" s="303"/>
      <c r="C24" s="303"/>
      <c r="D24" s="304"/>
      <c r="E24" s="344"/>
      <c r="F24" s="345"/>
      <c r="G24" s="345"/>
      <c r="H24" s="345"/>
      <c r="I24" s="345"/>
      <c r="J24" s="57" t="str">
        <f>IF(AND('Mapa final'!$AD$11="Alta",'Mapa final'!$AF$11="Leve"),CONCATENATE("R2C",'Mapa final'!$S$11),"")</f>
        <v/>
      </c>
      <c r="K24" s="156" t="str">
        <f>IF(AND('Mapa final'!$AD$12="Alta",'Mapa final'!$AF$12="Leve"),CONCATENATE("R2C",'Mapa final'!$S$12),"")</f>
        <v/>
      </c>
      <c r="L24" s="156" t="str">
        <f>IF(AND('Mapa final'!$AD$11="Alta",'Mapa final'!$AF$11="Leve"),CONCATENATE("R2C",'Mapa final'!$S$11),"")</f>
        <v/>
      </c>
      <c r="M24" s="156" t="str">
        <f>IF(AND('Mapa final'!$AD$12="Alta",'Mapa final'!$AF$12="Leve"),CONCATENATE("R2C",'Mapa final'!$S$12),"")</f>
        <v/>
      </c>
      <c r="N24" s="156" t="str">
        <f>IF(AND('Mapa final'!$AD$11="Alta",'Mapa final'!$AF$11="Leve"),CONCATENATE("R2C",'Mapa final'!$S$11),"")</f>
        <v/>
      </c>
      <c r="O24" s="58" t="str">
        <f>IF(AND('Mapa final'!$AD$12="Alta",'Mapa final'!$AF$12="Leve"),CONCATENATE("R2C",'Mapa final'!$S$12),"")</f>
        <v/>
      </c>
      <c r="P24" s="57" t="str">
        <f>IF(AND('Mapa final'!$AD$11="Alta",'Mapa final'!$AF$11="Leve"),CONCATENATE("R2C",'Mapa final'!$S$11),"")</f>
        <v/>
      </c>
      <c r="Q24" s="156" t="str">
        <f>IF(AND('Mapa final'!$AD$12="Alta",'Mapa final'!$AF$12="Leve"),CONCATENATE("R2C",'Mapa final'!$S$12),"")</f>
        <v/>
      </c>
      <c r="R24" s="156" t="str">
        <f>IF(AND('Mapa final'!$AD$11="Alta",'Mapa final'!$AF$11="Leve"),CONCATENATE("R2C",'Mapa final'!$S$11),"")</f>
        <v/>
      </c>
      <c r="S24" s="156" t="str">
        <f>IF(AND('Mapa final'!$AD$12="Alta",'Mapa final'!$AF$12="Leve"),CONCATENATE("R2C",'Mapa final'!$S$12),"")</f>
        <v/>
      </c>
      <c r="T24" s="156" t="str">
        <f>IF(AND('Mapa final'!$AD$11="Alta",'Mapa final'!$AF$11="Leve"),CONCATENATE("R2C",'Mapa final'!$S$11),"")</f>
        <v/>
      </c>
      <c r="U24" s="58" t="str">
        <f>IF(AND('Mapa final'!$AD$12="Alta",'Mapa final'!$AF$12="Leve"),CONCATENATE("R2C",'Mapa final'!$S$12),"")</f>
        <v/>
      </c>
      <c r="V24" s="44" t="str">
        <f>IF(AND('Mapa final'!$AD$11="Muy Alta",'Mapa final'!$AF$11="Leve"),CONCATENATE("R2C",'Mapa final'!$S$11),"")</f>
        <v/>
      </c>
      <c r="W24" s="155" t="str">
        <f>IF(AND('Mapa final'!$AD$12="Muy Alta",'Mapa final'!$AF$12="Leve"),CONCATENATE("R2C",'Mapa final'!$S$12),"")</f>
        <v/>
      </c>
      <c r="X24" s="155" t="str">
        <f>IF(AND('Mapa final'!$AD$11="Muy Alta",'Mapa final'!$AF$11="Leve"),CONCATENATE("R2C",'Mapa final'!$S$11),"")</f>
        <v/>
      </c>
      <c r="Y24" s="155" t="str">
        <f>IF(AND('Mapa final'!$AD$12="Muy Alta",'Mapa final'!$AF$12="Leve"),CONCATENATE("R2C",'Mapa final'!$S$12),"")</f>
        <v/>
      </c>
      <c r="Z24" s="155" t="str">
        <f>IF(AND('Mapa final'!$AD$11="Muy Alta",'Mapa final'!$AF$11="Leve"),CONCATENATE("R2C",'Mapa final'!$S$11),"")</f>
        <v/>
      </c>
      <c r="AA24" s="45" t="str">
        <f>IF(AND('Mapa final'!$AD$12="Muy Alta",'Mapa final'!$AF$12="Leve"),CONCATENATE("R2C",'Mapa final'!$S$12),"")</f>
        <v/>
      </c>
      <c r="AB24" s="44" t="str">
        <f>IF(AND('Mapa final'!$AD$11="Muy Alta",'Mapa final'!$AF$11="Leve"),CONCATENATE("R2C",'Mapa final'!$S$11),"")</f>
        <v/>
      </c>
      <c r="AC24" s="155" t="str">
        <f>IF(AND('Mapa final'!$AD$12="Muy Alta",'Mapa final'!$AF$12="Leve"),CONCATENATE("R2C",'Mapa final'!$S$12),"")</f>
        <v/>
      </c>
      <c r="AD24" s="155" t="str">
        <f>IF(AND('Mapa final'!$AD$11="Muy Alta",'Mapa final'!$AF$11="Leve"),CONCATENATE("R2C",'Mapa final'!$S$11),"")</f>
        <v/>
      </c>
      <c r="AE24" s="155" t="str">
        <f>IF(AND('Mapa final'!$AD$12="Muy Alta",'Mapa final'!$AF$12="Leve"),CONCATENATE("R2C",'Mapa final'!$S$12),"")</f>
        <v/>
      </c>
      <c r="AF24" s="155" t="str">
        <f>IF(AND('Mapa final'!$AD$11="Muy Alta",'Mapa final'!$AF$11="Leve"),CONCATENATE("R2C",'Mapa final'!$S$11),"")</f>
        <v/>
      </c>
      <c r="AG24" s="45" t="str">
        <f>IF(AND('Mapa final'!$AD$12="Muy Alta",'Mapa final'!$AF$12="Leve"),CONCATENATE("R2C",'Mapa final'!$S$12),"")</f>
        <v/>
      </c>
      <c r="AH24" s="46" t="str">
        <f>IF(AND('Mapa final'!$AD$11="Muy Alta",'Mapa final'!$AF$11="Catastrófico"),CONCATENATE("R2C",'Mapa final'!$S$11),"")</f>
        <v/>
      </c>
      <c r="AI24" s="157" t="str">
        <f>IF(AND('Mapa final'!$AD$12="Muy Alta",'Mapa final'!$AF$12="Catastrófico"),CONCATENATE("R2C",'Mapa final'!$S$12),"")</f>
        <v/>
      </c>
      <c r="AJ24" s="157" t="str">
        <f>IF(AND('Mapa final'!$AD$11="Muy Alta",'Mapa final'!$AF$11="Catastrófico"),CONCATENATE("R2C",'Mapa final'!$S$11),"")</f>
        <v/>
      </c>
      <c r="AK24" s="157" t="str">
        <f>IF(AND('Mapa final'!$AD$12="Muy Alta",'Mapa final'!$AF$12="Catastrófico"),CONCATENATE("R2C",'Mapa final'!$S$12),"")</f>
        <v/>
      </c>
      <c r="AL24" s="157" t="str">
        <f>IF(AND('Mapa final'!$AD$11="Muy Alta",'Mapa final'!$AF$11="Catastrófico"),CONCATENATE("R2C",'Mapa final'!$S$11),"")</f>
        <v/>
      </c>
      <c r="AM24" s="47" t="str">
        <f>IF(AND('Mapa final'!$AD$12="Muy Alta",'Mapa final'!$AF$12="Catastrófico"),CONCATENATE("R2C",'Mapa final'!$S$12),"")</f>
        <v/>
      </c>
      <c r="AN24" s="70"/>
      <c r="AO24" s="354"/>
      <c r="AP24" s="355"/>
      <c r="AQ24" s="355"/>
      <c r="AR24" s="355"/>
      <c r="AS24" s="355"/>
      <c r="AT24" s="356"/>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3">
      <c r="A25" s="70"/>
      <c r="B25" s="303"/>
      <c r="C25" s="303"/>
      <c r="D25" s="304"/>
      <c r="E25" s="347"/>
      <c r="F25" s="348"/>
      <c r="G25" s="348"/>
      <c r="H25" s="348"/>
      <c r="I25" s="348"/>
      <c r="J25" s="59" t="str">
        <f>IF(AND('Mapa final'!$AD$11="Alta",'Mapa final'!$AF$11="Leve"),CONCATENATE("R2C",'Mapa final'!$S$11),"")</f>
        <v/>
      </c>
      <c r="K25" s="60" t="str">
        <f>IF(AND('Mapa final'!$AD$12="Alta",'Mapa final'!$AF$12="Leve"),CONCATENATE("R2C",'Mapa final'!$S$12),"")</f>
        <v/>
      </c>
      <c r="L25" s="60" t="str">
        <f>IF(AND('Mapa final'!$AD$11="Alta",'Mapa final'!$AF$11="Leve"),CONCATENATE("R2C",'Mapa final'!$S$11),"")</f>
        <v/>
      </c>
      <c r="M25" s="60" t="str">
        <f>IF(AND('Mapa final'!$AD$12="Alta",'Mapa final'!$AF$12="Leve"),CONCATENATE("R2C",'Mapa final'!$S$12),"")</f>
        <v/>
      </c>
      <c r="N25" s="60" t="str">
        <f>IF(AND('Mapa final'!$AD$11="Alta",'Mapa final'!$AF$11="Leve"),CONCATENATE("R2C",'Mapa final'!$S$11),"")</f>
        <v/>
      </c>
      <c r="O25" s="61" t="str">
        <f>IF(AND('Mapa final'!$AD$12="Alta",'Mapa final'!$AF$12="Leve"),CONCATENATE("R2C",'Mapa final'!$S$12),"")</f>
        <v/>
      </c>
      <c r="P25" s="59" t="str">
        <f>IF(AND('Mapa final'!$AD$11="Alta",'Mapa final'!$AF$11="Leve"),CONCATENATE("R2C",'Mapa final'!$S$11),"")</f>
        <v/>
      </c>
      <c r="Q25" s="60" t="str">
        <f>IF(AND('Mapa final'!$AD$12="Alta",'Mapa final'!$AF$12="Leve"),CONCATENATE("R2C",'Mapa final'!$S$12),"")</f>
        <v/>
      </c>
      <c r="R25" s="60" t="str">
        <f>IF(AND('Mapa final'!$AD$11="Alta",'Mapa final'!$AF$11="Leve"),CONCATENATE("R2C",'Mapa final'!$S$11),"")</f>
        <v/>
      </c>
      <c r="S25" s="60" t="str">
        <f>IF(AND('Mapa final'!$AD$12="Alta",'Mapa final'!$AF$12="Leve"),CONCATENATE("R2C",'Mapa final'!$S$12),"")</f>
        <v/>
      </c>
      <c r="T25" s="60" t="str">
        <f>IF(AND('Mapa final'!$AD$11="Alta",'Mapa final'!$AF$11="Leve"),CONCATENATE("R2C",'Mapa final'!$S$11),"")</f>
        <v/>
      </c>
      <c r="U25" s="61" t="str">
        <f>IF(AND('Mapa final'!$AD$12="Alta",'Mapa final'!$AF$12="Leve"),CONCATENATE("R2C",'Mapa final'!$S$12),"")</f>
        <v/>
      </c>
      <c r="V25" s="48" t="str">
        <f>IF(AND('Mapa final'!$AD$11="Muy Alta",'Mapa final'!$AF$11="Leve"),CONCATENATE("R2C",'Mapa final'!$S$11),"")</f>
        <v/>
      </c>
      <c r="W25" s="49" t="str">
        <f>IF(AND('Mapa final'!$AD$12="Muy Alta",'Mapa final'!$AF$12="Leve"),CONCATENATE("R2C",'Mapa final'!$S$12),"")</f>
        <v/>
      </c>
      <c r="X25" s="49" t="str">
        <f>IF(AND('Mapa final'!$AD$11="Muy Alta",'Mapa final'!$AF$11="Leve"),CONCATENATE("R2C",'Mapa final'!$S$11),"")</f>
        <v/>
      </c>
      <c r="Y25" s="49" t="str">
        <f>IF(AND('Mapa final'!$AD$12="Muy Alta",'Mapa final'!$AF$12="Leve"),CONCATENATE("R2C",'Mapa final'!$S$12),"")</f>
        <v/>
      </c>
      <c r="Z25" s="49" t="str">
        <f>IF(AND('Mapa final'!$AD$11="Muy Alta",'Mapa final'!$AF$11="Leve"),CONCATENATE("R2C",'Mapa final'!$S$11),"")</f>
        <v/>
      </c>
      <c r="AA25" s="50" t="str">
        <f>IF(AND('Mapa final'!$AD$12="Muy Alta",'Mapa final'!$AF$12="Leve"),CONCATENATE("R2C",'Mapa final'!$S$12),"")</f>
        <v/>
      </c>
      <c r="AB25" s="48" t="str">
        <f>IF(AND('Mapa final'!$AD$11="Muy Alta",'Mapa final'!$AF$11="Leve"),CONCATENATE("R2C",'Mapa final'!$S$11),"")</f>
        <v/>
      </c>
      <c r="AC25" s="49" t="str">
        <f>IF(AND('Mapa final'!$AD$12="Muy Alta",'Mapa final'!$AF$12="Leve"),CONCATENATE("R2C",'Mapa final'!$S$12),"")</f>
        <v/>
      </c>
      <c r="AD25" s="49" t="str">
        <f>IF(AND('Mapa final'!$AD$11="Muy Alta",'Mapa final'!$AF$11="Leve"),CONCATENATE("R2C",'Mapa final'!$S$11),"")</f>
        <v/>
      </c>
      <c r="AE25" s="49" t="str">
        <f>IF(AND('Mapa final'!$AD$12="Muy Alta",'Mapa final'!$AF$12="Leve"),CONCATENATE("R2C",'Mapa final'!$S$12),"")</f>
        <v/>
      </c>
      <c r="AF25" s="49" t="str">
        <f>IF(AND('Mapa final'!$AD$11="Muy Alta",'Mapa final'!$AF$11="Leve"),CONCATENATE("R2C",'Mapa final'!$S$11),"")</f>
        <v/>
      </c>
      <c r="AG25" s="50" t="str">
        <f>IF(AND('Mapa final'!$AD$12="Muy Alta",'Mapa final'!$AF$12="Leve"),CONCATENATE("R2C",'Mapa final'!$S$12),"")</f>
        <v/>
      </c>
      <c r="AH25" s="51" t="str">
        <f>IF(AND('Mapa final'!$AD$11="Muy Alta",'Mapa final'!$AF$11="Catastrófico"),CONCATENATE("R2C",'Mapa final'!$S$11),"")</f>
        <v/>
      </c>
      <c r="AI25" s="52" t="str">
        <f>IF(AND('Mapa final'!$AD$12="Muy Alta",'Mapa final'!$AF$12="Catastrófico"),CONCATENATE("R2C",'Mapa final'!$S$12),"")</f>
        <v/>
      </c>
      <c r="AJ25" s="52" t="str">
        <f>IF(AND('Mapa final'!$AD$11="Muy Alta",'Mapa final'!$AF$11="Catastrófico"),CONCATENATE("R2C",'Mapa final'!$S$11),"")</f>
        <v/>
      </c>
      <c r="AK25" s="52" t="str">
        <f>IF(AND('Mapa final'!$AD$12="Muy Alta",'Mapa final'!$AF$12="Catastrófico"),CONCATENATE("R2C",'Mapa final'!$S$12),"")</f>
        <v/>
      </c>
      <c r="AL25" s="52" t="str">
        <f>IF(AND('Mapa final'!$AD$11="Muy Alta",'Mapa final'!$AF$11="Catastrófico"),CONCATENATE("R2C",'Mapa final'!$S$11),"")</f>
        <v/>
      </c>
      <c r="AM25" s="53" t="str">
        <f>IF(AND('Mapa final'!$AD$12="Muy Alta",'Mapa final'!$AF$12="Catastrófico"),CONCATENATE("R2C",'Mapa final'!$S$12),"")</f>
        <v/>
      </c>
      <c r="AN25" s="70"/>
      <c r="AO25" s="357"/>
      <c r="AP25" s="358"/>
      <c r="AQ25" s="358"/>
      <c r="AR25" s="358"/>
      <c r="AS25" s="358"/>
      <c r="AT25" s="359"/>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25">
      <c r="A26" s="70"/>
      <c r="B26" s="303"/>
      <c r="C26" s="303"/>
      <c r="D26" s="304"/>
      <c r="E26" s="341" t="s">
        <v>165</v>
      </c>
      <c r="F26" s="342"/>
      <c r="G26" s="342"/>
      <c r="H26" s="342"/>
      <c r="I26" s="343"/>
      <c r="J26" s="54" t="str">
        <f>IF(AND('Mapa final'!$AD$11="Alta",'Mapa final'!$AF$11="Leve"),CONCATENATE("R2C",'Mapa final'!$S$11),"")</f>
        <v/>
      </c>
      <c r="K26" s="55" t="str">
        <f>IF(AND('Mapa final'!$AD$12="Alta",'Mapa final'!$AF$12="Leve"),CONCATENATE("R2C",'Mapa final'!$S$12),"")</f>
        <v/>
      </c>
      <c r="L26" s="55" t="str">
        <f>IF(AND('Mapa final'!$AD$11="Alta",'Mapa final'!$AF$11="Leve"),CONCATENATE("R2C",'Mapa final'!$S$11),"")</f>
        <v/>
      </c>
      <c r="M26" s="55" t="str">
        <f>IF(AND('Mapa final'!$AD$12="Alta",'Mapa final'!$AF$12="Leve"),CONCATENATE("R2C",'Mapa final'!$S$12),"")</f>
        <v/>
      </c>
      <c r="N26" s="55" t="str">
        <f>IF(AND('Mapa final'!$AD$11="Alta",'Mapa final'!$AF$11="Leve"),CONCATENATE("R2C",'Mapa final'!$S$11),"")</f>
        <v/>
      </c>
      <c r="O26" s="56" t="str">
        <f>IF(AND('Mapa final'!$AD$12="Alta",'Mapa final'!$AF$12="Leve"),CONCATENATE("R2C",'Mapa final'!$S$12),"")</f>
        <v/>
      </c>
      <c r="P26" s="54" t="str">
        <f>IF(AND('Mapa final'!$AD$11="Alta",'Mapa final'!$AF$11="Leve"),CONCATENATE("R2C",'Mapa final'!$S$11),"")</f>
        <v/>
      </c>
      <c r="Q26" s="55" t="str">
        <f>IF(AND('Mapa final'!$AD$12="Alta",'Mapa final'!$AF$12="Leve"),CONCATENATE("R2C",'Mapa final'!$S$12),"")</f>
        <v/>
      </c>
      <c r="R26" s="55" t="str">
        <f>IF(AND('Mapa final'!$AD$11="Alta",'Mapa final'!$AF$11="Leve"),CONCATENATE("R2C",'Mapa final'!$S$11),"")</f>
        <v/>
      </c>
      <c r="S26" s="55" t="str">
        <f>IF(AND('Mapa final'!$AD$12="Alta",'Mapa final'!$AF$12="Leve"),CONCATENATE("R2C",'Mapa final'!$S$12),"")</f>
        <v/>
      </c>
      <c r="T26" s="55" t="str">
        <f>IF(AND('Mapa final'!$AD$11="Alta",'Mapa final'!$AF$11="Leve"),CONCATENATE("R2C",'Mapa final'!$S$11),"")</f>
        <v/>
      </c>
      <c r="U26" s="56" t="str">
        <f>IF(AND('Mapa final'!$AD$12="Alta",'Mapa final'!$AF$12="Leve"),CONCATENATE("R2C",'Mapa final'!$S$12),"")</f>
        <v/>
      </c>
      <c r="V26" s="54" t="str">
        <f>IF(AND('Mapa final'!$AD$11="Alta",'Mapa final'!$AF$11="Leve"),CONCATENATE("R2C",'Mapa final'!$S$11),"")</f>
        <v/>
      </c>
      <c r="W26" s="55" t="str">
        <f>IF(AND('Mapa final'!$AD$12="Alta",'Mapa final'!$AF$12="Leve"),CONCATENATE("R2C",'Mapa final'!$S$12),"")</f>
        <v/>
      </c>
      <c r="X26" s="55" t="str">
        <f>IF(AND('Mapa final'!$AD$11="Alta",'Mapa final'!$AF$11="Leve"),CONCATENATE("R2C",'Mapa final'!$S$11),"")</f>
        <v/>
      </c>
      <c r="Y26" s="55" t="str">
        <f>IF(AND('Mapa final'!$AD$12="Alta",'Mapa final'!$AF$12="Leve"),CONCATENATE("R2C",'Mapa final'!$S$12),"")</f>
        <v/>
      </c>
      <c r="Z26" s="55" t="str">
        <f>IF(AND('Mapa final'!$AD$11="Alta",'Mapa final'!$AF$11="Leve"),CONCATENATE("R2C",'Mapa final'!$S$11),"")</f>
        <v/>
      </c>
      <c r="AA26" s="56" t="str">
        <f>IF(AND('Mapa final'!$AD$12="Alta",'Mapa final'!$AF$12="Leve"),CONCATENATE("R2C",'Mapa final'!$S$12),"")</f>
        <v/>
      </c>
      <c r="AB26" s="38" t="str">
        <f>IF(AND('Mapa final'!$AD$11="Muy Alta",'Mapa final'!$AF$11="Leve"),CONCATENATE("R2C",'Mapa final'!$S$11),"")</f>
        <v/>
      </c>
      <c r="AC26" s="39" t="str">
        <f>IF(AND('Mapa final'!$AD$12="Muy Alta",'Mapa final'!$AF$12="Leve"),CONCATENATE("R2C",'Mapa final'!$S$12),"")</f>
        <v/>
      </c>
      <c r="AD26" s="39" t="str">
        <f>IF(AND('Mapa final'!$AD$11="Muy Alta",'Mapa final'!$AF$11="Leve"),CONCATENATE("R2C",'Mapa final'!$S$11),"")</f>
        <v/>
      </c>
      <c r="AE26" s="39" t="str">
        <f>IF(AND('Mapa final'!$AD$12="Muy Alta",'Mapa final'!$AF$12="Leve"),CONCATENATE("R2C",'Mapa final'!$S$12),"")</f>
        <v/>
      </c>
      <c r="AF26" s="39" t="str">
        <f>IF(AND('Mapa final'!$AD$11="Muy Alta",'Mapa final'!$AF$11="Leve"),CONCATENATE("R2C",'Mapa final'!$S$11),"")</f>
        <v/>
      </c>
      <c r="AG26" s="40" t="str">
        <f>IF(AND('Mapa final'!$AD$12="Muy Alta",'Mapa final'!$AF$12="Leve"),CONCATENATE("R2C",'Mapa final'!$S$12),"")</f>
        <v/>
      </c>
      <c r="AH26" s="41" t="str">
        <f>IF(AND('Mapa final'!$AD$11="Muy Alta",'Mapa final'!$AF$11="Catastrófico"),CONCATENATE("R2C",'Mapa final'!$S$11),"")</f>
        <v/>
      </c>
      <c r="AI26" s="42" t="str">
        <f>IF(AND('Mapa final'!$AD$12="Muy Alta",'Mapa final'!$AF$12="Catastrófico"),CONCATENATE("R2C",'Mapa final'!$S$12),"")</f>
        <v/>
      </c>
      <c r="AJ26" s="42" t="str">
        <f>IF(AND('Mapa final'!$AD$11="Muy Alta",'Mapa final'!$AF$11="Catastrófico"),CONCATENATE("R2C",'Mapa final'!$S$11),"")</f>
        <v/>
      </c>
      <c r="AK26" s="42" t="str">
        <f>IF(AND('Mapa final'!$AD$12="Muy Alta",'Mapa final'!$AF$12="Catastrófico"),CONCATENATE("R2C",'Mapa final'!$S$12),"")</f>
        <v/>
      </c>
      <c r="AL26" s="42" t="str">
        <f>IF(AND('Mapa final'!$AD$11="Muy Alta",'Mapa final'!$AF$11="Catastrófico"),CONCATENATE("R2C",'Mapa final'!$S$11),"")</f>
        <v/>
      </c>
      <c r="AM26" s="43" t="str">
        <f>IF(AND('Mapa final'!$AD$12="Muy Alta",'Mapa final'!$AF$12="Catastrófico"),CONCATENATE("R2C",'Mapa final'!$S$12),"")</f>
        <v/>
      </c>
      <c r="AN26" s="70"/>
      <c r="AO26" s="381" t="s">
        <v>166</v>
      </c>
      <c r="AP26" s="382"/>
      <c r="AQ26" s="382"/>
      <c r="AR26" s="382"/>
      <c r="AS26" s="382"/>
      <c r="AT26" s="383"/>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25">
      <c r="A27" s="70"/>
      <c r="B27" s="303"/>
      <c r="C27" s="303"/>
      <c r="D27" s="304"/>
      <c r="E27" s="360"/>
      <c r="F27" s="345"/>
      <c r="G27" s="345"/>
      <c r="H27" s="345"/>
      <c r="I27" s="346"/>
      <c r="J27" s="57" t="str">
        <f>IF(AND('Mapa final'!$AD$11="Alta",'Mapa final'!$AF$11="Leve"),CONCATENATE("R2C",'Mapa final'!$S$11),"")</f>
        <v/>
      </c>
      <c r="K27" s="156" t="str">
        <f>IF(AND('Mapa final'!$AD$12="Alta",'Mapa final'!$AF$12="Leve"),CONCATENATE("R2C",'Mapa final'!$S$12),"")</f>
        <v/>
      </c>
      <c r="L27" s="156" t="str">
        <f>IF(AND('Mapa final'!$AD$11="Alta",'Mapa final'!$AF$11="Leve"),CONCATENATE("R2C",'Mapa final'!$S$11),"")</f>
        <v/>
      </c>
      <c r="M27" s="156" t="str">
        <f>IF(AND('Mapa final'!$AD$12="Alta",'Mapa final'!$AF$12="Leve"),CONCATENATE("R2C",'Mapa final'!$S$12),"")</f>
        <v/>
      </c>
      <c r="N27" s="156" t="str">
        <f>IF(AND('Mapa final'!$AD$11="Alta",'Mapa final'!$AF$11="Leve"),CONCATENATE("R2C",'Mapa final'!$S$11),"")</f>
        <v/>
      </c>
      <c r="O27" s="58" t="str">
        <f>IF(AND('Mapa final'!$AD$12="Alta",'Mapa final'!$AF$12="Leve"),CONCATENATE("R2C",'Mapa final'!$S$12),"")</f>
        <v/>
      </c>
      <c r="P27" s="57" t="str">
        <f>IF(AND('Mapa final'!$AD$11="Alta",'Mapa final'!$AF$11="Leve"),CONCATENATE("R2C",'Mapa final'!$S$11),"")</f>
        <v/>
      </c>
      <c r="Q27" s="156" t="str">
        <f>IF(AND('Mapa final'!$AD$12="Alta",'Mapa final'!$AF$12="Leve"),CONCATENATE("R2C",'Mapa final'!$S$12),"")</f>
        <v/>
      </c>
      <c r="R27" s="156" t="str">
        <f>IF(AND('Mapa final'!$AD$11="Alta",'Mapa final'!$AF$11="Leve"),CONCATENATE("R2C",'Mapa final'!$S$11),"")</f>
        <v/>
      </c>
      <c r="S27" s="156" t="str">
        <f>IF(AND('Mapa final'!$AD$12="Alta",'Mapa final'!$AF$12="Leve"),CONCATENATE("R2C",'Mapa final'!$S$12),"")</f>
        <v/>
      </c>
      <c r="T27" s="156" t="str">
        <f>IF(AND('Mapa final'!$AD$11="Alta",'Mapa final'!$AF$11="Leve"),CONCATENATE("R2C",'Mapa final'!$S$11),"")</f>
        <v/>
      </c>
      <c r="U27" s="58" t="str">
        <f>IF(AND('Mapa final'!$AD$12="Alta",'Mapa final'!$AF$12="Leve"),CONCATENATE("R2C",'Mapa final'!$S$12),"")</f>
        <v/>
      </c>
      <c r="V27" s="57" t="str">
        <f>IF(AND('Mapa final'!$AD$11="Alta",'Mapa final'!$AF$11="Leve"),CONCATENATE("R2C",'Mapa final'!$S$11),"")</f>
        <v/>
      </c>
      <c r="W27" s="156" t="str">
        <f>IF(AND('Mapa final'!$AD$12="Alta",'Mapa final'!$AF$12="Leve"),CONCATENATE("R2C",'Mapa final'!$S$12),"")</f>
        <v/>
      </c>
      <c r="X27" s="156" t="str">
        <f>IF(AND('Mapa final'!$AD$11="Alta",'Mapa final'!$AF$11="Leve"),CONCATENATE("R2C",'Mapa final'!$S$11),"")</f>
        <v/>
      </c>
      <c r="Y27" s="156" t="str">
        <f>IF(AND('Mapa final'!$AD$12="Alta",'Mapa final'!$AF$12="Leve"),CONCATENATE("R2C",'Mapa final'!$S$12),"")</f>
        <v/>
      </c>
      <c r="Z27" s="156" t="str">
        <f>IF(AND('Mapa final'!$AD$11="Alta",'Mapa final'!$AF$11="Leve"),CONCATENATE("R2C",'Mapa final'!$S$11),"")</f>
        <v/>
      </c>
      <c r="AA27" s="58" t="str">
        <f>IF(AND('Mapa final'!$AD$12="Alta",'Mapa final'!$AF$12="Leve"),CONCATENATE("R2C",'Mapa final'!$S$12),"")</f>
        <v/>
      </c>
      <c r="AB27" s="44" t="str">
        <f>IF(AND('Mapa final'!$AD$11="Muy Alta",'Mapa final'!$AF$11="Leve"),CONCATENATE("R2C",'Mapa final'!$S$11),"")</f>
        <v/>
      </c>
      <c r="AC27" s="155" t="str">
        <f>IF(AND('Mapa final'!$AD$12="Muy Alta",'Mapa final'!$AF$12="Leve"),CONCATENATE("R2C",'Mapa final'!$S$12),"")</f>
        <v/>
      </c>
      <c r="AD27" s="155" t="str">
        <f>IF(AND('Mapa final'!$AD$11="Muy Alta",'Mapa final'!$AF$11="Leve"),CONCATENATE("R2C",'Mapa final'!$S$11),"")</f>
        <v/>
      </c>
      <c r="AE27" s="155" t="str">
        <f>IF(AND('Mapa final'!$AD$12="Muy Alta",'Mapa final'!$AF$12="Leve"),CONCATENATE("R2C",'Mapa final'!$S$12),"")</f>
        <v/>
      </c>
      <c r="AF27" s="155" t="str">
        <f>IF(AND('Mapa final'!$AD$11="Muy Alta",'Mapa final'!$AF$11="Leve"),CONCATENATE("R2C",'Mapa final'!$S$11),"")</f>
        <v/>
      </c>
      <c r="AG27" s="45" t="str">
        <f>IF(AND('Mapa final'!$AD$12="Muy Alta",'Mapa final'!$AF$12="Leve"),CONCATENATE("R2C",'Mapa final'!$S$12),"")</f>
        <v/>
      </c>
      <c r="AH27" s="46" t="str">
        <f>IF(AND('Mapa final'!$AD$11="Muy Alta",'Mapa final'!$AF$11="Catastrófico"),CONCATENATE("R2C",'Mapa final'!$S$11),"")</f>
        <v/>
      </c>
      <c r="AI27" s="157" t="str">
        <f>IF(AND('Mapa final'!$AD$12="Muy Alta",'Mapa final'!$AF$12="Catastrófico"),CONCATENATE("R2C",'Mapa final'!$S$12),"")</f>
        <v/>
      </c>
      <c r="AJ27" s="157" t="str">
        <f>IF(AND('Mapa final'!$AD$11="Muy Alta",'Mapa final'!$AF$11="Catastrófico"),CONCATENATE("R2C",'Mapa final'!$S$11),"")</f>
        <v/>
      </c>
      <c r="AK27" s="157" t="str">
        <f>IF(AND('Mapa final'!$AD$12="Muy Alta",'Mapa final'!$AF$12="Catastrófico"),CONCATENATE("R2C",'Mapa final'!$S$12),"")</f>
        <v/>
      </c>
      <c r="AL27" s="157" t="str">
        <f>IF(AND('Mapa final'!$AD$11="Muy Alta",'Mapa final'!$AF$11="Catastrófico"),CONCATENATE("R2C",'Mapa final'!$S$11),"")</f>
        <v/>
      </c>
      <c r="AM27" s="47" t="str">
        <f>IF(AND('Mapa final'!$AD$12="Muy Alta",'Mapa final'!$AF$12="Catastrófico"),CONCATENATE("R2C",'Mapa final'!$S$12),"")</f>
        <v/>
      </c>
      <c r="AN27" s="70"/>
      <c r="AO27" s="384"/>
      <c r="AP27" s="385"/>
      <c r="AQ27" s="385"/>
      <c r="AR27" s="385"/>
      <c r="AS27" s="385"/>
      <c r="AT27" s="386"/>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25">
      <c r="A28" s="70"/>
      <c r="B28" s="303"/>
      <c r="C28" s="303"/>
      <c r="D28" s="304"/>
      <c r="E28" s="344"/>
      <c r="F28" s="345"/>
      <c r="G28" s="345"/>
      <c r="H28" s="345"/>
      <c r="I28" s="346"/>
      <c r="J28" s="57" t="str">
        <f>IF(AND('Mapa final'!$AD$11="Alta",'Mapa final'!$AF$11="Leve"),CONCATENATE("R2C",'Mapa final'!$S$11),"")</f>
        <v/>
      </c>
      <c r="K28" s="156" t="str">
        <f>IF(AND('Mapa final'!$AD$12="Alta",'Mapa final'!$AF$12="Leve"),CONCATENATE("R2C",'Mapa final'!$S$12),"")</f>
        <v/>
      </c>
      <c r="L28" s="156" t="str">
        <f>IF(AND('Mapa final'!$AD$11="Alta",'Mapa final'!$AF$11="Leve"),CONCATENATE("R2C",'Mapa final'!$S$11),"")</f>
        <v/>
      </c>
      <c r="M28" s="156" t="str">
        <f>IF(AND('Mapa final'!$AD$12="Alta",'Mapa final'!$AF$12="Leve"),CONCATENATE("R2C",'Mapa final'!$S$12),"")</f>
        <v/>
      </c>
      <c r="N28" s="156" t="str">
        <f>IF(AND('Mapa final'!$AD$11="Alta",'Mapa final'!$AF$11="Leve"),CONCATENATE("R2C",'Mapa final'!$S$11),"")</f>
        <v/>
      </c>
      <c r="O28" s="58" t="str">
        <f>IF(AND('Mapa final'!$AD$12="Alta",'Mapa final'!$AF$12="Leve"),CONCATENATE("R2C",'Mapa final'!$S$12),"")</f>
        <v/>
      </c>
      <c r="P28" s="57" t="str">
        <f>IF(AND('Mapa final'!$AD$11="Alta",'Mapa final'!$AF$11="Leve"),CONCATENATE("R2C",'Mapa final'!$S$11),"")</f>
        <v/>
      </c>
      <c r="Q28" s="156" t="str">
        <f>IF(AND('Mapa final'!$AD$12="Alta",'Mapa final'!$AF$12="Leve"),CONCATENATE("R2C",'Mapa final'!$S$12),"")</f>
        <v/>
      </c>
      <c r="R28" s="156" t="str">
        <f>IF(AND('Mapa final'!$AD$11="Alta",'Mapa final'!$AF$11="Leve"),CONCATENATE("R2C",'Mapa final'!$S$11),"")</f>
        <v/>
      </c>
      <c r="S28" s="156" t="str">
        <f>IF(AND('Mapa final'!$AD$12="Alta",'Mapa final'!$AF$12="Leve"),CONCATENATE("R2C",'Mapa final'!$S$12),"")</f>
        <v/>
      </c>
      <c r="T28" s="156" t="str">
        <f>IF(AND('Mapa final'!$AD$11="Alta",'Mapa final'!$AF$11="Leve"),CONCATENATE("R2C",'Mapa final'!$S$11),"")</f>
        <v/>
      </c>
      <c r="U28" s="58" t="str">
        <f>IF(AND('Mapa final'!$AD$12="Alta",'Mapa final'!$AF$12="Leve"),CONCATENATE("R2C",'Mapa final'!$S$12),"")</f>
        <v/>
      </c>
      <c r="V28" s="57" t="str">
        <f>IF(AND('Mapa final'!$AD$11="Alta",'Mapa final'!$AF$11="Leve"),CONCATENATE("R2C",'Mapa final'!$S$11),"")</f>
        <v/>
      </c>
      <c r="W28" s="156" t="str">
        <f>IF(AND('Mapa final'!$AD$12="Alta",'Mapa final'!$AF$12="Leve"),CONCATENATE("R2C",'Mapa final'!$S$12),"")</f>
        <v/>
      </c>
      <c r="X28" s="156" t="str">
        <f>IF(AND('Mapa final'!$AD$11="Alta",'Mapa final'!$AF$11="Leve"),CONCATENATE("R2C",'Mapa final'!$S$11),"")</f>
        <v/>
      </c>
      <c r="Y28" s="156" t="str">
        <f>IF(AND('Mapa final'!$AD$12="Alta",'Mapa final'!$AF$12="Leve"),CONCATENATE("R2C",'Mapa final'!$S$12),"")</f>
        <v/>
      </c>
      <c r="Z28" s="156" t="str">
        <f>IF(AND('Mapa final'!$AD$11="Alta",'Mapa final'!$AF$11="Leve"),CONCATENATE("R2C",'Mapa final'!$S$11),"")</f>
        <v/>
      </c>
      <c r="AA28" s="58" t="str">
        <f>IF(AND('Mapa final'!$AD$12="Alta",'Mapa final'!$AF$12="Leve"),CONCATENATE("R2C",'Mapa final'!$S$12),"")</f>
        <v/>
      </c>
      <c r="AB28" s="44" t="str">
        <f>IF(AND('Mapa final'!$AD$11="Muy Alta",'Mapa final'!$AF$11="Leve"),CONCATENATE("R2C",'Mapa final'!$S$11),"")</f>
        <v/>
      </c>
      <c r="AC28" s="155" t="str">
        <f>IF(AND('Mapa final'!$AD$12="Muy Alta",'Mapa final'!$AF$12="Leve"),CONCATENATE("R2C",'Mapa final'!$S$12),"")</f>
        <v/>
      </c>
      <c r="AD28" s="155" t="str">
        <f>IF(AND('Mapa final'!$AD$11="Muy Alta",'Mapa final'!$AF$11="Leve"),CONCATENATE("R2C",'Mapa final'!$S$11),"")</f>
        <v/>
      </c>
      <c r="AE28" s="155" t="str">
        <f>IF(AND('Mapa final'!$AD$12="Muy Alta",'Mapa final'!$AF$12="Leve"),CONCATENATE("R2C",'Mapa final'!$S$12),"")</f>
        <v/>
      </c>
      <c r="AF28" s="155" t="str">
        <f>IF(AND('Mapa final'!$AD$11="Muy Alta",'Mapa final'!$AF$11="Leve"),CONCATENATE("R2C",'Mapa final'!$S$11),"")</f>
        <v/>
      </c>
      <c r="AG28" s="45" t="str">
        <f>IF(AND('Mapa final'!$AD$12="Muy Alta",'Mapa final'!$AF$12="Leve"),CONCATENATE("R2C",'Mapa final'!$S$12),"")</f>
        <v/>
      </c>
      <c r="AH28" s="46" t="str">
        <f>IF(AND('Mapa final'!$AD$11="Muy Alta",'Mapa final'!$AF$11="Catastrófico"),CONCATENATE("R2C",'Mapa final'!$S$11),"")</f>
        <v/>
      </c>
      <c r="AI28" s="157" t="str">
        <f>IF(AND('Mapa final'!$AD$12="Muy Alta",'Mapa final'!$AF$12="Catastrófico"),CONCATENATE("R2C",'Mapa final'!$S$12),"")</f>
        <v/>
      </c>
      <c r="AJ28" s="157" t="str">
        <f>IF(AND('Mapa final'!$AD$11="Muy Alta",'Mapa final'!$AF$11="Catastrófico"),CONCATENATE("R2C",'Mapa final'!$S$11),"")</f>
        <v/>
      </c>
      <c r="AK28" s="157" t="str">
        <f>IF(AND('Mapa final'!$AD$12="Muy Alta",'Mapa final'!$AF$12="Catastrófico"),CONCATENATE("R2C",'Mapa final'!$S$12),"")</f>
        <v/>
      </c>
      <c r="AL28" s="157" t="str">
        <f>IF(AND('Mapa final'!$AD$11="Muy Alta",'Mapa final'!$AF$11="Catastrófico"),CONCATENATE("R2C",'Mapa final'!$S$11),"")</f>
        <v/>
      </c>
      <c r="AM28" s="47" t="str">
        <f>IF(AND('Mapa final'!$AD$12="Muy Alta",'Mapa final'!$AF$12="Catastrófico"),CONCATENATE("R2C",'Mapa final'!$S$12),"")</f>
        <v/>
      </c>
      <c r="AN28" s="70"/>
      <c r="AO28" s="384"/>
      <c r="AP28" s="385"/>
      <c r="AQ28" s="385"/>
      <c r="AR28" s="385"/>
      <c r="AS28" s="385"/>
      <c r="AT28" s="386"/>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25">
      <c r="A29" s="70"/>
      <c r="B29" s="303"/>
      <c r="C29" s="303"/>
      <c r="D29" s="304"/>
      <c r="E29" s="344"/>
      <c r="F29" s="345"/>
      <c r="G29" s="345"/>
      <c r="H29" s="345"/>
      <c r="I29" s="346"/>
      <c r="J29" s="57" t="str">
        <f>IF(AND('Mapa final'!$AD$11="Alta",'Mapa final'!$AF$11="Leve"),CONCATENATE("R2C",'Mapa final'!$S$11),"")</f>
        <v/>
      </c>
      <c r="K29" s="156" t="str">
        <f>IF(AND('Mapa final'!$AD$12="Alta",'Mapa final'!$AF$12="Leve"),CONCATENATE("R2C",'Mapa final'!$S$12),"")</f>
        <v/>
      </c>
      <c r="L29" s="156" t="str">
        <f>IF(AND('Mapa final'!$AD$11="Alta",'Mapa final'!$AF$11="Leve"),CONCATENATE("R2C",'Mapa final'!$S$11),"")</f>
        <v/>
      </c>
      <c r="M29" s="156" t="str">
        <f>IF(AND('Mapa final'!$AD$12="Alta",'Mapa final'!$AF$12="Leve"),CONCATENATE("R2C",'Mapa final'!$S$12),"")</f>
        <v/>
      </c>
      <c r="N29" s="156" t="str">
        <f>IF(AND('Mapa final'!$AD$11="Alta",'Mapa final'!$AF$11="Leve"),CONCATENATE("R2C",'Mapa final'!$S$11),"")</f>
        <v/>
      </c>
      <c r="O29" s="58" t="str">
        <f>IF(AND('Mapa final'!$AD$12="Alta",'Mapa final'!$AF$12="Leve"),CONCATENATE("R2C",'Mapa final'!$S$12),"")</f>
        <v/>
      </c>
      <c r="P29" s="57" t="str">
        <f>IF(AND('Mapa final'!$AD$11="Alta",'Mapa final'!$AF$11="Leve"),CONCATENATE("R2C",'Mapa final'!$S$11),"")</f>
        <v/>
      </c>
      <c r="Q29" s="156" t="str">
        <f>IF(AND('Mapa final'!$AD$12="Alta",'Mapa final'!$AF$12="Leve"),CONCATENATE("R2C",'Mapa final'!$S$12),"")</f>
        <v/>
      </c>
      <c r="R29" s="156" t="str">
        <f>IF(AND('Mapa final'!$AD$11="Alta",'Mapa final'!$AF$11="Leve"),CONCATENATE("R2C",'Mapa final'!$S$11),"")</f>
        <v/>
      </c>
      <c r="S29" s="156" t="str">
        <f>IF(AND('Mapa final'!$AD$12="Alta",'Mapa final'!$AF$12="Leve"),CONCATENATE("R2C",'Mapa final'!$S$12),"")</f>
        <v/>
      </c>
      <c r="T29" s="156" t="str">
        <f>IF(AND('Mapa final'!$AD$11="Alta",'Mapa final'!$AF$11="Leve"),CONCATENATE("R2C",'Mapa final'!$S$11),"")</f>
        <v/>
      </c>
      <c r="U29" s="58" t="str">
        <f>IF(AND('Mapa final'!$AD$12="Alta",'Mapa final'!$AF$12="Leve"),CONCATENATE("R2C",'Mapa final'!$S$12),"")</f>
        <v/>
      </c>
      <c r="V29" s="57" t="str">
        <f>IF(AND('Mapa final'!$AD$11="Alta",'Mapa final'!$AF$11="Leve"),CONCATENATE("R2C",'Mapa final'!$S$11),"")</f>
        <v/>
      </c>
      <c r="W29" s="156" t="str">
        <f>IF(AND('Mapa final'!$AD$12="Alta",'Mapa final'!$AF$12="Leve"),CONCATENATE("R2C",'Mapa final'!$S$12),"")</f>
        <v/>
      </c>
      <c r="X29" s="156" t="str">
        <f>IF(AND('Mapa final'!$AD$11="Alta",'Mapa final'!$AF$11="Leve"),CONCATENATE("R2C",'Mapa final'!$S$11),"")</f>
        <v/>
      </c>
      <c r="Y29" s="156" t="str">
        <f>IF(AND('Mapa final'!$AD$12="Alta",'Mapa final'!$AF$12="Leve"),CONCATENATE("R2C",'Mapa final'!$S$12),"")</f>
        <v/>
      </c>
      <c r="Z29" s="156" t="str">
        <f>IF(AND('Mapa final'!$AD$11="Alta",'Mapa final'!$AF$11="Leve"),CONCATENATE("R2C",'Mapa final'!$S$11),"")</f>
        <v/>
      </c>
      <c r="AA29" s="58" t="str">
        <f>IF(AND('Mapa final'!$AD$12="Alta",'Mapa final'!$AF$12="Leve"),CONCATENATE("R2C",'Mapa final'!$S$12),"")</f>
        <v/>
      </c>
      <c r="AB29" s="44" t="str">
        <f>IF(AND('Mapa final'!$AD$11="Muy Alta",'Mapa final'!$AF$11="Leve"),CONCATENATE("R2C",'Mapa final'!$S$11),"")</f>
        <v/>
      </c>
      <c r="AC29" s="155" t="str">
        <f>IF(AND('Mapa final'!$AD$14="Media",'Mapa final'!$AF$14="mayor"),CONCATENATE("R2C",'Mapa final'!$S$14),"")</f>
        <v>R2C1</v>
      </c>
      <c r="AD29" s="155" t="str">
        <f>IF(AND('Mapa final'!$AD$11="Muy Alta",'Mapa final'!$AF$11="Leve"),CONCATENATE("R2C",'Mapa final'!$S$11),"")</f>
        <v/>
      </c>
      <c r="AE29" s="155" t="str">
        <f>IF(AND('Mapa final'!$AD$12="Muy Alta",'Mapa final'!$AF$12="Leve"),CONCATENATE("R2C",'Mapa final'!$S$12),"")</f>
        <v/>
      </c>
      <c r="AF29" s="155" t="str">
        <f>IF(AND('Mapa final'!$AD$11="Muy Alta",'Mapa final'!$AF$11="Leve"),CONCATENATE("R2C",'Mapa final'!$S$11),"")</f>
        <v/>
      </c>
      <c r="AG29" s="45" t="str">
        <f>IF(AND('Mapa final'!$AD$12="Muy Alta",'Mapa final'!$AF$12="Leve"),CONCATENATE("R2C",'Mapa final'!$S$12),"")</f>
        <v/>
      </c>
      <c r="AH29" s="46" t="str">
        <f>IF(AND('Mapa final'!$AD$11="Muy Alta",'Mapa final'!$AF$11="Catastrófico"),CONCATENATE("R2C",'Mapa final'!$S$11),"")</f>
        <v/>
      </c>
      <c r="AI29" s="157" t="str">
        <f>IF(AND('Mapa final'!$AD$12="Muy Alta",'Mapa final'!$AF$12="Catastrófico"),CONCATENATE("R2C",'Mapa final'!$S$12),"")</f>
        <v/>
      </c>
      <c r="AJ29" s="157" t="str">
        <f>IF(AND('Mapa final'!$AD$11="Muy Alta",'Mapa final'!$AF$11="Catastrófico"),CONCATENATE("R2C",'Mapa final'!$S$11),"")</f>
        <v/>
      </c>
      <c r="AK29" s="157" t="str">
        <f>IF(AND('Mapa final'!$AD$12="Muy Alta",'Mapa final'!$AF$12="Catastrófico"),CONCATENATE("R2C",'Mapa final'!$S$12),"")</f>
        <v/>
      </c>
      <c r="AL29" s="157" t="str">
        <f>IF(AND('Mapa final'!$AD$11="Muy Alta",'Mapa final'!$AF$11="Catastrófico"),CONCATENATE("R2C",'Mapa final'!$S$11),"")</f>
        <v/>
      </c>
      <c r="AM29" s="47" t="str">
        <f>IF(AND('Mapa final'!$AD$12="Muy Alta",'Mapa final'!$AF$12="Catastrófico"),CONCATENATE("R2C",'Mapa final'!$S$12),"")</f>
        <v/>
      </c>
      <c r="AN29" s="70"/>
      <c r="AO29" s="384"/>
      <c r="AP29" s="385"/>
      <c r="AQ29" s="385"/>
      <c r="AR29" s="385"/>
      <c r="AS29" s="385"/>
      <c r="AT29" s="386"/>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25">
      <c r="A30" s="70"/>
      <c r="B30" s="303"/>
      <c r="C30" s="303"/>
      <c r="D30" s="304"/>
      <c r="E30" s="344"/>
      <c r="F30" s="345"/>
      <c r="G30" s="345"/>
      <c r="H30" s="345"/>
      <c r="I30" s="346"/>
      <c r="J30" s="57" t="str">
        <f>IF(AND('Mapa final'!$AD$11="Alta",'Mapa final'!$AF$11="Leve"),CONCATENATE("R2C",'Mapa final'!$S$11),"")</f>
        <v/>
      </c>
      <c r="K30" s="156" t="str">
        <f>IF(AND('Mapa final'!$AD$12="Alta",'Mapa final'!$AF$12="Leve"),CONCATENATE("R2C",'Mapa final'!$S$12),"")</f>
        <v/>
      </c>
      <c r="L30" s="156" t="str">
        <f>IF(AND('Mapa final'!$AD$11="Alta",'Mapa final'!$AF$11="Leve"),CONCATENATE("R2C",'Mapa final'!$S$11),"")</f>
        <v/>
      </c>
      <c r="M30" s="156" t="str">
        <f>IF(AND('Mapa final'!$AD$12="Alta",'Mapa final'!$AF$12="Leve"),CONCATENATE("R2C",'Mapa final'!$S$12),"")</f>
        <v/>
      </c>
      <c r="N30" s="156" t="str">
        <f>IF(AND('Mapa final'!$AD$11="Alta",'Mapa final'!$AF$11="Leve"),CONCATENATE("R2C",'Mapa final'!$S$11),"")</f>
        <v/>
      </c>
      <c r="O30" s="58" t="str">
        <f>IF(AND('Mapa final'!$AD$12="Alta",'Mapa final'!$AF$12="Leve"),CONCATENATE("R2C",'Mapa final'!$S$12),"")</f>
        <v/>
      </c>
      <c r="P30" s="57" t="str">
        <f>IF(AND('Mapa final'!$AD$11="Alta",'Mapa final'!$AF$11="Leve"),CONCATENATE("R2C",'Mapa final'!$S$11),"")</f>
        <v/>
      </c>
      <c r="Q30" s="156" t="str">
        <f>IF(AND('Mapa final'!$AD$12="Alta",'Mapa final'!$AF$12="Leve"),CONCATENATE("R2C",'Mapa final'!$S$12),"")</f>
        <v/>
      </c>
      <c r="R30" s="156" t="str">
        <f>IF(AND('Mapa final'!$AD$11="Alta",'Mapa final'!$AF$11="Leve"),CONCATENATE("R2C",'Mapa final'!$S$11),"")</f>
        <v/>
      </c>
      <c r="S30" s="156" t="str">
        <f>IF(AND('Mapa final'!$AD$12="Alta",'Mapa final'!$AF$12="Leve"),CONCATENATE("R2C",'Mapa final'!$S$12),"")</f>
        <v/>
      </c>
      <c r="T30" s="156" t="str">
        <f>IF(AND('Mapa final'!$AD$11="Alta",'Mapa final'!$AF$11="Leve"),CONCATENATE("R2C",'Mapa final'!$S$11),"")</f>
        <v/>
      </c>
      <c r="U30" s="58" t="str">
        <f>IF(AND('Mapa final'!$AD$12="Alta",'Mapa final'!$AF$12="Leve"),CONCATENATE("R2C",'Mapa final'!$S$12),"")</f>
        <v/>
      </c>
      <c r="V30" s="57" t="str">
        <f>IF(AND('Mapa final'!$AD$11="Alta",'Mapa final'!$AF$11="Leve"),CONCATENATE("R2C",'Mapa final'!$S$11),"")</f>
        <v/>
      </c>
      <c r="W30" s="156" t="str">
        <f>IF(AND('Mapa final'!$AD$12="Alta",'Mapa final'!$AF$12="Leve"),CONCATENATE("R2C",'Mapa final'!$S$12),"")</f>
        <v/>
      </c>
      <c r="X30" s="156" t="str">
        <f>IF(AND('Mapa final'!$AD$11="Alta",'Mapa final'!$AF$11="Leve"),CONCATENATE("R2C",'Mapa final'!$S$11),"")</f>
        <v/>
      </c>
      <c r="Y30" s="156" t="str">
        <f>IF(AND('Mapa final'!$AD$12="Alta",'Mapa final'!$AF$12="Leve"),CONCATENATE("R2C",'Mapa final'!$S$12),"")</f>
        <v/>
      </c>
      <c r="Z30" s="156" t="str">
        <f>IF(AND('Mapa final'!$AD$11="Alta",'Mapa final'!$AF$11="Leve"),CONCATENATE("R2C",'Mapa final'!$S$11),"")</f>
        <v/>
      </c>
      <c r="AA30" s="58" t="str">
        <f>IF(AND('Mapa final'!$AD$12="Alta",'Mapa final'!$AF$12="Leve"),CONCATENATE("R2C",'Mapa final'!$S$12),"")</f>
        <v/>
      </c>
      <c r="AB30" s="44" t="str">
        <f>IF(AND('Mapa final'!$AD$11="Muy Alta",'Mapa final'!$AF$11="Leve"),CONCATENATE("R2C",'Mapa final'!$S$11),"")</f>
        <v/>
      </c>
      <c r="AC30" s="155" t="str">
        <f>IF(AND('Mapa final'!$AD$12="Muy Alta",'Mapa final'!$AF$12="Leve"),CONCATENATE("R2C",'Mapa final'!$S$12),"")</f>
        <v/>
      </c>
      <c r="AD30" s="155" t="str">
        <f>IF(AND('Mapa final'!$AD$11="Muy Alta",'Mapa final'!$AF$11="Leve"),CONCATENATE("R2C",'Mapa final'!$S$11),"")</f>
        <v/>
      </c>
      <c r="AE30" s="155" t="str">
        <f>IF(AND('Mapa final'!$AD$12="Muy Alta",'Mapa final'!$AF$12="Leve"),CONCATENATE("R2C",'Mapa final'!$S$12),"")</f>
        <v/>
      </c>
      <c r="AF30" s="155" t="str">
        <f>IF(AND('Mapa final'!$AD$11="Muy Alta",'Mapa final'!$AF$11="Leve"),CONCATENATE("R2C",'Mapa final'!$S$11),"")</f>
        <v/>
      </c>
      <c r="AG30" s="45" t="str">
        <f>IF(AND('Mapa final'!$AD$12="Muy Alta",'Mapa final'!$AF$12="Leve"),CONCATENATE("R2C",'Mapa final'!$S$12),"")</f>
        <v/>
      </c>
      <c r="AH30" s="46" t="str">
        <f>IF(AND('Mapa final'!$AD$11="Muy Alta",'Mapa final'!$AF$11="Catastrófico"),CONCATENATE("R2C",'Mapa final'!$S$11),"")</f>
        <v/>
      </c>
      <c r="AI30" s="157" t="str">
        <f>IF(AND('Mapa final'!$AD$12="Muy Alta",'Mapa final'!$AF$12="Catastrófico"),CONCATENATE("R2C",'Mapa final'!$S$12),"")</f>
        <v/>
      </c>
      <c r="AJ30" s="157" t="str">
        <f>IF(AND('Mapa final'!$AD$11="Muy Alta",'Mapa final'!$AF$11="Catastrófico"),CONCATENATE("R2C",'Mapa final'!$S$11),"")</f>
        <v/>
      </c>
      <c r="AK30" s="157" t="str">
        <f>IF(AND('Mapa final'!$AD$12="Muy Alta",'Mapa final'!$AF$12="Catastrófico"),CONCATENATE("R2C",'Mapa final'!$S$12),"")</f>
        <v/>
      </c>
      <c r="AL30" s="157" t="str">
        <f>IF(AND('Mapa final'!$AD$11="Muy Alta",'Mapa final'!$AF$11="Catastrófico"),CONCATENATE("R2C",'Mapa final'!$S$11),"")</f>
        <v/>
      </c>
      <c r="AM30" s="47" t="str">
        <f>IF(AND('Mapa final'!$AD$12="Muy Alta",'Mapa final'!$AF$12="Catastrófico"),CONCATENATE("R2C",'Mapa final'!$S$12),"")</f>
        <v/>
      </c>
      <c r="AN30" s="70"/>
      <c r="AO30" s="384"/>
      <c r="AP30" s="385"/>
      <c r="AQ30" s="385"/>
      <c r="AR30" s="385"/>
      <c r="AS30" s="385"/>
      <c r="AT30" s="386"/>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25">
      <c r="A31" s="70"/>
      <c r="B31" s="303"/>
      <c r="C31" s="303"/>
      <c r="D31" s="304"/>
      <c r="E31" s="344"/>
      <c r="F31" s="345"/>
      <c r="G31" s="345"/>
      <c r="H31" s="345"/>
      <c r="I31" s="346"/>
      <c r="J31" s="57" t="str">
        <f>IF(AND('Mapa final'!$AD$11="Alta",'Mapa final'!$AF$11="Leve"),CONCATENATE("R2C",'Mapa final'!$S$11),"")</f>
        <v/>
      </c>
      <c r="K31" s="156" t="str">
        <f>IF(AND('Mapa final'!$AD$12="Alta",'Mapa final'!$AF$12="Leve"),CONCATENATE("R2C",'Mapa final'!$S$12),"")</f>
        <v/>
      </c>
      <c r="L31" s="156" t="str">
        <f>IF(AND('Mapa final'!$AD$11="Alta",'Mapa final'!$AF$11="Leve"),CONCATENATE("R2C",'Mapa final'!$S$11),"")</f>
        <v/>
      </c>
      <c r="M31" s="156" t="str">
        <f>IF(AND('Mapa final'!$AD$12="Alta",'Mapa final'!$AF$12="Leve"),CONCATENATE("R2C",'Mapa final'!$S$12),"")</f>
        <v/>
      </c>
      <c r="N31" s="156" t="str">
        <f>IF(AND('Mapa final'!$AD$11="Alta",'Mapa final'!$AF$11="Leve"),CONCATENATE("R2C",'Mapa final'!$S$11),"")</f>
        <v/>
      </c>
      <c r="O31" s="58" t="str">
        <f>IF(AND('Mapa final'!$AD$12="Alta",'Mapa final'!$AF$12="Leve"),CONCATENATE("R2C",'Mapa final'!$S$12),"")</f>
        <v/>
      </c>
      <c r="P31" s="57" t="str">
        <f>IF(AND('Mapa final'!$AD$11="Alta",'Mapa final'!$AF$11="Leve"),CONCATENATE("R2C",'Mapa final'!$S$11),"")</f>
        <v/>
      </c>
      <c r="Q31" s="156" t="str">
        <f>IF(AND('Mapa final'!$AD$12="Alta",'Mapa final'!$AF$12="Leve"),CONCATENATE("R2C",'Mapa final'!$S$12),"")</f>
        <v/>
      </c>
      <c r="R31" s="156" t="str">
        <f>IF(AND('Mapa final'!$AD$11="Alta",'Mapa final'!$AF$11="Leve"),CONCATENATE("R2C",'Mapa final'!$S$11),"")</f>
        <v/>
      </c>
      <c r="S31" s="156" t="str">
        <f>IF(AND('Mapa final'!$AD$12="Alta",'Mapa final'!$AF$12="Leve"),CONCATENATE("R2C",'Mapa final'!$S$12),"")</f>
        <v/>
      </c>
      <c r="T31" s="156" t="str">
        <f>IF(AND('Mapa final'!$AD$11="Alta",'Mapa final'!$AF$11="Leve"),CONCATENATE("R2C",'Mapa final'!$S$11),"")</f>
        <v/>
      </c>
      <c r="U31" s="58" t="str">
        <f>IF(AND('Mapa final'!$AD$12="Alta",'Mapa final'!$AF$12="Leve"),CONCATENATE("R2C",'Mapa final'!$S$12),"")</f>
        <v/>
      </c>
      <c r="V31" s="57" t="str">
        <f>IF(AND('Mapa final'!$AD$11="Alta",'Mapa final'!$AF$11="Leve"),CONCATENATE("R2C",'Mapa final'!$S$11),"")</f>
        <v/>
      </c>
      <c r="W31" s="156" t="str">
        <f>IF(AND('Mapa final'!$AD$12="Alta",'Mapa final'!$AF$12="Leve"),CONCATENATE("R2C",'Mapa final'!$S$12),"")</f>
        <v/>
      </c>
      <c r="X31" s="156" t="str">
        <f>IF(AND('Mapa final'!$AD$11="Alta",'Mapa final'!$AF$11="Leve"),CONCATENATE("R2C",'Mapa final'!$S$11),"")</f>
        <v/>
      </c>
      <c r="Y31" s="156" t="str">
        <f>IF(AND('Mapa final'!$AD$12="Alta",'Mapa final'!$AF$12="Leve"),CONCATENATE("R2C",'Mapa final'!$S$12),"")</f>
        <v/>
      </c>
      <c r="Z31" s="156" t="str">
        <f>IF(AND('Mapa final'!$AD$11="Alta",'Mapa final'!$AF$11="Leve"),CONCATENATE("R2C",'Mapa final'!$S$11),"")</f>
        <v/>
      </c>
      <c r="AA31" s="58" t="str">
        <f>IF(AND('Mapa final'!$AD$12="Alta",'Mapa final'!$AF$12="Leve"),CONCATENATE("R2C",'Mapa final'!$S$12),"")</f>
        <v/>
      </c>
      <c r="AB31" s="44" t="str">
        <f>IF(AND('Mapa final'!$AD$11="Muy Alta",'Mapa final'!$AF$11="Leve"),CONCATENATE("R2C",'Mapa final'!$S$11),"")</f>
        <v/>
      </c>
      <c r="AC31" s="155" t="str">
        <f>IF(AND('Mapa final'!$AD$12="Muy Alta",'Mapa final'!$AF$12="Leve"),CONCATENATE("R2C",'Mapa final'!$S$12),"")</f>
        <v/>
      </c>
      <c r="AD31" s="155" t="str">
        <f>IF(AND('Mapa final'!$AD$11="Muy Alta",'Mapa final'!$AF$11="Leve"),CONCATENATE("R2C",'Mapa final'!$S$11),"")</f>
        <v/>
      </c>
      <c r="AE31" s="155" t="str">
        <f>IF(AND('Mapa final'!$AD$12="Muy Alta",'Mapa final'!$AF$12="Leve"),CONCATENATE("R2C",'Mapa final'!$S$12),"")</f>
        <v/>
      </c>
      <c r="AF31" s="155" t="str">
        <f>IF(AND('Mapa final'!$AD$11="Muy Alta",'Mapa final'!$AF$11="Leve"),CONCATENATE("R2C",'Mapa final'!$S$11),"")</f>
        <v/>
      </c>
      <c r="AG31" s="45" t="str">
        <f>IF(AND('Mapa final'!$AD$12="Muy Alta",'Mapa final'!$AF$12="Leve"),CONCATENATE("R2C",'Mapa final'!$S$12),"")</f>
        <v/>
      </c>
      <c r="AH31" s="46" t="str">
        <f>IF(AND('Mapa final'!$AD$11="Muy Alta",'Mapa final'!$AF$11="Catastrófico"),CONCATENATE("R2C",'Mapa final'!$S$11),"")</f>
        <v/>
      </c>
      <c r="AI31" s="157" t="str">
        <f>IF(AND('Mapa final'!$AD$12="Muy Alta",'Mapa final'!$AF$12="Catastrófico"),CONCATENATE("R2C",'Mapa final'!$S$12),"")</f>
        <v/>
      </c>
      <c r="AJ31" s="157" t="str">
        <f>IF(AND('Mapa final'!$AD$11="Muy Alta",'Mapa final'!$AF$11="Catastrófico"),CONCATENATE("R2C",'Mapa final'!$S$11),"")</f>
        <v/>
      </c>
      <c r="AK31" s="157" t="str">
        <f>IF(AND('Mapa final'!$AD$12="Muy Alta",'Mapa final'!$AF$12="Catastrófico"),CONCATENATE("R2C",'Mapa final'!$S$12),"")</f>
        <v/>
      </c>
      <c r="AL31" s="157" t="str">
        <f>IF(AND('Mapa final'!$AD$11="Muy Alta",'Mapa final'!$AF$11="Catastrófico"),CONCATENATE("R2C",'Mapa final'!$S$11),"")</f>
        <v/>
      </c>
      <c r="AM31" s="47" t="str">
        <f>IF(AND('Mapa final'!$AD$12="Muy Alta",'Mapa final'!$AF$12="Catastrófico"),CONCATENATE("R2C",'Mapa final'!$S$12),"")</f>
        <v/>
      </c>
      <c r="AN31" s="70"/>
      <c r="AO31" s="384"/>
      <c r="AP31" s="385"/>
      <c r="AQ31" s="385"/>
      <c r="AR31" s="385"/>
      <c r="AS31" s="385"/>
      <c r="AT31" s="386"/>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25">
      <c r="A32" s="70"/>
      <c r="B32" s="303"/>
      <c r="C32" s="303"/>
      <c r="D32" s="304"/>
      <c r="E32" s="344"/>
      <c r="F32" s="345"/>
      <c r="G32" s="345"/>
      <c r="H32" s="345"/>
      <c r="I32" s="346"/>
      <c r="J32" s="57" t="str">
        <f>IF(AND('Mapa final'!$AD$11="Alta",'Mapa final'!$AF$11="Leve"),CONCATENATE("R2C",'Mapa final'!$S$11),"")</f>
        <v/>
      </c>
      <c r="K32" s="156" t="str">
        <f>IF(AND('Mapa final'!$AD$12="Alta",'Mapa final'!$AF$12="Leve"),CONCATENATE("R2C",'Mapa final'!$S$12),"")</f>
        <v/>
      </c>
      <c r="L32" s="156" t="str">
        <f>IF(AND('Mapa final'!$AD$11="Alta",'Mapa final'!$AF$11="Leve"),CONCATENATE("R2C",'Mapa final'!$S$11),"")</f>
        <v/>
      </c>
      <c r="M32" s="156" t="str">
        <f>IF(AND('Mapa final'!$AD$12="Alta",'Mapa final'!$AF$12="Leve"),CONCATENATE("R2C",'Mapa final'!$S$12),"")</f>
        <v/>
      </c>
      <c r="N32" s="156" t="str">
        <f>IF(AND('Mapa final'!$AD$11="Alta",'Mapa final'!$AF$11="Leve"),CONCATENATE("R2C",'Mapa final'!$S$11),"")</f>
        <v/>
      </c>
      <c r="O32" s="58" t="str">
        <f>IF(AND('Mapa final'!$AD$12="Alta",'Mapa final'!$AF$12="Leve"),CONCATENATE("R2C",'Mapa final'!$S$12),"")</f>
        <v/>
      </c>
      <c r="P32" s="57" t="str">
        <f>IF(AND('Mapa final'!$AD$11="Alta",'Mapa final'!$AF$11="Leve"),CONCATENATE("R2C",'Mapa final'!$S$11),"")</f>
        <v/>
      </c>
      <c r="Q32" s="156" t="str">
        <f>IF(AND('Mapa final'!$AD$12="Alta",'Mapa final'!$AF$12="Leve"),CONCATENATE("R2C",'Mapa final'!$S$12),"")</f>
        <v/>
      </c>
      <c r="R32" s="156" t="str">
        <f>IF(AND('Mapa final'!$AD$11="Alta",'Mapa final'!$AF$11="Leve"),CONCATENATE("R2C",'Mapa final'!$S$11),"")</f>
        <v/>
      </c>
      <c r="S32" s="156" t="str">
        <f>IF(AND('Mapa final'!$AD$12="Alta",'Mapa final'!$AF$12="Leve"),CONCATENATE("R2C",'Mapa final'!$S$12),"")</f>
        <v/>
      </c>
      <c r="T32" s="156" t="str">
        <f>IF(AND('Mapa final'!$AD$11="Alta",'Mapa final'!$AF$11="Leve"),CONCATENATE("R2C",'Mapa final'!$S$11),"")</f>
        <v/>
      </c>
      <c r="U32" s="58" t="str">
        <f>IF(AND('Mapa final'!$AD$12="Alta",'Mapa final'!$AF$12="Leve"),CONCATENATE("R2C",'Mapa final'!$S$12),"")</f>
        <v/>
      </c>
      <c r="V32" s="57" t="str">
        <f>IF(AND('Mapa final'!$AD$11="Alta",'Mapa final'!$AF$11="Leve"),CONCATENATE("R2C",'Mapa final'!$S$11),"")</f>
        <v/>
      </c>
      <c r="W32" s="156" t="str">
        <f>IF(AND('Mapa final'!$AD$12="Alta",'Mapa final'!$AF$12="Leve"),CONCATENATE("R2C",'Mapa final'!$S$12),"")</f>
        <v/>
      </c>
      <c r="X32" s="156" t="str">
        <f>IF(AND('Mapa final'!$AD$11="Alta",'Mapa final'!$AF$11="Leve"),CONCATENATE("R2C",'Mapa final'!$S$11),"")</f>
        <v/>
      </c>
      <c r="Y32" s="156" t="str">
        <f>IF(AND('Mapa final'!$AD$12="Alta",'Mapa final'!$AF$12="Leve"),CONCATENATE("R2C",'Mapa final'!$S$12),"")</f>
        <v/>
      </c>
      <c r="Z32" s="156" t="str">
        <f>IF(AND('Mapa final'!$AD$11="Alta",'Mapa final'!$AF$11="Leve"),CONCATENATE("R2C",'Mapa final'!$S$11),"")</f>
        <v/>
      </c>
      <c r="AA32" s="58" t="str">
        <f>IF(AND('Mapa final'!$AD$12="Alta",'Mapa final'!$AF$12="Leve"),CONCATENATE("R2C",'Mapa final'!$S$12),"")</f>
        <v/>
      </c>
      <c r="AB32" s="44" t="str">
        <f>IF(AND('Mapa final'!$AD$11="Muy Alta",'Mapa final'!$AF$11="Leve"),CONCATENATE("R2C",'Mapa final'!$S$11),"")</f>
        <v/>
      </c>
      <c r="AC32" s="155" t="str">
        <f>IF(AND('Mapa final'!$AD$12="Muy Alta",'Mapa final'!$AF$12="Leve"),CONCATENATE("R2C",'Mapa final'!$S$12),"")</f>
        <v/>
      </c>
      <c r="AD32" s="155" t="str">
        <f>IF(AND('Mapa final'!$AD$11="Muy Alta",'Mapa final'!$AF$11="Leve"),CONCATENATE("R2C",'Mapa final'!$S$11),"")</f>
        <v/>
      </c>
      <c r="AE32" s="155" t="str">
        <f>IF(AND('Mapa final'!$AD$12="Muy Alta",'Mapa final'!$AF$12="Leve"),CONCATENATE("R2C",'Mapa final'!$S$12),"")</f>
        <v/>
      </c>
      <c r="AF32" s="155" t="str">
        <f>IF(AND('Mapa final'!$AD$11="Muy Alta",'Mapa final'!$AF$11="Leve"),CONCATENATE("R2C",'Mapa final'!$S$11),"")</f>
        <v/>
      </c>
      <c r="AG32" s="45" t="str">
        <f>IF(AND('Mapa final'!$AD$12="Muy Alta",'Mapa final'!$AF$12="Leve"),CONCATENATE("R2C",'Mapa final'!$S$12),"")</f>
        <v/>
      </c>
      <c r="AH32" s="46" t="str">
        <f>IF(AND('Mapa final'!$AD$11="Muy Alta",'Mapa final'!$AF$11="Catastrófico"),CONCATENATE("R2C",'Mapa final'!$S$11),"")</f>
        <v/>
      </c>
      <c r="AI32" s="157" t="str">
        <f>IF(AND('Mapa final'!$AD$12="Muy Alta",'Mapa final'!$AF$12="Catastrófico"),CONCATENATE("R2C",'Mapa final'!$S$12),"")</f>
        <v/>
      </c>
      <c r="AJ32" s="157" t="str">
        <f>IF(AND('Mapa final'!$AD$11="Muy Alta",'Mapa final'!$AF$11="Catastrófico"),CONCATENATE("R2C",'Mapa final'!$S$11),"")</f>
        <v/>
      </c>
      <c r="AK32" s="157" t="str">
        <f>IF(AND('Mapa final'!$AD$12="Muy Alta",'Mapa final'!$AF$12="Catastrófico"),CONCATENATE("R2C",'Mapa final'!$S$12),"")</f>
        <v/>
      </c>
      <c r="AL32" s="157" t="str">
        <f>IF(AND('Mapa final'!$AD$11="Muy Alta",'Mapa final'!$AF$11="Catastrófico"),CONCATENATE("R2C",'Mapa final'!$S$11),"")</f>
        <v/>
      </c>
      <c r="AM32" s="47" t="str">
        <f>IF(AND('Mapa final'!$AD$12="Muy Alta",'Mapa final'!$AF$12="Catastrófico"),CONCATENATE("R2C",'Mapa final'!$S$12),"")</f>
        <v/>
      </c>
      <c r="AN32" s="70"/>
      <c r="AO32" s="384"/>
      <c r="AP32" s="385"/>
      <c r="AQ32" s="385"/>
      <c r="AR32" s="385"/>
      <c r="AS32" s="385"/>
      <c r="AT32" s="386"/>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25">
      <c r="A33" s="70"/>
      <c r="B33" s="303"/>
      <c r="C33" s="303"/>
      <c r="D33" s="304"/>
      <c r="E33" s="344"/>
      <c r="F33" s="345"/>
      <c r="G33" s="345"/>
      <c r="H33" s="345"/>
      <c r="I33" s="346"/>
      <c r="J33" s="57" t="str">
        <f>IF(AND('Mapa final'!$AD$11="Alta",'Mapa final'!$AF$11="Leve"),CONCATENATE("R2C",'Mapa final'!$S$11),"")</f>
        <v/>
      </c>
      <c r="K33" s="156" t="str">
        <f>IF(AND('Mapa final'!$AD$12="Alta",'Mapa final'!$AF$12="Leve"),CONCATENATE("R2C",'Mapa final'!$S$12),"")</f>
        <v/>
      </c>
      <c r="L33" s="156" t="str">
        <f>IF(AND('Mapa final'!$AD$11="Alta",'Mapa final'!$AF$11="Leve"),CONCATENATE("R2C",'Mapa final'!$S$11),"")</f>
        <v/>
      </c>
      <c r="M33" s="156" t="str">
        <f>IF(AND('Mapa final'!$AD$12="Alta",'Mapa final'!$AF$12="Leve"),CONCATENATE("R2C",'Mapa final'!$S$12),"")</f>
        <v/>
      </c>
      <c r="N33" s="156" t="str">
        <f>IF(AND('Mapa final'!$AD$11="Alta",'Mapa final'!$AF$11="Leve"),CONCATENATE("R2C",'Mapa final'!$S$11),"")</f>
        <v/>
      </c>
      <c r="O33" s="58" t="str">
        <f>IF(AND('Mapa final'!$AD$12="Alta",'Mapa final'!$AF$12="Leve"),CONCATENATE("R2C",'Mapa final'!$S$12),"")</f>
        <v/>
      </c>
      <c r="P33" s="57" t="str">
        <f>IF(AND('Mapa final'!$AD$11="Alta",'Mapa final'!$AF$11="Leve"),CONCATENATE("R2C",'Mapa final'!$S$11),"")</f>
        <v/>
      </c>
      <c r="Q33" s="156" t="str">
        <f>IF(AND('Mapa final'!$AD$12="Alta",'Mapa final'!$AF$12="Leve"),CONCATENATE("R2C",'Mapa final'!$S$12),"")</f>
        <v/>
      </c>
      <c r="R33" s="156" t="str">
        <f>IF(AND('Mapa final'!$AD$11="Alta",'Mapa final'!$AF$11="Leve"),CONCATENATE("R2C",'Mapa final'!$S$11),"")</f>
        <v/>
      </c>
      <c r="S33" s="156" t="str">
        <f>IF(AND('Mapa final'!$AD$12="Alta",'Mapa final'!$AF$12="Leve"),CONCATENATE("R2C",'Mapa final'!$S$12),"")</f>
        <v/>
      </c>
      <c r="T33" s="156" t="str">
        <f>IF(AND('Mapa final'!$AD$11="Alta",'Mapa final'!$AF$11="Leve"),CONCATENATE("R2C",'Mapa final'!$S$11),"")</f>
        <v/>
      </c>
      <c r="U33" s="58" t="str">
        <f>IF(AND('Mapa final'!$AD$12="Alta",'Mapa final'!$AF$12="Leve"),CONCATENATE("R2C",'Mapa final'!$S$12),"")</f>
        <v/>
      </c>
      <c r="V33" s="57" t="str">
        <f>IF(AND('Mapa final'!$AD$11="Alta",'Mapa final'!$AF$11="Leve"),CONCATENATE("R2C",'Mapa final'!$S$11),"")</f>
        <v/>
      </c>
      <c r="W33" s="156" t="str">
        <f>IF(AND('Mapa final'!$AD$12="Alta",'Mapa final'!$AF$12="Leve"),CONCATENATE("R2C",'Mapa final'!$S$12),"")</f>
        <v/>
      </c>
      <c r="X33" s="156" t="str">
        <f>IF(AND('Mapa final'!$AD$11="Alta",'Mapa final'!$AF$11="Leve"),CONCATENATE("R2C",'Mapa final'!$S$11),"")</f>
        <v/>
      </c>
      <c r="Y33" s="156" t="str">
        <f>IF(AND('Mapa final'!$AD$12="Alta",'Mapa final'!$AF$12="Leve"),CONCATENATE("R2C",'Mapa final'!$S$12),"")</f>
        <v/>
      </c>
      <c r="Z33" s="156" t="str">
        <f>IF(AND('Mapa final'!$AD$11="Alta",'Mapa final'!$AF$11="Leve"),CONCATENATE("R2C",'Mapa final'!$S$11),"")</f>
        <v/>
      </c>
      <c r="AA33" s="58" t="str">
        <f>IF(AND('Mapa final'!$AD$12="Alta",'Mapa final'!$AF$12="Leve"),CONCATENATE("R2C",'Mapa final'!$S$12),"")</f>
        <v/>
      </c>
      <c r="AB33" s="44" t="str">
        <f>IF(AND('Mapa final'!$AD$11="Muy Alta",'Mapa final'!$AF$11="Leve"),CONCATENATE("R2C",'Mapa final'!$S$11),"")</f>
        <v/>
      </c>
      <c r="AC33" s="155" t="str">
        <f>IF(AND('Mapa final'!$AD$12="Muy Alta",'Mapa final'!$AF$12="Leve"),CONCATENATE("R2C",'Mapa final'!$S$12),"")</f>
        <v/>
      </c>
      <c r="AD33" s="155" t="str">
        <f>IF(AND('Mapa final'!$AD$11="Muy Alta",'Mapa final'!$AF$11="Leve"),CONCATENATE("R2C",'Mapa final'!$S$11),"")</f>
        <v/>
      </c>
      <c r="AE33" s="155" t="str">
        <f>IF(AND('Mapa final'!$AD$12="Muy Alta",'Mapa final'!$AF$12="Leve"),CONCATENATE("R2C",'Mapa final'!$S$12),"")</f>
        <v/>
      </c>
      <c r="AF33" s="155" t="str">
        <f>IF(AND('Mapa final'!$AD$11="Muy Alta",'Mapa final'!$AF$11="Leve"),CONCATENATE("R2C",'Mapa final'!$S$11),"")</f>
        <v/>
      </c>
      <c r="AG33" s="45" t="str">
        <f>IF(AND('Mapa final'!$AD$12="Muy Alta",'Mapa final'!$AF$12="Leve"),CONCATENATE("R2C",'Mapa final'!$S$12),"")</f>
        <v/>
      </c>
      <c r="AH33" s="46" t="str">
        <f>IF(AND('Mapa final'!$AD$11="Muy Alta",'Mapa final'!$AF$11="Catastrófico"),CONCATENATE("R2C",'Mapa final'!$S$11),"")</f>
        <v/>
      </c>
      <c r="AI33" s="157" t="str">
        <f>IF(AND('Mapa final'!$AD$12="Muy Alta",'Mapa final'!$AF$12="Catastrófico"),CONCATENATE("R2C",'Mapa final'!$S$12),"")</f>
        <v/>
      </c>
      <c r="AJ33" s="157" t="str">
        <f>IF(AND('Mapa final'!$AD$11="Muy Alta",'Mapa final'!$AF$11="Catastrófico"),CONCATENATE("R2C",'Mapa final'!$S$11),"")</f>
        <v/>
      </c>
      <c r="AK33" s="157" t="str">
        <f>IF(AND('Mapa final'!$AD$12="Muy Alta",'Mapa final'!$AF$12="Catastrófico"),CONCATENATE("R2C",'Mapa final'!$S$12),"")</f>
        <v/>
      </c>
      <c r="AL33" s="157" t="str">
        <f>IF(AND('Mapa final'!$AD$11="Muy Alta",'Mapa final'!$AF$11="Catastrófico"),CONCATENATE("R2C",'Mapa final'!$S$11),"")</f>
        <v/>
      </c>
      <c r="AM33" s="47" t="str">
        <f>IF(AND('Mapa final'!$AD$12="Muy Alta",'Mapa final'!$AF$12="Catastrófico"),CONCATENATE("R2C",'Mapa final'!$S$12),"")</f>
        <v/>
      </c>
      <c r="AN33" s="70"/>
      <c r="AO33" s="384"/>
      <c r="AP33" s="385"/>
      <c r="AQ33" s="385"/>
      <c r="AR33" s="385"/>
      <c r="AS33" s="385"/>
      <c r="AT33" s="386"/>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25">
      <c r="A34" s="70"/>
      <c r="B34" s="303"/>
      <c r="C34" s="303"/>
      <c r="D34" s="304"/>
      <c r="E34" s="344"/>
      <c r="F34" s="345"/>
      <c r="G34" s="345"/>
      <c r="H34" s="345"/>
      <c r="I34" s="346"/>
      <c r="J34" s="57" t="str">
        <f>IF(AND('Mapa final'!$AD$11="Alta",'Mapa final'!$AF$11="Leve"),CONCATENATE("R2C",'Mapa final'!$S$11),"")</f>
        <v/>
      </c>
      <c r="K34" s="156" t="str">
        <f>IF(AND('Mapa final'!$AD$12="Alta",'Mapa final'!$AF$12="Leve"),CONCATENATE("R2C",'Mapa final'!$S$12),"")</f>
        <v/>
      </c>
      <c r="L34" s="156" t="str">
        <f>IF(AND('Mapa final'!$AD$11="Alta",'Mapa final'!$AF$11="Leve"),CONCATENATE("R2C",'Mapa final'!$S$11),"")</f>
        <v/>
      </c>
      <c r="M34" s="156" t="str">
        <f>IF(AND('Mapa final'!$AD$12="Alta",'Mapa final'!$AF$12="Leve"),CONCATENATE("R2C",'Mapa final'!$S$12),"")</f>
        <v/>
      </c>
      <c r="N34" s="156" t="str">
        <f>IF(AND('Mapa final'!$AD$11="Alta",'Mapa final'!$AF$11="Leve"),CONCATENATE("R2C",'Mapa final'!$S$11),"")</f>
        <v/>
      </c>
      <c r="O34" s="58" t="str">
        <f>IF(AND('Mapa final'!$AD$12="Alta",'Mapa final'!$AF$12="Leve"),CONCATENATE("R2C",'Mapa final'!$S$12),"")</f>
        <v/>
      </c>
      <c r="P34" s="57" t="str">
        <f>IF(AND('Mapa final'!$AD$11="Alta",'Mapa final'!$AF$11="Leve"),CONCATENATE("R2C",'Mapa final'!$S$11),"")</f>
        <v/>
      </c>
      <c r="Q34" s="156" t="str">
        <f>IF(AND('Mapa final'!$AD$12="Alta",'Mapa final'!$AF$12="Leve"),CONCATENATE("R2C",'Mapa final'!$S$12),"")</f>
        <v/>
      </c>
      <c r="R34" s="156" t="str">
        <f>IF(AND('Mapa final'!$AD$11="Alta",'Mapa final'!$AF$11="Leve"),CONCATENATE("R2C",'Mapa final'!$S$11),"")</f>
        <v/>
      </c>
      <c r="S34" s="156" t="str">
        <f>IF(AND('Mapa final'!$AD$12="Alta",'Mapa final'!$AF$12="Leve"),CONCATENATE("R2C",'Mapa final'!$S$12),"")</f>
        <v/>
      </c>
      <c r="T34" s="156" t="str">
        <f>IF(AND('Mapa final'!$AD$11="Alta",'Mapa final'!$AF$11="Leve"),CONCATENATE("R2C",'Mapa final'!$S$11),"")</f>
        <v/>
      </c>
      <c r="U34" s="58" t="str">
        <f>IF(AND('Mapa final'!$AD$12="Alta",'Mapa final'!$AF$12="Leve"),CONCATENATE("R2C",'Mapa final'!$S$12),"")</f>
        <v/>
      </c>
      <c r="V34" s="57" t="str">
        <f>IF(AND('Mapa final'!$AD$11="Alta",'Mapa final'!$AF$11="Leve"),CONCATENATE("R2C",'Mapa final'!$S$11),"")</f>
        <v/>
      </c>
      <c r="W34" s="156" t="str">
        <f>IF(AND('Mapa final'!$AD$12="Alta",'Mapa final'!$AF$12="Leve"),CONCATENATE("R2C",'Mapa final'!$S$12),"")</f>
        <v/>
      </c>
      <c r="X34" s="156" t="str">
        <f>IF(AND('Mapa final'!$AD$11="Alta",'Mapa final'!$AF$11="Leve"),CONCATENATE("R2C",'Mapa final'!$S$11),"")</f>
        <v/>
      </c>
      <c r="Y34" s="156" t="str">
        <f>IF(AND('Mapa final'!$AD$12="Alta",'Mapa final'!$AF$12="Leve"),CONCATENATE("R2C",'Mapa final'!$S$12),"")</f>
        <v/>
      </c>
      <c r="Z34" s="156" t="str">
        <f>IF(AND('Mapa final'!$AD$11="Alta",'Mapa final'!$AF$11="Leve"),CONCATENATE("R2C",'Mapa final'!$S$11),"")</f>
        <v/>
      </c>
      <c r="AA34" s="58" t="str">
        <f>IF(AND('Mapa final'!$AD$12="Alta",'Mapa final'!$AF$12="Leve"),CONCATENATE("R2C",'Mapa final'!$S$12),"")</f>
        <v/>
      </c>
      <c r="AB34" s="44" t="str">
        <f>IF(AND('Mapa final'!$AD$11="Muy Alta",'Mapa final'!$AF$11="Leve"),CONCATENATE("R2C",'Mapa final'!$S$11),"")</f>
        <v/>
      </c>
      <c r="AC34" s="155" t="str">
        <f>IF(AND('Mapa final'!$AD$12="Muy Alta",'Mapa final'!$AF$12="Leve"),CONCATENATE("R2C",'Mapa final'!$S$12),"")</f>
        <v/>
      </c>
      <c r="AD34" s="155" t="str">
        <f>IF(AND('Mapa final'!$AD$11="Muy Alta",'Mapa final'!$AF$11="Leve"),CONCATENATE("R2C",'Mapa final'!$S$11),"")</f>
        <v/>
      </c>
      <c r="AE34" s="155" t="str">
        <f>IF(AND('Mapa final'!$AD$12="Muy Alta",'Mapa final'!$AF$12="Leve"),CONCATENATE("R2C",'Mapa final'!$S$12),"")</f>
        <v/>
      </c>
      <c r="AF34" s="155" t="str">
        <f>IF(AND('Mapa final'!$AD$11="Muy Alta",'Mapa final'!$AF$11="Leve"),CONCATENATE("R2C",'Mapa final'!$S$11),"")</f>
        <v/>
      </c>
      <c r="AG34" s="45" t="str">
        <f>IF(AND('Mapa final'!$AD$12="Muy Alta",'Mapa final'!$AF$12="Leve"),CONCATENATE("R2C",'Mapa final'!$S$12),"")</f>
        <v/>
      </c>
      <c r="AH34" s="46" t="str">
        <f>IF(AND('Mapa final'!$AD$11="Muy Alta",'Mapa final'!$AF$11="Catastrófico"),CONCATENATE("R2C",'Mapa final'!$S$11),"")</f>
        <v/>
      </c>
      <c r="AI34" s="157" t="str">
        <f>IF(AND('Mapa final'!$AD$12="Muy Alta",'Mapa final'!$AF$12="Catastrófico"),CONCATENATE("R2C",'Mapa final'!$S$12),"")</f>
        <v/>
      </c>
      <c r="AJ34" s="157" t="str">
        <f>IF(AND('Mapa final'!$AD$11="Muy Alta",'Mapa final'!$AF$11="Catastrófico"),CONCATENATE("R2C",'Mapa final'!$S$11),"")</f>
        <v/>
      </c>
      <c r="AK34" s="157" t="str">
        <f>IF(AND('Mapa final'!$AD$12="Muy Alta",'Mapa final'!$AF$12="Catastrófico"),CONCATENATE("R2C",'Mapa final'!$S$12),"")</f>
        <v/>
      </c>
      <c r="AL34" s="157" t="str">
        <f>IF(AND('Mapa final'!$AD$11="Muy Alta",'Mapa final'!$AF$11="Catastrófico"),CONCATENATE("R2C",'Mapa final'!$S$11),"")</f>
        <v/>
      </c>
      <c r="AM34" s="47" t="str">
        <f>IF(AND('Mapa final'!$AD$12="Muy Alta",'Mapa final'!$AF$12="Catastrófico"),CONCATENATE("R2C",'Mapa final'!$S$12),"")</f>
        <v/>
      </c>
      <c r="AN34" s="70"/>
      <c r="AO34" s="384"/>
      <c r="AP34" s="385"/>
      <c r="AQ34" s="385"/>
      <c r="AR34" s="385"/>
      <c r="AS34" s="385"/>
      <c r="AT34" s="386"/>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3">
      <c r="A35" s="70"/>
      <c r="B35" s="303"/>
      <c r="C35" s="303"/>
      <c r="D35" s="304"/>
      <c r="E35" s="347"/>
      <c r="F35" s="348"/>
      <c r="G35" s="348"/>
      <c r="H35" s="348"/>
      <c r="I35" s="349"/>
      <c r="J35" s="57" t="str">
        <f>IF(AND('Mapa final'!$AD$11="Alta",'Mapa final'!$AF$11="Leve"),CONCATENATE("R2C",'Mapa final'!$S$11),"")</f>
        <v/>
      </c>
      <c r="K35" s="156" t="str">
        <f>IF(AND('Mapa final'!$AD$12="Alta",'Mapa final'!$AF$12="Leve"),CONCATENATE("R2C",'Mapa final'!$S$12),"")</f>
        <v/>
      </c>
      <c r="L35" s="156" t="str">
        <f>IF(AND('Mapa final'!$AD$11="Alta",'Mapa final'!$AF$11="Leve"),CONCATENATE("R2C",'Mapa final'!$S$11),"")</f>
        <v/>
      </c>
      <c r="M35" s="156" t="str">
        <f>IF(AND('Mapa final'!$AD$12="Alta",'Mapa final'!$AF$12="Leve"),CONCATENATE("R2C",'Mapa final'!$S$12),"")</f>
        <v/>
      </c>
      <c r="N35" s="156" t="str">
        <f>IF(AND('Mapa final'!$AD$11="Alta",'Mapa final'!$AF$11="Leve"),CONCATENATE("R2C",'Mapa final'!$S$11),"")</f>
        <v/>
      </c>
      <c r="O35" s="58" t="str">
        <f>IF(AND('Mapa final'!$AD$12="Alta",'Mapa final'!$AF$12="Leve"),CONCATENATE("R2C",'Mapa final'!$S$12),"")</f>
        <v/>
      </c>
      <c r="P35" s="59" t="str">
        <f>IF(AND('Mapa final'!$AD$11="Alta",'Mapa final'!$AF$11="Leve"),CONCATENATE("R2C",'Mapa final'!$S$11),"")</f>
        <v/>
      </c>
      <c r="Q35" s="60" t="str">
        <f>IF(AND('Mapa final'!$AD$12="Alta",'Mapa final'!$AF$12="Leve"),CONCATENATE("R2C",'Mapa final'!$S$12),"")</f>
        <v/>
      </c>
      <c r="R35" s="60" t="str">
        <f>IF(AND('Mapa final'!$AD$11="Alta",'Mapa final'!$AF$11="Leve"),CONCATENATE("R2C",'Mapa final'!$S$11),"")</f>
        <v/>
      </c>
      <c r="S35" s="60" t="str">
        <f>IF(AND('Mapa final'!$AD$12="Alta",'Mapa final'!$AF$12="Leve"),CONCATENATE("R2C",'Mapa final'!$S$12),"")</f>
        <v/>
      </c>
      <c r="T35" s="60" t="str">
        <f>IF(AND('Mapa final'!$AD$11="Alta",'Mapa final'!$AF$11="Leve"),CONCATENATE("R2C",'Mapa final'!$S$11),"")</f>
        <v/>
      </c>
      <c r="U35" s="61" t="str">
        <f>IF(AND('Mapa final'!$AD$12="Alta",'Mapa final'!$AF$12="Leve"),CONCATENATE("R2C",'Mapa final'!$S$12),"")</f>
        <v/>
      </c>
      <c r="V35" s="59" t="str">
        <f>IF(AND('Mapa final'!$AD$11="Alta",'Mapa final'!$AF$11="Leve"),CONCATENATE("R2C",'Mapa final'!$S$11),"")</f>
        <v/>
      </c>
      <c r="W35" s="60" t="str">
        <f>IF(AND('Mapa final'!$AD$12="Alta",'Mapa final'!$AF$12="Leve"),CONCATENATE("R2C",'Mapa final'!$S$12),"")</f>
        <v/>
      </c>
      <c r="X35" s="60" t="str">
        <f>IF(AND('Mapa final'!$AD$11="Alta",'Mapa final'!$AF$11="Leve"),CONCATENATE("R2C",'Mapa final'!$S$11),"")</f>
        <v/>
      </c>
      <c r="Y35" s="60" t="str">
        <f>IF(AND('Mapa final'!$AD$12="Alta",'Mapa final'!$AF$12="Leve"),CONCATENATE("R2C",'Mapa final'!$S$12),"")</f>
        <v/>
      </c>
      <c r="Z35" s="60" t="str">
        <f>IF(AND('Mapa final'!$AD$11="Alta",'Mapa final'!$AF$11="Leve"),CONCATENATE("R2C",'Mapa final'!$S$11),"")</f>
        <v/>
      </c>
      <c r="AA35" s="61" t="str">
        <f>IF(AND('Mapa final'!$AD$12="Alta",'Mapa final'!$AF$12="Leve"),CONCATENATE("R2C",'Mapa final'!$S$12),"")</f>
        <v/>
      </c>
      <c r="AB35" s="48" t="str">
        <f>IF(AND('Mapa final'!$AD$11="Muy Alta",'Mapa final'!$AF$11="Leve"),CONCATENATE("R2C",'Mapa final'!$S$11),"")</f>
        <v/>
      </c>
      <c r="AC35" s="49" t="str">
        <f>IF(AND('Mapa final'!$AD$12="Muy Alta",'Mapa final'!$AF$12="Leve"),CONCATENATE("R2C",'Mapa final'!$S$12),"")</f>
        <v/>
      </c>
      <c r="AD35" s="49" t="str">
        <f>IF(AND('Mapa final'!$AD$11="Muy Alta",'Mapa final'!$AF$11="Leve"),CONCATENATE("R2C",'Mapa final'!$S$11),"")</f>
        <v/>
      </c>
      <c r="AE35" s="49" t="str">
        <f>IF(AND('Mapa final'!$AD$12="Muy Alta",'Mapa final'!$AF$12="Leve"),CONCATENATE("R2C",'Mapa final'!$S$12),"")</f>
        <v/>
      </c>
      <c r="AF35" s="49" t="str">
        <f>IF(AND('Mapa final'!$AD$11="Muy Alta",'Mapa final'!$AF$11="Leve"),CONCATENATE("R2C",'Mapa final'!$S$11),"")</f>
        <v/>
      </c>
      <c r="AG35" s="50" t="str">
        <f>IF(AND('Mapa final'!$AD$12="Muy Alta",'Mapa final'!$AF$12="Leve"),CONCATENATE("R2C",'Mapa final'!$S$12),"")</f>
        <v/>
      </c>
      <c r="AH35" s="51" t="str">
        <f>IF(AND('Mapa final'!$AD$11="Muy Alta",'Mapa final'!$AF$11="Catastrófico"),CONCATENATE("R2C",'Mapa final'!$S$11),"")</f>
        <v/>
      </c>
      <c r="AI35" s="52" t="str">
        <f>IF(AND('Mapa final'!$AD$12="Muy Alta",'Mapa final'!$AF$12="Catastrófico"),CONCATENATE("R2C",'Mapa final'!$S$12),"")</f>
        <v/>
      </c>
      <c r="AJ35" s="52" t="str">
        <f>IF(AND('Mapa final'!$AD$11="Muy Alta",'Mapa final'!$AF$11="Catastrófico"),CONCATENATE("R2C",'Mapa final'!$S$11),"")</f>
        <v/>
      </c>
      <c r="AK35" s="52" t="str">
        <f>IF(AND('Mapa final'!$AD$12="Muy Alta",'Mapa final'!$AF$12="Catastrófico"),CONCATENATE("R2C",'Mapa final'!$S$12),"")</f>
        <v/>
      </c>
      <c r="AL35" s="52" t="str">
        <f>IF(AND('Mapa final'!$AD$11="Muy Alta",'Mapa final'!$AF$11="Catastrófico"),CONCATENATE("R2C",'Mapa final'!$S$11),"")</f>
        <v/>
      </c>
      <c r="AM35" s="53" t="str">
        <f>IF(AND('Mapa final'!$AD$12="Muy Alta",'Mapa final'!$AF$12="Catastrófico"),CONCATENATE("R2C",'Mapa final'!$S$12),"")</f>
        <v/>
      </c>
      <c r="AN35" s="70"/>
      <c r="AO35" s="387"/>
      <c r="AP35" s="388"/>
      <c r="AQ35" s="388"/>
      <c r="AR35" s="388"/>
      <c r="AS35" s="388"/>
      <c r="AT35" s="389"/>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25">
      <c r="A36" s="70"/>
      <c r="B36" s="303"/>
      <c r="C36" s="303"/>
      <c r="D36" s="304"/>
      <c r="E36" s="341" t="s">
        <v>167</v>
      </c>
      <c r="F36" s="342"/>
      <c r="G36" s="342"/>
      <c r="H36" s="342"/>
      <c r="I36" s="342"/>
      <c r="J36" s="62" t="str">
        <f>IF(AND('Mapa final'!$AD$11="Muy Baja",'Mapa final'!$AF$11="Leve"),CONCATENATE("R2C",'Mapa final'!$S$11),"")</f>
        <v/>
      </c>
      <c r="K36" s="63" t="str">
        <f>IF(AND('Mapa final'!$AD$11="Muy Baja",'Mapa final'!$AF$11="Leve"),CONCATENATE("R2C",'Mapa final'!$S$11),"")</f>
        <v/>
      </c>
      <c r="L36" s="63" t="str">
        <f>IF(AND('Mapa final'!$AD$11="Muy Baja",'Mapa final'!$AF$11="Leve"),CONCATENATE("R2C",'Mapa final'!$S$11),"")</f>
        <v/>
      </c>
      <c r="M36" s="63" t="str">
        <f>IF(AND('Mapa final'!$AD$11="Muy Baja",'Mapa final'!$AF$11="Leve"),CONCATENATE("R2C",'Mapa final'!$S$11),"")</f>
        <v/>
      </c>
      <c r="N36" s="63" t="str">
        <f>IF(AND('Mapa final'!$AD$11="Muy Baja",'Mapa final'!$AF$11="Leve"),CONCATENATE("R2C",'Mapa final'!$S$11),"")</f>
        <v/>
      </c>
      <c r="O36" s="64" t="str">
        <f>IF(AND('Mapa final'!$AD$11="Muy Baja",'Mapa final'!$AF$11="Leve"),CONCATENATE("R2C",'Mapa final'!$S$11),"")</f>
        <v/>
      </c>
      <c r="P36" s="55" t="str">
        <f>IF(AND('Mapa final'!$AD$11="Alta",'Mapa final'!$AF$11="Leve"),CONCATENATE("R2C",'Mapa final'!$S$11),"")</f>
        <v/>
      </c>
      <c r="Q36" s="55" t="str">
        <f>IF(AND('Mapa final'!$AD$12="Alta",'Mapa final'!$AF$12="Leve"),CONCATENATE("R2C",'Mapa final'!$S$12),"")</f>
        <v/>
      </c>
      <c r="R36" s="55" t="str">
        <f>IF(AND('Mapa final'!$AD$11="Alta",'Mapa final'!$AF$11="Leve"),CONCATENATE("R2C",'Mapa final'!$S$11),"")</f>
        <v/>
      </c>
      <c r="S36" s="55" t="str">
        <f>IF(AND('Mapa final'!$AD$12="Alta",'Mapa final'!$AF$12="Leve"),CONCATENATE("R2C",'Mapa final'!$S$12),"")</f>
        <v/>
      </c>
      <c r="T36" s="55" t="str">
        <f>IF(AND('Mapa final'!$AD$11="Alta",'Mapa final'!$AF$11="Leve"),CONCATENATE("R2C",'Mapa final'!$S$11),"")</f>
        <v/>
      </c>
      <c r="U36" s="56" t="str">
        <f>IF(AND('Mapa final'!$AD$12="Alta",'Mapa final'!$AF$12="Leve"),CONCATENATE("R2C",'Mapa final'!$S$12),"")</f>
        <v/>
      </c>
      <c r="V36" s="54" t="str">
        <f>IF(AND('Mapa final'!$AD$11="Alta",'Mapa final'!$AF$11="Leve"),CONCATENATE("R2C",'Mapa final'!$S$11),"")</f>
        <v/>
      </c>
      <c r="W36" s="55" t="str">
        <f>IF(AND('Mapa final'!$AD$12="Alta",'Mapa final'!$AF$12="Leve"),CONCATENATE("R2C",'Mapa final'!$S$12),"")</f>
        <v/>
      </c>
      <c r="X36" s="55" t="str">
        <f>IF(AND('Mapa final'!$AD$11="Alta",'Mapa final'!$AF$11="Leve"),CONCATENATE("R2C",'Mapa final'!$S$11),"")</f>
        <v/>
      </c>
      <c r="Y36" s="55" t="str">
        <f>IF(AND('Mapa final'!$AD$12="Alta",'Mapa final'!$AF$12="Leve"),CONCATENATE("R2C",'Mapa final'!$S$12),"")</f>
        <v/>
      </c>
      <c r="Z36" s="55" t="str">
        <f>IF(AND('Mapa final'!$AD$11="Alta",'Mapa final'!$AF$11="Leve"),CONCATENATE("R2C",'Mapa final'!$S$11),"")</f>
        <v/>
      </c>
      <c r="AA36" s="56" t="str">
        <f>IF(AND('Mapa final'!$AD$12="Alta",'Mapa final'!$AF$12="Leve"),CONCATENATE("R2C",'Mapa final'!$S$12),"")</f>
        <v/>
      </c>
      <c r="AB36" s="38" t="str">
        <f>IF(AND('Mapa final'!$AD$11="Muy Alta",'Mapa final'!$AF$11="Leve"),CONCATENATE("R2C",'Mapa final'!$S$11),"")</f>
        <v/>
      </c>
      <c r="AC36" s="39" t="str">
        <f>IF(AND('Mapa final'!$AD$12="Muy Alta",'Mapa final'!$AF$12="Leve"),CONCATENATE("R2C",'Mapa final'!$S$12),"")</f>
        <v/>
      </c>
      <c r="AD36" s="39" t="str">
        <f>IF(AND('Mapa final'!$AD$11="Muy Alta",'Mapa final'!$AF$11="Leve"),CONCATENATE("R2C",'Mapa final'!$S$11),"")</f>
        <v/>
      </c>
      <c r="AE36" s="39" t="str">
        <f>IF(AND('Mapa final'!$AD$12="Muy Alta",'Mapa final'!$AF$12="Leve"),CONCATENATE("R2C",'Mapa final'!$S$12),"")</f>
        <v/>
      </c>
      <c r="AF36" s="39" t="str">
        <f>IF(AND('Mapa final'!$AD$11="Muy Alta",'Mapa final'!$AF$11="Leve"),CONCATENATE("R2C",'Mapa final'!$S$11),"")</f>
        <v/>
      </c>
      <c r="AG36" s="40" t="str">
        <f>IF(AND('Mapa final'!$AD$12="Muy Alta",'Mapa final'!$AF$12="Leve"),CONCATENATE("R2C",'Mapa final'!$S$12),"")</f>
        <v/>
      </c>
      <c r="AH36" s="41" t="str">
        <f>IF(AND('Mapa final'!$AD$11="Muy Alta",'Mapa final'!$AF$11="Catastrófico"),CONCATENATE("R2C",'Mapa final'!$S$11),"")</f>
        <v/>
      </c>
      <c r="AI36" s="42" t="str">
        <f>IF(AND('Mapa final'!$AD$12="Muy Alta",'Mapa final'!$AF$12="Catastrófico"),CONCATENATE("R2C",'Mapa final'!$S$12),"")</f>
        <v/>
      </c>
      <c r="AJ36" s="42" t="str">
        <f>IF(AND('Mapa final'!$AD$11="Muy Alta",'Mapa final'!$AF$11="Catastrófico"),CONCATENATE("R2C",'Mapa final'!$S$11),"")</f>
        <v/>
      </c>
      <c r="AK36" s="42" t="str">
        <f>IF(AND('Mapa final'!$AD$12="Muy Alta",'Mapa final'!$AF$12="Catastrófico"),CONCATENATE("R2C",'Mapa final'!$S$12),"")</f>
        <v/>
      </c>
      <c r="AL36" s="42" t="str">
        <f>IF(AND('Mapa final'!$AD$11="Muy Alta",'Mapa final'!$AF$11="Catastrófico"),CONCATENATE("R2C",'Mapa final'!$S$11),"")</f>
        <v/>
      </c>
      <c r="AM36" s="43" t="str">
        <f>IF(AND('Mapa final'!$AD$12="Muy Alta",'Mapa final'!$AF$12="Catastrófico"),CONCATENATE("R2C",'Mapa final'!$S$12),"")</f>
        <v/>
      </c>
      <c r="AN36" s="70"/>
      <c r="AO36" s="372" t="s">
        <v>168</v>
      </c>
      <c r="AP36" s="373"/>
      <c r="AQ36" s="373"/>
      <c r="AR36" s="373"/>
      <c r="AS36" s="373"/>
      <c r="AT36" s="374"/>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25">
      <c r="A37" s="70"/>
      <c r="B37" s="303"/>
      <c r="C37" s="303"/>
      <c r="D37" s="304"/>
      <c r="E37" s="360"/>
      <c r="F37" s="345"/>
      <c r="G37" s="345"/>
      <c r="H37" s="345"/>
      <c r="I37" s="345"/>
      <c r="J37" s="65" t="str">
        <f>IF(AND('Mapa final'!$AD$11="Muy Baja",'Mapa final'!$AF$11="Leve"),CONCATENATE("R2C",'Mapa final'!$S$11),"")</f>
        <v/>
      </c>
      <c r="K37" s="158" t="str">
        <f>IF(AND('Mapa final'!$AD$11="Muy Baja",'Mapa final'!$AF$11="Leve"),CONCATENATE("R2C",'Mapa final'!$S$11),"")</f>
        <v/>
      </c>
      <c r="L37" s="158" t="str">
        <f>IF(AND('Mapa final'!$AD$11="Muy Baja",'Mapa final'!$AF$11="Leve"),CONCATENATE("R2C",'Mapa final'!$S$11),"")</f>
        <v/>
      </c>
      <c r="M37" s="158" t="str">
        <f>IF(AND('Mapa final'!$AD$11="Muy Baja",'Mapa final'!$AF$11="Leve"),CONCATENATE("R2C",'Mapa final'!$S$11),"")</f>
        <v/>
      </c>
      <c r="N37" s="158" t="str">
        <f>IF(AND('Mapa final'!$AD$11="Muy Baja",'Mapa final'!$AF$11="Leve"),CONCATENATE("R2C",'Mapa final'!$S$11),"")</f>
        <v/>
      </c>
      <c r="O37" s="66" t="str">
        <f>IF(AND('Mapa final'!$AD$11="Muy Baja",'Mapa final'!$AF$11="Leve"),CONCATENATE("R2C",'Mapa final'!$S$11),"")</f>
        <v/>
      </c>
      <c r="P37" s="156" t="str">
        <f>IF(AND('Mapa final'!$AD$11="Alta",'Mapa final'!$AF$11="Leve"),CONCATENATE("R2C",'Mapa final'!$S$11),"")</f>
        <v/>
      </c>
      <c r="Q37" s="156" t="str">
        <f>IF(AND('Mapa final'!$AD$12="Alta",'Mapa final'!$AF$12="Leve"),CONCATENATE("R2C",'Mapa final'!$S$12),"")</f>
        <v/>
      </c>
      <c r="R37" s="156" t="str">
        <f>IF(AND('Mapa final'!$AD$11="Alta",'Mapa final'!$AF$11="Leve"),CONCATENATE("R2C",'Mapa final'!$S$11),"")</f>
        <v/>
      </c>
      <c r="S37" s="156" t="str">
        <f>IF(AND('Mapa final'!$AD$12="Alta",'Mapa final'!$AF$12="Leve"),CONCATENATE("R2C",'Mapa final'!$S$12),"")</f>
        <v/>
      </c>
      <c r="T37" s="156" t="str">
        <f>IF(AND('Mapa final'!$AD$11="Alta",'Mapa final'!$AF$11="Leve"),CONCATENATE("R2C",'Mapa final'!$S$11),"")</f>
        <v/>
      </c>
      <c r="U37" s="58" t="str">
        <f>IF(AND('Mapa final'!$AD$12="Alta",'Mapa final'!$AF$12="Leve"),CONCATENATE("R2C",'Mapa final'!$S$12),"")</f>
        <v/>
      </c>
      <c r="V37" s="57" t="str">
        <f>IF(AND('Mapa final'!$AD$11="Alta",'Mapa final'!$AF$11="Leve"),CONCATENATE("R2C",'Mapa final'!$S$11),"")</f>
        <v/>
      </c>
      <c r="W37" s="156" t="str">
        <f>IF(AND('Mapa final'!$AD$12="Alta",'Mapa final'!$AF$12="Leve"),CONCATENATE("R2C",'Mapa final'!$S$12),"")</f>
        <v/>
      </c>
      <c r="X37" s="156" t="str">
        <f>IF(AND('Mapa final'!$AD$11="Alta",'Mapa final'!$AF$11="Leve"),CONCATENATE("R2C",'Mapa final'!$S$11),"")</f>
        <v/>
      </c>
      <c r="Y37" s="156" t="str">
        <f>IF(AND('Mapa final'!$AD$12="Alta",'Mapa final'!$AF$12="Leve"),CONCATENATE("R2C",'Mapa final'!$S$12),"")</f>
        <v/>
      </c>
      <c r="Z37" s="156" t="str">
        <f>IF(AND('Mapa final'!$AD$11="Alta",'Mapa final'!$AF$11="Leve"),CONCATENATE("R2C",'Mapa final'!$S$11),"")</f>
        <v/>
      </c>
      <c r="AA37" s="58" t="str">
        <f>IF(AND('Mapa final'!$AD$12="Alta",'Mapa final'!$AF$12="Leve"),CONCATENATE("R2C",'Mapa final'!$S$12),"")</f>
        <v/>
      </c>
      <c r="AB37" s="44" t="str">
        <f>IF(AND('Mapa final'!$AD$11="Muy Alta",'Mapa final'!$AF$11="Leve"),CONCATENATE("R2C",'Mapa final'!$S$11),"")</f>
        <v/>
      </c>
      <c r="AC37" s="155" t="str">
        <f>IF(AND('Mapa final'!$AD$12="Muy Alta",'Mapa final'!$AF$12="Leve"),CONCATENATE("R2C",'Mapa final'!$S$12),"")</f>
        <v/>
      </c>
      <c r="AD37" s="155" t="str">
        <f>IF(AND('Mapa final'!$AD$11="Muy Alta",'Mapa final'!$AF$11="Leve"),CONCATENATE("R2C",'Mapa final'!$S$11),"")</f>
        <v/>
      </c>
      <c r="AE37" s="155" t="str">
        <f>IF(AND('Mapa final'!$AD$12="Muy Alta",'Mapa final'!$AF$12="Leve"),CONCATENATE("R2C",'Mapa final'!$S$12),"")</f>
        <v/>
      </c>
      <c r="AF37" s="155" t="str">
        <f>IF(AND('Mapa final'!$AD$11="Muy Alta",'Mapa final'!$AF$11="Leve"),CONCATENATE("R2C",'Mapa final'!$S$11),"")</f>
        <v/>
      </c>
      <c r="AG37" s="45" t="str">
        <f>IF(AND('Mapa final'!$AD$12="Muy Alta",'Mapa final'!$AF$12="Leve"),CONCATENATE("R2C",'Mapa final'!$S$12),"")</f>
        <v/>
      </c>
      <c r="AH37" s="46" t="str">
        <f>IF(AND('Mapa final'!$AD$11="Muy Alta",'Mapa final'!$AF$11="Catastrófico"),CONCATENATE("R2C",'Mapa final'!$S$11),"")</f>
        <v/>
      </c>
      <c r="AI37" s="157" t="str">
        <f>IF(AND('Mapa final'!$AD$12="Muy Alta",'Mapa final'!$AF$12="Catastrófico"),CONCATENATE("R2C",'Mapa final'!$S$12),"")</f>
        <v/>
      </c>
      <c r="AJ37" s="157" t="str">
        <f>IF(AND('Mapa final'!$AD$11="Muy Alta",'Mapa final'!$AF$11="Catastrófico"),CONCATENATE("R2C",'Mapa final'!$S$11),"")</f>
        <v/>
      </c>
      <c r="AK37" s="157" t="str">
        <f>IF(AND('Mapa final'!$AD$12="Muy Alta",'Mapa final'!$AF$12="Catastrófico"),CONCATENATE("R2C",'Mapa final'!$S$12),"")</f>
        <v/>
      </c>
      <c r="AL37" s="157" t="str">
        <f>IF(AND('Mapa final'!$AD$11="Muy Alta",'Mapa final'!$AF$11="Catastrófico"),CONCATENATE("R2C",'Mapa final'!$S$11),"")</f>
        <v/>
      </c>
      <c r="AM37" s="47" t="str">
        <f>IF(AND('Mapa final'!$AD$12="Muy Alta",'Mapa final'!$AF$12="Catastrófico"),CONCATENATE("R2C",'Mapa final'!$S$12),"")</f>
        <v/>
      </c>
      <c r="AN37" s="70"/>
      <c r="AO37" s="375"/>
      <c r="AP37" s="376"/>
      <c r="AQ37" s="376"/>
      <c r="AR37" s="376"/>
      <c r="AS37" s="376"/>
      <c r="AT37" s="377"/>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25">
      <c r="A38" s="70"/>
      <c r="B38" s="303"/>
      <c r="C38" s="303"/>
      <c r="D38" s="304"/>
      <c r="E38" s="344"/>
      <c r="F38" s="345"/>
      <c r="G38" s="345"/>
      <c r="H38" s="345"/>
      <c r="I38" s="345"/>
      <c r="J38" s="65" t="str">
        <f>IF(AND('Mapa final'!$AD$11="Muy Baja",'Mapa final'!$AF$11="Leve"),CONCATENATE("R2C",'Mapa final'!$S$11),"")</f>
        <v/>
      </c>
      <c r="K38" s="158" t="str">
        <f>IF(AND('Mapa final'!$AD$11="Muy Baja",'Mapa final'!$AF$11="Leve"),CONCATENATE("R2C",'Mapa final'!$S$11),"")</f>
        <v/>
      </c>
      <c r="L38" s="158" t="str">
        <f>IF(AND('Mapa final'!$AD$11="Baja",'Mapa final'!$AF$11="Leve"),CONCATENATE("R1C",'Mapa final'!$S$11),"")</f>
        <v>R1C3</v>
      </c>
      <c r="M38" s="158" t="str">
        <f>IF(AND('Mapa final'!$AD$11="Muy Baja",'Mapa final'!$AF$11="Leve"),CONCATENATE("R2C",'Mapa final'!$S$11),"")</f>
        <v/>
      </c>
      <c r="N38" s="158" t="str">
        <f>IF(AND('Mapa final'!$AD$11="Muy Baja",'Mapa final'!$AF$11="Leve"),CONCATENATE("R2C",'Mapa final'!$S$11),"")</f>
        <v/>
      </c>
      <c r="O38" s="66" t="str">
        <f>IF(AND('Mapa final'!$AD$11="Muy Baja",'Mapa final'!$AF$11="Leve"),CONCATENATE("R2C",'Mapa final'!$S$11),"")</f>
        <v/>
      </c>
      <c r="P38" s="156" t="str">
        <f>IF(AND('Mapa final'!$AD$11="Alta",'Mapa final'!$AF$11="Leve"),CONCATENATE("R2C",'Mapa final'!$S$11),"")</f>
        <v/>
      </c>
      <c r="Q38" s="156" t="str">
        <f>IF(AND('Mapa final'!$AD$12="Alta",'Mapa final'!$AF$12="Leve"),CONCATENATE("R2C",'Mapa final'!$S$12),"")</f>
        <v/>
      </c>
      <c r="R38" s="156" t="str">
        <f>IF(AND('Mapa final'!$AD$11="Alta",'Mapa final'!$AF$11="Leve"),CONCATENATE("R2C",'Mapa final'!$S$11),"")</f>
        <v/>
      </c>
      <c r="S38" s="156" t="str">
        <f>IF(AND('Mapa final'!$AD$12="Alta",'Mapa final'!$AF$12="Leve"),CONCATENATE("R2C",'Mapa final'!$S$12),"")</f>
        <v/>
      </c>
      <c r="T38" s="156" t="str">
        <f>IF(AND('Mapa final'!$AD$11="Alta",'Mapa final'!$AF$11="Leve"),CONCATENATE("R2C",'Mapa final'!$S$11),"")</f>
        <v/>
      </c>
      <c r="U38" s="58" t="str">
        <f>IF(AND('Mapa final'!$AD$12="Alta",'Mapa final'!$AF$12="Leve"),CONCATENATE("R2C",'Mapa final'!$S$12),"")</f>
        <v/>
      </c>
      <c r="V38" s="57" t="str">
        <f>IF(AND('Mapa final'!$AD$11="Alta",'Mapa final'!$AF$11="Leve"),CONCATENATE("R2C",'Mapa final'!$S$11),"")</f>
        <v/>
      </c>
      <c r="W38" s="156" t="str">
        <f>IF(AND('Mapa final'!$AD$12="Alta",'Mapa final'!$AF$12="Leve"),CONCATENATE("R2C",'Mapa final'!$S$12),"")</f>
        <v/>
      </c>
      <c r="X38" s="156" t="str">
        <f>IF(AND('Mapa final'!$AD$11="Alta",'Mapa final'!$AF$11="Leve"),CONCATENATE("R2C",'Mapa final'!$S$11),"")</f>
        <v/>
      </c>
      <c r="Y38" s="156" t="str">
        <f>IF(AND('Mapa final'!$AD$12="Alta",'Mapa final'!$AF$12="Leve"),CONCATENATE("R2C",'Mapa final'!$S$12),"")</f>
        <v/>
      </c>
      <c r="Z38" s="156" t="str">
        <f>IF(AND('Mapa final'!$AD$11="Alta",'Mapa final'!$AF$11="Leve"),CONCATENATE("R2C",'Mapa final'!$S$11),"")</f>
        <v/>
      </c>
      <c r="AA38" s="58" t="str">
        <f>IF(AND('Mapa final'!$AD$12="Alta",'Mapa final'!$AF$12="Leve"),CONCATENATE("R2C",'Mapa final'!$S$12),"")</f>
        <v/>
      </c>
      <c r="AB38" s="44" t="str">
        <f>IF(AND('Mapa final'!$AD$11="Muy Alta",'Mapa final'!$AF$11="Leve"),CONCATENATE("R2C",'Mapa final'!$S$11),"")</f>
        <v/>
      </c>
      <c r="AC38" s="155" t="str">
        <f>IF(AND('Mapa final'!$AD$12="Muy Alta",'Mapa final'!$AF$12="Leve"),CONCATENATE("R2C",'Mapa final'!$S$12),"")</f>
        <v/>
      </c>
      <c r="AD38" s="155" t="str">
        <f>IF(AND('Mapa final'!$AD$11="Muy Alta",'Mapa final'!$AF$11="Leve"),CONCATENATE("R2C",'Mapa final'!$S$11),"")</f>
        <v/>
      </c>
      <c r="AE38" s="155" t="str">
        <f>IF(AND('Mapa final'!$AD$12="Muy Alta",'Mapa final'!$AF$12="Leve"),CONCATENATE("R2C",'Mapa final'!$S$12),"")</f>
        <v/>
      </c>
      <c r="AF38" s="155" t="str">
        <f>IF(AND('Mapa final'!$AD$11="Muy Alta",'Mapa final'!$AF$11="Leve"),CONCATENATE("R2C",'Mapa final'!$S$11),"")</f>
        <v/>
      </c>
      <c r="AG38" s="45" t="str">
        <f>IF(AND('Mapa final'!$AD$12="Muy Alta",'Mapa final'!$AF$12="Leve"),CONCATENATE("R2C",'Mapa final'!$S$12),"")</f>
        <v/>
      </c>
      <c r="AH38" s="46" t="str">
        <f>IF(AND('Mapa final'!$AD$11="Muy Alta",'Mapa final'!$AF$11="Catastrófico"),CONCATENATE("R2C",'Mapa final'!$S$11),"")</f>
        <v/>
      </c>
      <c r="AI38" s="157" t="str">
        <f>IF(AND('Mapa final'!$AD$12="Muy Alta",'Mapa final'!$AF$12="Catastrófico"),CONCATENATE("R2C",'Mapa final'!$S$12),"")</f>
        <v/>
      </c>
      <c r="AJ38" s="157" t="str">
        <f>IF(AND('Mapa final'!$AD$11="Muy Alta",'Mapa final'!$AF$11="Catastrófico"),CONCATENATE("R2C",'Mapa final'!$S$11),"")</f>
        <v/>
      </c>
      <c r="AK38" s="157" t="str">
        <f>IF(AND('Mapa final'!$AD$12="Muy Alta",'Mapa final'!$AF$12="Catastrófico"),CONCATENATE("R2C",'Mapa final'!$S$12),"")</f>
        <v/>
      </c>
      <c r="AL38" s="157" t="str">
        <f>IF(AND('Mapa final'!$AD$11="Muy Alta",'Mapa final'!$AF$11="Catastrófico"),CONCATENATE("R2C",'Mapa final'!$S$11),"")</f>
        <v/>
      </c>
      <c r="AM38" s="47" t="str">
        <f>IF(AND('Mapa final'!$AD$12="Muy Alta",'Mapa final'!$AF$12="Catastrófico"),CONCATENATE("R2C",'Mapa final'!$S$12),"")</f>
        <v/>
      </c>
      <c r="AN38" s="70"/>
      <c r="AO38" s="375"/>
      <c r="AP38" s="376"/>
      <c r="AQ38" s="376"/>
      <c r="AR38" s="376"/>
      <c r="AS38" s="376"/>
      <c r="AT38" s="377"/>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25">
      <c r="A39" s="70"/>
      <c r="B39" s="303"/>
      <c r="C39" s="303"/>
      <c r="D39" s="304"/>
      <c r="E39" s="344"/>
      <c r="F39" s="345"/>
      <c r="G39" s="345"/>
      <c r="H39" s="345"/>
      <c r="I39" s="345"/>
      <c r="J39" s="65" t="str">
        <f>IF(AND('Mapa final'!$AD$11="Muy Baja",'Mapa final'!$AF$11="Leve"),CONCATENATE("R2C",'Mapa final'!$S$11),"")</f>
        <v/>
      </c>
      <c r="K39" s="158" t="str">
        <f>IF(AND('Mapa final'!$AD$11="Muy Baja",'Mapa final'!$AF$11="Leve"),CONCATENATE("R2C",'Mapa final'!$S$11),"")</f>
        <v/>
      </c>
      <c r="L39" s="158" t="str">
        <f>IF(AND('Mapa final'!$AD$11="Muy Baja",'Mapa final'!$AF$11="Leve"),CONCATENATE("R2C",'Mapa final'!$S$11),"")</f>
        <v/>
      </c>
      <c r="M39" s="158" t="str">
        <f>IF(AND('Mapa final'!$AD$11="Muy Baja",'Mapa final'!$AF$11="Leve"),CONCATENATE("R2C",'Mapa final'!$S$11),"")</f>
        <v/>
      </c>
      <c r="N39" s="158" t="str">
        <f>IF(AND('Mapa final'!$AD$11="Muy Baja",'Mapa final'!$AF$11="Leve"),CONCATENATE("R2C",'Mapa final'!$S$11),"")</f>
        <v/>
      </c>
      <c r="O39" s="66" t="str">
        <f>IF(AND('Mapa final'!$AD$11="Muy Baja",'Mapa final'!$AF$11="Leve"),CONCATENATE("R2C",'Mapa final'!$S$11),"")</f>
        <v/>
      </c>
      <c r="P39" s="156" t="str">
        <f>IF(AND('Mapa final'!$AD$11="Alta",'Mapa final'!$AF$11="Leve"),CONCATENATE("R2C",'Mapa final'!$S$11),"")</f>
        <v/>
      </c>
      <c r="Q39" s="156" t="str">
        <f>IF(AND('Mapa final'!$AD$12="Alta",'Mapa final'!$AF$12="Leve"),CONCATENATE("R2C",'Mapa final'!$S$12),"")</f>
        <v/>
      </c>
      <c r="R39" s="156" t="str">
        <f>IF(AND('Mapa final'!$AD$11="Alta",'Mapa final'!$AF$11="Leve"),CONCATENATE("R2C",'Mapa final'!$S$11),"")</f>
        <v/>
      </c>
      <c r="S39" s="156" t="str">
        <f>IF(AND('Mapa final'!$AD$12="Alta",'Mapa final'!$AF$12="Leve"),CONCATENATE("R2C",'Mapa final'!$S$12),"")</f>
        <v/>
      </c>
      <c r="T39" s="156" t="str">
        <f>IF(AND('Mapa final'!$AD$11="Alta",'Mapa final'!$AF$11="Leve"),CONCATENATE("R2C",'Mapa final'!$S$11),"")</f>
        <v/>
      </c>
      <c r="U39" s="58" t="str">
        <f>IF(AND('Mapa final'!$AD$12="Alta",'Mapa final'!$AF$12="Leve"),CONCATENATE("R2C",'Mapa final'!$S$12),"")</f>
        <v/>
      </c>
      <c r="V39" s="57" t="str">
        <f>IF(AND('Mapa final'!$AD$11="Alta",'Mapa final'!$AF$11="Leve"),CONCATENATE("R2C",'Mapa final'!$S$11),"")</f>
        <v/>
      </c>
      <c r="W39" s="156" t="str">
        <f>IF(AND('Mapa final'!$AD$12="Alta",'Mapa final'!$AF$12="Leve"),CONCATENATE("R2C",'Mapa final'!$S$12),"")</f>
        <v/>
      </c>
      <c r="X39" s="156" t="str">
        <f>IF(AND('Mapa final'!$AD$11="Alta",'Mapa final'!$AF$11="Leve"),CONCATENATE("R2C",'Mapa final'!$S$11),"")</f>
        <v/>
      </c>
      <c r="Y39" s="156" t="str">
        <f>IF(AND('Mapa final'!$AD$12="Alta",'Mapa final'!$AF$12="Leve"),CONCATENATE("R2C",'Mapa final'!$S$12),"")</f>
        <v/>
      </c>
      <c r="Z39" s="156" t="str">
        <f>IF(AND('Mapa final'!$AD$11="Alta",'Mapa final'!$AF$11="Leve"),CONCATENATE("R2C",'Mapa final'!$S$11),"")</f>
        <v/>
      </c>
      <c r="AA39" s="58" t="str">
        <f>IF(AND('Mapa final'!$AD$12="Alta",'Mapa final'!$AF$12="Leve"),CONCATENATE("R2C",'Mapa final'!$S$12),"")</f>
        <v/>
      </c>
      <c r="AB39" s="44" t="str">
        <f>IF(AND('Mapa final'!$AD$11="Muy Alta",'Mapa final'!$AF$11="Leve"),CONCATENATE("R2C",'Mapa final'!$S$11),"")</f>
        <v/>
      </c>
      <c r="AC39" s="155" t="str">
        <f>IF(AND('Mapa final'!$AD$12="Muy Alta",'Mapa final'!$AF$12="Leve"),CONCATENATE("R2C",'Mapa final'!$S$12),"")</f>
        <v/>
      </c>
      <c r="AD39" s="155" t="str">
        <f>IF(AND('Mapa final'!$AD$11="Muy Alta",'Mapa final'!$AF$11="Leve"),CONCATENATE("R2C",'Mapa final'!$S$11),"")</f>
        <v/>
      </c>
      <c r="AE39" s="155" t="str">
        <f>IF(AND('Mapa final'!$AD$12="Muy Alta",'Mapa final'!$AF$12="Leve"),CONCATENATE("R2C",'Mapa final'!$S$12),"")</f>
        <v/>
      </c>
      <c r="AF39" s="155" t="str">
        <f>IF(AND('Mapa final'!$AD$11="Muy Alta",'Mapa final'!$AF$11="Leve"),CONCATENATE("R2C",'Mapa final'!$S$11),"")</f>
        <v/>
      </c>
      <c r="AG39" s="45" t="str">
        <f>IF(AND('Mapa final'!$AD$12="Muy Alta",'Mapa final'!$AF$12="Leve"),CONCATENATE("R2C",'Mapa final'!$S$12),"")</f>
        <v/>
      </c>
      <c r="AH39" s="46" t="str">
        <f>IF(AND('Mapa final'!$AD$11="Muy Alta",'Mapa final'!$AF$11="Catastrófico"),CONCATENATE("R2C",'Mapa final'!$S$11),"")</f>
        <v/>
      </c>
      <c r="AI39" s="157" t="str">
        <f>IF(AND('Mapa final'!$AD$12="Muy Alta",'Mapa final'!$AF$12="Catastrófico"),CONCATENATE("R2C",'Mapa final'!$S$12),"")</f>
        <v/>
      </c>
      <c r="AJ39" s="157" t="str">
        <f>IF(AND('Mapa final'!$AD$11="Muy Alta",'Mapa final'!$AF$11="Catastrófico"),CONCATENATE("R2C",'Mapa final'!$S$11),"")</f>
        <v/>
      </c>
      <c r="AK39" s="157" t="str">
        <f>IF(AND('Mapa final'!$AD$12="Muy Alta",'Mapa final'!$AF$12="Catastrófico"),CONCATENATE("R2C",'Mapa final'!$S$12),"")</f>
        <v/>
      </c>
      <c r="AL39" s="157" t="str">
        <f>IF(AND('Mapa final'!$AD$11="Muy Alta",'Mapa final'!$AF$11="Catastrófico"),CONCATENATE("R2C",'Mapa final'!$S$11),"")</f>
        <v/>
      </c>
      <c r="AM39" s="47" t="str">
        <f>IF(AND('Mapa final'!$AD$12="Muy Alta",'Mapa final'!$AF$12="Catastrófico"),CONCATENATE("R2C",'Mapa final'!$S$12),"")</f>
        <v/>
      </c>
      <c r="AN39" s="70"/>
      <c r="AO39" s="375"/>
      <c r="AP39" s="376"/>
      <c r="AQ39" s="376"/>
      <c r="AR39" s="376"/>
      <c r="AS39" s="376"/>
      <c r="AT39" s="377"/>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25">
      <c r="A40" s="70"/>
      <c r="B40" s="303"/>
      <c r="C40" s="303"/>
      <c r="D40" s="304"/>
      <c r="E40" s="344"/>
      <c r="F40" s="345"/>
      <c r="G40" s="345"/>
      <c r="H40" s="345"/>
      <c r="I40" s="345"/>
      <c r="J40" s="65" t="str">
        <f>IF(AND('Mapa final'!$AD$11="Muy Baja",'Mapa final'!$AF$11="Leve"),CONCATENATE("R2C",'Mapa final'!$S$11),"")</f>
        <v/>
      </c>
      <c r="K40" s="158" t="str">
        <f>IF(AND('Mapa final'!$AD$11="Muy Baja",'Mapa final'!$AF$11="Leve"),CONCATENATE("R2C",'Mapa final'!$S$11),"")</f>
        <v/>
      </c>
      <c r="L40" s="158" t="str">
        <f>IF(AND('Mapa final'!$AD$11="Muy Baja",'Mapa final'!$AF$11="Leve"),CONCATENATE("R2C",'Mapa final'!$S$11),"")</f>
        <v/>
      </c>
      <c r="M40" s="158" t="str">
        <f>IF(AND('Mapa final'!$AD$11="Muy Baja",'Mapa final'!$AF$11="Leve"),CONCATENATE("R2C",'Mapa final'!$S$11),"")</f>
        <v/>
      </c>
      <c r="N40" s="158" t="str">
        <f>IF(AND('Mapa final'!$AD$11="Muy Baja",'Mapa final'!$AF$11="Leve"),CONCATENATE("R2C",'Mapa final'!$S$11),"")</f>
        <v/>
      </c>
      <c r="O40" s="66" t="str">
        <f>IF(AND('Mapa final'!$AD$11="Muy Baja",'Mapa final'!$AF$11="Leve"),CONCATENATE("R2C",'Mapa final'!$S$11),"")</f>
        <v/>
      </c>
      <c r="P40" s="156" t="str">
        <f>IF(AND('Mapa final'!$AD$11="Alta",'Mapa final'!$AF$11="Leve"),CONCATENATE("R2C",'Mapa final'!$S$11),"")</f>
        <v/>
      </c>
      <c r="Q40" s="156" t="str">
        <f>IF(AND('Mapa final'!$AD$12="Alta",'Mapa final'!$AF$12="Leve"),CONCATENATE("R2C",'Mapa final'!$S$12),"")</f>
        <v/>
      </c>
      <c r="R40" s="156" t="str">
        <f>IF(AND('Mapa final'!$AD$11="Alta",'Mapa final'!$AF$11="Leve"),CONCATENATE("R2C",'Mapa final'!$S$11),"")</f>
        <v/>
      </c>
      <c r="S40" s="156" t="str">
        <f>IF(AND('Mapa final'!$AD$12="Alta",'Mapa final'!$AF$12="Leve"),CONCATENATE("R2C",'Mapa final'!$S$12),"")</f>
        <v/>
      </c>
      <c r="T40" s="156" t="str">
        <f>IF(AND('Mapa final'!$AD$11="Alta",'Mapa final'!$AF$11="Leve"),CONCATENATE("R2C",'Mapa final'!$S$11),"")</f>
        <v/>
      </c>
      <c r="U40" s="58" t="str">
        <f>IF(AND('Mapa final'!$AD$12="Alta",'Mapa final'!$AF$12="Leve"),CONCATENATE("R2C",'Mapa final'!$S$12),"")</f>
        <v/>
      </c>
      <c r="V40" s="57" t="str">
        <f>IF(AND('Mapa final'!$AD$11="Alta",'Mapa final'!$AF$11="Leve"),CONCATENATE("R2C",'Mapa final'!$S$11),"")</f>
        <v/>
      </c>
      <c r="W40" s="156" t="str">
        <f>IF(AND('Mapa final'!$AD$12="Alta",'Mapa final'!$AF$12="Leve"),CONCATENATE("R2C",'Mapa final'!$S$12),"")</f>
        <v/>
      </c>
      <c r="X40" s="156" t="str">
        <f>IF(AND('Mapa final'!$AD$11="Alta",'Mapa final'!$AF$11="Leve"),CONCATENATE("R2C",'Mapa final'!$S$11),"")</f>
        <v/>
      </c>
      <c r="Y40" s="156" t="str">
        <f>IF(AND('Mapa final'!$AD$12="Alta",'Mapa final'!$AF$12="Leve"),CONCATENATE("R2C",'Mapa final'!$S$12),"")</f>
        <v/>
      </c>
      <c r="Z40" s="156" t="str">
        <f>IF(AND('Mapa final'!$AD$11="Alta",'Mapa final'!$AF$11="Leve"),CONCATENATE("R2C",'Mapa final'!$S$11),"")</f>
        <v/>
      </c>
      <c r="AA40" s="58" t="str">
        <f>IF(AND('Mapa final'!$AD$12="Alta",'Mapa final'!$AF$12="Leve"),CONCATENATE("R2C",'Mapa final'!$S$12),"")</f>
        <v/>
      </c>
      <c r="AB40" s="44" t="str">
        <f>IF(AND('Mapa final'!$AD$11="Muy Alta",'Mapa final'!$AF$11="Leve"),CONCATENATE("R2C",'Mapa final'!$S$11),"")</f>
        <v/>
      </c>
      <c r="AC40" s="155" t="str">
        <f>IF(AND('Mapa final'!$AD$12="Muy Alta",'Mapa final'!$AF$12="Leve"),CONCATENATE("R2C",'Mapa final'!$S$12),"")</f>
        <v/>
      </c>
      <c r="AD40" s="155" t="str">
        <f>IF(AND('Mapa final'!$AD$11="Muy Alta",'Mapa final'!$AF$11="Leve"),CONCATENATE("R2C",'Mapa final'!$S$11),"")</f>
        <v/>
      </c>
      <c r="AE40" s="155" t="str">
        <f>IF(AND('Mapa final'!$AD$12="Muy Alta",'Mapa final'!$AF$12="Leve"),CONCATENATE("R2C",'Mapa final'!$S$12),"")</f>
        <v/>
      </c>
      <c r="AF40" s="155" t="str">
        <f>IF(AND('Mapa final'!$AD$11="Muy Alta",'Mapa final'!$AF$11="Leve"),CONCATENATE("R2C",'Mapa final'!$S$11),"")</f>
        <v/>
      </c>
      <c r="AG40" s="45" t="str">
        <f>IF(AND('Mapa final'!$AD$12="Muy Alta",'Mapa final'!$AF$12="Leve"),CONCATENATE("R2C",'Mapa final'!$S$12),"")</f>
        <v/>
      </c>
      <c r="AH40" s="46" t="str">
        <f>IF(AND('Mapa final'!$AD$11="Muy Alta",'Mapa final'!$AF$11="Catastrófico"),CONCATENATE("R2C",'Mapa final'!$S$11),"")</f>
        <v/>
      </c>
      <c r="AI40" s="157" t="str">
        <f>IF(AND('Mapa final'!$AD$12="Muy Alta",'Mapa final'!$AF$12="Catastrófico"),CONCATENATE("R2C",'Mapa final'!$S$12),"")</f>
        <v/>
      </c>
      <c r="AJ40" s="157" t="str">
        <f>IF(AND('Mapa final'!$AD$11="Muy Alta",'Mapa final'!$AF$11="Catastrófico"),CONCATENATE("R2C",'Mapa final'!$S$11),"")</f>
        <v/>
      </c>
      <c r="AK40" s="157" t="str">
        <f>IF(AND('Mapa final'!$AD$12="Muy Alta",'Mapa final'!$AF$12="Catastrófico"),CONCATENATE("R2C",'Mapa final'!$S$12),"")</f>
        <v/>
      </c>
      <c r="AL40" s="157" t="str">
        <f>IF(AND('Mapa final'!$AD$11="Muy Alta",'Mapa final'!$AF$11="Catastrófico"),CONCATENATE("R2C",'Mapa final'!$S$11),"")</f>
        <v/>
      </c>
      <c r="AM40" s="47" t="str">
        <f>IF(AND('Mapa final'!$AD$12="Muy Alta",'Mapa final'!$AF$12="Catastrófico"),CONCATENATE("R2C",'Mapa final'!$S$12),"")</f>
        <v/>
      </c>
      <c r="AN40" s="70"/>
      <c r="AO40" s="375"/>
      <c r="AP40" s="376"/>
      <c r="AQ40" s="376"/>
      <c r="AR40" s="376"/>
      <c r="AS40" s="376"/>
      <c r="AT40" s="377"/>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25">
      <c r="A41" s="70"/>
      <c r="B41" s="303"/>
      <c r="C41" s="303"/>
      <c r="D41" s="304"/>
      <c r="E41" s="344"/>
      <c r="F41" s="345"/>
      <c r="G41" s="345"/>
      <c r="H41" s="345"/>
      <c r="I41" s="345"/>
      <c r="J41" s="65" t="str">
        <f>IF(AND('Mapa final'!$AD$11="Muy Baja",'Mapa final'!$AF$11="Leve"),CONCATENATE("R2C",'Mapa final'!$S$11),"")</f>
        <v/>
      </c>
      <c r="K41" s="158" t="str">
        <f>IF(AND('Mapa final'!$AD$11="Muy Baja",'Mapa final'!$AF$11="Leve"),CONCATENATE("R2C",'Mapa final'!$S$11),"")</f>
        <v/>
      </c>
      <c r="L41" s="158" t="str">
        <f>IF(AND('Mapa final'!$AD$11="Muy Baja",'Mapa final'!$AF$11="Leve"),CONCATENATE("R2C",'Mapa final'!$S$11),"")</f>
        <v/>
      </c>
      <c r="M41" s="158" t="str">
        <f>IF(AND('Mapa final'!$AD$11="Muy Baja",'Mapa final'!$AF$11="Leve"),CONCATENATE("R2C",'Mapa final'!$S$11),"")</f>
        <v/>
      </c>
      <c r="N41" s="158" t="str">
        <f>IF(AND('Mapa final'!$AD$11="Muy Baja",'Mapa final'!$AF$11="Leve"),CONCATENATE("R2C",'Mapa final'!$S$11),"")</f>
        <v/>
      </c>
      <c r="O41" s="66" t="str">
        <f>IF(AND('Mapa final'!$AD$11="Muy Baja",'Mapa final'!$AF$11="Leve"),CONCATENATE("R2C",'Mapa final'!$S$11),"")</f>
        <v/>
      </c>
      <c r="P41" s="156" t="str">
        <f>IF(AND('Mapa final'!$AD$11="Alta",'Mapa final'!$AF$11="Leve"),CONCATENATE("R2C",'Mapa final'!$S$11),"")</f>
        <v/>
      </c>
      <c r="Q41" s="156" t="str">
        <f>IF(AND('Mapa final'!$AD$12="Alta",'Mapa final'!$AF$12="Leve"),CONCATENATE("R2C",'Mapa final'!$S$12),"")</f>
        <v/>
      </c>
      <c r="R41" s="156" t="str">
        <f>IF(AND('Mapa final'!$AD$11="Alta",'Mapa final'!$AF$11="Leve"),CONCATENATE("R2C",'Mapa final'!$S$11),"")</f>
        <v/>
      </c>
      <c r="S41" s="156" t="str">
        <f>IF(AND('Mapa final'!$AD$12="Alta",'Mapa final'!$AF$12="Leve"),CONCATENATE("R2C",'Mapa final'!$S$12),"")</f>
        <v/>
      </c>
      <c r="T41" s="156" t="str">
        <f>IF(AND('Mapa final'!$AD$11="Alta",'Mapa final'!$AF$11="Leve"),CONCATENATE("R2C",'Mapa final'!$S$11),"")</f>
        <v/>
      </c>
      <c r="U41" s="58" t="str">
        <f>IF(AND('Mapa final'!$AD$12="Alta",'Mapa final'!$AF$12="Leve"),CONCATENATE("R2C",'Mapa final'!$S$12),"")</f>
        <v/>
      </c>
      <c r="V41" s="57" t="str">
        <f>IF(AND('Mapa final'!$AD$11="Alta",'Mapa final'!$AF$11="Leve"),CONCATENATE("R2C",'Mapa final'!$S$11),"")</f>
        <v/>
      </c>
      <c r="W41" s="156" t="str">
        <f>IF(AND('Mapa final'!$AD$12="Alta",'Mapa final'!$AF$12="Leve"),CONCATENATE("R2C",'Mapa final'!$S$12),"")</f>
        <v/>
      </c>
      <c r="X41" s="156" t="str">
        <f>IF(AND('Mapa final'!$AD$11="Alta",'Mapa final'!$AF$11="Leve"),CONCATENATE("R2C",'Mapa final'!$S$11),"")</f>
        <v/>
      </c>
      <c r="Y41" s="156" t="str">
        <f>IF(AND('Mapa final'!$AD$12="Alta",'Mapa final'!$AF$12="Leve"),CONCATENATE("R2C",'Mapa final'!$S$12),"")</f>
        <v/>
      </c>
      <c r="Z41" s="156" t="str">
        <f>IF(AND('Mapa final'!$AD$11="Alta",'Mapa final'!$AF$11="Leve"),CONCATENATE("R2C",'Mapa final'!$S$11),"")</f>
        <v/>
      </c>
      <c r="AA41" s="58" t="str">
        <f>IF(AND('Mapa final'!$AD$12="Alta",'Mapa final'!$AF$12="Leve"),CONCATENATE("R2C",'Mapa final'!$S$12),"")</f>
        <v/>
      </c>
      <c r="AB41" s="44" t="str">
        <f>IF(AND('Mapa final'!$AD$11="Muy Alta",'Mapa final'!$AF$11="Leve"),CONCATENATE("R2C",'Mapa final'!$S$11),"")</f>
        <v/>
      </c>
      <c r="AC41" s="155" t="str">
        <f>IF(AND('Mapa final'!$AD$12="Muy Alta",'Mapa final'!$AF$12="Leve"),CONCATENATE("R2C",'Mapa final'!$S$12),"")</f>
        <v/>
      </c>
      <c r="AD41" s="155" t="str">
        <f>IF(AND('Mapa final'!$AD$11="Muy Alta",'Mapa final'!$AF$11="Leve"),CONCATENATE("R2C",'Mapa final'!$S$11),"")</f>
        <v/>
      </c>
      <c r="AE41" s="155" t="str">
        <f>IF(AND('Mapa final'!$AD$12="Muy Alta",'Mapa final'!$AF$12="Leve"),CONCATENATE("R2C",'Mapa final'!$S$12),"")</f>
        <v/>
      </c>
      <c r="AF41" s="155" t="str">
        <f>IF(AND('Mapa final'!$AD$11="Muy Alta",'Mapa final'!$AF$11="Leve"),CONCATENATE("R2C",'Mapa final'!$S$11),"")</f>
        <v/>
      </c>
      <c r="AG41" s="45" t="str">
        <f>IF(AND('Mapa final'!$AD$12="Muy Alta",'Mapa final'!$AF$12="Leve"),CONCATENATE("R2C",'Mapa final'!$S$12),"")</f>
        <v/>
      </c>
      <c r="AH41" s="46" t="str">
        <f>IF(AND('Mapa final'!$AD$11="Muy Alta",'Mapa final'!$AF$11="Catastrófico"),CONCATENATE("R2C",'Mapa final'!$S$11),"")</f>
        <v/>
      </c>
      <c r="AI41" s="157" t="str">
        <f>IF(AND('Mapa final'!$AD$12="Muy Alta",'Mapa final'!$AF$12="Catastrófico"),CONCATENATE("R2C",'Mapa final'!$S$12),"")</f>
        <v/>
      </c>
      <c r="AJ41" s="157" t="str">
        <f>IF(AND('Mapa final'!$AD$11="Muy Alta",'Mapa final'!$AF$11="Catastrófico"),CONCATENATE("R2C",'Mapa final'!$S$11),"")</f>
        <v/>
      </c>
      <c r="AK41" s="157" t="str">
        <f>IF(AND('Mapa final'!$AD$12="Muy Alta",'Mapa final'!$AF$12="Catastrófico"),CONCATENATE("R2C",'Mapa final'!$S$12),"")</f>
        <v/>
      </c>
      <c r="AL41" s="157" t="str">
        <f>IF(AND('Mapa final'!$AD$11="Muy Alta",'Mapa final'!$AF$11="Catastrófico"),CONCATENATE("R2C",'Mapa final'!$S$11),"")</f>
        <v/>
      </c>
      <c r="AM41" s="47" t="str">
        <f>IF(AND('Mapa final'!$AD$12="Muy Alta",'Mapa final'!$AF$12="Catastrófico"),CONCATENATE("R2C",'Mapa final'!$S$12),"")</f>
        <v/>
      </c>
      <c r="AN41" s="70"/>
      <c r="AO41" s="375"/>
      <c r="AP41" s="376"/>
      <c r="AQ41" s="376"/>
      <c r="AR41" s="376"/>
      <c r="AS41" s="376"/>
      <c r="AT41" s="377"/>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25">
      <c r="A42" s="70"/>
      <c r="B42" s="303"/>
      <c r="C42" s="303"/>
      <c r="D42" s="304"/>
      <c r="E42" s="344"/>
      <c r="F42" s="345"/>
      <c r="G42" s="345"/>
      <c r="H42" s="345"/>
      <c r="I42" s="345"/>
      <c r="J42" s="65" t="str">
        <f>IF(AND('Mapa final'!$AD$11="Muy Baja",'Mapa final'!$AF$11="Leve"),CONCATENATE("R2C",'Mapa final'!$S$11),"")</f>
        <v/>
      </c>
      <c r="K42" s="158" t="str">
        <f>IF(AND('Mapa final'!$AD$11="Muy Baja",'Mapa final'!$AF$11="Leve"),CONCATENATE("R2C",'Mapa final'!$S$11),"")</f>
        <v/>
      </c>
      <c r="L42" s="158" t="str">
        <f>IF(AND('Mapa final'!$AD$11="Muy Baja",'Mapa final'!$AF$11="Leve"),CONCATENATE("R2C",'Mapa final'!$S$11),"")</f>
        <v/>
      </c>
      <c r="M42" s="158" t="str">
        <f>IF(AND('Mapa final'!$AD$11="Muy Baja",'Mapa final'!$AF$11="Leve"),CONCATENATE("R2C",'Mapa final'!$S$11),"")</f>
        <v/>
      </c>
      <c r="N42" s="158" t="str">
        <f>IF(AND('Mapa final'!$AD$11="Muy Baja",'Mapa final'!$AF$11="Leve"),CONCATENATE("R2C",'Mapa final'!$S$11),"")</f>
        <v/>
      </c>
      <c r="O42" s="66" t="str">
        <f>IF(AND('Mapa final'!$AD$11="Muy Baja",'Mapa final'!$AF$11="Leve"),CONCATENATE("R2C",'Mapa final'!$S$11),"")</f>
        <v/>
      </c>
      <c r="P42" s="156" t="str">
        <f>IF(AND('Mapa final'!$AD$11="Alta",'Mapa final'!$AF$11="Leve"),CONCATENATE("R2C",'Mapa final'!$S$11),"")</f>
        <v/>
      </c>
      <c r="Q42" s="156" t="str">
        <f>IF(AND('Mapa final'!$AD$12="Alta",'Mapa final'!$AF$12="Leve"),CONCATENATE("R2C",'Mapa final'!$S$12),"")</f>
        <v/>
      </c>
      <c r="R42" s="156" t="str">
        <f>IF(AND('Mapa final'!$AD$11="Alta",'Mapa final'!$AF$11="Leve"),CONCATENATE("R2C",'Mapa final'!$S$11),"")</f>
        <v/>
      </c>
      <c r="S42" s="156" t="str">
        <f>IF(AND('Mapa final'!$AD$12="Alta",'Mapa final'!$AF$12="Leve"),CONCATENATE("R2C",'Mapa final'!$S$12),"")</f>
        <v/>
      </c>
      <c r="T42" s="156" t="str">
        <f>IF(AND('Mapa final'!$AD$11="Alta",'Mapa final'!$AF$11="Leve"),CONCATENATE("R2C",'Mapa final'!$S$11),"")</f>
        <v/>
      </c>
      <c r="U42" s="58" t="str">
        <f>IF(AND('Mapa final'!$AD$12="Alta",'Mapa final'!$AF$12="Leve"),CONCATENATE("R2C",'Mapa final'!$S$12),"")</f>
        <v/>
      </c>
      <c r="V42" s="57" t="str">
        <f>IF(AND('Mapa final'!$AD$11="Alta",'Mapa final'!$AF$11="Leve"),CONCATENATE("R2C",'Mapa final'!$S$11),"")</f>
        <v/>
      </c>
      <c r="W42" s="156" t="str">
        <f>IF(AND('Mapa final'!$AD$12="Alta",'Mapa final'!$AF$12="Leve"),CONCATENATE("R2C",'Mapa final'!$S$12),"")</f>
        <v/>
      </c>
      <c r="X42" s="156" t="str">
        <f>IF(AND('Mapa final'!$AD$11="Alta",'Mapa final'!$AF$11="Leve"),CONCATENATE("R2C",'Mapa final'!$S$11),"")</f>
        <v/>
      </c>
      <c r="Y42" s="156" t="str">
        <f>IF(AND('Mapa final'!$AD$12="Alta",'Mapa final'!$AF$12="Leve"),CONCATENATE("R2C",'Mapa final'!$S$12),"")</f>
        <v/>
      </c>
      <c r="Z42" s="156" t="str">
        <f>IF(AND('Mapa final'!$AD$11="Alta",'Mapa final'!$AF$11="Leve"),CONCATENATE("R2C",'Mapa final'!$S$11),"")</f>
        <v/>
      </c>
      <c r="AA42" s="58" t="str">
        <f>IF(AND('Mapa final'!$AD$12="Alta",'Mapa final'!$AF$12="Leve"),CONCATENATE("R2C",'Mapa final'!$S$12),"")</f>
        <v/>
      </c>
      <c r="AB42" s="44" t="str">
        <f>IF(AND('Mapa final'!$AD$11="Muy Alta",'Mapa final'!$AF$11="Leve"),CONCATENATE("R2C",'Mapa final'!$S$11),"")</f>
        <v/>
      </c>
      <c r="AC42" s="155" t="str">
        <f>IF(AND('Mapa final'!$AD$12="Muy Alta",'Mapa final'!$AF$12="Leve"),CONCATENATE("R2C",'Mapa final'!$S$12),"")</f>
        <v/>
      </c>
      <c r="AD42" s="155" t="str">
        <f>IF(AND('Mapa final'!$AD$11="Muy Alta",'Mapa final'!$AF$11="Leve"),CONCATENATE("R2C",'Mapa final'!$S$11),"")</f>
        <v/>
      </c>
      <c r="AE42" s="155" t="str">
        <f>IF(AND('Mapa final'!$AD$12="Muy Alta",'Mapa final'!$AF$12="Leve"),CONCATENATE("R2C",'Mapa final'!$S$12),"")</f>
        <v/>
      </c>
      <c r="AF42" s="155" t="str">
        <f>IF(AND('Mapa final'!$AD$11="Muy Alta",'Mapa final'!$AF$11="Leve"),CONCATENATE("R2C",'Mapa final'!$S$11),"")</f>
        <v/>
      </c>
      <c r="AG42" s="45" t="str">
        <f>IF(AND('Mapa final'!$AD$12="Muy Alta",'Mapa final'!$AF$12="Leve"),CONCATENATE("R2C",'Mapa final'!$S$12),"")</f>
        <v/>
      </c>
      <c r="AH42" s="46" t="str">
        <f>IF(AND('Mapa final'!$AD$11="Muy Alta",'Mapa final'!$AF$11="Catastrófico"),CONCATENATE("R2C",'Mapa final'!$S$11),"")</f>
        <v/>
      </c>
      <c r="AI42" s="157" t="str">
        <f>IF(AND('Mapa final'!$AD$12="Muy Alta",'Mapa final'!$AF$12="Catastrófico"),CONCATENATE("R2C",'Mapa final'!$S$12),"")</f>
        <v/>
      </c>
      <c r="AJ42" s="157" t="str">
        <f>IF(AND('Mapa final'!$AD$11="Muy Alta",'Mapa final'!$AF$11="Catastrófico"),CONCATENATE("R2C",'Mapa final'!$S$11),"")</f>
        <v/>
      </c>
      <c r="AK42" s="157" t="str">
        <f>IF(AND('Mapa final'!$AD$12="Muy Alta",'Mapa final'!$AF$12="Catastrófico"),CONCATENATE("R2C",'Mapa final'!$S$12),"")</f>
        <v/>
      </c>
      <c r="AL42" s="157" t="str">
        <f>IF(AND('Mapa final'!$AD$11="Muy Alta",'Mapa final'!$AF$11="Catastrófico"),CONCATENATE("R2C",'Mapa final'!$S$11),"")</f>
        <v/>
      </c>
      <c r="AM42" s="47" t="str">
        <f>IF(AND('Mapa final'!$AD$12="Muy Alta",'Mapa final'!$AF$12="Catastrófico"),CONCATENATE("R2C",'Mapa final'!$S$12),"")</f>
        <v/>
      </c>
      <c r="AN42" s="70"/>
      <c r="AO42" s="375"/>
      <c r="AP42" s="376"/>
      <c r="AQ42" s="376"/>
      <c r="AR42" s="376"/>
      <c r="AS42" s="376"/>
      <c r="AT42" s="377"/>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25">
      <c r="A43" s="70"/>
      <c r="B43" s="303"/>
      <c r="C43" s="303"/>
      <c r="D43" s="304"/>
      <c r="E43" s="344"/>
      <c r="F43" s="345"/>
      <c r="G43" s="345"/>
      <c r="H43" s="345"/>
      <c r="I43" s="345"/>
      <c r="J43" s="65" t="str">
        <f>IF(AND('Mapa final'!$AD$11="Muy Baja",'Mapa final'!$AF$11="Leve"),CONCATENATE("R2C",'Mapa final'!$S$11),"")</f>
        <v/>
      </c>
      <c r="K43" s="158" t="str">
        <f>IF(AND('Mapa final'!$AD$11="Muy Baja",'Mapa final'!$AF$11="Leve"),CONCATENATE("R2C",'Mapa final'!$S$11),"")</f>
        <v/>
      </c>
      <c r="L43" s="158" t="str">
        <f>IF(AND('Mapa final'!$AD$11="Muy Baja",'Mapa final'!$AF$11="Leve"),CONCATENATE("R2C",'Mapa final'!$S$11),"")</f>
        <v/>
      </c>
      <c r="M43" s="158" t="str">
        <f>IF(AND('Mapa final'!$AD$11="Muy Baja",'Mapa final'!$AF$11="Leve"),CONCATENATE("R2C",'Mapa final'!$S$11),"")</f>
        <v/>
      </c>
      <c r="N43" s="158" t="str">
        <f>IF(AND('Mapa final'!$AD$11="Muy Baja",'Mapa final'!$AF$11="Leve"),CONCATENATE("R2C",'Mapa final'!$S$11),"")</f>
        <v/>
      </c>
      <c r="O43" s="66" t="str">
        <f>IF(AND('Mapa final'!$AD$11="Muy Baja",'Mapa final'!$AF$11="Leve"),CONCATENATE("R2C",'Mapa final'!$S$11),"")</f>
        <v/>
      </c>
      <c r="P43" s="156" t="str">
        <f>IF(AND('Mapa final'!$AD$11="Alta",'Mapa final'!$AF$11="Leve"),CONCATENATE("R2C",'Mapa final'!$S$11),"")</f>
        <v/>
      </c>
      <c r="Q43" s="156" t="str">
        <f>IF(AND('Mapa final'!$AD$12="Alta",'Mapa final'!$AF$12="Leve"),CONCATENATE("R2C",'Mapa final'!$S$12),"")</f>
        <v/>
      </c>
      <c r="R43" s="156" t="str">
        <f>IF(AND('Mapa final'!$AD$11="Alta",'Mapa final'!$AF$11="Leve"),CONCATENATE("R2C",'Mapa final'!$S$11),"")</f>
        <v/>
      </c>
      <c r="S43" s="156" t="str">
        <f>IF(AND('Mapa final'!$AD$12="Alta",'Mapa final'!$AF$12="Leve"),CONCATENATE("R2C",'Mapa final'!$S$12),"")</f>
        <v/>
      </c>
      <c r="T43" s="156" t="str">
        <f>IF(AND('Mapa final'!$AD$11="Alta",'Mapa final'!$AF$11="Leve"),CONCATENATE("R2C",'Mapa final'!$S$11),"")</f>
        <v/>
      </c>
      <c r="U43" s="58" t="str">
        <f>IF(AND('Mapa final'!$AD$12="Alta",'Mapa final'!$AF$12="Leve"),CONCATENATE("R2C",'Mapa final'!$S$12),"")</f>
        <v/>
      </c>
      <c r="V43" s="57" t="str">
        <f>IF(AND('Mapa final'!$AD$11="Alta",'Mapa final'!$AF$11="Leve"),CONCATENATE("R2C",'Mapa final'!$S$11),"")</f>
        <v/>
      </c>
      <c r="W43" s="156" t="str">
        <f>IF(AND('Mapa final'!$AD$12="Alta",'Mapa final'!$AF$12="Leve"),CONCATENATE("R2C",'Mapa final'!$S$12),"")</f>
        <v/>
      </c>
      <c r="X43" s="156" t="str">
        <f>IF(AND('Mapa final'!$AD$11="Alta",'Mapa final'!$AF$11="Leve"),CONCATENATE("R2C",'Mapa final'!$S$11),"")</f>
        <v/>
      </c>
      <c r="Y43" s="156" t="str">
        <f>IF(AND('Mapa final'!$AD$12="Alta",'Mapa final'!$AF$12="Leve"),CONCATENATE("R2C",'Mapa final'!$S$12),"")</f>
        <v/>
      </c>
      <c r="Z43" s="156" t="str">
        <f>IF(AND('Mapa final'!$AD$11="Alta",'Mapa final'!$AF$11="Leve"),CONCATENATE("R2C",'Mapa final'!$S$11),"")</f>
        <v/>
      </c>
      <c r="AA43" s="58" t="str">
        <f>IF(AND('Mapa final'!$AD$12="Alta",'Mapa final'!$AF$12="Leve"),CONCATENATE("R2C",'Mapa final'!$S$12),"")</f>
        <v/>
      </c>
      <c r="AB43" s="44" t="str">
        <f>IF(AND('Mapa final'!$AD$11="Muy Alta",'Mapa final'!$AF$11="Leve"),CONCATENATE("R2C",'Mapa final'!$S$11),"")</f>
        <v/>
      </c>
      <c r="AC43" s="155" t="str">
        <f>IF(AND('Mapa final'!$AD$12="Muy Alta",'Mapa final'!$AF$12="Leve"),CONCATENATE("R2C",'Mapa final'!$S$12),"")</f>
        <v/>
      </c>
      <c r="AD43" s="155" t="str">
        <f>IF(AND('Mapa final'!$AD$11="Muy Alta",'Mapa final'!$AF$11="Leve"),CONCATENATE("R2C",'Mapa final'!$S$11),"")</f>
        <v/>
      </c>
      <c r="AE43" s="155" t="str">
        <f>IF(AND('Mapa final'!$AD$12="Muy Alta",'Mapa final'!$AF$12="Leve"),CONCATENATE("R2C",'Mapa final'!$S$12),"")</f>
        <v/>
      </c>
      <c r="AF43" s="155" t="str">
        <f>IF(AND('Mapa final'!$AD$11="Muy Alta",'Mapa final'!$AF$11="Leve"),CONCATENATE("R2C",'Mapa final'!$S$11),"")</f>
        <v/>
      </c>
      <c r="AG43" s="45" t="str">
        <f>IF(AND('Mapa final'!$AD$12="Muy Alta",'Mapa final'!$AF$12="Leve"),CONCATENATE("R2C",'Mapa final'!$S$12),"")</f>
        <v/>
      </c>
      <c r="AH43" s="46" t="str">
        <f>IF(AND('Mapa final'!$AD$11="Muy Alta",'Mapa final'!$AF$11="Catastrófico"),CONCATENATE("R2C",'Mapa final'!$S$11),"")</f>
        <v/>
      </c>
      <c r="AI43" s="157" t="str">
        <f>IF(AND('Mapa final'!$AD$12="Muy Alta",'Mapa final'!$AF$12="Catastrófico"),CONCATENATE("R2C",'Mapa final'!$S$12),"")</f>
        <v/>
      </c>
      <c r="AJ43" s="157" t="str">
        <f>IF(AND('Mapa final'!$AD$11="Muy Alta",'Mapa final'!$AF$11="Catastrófico"),CONCATENATE("R2C",'Mapa final'!$S$11),"")</f>
        <v/>
      </c>
      <c r="AK43" s="157" t="str">
        <f>IF(AND('Mapa final'!$AD$12="Muy Alta",'Mapa final'!$AF$12="Catastrófico"),CONCATENATE("R2C",'Mapa final'!$S$12),"")</f>
        <v/>
      </c>
      <c r="AL43" s="157" t="str">
        <f>IF(AND('Mapa final'!$AD$11="Muy Alta",'Mapa final'!$AF$11="Catastrófico"),CONCATENATE("R2C",'Mapa final'!$S$11),"")</f>
        <v/>
      </c>
      <c r="AM43" s="47" t="str">
        <f>IF(AND('Mapa final'!$AD$12="Muy Alta",'Mapa final'!$AF$12="Catastrófico"),CONCATENATE("R2C",'Mapa final'!$S$12),"")</f>
        <v/>
      </c>
      <c r="AN43" s="70"/>
      <c r="AO43" s="375"/>
      <c r="AP43" s="376"/>
      <c r="AQ43" s="376"/>
      <c r="AR43" s="376"/>
      <c r="AS43" s="376"/>
      <c r="AT43" s="377"/>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25">
      <c r="A44" s="70"/>
      <c r="B44" s="303"/>
      <c r="C44" s="303"/>
      <c r="D44" s="304"/>
      <c r="E44" s="344"/>
      <c r="F44" s="345"/>
      <c r="G44" s="345"/>
      <c r="H44" s="345"/>
      <c r="I44" s="345"/>
      <c r="J44" s="65" t="str">
        <f>IF(AND('Mapa final'!$AD$11="Muy Baja",'Mapa final'!$AF$11="Leve"),CONCATENATE("R2C",'Mapa final'!$S$11),"")</f>
        <v/>
      </c>
      <c r="K44" s="158" t="str">
        <f>IF(AND('Mapa final'!$AD$11="Muy Baja",'Mapa final'!$AF$11="Leve"),CONCATENATE("R2C",'Mapa final'!$S$11),"")</f>
        <v/>
      </c>
      <c r="L44" s="158" t="str">
        <f>IF(AND('Mapa final'!$AD$11="Muy Baja",'Mapa final'!$AF$11="Leve"),CONCATENATE("R2C",'Mapa final'!$S$11),"")</f>
        <v/>
      </c>
      <c r="M44" s="158" t="str">
        <f>IF(AND('Mapa final'!$AD$11="Muy Baja",'Mapa final'!$AF$11="Leve"),CONCATENATE("R2C",'Mapa final'!$S$11),"")</f>
        <v/>
      </c>
      <c r="N44" s="158" t="str">
        <f>IF(AND('Mapa final'!$AD$11="Muy Baja",'Mapa final'!$AF$11="Leve"),CONCATENATE("R2C",'Mapa final'!$S$11),"")</f>
        <v/>
      </c>
      <c r="O44" s="66" t="str">
        <f>IF(AND('Mapa final'!$AD$11="Muy Baja",'Mapa final'!$AF$11="Leve"),CONCATENATE("R2C",'Mapa final'!$S$11),"")</f>
        <v/>
      </c>
      <c r="P44" s="156" t="str">
        <f>IF(AND('Mapa final'!$AD$11="Alta",'Mapa final'!$AF$11="Leve"),CONCATENATE("R2C",'Mapa final'!$S$11),"")</f>
        <v/>
      </c>
      <c r="Q44" s="156" t="str">
        <f>IF(AND('Mapa final'!$AD$12="Alta",'Mapa final'!$AF$12="Leve"),CONCATENATE("R2C",'Mapa final'!$S$12),"")</f>
        <v/>
      </c>
      <c r="R44" s="156" t="str">
        <f>IF(AND('Mapa final'!$AD$11="Alta",'Mapa final'!$AF$11="Leve"),CONCATENATE("R2C",'Mapa final'!$S$11),"")</f>
        <v/>
      </c>
      <c r="S44" s="156" t="str">
        <f>IF(AND('Mapa final'!$AD$12="Alta",'Mapa final'!$AF$12="Leve"),CONCATENATE("R2C",'Mapa final'!$S$12),"")</f>
        <v/>
      </c>
      <c r="T44" s="156" t="str">
        <f>IF(AND('Mapa final'!$AD$11="Alta",'Mapa final'!$AF$11="Leve"),CONCATENATE("R2C",'Mapa final'!$S$11),"")</f>
        <v/>
      </c>
      <c r="U44" s="58" t="str">
        <f>IF(AND('Mapa final'!$AD$12="Alta",'Mapa final'!$AF$12="Leve"),CONCATENATE("R2C",'Mapa final'!$S$12),"")</f>
        <v/>
      </c>
      <c r="V44" s="57" t="str">
        <f>IF(AND('Mapa final'!$AD$11="Alta",'Mapa final'!$AF$11="Leve"),CONCATENATE("R2C",'Mapa final'!$S$11),"")</f>
        <v/>
      </c>
      <c r="W44" s="156" t="str">
        <f>IF(AND('Mapa final'!$AD$12="Alta",'Mapa final'!$AF$12="Leve"),CONCATENATE("R2C",'Mapa final'!$S$12),"")</f>
        <v/>
      </c>
      <c r="X44" s="156" t="str">
        <f>IF(AND('Mapa final'!$AD$11="Alta",'Mapa final'!$AF$11="Leve"),CONCATENATE("R2C",'Mapa final'!$S$11),"")</f>
        <v/>
      </c>
      <c r="Y44" s="156" t="str">
        <f>IF(AND('Mapa final'!$AD$12="Alta",'Mapa final'!$AF$12="Leve"),CONCATENATE("R2C",'Mapa final'!$S$12),"")</f>
        <v/>
      </c>
      <c r="Z44" s="156" t="str">
        <f>IF(AND('Mapa final'!$AD$11="Alta",'Mapa final'!$AF$11="Leve"),CONCATENATE("R2C",'Mapa final'!$S$11),"")</f>
        <v/>
      </c>
      <c r="AA44" s="58" t="str">
        <f>IF(AND('Mapa final'!$AD$12="Alta",'Mapa final'!$AF$12="Leve"),CONCATENATE("R2C",'Mapa final'!$S$12),"")</f>
        <v/>
      </c>
      <c r="AB44" s="44" t="str">
        <f>IF(AND('Mapa final'!$AD$11="Muy Alta",'Mapa final'!$AF$11="Leve"),CONCATENATE("R2C",'Mapa final'!$S$11),"")</f>
        <v/>
      </c>
      <c r="AC44" s="155" t="str">
        <f>IF(AND('Mapa final'!$AD$12="Muy Alta",'Mapa final'!$AF$12="Leve"),CONCATENATE("R2C",'Mapa final'!$S$12),"")</f>
        <v/>
      </c>
      <c r="AD44" s="155" t="str">
        <f>IF(AND('Mapa final'!$AD$11="Muy Alta",'Mapa final'!$AF$11="Leve"),CONCATENATE("R2C",'Mapa final'!$S$11),"")</f>
        <v/>
      </c>
      <c r="AE44" s="155" t="str">
        <f>IF(AND('Mapa final'!$AD$12="Muy Alta",'Mapa final'!$AF$12="Leve"),CONCATENATE("R2C",'Mapa final'!$S$12),"")</f>
        <v/>
      </c>
      <c r="AF44" s="155" t="str">
        <f>IF(AND('Mapa final'!$AD$11="Muy Alta",'Mapa final'!$AF$11="Leve"),CONCATENATE("R2C",'Mapa final'!$S$11),"")</f>
        <v/>
      </c>
      <c r="AG44" s="45" t="str">
        <f>IF(AND('Mapa final'!$AD$12="Muy Alta",'Mapa final'!$AF$12="Leve"),CONCATENATE("R2C",'Mapa final'!$S$12),"")</f>
        <v/>
      </c>
      <c r="AH44" s="46" t="str">
        <f>IF(AND('Mapa final'!$AD$11="Muy Alta",'Mapa final'!$AF$11="Catastrófico"),CONCATENATE("R2C",'Mapa final'!$S$11),"")</f>
        <v/>
      </c>
      <c r="AI44" s="157" t="str">
        <f>IF(AND('Mapa final'!$AD$12="Muy Alta",'Mapa final'!$AF$12="Catastrófico"),CONCATENATE("R2C",'Mapa final'!$S$12),"")</f>
        <v/>
      </c>
      <c r="AJ44" s="157" t="str">
        <f>IF(AND('Mapa final'!$AD$11="Muy Alta",'Mapa final'!$AF$11="Catastrófico"),CONCATENATE("R2C",'Mapa final'!$S$11),"")</f>
        <v/>
      </c>
      <c r="AK44" s="157" t="str">
        <f>IF(AND('Mapa final'!$AD$12="Muy Alta",'Mapa final'!$AF$12="Catastrófico"),CONCATENATE("R2C",'Mapa final'!$S$12),"")</f>
        <v/>
      </c>
      <c r="AL44" s="157" t="str">
        <f>IF(AND('Mapa final'!$AD$11="Muy Alta",'Mapa final'!$AF$11="Catastrófico"),CONCATENATE("R2C",'Mapa final'!$S$11),"")</f>
        <v/>
      </c>
      <c r="AM44" s="47" t="str">
        <f>IF(AND('Mapa final'!$AD$12="Muy Alta",'Mapa final'!$AF$12="Catastrófico"),CONCATENATE("R2C",'Mapa final'!$S$12),"")</f>
        <v/>
      </c>
      <c r="AN44" s="70"/>
      <c r="AO44" s="375"/>
      <c r="AP44" s="376"/>
      <c r="AQ44" s="376"/>
      <c r="AR44" s="376"/>
      <c r="AS44" s="376"/>
      <c r="AT44" s="377"/>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3">
      <c r="A45" s="70"/>
      <c r="B45" s="303"/>
      <c r="C45" s="303"/>
      <c r="D45" s="304"/>
      <c r="E45" s="347"/>
      <c r="F45" s="348"/>
      <c r="G45" s="348"/>
      <c r="H45" s="348"/>
      <c r="I45" s="348"/>
      <c r="J45" s="67" t="str">
        <f>IF(AND('Mapa final'!$AD$11="Muy Baja",'Mapa final'!$AF$11="Leve"),CONCATENATE("R2C",'Mapa final'!$S$11),"")</f>
        <v/>
      </c>
      <c r="K45" s="68" t="str">
        <f>IF(AND('Mapa final'!$AD$11="Muy Baja",'Mapa final'!$AF$11="Leve"),CONCATENATE("R2C",'Mapa final'!$S$11),"")</f>
        <v/>
      </c>
      <c r="L45" s="68" t="str">
        <f>IF(AND('Mapa final'!$AD$11="Muy Baja",'Mapa final'!$AF$11="Leve"),CONCATENATE("R2C",'Mapa final'!$S$11),"")</f>
        <v/>
      </c>
      <c r="M45" s="68" t="str">
        <f>IF(AND('Mapa final'!$AD$11="Muy Baja",'Mapa final'!$AF$11="Leve"),CONCATENATE("R2C",'Mapa final'!$S$11),"")</f>
        <v/>
      </c>
      <c r="N45" s="68" t="str">
        <f>IF(AND('Mapa final'!$AD$11="Muy Baja",'Mapa final'!$AF$11="Leve"),CONCATENATE("R2C",'Mapa final'!$S$11),"")</f>
        <v/>
      </c>
      <c r="O45" s="69" t="str">
        <f>IF(AND('Mapa final'!$AD$11="Muy Baja",'Mapa final'!$AF$11="Leve"),CONCATENATE("R2C",'Mapa final'!$S$11),"")</f>
        <v/>
      </c>
      <c r="P45" s="60" t="str">
        <f>IF(AND('Mapa final'!$AD$11="Alta",'Mapa final'!$AF$11="Leve"),CONCATENATE("R2C",'Mapa final'!$S$11),"")</f>
        <v/>
      </c>
      <c r="Q45" s="60" t="str">
        <f>IF(AND('Mapa final'!$AD$12="Alta",'Mapa final'!$AF$12="Leve"),CONCATENATE("R2C",'Mapa final'!$S$12),"")</f>
        <v/>
      </c>
      <c r="R45" s="60" t="str">
        <f>IF(AND('Mapa final'!$AD$11="Alta",'Mapa final'!$AF$11="Leve"),CONCATENATE("R2C",'Mapa final'!$S$11),"")</f>
        <v/>
      </c>
      <c r="S45" s="60" t="str">
        <f>IF(AND('Mapa final'!$AD$12="Alta",'Mapa final'!$AF$12="Leve"),CONCATENATE("R2C",'Mapa final'!$S$12),"")</f>
        <v/>
      </c>
      <c r="T45" s="60" t="str">
        <f>IF(AND('Mapa final'!$AD$11="Alta",'Mapa final'!$AF$11="Leve"),CONCATENATE("R2C",'Mapa final'!$S$11),"")</f>
        <v/>
      </c>
      <c r="U45" s="61" t="str">
        <f>IF(AND('Mapa final'!$AD$12="Alta",'Mapa final'!$AF$12="Leve"),CONCATENATE("R2C",'Mapa final'!$S$12),"")</f>
        <v/>
      </c>
      <c r="V45" s="59" t="str">
        <f>IF(AND('Mapa final'!$AD$11="Alta",'Mapa final'!$AF$11="Leve"),CONCATENATE("R2C",'Mapa final'!$S$11),"")</f>
        <v/>
      </c>
      <c r="W45" s="60" t="str">
        <f>IF(AND('Mapa final'!$AD$12="Alta",'Mapa final'!$AF$12="Leve"),CONCATENATE("R2C",'Mapa final'!$S$12),"")</f>
        <v/>
      </c>
      <c r="X45" s="60" t="str">
        <f>IF(AND('Mapa final'!$AD$11="Alta",'Mapa final'!$AF$11="Leve"),CONCATENATE("R2C",'Mapa final'!$S$11),"")</f>
        <v/>
      </c>
      <c r="Y45" s="60" t="str">
        <f>IF(AND('Mapa final'!$AD$12="Alta",'Mapa final'!$AF$12="Leve"),CONCATENATE("R2C",'Mapa final'!$S$12),"")</f>
        <v/>
      </c>
      <c r="Z45" s="60" t="str">
        <f>IF(AND('Mapa final'!$AD$11="Alta",'Mapa final'!$AF$11="Leve"),CONCATENATE("R2C",'Mapa final'!$S$11),"")</f>
        <v/>
      </c>
      <c r="AA45" s="61" t="str">
        <f>IF(AND('Mapa final'!$AD$12="Alta",'Mapa final'!$AF$12="Leve"),CONCATENATE("R2C",'Mapa final'!$S$12),"")</f>
        <v/>
      </c>
      <c r="AB45" s="48" t="str">
        <f>IF(AND('Mapa final'!$AD$11="Muy Alta",'Mapa final'!$AF$11="Leve"),CONCATENATE("R2C",'Mapa final'!$S$11),"")</f>
        <v/>
      </c>
      <c r="AC45" s="49" t="str">
        <f>IF(AND('Mapa final'!$AD$12="Muy Alta",'Mapa final'!$AF$12="Leve"),CONCATENATE("R2C",'Mapa final'!$S$12),"")</f>
        <v/>
      </c>
      <c r="AD45" s="49" t="str">
        <f>IF(AND('Mapa final'!$AD$11="Muy Alta",'Mapa final'!$AF$11="Leve"),CONCATENATE("R2C",'Mapa final'!$S$11),"")</f>
        <v/>
      </c>
      <c r="AE45" s="49" t="str">
        <f>IF(AND('Mapa final'!$AD$12="Muy Alta",'Mapa final'!$AF$12="Leve"),CONCATENATE("R2C",'Mapa final'!$S$12),"")</f>
        <v/>
      </c>
      <c r="AF45" s="49" t="str">
        <f>IF(AND('Mapa final'!$AD$11="Muy Alta",'Mapa final'!$AF$11="Leve"),CONCATENATE("R2C",'Mapa final'!$S$11),"")</f>
        <v/>
      </c>
      <c r="AG45" s="50" t="str">
        <f>IF(AND('Mapa final'!$AD$12="Muy Alta",'Mapa final'!$AF$12="Leve"),CONCATENATE("R2C",'Mapa final'!$S$12),"")</f>
        <v/>
      </c>
      <c r="AH45" s="51" t="str">
        <f>IF(AND('Mapa final'!$AD$11="Muy Alta",'Mapa final'!$AF$11="Catastrófico"),CONCATENATE("R2C",'Mapa final'!$S$11),"")</f>
        <v/>
      </c>
      <c r="AI45" s="52" t="str">
        <f>IF(AND('Mapa final'!$AD$12="Muy Alta",'Mapa final'!$AF$12="Catastrófico"),CONCATENATE("R2C",'Mapa final'!$S$12),"")</f>
        <v/>
      </c>
      <c r="AJ45" s="52" t="str">
        <f>IF(AND('Mapa final'!$AD$11="Muy Alta",'Mapa final'!$AF$11="Catastrófico"),CONCATENATE("R2C",'Mapa final'!$S$11),"")</f>
        <v/>
      </c>
      <c r="AK45" s="52" t="str">
        <f>IF(AND('Mapa final'!$AD$12="Muy Alta",'Mapa final'!$AF$12="Catastrófico"),CONCATENATE("R2C",'Mapa final'!$S$12),"")</f>
        <v/>
      </c>
      <c r="AL45" s="52" t="str">
        <f>IF(AND('Mapa final'!$AD$11="Muy Alta",'Mapa final'!$AF$11="Catastrófico"),CONCATENATE("R2C",'Mapa final'!$S$11),"")</f>
        <v/>
      </c>
      <c r="AM45" s="53" t="str">
        <f>IF(AND('Mapa final'!$AD$12="Muy Alta",'Mapa final'!$AF$12="Catastrófico"),CONCATENATE("R2C",'Mapa final'!$S$12),"")</f>
        <v/>
      </c>
      <c r="AN45" s="70"/>
      <c r="AO45" s="378"/>
      <c r="AP45" s="379"/>
      <c r="AQ45" s="379"/>
      <c r="AR45" s="379"/>
      <c r="AS45" s="379"/>
      <c r="AT45" s="380"/>
    </row>
    <row r="46" spans="1:80" ht="16.5" customHeight="1" x14ac:dyDescent="0.25">
      <c r="A46" s="70"/>
      <c r="B46" s="303"/>
      <c r="C46" s="303"/>
      <c r="D46" s="304"/>
      <c r="E46" s="341" t="s">
        <v>169</v>
      </c>
      <c r="F46" s="342"/>
      <c r="G46" s="342"/>
      <c r="H46" s="342"/>
      <c r="I46" s="343"/>
      <c r="J46" s="62" t="str">
        <f>IF(AND('Mapa final'!$AD$11="Muy Baja",'Mapa final'!$AF$11="Leve"),CONCATENATE("R2C",'Mapa final'!$S$11),"")</f>
        <v/>
      </c>
      <c r="K46" s="63" t="str">
        <f>IF(AND('Mapa final'!$AD$11="Muy Baja",'Mapa final'!$AF$11="Leve"),CONCATENATE("R2C",'Mapa final'!$S$11),"")</f>
        <v/>
      </c>
      <c r="L46" s="63" t="str">
        <f>IF(AND('Mapa final'!$AD$11="Muy Baja",'Mapa final'!$AF$11="Leve"),CONCATENATE("R2C",'Mapa final'!$S$11),"")</f>
        <v/>
      </c>
      <c r="M46" s="63" t="str">
        <f>IF(AND('Mapa final'!$AD$11="Muy Baja",'Mapa final'!$AF$11="Leve"),CONCATENATE("R2C",'Mapa final'!$S$11),"")</f>
        <v/>
      </c>
      <c r="N46" s="63" t="str">
        <f>IF(AND('Mapa final'!$AD$11="Muy Baja",'Mapa final'!$AF$11="Leve"),CONCATENATE("R2C",'Mapa final'!$S$11),"")</f>
        <v/>
      </c>
      <c r="O46" s="64" t="str">
        <f>IF(AND('Mapa final'!$AD$11="Muy Baja",'Mapa final'!$AF$11="Leve"),CONCATENATE("R2C",'Mapa final'!$S$11),"")</f>
        <v/>
      </c>
      <c r="P46" s="62" t="str">
        <f>IF(AND('Mapa final'!$AD$11="Muy Baja",'Mapa final'!$AF$11="Leve"),CONCATENATE("R2C",'Mapa final'!$S$11),"")</f>
        <v/>
      </c>
      <c r="Q46" s="63" t="str">
        <f>IF(AND('Mapa final'!$AD$11="Muy Baja",'Mapa final'!$AF$11="Leve"),CONCATENATE("R2C",'Mapa final'!$S$11),"")</f>
        <v/>
      </c>
      <c r="R46" s="63" t="str">
        <f>IF(AND('Mapa final'!$AD$11="Muy Baja",'Mapa final'!$AF$11="Leve"),CONCATENATE("R2C",'Mapa final'!$S$11),"")</f>
        <v/>
      </c>
      <c r="S46" s="63" t="str">
        <f>IF(AND('Mapa final'!$AD$11="Muy Baja",'Mapa final'!$AF$11="Leve"),CONCATENATE("R2C",'Mapa final'!$S$11),"")</f>
        <v/>
      </c>
      <c r="T46" s="63" t="str">
        <f>IF(AND('Mapa final'!$AD$11="Muy Baja",'Mapa final'!$AF$11="Leve"),CONCATENATE("R2C",'Mapa final'!$S$11),"")</f>
        <v/>
      </c>
      <c r="U46" s="64" t="str">
        <f>IF(AND('Mapa final'!$AD$11="Muy Baja",'Mapa final'!$AF$11="Leve"),CONCATENATE("R2C",'Mapa final'!$S$11),"")</f>
        <v/>
      </c>
      <c r="V46" s="54" t="str">
        <f>IF(AND('Mapa final'!$AD$11="Alta",'Mapa final'!$AF$11="Leve"),CONCATENATE("R2C",'Mapa final'!$S$11),"")</f>
        <v/>
      </c>
      <c r="W46" s="55" t="str">
        <f>IF(AND('Mapa final'!$AD$12="Alta",'Mapa final'!$AF$12="Leve"),CONCATENATE("R2C",'Mapa final'!$S$12),"")</f>
        <v/>
      </c>
      <c r="X46" s="55" t="str">
        <f>IF(AND('Mapa final'!$AD$11="Alta",'Mapa final'!$AF$11="Leve"),CONCATENATE("R2C",'Mapa final'!$S$11),"")</f>
        <v/>
      </c>
      <c r="Y46" s="55" t="str">
        <f>IF(AND('Mapa final'!$AD$12="Alta",'Mapa final'!$AF$12="Leve"),CONCATENATE("R2C",'Mapa final'!$S$12),"")</f>
        <v/>
      </c>
      <c r="Z46" s="55" t="str">
        <f>IF(AND('Mapa final'!$AD$11="Alta",'Mapa final'!$AF$11="Leve"),CONCATENATE("R2C",'Mapa final'!$S$11),"")</f>
        <v/>
      </c>
      <c r="AA46" s="56" t="str">
        <f>IF(AND('Mapa final'!$AD$12="Alta",'Mapa final'!$AF$12="Leve"),CONCATENATE("R2C",'Mapa final'!$S$12),"")</f>
        <v/>
      </c>
      <c r="AB46" s="38" t="str">
        <f>IF(AND('Mapa final'!$AD$11="Muy Alta",'Mapa final'!$AF$11="Leve"),CONCATENATE("R2C",'Mapa final'!$S$11),"")</f>
        <v/>
      </c>
      <c r="AC46" s="39" t="str">
        <f>IF(AND('Mapa final'!$AD$12="Muy Alta",'Mapa final'!$AF$12="Leve"),CONCATENATE("R2C",'Mapa final'!$S$12),"")</f>
        <v/>
      </c>
      <c r="AD46" s="39" t="str">
        <f>IF(AND('Mapa final'!$AD$11="Muy Alta",'Mapa final'!$AF$11="Leve"),CONCATENATE("R2C",'Mapa final'!$S$11),"")</f>
        <v/>
      </c>
      <c r="AE46" s="39" t="str">
        <f>IF(AND('Mapa final'!$AD$12="Muy Alta",'Mapa final'!$AF$12="Leve"),CONCATENATE("R2C",'Mapa final'!$S$12),"")</f>
        <v/>
      </c>
      <c r="AF46" s="39" t="str">
        <f>IF(AND('Mapa final'!$AD$11="Muy Alta",'Mapa final'!$AF$11="Leve"),CONCATENATE("R2C",'Mapa final'!$S$11),"")</f>
        <v/>
      </c>
      <c r="AG46" s="40" t="str">
        <f>IF(AND('Mapa final'!$AD$12="Muy Alta",'Mapa final'!$AF$12="Leve"),CONCATENATE("R2C",'Mapa final'!$S$12),"")</f>
        <v/>
      </c>
      <c r="AH46" s="41" t="str">
        <f>IF(AND('Mapa final'!$AD$11="Muy Alta",'Mapa final'!$AF$11="Catastrófico"),CONCATENATE("R2C",'Mapa final'!$S$11),"")</f>
        <v/>
      </c>
      <c r="AI46" s="42" t="str">
        <f>IF(AND('Mapa final'!$AD$12="Muy Alta",'Mapa final'!$AF$12="Catastrófico"),CONCATENATE("R2C",'Mapa final'!$S$12),"")</f>
        <v/>
      </c>
      <c r="AJ46" s="42" t="str">
        <f>IF(AND('Mapa final'!$AD$11="Muy Alta",'Mapa final'!$AF$11="Catastrófico"),CONCATENATE("R2C",'Mapa final'!$S$11),"")</f>
        <v/>
      </c>
      <c r="AK46" s="42" t="str">
        <f>IF(AND('Mapa final'!$AD$12="Muy Alta",'Mapa final'!$AF$12="Catastrófico"),CONCATENATE("R2C",'Mapa final'!$S$12),"")</f>
        <v/>
      </c>
      <c r="AL46" s="42" t="str">
        <f>IF(AND('Mapa final'!$AD$11="Muy Alta",'Mapa final'!$AF$11="Catastrófico"),CONCATENATE("R2C",'Mapa final'!$S$11),"")</f>
        <v/>
      </c>
      <c r="AM46" s="43" t="str">
        <f>IF(AND('Mapa final'!$AD$12="Muy Alta",'Mapa final'!$AF$12="Catastrófico"),CONCATENATE("R2C",'Mapa final'!$S$12),"")</f>
        <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16.5" customHeight="1" x14ac:dyDescent="0.25">
      <c r="A47" s="70"/>
      <c r="B47" s="303"/>
      <c r="C47" s="303"/>
      <c r="D47" s="304"/>
      <c r="E47" s="360"/>
      <c r="F47" s="345"/>
      <c r="G47" s="345"/>
      <c r="H47" s="345"/>
      <c r="I47" s="346"/>
      <c r="J47" s="65" t="str">
        <f>IF(AND('Mapa final'!$AD$11="Muy Baja",'Mapa final'!$AF$11="Leve"),CONCATENATE("R2C",'Mapa final'!$S$11),"")</f>
        <v/>
      </c>
      <c r="K47" s="158" t="str">
        <f>IF(AND('Mapa final'!$AD$11="Muy Baja",'Mapa final'!$AF$11="Leve"),CONCATENATE("R2C",'Mapa final'!$S$11),"")</f>
        <v/>
      </c>
      <c r="L47" s="158" t="str">
        <f>IF(AND('Mapa final'!$AD$11="Muy Baja",'Mapa final'!$AF$11="Leve"),CONCATENATE("R2C",'Mapa final'!$S$11),"")</f>
        <v/>
      </c>
      <c r="M47" s="158" t="str">
        <f>IF(AND('Mapa final'!$AD$11="Muy Baja",'Mapa final'!$AF$11="Leve"),CONCATENATE("R2C",'Mapa final'!$S$11),"")</f>
        <v/>
      </c>
      <c r="N47" s="158" t="str">
        <f>IF(AND('Mapa final'!$AD$11="Muy Baja",'Mapa final'!$AF$11="Leve"),CONCATENATE("R2C",'Mapa final'!$S$11),"")</f>
        <v/>
      </c>
      <c r="O47" s="66" t="str">
        <f>IF(AND('Mapa final'!$AD$11="Muy Baja",'Mapa final'!$AF$11="Leve"),CONCATENATE("R2C",'Mapa final'!$S$11),"")</f>
        <v/>
      </c>
      <c r="P47" s="65" t="str">
        <f>IF(AND('Mapa final'!$AD$11="Muy Baja",'Mapa final'!$AF$11="Leve"),CONCATENATE("R2C",'Mapa final'!$S$11),"")</f>
        <v/>
      </c>
      <c r="Q47" s="158" t="str">
        <f>IF(AND('Mapa final'!$AD$11="Muy Baja",'Mapa final'!$AF$11="Leve"),CONCATENATE("R2C",'Mapa final'!$S$11),"")</f>
        <v/>
      </c>
      <c r="R47" s="158" t="str">
        <f>IF(AND('Mapa final'!$AD$11="Muy Baja",'Mapa final'!$AF$11="Leve"),CONCATENATE("R2C",'Mapa final'!$S$11),"")</f>
        <v/>
      </c>
      <c r="S47" s="158" t="str">
        <f>IF(AND('Mapa final'!$AD$11="Muy Baja",'Mapa final'!$AF$11="Leve"),CONCATENATE("R2C",'Mapa final'!$S$11),"")</f>
        <v/>
      </c>
      <c r="T47" s="158" t="str">
        <f>IF(AND('Mapa final'!$AD$11="Muy Baja",'Mapa final'!$AF$11="Leve"),CONCATENATE("R2C",'Mapa final'!$S$11),"")</f>
        <v/>
      </c>
      <c r="U47" s="66" t="str">
        <f>IF(AND('Mapa final'!$AD$11="Muy Baja",'Mapa final'!$AF$11="Leve"),CONCATENATE("R2C",'Mapa final'!$S$11),"")</f>
        <v/>
      </c>
      <c r="V47" s="57" t="str">
        <f>IF(AND('Mapa final'!$AD$11="Alta",'Mapa final'!$AF$11="Leve"),CONCATENATE("R2C",'Mapa final'!$S$11),"")</f>
        <v/>
      </c>
      <c r="W47" s="156" t="str">
        <f>IF(AND('Mapa final'!$AD$12="Alta",'Mapa final'!$AF$12="Leve"),CONCATENATE("R2C",'Mapa final'!$S$12),"")</f>
        <v/>
      </c>
      <c r="X47" s="156" t="str">
        <f>IF(AND('Mapa final'!$AD$11="Alta",'Mapa final'!$AF$11="Leve"),CONCATENATE("R2C",'Mapa final'!$S$11),"")</f>
        <v/>
      </c>
      <c r="Y47" s="156" t="str">
        <f>IF(AND('Mapa final'!$AD$12="Alta",'Mapa final'!$AF$12="Leve"),CONCATENATE("R2C",'Mapa final'!$S$12),"")</f>
        <v/>
      </c>
      <c r="Z47" s="156" t="str">
        <f>IF(AND('Mapa final'!$AD$11="Alta",'Mapa final'!$AF$11="Leve"),CONCATENATE("R2C",'Mapa final'!$S$11),"")</f>
        <v/>
      </c>
      <c r="AA47" s="58" t="str">
        <f>IF(AND('Mapa final'!$AD$12="Alta",'Mapa final'!$AF$12="Leve"),CONCATENATE("R2C",'Mapa final'!$S$12),"")</f>
        <v/>
      </c>
      <c r="AB47" s="44" t="str">
        <f>IF(AND('Mapa final'!$AD$11="Muy Alta",'Mapa final'!$AF$11="Leve"),CONCATENATE("R2C",'Mapa final'!$S$11),"")</f>
        <v/>
      </c>
      <c r="AC47" s="155" t="str">
        <f>IF(AND('Mapa final'!$AD$12="Muy Alta",'Mapa final'!$AF$12="Leve"),CONCATENATE("R2C",'Mapa final'!$S$12),"")</f>
        <v/>
      </c>
      <c r="AD47" s="155" t="str">
        <f>IF(AND('Mapa final'!$AD$11="Muy Alta",'Mapa final'!$AF$11="Leve"),CONCATENATE("R2C",'Mapa final'!$S$11),"")</f>
        <v/>
      </c>
      <c r="AE47" s="155" t="str">
        <f>IF(AND('Mapa final'!$AD$12="Muy Alta",'Mapa final'!$AF$12="Leve"),CONCATENATE("R2C",'Mapa final'!$S$12),"")</f>
        <v/>
      </c>
      <c r="AF47" s="155" t="str">
        <f>IF(AND('Mapa final'!$AD$11="Muy Alta",'Mapa final'!$AF$11="Leve"),CONCATENATE("R2C",'Mapa final'!$S$11),"")</f>
        <v/>
      </c>
      <c r="AG47" s="45" t="str">
        <f>IF(AND('Mapa final'!$AD$12="Muy Alta",'Mapa final'!$AF$12="Leve"),CONCATENATE("R2C",'Mapa final'!$S$12),"")</f>
        <v/>
      </c>
      <c r="AH47" s="46" t="str">
        <f>IF(AND('Mapa final'!$AD$11="Muy Alta",'Mapa final'!$AF$11="Catastrófico"),CONCATENATE("R2C",'Mapa final'!$S$11),"")</f>
        <v/>
      </c>
      <c r="AI47" s="157" t="str">
        <f>IF(AND('Mapa final'!$AD$12="Muy Alta",'Mapa final'!$AF$12="Catastrófico"),CONCATENATE("R2C",'Mapa final'!$S$12),"")</f>
        <v/>
      </c>
      <c r="AJ47" s="157" t="str">
        <f>IF(AND('Mapa final'!$AD$11="Muy Alta",'Mapa final'!$AF$11="Catastrófico"),CONCATENATE("R2C",'Mapa final'!$S$11),"")</f>
        <v/>
      </c>
      <c r="AK47" s="157" t="str">
        <f>IF(AND('Mapa final'!$AD$12="Muy Alta",'Mapa final'!$AF$12="Catastrófico"),CONCATENATE("R2C",'Mapa final'!$S$12),"")</f>
        <v/>
      </c>
      <c r="AL47" s="157" t="str">
        <f>IF(AND('Mapa final'!$AD$11="Muy Alta",'Mapa final'!$AF$11="Catastrófico"),CONCATENATE("R2C",'Mapa final'!$S$11),"")</f>
        <v/>
      </c>
      <c r="AM47" s="47" t="str">
        <f>IF(AND('Mapa final'!$AD$12="Muy Alta",'Mapa final'!$AF$12="Catastrófico"),CONCATENATE("R2C",'Mapa final'!$S$12),"")</f>
        <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25">
      <c r="A48" s="70"/>
      <c r="B48" s="303"/>
      <c r="C48" s="303"/>
      <c r="D48" s="304"/>
      <c r="E48" s="360"/>
      <c r="F48" s="345"/>
      <c r="G48" s="345"/>
      <c r="H48" s="345"/>
      <c r="I48" s="346"/>
      <c r="J48" s="65" t="str">
        <f>IF(AND('Mapa final'!$AD$11="Muy Baja",'Mapa final'!$AF$11="Leve"),CONCATENATE("R2C",'Mapa final'!$S$11),"")</f>
        <v/>
      </c>
      <c r="K48" s="158" t="str">
        <f>IF(AND('Mapa final'!$AD$11="Muy Baja",'Mapa final'!$AF$11="Leve"),CONCATENATE("R2C",'Mapa final'!$S$11),"")</f>
        <v/>
      </c>
      <c r="L48" s="158" t="str">
        <f>IF(AND('Mapa final'!$AD$11="Muy Baja",'Mapa final'!$AF$11="Leve"),CONCATENATE("R2C",'Mapa final'!$S$11),"")</f>
        <v/>
      </c>
      <c r="M48" s="158" t="str">
        <f>IF(AND('Mapa final'!$AD$11="Muy Baja",'Mapa final'!$AF$11="Leve"),CONCATENATE("R2C",'Mapa final'!$S$11),"")</f>
        <v/>
      </c>
      <c r="N48" s="158" t="str">
        <f>IF(AND('Mapa final'!$AD$11="Muy Baja",'Mapa final'!$AF$11="Leve"),CONCATENATE("R2C",'Mapa final'!$S$11),"")</f>
        <v/>
      </c>
      <c r="O48" s="66" t="str">
        <f>IF(AND('Mapa final'!$AD$11="Muy Baja",'Mapa final'!$AF$11="Leve"),CONCATENATE("R2C",'Mapa final'!$S$11),"")</f>
        <v/>
      </c>
      <c r="P48" s="65" t="str">
        <f>IF(AND('Mapa final'!$AD$11="Muy Baja",'Mapa final'!$AF$11="Leve"),CONCATENATE("R2C",'Mapa final'!$S$11),"")</f>
        <v/>
      </c>
      <c r="Q48" s="158" t="str">
        <f>IF(AND('Mapa final'!$AD$11="Muy Baja",'Mapa final'!$AF$11="Leve"),CONCATENATE("R2C",'Mapa final'!$S$11),"")</f>
        <v/>
      </c>
      <c r="R48" s="158" t="str">
        <f>IF(AND('Mapa final'!$AD$11="Muy Baja",'Mapa final'!$AF$11="Leve"),CONCATENATE("R2C",'Mapa final'!$S$11),"")</f>
        <v/>
      </c>
      <c r="S48" s="158" t="str">
        <f>IF(AND('Mapa final'!$AD$11="Muy Baja",'Mapa final'!$AF$11="Leve"),CONCATENATE("R2C",'Mapa final'!$S$11),"")</f>
        <v/>
      </c>
      <c r="T48" s="158" t="str">
        <f>IF(AND('Mapa final'!$AD$11="Muy Baja",'Mapa final'!$AF$11="Leve"),CONCATENATE("R2C",'Mapa final'!$S$11),"")</f>
        <v/>
      </c>
      <c r="U48" s="66" t="str">
        <f>IF(AND('Mapa final'!$AD$11="Muy Baja",'Mapa final'!$AF$11="Leve"),CONCATENATE("R2C",'Mapa final'!$S$11),"")</f>
        <v/>
      </c>
      <c r="V48" s="57" t="str">
        <f>IF(AND('Mapa final'!$AD$11="Alta",'Mapa final'!$AF$11="Leve"),CONCATENATE("R2C",'Mapa final'!$S$11),"")</f>
        <v/>
      </c>
      <c r="W48" s="156" t="str">
        <f>IF(AND('Mapa final'!$AD$12="Alta",'Mapa final'!$AF$12="Leve"),CONCATENATE("R2C",'Mapa final'!$S$12),"")</f>
        <v/>
      </c>
      <c r="X48" s="156" t="str">
        <f>IF(AND('Mapa final'!$AD$11="Alta",'Mapa final'!$AF$11="Leve"),CONCATENATE("R2C",'Mapa final'!$S$11),"")</f>
        <v/>
      </c>
      <c r="Y48" s="156" t="str">
        <f>IF(AND('Mapa final'!$AD$12="Alta",'Mapa final'!$AF$12="Leve"),CONCATENATE("R2C",'Mapa final'!$S$12),"")</f>
        <v/>
      </c>
      <c r="Z48" s="156" t="str">
        <f>IF(AND('Mapa final'!$AD$11="Alta",'Mapa final'!$AF$11="Leve"),CONCATENATE("R2C",'Mapa final'!$S$11),"")</f>
        <v/>
      </c>
      <c r="AA48" s="58" t="str">
        <f>IF(AND('Mapa final'!$AD$12="Alta",'Mapa final'!$AF$12="Leve"),CONCATENATE("R2C",'Mapa final'!$S$12),"")</f>
        <v/>
      </c>
      <c r="AB48" s="44" t="str">
        <f>IF(AND('Mapa final'!$AD$11="Muy Alta",'Mapa final'!$AF$11="Leve"),CONCATENATE("R2C",'Mapa final'!$S$11),"")</f>
        <v/>
      </c>
      <c r="AC48" s="155" t="str">
        <f>IF(AND('Mapa final'!$AD$12="Muy Alta",'Mapa final'!$AF$12="Leve"),CONCATENATE("R2C",'Mapa final'!$S$12),"")</f>
        <v/>
      </c>
      <c r="AD48" s="155" t="str">
        <f>IF(AND('Mapa final'!$AD$11="Muy Alta",'Mapa final'!$AF$11="Leve"),CONCATENATE("R2C",'Mapa final'!$S$11),"")</f>
        <v/>
      </c>
      <c r="AE48" s="155" t="str">
        <f>IF(AND('Mapa final'!$AD$12="Muy Alta",'Mapa final'!$AF$12="Leve"),CONCATENATE("R2C",'Mapa final'!$S$12),"")</f>
        <v/>
      </c>
      <c r="AF48" s="155" t="str">
        <f>IF(AND('Mapa final'!$AD$11="Muy Alta",'Mapa final'!$AF$11="Leve"),CONCATENATE("R2C",'Mapa final'!$S$11),"")</f>
        <v/>
      </c>
      <c r="AG48" s="45" t="str">
        <f>IF(AND('Mapa final'!$AD$12="Muy Alta",'Mapa final'!$AF$12="Leve"),CONCATENATE("R2C",'Mapa final'!$S$12),"")</f>
        <v/>
      </c>
      <c r="AH48" s="46" t="str">
        <f>IF(AND('Mapa final'!$AD$11="Muy Alta",'Mapa final'!$AF$11="Catastrófico"),CONCATENATE("R2C",'Mapa final'!$S$11),"")</f>
        <v/>
      </c>
      <c r="AI48" s="157" t="str">
        <f>IF(AND('Mapa final'!$AD$12="Muy Alta",'Mapa final'!$AF$12="Catastrófico"),CONCATENATE("R2C",'Mapa final'!$S$12),"")</f>
        <v/>
      </c>
      <c r="AJ48" s="157" t="str">
        <f>IF(AND('Mapa final'!$AD$11="Muy Alta",'Mapa final'!$AF$11="Catastrófico"),CONCATENATE("R2C",'Mapa final'!$S$11),"")</f>
        <v/>
      </c>
      <c r="AK48" s="157" t="str">
        <f>IF(AND('Mapa final'!$AD$12="Muy Alta",'Mapa final'!$AF$12="Catastrófico"),CONCATENATE("R2C",'Mapa final'!$S$12),"")</f>
        <v/>
      </c>
      <c r="AL48" s="157" t="str">
        <f>IF(AND('Mapa final'!$AD$11="Muy Alta",'Mapa final'!$AF$11="Catastrófico"),CONCATENATE("R2C",'Mapa final'!$S$11),"")</f>
        <v/>
      </c>
      <c r="AM48" s="47" t="str">
        <f>IF(AND('Mapa final'!$AD$12="Muy Alta",'Mapa final'!$AF$12="Catastrófico"),CONCATENATE("R2C",'Mapa final'!$S$12),"")</f>
        <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25">
      <c r="A49" s="70"/>
      <c r="B49" s="303"/>
      <c r="C49" s="303"/>
      <c r="D49" s="304"/>
      <c r="E49" s="344"/>
      <c r="F49" s="345"/>
      <c r="G49" s="345"/>
      <c r="H49" s="345"/>
      <c r="I49" s="346"/>
      <c r="J49" s="65" t="str">
        <f>IF(AND('Mapa final'!$AD$11="Muy Baja",'Mapa final'!$AF$11="Leve"),CONCATENATE("R2C",'Mapa final'!$S$11),"")</f>
        <v/>
      </c>
      <c r="K49" s="158" t="str">
        <f>IF(AND('Mapa final'!$AD$11="Muy Baja",'Mapa final'!$AF$11="Leve"),CONCATENATE("R2C",'Mapa final'!$S$11),"")</f>
        <v/>
      </c>
      <c r="L49" s="158" t="str">
        <f>IF(AND('Mapa final'!$AD$11="Muy Baja",'Mapa final'!$AF$11="Leve"),CONCATENATE("R2C",'Mapa final'!$S$11),"")</f>
        <v/>
      </c>
      <c r="M49" s="158" t="str">
        <f>IF(AND('Mapa final'!$AD$11="Muy Baja",'Mapa final'!$AF$11="Leve"),CONCATENATE("R2C",'Mapa final'!$S$11),"")</f>
        <v/>
      </c>
      <c r="N49" s="158" t="str">
        <f>IF(AND('Mapa final'!$AD$11="Muy Baja",'Mapa final'!$AF$11="Leve"),CONCATENATE("R2C",'Mapa final'!$S$11),"")</f>
        <v/>
      </c>
      <c r="O49" s="66" t="str">
        <f>IF(AND('Mapa final'!$AD$11="Muy Baja",'Mapa final'!$AF$11="Leve"),CONCATENATE("R2C",'Mapa final'!$S$11),"")</f>
        <v/>
      </c>
      <c r="P49" s="65" t="str">
        <f>IF(AND('Mapa final'!$AD$11="Muy Baja",'Mapa final'!$AF$11="Leve"),CONCATENATE("R2C",'Mapa final'!$S$11),"")</f>
        <v/>
      </c>
      <c r="Q49" s="158" t="str">
        <f>IF(AND('Mapa final'!$AD$11="Muy Baja",'Mapa final'!$AF$11="Leve"),CONCATENATE("R2C",'Mapa final'!$S$11),"")</f>
        <v/>
      </c>
      <c r="R49" s="158" t="str">
        <f>IF(AND('Mapa final'!$AD$11="Muy Baja",'Mapa final'!$AF$11="Leve"),CONCATENATE("R2C",'Mapa final'!$S$11),"")</f>
        <v/>
      </c>
      <c r="S49" s="158" t="str">
        <f>IF(AND('Mapa final'!$AD$11="Muy Baja",'Mapa final'!$AF$11="Leve"),CONCATENATE("R2C",'Mapa final'!$S$11),"")</f>
        <v/>
      </c>
      <c r="T49" s="158" t="str">
        <f>IF(AND('Mapa final'!$AD$11="Muy Baja",'Mapa final'!$AF$11="Leve"),CONCATENATE("R2C",'Mapa final'!$S$11),"")</f>
        <v/>
      </c>
      <c r="U49" s="66" t="str">
        <f>IF(AND('Mapa final'!$AD$11="Muy Baja",'Mapa final'!$AF$11="Leve"),CONCATENATE("R2C",'Mapa final'!$S$11),"")</f>
        <v/>
      </c>
      <c r="V49" s="57" t="str">
        <f>IF(AND('Mapa final'!$AD$11="Alta",'Mapa final'!$AF$11="Leve"),CONCATENATE("R2C",'Mapa final'!$S$11),"")</f>
        <v/>
      </c>
      <c r="W49" s="156" t="str">
        <f>IF(AND('Mapa final'!$AD$12="Alta",'Mapa final'!$AF$12="Leve"),CONCATENATE("R2C",'Mapa final'!$S$12),"")</f>
        <v/>
      </c>
      <c r="X49" s="156" t="str">
        <f>IF(AND('Mapa final'!$AD$11="Alta",'Mapa final'!$AF$11="Leve"),CONCATENATE("R2C",'Mapa final'!$S$11),"")</f>
        <v/>
      </c>
      <c r="Y49" s="156" t="str">
        <f>IF(AND('Mapa final'!$AD$12="Alta",'Mapa final'!$AF$12="Leve"),CONCATENATE("R2C",'Mapa final'!$S$12),"")</f>
        <v/>
      </c>
      <c r="Z49" s="156" t="str">
        <f>IF(AND('Mapa final'!$AD$11="Alta",'Mapa final'!$AF$11="Leve"),CONCATENATE("R2C",'Mapa final'!$S$11),"")</f>
        <v/>
      </c>
      <c r="AA49" s="58" t="str">
        <f>IF(AND('Mapa final'!$AD$12="Alta",'Mapa final'!$AF$12="Leve"),CONCATENATE("R2C",'Mapa final'!$S$12),"")</f>
        <v/>
      </c>
      <c r="AB49" s="44" t="str">
        <f>IF(AND('Mapa final'!$AD$11="Muy Alta",'Mapa final'!$AF$11="Leve"),CONCATENATE("R2C",'Mapa final'!$S$11),"")</f>
        <v/>
      </c>
      <c r="AC49" s="155" t="str">
        <f>IF(AND('Mapa final'!$AD$12="Muy Alta",'Mapa final'!$AF$12="Leve"),CONCATENATE("R2C",'Mapa final'!$S$12),"")</f>
        <v/>
      </c>
      <c r="AD49" s="155" t="str">
        <f>IF(AND('Mapa final'!$AD$11="Muy Alta",'Mapa final'!$AF$11="Leve"),CONCATENATE("R2C",'Mapa final'!$S$11),"")</f>
        <v/>
      </c>
      <c r="AE49" s="155" t="str">
        <f>IF(AND('Mapa final'!$AD$12="Muy Alta",'Mapa final'!$AF$12="Leve"),CONCATENATE("R2C",'Mapa final'!$S$12),"")</f>
        <v/>
      </c>
      <c r="AF49" s="155" t="str">
        <f>IF(AND('Mapa final'!$AD$11="Muy Alta",'Mapa final'!$AF$11="Leve"),CONCATENATE("R2C",'Mapa final'!$S$11),"")</f>
        <v/>
      </c>
      <c r="AG49" s="45" t="str">
        <f>IF(AND('Mapa final'!$AD$12="Muy Alta",'Mapa final'!$AF$12="Leve"),CONCATENATE("R2C",'Mapa final'!$S$12),"")</f>
        <v/>
      </c>
      <c r="AH49" s="46" t="str">
        <f>IF(AND('Mapa final'!$AD$11="Muy Alta",'Mapa final'!$AF$11="Catastrófico"),CONCATENATE("R2C",'Mapa final'!$S$11),"")</f>
        <v/>
      </c>
      <c r="AI49" s="157" t="str">
        <f>IF(AND('Mapa final'!$AD$12="Muy Alta",'Mapa final'!$AF$12="Catastrófico"),CONCATENATE("R2C",'Mapa final'!$S$12),"")</f>
        <v/>
      </c>
      <c r="AJ49" s="157" t="str">
        <f>IF(AND('Mapa final'!$AD$11="Muy Alta",'Mapa final'!$AF$11="Catastrófico"),CONCATENATE("R2C",'Mapa final'!$S$11),"")</f>
        <v/>
      </c>
      <c r="AK49" s="157" t="str">
        <f>IF(AND('Mapa final'!$AD$12="Muy Alta",'Mapa final'!$AF$12="Catastrófico"),CONCATENATE("R2C",'Mapa final'!$S$12),"")</f>
        <v/>
      </c>
      <c r="AL49" s="157" t="str">
        <f>IF(AND('Mapa final'!$AD$11="Muy Alta",'Mapa final'!$AF$11="Catastrófico"),CONCATENATE("R2C",'Mapa final'!$S$11),"")</f>
        <v/>
      </c>
      <c r="AM49" s="47" t="str">
        <f>IF(AND('Mapa final'!$AD$12="Muy Alta",'Mapa final'!$AF$12="Catastrófico"),CONCATENATE("R2C",'Mapa final'!$S$12),"")</f>
        <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25">
      <c r="A50" s="70"/>
      <c r="B50" s="303"/>
      <c r="C50" s="303"/>
      <c r="D50" s="304"/>
      <c r="E50" s="344"/>
      <c r="F50" s="345"/>
      <c r="G50" s="345"/>
      <c r="H50" s="345"/>
      <c r="I50" s="346"/>
      <c r="J50" s="65" t="str">
        <f>IF(AND('Mapa final'!$AD$11="Muy Baja",'Mapa final'!$AF$11="Leve"),CONCATENATE("R2C",'Mapa final'!$S$11),"")</f>
        <v/>
      </c>
      <c r="K50" s="158" t="str">
        <f>IF(AND('Mapa final'!$AD$11="Muy Baja",'Mapa final'!$AF$11="Leve"),CONCATENATE("R2C",'Mapa final'!$S$11),"")</f>
        <v/>
      </c>
      <c r="L50" s="158" t="str">
        <f>IF(AND('Mapa final'!$AD$11="Muy Baja",'Mapa final'!$AF$11="Leve"),CONCATENATE("R2C",'Mapa final'!$S$11),"")</f>
        <v/>
      </c>
      <c r="M50" s="158" t="str">
        <f>IF(AND('Mapa final'!$AD$11="Muy Baja",'Mapa final'!$AF$11="Leve"),CONCATENATE("R2C",'Mapa final'!$S$11),"")</f>
        <v/>
      </c>
      <c r="N50" s="158" t="str">
        <f>IF(AND('Mapa final'!$AD$11="Muy Baja",'Mapa final'!$AF$11="Leve"),CONCATENATE("R2C",'Mapa final'!$S$11),"")</f>
        <v/>
      </c>
      <c r="O50" s="66" t="str">
        <f>IF(AND('Mapa final'!$AD$11="Muy Baja",'Mapa final'!$AF$11="Leve"),CONCATENATE("R2C",'Mapa final'!$S$11),"")</f>
        <v/>
      </c>
      <c r="P50" s="65" t="str">
        <f>IF(AND('Mapa final'!$AD$11="Muy Baja",'Mapa final'!$AF$11="Leve"),CONCATENATE("R2C",'Mapa final'!$S$11),"")</f>
        <v/>
      </c>
      <c r="Q50" s="158" t="str">
        <f>IF(AND('Mapa final'!$AD$11="Muy Baja",'Mapa final'!$AF$11="Leve"),CONCATENATE("R2C",'Mapa final'!$S$11),"")</f>
        <v/>
      </c>
      <c r="R50" s="158" t="str">
        <f>IF(AND('Mapa final'!$AD$11="Muy Baja",'Mapa final'!$AF$11="Leve"),CONCATENATE("R2C",'Mapa final'!$S$11),"")</f>
        <v/>
      </c>
      <c r="S50" s="158" t="str">
        <f>IF(AND('Mapa final'!$AD$11="Muy Baja",'Mapa final'!$AF$11="Leve"),CONCATENATE("R2C",'Mapa final'!$S$11),"")</f>
        <v/>
      </c>
      <c r="T50" s="158" t="str">
        <f>IF(AND('Mapa final'!$AD$11="Muy Baja",'Mapa final'!$AF$11="Leve"),CONCATENATE("R2C",'Mapa final'!$S$11),"")</f>
        <v/>
      </c>
      <c r="U50" s="66" t="str">
        <f>IF(AND('Mapa final'!$AD$11="Muy Baja",'Mapa final'!$AF$11="Leve"),CONCATENATE("R2C",'Mapa final'!$S$11),"")</f>
        <v/>
      </c>
      <c r="V50" s="57" t="str">
        <f>IF(AND('Mapa final'!$AD$11="Alta",'Mapa final'!$AF$11="Leve"),CONCATENATE("R2C",'Mapa final'!$S$11),"")</f>
        <v/>
      </c>
      <c r="W50" s="156" t="str">
        <f>IF(AND('Mapa final'!$AD$12="Alta",'Mapa final'!$AF$12="Leve"),CONCATENATE("R2C",'Mapa final'!$S$12),"")</f>
        <v/>
      </c>
      <c r="X50" s="156" t="str">
        <f>IF(AND('Mapa final'!$AD$11="Alta",'Mapa final'!$AF$11="Leve"),CONCATENATE("R2C",'Mapa final'!$S$11),"")</f>
        <v/>
      </c>
      <c r="Y50" s="156" t="str">
        <f>IF(AND('Mapa final'!$AD$12="Alta",'Mapa final'!$AF$12="Leve"),CONCATENATE("R2C",'Mapa final'!$S$12),"")</f>
        <v/>
      </c>
      <c r="Z50" s="156" t="str">
        <f>IF(AND('Mapa final'!$AD$11="Alta",'Mapa final'!$AF$11="Leve"),CONCATENATE("R2C",'Mapa final'!$S$11),"")</f>
        <v/>
      </c>
      <c r="AA50" s="58" t="str">
        <f>IF(AND('Mapa final'!$AD$12="Alta",'Mapa final'!$AF$12="Leve"),CONCATENATE("R2C",'Mapa final'!$S$12),"")</f>
        <v/>
      </c>
      <c r="AB50" s="44" t="str">
        <f>IF(AND('Mapa final'!$AD$11="Muy Alta",'Mapa final'!$AF$11="Leve"),CONCATENATE("R2C",'Mapa final'!$S$11),"")</f>
        <v/>
      </c>
      <c r="AC50" s="155" t="str">
        <f>IF(AND('Mapa final'!$AD$12="Muy Alta",'Mapa final'!$AF$12="Leve"),CONCATENATE("R2C",'Mapa final'!$S$12),"")</f>
        <v/>
      </c>
      <c r="AD50" s="155" t="str">
        <f>IF(AND('Mapa final'!$AD$11="Muy Alta",'Mapa final'!$AF$11="Leve"),CONCATENATE("R2C",'Mapa final'!$S$11),"")</f>
        <v/>
      </c>
      <c r="AE50" s="155" t="str">
        <f>IF(AND('Mapa final'!$AD$12="Muy Alta",'Mapa final'!$AF$12="Leve"),CONCATENATE("R2C",'Mapa final'!$S$12),"")</f>
        <v/>
      </c>
      <c r="AF50" s="155" t="str">
        <f>IF(AND('Mapa final'!$AD$11="Muy Alta",'Mapa final'!$AF$11="Leve"),CONCATENATE("R2C",'Mapa final'!$S$11),"")</f>
        <v/>
      </c>
      <c r="AG50" s="45" t="str">
        <f>IF(AND('Mapa final'!$AD$12="Muy Alta",'Mapa final'!$AF$12="Leve"),CONCATENATE("R2C",'Mapa final'!$S$12),"")</f>
        <v/>
      </c>
      <c r="AH50" s="46" t="str">
        <f>IF(AND('Mapa final'!$AD$11="Muy Alta",'Mapa final'!$AF$11="Catastrófico"),CONCATENATE("R2C",'Mapa final'!$S$11),"")</f>
        <v/>
      </c>
      <c r="AI50" s="157" t="str">
        <f>IF(AND('Mapa final'!$AD$12="Muy Alta",'Mapa final'!$AF$12="Catastrófico"),CONCATENATE("R2C",'Mapa final'!$S$12),"")</f>
        <v/>
      </c>
      <c r="AJ50" s="157" t="str">
        <f>IF(AND('Mapa final'!$AD$11="Muy Alta",'Mapa final'!$AF$11="Catastrófico"),CONCATENATE("R2C",'Mapa final'!$S$11),"")</f>
        <v/>
      </c>
      <c r="AK50" s="157" t="str">
        <f>IF(AND('Mapa final'!$AD$12="Muy Alta",'Mapa final'!$AF$12="Catastrófico"),CONCATENATE("R2C",'Mapa final'!$S$12),"")</f>
        <v/>
      </c>
      <c r="AL50" s="157" t="str">
        <f>IF(AND('Mapa final'!$AD$11="Muy Alta",'Mapa final'!$AF$11="Catastrófico"),CONCATENATE("R2C",'Mapa final'!$S$11),"")</f>
        <v/>
      </c>
      <c r="AM50" s="47" t="str">
        <f>IF(AND('Mapa final'!$AD$12="Muy Alta",'Mapa final'!$AF$12="Catastrófico"),CONCATENATE("R2C",'Mapa final'!$S$12),"")</f>
        <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25">
      <c r="A51" s="70"/>
      <c r="B51" s="303"/>
      <c r="C51" s="303"/>
      <c r="D51" s="304"/>
      <c r="E51" s="344"/>
      <c r="F51" s="345"/>
      <c r="G51" s="345"/>
      <c r="H51" s="345"/>
      <c r="I51" s="346"/>
      <c r="J51" s="65" t="str">
        <f>IF(AND('Mapa final'!$AD$11="Muy Baja",'Mapa final'!$AF$11="Leve"),CONCATENATE("R2C",'Mapa final'!$S$11),"")</f>
        <v/>
      </c>
      <c r="K51" s="158" t="str">
        <f>IF(AND('Mapa final'!$AD$11="Muy Baja",'Mapa final'!$AF$11="Leve"),CONCATENATE("R2C",'Mapa final'!$S$11),"")</f>
        <v/>
      </c>
      <c r="L51" s="158" t="str">
        <f>IF(AND('Mapa final'!$AD$11="Muy Baja",'Mapa final'!$AF$11="Leve"),CONCATENATE("R2C",'Mapa final'!$S$11),"")</f>
        <v/>
      </c>
      <c r="M51" s="158" t="str">
        <f>IF(AND('Mapa final'!$AD$11="Muy Baja",'Mapa final'!$AF$11="Leve"),CONCATENATE("R2C",'Mapa final'!$S$11),"")</f>
        <v/>
      </c>
      <c r="N51" s="158" t="str">
        <f>IF(AND('Mapa final'!$AD$11="Muy Baja",'Mapa final'!$AF$11="Leve"),CONCATENATE("R2C",'Mapa final'!$S$11),"")</f>
        <v/>
      </c>
      <c r="O51" s="66" t="str">
        <f>IF(AND('Mapa final'!$AD$11="Muy Baja",'Mapa final'!$AF$11="Leve"),CONCATENATE("R2C",'Mapa final'!$S$11),"")</f>
        <v/>
      </c>
      <c r="P51" s="65" t="str">
        <f>IF(AND('Mapa final'!$AD$11="Muy Baja",'Mapa final'!$AF$11="Leve"),CONCATENATE("R2C",'Mapa final'!$S$11),"")</f>
        <v/>
      </c>
      <c r="Q51" s="158" t="str">
        <f>IF(AND('Mapa final'!$AD$11="Muy Baja",'Mapa final'!$AF$11="Leve"),CONCATENATE("R2C",'Mapa final'!$S$11),"")</f>
        <v/>
      </c>
      <c r="R51" s="158" t="str">
        <f>IF(AND('Mapa final'!$AD$11="Muy Baja",'Mapa final'!$AF$11="Leve"),CONCATENATE("R2C",'Mapa final'!$S$11),"")</f>
        <v/>
      </c>
      <c r="S51" s="158" t="str">
        <f>IF(AND('Mapa final'!$AD$11="Muy Baja",'Mapa final'!$AF$11="Leve"),CONCATENATE("R2C",'Mapa final'!$S$11),"")</f>
        <v/>
      </c>
      <c r="T51" s="158" t="str">
        <f>IF(AND('Mapa final'!$AD$11="Muy Baja",'Mapa final'!$AF$11="Leve"),CONCATENATE("R2C",'Mapa final'!$S$11),"")</f>
        <v/>
      </c>
      <c r="U51" s="66" t="str">
        <f>IF(AND('Mapa final'!$AD$11="Muy Baja",'Mapa final'!$AF$11="Leve"),CONCATENATE("R2C",'Mapa final'!$S$11),"")</f>
        <v/>
      </c>
      <c r="V51" s="57" t="str">
        <f>IF(AND('Mapa final'!$AD$11="Alta",'Mapa final'!$AF$11="Leve"),CONCATENATE("R2C",'Mapa final'!$S$11),"")</f>
        <v/>
      </c>
      <c r="W51" s="156" t="str">
        <f>IF(AND('Mapa final'!$AD$12="Alta",'Mapa final'!$AF$12="Leve"),CONCATENATE("R2C",'Mapa final'!$S$12),"")</f>
        <v/>
      </c>
      <c r="X51" s="156" t="str">
        <f>IF(AND('Mapa final'!$AD$11="Alta",'Mapa final'!$AF$11="Leve"),CONCATENATE("R2C",'Mapa final'!$S$11),"")</f>
        <v/>
      </c>
      <c r="Y51" s="156" t="str">
        <f>IF(AND('Mapa final'!$AD$12="Alta",'Mapa final'!$AF$12="Leve"),CONCATENATE("R2C",'Mapa final'!$S$12),"")</f>
        <v/>
      </c>
      <c r="Z51" s="156" t="str">
        <f>IF(AND('Mapa final'!$AD$11="Alta",'Mapa final'!$AF$11="Leve"),CONCATENATE("R2C",'Mapa final'!$S$11),"")</f>
        <v/>
      </c>
      <c r="AA51" s="58" t="str">
        <f>IF(AND('Mapa final'!$AD$12="Alta",'Mapa final'!$AF$12="Leve"),CONCATENATE("R2C",'Mapa final'!$S$12),"")</f>
        <v/>
      </c>
      <c r="AB51" s="44" t="str">
        <f>IF(AND('Mapa final'!$AD$11="Muy Alta",'Mapa final'!$AF$11="Leve"),CONCATENATE("R2C",'Mapa final'!$S$11),"")</f>
        <v/>
      </c>
      <c r="AC51" s="155" t="str">
        <f>IF(AND('Mapa final'!$AD$12="Muy Alta",'Mapa final'!$AF$12="Leve"),CONCATENATE("R2C",'Mapa final'!$S$12),"")</f>
        <v/>
      </c>
      <c r="AD51" s="155" t="str">
        <f>IF(AND('Mapa final'!$AD$11="Muy Alta",'Mapa final'!$AF$11="Leve"),CONCATENATE("R2C",'Mapa final'!$S$11),"")</f>
        <v/>
      </c>
      <c r="AE51" s="155" t="str">
        <f>IF(AND('Mapa final'!$AD$12="Muy Alta",'Mapa final'!$AF$12="Leve"),CONCATENATE("R2C",'Mapa final'!$S$12),"")</f>
        <v/>
      </c>
      <c r="AF51" s="155" t="str">
        <f>IF(AND('Mapa final'!$AD$11="Muy Alta",'Mapa final'!$AF$11="Leve"),CONCATENATE("R2C",'Mapa final'!$S$11),"")</f>
        <v/>
      </c>
      <c r="AG51" s="45" t="str">
        <f>IF(AND('Mapa final'!$AD$12="Muy Alta",'Mapa final'!$AF$12="Leve"),CONCATENATE("R2C",'Mapa final'!$S$12),"")</f>
        <v/>
      </c>
      <c r="AH51" s="46" t="str">
        <f>IF(AND('Mapa final'!$AD$11="Muy Alta",'Mapa final'!$AF$11="Catastrófico"),CONCATENATE("R2C",'Mapa final'!$S$11),"")</f>
        <v/>
      </c>
      <c r="AI51" s="157" t="str">
        <f>IF(AND('Mapa final'!$AD$12="Muy Alta",'Mapa final'!$AF$12="Catastrófico"),CONCATENATE("R2C",'Mapa final'!$S$12),"")</f>
        <v/>
      </c>
      <c r="AJ51" s="157" t="str">
        <f>IF(AND('Mapa final'!$AD$11="Muy Alta",'Mapa final'!$AF$11="Catastrófico"),CONCATENATE("R2C",'Mapa final'!$S$11),"")</f>
        <v/>
      </c>
      <c r="AK51" s="157" t="str">
        <f>IF(AND('Mapa final'!$AD$12="Muy Alta",'Mapa final'!$AF$12="Catastrófico"),CONCATENATE("R2C",'Mapa final'!$S$12),"")</f>
        <v/>
      </c>
      <c r="AL51" s="157" t="str">
        <f>IF(AND('Mapa final'!$AD$11="Muy Alta",'Mapa final'!$AF$11="Catastrófico"),CONCATENATE("R2C",'Mapa final'!$S$11),"")</f>
        <v/>
      </c>
      <c r="AM51" s="47" t="str">
        <f>IF(AND('Mapa final'!$AD$12="Muy Alta",'Mapa final'!$AF$12="Catastrófico"),CONCATENATE("R2C",'Mapa final'!$S$12),"")</f>
        <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25">
      <c r="A52" s="70"/>
      <c r="B52" s="303"/>
      <c r="C52" s="303"/>
      <c r="D52" s="304"/>
      <c r="E52" s="344"/>
      <c r="F52" s="345"/>
      <c r="G52" s="345"/>
      <c r="H52" s="345"/>
      <c r="I52" s="346"/>
      <c r="J52" s="65" t="str">
        <f>IF(AND('Mapa final'!$AD$11="Muy Baja",'Mapa final'!$AF$11="Leve"),CONCATENATE("R2C",'Mapa final'!$S$11),"")</f>
        <v/>
      </c>
      <c r="K52" s="158" t="str">
        <f>IF(AND('Mapa final'!$AD$11="Muy Baja",'Mapa final'!$AF$11="Leve"),CONCATENATE("R2C",'Mapa final'!$S$11),"")</f>
        <v/>
      </c>
      <c r="L52" s="158" t="str">
        <f>IF(AND('Mapa final'!$AD$11="Muy Baja",'Mapa final'!$AF$11="Leve"),CONCATENATE("R2C",'Mapa final'!$S$11),"")</f>
        <v/>
      </c>
      <c r="M52" s="158" t="str">
        <f>IF(AND('Mapa final'!$AD$11="Muy Baja",'Mapa final'!$AF$11="Leve"),CONCATENATE("R2C",'Mapa final'!$S$11),"")</f>
        <v/>
      </c>
      <c r="N52" s="158" t="str">
        <f>IF(AND('Mapa final'!$AD$11="Muy Baja",'Mapa final'!$AF$11="Leve"),CONCATENATE("R2C",'Mapa final'!$S$11),"")</f>
        <v/>
      </c>
      <c r="O52" s="66" t="str">
        <f>IF(AND('Mapa final'!$AD$11="Muy Baja",'Mapa final'!$AF$11="Leve"),CONCATENATE("R2C",'Mapa final'!$S$11),"")</f>
        <v/>
      </c>
      <c r="P52" s="65" t="str">
        <f>IF(AND('Mapa final'!$AD$11="Muy Baja",'Mapa final'!$AF$11="Leve"),CONCATENATE("R2C",'Mapa final'!$S$11),"")</f>
        <v/>
      </c>
      <c r="Q52" s="158" t="str">
        <f>IF(AND('Mapa final'!$AD$11="Muy Baja",'Mapa final'!$AF$11="Leve"),CONCATENATE("R2C",'Mapa final'!$S$11),"")</f>
        <v/>
      </c>
      <c r="R52" s="158" t="str">
        <f>IF(AND('Mapa final'!$AD$11="Muy Baja",'Mapa final'!$AF$11="Leve"),CONCATENATE("R2C",'Mapa final'!$S$11),"")</f>
        <v/>
      </c>
      <c r="S52" s="158" t="str">
        <f>IF(AND('Mapa final'!$AD$11="Muy Baja",'Mapa final'!$AF$11="Leve"),CONCATENATE("R2C",'Mapa final'!$S$11),"")</f>
        <v/>
      </c>
      <c r="T52" s="158" t="str">
        <f>IF(AND('Mapa final'!$AD$11="Muy Baja",'Mapa final'!$AF$11="Leve"),CONCATENATE("R2C",'Mapa final'!$S$11),"")</f>
        <v/>
      </c>
      <c r="U52" s="66" t="str">
        <f>IF(AND('Mapa final'!$AD$11="Muy Baja",'Mapa final'!$AF$11="Leve"),CONCATENATE("R2C",'Mapa final'!$S$11),"")</f>
        <v/>
      </c>
      <c r="V52" s="57" t="str">
        <f>IF(AND('Mapa final'!$AD$11="Alta",'Mapa final'!$AF$11="Leve"),CONCATENATE("R2C",'Mapa final'!$S$11),"")</f>
        <v/>
      </c>
      <c r="W52" s="156" t="str">
        <f>IF(AND('Mapa final'!$AD$12="Alta",'Mapa final'!$AF$12="Leve"),CONCATENATE("R2C",'Mapa final'!$S$12),"")</f>
        <v/>
      </c>
      <c r="X52" s="156" t="str">
        <f>IF(AND('Mapa final'!$AD$11="Alta",'Mapa final'!$AF$11="Leve"),CONCATENATE("R2C",'Mapa final'!$S$11),"")</f>
        <v/>
      </c>
      <c r="Y52" s="156" t="str">
        <f>IF(AND('Mapa final'!$AD$12="Alta",'Mapa final'!$AF$12="Leve"),CONCATENATE("R2C",'Mapa final'!$S$12),"")</f>
        <v/>
      </c>
      <c r="Z52" s="156" t="str">
        <f>IF(AND('Mapa final'!$AD$11="Alta",'Mapa final'!$AF$11="Leve"),CONCATENATE("R2C",'Mapa final'!$S$11),"")</f>
        <v/>
      </c>
      <c r="AA52" s="58" t="str">
        <f>IF(AND('Mapa final'!$AD$12="Alta",'Mapa final'!$AF$12="Leve"),CONCATENATE("R2C",'Mapa final'!$S$12),"")</f>
        <v/>
      </c>
      <c r="AB52" s="44" t="str">
        <f>IF(AND('Mapa final'!$AD$11="Muy Alta",'Mapa final'!$AF$11="Leve"),CONCATENATE("R2C",'Mapa final'!$S$11),"")</f>
        <v/>
      </c>
      <c r="AC52" s="155" t="str">
        <f>IF(AND('Mapa final'!$AD$12="Muy Alta",'Mapa final'!$AF$12="Leve"),CONCATENATE("R2C",'Mapa final'!$S$12),"")</f>
        <v/>
      </c>
      <c r="AD52" s="155" t="str">
        <f>IF(AND('Mapa final'!$AD$11="Muy Alta",'Mapa final'!$AF$11="Leve"),CONCATENATE("R2C",'Mapa final'!$S$11),"")</f>
        <v/>
      </c>
      <c r="AE52" s="155" t="str">
        <f>IF(AND('Mapa final'!$AD$12="Muy Alta",'Mapa final'!$AF$12="Leve"),CONCATENATE("R2C",'Mapa final'!$S$12),"")</f>
        <v/>
      </c>
      <c r="AF52" s="155" t="str">
        <f>IF(AND('Mapa final'!$AD$11="Muy Alta",'Mapa final'!$AF$11="Leve"),CONCATENATE("R2C",'Mapa final'!$S$11),"")</f>
        <v/>
      </c>
      <c r="AG52" s="45" t="str">
        <f>IF(AND('Mapa final'!$AD$12="Muy Alta",'Mapa final'!$AF$12="Leve"),CONCATENATE("R2C",'Mapa final'!$S$12),"")</f>
        <v/>
      </c>
      <c r="AH52" s="46" t="str">
        <f>IF(AND('Mapa final'!$AD$11="Muy Alta",'Mapa final'!$AF$11="Catastrófico"),CONCATENATE("R2C",'Mapa final'!$S$11),"")</f>
        <v/>
      </c>
      <c r="AI52" s="157" t="str">
        <f>IF(AND('Mapa final'!$AD$12="Muy Alta",'Mapa final'!$AF$12="Catastrófico"),CONCATENATE("R2C",'Mapa final'!$S$12),"")</f>
        <v/>
      </c>
      <c r="AJ52" s="157" t="str">
        <f>IF(AND('Mapa final'!$AD$11="Muy Alta",'Mapa final'!$AF$11="Catastrófico"),CONCATENATE("R2C",'Mapa final'!$S$11),"")</f>
        <v/>
      </c>
      <c r="AK52" s="157" t="str">
        <f>IF(AND('Mapa final'!$AD$12="Muy Alta",'Mapa final'!$AF$12="Catastrófico"),CONCATENATE("R2C",'Mapa final'!$S$12),"")</f>
        <v/>
      </c>
      <c r="AL52" s="157" t="str">
        <f>IF(AND('Mapa final'!$AD$11="Muy Alta",'Mapa final'!$AF$11="Catastrófico"),CONCATENATE("R2C",'Mapa final'!$S$11),"")</f>
        <v/>
      </c>
      <c r="AM52" s="47" t="str">
        <f>IF(AND('Mapa final'!$AD$12="Muy Alta",'Mapa final'!$AF$12="Catastrófico"),CONCATENATE("R2C",'Mapa final'!$S$12),"")</f>
        <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303"/>
      <c r="C53" s="303"/>
      <c r="D53" s="304"/>
      <c r="E53" s="344"/>
      <c r="F53" s="345"/>
      <c r="G53" s="345"/>
      <c r="H53" s="345"/>
      <c r="I53" s="346"/>
      <c r="J53" s="65" t="str">
        <f>IF(AND('Mapa final'!$AD$11="Muy Baja",'Mapa final'!$AF$11="Leve"),CONCATENATE("R2C",'Mapa final'!$S$11),"")</f>
        <v/>
      </c>
      <c r="K53" s="158" t="str">
        <f>IF(AND('Mapa final'!$AD$11="Muy Baja",'Mapa final'!$AF$11="Leve"),CONCATENATE("R2C",'Mapa final'!$S$11),"")</f>
        <v/>
      </c>
      <c r="L53" s="158" t="str">
        <f>IF(AND('Mapa final'!$AD$11="Muy Baja",'Mapa final'!$AF$11="Leve"),CONCATENATE("R2C",'Mapa final'!$S$11),"")</f>
        <v/>
      </c>
      <c r="M53" s="158" t="str">
        <f>IF(AND('Mapa final'!$AD$11="Muy Baja",'Mapa final'!$AF$11="Leve"),CONCATENATE("R2C",'Mapa final'!$S$11),"")</f>
        <v/>
      </c>
      <c r="N53" s="158" t="str">
        <f>IF(AND('Mapa final'!$AD$11="Muy Baja",'Mapa final'!$AF$11="Leve"),CONCATENATE("R2C",'Mapa final'!$S$11),"")</f>
        <v/>
      </c>
      <c r="O53" s="66" t="str">
        <f>IF(AND('Mapa final'!$AD$11="Muy Baja",'Mapa final'!$AF$11="Leve"),CONCATENATE("R2C",'Mapa final'!$S$11),"")</f>
        <v/>
      </c>
      <c r="P53" s="65" t="str">
        <f>IF(AND('Mapa final'!$AD$11="Muy Baja",'Mapa final'!$AF$11="Leve"),CONCATENATE("R2C",'Mapa final'!$S$11),"")</f>
        <v/>
      </c>
      <c r="Q53" s="158" t="str">
        <f>IF(AND('Mapa final'!$AD$11="Muy Baja",'Mapa final'!$AF$11="Leve"),CONCATENATE("R2C",'Mapa final'!$S$11),"")</f>
        <v/>
      </c>
      <c r="R53" s="158" t="str">
        <f>IF(AND('Mapa final'!$AD$11="Muy Baja",'Mapa final'!$AF$11="Leve"),CONCATENATE("R2C",'Mapa final'!$S$11),"")</f>
        <v/>
      </c>
      <c r="S53" s="158" t="str">
        <f>IF(AND('Mapa final'!$AD$11="Muy Baja",'Mapa final'!$AF$11="Leve"),CONCATENATE("R2C",'Mapa final'!$S$11),"")</f>
        <v/>
      </c>
      <c r="T53" s="158" t="str">
        <f>IF(AND('Mapa final'!$AD$11="Muy Baja",'Mapa final'!$AF$11="Leve"),CONCATENATE("R2C",'Mapa final'!$S$11),"")</f>
        <v/>
      </c>
      <c r="U53" s="66" t="str">
        <f>IF(AND('Mapa final'!$AD$11="Muy Baja",'Mapa final'!$AF$11="Leve"),CONCATENATE("R2C",'Mapa final'!$S$11),"")</f>
        <v/>
      </c>
      <c r="V53" s="57" t="str">
        <f>IF(AND('Mapa final'!$AD$11="Alta",'Mapa final'!$AF$11="Leve"),CONCATENATE("R2C",'Mapa final'!$S$11),"")</f>
        <v/>
      </c>
      <c r="W53" s="156" t="str">
        <f>IF(AND('Mapa final'!$AD$12="Alta",'Mapa final'!$AF$12="Leve"),CONCATENATE("R2C",'Mapa final'!$S$12),"")</f>
        <v/>
      </c>
      <c r="X53" s="156" t="str">
        <f>IF(AND('Mapa final'!$AD$11="Alta",'Mapa final'!$AF$11="Leve"),CONCATENATE("R2C",'Mapa final'!$S$11),"")</f>
        <v/>
      </c>
      <c r="Y53" s="156" t="str">
        <f>IF(AND('Mapa final'!$AD$12="Alta",'Mapa final'!$AF$12="Leve"),CONCATENATE("R2C",'Mapa final'!$S$12),"")</f>
        <v/>
      </c>
      <c r="Z53" s="156" t="str">
        <f>IF(AND('Mapa final'!$AD$11="Alta",'Mapa final'!$AF$11="Leve"),CONCATENATE("R2C",'Mapa final'!$S$11),"")</f>
        <v/>
      </c>
      <c r="AA53" s="58" t="str">
        <f>IF(AND('Mapa final'!$AD$12="Alta",'Mapa final'!$AF$12="Leve"),CONCATENATE("R2C",'Mapa final'!$S$12),"")</f>
        <v/>
      </c>
      <c r="AB53" s="44" t="str">
        <f>IF(AND('Mapa final'!$AD$11="Muy Alta",'Mapa final'!$AF$11="Leve"),CONCATENATE("R2C",'Mapa final'!$S$11),"")</f>
        <v/>
      </c>
      <c r="AC53" s="155" t="str">
        <f>IF(AND('Mapa final'!$AD$12="Muy Alta",'Mapa final'!$AF$12="Leve"),CONCATENATE("R2C",'Mapa final'!$S$12),"")</f>
        <v/>
      </c>
      <c r="AD53" s="155" t="str">
        <f>IF(AND('Mapa final'!$AD$11="Muy Alta",'Mapa final'!$AF$11="Leve"),CONCATENATE("R2C",'Mapa final'!$S$11),"")</f>
        <v/>
      </c>
      <c r="AE53" s="155" t="str">
        <f>IF(AND('Mapa final'!$AD$12="Muy Alta",'Mapa final'!$AF$12="Leve"),CONCATENATE("R2C",'Mapa final'!$S$12),"")</f>
        <v/>
      </c>
      <c r="AF53" s="155" t="str">
        <f>IF(AND('Mapa final'!$AD$11="Muy Alta",'Mapa final'!$AF$11="Leve"),CONCATENATE("R2C",'Mapa final'!$S$11),"")</f>
        <v/>
      </c>
      <c r="AG53" s="45" t="str">
        <f>IF(AND('Mapa final'!$AD$12="Muy Alta",'Mapa final'!$AF$12="Leve"),CONCATENATE("R2C",'Mapa final'!$S$12),"")</f>
        <v/>
      </c>
      <c r="AH53" s="46" t="str">
        <f>IF(AND('Mapa final'!$AD$11="Muy Alta",'Mapa final'!$AF$11="Catastrófico"),CONCATENATE("R2C",'Mapa final'!$S$11),"")</f>
        <v/>
      </c>
      <c r="AI53" s="157" t="str">
        <f>IF(AND('Mapa final'!$AD$12="Muy Alta",'Mapa final'!$AF$12="Catastrófico"),CONCATENATE("R2C",'Mapa final'!$S$12),"")</f>
        <v/>
      </c>
      <c r="AJ53" s="157" t="str">
        <f>IF(AND('Mapa final'!$AD$11="Muy Alta",'Mapa final'!$AF$11="Catastrófico"),CONCATENATE("R2C",'Mapa final'!$S$11),"")</f>
        <v/>
      </c>
      <c r="AK53" s="157" t="str">
        <f>IF(AND('Mapa final'!$AD$12="Muy Alta",'Mapa final'!$AF$12="Catastrófico"),CONCATENATE("R2C",'Mapa final'!$S$12),"")</f>
        <v/>
      </c>
      <c r="AL53" s="157" t="str">
        <f>IF(AND('Mapa final'!$AD$11="Muy Alta",'Mapa final'!$AF$11="Catastrófico"),CONCATENATE("R2C",'Mapa final'!$S$11),"")</f>
        <v/>
      </c>
      <c r="AM53" s="47" t="str">
        <f>IF(AND('Mapa final'!$AD$12="Muy Alta",'Mapa final'!$AF$12="Catastrófico"),CONCATENATE("R2C",'Mapa final'!$S$12),"")</f>
        <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303"/>
      <c r="C54" s="303"/>
      <c r="D54" s="304"/>
      <c r="E54" s="344"/>
      <c r="F54" s="345"/>
      <c r="G54" s="345"/>
      <c r="H54" s="345"/>
      <c r="I54" s="346"/>
      <c r="J54" s="65" t="str">
        <f>IF(AND('Mapa final'!$AD$11="Muy Baja",'Mapa final'!$AF$11="Leve"),CONCATENATE("R2C",'Mapa final'!$S$11),"")</f>
        <v/>
      </c>
      <c r="K54" s="158" t="str">
        <f>IF(AND('Mapa final'!$AD$11="Muy Baja",'Mapa final'!$AF$11="Leve"),CONCATENATE("R2C",'Mapa final'!$S$11),"")</f>
        <v/>
      </c>
      <c r="L54" s="158" t="str">
        <f>IF(AND('Mapa final'!$AD$11="Muy Baja",'Mapa final'!$AF$11="Leve"),CONCATENATE("R2C",'Mapa final'!$S$11),"")</f>
        <v/>
      </c>
      <c r="M54" s="158" t="str">
        <f>IF(AND('Mapa final'!$AD$11="Muy Baja",'Mapa final'!$AF$11="Leve"),CONCATENATE("R2C",'Mapa final'!$S$11),"")</f>
        <v/>
      </c>
      <c r="N54" s="158" t="str">
        <f>IF(AND('Mapa final'!$AD$11="Muy Baja",'Mapa final'!$AF$11="Leve"),CONCATENATE("R2C",'Mapa final'!$S$11),"")</f>
        <v/>
      </c>
      <c r="O54" s="66" t="str">
        <f>IF(AND('Mapa final'!$AD$11="Muy Baja",'Mapa final'!$AF$11="Leve"),CONCATENATE("R2C",'Mapa final'!$S$11),"")</f>
        <v/>
      </c>
      <c r="P54" s="65" t="str">
        <f>IF(AND('Mapa final'!$AD$11="Muy Baja",'Mapa final'!$AF$11="Leve"),CONCATENATE("R2C",'Mapa final'!$S$11),"")</f>
        <v/>
      </c>
      <c r="Q54" s="158" t="str">
        <f>IF(AND('Mapa final'!$AD$11="Muy Baja",'Mapa final'!$AF$11="Leve"),CONCATENATE("R2C",'Mapa final'!$S$11),"")</f>
        <v/>
      </c>
      <c r="R54" s="158" t="str">
        <f>IF(AND('Mapa final'!$AD$11="Muy Baja",'Mapa final'!$AF$11="Leve"),CONCATENATE("R2C",'Mapa final'!$S$11),"")</f>
        <v/>
      </c>
      <c r="S54" s="158" t="str">
        <f>IF(AND('Mapa final'!$AD$11="Muy Baja",'Mapa final'!$AF$11="Leve"),CONCATENATE("R2C",'Mapa final'!$S$11),"")</f>
        <v/>
      </c>
      <c r="T54" s="158" t="str">
        <f>IF(AND('Mapa final'!$AD$11="Muy Baja",'Mapa final'!$AF$11="Leve"),CONCATENATE("R2C",'Mapa final'!$S$11),"")</f>
        <v/>
      </c>
      <c r="U54" s="66" t="str">
        <f>IF(AND('Mapa final'!$AD$11="Muy Baja",'Mapa final'!$AF$11="Leve"),CONCATENATE("R2C",'Mapa final'!$S$11),"")</f>
        <v/>
      </c>
      <c r="V54" s="57" t="str">
        <f>IF(AND('Mapa final'!$AD$11="Alta",'Mapa final'!$AF$11="Leve"),CONCATENATE("R2C",'Mapa final'!$S$11),"")</f>
        <v/>
      </c>
      <c r="W54" s="156" t="str">
        <f>IF(AND('Mapa final'!$AD$12="Alta",'Mapa final'!$AF$12="Leve"),CONCATENATE("R2C",'Mapa final'!$S$12),"")</f>
        <v/>
      </c>
      <c r="X54" s="156" t="str">
        <f>IF(AND('Mapa final'!$AD$11="Alta",'Mapa final'!$AF$11="Leve"),CONCATENATE("R2C",'Mapa final'!$S$11),"")</f>
        <v/>
      </c>
      <c r="Y54" s="156" t="str">
        <f>IF(AND('Mapa final'!$AD$12="Alta",'Mapa final'!$AF$12="Leve"),CONCATENATE("R2C",'Mapa final'!$S$12),"")</f>
        <v/>
      </c>
      <c r="Z54" s="156" t="str">
        <f>IF(AND('Mapa final'!$AD$11="Alta",'Mapa final'!$AF$11="Leve"),CONCATENATE("R2C",'Mapa final'!$S$11),"")</f>
        <v/>
      </c>
      <c r="AA54" s="58" t="str">
        <f>IF(AND('Mapa final'!$AD$12="Alta",'Mapa final'!$AF$12="Leve"),CONCATENATE("R2C",'Mapa final'!$S$12),"")</f>
        <v/>
      </c>
      <c r="AB54" s="44" t="str">
        <f>IF(AND('Mapa final'!$AD$11="Muy Alta",'Mapa final'!$AF$11="Leve"),CONCATENATE("R2C",'Mapa final'!$S$11),"")</f>
        <v/>
      </c>
      <c r="AC54" s="155" t="str">
        <f>IF(AND('Mapa final'!$AD$12="Muy Alta",'Mapa final'!$AF$12="Leve"),CONCATENATE("R2C",'Mapa final'!$S$12),"")</f>
        <v/>
      </c>
      <c r="AD54" s="155" t="str">
        <f>IF(AND('Mapa final'!$AD$11="Muy Alta",'Mapa final'!$AF$11="Leve"),CONCATENATE("R2C",'Mapa final'!$S$11),"")</f>
        <v/>
      </c>
      <c r="AE54" s="155" t="str">
        <f>IF(AND('Mapa final'!$AD$12="Muy Alta",'Mapa final'!$AF$12="Leve"),CONCATENATE("R2C",'Mapa final'!$S$12),"")</f>
        <v/>
      </c>
      <c r="AF54" s="155" t="str">
        <f>IF(AND('Mapa final'!$AD$11="Muy Alta",'Mapa final'!$AF$11="Leve"),CONCATENATE("R2C",'Mapa final'!$S$11),"")</f>
        <v/>
      </c>
      <c r="AG54" s="45" t="str">
        <f>IF(AND('Mapa final'!$AD$12="Muy Alta",'Mapa final'!$AF$12="Leve"),CONCATENATE("R2C",'Mapa final'!$S$12),"")</f>
        <v/>
      </c>
      <c r="AH54" s="46" t="str">
        <f>IF(AND('Mapa final'!$AD$11="Muy Alta",'Mapa final'!$AF$11="Catastrófico"),CONCATENATE("R2C",'Mapa final'!$S$11),"")</f>
        <v/>
      </c>
      <c r="AI54" s="157" t="str">
        <f>IF(AND('Mapa final'!$AD$12="Muy Alta",'Mapa final'!$AF$12="Catastrófico"),CONCATENATE("R2C",'Mapa final'!$S$12),"")</f>
        <v/>
      </c>
      <c r="AJ54" s="157" t="str">
        <f>IF(AND('Mapa final'!$AD$11="Muy Alta",'Mapa final'!$AF$11="Catastrófico"),CONCATENATE("R2C",'Mapa final'!$S$11),"")</f>
        <v/>
      </c>
      <c r="AK54" s="157" t="str">
        <f>IF(AND('Mapa final'!$AD$12="Muy Alta",'Mapa final'!$AF$12="Catastrófico"),CONCATENATE("R2C",'Mapa final'!$S$12),"")</f>
        <v/>
      </c>
      <c r="AL54" s="157" t="str">
        <f>IF(AND('Mapa final'!$AD$11="Muy Alta",'Mapa final'!$AF$11="Catastrófico"),CONCATENATE("R2C",'Mapa final'!$S$11),"")</f>
        <v/>
      </c>
      <c r="AM54" s="47" t="str">
        <f>IF(AND('Mapa final'!$AD$12="Muy Alta",'Mapa final'!$AF$12="Catastrófico"),CONCATENATE("R2C",'Mapa final'!$S$12),"")</f>
        <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3">
      <c r="A55" s="70"/>
      <c r="B55" s="303"/>
      <c r="C55" s="303"/>
      <c r="D55" s="304"/>
      <c r="E55" s="347"/>
      <c r="F55" s="348"/>
      <c r="G55" s="348"/>
      <c r="H55" s="348"/>
      <c r="I55" s="349"/>
      <c r="J55" s="67" t="str">
        <f>IF(AND('Mapa final'!$AD$11="Muy Baja",'Mapa final'!$AF$11="Leve"),CONCATENATE("R2C",'Mapa final'!$S$11),"")</f>
        <v/>
      </c>
      <c r="K55" s="68" t="str">
        <f>IF(AND('Mapa final'!$AD$11="Muy Baja",'Mapa final'!$AF$11="Leve"),CONCATENATE("R2C",'Mapa final'!$S$11),"")</f>
        <v/>
      </c>
      <c r="L55" s="68" t="str">
        <f>IF(AND('Mapa final'!$AD$11="Muy Baja",'Mapa final'!$AF$11="Leve"),CONCATENATE("R2C",'Mapa final'!$S$11),"")</f>
        <v/>
      </c>
      <c r="M55" s="68" t="str">
        <f>IF(AND('Mapa final'!$AD$11="Muy Baja",'Mapa final'!$AF$11="Leve"),CONCATENATE("R2C",'Mapa final'!$S$11),"")</f>
        <v/>
      </c>
      <c r="N55" s="68" t="str">
        <f>IF(AND('Mapa final'!$AD$11="Muy Baja",'Mapa final'!$AF$11="Leve"),CONCATENATE("R2C",'Mapa final'!$S$11),"")</f>
        <v/>
      </c>
      <c r="O55" s="69" t="str">
        <f>IF(AND('Mapa final'!$AD$11="Muy Baja",'Mapa final'!$AF$11="Leve"),CONCATENATE("R2C",'Mapa final'!$S$11),"")</f>
        <v/>
      </c>
      <c r="P55" s="67" t="str">
        <f>IF(AND('Mapa final'!$AD$11="Muy Baja",'Mapa final'!$AF$11="Leve"),CONCATENATE("R2C",'Mapa final'!$S$11),"")</f>
        <v/>
      </c>
      <c r="Q55" s="68" t="str">
        <f>IF(AND('Mapa final'!$AD$11="Muy Baja",'Mapa final'!$AF$11="Leve"),CONCATENATE("R2C",'Mapa final'!$S$11),"")</f>
        <v/>
      </c>
      <c r="R55" s="68" t="str">
        <f>IF(AND('Mapa final'!$AD$11="Muy Baja",'Mapa final'!$AF$11="Leve"),CONCATENATE("R2C",'Mapa final'!$S$11),"")</f>
        <v/>
      </c>
      <c r="S55" s="68" t="str">
        <f>IF(AND('Mapa final'!$AD$11="Muy Baja",'Mapa final'!$AF$11="Leve"),CONCATENATE("R2C",'Mapa final'!$S$11),"")</f>
        <v/>
      </c>
      <c r="T55" s="68" t="str">
        <f>IF(AND('Mapa final'!$AD$11="Muy Baja",'Mapa final'!$AF$11="Leve"),CONCATENATE("R2C",'Mapa final'!$S$11),"")</f>
        <v/>
      </c>
      <c r="U55" s="69" t="str">
        <f>IF(AND('Mapa final'!$AD$11="Muy Baja",'Mapa final'!$AF$11="Leve"),CONCATENATE("R2C",'Mapa final'!$S$11),"")</f>
        <v/>
      </c>
      <c r="V55" s="59" t="str">
        <f>IF(AND('Mapa final'!$AD$11="Alta",'Mapa final'!$AF$11="Leve"),CONCATENATE("R2C",'Mapa final'!$S$11),"")</f>
        <v/>
      </c>
      <c r="W55" s="60" t="str">
        <f>IF(AND('Mapa final'!$AD$12="Alta",'Mapa final'!$AF$12="Leve"),CONCATENATE("R2C",'Mapa final'!$S$12),"")</f>
        <v/>
      </c>
      <c r="X55" s="60" t="str">
        <f>IF(AND('Mapa final'!$AD$11="Alta",'Mapa final'!$AF$11="Leve"),CONCATENATE("R2C",'Mapa final'!$S$11),"")</f>
        <v/>
      </c>
      <c r="Y55" s="60" t="str">
        <f>IF(AND('Mapa final'!$AD$12="Alta",'Mapa final'!$AF$12="Leve"),CONCATENATE("R2C",'Mapa final'!$S$12),"")</f>
        <v/>
      </c>
      <c r="Z55" s="60" t="str">
        <f>IF(AND('Mapa final'!$AD$11="Alta",'Mapa final'!$AF$11="Leve"),CONCATENATE("R2C",'Mapa final'!$S$11),"")</f>
        <v/>
      </c>
      <c r="AA55" s="61" t="str">
        <f>IF(AND('Mapa final'!$AD$12="Alta",'Mapa final'!$AF$12="Leve"),CONCATENATE("R2C",'Mapa final'!$S$12),"")</f>
        <v/>
      </c>
      <c r="AB55" s="48" t="str">
        <f>IF(AND('Mapa final'!$AD$11="Muy Alta",'Mapa final'!$AF$11="Leve"),CONCATENATE("R2C",'Mapa final'!$S$11),"")</f>
        <v/>
      </c>
      <c r="AC55" s="49" t="str">
        <f>IF(AND('Mapa final'!$AD$12="Muy Alta",'Mapa final'!$AF$12="Leve"),CONCATENATE("R2C",'Mapa final'!$S$12),"")</f>
        <v/>
      </c>
      <c r="AD55" s="49" t="str">
        <f>IF(AND('Mapa final'!$AD$11="Muy Alta",'Mapa final'!$AF$11="Leve"),CONCATENATE("R2C",'Mapa final'!$S$11),"")</f>
        <v/>
      </c>
      <c r="AE55" s="49" t="str">
        <f>IF(AND('Mapa final'!$AD$12="Muy Alta",'Mapa final'!$AF$12="Leve"),CONCATENATE("R2C",'Mapa final'!$S$12),"")</f>
        <v/>
      </c>
      <c r="AF55" s="49" t="str">
        <f>IF(AND('Mapa final'!$AD$11="Muy Alta",'Mapa final'!$AF$11="Leve"),CONCATENATE("R2C",'Mapa final'!$S$11),"")</f>
        <v/>
      </c>
      <c r="AG55" s="50" t="str">
        <f>IF(AND('Mapa final'!$AD$12="Muy Alta",'Mapa final'!$AF$12="Leve"),CONCATENATE("R2C",'Mapa final'!$S$12),"")</f>
        <v/>
      </c>
      <c r="AH55" s="51" t="str">
        <f>IF(AND('Mapa final'!$AD$11="Muy Alta",'Mapa final'!$AF$11="Catastrófico"),CONCATENATE("R2C",'Mapa final'!$S$11),"")</f>
        <v/>
      </c>
      <c r="AI55" s="52" t="str">
        <f>IF(AND('Mapa final'!$AD$12="Muy Alta",'Mapa final'!$AF$12="Catastrófico"),CONCATENATE("R2C",'Mapa final'!$S$12),"")</f>
        <v/>
      </c>
      <c r="AJ55" s="52" t="str">
        <f>IF(AND('Mapa final'!$AD$11="Muy Alta",'Mapa final'!$AF$11="Catastrófico"),CONCATENATE("R2C",'Mapa final'!$S$11),"")</f>
        <v/>
      </c>
      <c r="AK55" s="52" t="str">
        <f>IF(AND('Mapa final'!$AD$12="Muy Alta",'Mapa final'!$AF$12="Catastrófico"),CONCATENATE("R2C",'Mapa final'!$S$12),"")</f>
        <v/>
      </c>
      <c r="AL55" s="52" t="str">
        <f>IF(AND('Mapa final'!$AD$11="Muy Alta",'Mapa final'!$AF$11="Catastrófico"),CONCATENATE("R2C",'Mapa final'!$S$11),"")</f>
        <v/>
      </c>
      <c r="AM55" s="53" t="str">
        <f>IF(AND('Mapa final'!$AD$12="Muy Alta",'Mapa final'!$AF$12="Catastrófico"),CONCATENATE("R2C",'Mapa final'!$S$12),"")</f>
        <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341" t="s">
        <v>170</v>
      </c>
      <c r="K56" s="342"/>
      <c r="L56" s="342"/>
      <c r="M56" s="342"/>
      <c r="N56" s="342"/>
      <c r="O56" s="343"/>
      <c r="P56" s="341" t="s">
        <v>171</v>
      </c>
      <c r="Q56" s="342"/>
      <c r="R56" s="342"/>
      <c r="S56" s="342"/>
      <c r="T56" s="342"/>
      <c r="U56" s="343"/>
      <c r="V56" s="341" t="s">
        <v>172</v>
      </c>
      <c r="W56" s="342"/>
      <c r="X56" s="342"/>
      <c r="Y56" s="342"/>
      <c r="Z56" s="342"/>
      <c r="AA56" s="343"/>
      <c r="AB56" s="341" t="s">
        <v>173</v>
      </c>
      <c r="AC56" s="350"/>
      <c r="AD56" s="342"/>
      <c r="AE56" s="342"/>
      <c r="AF56" s="342"/>
      <c r="AG56" s="343"/>
      <c r="AH56" s="341" t="s">
        <v>174</v>
      </c>
      <c r="AI56" s="342"/>
      <c r="AJ56" s="342"/>
      <c r="AK56" s="342"/>
      <c r="AL56" s="342"/>
      <c r="AM56" s="343"/>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344"/>
      <c r="K57" s="345"/>
      <c r="L57" s="345"/>
      <c r="M57" s="345"/>
      <c r="N57" s="345"/>
      <c r="O57" s="346"/>
      <c r="P57" s="344"/>
      <c r="Q57" s="345"/>
      <c r="R57" s="345"/>
      <c r="S57" s="345"/>
      <c r="T57" s="345"/>
      <c r="U57" s="346"/>
      <c r="V57" s="344"/>
      <c r="W57" s="345"/>
      <c r="X57" s="345"/>
      <c r="Y57" s="345"/>
      <c r="Z57" s="345"/>
      <c r="AA57" s="346"/>
      <c r="AB57" s="344"/>
      <c r="AC57" s="345"/>
      <c r="AD57" s="345"/>
      <c r="AE57" s="345"/>
      <c r="AF57" s="345"/>
      <c r="AG57" s="346"/>
      <c r="AH57" s="344"/>
      <c r="AI57" s="345"/>
      <c r="AJ57" s="345"/>
      <c r="AK57" s="345"/>
      <c r="AL57" s="345"/>
      <c r="AM57" s="346"/>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344"/>
      <c r="K58" s="345"/>
      <c r="L58" s="345"/>
      <c r="M58" s="345"/>
      <c r="N58" s="345"/>
      <c r="O58" s="346"/>
      <c r="P58" s="344"/>
      <c r="Q58" s="345"/>
      <c r="R58" s="345"/>
      <c r="S58" s="345"/>
      <c r="T58" s="345"/>
      <c r="U58" s="346"/>
      <c r="V58" s="344"/>
      <c r="W58" s="345"/>
      <c r="X58" s="345"/>
      <c r="Y58" s="345"/>
      <c r="Z58" s="345"/>
      <c r="AA58" s="346"/>
      <c r="AB58" s="344"/>
      <c r="AC58" s="345"/>
      <c r="AD58" s="345"/>
      <c r="AE58" s="345"/>
      <c r="AF58" s="345"/>
      <c r="AG58" s="346"/>
      <c r="AH58" s="344"/>
      <c r="AI58" s="345"/>
      <c r="AJ58" s="345"/>
      <c r="AK58" s="345"/>
      <c r="AL58" s="345"/>
      <c r="AM58" s="346"/>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344"/>
      <c r="K59" s="345"/>
      <c r="L59" s="345"/>
      <c r="M59" s="345"/>
      <c r="N59" s="345"/>
      <c r="O59" s="346"/>
      <c r="P59" s="344"/>
      <c r="Q59" s="345"/>
      <c r="R59" s="345"/>
      <c r="S59" s="345"/>
      <c r="T59" s="345"/>
      <c r="U59" s="346"/>
      <c r="V59" s="344"/>
      <c r="W59" s="345"/>
      <c r="X59" s="345"/>
      <c r="Y59" s="345"/>
      <c r="Z59" s="345"/>
      <c r="AA59" s="346"/>
      <c r="AB59" s="344"/>
      <c r="AC59" s="345"/>
      <c r="AD59" s="345"/>
      <c r="AE59" s="345"/>
      <c r="AF59" s="345"/>
      <c r="AG59" s="346"/>
      <c r="AH59" s="344"/>
      <c r="AI59" s="345"/>
      <c r="AJ59" s="345"/>
      <c r="AK59" s="345"/>
      <c r="AL59" s="345"/>
      <c r="AM59" s="346"/>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344"/>
      <c r="K60" s="345"/>
      <c r="L60" s="345"/>
      <c r="M60" s="345"/>
      <c r="N60" s="345"/>
      <c r="O60" s="346"/>
      <c r="P60" s="344"/>
      <c r="Q60" s="345"/>
      <c r="R60" s="345"/>
      <c r="S60" s="345"/>
      <c r="T60" s="345"/>
      <c r="U60" s="346"/>
      <c r="V60" s="344"/>
      <c r="W60" s="345"/>
      <c r="X60" s="345"/>
      <c r="Y60" s="345"/>
      <c r="Z60" s="345"/>
      <c r="AA60" s="346"/>
      <c r="AB60" s="344"/>
      <c r="AC60" s="345"/>
      <c r="AD60" s="345"/>
      <c r="AE60" s="345"/>
      <c r="AF60" s="345"/>
      <c r="AG60" s="346"/>
      <c r="AH60" s="344"/>
      <c r="AI60" s="345"/>
      <c r="AJ60" s="345"/>
      <c r="AK60" s="345"/>
      <c r="AL60" s="345"/>
      <c r="AM60" s="346"/>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75" thickBot="1" x14ac:dyDescent="0.3">
      <c r="A61" s="70"/>
      <c r="B61" s="70"/>
      <c r="C61" s="70"/>
      <c r="D61" s="70"/>
      <c r="E61" s="70"/>
      <c r="F61" s="70"/>
      <c r="G61" s="70"/>
      <c r="H61" s="70"/>
      <c r="I61" s="70"/>
      <c r="J61" s="347"/>
      <c r="K61" s="348"/>
      <c r="L61" s="348"/>
      <c r="M61" s="348"/>
      <c r="N61" s="348"/>
      <c r="O61" s="349"/>
      <c r="P61" s="347"/>
      <c r="Q61" s="348"/>
      <c r="R61" s="348"/>
      <c r="S61" s="348"/>
      <c r="T61" s="348"/>
      <c r="U61" s="349"/>
      <c r="V61" s="347"/>
      <c r="W61" s="348"/>
      <c r="X61" s="348"/>
      <c r="Y61" s="348"/>
      <c r="Z61" s="348"/>
      <c r="AA61" s="349"/>
      <c r="AB61" s="347"/>
      <c r="AC61" s="348"/>
      <c r="AD61" s="348"/>
      <c r="AE61" s="348"/>
      <c r="AF61" s="348"/>
      <c r="AG61" s="349"/>
      <c r="AH61" s="347"/>
      <c r="AI61" s="348"/>
      <c r="AJ61" s="348"/>
      <c r="AK61" s="348"/>
      <c r="AL61" s="348"/>
      <c r="AM61" s="349"/>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2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2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2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2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2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2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2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2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2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2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2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2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2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2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2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2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2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2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2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2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2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2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2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2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2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2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2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2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2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2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2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2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2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2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2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2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2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2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2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2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2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2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2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2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2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2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2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2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2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2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2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2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2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2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2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2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25">
      <c r="A245" s="70"/>
    </row>
    <row r="246" spans="1:60" x14ac:dyDescent="0.25">
      <c r="A246" s="70"/>
    </row>
    <row r="247" spans="1:60" x14ac:dyDescent="0.25">
      <c r="A247" s="70"/>
    </row>
    <row r="248" spans="1:60" x14ac:dyDescent="0.25">
      <c r="A248" s="70"/>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8" sqref="C8"/>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70"/>
      <c r="B1" s="390" t="s">
        <v>176</v>
      </c>
      <c r="C1" s="390"/>
      <c r="D1" s="390"/>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5" x14ac:dyDescent="0.25">
      <c r="A3" s="70"/>
      <c r="B3" s="8"/>
      <c r="C3" s="9" t="s">
        <v>177</v>
      </c>
      <c r="D3" s="9" t="s">
        <v>160</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1" x14ac:dyDescent="0.25">
      <c r="A4" s="70"/>
      <c r="B4" s="10" t="s">
        <v>178</v>
      </c>
      <c r="C4" s="11" t="s">
        <v>179</v>
      </c>
      <c r="D4" s="12">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1" x14ac:dyDescent="0.25">
      <c r="A5" s="70"/>
      <c r="B5" s="13" t="s">
        <v>180</v>
      </c>
      <c r="C5" s="14" t="s">
        <v>181</v>
      </c>
      <c r="D5" s="15">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1" x14ac:dyDescent="0.25">
      <c r="A6" s="70"/>
      <c r="B6" s="16" t="s">
        <v>182</v>
      </c>
      <c r="C6" s="14" t="s">
        <v>183</v>
      </c>
      <c r="D6" s="15">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6.5" x14ac:dyDescent="0.25">
      <c r="A7" s="70"/>
      <c r="B7" s="17" t="s">
        <v>184</v>
      </c>
      <c r="C7" s="14" t="s">
        <v>185</v>
      </c>
      <c r="D7" s="15">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1" x14ac:dyDescent="0.25">
      <c r="A8" s="70"/>
      <c r="B8" s="18" t="s">
        <v>186</v>
      </c>
      <c r="C8" s="14" t="s">
        <v>187</v>
      </c>
      <c r="D8" s="15">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25">
      <c r="A9" s="70"/>
      <c r="B9" s="94"/>
      <c r="C9" s="94"/>
      <c r="D9" s="9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ht="16.5" x14ac:dyDescent="0.25">
      <c r="A10" s="70"/>
      <c r="B10" s="95"/>
      <c r="C10" s="94"/>
      <c r="D10" s="94"/>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25">
      <c r="A11" s="70"/>
      <c r="B11" s="94"/>
      <c r="C11" s="94"/>
      <c r="D11" s="9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25">
      <c r="A12" s="70"/>
      <c r="B12" s="94"/>
      <c r="C12" s="94"/>
      <c r="D12" s="94"/>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25">
      <c r="A13" s="70"/>
      <c r="B13" s="94"/>
      <c r="C13" s="94"/>
      <c r="D13" s="94"/>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25">
      <c r="A14" s="70"/>
      <c r="B14" s="94"/>
      <c r="C14" s="94"/>
      <c r="D14" s="9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25">
      <c r="A15" s="70"/>
      <c r="B15" s="94"/>
      <c r="C15" s="94"/>
      <c r="D15" s="9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25">
      <c r="A16" s="70"/>
      <c r="B16" s="94"/>
      <c r="C16" s="94"/>
      <c r="D16" s="9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25">
      <c r="A17" s="70"/>
      <c r="B17" s="94"/>
      <c r="C17" s="94"/>
      <c r="D17" s="9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25">
      <c r="A18" s="70"/>
      <c r="B18" s="94"/>
      <c r="C18" s="94"/>
      <c r="D18" s="9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2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2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2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2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2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2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2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2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2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2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2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2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2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2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2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25">
      <c r="A35" s="70"/>
    </row>
    <row r="36" spans="1:31" x14ac:dyDescent="0.25">
      <c r="A36" s="70"/>
    </row>
    <row r="37" spans="1:31" x14ac:dyDescent="0.25">
      <c r="A37" s="70"/>
    </row>
    <row r="38" spans="1:31" x14ac:dyDescent="0.25">
      <c r="A38" s="70"/>
    </row>
    <row r="39" spans="1:31" x14ac:dyDescent="0.25">
      <c r="A39" s="70"/>
    </row>
    <row r="40" spans="1:31" x14ac:dyDescent="0.25">
      <c r="A40" s="70"/>
    </row>
    <row r="41" spans="1:31" x14ac:dyDescent="0.25">
      <c r="A41" s="70"/>
    </row>
    <row r="42" spans="1:31" x14ac:dyDescent="0.25">
      <c r="A42" s="70"/>
    </row>
    <row r="43" spans="1:31" x14ac:dyDescent="0.25">
      <c r="A43" s="70"/>
    </row>
    <row r="44" spans="1:31" x14ac:dyDescent="0.25">
      <c r="A44" s="70"/>
    </row>
    <row r="45" spans="1:31" x14ac:dyDescent="0.25">
      <c r="A45" s="70"/>
    </row>
    <row r="46" spans="1:31" x14ac:dyDescent="0.25">
      <c r="A46" s="70"/>
    </row>
    <row r="47" spans="1:31" x14ac:dyDescent="0.25">
      <c r="A47" s="70"/>
    </row>
    <row r="48" spans="1:31" x14ac:dyDescent="0.25">
      <c r="A48" s="70"/>
    </row>
    <row r="49" spans="1:1" x14ac:dyDescent="0.25">
      <c r="A49" s="70"/>
    </row>
    <row r="50" spans="1:1" x14ac:dyDescent="0.25">
      <c r="A50" s="70"/>
    </row>
    <row r="51" spans="1:1" x14ac:dyDescent="0.25">
      <c r="A51" s="70"/>
    </row>
    <row r="52" spans="1:1" x14ac:dyDescent="0.25">
      <c r="A52" s="70"/>
    </row>
    <row r="53" spans="1:1" x14ac:dyDescent="0.25">
      <c r="A53" s="70"/>
    </row>
    <row r="54" spans="1:1" x14ac:dyDescent="0.25">
      <c r="A54" s="70"/>
    </row>
    <row r="55" spans="1:1" x14ac:dyDescent="0.25">
      <c r="A55" s="70"/>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55" zoomScaleNormal="55" workbookViewId="0">
      <selection activeCell="D6" sqref="D6"/>
    </sheetView>
  </sheetViews>
  <sheetFormatPr baseColWidth="10" defaultColWidth="11.42578125" defaultRowHeight="15" x14ac:dyDescent="0.25"/>
  <cols>
    <col min="2" max="2" width="40.42578125" customWidth="1"/>
    <col min="3" max="3" width="74.85546875" customWidth="1"/>
    <col min="4" max="4" width="135" bestFit="1" customWidth="1"/>
    <col min="5" max="5" width="144.5703125" bestFit="1" customWidth="1"/>
  </cols>
  <sheetData>
    <row r="1" spans="1:21" ht="33.75" x14ac:dyDescent="0.25">
      <c r="A1" s="70"/>
      <c r="B1" s="391" t="s">
        <v>188</v>
      </c>
      <c r="C1" s="391"/>
      <c r="D1" s="391"/>
      <c r="E1" s="70"/>
      <c r="F1" s="70"/>
      <c r="G1" s="70"/>
      <c r="H1" s="70"/>
      <c r="I1" s="70"/>
      <c r="J1" s="70"/>
      <c r="K1" s="70"/>
      <c r="L1" s="70"/>
      <c r="M1" s="70"/>
      <c r="N1" s="70"/>
      <c r="O1" s="70"/>
      <c r="P1" s="70"/>
      <c r="Q1" s="70"/>
      <c r="R1" s="70"/>
      <c r="S1" s="70"/>
      <c r="T1" s="70"/>
      <c r="U1" s="70"/>
    </row>
    <row r="2" spans="1:21" x14ac:dyDescent="0.25">
      <c r="A2" s="70"/>
      <c r="B2" s="70"/>
      <c r="C2" s="70"/>
      <c r="D2" s="70"/>
      <c r="E2" s="70"/>
      <c r="F2" s="70"/>
      <c r="G2" s="70"/>
      <c r="H2" s="70"/>
      <c r="I2" s="70"/>
      <c r="J2" s="70"/>
      <c r="K2" s="70"/>
      <c r="L2" s="70"/>
      <c r="M2" s="70"/>
      <c r="N2" s="70"/>
      <c r="O2" s="70"/>
      <c r="P2" s="70"/>
      <c r="Q2" s="70"/>
      <c r="R2" s="70"/>
      <c r="S2" s="70"/>
      <c r="T2" s="70"/>
      <c r="U2" s="70"/>
    </row>
    <row r="3" spans="1:21" ht="30" x14ac:dyDescent="0.25">
      <c r="A3" s="70"/>
      <c r="B3" s="91"/>
      <c r="C3" s="28" t="s">
        <v>189</v>
      </c>
      <c r="D3" s="28" t="s">
        <v>190</v>
      </c>
      <c r="E3" s="70"/>
      <c r="F3" s="70"/>
      <c r="G3" s="70"/>
      <c r="H3" s="70"/>
      <c r="I3" s="70"/>
      <c r="J3" s="70"/>
      <c r="K3" s="70"/>
      <c r="L3" s="70"/>
      <c r="M3" s="70"/>
      <c r="N3" s="70"/>
      <c r="O3" s="70"/>
      <c r="P3" s="70"/>
      <c r="Q3" s="70"/>
      <c r="R3" s="70"/>
      <c r="S3" s="70"/>
      <c r="T3" s="70"/>
      <c r="U3" s="70"/>
    </row>
    <row r="4" spans="1:21" ht="33.75" x14ac:dyDescent="0.25">
      <c r="A4" s="90" t="s">
        <v>191</v>
      </c>
      <c r="B4" s="31" t="s">
        <v>192</v>
      </c>
      <c r="C4" s="36" t="s">
        <v>193</v>
      </c>
      <c r="D4" s="29" t="s">
        <v>194</v>
      </c>
      <c r="E4" s="70"/>
      <c r="F4" s="70"/>
      <c r="G4" s="70"/>
      <c r="H4" s="70"/>
      <c r="I4" s="70"/>
      <c r="J4" s="70"/>
      <c r="K4" s="70"/>
      <c r="L4" s="70"/>
      <c r="M4" s="70"/>
      <c r="N4" s="70"/>
      <c r="O4" s="70"/>
      <c r="P4" s="70"/>
      <c r="Q4" s="70"/>
      <c r="R4" s="70"/>
      <c r="S4" s="70"/>
      <c r="T4" s="70"/>
      <c r="U4" s="70"/>
    </row>
    <row r="5" spans="1:21" ht="67.5" x14ac:dyDescent="0.25">
      <c r="A5" s="90" t="s">
        <v>195</v>
      </c>
      <c r="B5" s="32" t="s">
        <v>196</v>
      </c>
      <c r="C5" s="37" t="s">
        <v>197</v>
      </c>
      <c r="D5" s="30" t="s">
        <v>198</v>
      </c>
      <c r="E5" s="70"/>
      <c r="F5" s="70"/>
      <c r="G5" s="70"/>
      <c r="H5" s="70"/>
      <c r="I5" s="70"/>
      <c r="J5" s="70"/>
      <c r="K5" s="70"/>
      <c r="L5" s="70"/>
      <c r="M5" s="70"/>
      <c r="N5" s="70"/>
      <c r="O5" s="70"/>
      <c r="P5" s="70"/>
      <c r="Q5" s="70"/>
      <c r="R5" s="70"/>
      <c r="S5" s="70"/>
      <c r="T5" s="70"/>
      <c r="U5" s="70"/>
    </row>
    <row r="6" spans="1:21" ht="67.5" x14ac:dyDescent="0.25">
      <c r="A6" s="90" t="s">
        <v>166</v>
      </c>
      <c r="B6" s="33" t="s">
        <v>199</v>
      </c>
      <c r="C6" s="37" t="s">
        <v>200</v>
      </c>
      <c r="D6" s="30" t="s">
        <v>201</v>
      </c>
      <c r="E6" s="70"/>
      <c r="F6" s="70"/>
      <c r="G6" s="70"/>
      <c r="H6" s="70"/>
      <c r="I6" s="70"/>
      <c r="J6" s="70"/>
      <c r="K6" s="70"/>
      <c r="L6" s="70"/>
      <c r="M6" s="70"/>
      <c r="N6" s="70"/>
      <c r="O6" s="70"/>
      <c r="P6" s="70"/>
      <c r="Q6" s="70"/>
      <c r="R6" s="70"/>
      <c r="S6" s="70"/>
      <c r="T6" s="70"/>
      <c r="U6" s="70"/>
    </row>
    <row r="7" spans="1:21" ht="101.25" x14ac:dyDescent="0.25">
      <c r="A7" s="90" t="s">
        <v>202</v>
      </c>
      <c r="B7" s="34" t="s">
        <v>203</v>
      </c>
      <c r="C7" s="37" t="s">
        <v>204</v>
      </c>
      <c r="D7" s="30" t="s">
        <v>205</v>
      </c>
      <c r="E7" s="70"/>
      <c r="F7" s="70"/>
      <c r="G7" s="70"/>
      <c r="H7" s="70"/>
      <c r="I7" s="70"/>
      <c r="J7" s="70"/>
      <c r="K7" s="70"/>
      <c r="L7" s="70"/>
      <c r="M7" s="70"/>
      <c r="N7" s="70"/>
      <c r="O7" s="70"/>
      <c r="P7" s="70"/>
      <c r="Q7" s="70"/>
      <c r="R7" s="70"/>
      <c r="S7" s="70"/>
      <c r="T7" s="70"/>
      <c r="U7" s="70"/>
    </row>
    <row r="8" spans="1:21" ht="67.5" x14ac:dyDescent="0.25">
      <c r="A8" s="90" t="s">
        <v>206</v>
      </c>
      <c r="B8" s="35" t="s">
        <v>207</v>
      </c>
      <c r="C8" s="37" t="s">
        <v>208</v>
      </c>
      <c r="D8" s="30" t="s">
        <v>209</v>
      </c>
      <c r="E8" s="70"/>
      <c r="F8" s="70"/>
      <c r="G8" s="70"/>
      <c r="H8" s="70"/>
      <c r="I8" s="70"/>
      <c r="J8" s="70"/>
      <c r="K8" s="70"/>
      <c r="L8" s="70"/>
      <c r="M8" s="70"/>
      <c r="N8" s="70"/>
      <c r="O8" s="70"/>
      <c r="P8" s="70"/>
      <c r="Q8" s="70"/>
      <c r="R8" s="70"/>
      <c r="S8" s="70"/>
      <c r="T8" s="70"/>
      <c r="U8" s="70"/>
    </row>
    <row r="9" spans="1:21" ht="20.25" x14ac:dyDescent="0.25">
      <c r="A9" s="90"/>
      <c r="B9" s="90"/>
      <c r="C9" s="92"/>
      <c r="D9" s="92"/>
      <c r="E9" s="70"/>
      <c r="F9" s="70"/>
      <c r="G9" s="70"/>
      <c r="H9" s="70"/>
      <c r="I9" s="70"/>
      <c r="J9" s="70"/>
      <c r="K9" s="70"/>
      <c r="L9" s="70"/>
      <c r="M9" s="70"/>
      <c r="N9" s="70"/>
      <c r="O9" s="70"/>
      <c r="P9" s="70"/>
      <c r="Q9" s="70"/>
      <c r="R9" s="70"/>
      <c r="S9" s="70"/>
      <c r="T9" s="70"/>
      <c r="U9" s="70"/>
    </row>
    <row r="10" spans="1:21" ht="16.5" x14ac:dyDescent="0.25">
      <c r="A10" s="90"/>
      <c r="B10" s="93"/>
      <c r="C10" s="93"/>
      <c r="D10" s="93"/>
      <c r="E10" s="70"/>
      <c r="F10" s="70"/>
      <c r="G10" s="70"/>
      <c r="H10" s="70"/>
      <c r="I10" s="70"/>
      <c r="J10" s="70"/>
      <c r="K10" s="70"/>
      <c r="L10" s="70"/>
      <c r="M10" s="70"/>
      <c r="N10" s="70"/>
      <c r="O10" s="70"/>
      <c r="P10" s="70"/>
      <c r="Q10" s="70"/>
      <c r="R10" s="70"/>
      <c r="S10" s="70"/>
      <c r="T10" s="70"/>
      <c r="U10" s="70"/>
    </row>
    <row r="11" spans="1:21" x14ac:dyDescent="0.25">
      <c r="A11" s="90"/>
      <c r="B11" s="90" t="s">
        <v>210</v>
      </c>
      <c r="C11" s="90" t="s">
        <v>211</v>
      </c>
      <c r="D11" s="90" t="s">
        <v>129</v>
      </c>
      <c r="E11" s="70"/>
      <c r="F11" s="70"/>
      <c r="G11" s="70"/>
      <c r="H11" s="70"/>
      <c r="I11" s="70"/>
      <c r="J11" s="70"/>
      <c r="K11" s="70"/>
      <c r="L11" s="70"/>
      <c r="M11" s="70"/>
      <c r="N11" s="70"/>
      <c r="O11" s="70"/>
      <c r="P11" s="70"/>
      <c r="Q11" s="70"/>
      <c r="R11" s="70"/>
      <c r="S11" s="70"/>
      <c r="T11" s="70"/>
      <c r="U11" s="70"/>
    </row>
    <row r="12" spans="1:21" x14ac:dyDescent="0.25">
      <c r="A12" s="90"/>
      <c r="B12" s="90" t="s">
        <v>212</v>
      </c>
      <c r="C12" s="90" t="s">
        <v>213</v>
      </c>
      <c r="D12" s="90" t="s">
        <v>214</v>
      </c>
      <c r="E12" s="70"/>
      <c r="F12" s="70"/>
      <c r="G12" s="70"/>
      <c r="H12" s="70"/>
      <c r="I12" s="70"/>
      <c r="J12" s="70"/>
      <c r="K12" s="70"/>
      <c r="L12" s="70"/>
      <c r="M12" s="70"/>
      <c r="N12" s="70"/>
      <c r="O12" s="70"/>
      <c r="P12" s="70"/>
      <c r="Q12" s="70"/>
      <c r="R12" s="70"/>
      <c r="S12" s="70"/>
      <c r="T12" s="70"/>
      <c r="U12" s="70"/>
    </row>
    <row r="13" spans="1:21" x14ac:dyDescent="0.25">
      <c r="A13" s="90"/>
      <c r="B13" s="90"/>
      <c r="C13" s="90" t="s">
        <v>111</v>
      </c>
      <c r="D13" s="90" t="s">
        <v>134</v>
      </c>
      <c r="E13" s="70"/>
      <c r="F13" s="70"/>
      <c r="G13" s="70"/>
      <c r="H13" s="70"/>
      <c r="I13" s="70"/>
      <c r="J13" s="70"/>
      <c r="K13" s="70"/>
      <c r="L13" s="70"/>
      <c r="M13" s="70"/>
      <c r="N13" s="70"/>
      <c r="O13" s="70"/>
      <c r="P13" s="70"/>
      <c r="Q13" s="70"/>
      <c r="R13" s="70"/>
      <c r="S13" s="70"/>
      <c r="T13" s="70"/>
      <c r="U13" s="70"/>
    </row>
    <row r="14" spans="1:21" x14ac:dyDescent="0.25">
      <c r="A14" s="90"/>
      <c r="B14" s="90"/>
      <c r="C14" s="90" t="s">
        <v>215</v>
      </c>
      <c r="D14" s="90" t="s">
        <v>216</v>
      </c>
      <c r="E14" s="70"/>
      <c r="F14" s="70"/>
      <c r="G14" s="70"/>
      <c r="H14" s="70"/>
      <c r="I14" s="70"/>
      <c r="J14" s="70"/>
      <c r="K14" s="70"/>
      <c r="L14" s="70"/>
      <c r="M14" s="70"/>
      <c r="N14" s="70"/>
      <c r="O14" s="70"/>
      <c r="P14" s="70"/>
      <c r="Q14" s="70"/>
      <c r="R14" s="70"/>
      <c r="S14" s="70"/>
      <c r="T14" s="70"/>
      <c r="U14" s="70"/>
    </row>
    <row r="15" spans="1:21" x14ac:dyDescent="0.25">
      <c r="A15" s="90"/>
      <c r="B15" s="90"/>
      <c r="C15" s="90" t="s">
        <v>217</v>
      </c>
      <c r="D15" s="90" t="s">
        <v>218</v>
      </c>
      <c r="E15" s="70"/>
      <c r="F15" s="70"/>
      <c r="G15" s="70"/>
      <c r="H15" s="70"/>
      <c r="I15" s="70"/>
      <c r="J15" s="70"/>
      <c r="K15" s="70"/>
      <c r="L15" s="70"/>
      <c r="M15" s="70"/>
      <c r="N15" s="70"/>
      <c r="O15" s="70"/>
      <c r="P15" s="70"/>
      <c r="Q15" s="70"/>
      <c r="R15" s="70"/>
      <c r="S15" s="70"/>
      <c r="T15" s="70"/>
      <c r="U15" s="70"/>
    </row>
    <row r="16" spans="1:21" x14ac:dyDescent="0.25">
      <c r="A16" s="90"/>
      <c r="B16" s="90"/>
      <c r="C16" s="90"/>
      <c r="D16" s="90"/>
      <c r="E16" s="70"/>
      <c r="F16" s="70"/>
      <c r="G16" s="70"/>
      <c r="H16" s="70"/>
      <c r="I16" s="70"/>
      <c r="J16" s="70"/>
      <c r="K16" s="70"/>
      <c r="L16" s="70"/>
      <c r="M16" s="70"/>
      <c r="N16" s="70"/>
      <c r="O16" s="70"/>
    </row>
    <row r="17" spans="1:15" x14ac:dyDescent="0.25">
      <c r="A17" s="90"/>
      <c r="B17" s="90"/>
      <c r="C17" s="90"/>
      <c r="D17" s="90"/>
      <c r="E17" s="70"/>
      <c r="F17" s="70"/>
      <c r="G17" s="70"/>
      <c r="H17" s="70"/>
      <c r="I17" s="70"/>
      <c r="J17" s="70"/>
      <c r="K17" s="70"/>
      <c r="L17" s="70"/>
      <c r="M17" s="70"/>
      <c r="N17" s="70"/>
      <c r="O17" s="70"/>
    </row>
    <row r="18" spans="1:15" x14ac:dyDescent="0.25">
      <c r="A18" s="90"/>
      <c r="B18" s="94"/>
      <c r="C18" s="94"/>
      <c r="D18" s="94"/>
      <c r="E18" s="70"/>
      <c r="F18" s="70"/>
      <c r="G18" s="70"/>
      <c r="H18" s="70"/>
      <c r="I18" s="70"/>
      <c r="J18" s="70"/>
      <c r="K18" s="70"/>
      <c r="L18" s="70"/>
      <c r="M18" s="70"/>
      <c r="N18" s="70"/>
      <c r="O18" s="70"/>
    </row>
    <row r="19" spans="1:15" x14ac:dyDescent="0.25">
      <c r="A19" s="90"/>
      <c r="B19" s="94"/>
      <c r="C19" s="94"/>
      <c r="D19" s="94"/>
      <c r="E19" s="70"/>
      <c r="F19" s="70"/>
      <c r="G19" s="70"/>
      <c r="H19" s="70"/>
      <c r="I19" s="70"/>
      <c r="J19" s="70"/>
      <c r="K19" s="70"/>
      <c r="L19" s="70"/>
      <c r="M19" s="70"/>
      <c r="N19" s="70"/>
      <c r="O19" s="70"/>
    </row>
    <row r="20" spans="1:15" x14ac:dyDescent="0.25">
      <c r="A20" s="90"/>
      <c r="B20" s="94"/>
      <c r="C20" s="94"/>
      <c r="D20" s="94"/>
      <c r="E20" s="70"/>
      <c r="F20" s="70"/>
      <c r="G20" s="70"/>
      <c r="H20" s="70"/>
      <c r="I20" s="70"/>
      <c r="J20" s="70"/>
      <c r="K20" s="70"/>
      <c r="L20" s="70"/>
      <c r="M20" s="70"/>
      <c r="N20" s="70"/>
      <c r="O20" s="70"/>
    </row>
    <row r="21" spans="1:15" x14ac:dyDescent="0.25">
      <c r="A21" s="90"/>
      <c r="B21" s="94"/>
      <c r="C21" s="94"/>
      <c r="D21" s="94"/>
      <c r="E21" s="70"/>
      <c r="F21" s="70"/>
      <c r="G21" s="70"/>
      <c r="H21" s="70"/>
      <c r="I21" s="70"/>
      <c r="J21" s="70"/>
      <c r="K21" s="70"/>
      <c r="L21" s="70"/>
      <c r="M21" s="70"/>
      <c r="N21" s="70"/>
      <c r="O21" s="70"/>
    </row>
    <row r="22" spans="1:15" ht="20.25" x14ac:dyDescent="0.25">
      <c r="A22" s="90"/>
      <c r="B22" s="90"/>
      <c r="C22" s="92"/>
      <c r="D22" s="92"/>
      <c r="E22" s="70"/>
      <c r="F22" s="70"/>
      <c r="G22" s="70"/>
      <c r="H22" s="70"/>
      <c r="I22" s="70"/>
      <c r="J22" s="70"/>
      <c r="K22" s="70"/>
      <c r="L22" s="70"/>
      <c r="M22" s="70"/>
      <c r="N22" s="70"/>
      <c r="O22" s="70"/>
    </row>
    <row r="23" spans="1:15" ht="20.25" x14ac:dyDescent="0.25">
      <c r="A23" s="90"/>
      <c r="B23" s="90"/>
      <c r="C23" s="92"/>
      <c r="D23" s="92"/>
      <c r="E23" s="70"/>
      <c r="F23" s="70"/>
      <c r="G23" s="70"/>
      <c r="H23" s="70"/>
      <c r="I23" s="70"/>
      <c r="J23" s="70"/>
      <c r="K23" s="70"/>
      <c r="L23" s="70"/>
      <c r="M23" s="70"/>
      <c r="N23" s="70"/>
      <c r="O23" s="70"/>
    </row>
    <row r="24" spans="1:15" ht="20.25" x14ac:dyDescent="0.25">
      <c r="A24" s="90"/>
      <c r="B24" s="90"/>
      <c r="C24" s="92"/>
      <c r="D24" s="92"/>
      <c r="E24" s="70"/>
      <c r="F24" s="70"/>
      <c r="G24" s="70"/>
      <c r="H24" s="70"/>
      <c r="I24" s="70"/>
      <c r="J24" s="70"/>
      <c r="K24" s="70"/>
      <c r="L24" s="70"/>
      <c r="M24" s="70"/>
      <c r="N24" s="70"/>
      <c r="O24" s="70"/>
    </row>
    <row r="25" spans="1:15" ht="20.25" x14ac:dyDescent="0.25">
      <c r="A25" s="90"/>
      <c r="B25" s="90"/>
      <c r="C25" s="92"/>
      <c r="D25" s="92"/>
      <c r="E25" s="70"/>
      <c r="F25" s="70"/>
      <c r="G25" s="70"/>
      <c r="H25" s="70"/>
      <c r="I25" s="70"/>
      <c r="J25" s="70"/>
      <c r="K25" s="70"/>
      <c r="L25" s="70"/>
      <c r="M25" s="70"/>
      <c r="N25" s="70"/>
      <c r="O25" s="70"/>
    </row>
    <row r="26" spans="1:15" ht="20.25" x14ac:dyDescent="0.25">
      <c r="A26" s="90"/>
      <c r="B26" s="90"/>
      <c r="C26" s="92"/>
      <c r="D26" s="92"/>
      <c r="E26" s="70"/>
      <c r="F26" s="70"/>
      <c r="G26" s="70"/>
      <c r="H26" s="70"/>
      <c r="I26" s="70"/>
      <c r="J26" s="70"/>
      <c r="K26" s="70"/>
      <c r="L26" s="70"/>
      <c r="M26" s="70"/>
      <c r="N26" s="70"/>
      <c r="O26" s="70"/>
    </row>
    <row r="27" spans="1:15" ht="20.25" x14ac:dyDescent="0.25">
      <c r="A27" s="90"/>
      <c r="B27" s="90"/>
      <c r="C27" s="92"/>
      <c r="D27" s="92"/>
      <c r="E27" s="70"/>
      <c r="F27" s="70"/>
      <c r="G27" s="70"/>
      <c r="H27" s="70"/>
      <c r="I27" s="70"/>
      <c r="J27" s="70"/>
      <c r="K27" s="70"/>
      <c r="L27" s="70"/>
      <c r="M27" s="70"/>
      <c r="N27" s="70"/>
      <c r="O27" s="70"/>
    </row>
    <row r="28" spans="1:15" ht="20.25" x14ac:dyDescent="0.25">
      <c r="A28" s="90"/>
      <c r="B28" s="90"/>
      <c r="C28" s="92"/>
      <c r="D28" s="92"/>
      <c r="E28" s="70"/>
      <c r="F28" s="70"/>
      <c r="G28" s="70"/>
      <c r="H28" s="70"/>
      <c r="I28" s="70"/>
      <c r="J28" s="70"/>
      <c r="K28" s="70"/>
      <c r="L28" s="70"/>
      <c r="M28" s="70"/>
      <c r="N28" s="70"/>
      <c r="O28" s="70"/>
    </row>
    <row r="29" spans="1:15" ht="20.25" x14ac:dyDescent="0.25">
      <c r="A29" s="90"/>
      <c r="B29" s="90"/>
      <c r="C29" s="92"/>
      <c r="D29" s="92"/>
      <c r="E29" s="70"/>
      <c r="F29" s="70"/>
      <c r="G29" s="70"/>
      <c r="H29" s="70"/>
      <c r="I29" s="70"/>
      <c r="J29" s="70"/>
      <c r="K29" s="70"/>
      <c r="L29" s="70"/>
      <c r="M29" s="70"/>
      <c r="N29" s="70"/>
      <c r="O29" s="70"/>
    </row>
    <row r="30" spans="1:15" ht="20.25" x14ac:dyDescent="0.25">
      <c r="A30" s="90"/>
      <c r="B30" s="90"/>
      <c r="C30" s="92"/>
      <c r="D30" s="92"/>
      <c r="E30" s="70"/>
      <c r="F30" s="70"/>
      <c r="G30" s="70"/>
      <c r="H30" s="70"/>
      <c r="I30" s="70"/>
      <c r="J30" s="70"/>
      <c r="K30" s="70"/>
      <c r="L30" s="70"/>
      <c r="M30" s="70"/>
      <c r="N30" s="70"/>
      <c r="O30" s="70"/>
    </row>
    <row r="31" spans="1:15" ht="20.25" x14ac:dyDescent="0.25">
      <c r="A31" s="90"/>
      <c r="B31" s="90"/>
      <c r="C31" s="92"/>
      <c r="D31" s="92"/>
      <c r="E31" s="70"/>
      <c r="F31" s="70"/>
      <c r="G31" s="70"/>
      <c r="H31" s="70"/>
      <c r="I31" s="70"/>
      <c r="J31" s="70"/>
      <c r="K31" s="70"/>
      <c r="L31" s="70"/>
      <c r="M31" s="70"/>
      <c r="N31" s="70"/>
      <c r="O31" s="70"/>
    </row>
    <row r="32" spans="1:15" ht="20.25" x14ac:dyDescent="0.25">
      <c r="A32" s="90"/>
      <c r="B32" s="90"/>
      <c r="C32" s="92"/>
      <c r="D32" s="92"/>
      <c r="E32" s="70"/>
      <c r="F32" s="70"/>
      <c r="G32" s="70"/>
      <c r="H32" s="70"/>
      <c r="I32" s="70"/>
      <c r="J32" s="70"/>
      <c r="K32" s="70"/>
      <c r="L32" s="70"/>
      <c r="M32" s="70"/>
      <c r="N32" s="70"/>
      <c r="O32" s="70"/>
    </row>
    <row r="33" spans="1:15" ht="20.25" x14ac:dyDescent="0.25">
      <c r="A33" s="90"/>
      <c r="B33" s="90"/>
      <c r="C33" s="92"/>
      <c r="D33" s="92"/>
      <c r="E33" s="70"/>
      <c r="F33" s="70"/>
      <c r="G33" s="70"/>
      <c r="H33" s="70"/>
      <c r="I33" s="70"/>
      <c r="J33" s="70"/>
      <c r="K33" s="70"/>
      <c r="L33" s="70"/>
      <c r="M33" s="70"/>
      <c r="N33" s="70"/>
      <c r="O33" s="70"/>
    </row>
    <row r="34" spans="1:15" ht="20.25" x14ac:dyDescent="0.25">
      <c r="A34" s="90"/>
      <c r="B34" s="90"/>
      <c r="C34" s="92"/>
      <c r="D34" s="92"/>
      <c r="E34" s="70"/>
      <c r="F34" s="70"/>
      <c r="G34" s="70"/>
      <c r="H34" s="70"/>
      <c r="I34" s="70"/>
      <c r="J34" s="70"/>
      <c r="K34" s="70"/>
      <c r="L34" s="70"/>
      <c r="M34" s="70"/>
      <c r="N34" s="70"/>
      <c r="O34" s="70"/>
    </row>
    <row r="35" spans="1:15" ht="20.25" x14ac:dyDescent="0.25">
      <c r="A35" s="90"/>
      <c r="B35" s="90"/>
      <c r="C35" s="92"/>
      <c r="D35" s="92"/>
      <c r="E35" s="70"/>
      <c r="F35" s="70"/>
      <c r="G35" s="70"/>
      <c r="H35" s="70"/>
      <c r="I35" s="70"/>
      <c r="J35" s="70"/>
      <c r="K35" s="70"/>
      <c r="L35" s="70"/>
      <c r="M35" s="70"/>
      <c r="N35" s="70"/>
      <c r="O35" s="70"/>
    </row>
    <row r="36" spans="1:15" ht="20.25" x14ac:dyDescent="0.25">
      <c r="A36" s="90"/>
      <c r="B36" s="90"/>
      <c r="C36" s="92"/>
      <c r="D36" s="92"/>
      <c r="E36" s="70"/>
      <c r="F36" s="70"/>
      <c r="G36" s="70"/>
      <c r="H36" s="70"/>
      <c r="I36" s="70"/>
      <c r="J36" s="70"/>
      <c r="K36" s="70"/>
      <c r="L36" s="70"/>
      <c r="M36" s="70"/>
      <c r="N36" s="70"/>
      <c r="O36" s="70"/>
    </row>
    <row r="37" spans="1:15" ht="20.25" x14ac:dyDescent="0.25">
      <c r="A37" s="90"/>
      <c r="B37" s="90"/>
      <c r="C37" s="92"/>
      <c r="D37" s="92"/>
      <c r="E37" s="70"/>
      <c r="F37" s="70"/>
      <c r="G37" s="70"/>
      <c r="H37" s="70"/>
      <c r="I37" s="70"/>
      <c r="J37" s="70"/>
      <c r="K37" s="70"/>
      <c r="L37" s="70"/>
      <c r="M37" s="70"/>
      <c r="N37" s="70"/>
      <c r="O37" s="70"/>
    </row>
    <row r="38" spans="1:15" ht="20.25" x14ac:dyDescent="0.25">
      <c r="A38" s="90"/>
      <c r="B38" s="90"/>
      <c r="C38" s="92"/>
      <c r="D38" s="92"/>
      <c r="E38" s="70"/>
      <c r="F38" s="70"/>
      <c r="G38" s="70"/>
      <c r="H38" s="70"/>
      <c r="I38" s="70"/>
      <c r="J38" s="70"/>
      <c r="K38" s="70"/>
      <c r="L38" s="70"/>
      <c r="M38" s="70"/>
      <c r="N38" s="70"/>
      <c r="O38" s="70"/>
    </row>
    <row r="39" spans="1:15" ht="20.25" x14ac:dyDescent="0.25">
      <c r="A39" s="90"/>
      <c r="B39" s="90"/>
      <c r="C39" s="92"/>
      <c r="D39" s="92"/>
      <c r="E39" s="70"/>
      <c r="F39" s="70"/>
      <c r="G39" s="70"/>
      <c r="H39" s="70"/>
      <c r="I39" s="70"/>
      <c r="J39" s="70"/>
      <c r="K39" s="70"/>
      <c r="L39" s="70"/>
      <c r="M39" s="70"/>
      <c r="N39" s="70"/>
      <c r="O39" s="70"/>
    </row>
    <row r="40" spans="1:15" ht="20.25" x14ac:dyDescent="0.25">
      <c r="A40" s="90"/>
      <c r="B40" s="90"/>
      <c r="C40" s="92"/>
      <c r="D40" s="92"/>
      <c r="E40" s="70"/>
      <c r="F40" s="70"/>
      <c r="G40" s="70"/>
      <c r="H40" s="70"/>
      <c r="I40" s="70"/>
      <c r="J40" s="70"/>
      <c r="K40" s="70"/>
      <c r="L40" s="70"/>
      <c r="M40" s="70"/>
      <c r="N40" s="70"/>
      <c r="O40" s="70"/>
    </row>
    <row r="41" spans="1:15" ht="20.25" x14ac:dyDescent="0.25">
      <c r="A41" s="90"/>
      <c r="B41" s="90"/>
      <c r="C41" s="92"/>
      <c r="D41" s="92"/>
      <c r="E41" s="70"/>
      <c r="F41" s="70"/>
      <c r="G41" s="70"/>
      <c r="H41" s="70"/>
      <c r="I41" s="70"/>
      <c r="J41" s="70"/>
      <c r="K41" s="70"/>
      <c r="L41" s="70"/>
      <c r="M41" s="70"/>
      <c r="N41" s="70"/>
      <c r="O41" s="70"/>
    </row>
    <row r="42" spans="1:15" ht="20.25" x14ac:dyDescent="0.25">
      <c r="A42" s="90"/>
      <c r="B42" s="90"/>
      <c r="C42" s="92"/>
      <c r="D42" s="92"/>
      <c r="E42" s="70"/>
      <c r="F42" s="70"/>
      <c r="G42" s="70"/>
      <c r="H42" s="70"/>
      <c r="I42" s="70"/>
      <c r="J42" s="70"/>
      <c r="K42" s="70"/>
      <c r="L42" s="70"/>
      <c r="M42" s="70"/>
      <c r="N42" s="70"/>
      <c r="O42" s="70"/>
    </row>
    <row r="43" spans="1:15" ht="20.25" x14ac:dyDescent="0.25">
      <c r="A43" s="90"/>
      <c r="B43" s="90"/>
      <c r="C43" s="92"/>
      <c r="D43" s="92"/>
      <c r="E43" s="70"/>
      <c r="F43" s="70"/>
      <c r="G43" s="70"/>
      <c r="H43" s="70"/>
      <c r="I43" s="70"/>
      <c r="J43" s="70"/>
      <c r="K43" s="70"/>
      <c r="L43" s="70"/>
      <c r="M43" s="70"/>
      <c r="N43" s="70"/>
      <c r="O43" s="70"/>
    </row>
    <row r="44" spans="1:15" ht="20.25" x14ac:dyDescent="0.25">
      <c r="A44" s="90"/>
      <c r="B44" s="90"/>
      <c r="C44" s="92"/>
      <c r="D44" s="92"/>
      <c r="E44" s="70"/>
      <c r="F44" s="70"/>
      <c r="G44" s="70"/>
      <c r="H44" s="70"/>
      <c r="I44" s="70"/>
      <c r="J44" s="70"/>
      <c r="K44" s="70"/>
      <c r="L44" s="70"/>
      <c r="M44" s="70"/>
      <c r="N44" s="70"/>
      <c r="O44" s="70"/>
    </row>
    <row r="45" spans="1:15" ht="20.25" x14ac:dyDescent="0.25">
      <c r="A45" s="90"/>
      <c r="B45" s="90"/>
      <c r="C45" s="92"/>
      <c r="D45" s="92"/>
      <c r="E45" s="70"/>
      <c r="F45" s="70"/>
      <c r="G45" s="70"/>
      <c r="H45" s="70"/>
      <c r="I45" s="70"/>
      <c r="J45" s="70"/>
      <c r="K45" s="70"/>
      <c r="L45" s="70"/>
      <c r="M45" s="70"/>
      <c r="N45" s="70"/>
      <c r="O45" s="70"/>
    </row>
    <row r="46" spans="1:15" ht="20.25" x14ac:dyDescent="0.25">
      <c r="A46" s="90"/>
      <c r="B46" s="90"/>
      <c r="C46" s="92"/>
      <c r="D46" s="92"/>
      <c r="E46" s="70"/>
      <c r="F46" s="70"/>
      <c r="G46" s="70"/>
      <c r="H46" s="70"/>
      <c r="I46" s="70"/>
      <c r="J46" s="70"/>
      <c r="K46" s="70"/>
      <c r="L46" s="70"/>
      <c r="M46" s="70"/>
      <c r="N46" s="70"/>
      <c r="O46" s="70"/>
    </row>
    <row r="47" spans="1:15" ht="20.25" x14ac:dyDescent="0.25">
      <c r="A47" s="90"/>
      <c r="B47" s="90"/>
      <c r="C47" s="92"/>
      <c r="D47" s="92"/>
      <c r="E47" s="70"/>
      <c r="F47" s="70"/>
      <c r="G47" s="70"/>
      <c r="H47" s="70"/>
      <c r="I47" s="70"/>
      <c r="J47" s="70"/>
      <c r="K47" s="70"/>
      <c r="L47" s="70"/>
      <c r="M47" s="70"/>
      <c r="N47" s="70"/>
      <c r="O47" s="70"/>
    </row>
    <row r="48" spans="1:15" ht="20.25" x14ac:dyDescent="0.25">
      <c r="A48" s="90"/>
      <c r="B48" s="90"/>
      <c r="C48" s="92"/>
      <c r="D48" s="92"/>
      <c r="E48" s="70"/>
      <c r="F48" s="70"/>
      <c r="G48" s="70"/>
      <c r="H48" s="70"/>
      <c r="I48" s="70"/>
      <c r="J48" s="70"/>
      <c r="K48" s="70"/>
      <c r="L48" s="70"/>
      <c r="M48" s="70"/>
      <c r="N48" s="70"/>
      <c r="O48" s="70"/>
    </row>
    <row r="49" spans="1:15" ht="20.25" x14ac:dyDescent="0.25">
      <c r="A49" s="90"/>
      <c r="B49" s="90"/>
      <c r="C49" s="92"/>
      <c r="D49" s="92"/>
      <c r="E49" s="70"/>
      <c r="F49" s="70"/>
      <c r="G49" s="70"/>
      <c r="H49" s="70"/>
      <c r="I49" s="70"/>
      <c r="J49" s="70"/>
      <c r="K49" s="70"/>
      <c r="L49" s="70"/>
      <c r="M49" s="70"/>
      <c r="N49" s="70"/>
      <c r="O49" s="70"/>
    </row>
    <row r="50" spans="1:15" ht="20.25" x14ac:dyDescent="0.25">
      <c r="A50" s="90"/>
      <c r="B50" s="90"/>
      <c r="C50" s="92"/>
      <c r="D50" s="92"/>
      <c r="E50" s="70"/>
      <c r="F50" s="70"/>
      <c r="G50" s="70"/>
      <c r="H50" s="70"/>
      <c r="I50" s="70"/>
      <c r="J50" s="70"/>
      <c r="K50" s="70"/>
      <c r="L50" s="70"/>
      <c r="M50" s="70"/>
      <c r="N50" s="70"/>
      <c r="O50" s="70"/>
    </row>
    <row r="51" spans="1:15" ht="20.25" x14ac:dyDescent="0.25">
      <c r="A51" s="90"/>
      <c r="B51" s="90"/>
      <c r="C51" s="92"/>
      <c r="D51" s="92"/>
      <c r="E51" s="70"/>
      <c r="F51" s="70"/>
      <c r="G51" s="70"/>
      <c r="H51" s="70"/>
      <c r="I51" s="70"/>
      <c r="J51" s="70"/>
      <c r="K51" s="70"/>
      <c r="L51" s="70"/>
      <c r="M51" s="70"/>
      <c r="N51" s="70"/>
      <c r="O51" s="70"/>
    </row>
    <row r="52" spans="1:15" ht="20.25" x14ac:dyDescent="0.25">
      <c r="A52" s="90"/>
      <c r="B52" s="20"/>
      <c r="C52" s="26"/>
      <c r="D52" s="26"/>
    </row>
    <row r="53" spans="1:15" ht="20.25" x14ac:dyDescent="0.25">
      <c r="A53" s="90"/>
      <c r="B53" s="20"/>
      <c r="C53" s="26"/>
      <c r="D53" s="26"/>
    </row>
    <row r="54" spans="1:15" ht="20.25" x14ac:dyDescent="0.25">
      <c r="A54" s="90"/>
      <c r="B54" s="20"/>
      <c r="C54" s="26"/>
      <c r="D54" s="26"/>
    </row>
    <row r="55" spans="1:15" ht="20.25" x14ac:dyDescent="0.25">
      <c r="A55" s="90"/>
      <c r="B55" s="20"/>
      <c r="C55" s="26"/>
      <c r="D55" s="26"/>
    </row>
    <row r="56" spans="1:15" ht="20.25" x14ac:dyDescent="0.25">
      <c r="A56" s="90"/>
      <c r="B56" s="20"/>
      <c r="C56" s="26"/>
      <c r="D56" s="26"/>
    </row>
    <row r="57" spans="1:15" ht="20.25" x14ac:dyDescent="0.25">
      <c r="A57" s="90"/>
      <c r="B57" s="20"/>
      <c r="C57" s="26"/>
      <c r="D57" s="26"/>
    </row>
    <row r="58" spans="1:15" ht="20.25" x14ac:dyDescent="0.25">
      <c r="A58" s="90"/>
      <c r="B58" s="20"/>
      <c r="C58" s="26"/>
      <c r="D58" s="26"/>
    </row>
    <row r="59" spans="1:15" ht="20.25" x14ac:dyDescent="0.25">
      <c r="A59" s="90"/>
      <c r="B59" s="20"/>
      <c r="C59" s="26"/>
      <c r="D59" s="26"/>
    </row>
    <row r="60" spans="1:15" ht="20.25" x14ac:dyDescent="0.25">
      <c r="A60" s="90"/>
      <c r="B60" s="20"/>
      <c r="C60" s="26"/>
      <c r="D60" s="26"/>
    </row>
    <row r="61" spans="1:15" ht="20.25" x14ac:dyDescent="0.25">
      <c r="A61" s="90"/>
      <c r="B61" s="20"/>
      <c r="C61" s="26"/>
      <c r="D61" s="26"/>
    </row>
    <row r="62" spans="1:15" ht="20.25" x14ac:dyDescent="0.25">
      <c r="A62" s="90"/>
      <c r="B62" s="20"/>
      <c r="C62" s="26"/>
      <c r="D62" s="26"/>
    </row>
    <row r="63" spans="1:15" ht="20.25" x14ac:dyDescent="0.25">
      <c r="A63" s="90"/>
      <c r="B63" s="20"/>
      <c r="C63" s="26"/>
      <c r="D63" s="26"/>
    </row>
    <row r="64" spans="1:15" ht="20.25" x14ac:dyDescent="0.25">
      <c r="A64" s="90"/>
      <c r="B64" s="20"/>
      <c r="C64" s="26"/>
      <c r="D64" s="26"/>
    </row>
    <row r="65" spans="1:4" ht="20.25" x14ac:dyDescent="0.25">
      <c r="A65" s="90"/>
      <c r="B65" s="20"/>
      <c r="C65" s="26"/>
      <c r="D65" s="26"/>
    </row>
    <row r="66" spans="1:4" ht="20.25" x14ac:dyDescent="0.25">
      <c r="A66" s="90"/>
      <c r="B66" s="20"/>
      <c r="C66" s="26"/>
      <c r="D66" s="26"/>
    </row>
    <row r="67" spans="1:4" ht="20.25" x14ac:dyDescent="0.25">
      <c r="A67" s="90"/>
      <c r="B67" s="20"/>
      <c r="C67" s="26"/>
      <c r="D67" s="26"/>
    </row>
    <row r="68" spans="1:4" ht="20.25" x14ac:dyDescent="0.25">
      <c r="A68" s="90"/>
      <c r="B68" s="20"/>
      <c r="C68" s="26"/>
      <c r="D68" s="26"/>
    </row>
    <row r="69" spans="1:4" ht="20.25" x14ac:dyDescent="0.25">
      <c r="A69" s="90"/>
      <c r="B69" s="20"/>
      <c r="C69" s="26"/>
      <c r="D69" s="26"/>
    </row>
    <row r="70" spans="1:4" ht="20.25" x14ac:dyDescent="0.25">
      <c r="A70" s="90"/>
      <c r="B70" s="20"/>
      <c r="C70" s="26"/>
      <c r="D70" s="26"/>
    </row>
    <row r="71" spans="1:4" ht="20.25" x14ac:dyDescent="0.25">
      <c r="A71" s="90"/>
      <c r="B71" s="20"/>
      <c r="C71" s="26"/>
      <c r="D71" s="26"/>
    </row>
    <row r="72" spans="1:4" ht="20.25" x14ac:dyDescent="0.25">
      <c r="A72" s="90"/>
      <c r="B72" s="20"/>
      <c r="C72" s="26"/>
      <c r="D72" s="26"/>
    </row>
    <row r="73" spans="1:4" ht="20.25" x14ac:dyDescent="0.25">
      <c r="A73" s="90"/>
      <c r="B73" s="20"/>
      <c r="C73" s="26"/>
      <c r="D73" s="26"/>
    </row>
    <row r="74" spans="1:4" ht="20.25" x14ac:dyDescent="0.25">
      <c r="A74" s="90"/>
      <c r="B74" s="20"/>
      <c r="C74" s="26"/>
      <c r="D74" s="26"/>
    </row>
    <row r="75" spans="1:4" ht="20.25" x14ac:dyDescent="0.25">
      <c r="A75" s="90"/>
      <c r="B75" s="20"/>
      <c r="C75" s="26"/>
      <c r="D75" s="26"/>
    </row>
    <row r="76" spans="1:4" ht="20.25" x14ac:dyDescent="0.25">
      <c r="A76" s="90"/>
      <c r="B76" s="20"/>
      <c r="C76" s="26"/>
      <c r="D76" s="26"/>
    </row>
    <row r="77" spans="1:4" ht="20.25" x14ac:dyDescent="0.25">
      <c r="A77" s="90"/>
      <c r="B77" s="20"/>
      <c r="C77" s="26"/>
      <c r="D77" s="26"/>
    </row>
    <row r="78" spans="1:4" ht="20.25" x14ac:dyDescent="0.25">
      <c r="A78" s="90"/>
      <c r="B78" s="20"/>
      <c r="C78" s="26"/>
      <c r="D78" s="26"/>
    </row>
    <row r="79" spans="1:4" ht="20.25" x14ac:dyDescent="0.25">
      <c r="A79" s="90"/>
      <c r="B79" s="20"/>
      <c r="C79" s="26"/>
      <c r="D79" s="26"/>
    </row>
    <row r="80" spans="1:4" ht="20.25" x14ac:dyDescent="0.25">
      <c r="A80" s="90"/>
      <c r="B80" s="20"/>
      <c r="C80" s="26"/>
      <c r="D80" s="26"/>
    </row>
    <row r="81" spans="1:4" ht="20.25" x14ac:dyDescent="0.25">
      <c r="A81" s="90"/>
      <c r="B81" s="20"/>
      <c r="C81" s="26"/>
      <c r="D81" s="26"/>
    </row>
    <row r="82" spans="1:4" ht="20.25" x14ac:dyDescent="0.25">
      <c r="A82" s="90"/>
      <c r="B82" s="20"/>
      <c r="C82" s="26"/>
      <c r="D82" s="26"/>
    </row>
    <row r="83" spans="1:4" ht="20.25" x14ac:dyDescent="0.25">
      <c r="A83" s="90"/>
      <c r="B83" s="20"/>
      <c r="C83" s="26"/>
      <c r="D83" s="26"/>
    </row>
    <row r="84" spans="1:4" ht="20.25" x14ac:dyDescent="0.25">
      <c r="A84" s="90"/>
      <c r="B84" s="20"/>
      <c r="C84" s="26"/>
      <c r="D84" s="26"/>
    </row>
    <row r="85" spans="1:4" ht="20.25" x14ac:dyDescent="0.25">
      <c r="A85" s="90"/>
      <c r="B85" s="20"/>
      <c r="C85" s="26"/>
      <c r="D85" s="26"/>
    </row>
    <row r="86" spans="1:4" ht="20.25" x14ac:dyDescent="0.25">
      <c r="A86" s="90"/>
      <c r="B86" s="20"/>
      <c r="C86" s="26"/>
      <c r="D86" s="26"/>
    </row>
    <row r="87" spans="1:4" ht="20.25" x14ac:dyDescent="0.25">
      <c r="A87" s="90"/>
      <c r="B87" s="20"/>
      <c r="C87" s="26"/>
      <c r="D87" s="26"/>
    </row>
    <row r="88" spans="1:4" ht="20.25" x14ac:dyDescent="0.25">
      <c r="A88" s="90"/>
      <c r="B88" s="20"/>
      <c r="C88" s="26"/>
      <c r="D88" s="26"/>
    </row>
    <row r="89" spans="1:4" ht="20.25" x14ac:dyDescent="0.25">
      <c r="A89" s="90"/>
      <c r="B89" s="20"/>
      <c r="C89" s="26"/>
      <c r="D89" s="26"/>
    </row>
    <row r="90" spans="1:4" ht="20.25" x14ac:dyDescent="0.25">
      <c r="A90" s="90"/>
      <c r="B90" s="20"/>
      <c r="C90" s="26"/>
      <c r="D90" s="26"/>
    </row>
    <row r="91" spans="1:4" ht="20.25" x14ac:dyDescent="0.25">
      <c r="A91" s="90"/>
      <c r="B91" s="20"/>
      <c r="C91" s="26"/>
      <c r="D91" s="26"/>
    </row>
    <row r="92" spans="1:4" ht="20.25" x14ac:dyDescent="0.25">
      <c r="A92" s="90"/>
      <c r="B92" s="20"/>
      <c r="C92" s="26"/>
      <c r="D92" s="26"/>
    </row>
    <row r="93" spans="1:4" ht="20.25" x14ac:dyDescent="0.25">
      <c r="A93" s="90"/>
      <c r="B93" s="20"/>
      <c r="C93" s="26"/>
      <c r="D93" s="26"/>
    </row>
    <row r="94" spans="1:4" ht="20.25" x14ac:dyDescent="0.25">
      <c r="A94" s="90"/>
      <c r="B94" s="20"/>
      <c r="C94" s="26"/>
      <c r="D94" s="26"/>
    </row>
    <row r="95" spans="1:4" ht="20.25" x14ac:dyDescent="0.25">
      <c r="A95" s="90"/>
      <c r="B95" s="20"/>
      <c r="C95" s="26"/>
      <c r="D95" s="26"/>
    </row>
    <row r="96" spans="1:4" ht="20.25" x14ac:dyDescent="0.25">
      <c r="A96" s="90"/>
      <c r="B96" s="20"/>
      <c r="C96" s="26"/>
      <c r="D96" s="26"/>
    </row>
    <row r="97" spans="1:4" ht="20.25" x14ac:dyDescent="0.25">
      <c r="A97" s="90"/>
      <c r="B97" s="20"/>
      <c r="C97" s="26"/>
      <c r="D97" s="26"/>
    </row>
    <row r="98" spans="1:4" ht="20.25" x14ac:dyDescent="0.25">
      <c r="A98" s="90"/>
      <c r="B98" s="20"/>
      <c r="C98" s="26"/>
      <c r="D98" s="26"/>
    </row>
    <row r="99" spans="1:4" ht="20.25" x14ac:dyDescent="0.25">
      <c r="A99" s="90"/>
      <c r="B99" s="20"/>
      <c r="C99" s="26"/>
      <c r="D99" s="26"/>
    </row>
    <row r="100" spans="1:4" ht="20.25" x14ac:dyDescent="0.25">
      <c r="A100" s="90"/>
      <c r="B100" s="20"/>
      <c r="C100" s="26"/>
      <c r="D100" s="26"/>
    </row>
    <row r="101" spans="1:4" ht="20.25" x14ac:dyDescent="0.25">
      <c r="A101" s="90"/>
      <c r="B101" s="20"/>
      <c r="C101" s="26"/>
      <c r="D101" s="26"/>
    </row>
    <row r="102" spans="1:4" ht="20.25" x14ac:dyDescent="0.25">
      <c r="A102" s="90"/>
      <c r="B102" s="20"/>
      <c r="C102" s="26"/>
      <c r="D102" s="26"/>
    </row>
    <row r="103" spans="1:4" ht="20.25" x14ac:dyDescent="0.25">
      <c r="A103" s="90"/>
      <c r="B103" s="20"/>
      <c r="C103" s="26"/>
      <c r="D103" s="26"/>
    </row>
    <row r="104" spans="1:4" ht="20.25" x14ac:dyDescent="0.25">
      <c r="A104" s="90"/>
      <c r="B104" s="20"/>
      <c r="C104" s="26"/>
      <c r="D104" s="26"/>
    </row>
    <row r="105" spans="1:4" ht="20.25" x14ac:dyDescent="0.25">
      <c r="A105" s="90"/>
      <c r="B105" s="20"/>
      <c r="C105" s="26"/>
      <c r="D105" s="26"/>
    </row>
    <row r="106" spans="1:4" ht="20.25" x14ac:dyDescent="0.25">
      <c r="A106" s="90"/>
      <c r="B106" s="20"/>
      <c r="C106" s="26"/>
      <c r="D106" s="26"/>
    </row>
    <row r="107" spans="1:4" ht="20.25" x14ac:dyDescent="0.25">
      <c r="A107" s="90"/>
      <c r="B107" s="20"/>
      <c r="C107" s="26"/>
      <c r="D107" s="26"/>
    </row>
    <row r="108" spans="1:4" ht="20.25" x14ac:dyDescent="0.25">
      <c r="A108" s="90"/>
      <c r="B108" s="20"/>
      <c r="C108" s="26"/>
      <c r="D108" s="26"/>
    </row>
    <row r="109" spans="1:4" ht="20.25" x14ac:dyDescent="0.25">
      <c r="A109" s="90"/>
      <c r="B109" s="20"/>
      <c r="C109" s="26"/>
      <c r="D109" s="26"/>
    </row>
    <row r="110" spans="1:4" ht="20.25" x14ac:dyDescent="0.25">
      <c r="A110" s="90"/>
      <c r="B110" s="20"/>
      <c r="C110" s="26"/>
      <c r="D110" s="26"/>
    </row>
    <row r="111" spans="1:4" ht="20.25" x14ac:dyDescent="0.25">
      <c r="A111" s="90"/>
      <c r="B111" s="20"/>
      <c r="C111" s="26"/>
      <c r="D111" s="26"/>
    </row>
    <row r="112" spans="1:4" ht="20.25" x14ac:dyDescent="0.25">
      <c r="A112" s="90"/>
      <c r="B112" s="20"/>
      <c r="C112" s="26"/>
      <c r="D112" s="26"/>
    </row>
    <row r="113" spans="1:4" ht="20.25" x14ac:dyDescent="0.25">
      <c r="A113" s="90"/>
      <c r="B113" s="20"/>
      <c r="C113" s="26"/>
      <c r="D113" s="26"/>
    </row>
    <row r="114" spans="1:4" ht="20.25" x14ac:dyDescent="0.25">
      <c r="A114" s="90"/>
      <c r="B114" s="20"/>
      <c r="C114" s="26"/>
      <c r="D114" s="26"/>
    </row>
    <row r="115" spans="1:4" ht="20.25" x14ac:dyDescent="0.25">
      <c r="A115" s="90"/>
      <c r="B115" s="20"/>
      <c r="C115" s="26"/>
      <c r="D115" s="26"/>
    </row>
    <row r="116" spans="1:4" ht="20.25" x14ac:dyDescent="0.25">
      <c r="A116" s="90"/>
      <c r="B116" s="20"/>
      <c r="C116" s="26"/>
      <c r="D116" s="26"/>
    </row>
    <row r="117" spans="1:4" ht="20.25" x14ac:dyDescent="0.25">
      <c r="A117" s="90"/>
      <c r="B117" s="20"/>
      <c r="C117" s="26"/>
      <c r="D117" s="26"/>
    </row>
    <row r="118" spans="1:4" ht="20.25" x14ac:dyDescent="0.25">
      <c r="A118" s="90"/>
      <c r="B118" s="20"/>
      <c r="C118" s="26"/>
      <c r="D118" s="26"/>
    </row>
    <row r="119" spans="1:4" ht="20.25" x14ac:dyDescent="0.25">
      <c r="A119" s="90"/>
      <c r="B119" s="20"/>
      <c r="C119" s="26"/>
      <c r="D119" s="26"/>
    </row>
    <row r="120" spans="1:4" ht="20.25" x14ac:dyDescent="0.25">
      <c r="A120" s="90"/>
      <c r="B120" s="20"/>
      <c r="C120" s="26"/>
      <c r="D120" s="26"/>
    </row>
    <row r="121" spans="1:4" ht="20.25" x14ac:dyDescent="0.25">
      <c r="A121" s="90"/>
      <c r="B121" s="20"/>
      <c r="C121" s="26"/>
      <c r="D121" s="26"/>
    </row>
    <row r="122" spans="1:4" ht="20.25" x14ac:dyDescent="0.25">
      <c r="A122" s="90"/>
      <c r="B122" s="20"/>
      <c r="C122" s="26"/>
      <c r="D122" s="26"/>
    </row>
    <row r="123" spans="1:4" ht="20.25" x14ac:dyDescent="0.25">
      <c r="A123" s="90"/>
      <c r="B123" s="20"/>
      <c r="C123" s="26"/>
      <c r="D123" s="26"/>
    </row>
    <row r="124" spans="1:4" ht="20.25" x14ac:dyDescent="0.25">
      <c r="A124" s="90"/>
      <c r="B124" s="20"/>
      <c r="C124" s="26"/>
      <c r="D124" s="26"/>
    </row>
    <row r="125" spans="1:4" ht="20.25" x14ac:dyDescent="0.25">
      <c r="A125" s="90"/>
      <c r="B125" s="20"/>
      <c r="C125" s="26"/>
      <c r="D125" s="26"/>
    </row>
    <row r="126" spans="1:4" ht="20.25" x14ac:dyDescent="0.25">
      <c r="A126" s="90"/>
      <c r="B126" s="20"/>
      <c r="C126" s="26"/>
      <c r="D126" s="26"/>
    </row>
    <row r="127" spans="1:4" ht="20.25" x14ac:dyDescent="0.25">
      <c r="A127" s="90"/>
      <c r="B127" s="20"/>
      <c r="C127" s="26"/>
      <c r="D127" s="26"/>
    </row>
    <row r="128" spans="1:4" ht="20.25" x14ac:dyDescent="0.25">
      <c r="A128" s="90"/>
      <c r="B128" s="20"/>
      <c r="C128" s="26"/>
      <c r="D128" s="26"/>
    </row>
    <row r="129" spans="1:4" ht="20.25" x14ac:dyDescent="0.25">
      <c r="A129" s="90"/>
      <c r="B129" s="20"/>
      <c r="C129" s="26"/>
      <c r="D129" s="26"/>
    </row>
    <row r="130" spans="1:4" ht="20.25" x14ac:dyDescent="0.25">
      <c r="A130" s="90"/>
      <c r="B130" s="20"/>
      <c r="C130" s="26"/>
      <c r="D130" s="26"/>
    </row>
    <row r="131" spans="1:4" ht="20.25" x14ac:dyDescent="0.25">
      <c r="A131" s="90"/>
      <c r="B131" s="20"/>
      <c r="C131" s="26"/>
      <c r="D131" s="26"/>
    </row>
    <row r="132" spans="1:4" ht="20.25" x14ac:dyDescent="0.25">
      <c r="A132" s="90"/>
      <c r="B132" s="20"/>
      <c r="C132" s="26"/>
      <c r="D132" s="26"/>
    </row>
    <row r="133" spans="1:4" ht="20.25" x14ac:dyDescent="0.25">
      <c r="A133" s="90"/>
      <c r="B133" s="20"/>
      <c r="C133" s="26"/>
      <c r="D133" s="26"/>
    </row>
    <row r="134" spans="1:4" ht="20.25" x14ac:dyDescent="0.25">
      <c r="A134" s="90"/>
      <c r="B134" s="20"/>
      <c r="C134" s="26"/>
      <c r="D134" s="26"/>
    </row>
    <row r="135" spans="1:4" ht="20.25" x14ac:dyDescent="0.25">
      <c r="A135" s="90"/>
      <c r="B135" s="20"/>
      <c r="C135" s="26"/>
      <c r="D135" s="26"/>
    </row>
    <row r="136" spans="1:4" ht="20.25" x14ac:dyDescent="0.25">
      <c r="A136" s="90"/>
      <c r="B136" s="20"/>
      <c r="C136" s="26"/>
      <c r="D136" s="26"/>
    </row>
    <row r="137" spans="1:4" ht="20.25" x14ac:dyDescent="0.25">
      <c r="A137" s="90"/>
      <c r="B137" s="20"/>
      <c r="C137" s="26"/>
      <c r="D137" s="26"/>
    </row>
    <row r="138" spans="1:4" ht="20.25" x14ac:dyDescent="0.25">
      <c r="A138" s="90"/>
      <c r="B138" s="20"/>
      <c r="C138" s="26"/>
      <c r="D138" s="26"/>
    </row>
    <row r="139" spans="1:4" ht="20.25" x14ac:dyDescent="0.25">
      <c r="A139" s="90"/>
      <c r="B139" s="20"/>
      <c r="C139" s="26"/>
      <c r="D139" s="26"/>
    </row>
    <row r="140" spans="1:4" ht="20.25" x14ac:dyDescent="0.25">
      <c r="A140" s="90"/>
      <c r="B140" s="20"/>
      <c r="C140" s="26"/>
      <c r="D140" s="26"/>
    </row>
    <row r="141" spans="1:4" ht="20.25" x14ac:dyDescent="0.25">
      <c r="A141" s="90"/>
      <c r="B141" s="20"/>
      <c r="C141" s="26"/>
      <c r="D141" s="26"/>
    </row>
    <row r="142" spans="1:4" ht="20.25" x14ac:dyDescent="0.25">
      <c r="A142" s="90"/>
      <c r="B142" s="20"/>
      <c r="C142" s="26"/>
      <c r="D142" s="26"/>
    </row>
    <row r="143" spans="1:4" ht="20.25" x14ac:dyDescent="0.25">
      <c r="A143" s="90"/>
      <c r="B143" s="20"/>
      <c r="C143" s="26"/>
      <c r="D143" s="26"/>
    </row>
    <row r="144" spans="1:4" ht="20.25" x14ac:dyDescent="0.25">
      <c r="A144" s="90"/>
      <c r="B144" s="20"/>
      <c r="C144" s="26"/>
      <c r="D144" s="26"/>
    </row>
    <row r="145" spans="1:4" ht="20.25" x14ac:dyDescent="0.25">
      <c r="A145" s="90"/>
      <c r="B145" s="20"/>
      <c r="C145" s="26"/>
      <c r="D145" s="26"/>
    </row>
    <row r="146" spans="1:4" ht="20.25" x14ac:dyDescent="0.25">
      <c r="A146" s="90"/>
      <c r="B146" s="20"/>
      <c r="C146" s="26"/>
      <c r="D146" s="26"/>
    </row>
    <row r="147" spans="1:4" ht="20.25" x14ac:dyDescent="0.25">
      <c r="A147" s="90"/>
      <c r="B147" s="20"/>
      <c r="C147" s="26"/>
      <c r="D147" s="26"/>
    </row>
    <row r="148" spans="1:4" ht="20.25" x14ac:dyDescent="0.25">
      <c r="A148" s="90"/>
      <c r="B148" s="20"/>
      <c r="C148" s="26"/>
      <c r="D148" s="26"/>
    </row>
    <row r="149" spans="1:4" ht="20.25" x14ac:dyDescent="0.25">
      <c r="A149" s="90"/>
      <c r="B149" s="20"/>
      <c r="C149" s="26"/>
      <c r="D149" s="26"/>
    </row>
    <row r="150" spans="1:4" ht="20.25" x14ac:dyDescent="0.25">
      <c r="A150" s="90"/>
      <c r="B150" s="20"/>
      <c r="C150" s="26"/>
      <c r="D150" s="26"/>
    </row>
    <row r="151" spans="1:4" ht="20.25" x14ac:dyDescent="0.25">
      <c r="A151" s="90"/>
      <c r="B151" s="20"/>
      <c r="C151" s="26"/>
      <c r="D151" s="26"/>
    </row>
    <row r="152" spans="1:4" ht="20.25" x14ac:dyDescent="0.25">
      <c r="A152" s="90"/>
      <c r="B152" s="20"/>
      <c r="C152" s="26"/>
      <c r="D152" s="26"/>
    </row>
    <row r="153" spans="1:4" ht="20.25" x14ac:dyDescent="0.25">
      <c r="A153" s="90"/>
      <c r="B153" s="20"/>
      <c r="C153" s="26"/>
      <c r="D153" s="26"/>
    </row>
    <row r="154" spans="1:4" ht="20.25" x14ac:dyDescent="0.25">
      <c r="A154" s="90"/>
      <c r="B154" s="20"/>
      <c r="C154" s="26"/>
      <c r="D154" s="26"/>
    </row>
    <row r="155" spans="1:4" ht="20.25" x14ac:dyDescent="0.25">
      <c r="A155" s="90"/>
      <c r="B155" s="20"/>
      <c r="C155" s="26"/>
      <c r="D155" s="26"/>
    </row>
    <row r="156" spans="1:4" ht="20.25" x14ac:dyDescent="0.25">
      <c r="A156" s="90"/>
      <c r="B156" s="20"/>
      <c r="C156" s="26"/>
      <c r="D156" s="26"/>
    </row>
    <row r="157" spans="1:4" ht="20.25" x14ac:dyDescent="0.25">
      <c r="A157" s="90"/>
      <c r="B157" s="20"/>
      <c r="C157" s="26"/>
      <c r="D157" s="26"/>
    </row>
    <row r="158" spans="1:4" ht="20.25" x14ac:dyDescent="0.25">
      <c r="A158" s="90"/>
      <c r="B158" s="20"/>
      <c r="C158" s="26"/>
      <c r="D158" s="26"/>
    </row>
    <row r="159" spans="1:4" ht="20.25" x14ac:dyDescent="0.25">
      <c r="A159" s="90"/>
      <c r="B159" s="20"/>
      <c r="C159" s="26"/>
      <c r="D159" s="26"/>
    </row>
    <row r="160" spans="1:4" ht="20.25" x14ac:dyDescent="0.25">
      <c r="A160" s="90"/>
      <c r="B160" s="20"/>
      <c r="C160" s="26"/>
      <c r="D160" s="26"/>
    </row>
    <row r="161" spans="1:4" ht="20.25" x14ac:dyDescent="0.25">
      <c r="A161" s="90"/>
      <c r="B161" s="20"/>
      <c r="C161" s="26"/>
      <c r="D161" s="26"/>
    </row>
    <row r="162" spans="1:4" ht="20.25" x14ac:dyDescent="0.25">
      <c r="A162" s="90"/>
      <c r="B162" s="20"/>
      <c r="C162" s="26"/>
      <c r="D162" s="26"/>
    </row>
    <row r="163" spans="1:4" ht="20.25" x14ac:dyDescent="0.25">
      <c r="A163" s="90"/>
      <c r="B163" s="20"/>
      <c r="C163" s="26"/>
      <c r="D163" s="26"/>
    </row>
    <row r="164" spans="1:4" ht="20.25" x14ac:dyDescent="0.25">
      <c r="A164" s="90"/>
      <c r="B164" s="20"/>
      <c r="C164" s="26"/>
      <c r="D164" s="26"/>
    </row>
    <row r="165" spans="1:4" ht="20.25" x14ac:dyDescent="0.25">
      <c r="A165" s="90"/>
      <c r="B165" s="20"/>
      <c r="C165" s="26"/>
      <c r="D165" s="26"/>
    </row>
    <row r="166" spans="1:4" ht="20.25" x14ac:dyDescent="0.25">
      <c r="A166" s="90"/>
      <c r="B166" s="20"/>
      <c r="C166" s="26"/>
      <c r="D166" s="26"/>
    </row>
    <row r="167" spans="1:4" ht="20.25" x14ac:dyDescent="0.25">
      <c r="A167" s="90"/>
      <c r="B167" s="20"/>
      <c r="C167" s="26"/>
      <c r="D167" s="26"/>
    </row>
    <row r="168" spans="1:4" ht="20.25" x14ac:dyDescent="0.25">
      <c r="A168" s="90"/>
      <c r="B168" s="20"/>
      <c r="C168" s="26"/>
      <c r="D168" s="26"/>
    </row>
    <row r="169" spans="1:4" ht="20.25" x14ac:dyDescent="0.25">
      <c r="A169" s="90"/>
      <c r="B169" s="20"/>
      <c r="C169" s="26"/>
      <c r="D169" s="26"/>
    </row>
    <row r="170" spans="1:4" ht="20.25" x14ac:dyDescent="0.25">
      <c r="A170" s="90"/>
      <c r="B170" s="20"/>
      <c r="C170" s="26"/>
      <c r="D170" s="26"/>
    </row>
    <row r="171" spans="1:4" ht="20.25" x14ac:dyDescent="0.25">
      <c r="A171" s="90"/>
      <c r="B171" s="20"/>
      <c r="C171" s="26"/>
      <c r="D171" s="26"/>
    </row>
    <row r="172" spans="1:4" ht="20.25" x14ac:dyDescent="0.25">
      <c r="A172" s="90"/>
      <c r="B172" s="20"/>
      <c r="C172" s="26"/>
      <c r="D172" s="26"/>
    </row>
    <row r="173" spans="1:4" ht="20.25" x14ac:dyDescent="0.25">
      <c r="A173" s="90"/>
      <c r="B173" s="20"/>
      <c r="C173" s="26"/>
      <c r="D173" s="26"/>
    </row>
    <row r="174" spans="1:4" ht="20.25" x14ac:dyDescent="0.25">
      <c r="A174" s="90"/>
      <c r="B174" s="20"/>
      <c r="C174" s="26"/>
      <c r="D174" s="26"/>
    </row>
    <row r="175" spans="1:4" ht="20.25" x14ac:dyDescent="0.25">
      <c r="A175" s="90"/>
      <c r="B175" s="20"/>
      <c r="C175" s="26"/>
      <c r="D175" s="26"/>
    </row>
    <row r="176" spans="1:4" ht="20.25" x14ac:dyDescent="0.25">
      <c r="A176" s="90"/>
      <c r="B176" s="20"/>
      <c r="C176" s="26"/>
      <c r="D176" s="26"/>
    </row>
    <row r="177" spans="1:4" ht="20.25" x14ac:dyDescent="0.25">
      <c r="A177" s="90"/>
      <c r="B177" s="20"/>
      <c r="C177" s="26"/>
      <c r="D177" s="26"/>
    </row>
    <row r="178" spans="1:4" ht="20.25" x14ac:dyDescent="0.25">
      <c r="A178" s="90"/>
      <c r="B178" s="20"/>
      <c r="C178" s="26"/>
      <c r="D178" s="26"/>
    </row>
    <row r="179" spans="1:4" ht="20.25" x14ac:dyDescent="0.25">
      <c r="A179" s="90"/>
      <c r="B179" s="20"/>
      <c r="C179" s="26"/>
      <c r="D179" s="26"/>
    </row>
    <row r="180" spans="1:4" ht="20.25" x14ac:dyDescent="0.25">
      <c r="A180" s="90"/>
      <c r="B180" s="20"/>
      <c r="C180" s="26"/>
      <c r="D180" s="26"/>
    </row>
    <row r="181" spans="1:4" ht="20.25" x14ac:dyDescent="0.25">
      <c r="A181" s="90"/>
      <c r="B181" s="20"/>
      <c r="C181" s="26"/>
      <c r="D181" s="26"/>
    </row>
    <row r="182" spans="1:4" ht="20.25" x14ac:dyDescent="0.25">
      <c r="A182" s="90"/>
      <c r="B182" s="20"/>
      <c r="C182" s="26"/>
      <c r="D182" s="26"/>
    </row>
    <row r="183" spans="1:4" ht="20.25" x14ac:dyDescent="0.25">
      <c r="A183" s="90"/>
      <c r="B183" s="20"/>
      <c r="C183" s="26"/>
      <c r="D183" s="26"/>
    </row>
    <row r="184" spans="1:4" ht="20.25" x14ac:dyDescent="0.25">
      <c r="A184" s="90"/>
      <c r="B184" s="20"/>
      <c r="C184" s="26"/>
      <c r="D184" s="26"/>
    </row>
    <row r="185" spans="1:4" ht="20.25" x14ac:dyDescent="0.25">
      <c r="A185" s="90"/>
      <c r="B185" s="20"/>
      <c r="C185" s="26"/>
      <c r="D185" s="26"/>
    </row>
    <row r="186" spans="1:4" ht="20.25" x14ac:dyDescent="0.25">
      <c r="A186" s="90"/>
      <c r="B186" s="20"/>
      <c r="C186" s="26"/>
      <c r="D186" s="26"/>
    </row>
    <row r="187" spans="1:4" ht="20.25" x14ac:dyDescent="0.25">
      <c r="A187" s="90"/>
      <c r="B187" s="20"/>
      <c r="C187" s="26"/>
      <c r="D187" s="26"/>
    </row>
    <row r="188" spans="1:4" ht="20.25" x14ac:dyDescent="0.25">
      <c r="A188" s="90"/>
      <c r="B188" s="20"/>
      <c r="C188" s="26"/>
      <c r="D188" s="26"/>
    </row>
    <row r="189" spans="1:4" ht="20.25" x14ac:dyDescent="0.25">
      <c r="A189" s="90"/>
      <c r="B189" s="20"/>
      <c r="C189" s="26"/>
      <c r="D189" s="26"/>
    </row>
    <row r="190" spans="1:4" ht="20.25" x14ac:dyDescent="0.25">
      <c r="A190" s="90"/>
      <c r="B190" s="20"/>
      <c r="C190" s="26"/>
      <c r="D190" s="26"/>
    </row>
    <row r="191" spans="1:4" ht="20.25" x14ac:dyDescent="0.25">
      <c r="A191" s="90"/>
      <c r="B191" s="20"/>
      <c r="C191" s="26"/>
      <c r="D191" s="26"/>
    </row>
    <row r="192" spans="1:4" ht="20.25" x14ac:dyDescent="0.25">
      <c r="A192" s="90"/>
      <c r="B192" s="20"/>
      <c r="C192" s="26"/>
      <c r="D192" s="26"/>
    </row>
    <row r="193" spans="1:4" ht="20.25" x14ac:dyDescent="0.25">
      <c r="A193" s="90"/>
      <c r="B193" s="20"/>
      <c r="C193" s="26"/>
      <c r="D193" s="26"/>
    </row>
    <row r="194" spans="1:4" ht="20.25" x14ac:dyDescent="0.25">
      <c r="A194" s="90"/>
      <c r="B194" s="20"/>
      <c r="C194" s="26"/>
      <c r="D194" s="26"/>
    </row>
    <row r="195" spans="1:4" ht="20.25" x14ac:dyDescent="0.25">
      <c r="A195" s="90"/>
      <c r="B195" s="20"/>
      <c r="C195" s="26"/>
      <c r="D195" s="26"/>
    </row>
    <row r="196" spans="1:4" ht="20.25" x14ac:dyDescent="0.25">
      <c r="A196" s="90"/>
      <c r="B196" s="20"/>
      <c r="C196" s="26"/>
      <c r="D196" s="26"/>
    </row>
    <row r="197" spans="1:4" ht="20.25" x14ac:dyDescent="0.25">
      <c r="A197" s="90"/>
      <c r="B197" s="20"/>
      <c r="C197" s="26"/>
      <c r="D197" s="26"/>
    </row>
    <row r="198" spans="1:4" ht="20.25" x14ac:dyDescent="0.25">
      <c r="A198" s="90"/>
      <c r="B198" s="20"/>
      <c r="C198" s="26"/>
      <c r="D198" s="26"/>
    </row>
    <row r="199" spans="1:4" ht="20.25" x14ac:dyDescent="0.25">
      <c r="A199" s="90"/>
      <c r="B199" s="20"/>
      <c r="C199" s="26"/>
      <c r="D199" s="26"/>
    </row>
    <row r="200" spans="1:4" ht="20.25" x14ac:dyDescent="0.25">
      <c r="A200" s="90"/>
      <c r="B200" s="20"/>
      <c r="C200" s="26"/>
      <c r="D200" s="26"/>
    </row>
    <row r="201" spans="1:4" ht="20.25" x14ac:dyDescent="0.25">
      <c r="A201" s="90"/>
      <c r="B201" s="20"/>
      <c r="C201" s="26"/>
      <c r="D201" s="26"/>
    </row>
    <row r="202" spans="1:4" ht="20.25" x14ac:dyDescent="0.25">
      <c r="A202" s="90"/>
      <c r="B202" s="20"/>
      <c r="C202" s="26"/>
      <c r="D202" s="26"/>
    </row>
    <row r="203" spans="1:4" ht="20.25" x14ac:dyDescent="0.25">
      <c r="A203" s="90"/>
      <c r="B203" s="20"/>
      <c r="C203" s="26"/>
      <c r="D203" s="26"/>
    </row>
    <row r="204" spans="1:4" ht="20.25" x14ac:dyDescent="0.25">
      <c r="A204" s="90"/>
      <c r="B204" s="20"/>
      <c r="C204" s="26"/>
      <c r="D204" s="26"/>
    </row>
    <row r="205" spans="1:4" ht="20.25" x14ac:dyDescent="0.25">
      <c r="A205" s="90"/>
      <c r="B205" s="20"/>
      <c r="C205" s="26"/>
      <c r="D205" s="26"/>
    </row>
    <row r="206" spans="1:4" ht="20.25" x14ac:dyDescent="0.25">
      <c r="A206" s="90"/>
      <c r="B206" s="20"/>
      <c r="C206" s="26"/>
      <c r="D206" s="26"/>
    </row>
    <row r="207" spans="1:4" ht="20.25" x14ac:dyDescent="0.25">
      <c r="A207" s="90"/>
      <c r="B207" s="20"/>
      <c r="C207" s="26"/>
      <c r="D207" s="26"/>
    </row>
    <row r="208" spans="1:4" x14ac:dyDescent="0.25">
      <c r="A208" s="70"/>
      <c r="B208" s="20"/>
      <c r="C208" s="20"/>
      <c r="D208" s="20"/>
    </row>
    <row r="209" spans="1:8" ht="20.25" x14ac:dyDescent="0.25">
      <c r="A209" s="70"/>
      <c r="B209" s="22" t="s">
        <v>219</v>
      </c>
      <c r="C209" s="22" t="s">
        <v>220</v>
      </c>
      <c r="D209" s="25" t="s">
        <v>219</v>
      </c>
      <c r="E209" s="25" t="s">
        <v>220</v>
      </c>
    </row>
    <row r="210" spans="1:8" ht="21" x14ac:dyDescent="0.35">
      <c r="A210" s="70"/>
      <c r="B210" s="23" t="s">
        <v>221</v>
      </c>
      <c r="C210" s="23" t="s">
        <v>222</v>
      </c>
      <c r="D210" t="s">
        <v>221</v>
      </c>
      <c r="F210" t="str">
        <f>IF(NOT(ISBLANK(D210)),D210,IF(NOT(ISBLANK(E210)),"     "&amp;E210,FALSE))</f>
        <v>Afectación Económica o presupuestal</v>
      </c>
      <c r="G210" t="s">
        <v>221</v>
      </c>
      <c r="H210" t="str">
        <f>IF(NOT(ISERROR(MATCH(G210,_xlfn.ANCHORARRAY(B221),0))),F223&amp;"Por favor no seleccionar los criterios de impacto",G210)</f>
        <v>❌Por favor no seleccionar los criterios de impacto</v>
      </c>
    </row>
    <row r="211" spans="1:8" ht="21" x14ac:dyDescent="0.35">
      <c r="A211" s="70"/>
      <c r="B211" s="23" t="s">
        <v>221</v>
      </c>
      <c r="C211" s="23" t="s">
        <v>197</v>
      </c>
      <c r="E211" t="s">
        <v>222</v>
      </c>
      <c r="F211" t="str">
        <f t="shared" ref="F211:F221" si="0">IF(NOT(ISBLANK(D211)),D211,IF(NOT(ISBLANK(E211)),"     "&amp;E211,FALSE))</f>
        <v xml:space="preserve">     Afectación menor a 10 SMLMV .</v>
      </c>
    </row>
    <row r="212" spans="1:8" ht="21" x14ac:dyDescent="0.35">
      <c r="A212" s="70"/>
      <c r="B212" s="23" t="s">
        <v>221</v>
      </c>
      <c r="C212" s="23" t="s">
        <v>200</v>
      </c>
      <c r="E212" t="s">
        <v>197</v>
      </c>
      <c r="F212" t="str">
        <f t="shared" si="0"/>
        <v xml:space="preserve">     Entre 10 y 50 SMLMV </v>
      </c>
    </row>
    <row r="213" spans="1:8" ht="21" x14ac:dyDescent="0.35">
      <c r="A213" s="70"/>
      <c r="B213" s="23" t="s">
        <v>221</v>
      </c>
      <c r="C213" s="23" t="s">
        <v>204</v>
      </c>
      <c r="E213" t="s">
        <v>200</v>
      </c>
      <c r="F213" t="str">
        <f t="shared" si="0"/>
        <v xml:space="preserve">     Entre 50 y 100 SMLMV </v>
      </c>
    </row>
    <row r="214" spans="1:8" ht="21" x14ac:dyDescent="0.35">
      <c r="A214" s="70"/>
      <c r="B214" s="23" t="s">
        <v>221</v>
      </c>
      <c r="C214" s="23" t="s">
        <v>208</v>
      </c>
      <c r="E214" t="s">
        <v>204</v>
      </c>
      <c r="F214" t="str">
        <f t="shared" si="0"/>
        <v xml:space="preserve">     Entre 100 y 500 SMLMV </v>
      </c>
    </row>
    <row r="215" spans="1:8" ht="21" x14ac:dyDescent="0.35">
      <c r="A215" s="70"/>
      <c r="B215" s="23" t="s">
        <v>190</v>
      </c>
      <c r="C215" s="23" t="s">
        <v>194</v>
      </c>
      <c r="E215" t="s">
        <v>208</v>
      </c>
      <c r="F215" t="str">
        <f t="shared" si="0"/>
        <v xml:space="preserve">     Mayor a 500 SMLMV </v>
      </c>
    </row>
    <row r="216" spans="1:8" ht="21" x14ac:dyDescent="0.35">
      <c r="A216" s="70"/>
      <c r="B216" s="23" t="s">
        <v>190</v>
      </c>
      <c r="C216" s="23" t="s">
        <v>198</v>
      </c>
      <c r="D216" t="s">
        <v>190</v>
      </c>
      <c r="F216" t="str">
        <f t="shared" si="0"/>
        <v>Pérdida Reputacional</v>
      </c>
    </row>
    <row r="217" spans="1:8" ht="21" x14ac:dyDescent="0.35">
      <c r="A217" s="70"/>
      <c r="B217" s="23" t="s">
        <v>190</v>
      </c>
      <c r="C217" s="23" t="s">
        <v>201</v>
      </c>
      <c r="E217" t="s">
        <v>194</v>
      </c>
      <c r="F217" t="str">
        <f t="shared" si="0"/>
        <v xml:space="preserve">     El riesgo afecta la imagen de alguna área de la organización</v>
      </c>
    </row>
    <row r="218" spans="1:8" ht="21" x14ac:dyDescent="0.35">
      <c r="A218" s="70"/>
      <c r="B218" s="23" t="s">
        <v>190</v>
      </c>
      <c r="C218" s="23" t="s">
        <v>223</v>
      </c>
      <c r="E218" t="s">
        <v>198</v>
      </c>
      <c r="F218" t="str">
        <f t="shared" si="0"/>
        <v xml:space="preserve">     El riesgo afecta la imagen de la entidad internamente, de conocimiento general, nivel interno, de junta dircetiva y accionistas y/o de provedores</v>
      </c>
    </row>
    <row r="219" spans="1:8" ht="21" x14ac:dyDescent="0.35">
      <c r="A219" s="70"/>
      <c r="B219" s="23" t="s">
        <v>190</v>
      </c>
      <c r="C219" s="23" t="s">
        <v>209</v>
      </c>
      <c r="E219" t="s">
        <v>201</v>
      </c>
      <c r="F219" t="str">
        <f t="shared" si="0"/>
        <v xml:space="preserve">     El riesgo afecta la imagen de la entidad con algunos usuarios de relevancia frente al logro de los objetivos</v>
      </c>
    </row>
    <row r="220" spans="1:8" x14ac:dyDescent="0.25">
      <c r="A220" s="70"/>
      <c r="B220" s="24"/>
      <c r="C220" s="24"/>
      <c r="E220" t="s">
        <v>223</v>
      </c>
      <c r="F220" t="str">
        <f t="shared" si="0"/>
        <v xml:space="preserve">     El riesgo afecta la imagen de de la entidad con efecto publicitario sostenido a nivel de sector administrativo, nivel departamental o municipal</v>
      </c>
    </row>
    <row r="221" spans="1:8" x14ac:dyDescent="0.25">
      <c r="A221" s="70"/>
      <c r="B221" s="24" t="str" cm="1">
        <f t="array" ref="B221:B223">_xlfn.UNIQUE(Tabla1[[#All],[Criterios]])</f>
        <v>Criterios</v>
      </c>
      <c r="C221" s="24"/>
      <c r="E221" t="s">
        <v>209</v>
      </c>
      <c r="F221" t="str">
        <f t="shared" si="0"/>
        <v xml:space="preserve">     El riesgo afecta la imagen de la entidad a nivel nacional, con efecto publicitarios sostenible a nivel país</v>
      </c>
    </row>
    <row r="222" spans="1:8" x14ac:dyDescent="0.25">
      <c r="A222" s="70"/>
      <c r="B222" s="24" t="str">
        <v>Afectación Económica o presupuestal</v>
      </c>
      <c r="C222" s="24"/>
    </row>
    <row r="223" spans="1:8" x14ac:dyDescent="0.25">
      <c r="B223" s="24" t="str">
        <v>Pérdida Reputacional</v>
      </c>
      <c r="C223" s="24"/>
      <c r="F223" s="27" t="s">
        <v>224</v>
      </c>
    </row>
    <row r="224" spans="1:8" x14ac:dyDescent="0.25">
      <c r="B224" s="19"/>
      <c r="C224" s="19"/>
      <c r="F224" s="27" t="s">
        <v>225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opLeftCell="A6" workbookViewId="0">
      <selection activeCell="B4" sqref="B4:B8"/>
    </sheetView>
  </sheetViews>
  <sheetFormatPr baseColWidth="10" defaultColWidth="14.42578125" defaultRowHeight="12.75" x14ac:dyDescent="0.2"/>
  <cols>
    <col min="1" max="2" width="14.42578125" style="75"/>
    <col min="3" max="3" width="17" style="75" customWidth="1"/>
    <col min="4" max="4" width="14.42578125" style="75"/>
    <col min="5" max="5" width="46" style="75" customWidth="1"/>
    <col min="6" max="16384" width="14.42578125" style="75"/>
  </cols>
  <sheetData>
    <row r="1" spans="2:6" ht="24" customHeight="1" thickBot="1" x14ac:dyDescent="0.25">
      <c r="B1" s="392" t="s">
        <v>226</v>
      </c>
      <c r="C1" s="393"/>
      <c r="D1" s="393"/>
      <c r="E1" s="393"/>
      <c r="F1" s="394"/>
    </row>
    <row r="2" spans="2:6" ht="16.5" thickBot="1" x14ac:dyDescent="0.3">
      <c r="B2" s="76"/>
      <c r="C2" s="76"/>
      <c r="D2" s="76"/>
      <c r="E2" s="76"/>
      <c r="F2" s="76"/>
    </row>
    <row r="3" spans="2:6" ht="16.5" thickBot="1" x14ac:dyDescent="0.25">
      <c r="B3" s="396" t="s">
        <v>227</v>
      </c>
      <c r="C3" s="397"/>
      <c r="D3" s="397"/>
      <c r="E3" s="88" t="s">
        <v>228</v>
      </c>
      <c r="F3" s="89" t="s">
        <v>229</v>
      </c>
    </row>
    <row r="4" spans="2:6" ht="31.5" x14ac:dyDescent="0.2">
      <c r="B4" s="398" t="s">
        <v>230</v>
      </c>
      <c r="C4" s="400" t="s">
        <v>77</v>
      </c>
      <c r="D4" s="77" t="s">
        <v>112</v>
      </c>
      <c r="E4" s="78" t="s">
        <v>231</v>
      </c>
      <c r="F4" s="79">
        <v>0.25</v>
      </c>
    </row>
    <row r="5" spans="2:6" ht="47.25" x14ac:dyDescent="0.2">
      <c r="B5" s="399"/>
      <c r="C5" s="401"/>
      <c r="D5" s="80" t="s">
        <v>130</v>
      </c>
      <c r="E5" s="81" t="s">
        <v>232</v>
      </c>
      <c r="F5" s="82">
        <v>0.15</v>
      </c>
    </row>
    <row r="6" spans="2:6" ht="47.25" x14ac:dyDescent="0.2">
      <c r="B6" s="399"/>
      <c r="C6" s="401"/>
      <c r="D6" s="80" t="s">
        <v>233</v>
      </c>
      <c r="E6" s="81" t="s">
        <v>234</v>
      </c>
      <c r="F6" s="82">
        <v>0.1</v>
      </c>
    </row>
    <row r="7" spans="2:6" ht="63" x14ac:dyDescent="0.2">
      <c r="B7" s="399"/>
      <c r="C7" s="401" t="s">
        <v>100</v>
      </c>
      <c r="D7" s="80" t="s">
        <v>235</v>
      </c>
      <c r="E7" s="81" t="s">
        <v>236</v>
      </c>
      <c r="F7" s="82">
        <v>0.25</v>
      </c>
    </row>
    <row r="8" spans="2:6" ht="31.5" x14ac:dyDescent="0.2">
      <c r="B8" s="399"/>
      <c r="C8" s="401"/>
      <c r="D8" s="80" t="s">
        <v>113</v>
      </c>
      <c r="E8" s="81" t="s">
        <v>237</v>
      </c>
      <c r="F8" s="82">
        <v>0.15</v>
      </c>
    </row>
    <row r="9" spans="2:6" ht="47.25" x14ac:dyDescent="0.2">
      <c r="B9" s="399" t="s">
        <v>238</v>
      </c>
      <c r="C9" s="401" t="s">
        <v>102</v>
      </c>
      <c r="D9" s="80" t="s">
        <v>121</v>
      </c>
      <c r="E9" s="81" t="s">
        <v>239</v>
      </c>
      <c r="F9" s="83" t="s">
        <v>240</v>
      </c>
    </row>
    <row r="10" spans="2:6" ht="63" x14ac:dyDescent="0.2">
      <c r="B10" s="399"/>
      <c r="C10" s="401"/>
      <c r="D10" s="80" t="s">
        <v>114</v>
      </c>
      <c r="E10" s="81" t="s">
        <v>241</v>
      </c>
      <c r="F10" s="83" t="s">
        <v>240</v>
      </c>
    </row>
    <row r="11" spans="2:6" ht="47.25" x14ac:dyDescent="0.2">
      <c r="B11" s="399"/>
      <c r="C11" s="401" t="s">
        <v>103</v>
      </c>
      <c r="D11" s="80" t="s">
        <v>115</v>
      </c>
      <c r="E11" s="81" t="s">
        <v>242</v>
      </c>
      <c r="F11" s="83" t="s">
        <v>240</v>
      </c>
    </row>
    <row r="12" spans="2:6" ht="47.25" x14ac:dyDescent="0.2">
      <c r="B12" s="399"/>
      <c r="C12" s="401"/>
      <c r="D12" s="80" t="s">
        <v>243</v>
      </c>
      <c r="E12" s="81" t="s">
        <v>244</v>
      </c>
      <c r="F12" s="83" t="s">
        <v>240</v>
      </c>
    </row>
    <row r="13" spans="2:6" ht="31.5" x14ac:dyDescent="0.2">
      <c r="B13" s="399"/>
      <c r="C13" s="401" t="s">
        <v>104</v>
      </c>
      <c r="D13" s="80" t="s">
        <v>116</v>
      </c>
      <c r="E13" s="81" t="s">
        <v>245</v>
      </c>
      <c r="F13" s="83" t="s">
        <v>240</v>
      </c>
    </row>
    <row r="14" spans="2:6" ht="32.25" thickBot="1" x14ac:dyDescent="0.25">
      <c r="B14" s="402"/>
      <c r="C14" s="403"/>
      <c r="D14" s="84" t="s">
        <v>246</v>
      </c>
      <c r="E14" s="85" t="s">
        <v>247</v>
      </c>
      <c r="F14" s="86" t="s">
        <v>240</v>
      </c>
    </row>
    <row r="15" spans="2:6" ht="49.5" customHeight="1" x14ac:dyDescent="0.2">
      <c r="B15" s="395" t="s">
        <v>248</v>
      </c>
      <c r="C15" s="395"/>
      <c r="D15" s="395"/>
      <c r="E15" s="395"/>
      <c r="F15" s="395"/>
    </row>
    <row r="16" spans="2:6" ht="27" customHeight="1" x14ac:dyDescent="0.25">
      <c r="B16" s="8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9"/>
  <sheetViews>
    <sheetView workbookViewId="0">
      <selection activeCell="C5" sqref="C5"/>
    </sheetView>
  </sheetViews>
  <sheetFormatPr baseColWidth="10" defaultColWidth="11.42578125" defaultRowHeight="15" x14ac:dyDescent="0.25"/>
  <sheetData>
    <row r="1" spans="1:4" x14ac:dyDescent="0.25">
      <c r="A1" t="s">
        <v>142</v>
      </c>
      <c r="B1" t="s">
        <v>78</v>
      </c>
      <c r="C1" t="s">
        <v>143</v>
      </c>
      <c r="D1" t="s">
        <v>144</v>
      </c>
    </row>
    <row r="2" spans="1:4" x14ac:dyDescent="0.25">
      <c r="A2" t="s">
        <v>145</v>
      </c>
      <c r="B2" t="s">
        <v>106</v>
      </c>
      <c r="C2" t="s">
        <v>146</v>
      </c>
      <c r="D2" t="s">
        <v>147</v>
      </c>
    </row>
    <row r="3" spans="1:4" x14ac:dyDescent="0.25">
      <c r="A3" t="s">
        <v>122</v>
      </c>
      <c r="B3" t="s">
        <v>148</v>
      </c>
      <c r="C3" t="s">
        <v>149</v>
      </c>
      <c r="D3" t="s">
        <v>150</v>
      </c>
    </row>
    <row r="4" spans="1:4" x14ac:dyDescent="0.25">
      <c r="A4" t="s">
        <v>151</v>
      </c>
      <c r="B4" t="s">
        <v>152</v>
      </c>
      <c r="C4" t="s">
        <v>109</v>
      </c>
      <c r="D4" t="s">
        <v>128</v>
      </c>
    </row>
    <row r="5" spans="1:4" x14ac:dyDescent="0.25">
      <c r="A5" t="s">
        <v>148</v>
      </c>
      <c r="B5" t="s">
        <v>153</v>
      </c>
      <c r="C5" t="s">
        <v>154</v>
      </c>
      <c r="D5" t="s">
        <v>110</v>
      </c>
    </row>
    <row r="6" spans="1:4" x14ac:dyDescent="0.25">
      <c r="A6" t="s">
        <v>105</v>
      </c>
      <c r="B6" t="s">
        <v>123</v>
      </c>
      <c r="C6" t="s">
        <v>110</v>
      </c>
    </row>
    <row r="7" spans="1:4" x14ac:dyDescent="0.25">
      <c r="A7" t="s">
        <v>155</v>
      </c>
      <c r="B7" t="s">
        <v>156</v>
      </c>
    </row>
    <row r="8" spans="1:4" x14ac:dyDescent="0.25">
      <c r="A8" t="s">
        <v>157</v>
      </c>
    </row>
    <row r="9" spans="1:4" x14ac:dyDescent="0.25">
      <c r="A9" t="s">
        <v>158</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249</v>
      </c>
      <c r="E2" t="s">
        <v>250</v>
      </c>
    </row>
    <row r="3" spans="2:5" x14ac:dyDescent="0.25">
      <c r="B3" t="s">
        <v>131</v>
      </c>
      <c r="E3" t="s">
        <v>124</v>
      </c>
    </row>
    <row r="4" spans="2:5" x14ac:dyDescent="0.25">
      <c r="B4" t="s">
        <v>251</v>
      </c>
      <c r="E4" t="s">
        <v>107</v>
      </c>
    </row>
    <row r="5" spans="2:5" x14ac:dyDescent="0.25">
      <c r="B5" t="s">
        <v>117</v>
      </c>
    </row>
    <row r="8" spans="2:5" x14ac:dyDescent="0.25">
      <c r="B8" t="s">
        <v>252</v>
      </c>
    </row>
    <row r="9" spans="2:5" x14ac:dyDescent="0.25">
      <c r="B9" t="s">
        <v>253</v>
      </c>
    </row>
    <row r="10" spans="2:5" x14ac:dyDescent="0.25">
      <c r="B10" t="s">
        <v>120</v>
      </c>
    </row>
    <row r="13" spans="2:5" x14ac:dyDescent="0.25">
      <c r="B13" t="s">
        <v>254</v>
      </c>
    </row>
    <row r="14" spans="2:5" x14ac:dyDescent="0.25">
      <c r="B14" t="s">
        <v>133</v>
      </c>
    </row>
    <row r="15" spans="2:5" x14ac:dyDescent="0.25">
      <c r="B15" t="s">
        <v>255</v>
      </c>
    </row>
    <row r="16" spans="2:5" x14ac:dyDescent="0.25">
      <c r="B16" t="s">
        <v>256</v>
      </c>
    </row>
    <row r="17" spans="2:2" x14ac:dyDescent="0.25">
      <c r="B17" t="s">
        <v>257</v>
      </c>
    </row>
    <row r="18" spans="2:2" x14ac:dyDescent="0.25">
      <c r="B18" t="s">
        <v>258</v>
      </c>
    </row>
    <row r="19" spans="2:2" x14ac:dyDescent="0.25">
      <c r="B19" t="s">
        <v>108</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Listas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Diana Córdoba Vargas</cp:lastModifiedBy>
  <cp:revision/>
  <dcterms:created xsi:type="dcterms:W3CDTF">2020-03-24T23:12:47Z</dcterms:created>
  <dcterms:modified xsi:type="dcterms:W3CDTF">2023-12-06T19:43:37Z</dcterms:modified>
  <cp:category/>
  <cp:contentStatus/>
</cp:coreProperties>
</file>