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plandeaccion\OneDrive - Escuela Tecnologica Instituto Tecnico Central\A. Vigencia 2024\PTEP 2024\RIESGOS\2 LÍNEA\"/>
    </mc:Choice>
  </mc:AlternateContent>
  <bookViews>
    <workbookView xWindow="-120" yWindow="-120" windowWidth="20730" windowHeight="11040" firstSheet="1" activeTab="1"/>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62913"/>
  <pivotCaches>
    <pivotCache cacheId="2"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7" i="1" l="1"/>
  <c r="Y17" i="1"/>
  <c r="Y16" i="1"/>
  <c r="U16" i="1"/>
  <c r="O16" i="1"/>
  <c r="P16" i="1" s="1"/>
  <c r="O17" i="1"/>
  <c r="K17" i="1"/>
  <c r="K16" i="1"/>
  <c r="L16" i="1" l="1"/>
  <c r="Q16" i="1"/>
  <c r="X24" i="18"/>
  <c r="L17" i="1"/>
  <c r="AC17" i="1" s="1"/>
  <c r="AE17" i="1" s="1"/>
  <c r="Q17" i="1"/>
  <c r="N22" i="18"/>
  <c r="AC16" i="1"/>
  <c r="AD16" i="1" s="1"/>
  <c r="AG17" i="1"/>
  <c r="AF17" i="1" s="1"/>
  <c r="AG16" i="1"/>
  <c r="AF16" i="1" s="1"/>
  <c r="K11" i="1"/>
  <c r="K12" i="1"/>
  <c r="K14" i="1"/>
  <c r="K15" i="1"/>
  <c r="K10" i="1"/>
  <c r="U12" i="1"/>
  <c r="Y12" i="1"/>
  <c r="U14" i="1"/>
  <c r="Y14" i="1"/>
  <c r="U15" i="1"/>
  <c r="Y15" i="1"/>
  <c r="U11" i="1"/>
  <c r="Y11" i="1"/>
  <c r="X39" i="19" l="1"/>
  <c r="AH16" i="1"/>
  <c r="L14" i="1"/>
  <c r="AC14" i="1" s="1"/>
  <c r="AD14" i="1" s="1"/>
  <c r="L12" i="1"/>
  <c r="AC12" i="1" s="1"/>
  <c r="AD12" i="1" s="1"/>
  <c r="L11" i="1"/>
  <c r="AC11" i="1" s="1"/>
  <c r="AD11" i="1" s="1"/>
  <c r="AE16" i="1"/>
  <c r="AD17" i="1"/>
  <c r="L15" i="1"/>
  <c r="AC15" i="1" s="1"/>
  <c r="AD15" i="1" s="1"/>
  <c r="M43" i="19" l="1"/>
  <c r="AH17" i="1"/>
  <c r="AE15" i="1"/>
  <c r="AE14" i="1"/>
  <c r="AE12" i="1"/>
  <c r="AE11" i="1"/>
  <c r="K21" i="1" l="1"/>
  <c r="Y10" i="1" l="1"/>
  <c r="F221" i="13" l="1"/>
  <c r="F211" i="13"/>
  <c r="F212" i="13"/>
  <c r="F213" i="13"/>
  <c r="F214" i="13"/>
  <c r="F215" i="13"/>
  <c r="F216" i="13"/>
  <c r="F217" i="13"/>
  <c r="F218" i="13"/>
  <c r="F219" i="13"/>
  <c r="F220" i="13"/>
  <c r="F210" i="13"/>
  <c r="B221" i="13" a="1"/>
  <c r="B221" i="13" l="1"/>
  <c r="H210" i="13" l="1"/>
  <c r="U10" i="1" l="1"/>
  <c r="L10" i="1" l="1"/>
  <c r="AC10" i="1" s="1"/>
  <c r="AD10" i="1" l="1"/>
  <c r="AE10" i="1"/>
  <c r="N12" i="1" l="1"/>
  <c r="O12" i="1" s="1"/>
  <c r="N15" i="1"/>
  <c r="O15" i="1" s="1"/>
  <c r="N11" i="1"/>
  <c r="O11" i="1" s="1"/>
  <c r="N14" i="1"/>
  <c r="O14" i="1" s="1"/>
  <c r="N10" i="1"/>
  <c r="O10" i="1" s="1"/>
  <c r="R26" i="18" l="1"/>
  <c r="N38" i="18"/>
  <c r="X42" i="18"/>
  <c r="AF38" i="18"/>
  <c r="AL34" i="18"/>
  <c r="AB24" i="18"/>
  <c r="T18" i="18"/>
  <c r="T34" i="18"/>
  <c r="AB20" i="18"/>
  <c r="J24" i="18"/>
  <c r="T14" i="18"/>
  <c r="X40" i="18"/>
  <c r="L34" i="18"/>
  <c r="AD44" i="18"/>
  <c r="AL42" i="18"/>
  <c r="V44" i="18"/>
  <c r="Z20" i="18"/>
  <c r="X18" i="18"/>
  <c r="AF18" i="18"/>
  <c r="Z6" i="18"/>
  <c r="R42" i="18"/>
  <c r="N20" i="18"/>
  <c r="Q10" i="1"/>
  <c r="AJ18" i="18"/>
  <c r="P38" i="18"/>
  <c r="AJ14" i="18"/>
  <c r="V42" i="18"/>
  <c r="AH22" i="18"/>
  <c r="X22" i="18"/>
  <c r="N16" i="18"/>
  <c r="X20" i="18"/>
  <c r="V40" i="18"/>
  <c r="AJ24" i="18"/>
  <c r="Z24" i="18"/>
  <c r="L18" i="18"/>
  <c r="J40" i="18"/>
  <c r="J6" i="18"/>
  <c r="R8" i="18"/>
  <c r="T36" i="18"/>
  <c r="AF6" i="18"/>
  <c r="L16" i="18"/>
  <c r="L40" i="18"/>
  <c r="AH24" i="18"/>
  <c r="T42" i="18"/>
  <c r="AH20" i="18"/>
  <c r="T38" i="18"/>
  <c r="AL30" i="18"/>
  <c r="X30" i="18"/>
  <c r="N14" i="18"/>
  <c r="V6" i="18"/>
  <c r="J32" i="18"/>
  <c r="AL14" i="18"/>
  <c r="R16" i="18"/>
  <c r="AJ32" i="18"/>
  <c r="V32" i="18"/>
  <c r="AD22" i="18"/>
  <c r="AJ16" i="18"/>
  <c r="L36" i="18"/>
  <c r="J28" i="18"/>
  <c r="Z18" i="18"/>
  <c r="R32" i="18"/>
  <c r="AB22" i="18"/>
  <c r="Z42" i="18"/>
  <c r="R18" i="18"/>
  <c r="AB40" i="18"/>
  <c r="X12" i="18"/>
  <c r="N42" i="18"/>
  <c r="L20" i="18"/>
  <c r="AB10" i="18"/>
  <c r="AL26" i="18"/>
  <c r="P10" i="18"/>
  <c r="AL36" i="18"/>
  <c r="Z34" i="18"/>
  <c r="AF24" i="18"/>
  <c r="P8" i="18"/>
  <c r="X38" i="18"/>
  <c r="J14" i="18"/>
  <c r="J8" i="18"/>
  <c r="Z44" i="18"/>
  <c r="AB32" i="18"/>
  <c r="X32" i="18"/>
  <c r="J42" i="18"/>
  <c r="X16" i="18"/>
  <c r="AB30" i="18"/>
  <c r="P34" i="18"/>
  <c r="Z16" i="18"/>
  <c r="V38" i="18"/>
  <c r="R14" i="18"/>
  <c r="AB36" i="18"/>
  <c r="L44" i="18"/>
  <c r="Z14" i="18"/>
  <c r="AD28" i="18"/>
  <c r="Z8" i="18"/>
  <c r="AL20" i="18"/>
  <c r="AL16" i="18"/>
  <c r="J30" i="18"/>
  <c r="L28" i="18"/>
  <c r="AJ36" i="18"/>
  <c r="X34" i="18"/>
  <c r="AF34" i="18"/>
  <c r="AD8" i="18"/>
  <c r="AB38" i="18"/>
  <c r="P20" i="18"/>
  <c r="AB12" i="18"/>
  <c r="N30" i="18"/>
  <c r="AF28" i="18"/>
  <c r="AJ20" i="18"/>
  <c r="AH38" i="18"/>
  <c r="P22" i="18"/>
  <c r="X8" i="18"/>
  <c r="V18" i="18"/>
  <c r="AH18" i="18"/>
  <c r="AL28" i="18"/>
  <c r="N40" i="18"/>
  <c r="AL24" i="18"/>
  <c r="R44" i="18"/>
  <c r="AJ38" i="18"/>
  <c r="X36" i="18"/>
  <c r="AD26" i="18"/>
  <c r="T8" i="18"/>
  <c r="Z30" i="18"/>
  <c r="AH32" i="18"/>
  <c r="J18" i="18"/>
  <c r="AH42" i="18"/>
  <c r="P30" i="18"/>
  <c r="AB28" i="18"/>
  <c r="AH26" i="18"/>
  <c r="V26" i="18"/>
  <c r="N18" i="18"/>
  <c r="AD20" i="18"/>
  <c r="V14" i="18"/>
  <c r="X6" i="18"/>
  <c r="P42" i="18"/>
  <c r="P24" i="18"/>
  <c r="AF44" i="18"/>
  <c r="J10" i="18"/>
  <c r="N32" i="18"/>
  <c r="AD24" i="18"/>
  <c r="L10" i="18"/>
  <c r="N28" i="18"/>
  <c r="J12" i="18"/>
  <c r="AL8" i="18"/>
  <c r="T32" i="18"/>
  <c r="AD30" i="18"/>
  <c r="AF8" i="18"/>
  <c r="AF30" i="18"/>
  <c r="V10" i="18"/>
  <c r="J34" i="18"/>
  <c r="R34" i="18"/>
  <c r="T26" i="18"/>
  <c r="AJ40" i="18"/>
  <c r="AH12" i="18"/>
  <c r="P36" i="18"/>
  <c r="AL32" i="18"/>
  <c r="AF22" i="18"/>
  <c r="AB6" i="18"/>
  <c r="N6" i="18"/>
  <c r="T28" i="18"/>
  <c r="AL18" i="18"/>
  <c r="AL22" i="18"/>
  <c r="AJ34" i="18"/>
  <c r="AJ30" i="18"/>
  <c r="L42" i="18"/>
  <c r="AH8" i="18"/>
  <c r="R10" i="18"/>
  <c r="AD32" i="18"/>
  <c r="AF32" i="18"/>
  <c r="Z12" i="18"/>
  <c r="Z26" i="18"/>
  <c r="J26" i="18"/>
  <c r="AD10" i="18"/>
  <c r="R28" i="18"/>
  <c r="X28" i="18"/>
  <c r="AJ28" i="18"/>
  <c r="AH40" i="18"/>
  <c r="V22" i="18"/>
  <c r="AH36" i="18"/>
  <c r="J36" i="18"/>
  <c r="Z38" i="18"/>
  <c r="P16" i="18"/>
  <c r="AF36" i="18"/>
  <c r="P12" i="18"/>
  <c r="AF26" i="18"/>
  <c r="AH10" i="18"/>
  <c r="AD14" i="18"/>
  <c r="Z40" i="18"/>
  <c r="T16" i="18"/>
  <c r="AD38" i="18"/>
  <c r="AJ42" i="18"/>
  <c r="T30" i="18"/>
  <c r="AB18" i="18"/>
  <c r="AD36" i="18"/>
  <c r="X44" i="18"/>
  <c r="AF40" i="18"/>
  <c r="V20" i="18"/>
  <c r="Z36" i="18"/>
  <c r="AD34" i="18"/>
  <c r="AD16" i="18"/>
  <c r="AL12" i="18"/>
  <c r="AH34" i="18"/>
  <c r="AL44" i="18"/>
  <c r="V28" i="18"/>
  <c r="AL40" i="18"/>
  <c r="Z22" i="18"/>
  <c r="R38" i="18"/>
  <c r="T20" i="18"/>
  <c r="AD42" i="18"/>
  <c r="AF12" i="18"/>
  <c r="AF42" i="18"/>
  <c r="P40" i="18"/>
  <c r="R12" i="18"/>
  <c r="R40" i="18"/>
  <c r="R22" i="18"/>
  <c r="AB44" i="18"/>
  <c r="AJ8" i="18"/>
  <c r="R36" i="18"/>
  <c r="AB34" i="18"/>
  <c r="X10" i="18"/>
  <c r="V30" i="18"/>
  <c r="AJ26" i="18"/>
  <c r="X26" i="18"/>
  <c r="J20" i="18"/>
  <c r="AF20" i="18"/>
  <c r="AH44" i="18"/>
  <c r="P14" i="18"/>
  <c r="AD40" i="18"/>
  <c r="AF10" i="18"/>
  <c r="T44" i="18"/>
  <c r="V8" i="18"/>
  <c r="P44" i="18"/>
  <c r="T24" i="18"/>
  <c r="X14" i="18"/>
  <c r="N10" i="18"/>
  <c r="V36" i="18"/>
  <c r="T6" i="18"/>
  <c r="AL38" i="18"/>
  <c r="AJ10" i="18"/>
  <c r="Z32" i="18"/>
  <c r="AL10" i="18"/>
  <c r="Z28" i="18"/>
  <c r="J38" i="18"/>
  <c r="AB14" i="18"/>
  <c r="L12" i="18"/>
  <c r="T10" i="18"/>
  <c r="L38" i="18"/>
  <c r="L8" i="18"/>
  <c r="P28" i="18"/>
  <c r="AF14" i="18"/>
  <c r="P18" i="18"/>
  <c r="V12" i="18"/>
  <c r="L24" i="18"/>
  <c r="V34" i="18"/>
  <c r="AD6" i="18"/>
  <c r="AL6" i="18"/>
  <c r="AD18" i="18"/>
  <c r="P26" i="18"/>
  <c r="J44" i="18"/>
  <c r="AB16" i="18"/>
  <c r="AH30" i="18"/>
  <c r="AD12" i="18"/>
  <c r="AJ44" i="18"/>
  <c r="R30" i="18"/>
  <c r="AH6" i="18"/>
  <c r="AH14" i="18"/>
  <c r="N44" i="18"/>
  <c r="N24" i="18"/>
  <c r="AF16" i="18"/>
  <c r="AJ22" i="18"/>
  <c r="N12" i="18"/>
  <c r="V24" i="18"/>
  <c r="AH16" i="18"/>
  <c r="N26" i="18"/>
  <c r="T40" i="18"/>
  <c r="T22" i="18"/>
  <c r="N8" i="18"/>
  <c r="AB42" i="18"/>
  <c r="P32" i="18"/>
  <c r="AB8" i="18"/>
  <c r="R24" i="18"/>
  <c r="P6" i="18"/>
  <c r="AB26" i="18"/>
  <c r="N36" i="18"/>
  <c r="J16" i="18"/>
  <c r="R20" i="18"/>
  <c r="T12" i="18"/>
  <c r="V16" i="18"/>
  <c r="AJ12" i="18"/>
  <c r="Z10" i="18"/>
  <c r="L22" i="18"/>
  <c r="AH28" i="18"/>
  <c r="R6" i="18"/>
  <c r="Q14" i="1"/>
  <c r="J22" i="18"/>
  <c r="Q11" i="1"/>
  <c r="L32" i="18"/>
  <c r="Q12" i="1"/>
  <c r="N34" i="18"/>
  <c r="Q15" i="1"/>
  <c r="L26" i="18"/>
  <c r="P14" i="1"/>
  <c r="AG14" i="1" s="1"/>
  <c r="AF14" i="1" s="1"/>
  <c r="P11" i="1"/>
  <c r="AG11" i="1" s="1"/>
  <c r="AF11" i="1" s="1"/>
  <c r="P15" i="1"/>
  <c r="AG15" i="1" s="1"/>
  <c r="AF15" i="1" s="1"/>
  <c r="AH15" i="1" s="1"/>
  <c r="P12" i="1"/>
  <c r="AG12" i="1" s="1"/>
  <c r="AF12" i="1" s="1"/>
  <c r="AJ6" i="18"/>
  <c r="P10" i="1"/>
  <c r="AG10" i="1" s="1"/>
  <c r="AF10" i="1" s="1"/>
  <c r="L30" i="18"/>
  <c r="L6" i="18"/>
  <c r="L14" i="18"/>
  <c r="J40" i="19" l="1"/>
  <c r="AH12" i="1"/>
  <c r="L37" i="19"/>
  <c r="J37" i="19"/>
  <c r="AH11" i="1"/>
  <c r="K47" i="19"/>
  <c r="L40" i="19"/>
  <c r="AH14" i="1"/>
  <c r="J46" i="19"/>
  <c r="T55" i="19"/>
  <c r="N38" i="19"/>
  <c r="X48" i="19"/>
  <c r="V37" i="19"/>
  <c r="AA42" i="19"/>
  <c r="Y30" i="19"/>
  <c r="Q28" i="19"/>
  <c r="T50" i="19"/>
  <c r="N51" i="19"/>
  <c r="J45" i="19"/>
  <c r="V54" i="19"/>
  <c r="U40" i="19"/>
  <c r="Y45" i="19"/>
  <c r="K26" i="19"/>
  <c r="O31" i="19"/>
  <c r="L46" i="19"/>
  <c r="L39" i="19"/>
  <c r="AA48" i="19"/>
  <c r="Y37" i="19"/>
  <c r="R43" i="19"/>
  <c r="V31" i="19"/>
  <c r="R52" i="19"/>
  <c r="L53" i="19"/>
  <c r="N36" i="19"/>
  <c r="Z55" i="19"/>
  <c r="S41" i="19"/>
  <c r="W27" i="19"/>
  <c r="U26" i="19"/>
  <c r="M32" i="19"/>
  <c r="Q19" i="19"/>
  <c r="O21" i="19"/>
  <c r="U49" i="19"/>
  <c r="O50" i="19"/>
  <c r="K44" i="19"/>
  <c r="W53" i="19"/>
  <c r="P40" i="19"/>
  <c r="T45" i="19"/>
  <c r="X35" i="19"/>
  <c r="J31" i="19"/>
  <c r="T16" i="19"/>
  <c r="L19" i="19"/>
  <c r="P46" i="19"/>
  <c r="O46" i="19"/>
  <c r="O39" i="19"/>
  <c r="X49" i="19"/>
  <c r="P38" i="19"/>
  <c r="U43" i="19"/>
  <c r="Y31" i="19"/>
  <c r="S51" i="19"/>
  <c r="M52" i="19"/>
  <c r="O45" i="19"/>
  <c r="AA54" i="19"/>
  <c r="Z40" i="19"/>
  <c r="X26" i="19"/>
  <c r="P26" i="19"/>
  <c r="T31" i="19"/>
  <c r="R18" i="19"/>
  <c r="J21" i="19"/>
  <c r="O37" i="19"/>
  <c r="S32" i="19"/>
  <c r="N18" i="19"/>
  <c r="AH21" i="19"/>
  <c r="AL31" i="19"/>
  <c r="AJ42" i="19"/>
  <c r="AH53" i="19"/>
  <c r="AA36" i="19"/>
  <c r="J34" i="19"/>
  <c r="K21" i="19"/>
  <c r="R28" i="19"/>
  <c r="U20" i="19"/>
  <c r="AJ17" i="19"/>
  <c r="AH28" i="19"/>
  <c r="AL38" i="19"/>
  <c r="AJ49" i="19"/>
  <c r="AH12" i="19"/>
  <c r="AG27" i="19"/>
  <c r="AE38" i="19"/>
  <c r="AC49" i="19"/>
  <c r="AA49" i="19"/>
  <c r="M33" i="19"/>
  <c r="M19" i="19"/>
  <c r="AK21" i="19"/>
  <c r="AI32" i="19"/>
  <c r="AM42" i="19"/>
  <c r="R46" i="19"/>
  <c r="L47" i="19"/>
  <c r="M40" i="19"/>
  <c r="Z49" i="19"/>
  <c r="R38" i="19"/>
  <c r="W43" i="19"/>
  <c r="AA31" i="19"/>
  <c r="M29" i="19"/>
  <c r="P52" i="19"/>
  <c r="J53" i="19"/>
  <c r="L36" i="19"/>
  <c r="X55" i="19"/>
  <c r="Q41" i="19"/>
  <c r="AA26" i="19"/>
  <c r="S26" i="19"/>
  <c r="U46" i="19"/>
  <c r="O47" i="19"/>
  <c r="J41" i="19"/>
  <c r="W50" i="19"/>
  <c r="U38" i="19"/>
  <c r="Z43" i="19"/>
  <c r="X32" i="19"/>
  <c r="T53" i="19"/>
  <c r="N54" i="19"/>
  <c r="X46" i="19"/>
  <c r="V36" i="19"/>
  <c r="AA41" i="19"/>
  <c r="Y28" i="19"/>
  <c r="Q27" i="19"/>
  <c r="U32" i="19"/>
  <c r="S20" i="19"/>
  <c r="K23" i="19"/>
  <c r="Q51" i="19"/>
  <c r="K52" i="19"/>
  <c r="M45" i="19"/>
  <c r="Y54" i="19"/>
  <c r="X40" i="19"/>
  <c r="V26" i="19"/>
  <c r="N26" i="19"/>
  <c r="R31" i="19"/>
  <c r="P18" i="19"/>
  <c r="N20" i="19"/>
  <c r="R47" i="19"/>
  <c r="L48" i="19"/>
  <c r="M41" i="19"/>
  <c r="Z50" i="19"/>
  <c r="X38" i="19"/>
  <c r="Q44" i="19"/>
  <c r="AA32" i="19"/>
  <c r="U52" i="19"/>
  <c r="O53" i="19"/>
  <c r="M37" i="19"/>
  <c r="Q36" i="19"/>
  <c r="V41" i="19"/>
  <c r="Z27" i="19"/>
  <c r="L27" i="19"/>
  <c r="P32" i="19"/>
  <c r="T19" i="19"/>
  <c r="L22" i="19"/>
  <c r="S36" i="19"/>
  <c r="U33" i="19"/>
  <c r="T47" i="19"/>
  <c r="N48" i="19"/>
  <c r="O41" i="19"/>
  <c r="V51" i="19"/>
  <c r="Z38" i="19"/>
  <c r="S44" i="19"/>
  <c r="W33" i="19"/>
  <c r="U29" i="19"/>
  <c r="R53" i="19"/>
  <c r="L54" i="19"/>
  <c r="V46" i="19"/>
  <c r="T36" i="19"/>
  <c r="Y41" i="19"/>
  <c r="W28" i="19"/>
  <c r="O27" i="19"/>
  <c r="Q48" i="19"/>
  <c r="K49" i="19"/>
  <c r="L42" i="19"/>
  <c r="Y51" i="19"/>
  <c r="Q39" i="19"/>
  <c r="V44" i="19"/>
  <c r="Z33" i="19"/>
  <c r="P55" i="19"/>
  <c r="J38" i="19"/>
  <c r="Z47" i="19"/>
  <c r="R37" i="19"/>
  <c r="W42" i="19"/>
  <c r="AA29" i="19"/>
  <c r="M28" i="19"/>
  <c r="Q33" i="19"/>
  <c r="U21" i="19"/>
  <c r="M24" i="19"/>
  <c r="S52" i="19"/>
  <c r="M53" i="19"/>
  <c r="O36" i="19"/>
  <c r="AA55" i="19"/>
  <c r="T41" i="19"/>
  <c r="X27" i="19"/>
  <c r="J27" i="19"/>
  <c r="N32" i="19"/>
  <c r="R19" i="19"/>
  <c r="J22" i="19"/>
  <c r="T48" i="19"/>
  <c r="N49" i="19"/>
  <c r="O42" i="19"/>
  <c r="V52" i="19"/>
  <c r="T39" i="19"/>
  <c r="Y44" i="19"/>
  <c r="W34" i="19"/>
  <c r="Q54" i="19"/>
  <c r="K55" i="19"/>
  <c r="AA46" i="19"/>
  <c r="Y36" i="19"/>
  <c r="R42" i="19"/>
  <c r="V29" i="19"/>
  <c r="T27" i="19"/>
  <c r="L33" i="19"/>
  <c r="P21" i="19"/>
  <c r="N23" i="19"/>
  <c r="X41" i="19"/>
  <c r="T34" i="19"/>
  <c r="O22" i="19"/>
  <c r="AL23" i="19"/>
  <c r="AJ34" i="19"/>
  <c r="AH45" i="19"/>
  <c r="AL55" i="19"/>
  <c r="X29" i="19"/>
  <c r="Q16" i="19"/>
  <c r="O38" i="19"/>
  <c r="J32" i="19"/>
  <c r="Q25" i="19"/>
  <c r="AH20" i="19"/>
  <c r="AL30" i="19"/>
  <c r="AJ41" i="19"/>
  <c r="AH52" i="19"/>
  <c r="AL14" i="19"/>
  <c r="AE30" i="19"/>
  <c r="AC41" i="19"/>
  <c r="AG51" i="19"/>
  <c r="X43" i="19"/>
  <c r="N35" i="19"/>
  <c r="O23" i="19"/>
  <c r="AI24" i="19"/>
  <c r="AM34" i="19"/>
  <c r="AK45" i="19"/>
  <c r="AI8" i="19"/>
  <c r="P49" i="19"/>
  <c r="J50" i="19"/>
  <c r="K43" i="19"/>
  <c r="X52" i="19"/>
  <c r="V39" i="19"/>
  <c r="AA44" i="19"/>
  <c r="Y34" i="19"/>
  <c r="Q30" i="19"/>
  <c r="T54" i="19"/>
  <c r="N55" i="19"/>
  <c r="X47" i="19"/>
  <c r="P37" i="19"/>
  <c r="U42" i="19"/>
  <c r="Y29" i="19"/>
  <c r="K28" i="19"/>
  <c r="S49" i="19"/>
  <c r="M50" i="19"/>
  <c r="O43" i="19"/>
  <c r="AA52" i="19"/>
  <c r="Z39" i="19"/>
  <c r="R45" i="19"/>
  <c r="V35" i="19"/>
  <c r="M46" i="19"/>
  <c r="M39" i="19"/>
  <c r="V49" i="19"/>
  <c r="Z37" i="19"/>
  <c r="S43" i="19"/>
  <c r="W31" i="19"/>
  <c r="U28" i="19"/>
  <c r="M34" i="19"/>
  <c r="Q23" i="19"/>
  <c r="O25" i="19"/>
  <c r="U53" i="19"/>
  <c r="O54" i="19"/>
  <c r="Y46" i="19"/>
  <c r="W36" i="19"/>
  <c r="P42" i="19"/>
  <c r="Z28" i="19"/>
  <c r="R27" i="19"/>
  <c r="J33" i="19"/>
  <c r="T20" i="19"/>
  <c r="L23" i="19"/>
  <c r="P50" i="19"/>
  <c r="J51" i="19"/>
  <c r="L44" i="19"/>
  <c r="X53" i="19"/>
  <c r="Q40" i="19"/>
  <c r="U45" i="19"/>
  <c r="Y35" i="19"/>
  <c r="S55" i="19"/>
  <c r="M38" i="19"/>
  <c r="W48" i="19"/>
  <c r="U37" i="19"/>
  <c r="Z42" i="19"/>
  <c r="X30" i="19"/>
  <c r="P28" i="19"/>
  <c r="T33" i="19"/>
  <c r="R22" i="19"/>
  <c r="J25" i="19"/>
  <c r="V28" i="19"/>
  <c r="P16" i="19"/>
  <c r="K25" i="19"/>
  <c r="AH25" i="19"/>
  <c r="AL35" i="19"/>
  <c r="AJ46" i="19"/>
  <c r="AH9" i="19"/>
  <c r="R26" i="19"/>
  <c r="S18" i="19"/>
  <c r="Y48" i="19"/>
  <c r="K33" i="19"/>
  <c r="J19" i="19"/>
  <c r="AJ21" i="19"/>
  <c r="AH32" i="19"/>
  <c r="AL42" i="19"/>
  <c r="AJ53" i="19"/>
  <c r="AH6" i="19"/>
  <c r="AG31" i="19"/>
  <c r="AE42" i="19"/>
  <c r="W16" i="19"/>
  <c r="V32" i="19"/>
  <c r="U16" i="19"/>
  <c r="N25" i="19"/>
  <c r="AK25" i="19"/>
  <c r="AI36" i="19"/>
  <c r="AM46" i="19"/>
  <c r="AK9" i="19"/>
  <c r="AD55" i="19"/>
  <c r="AB36" i="19"/>
  <c r="X33" i="19"/>
  <c r="Q17" i="19"/>
  <c r="K16" i="19"/>
  <c r="AL25" i="19"/>
  <c r="AJ36" i="19"/>
  <c r="AH47" i="19"/>
  <c r="AL9" i="19"/>
  <c r="P27" i="19"/>
  <c r="S19" i="19"/>
  <c r="O44" i="19"/>
  <c r="Q32" i="19"/>
  <c r="K18" i="19"/>
  <c r="AL20" i="19"/>
  <c r="AJ31" i="19"/>
  <c r="AH42" i="19"/>
  <c r="AL52" i="19"/>
  <c r="AJ15" i="19"/>
  <c r="AC31" i="19"/>
  <c r="AG41" i="19"/>
  <c r="AE52" i="19"/>
  <c r="AM21" i="19"/>
  <c r="AI50" i="19"/>
  <c r="AF27" i="19"/>
  <c r="AF43" i="19"/>
  <c r="X18" i="19"/>
  <c r="AB23" i="19"/>
  <c r="AM29" i="19"/>
  <c r="S33" i="19"/>
  <c r="AI37" i="19"/>
  <c r="AH15" i="19"/>
  <c r="AB37" i="19"/>
  <c r="AE51" i="19"/>
  <c r="W21" i="19"/>
  <c r="U6" i="19"/>
  <c r="R50" i="19"/>
  <c r="L51" i="19"/>
  <c r="N44" i="19"/>
  <c r="Z53" i="19"/>
  <c r="S40" i="19"/>
  <c r="W45" i="19"/>
  <c r="AA35" i="19"/>
  <c r="M31" i="19"/>
  <c r="K46" i="19"/>
  <c r="K39" i="19"/>
  <c r="Z48" i="19"/>
  <c r="X37" i="19"/>
  <c r="Q43" i="19"/>
  <c r="AA30" i="19"/>
  <c r="S28" i="19"/>
  <c r="U50" i="19"/>
  <c r="O51" i="19"/>
  <c r="K45" i="19"/>
  <c r="W54" i="19"/>
  <c r="V40" i="19"/>
  <c r="Z45" i="19"/>
  <c r="P47" i="19"/>
  <c r="J48" i="19"/>
  <c r="K41" i="19"/>
  <c r="X50" i="19"/>
  <c r="V38" i="19"/>
  <c r="AA43" i="19"/>
  <c r="Y32" i="19"/>
  <c r="Q29" i="19"/>
  <c r="U34" i="19"/>
  <c r="S24" i="19"/>
  <c r="L17" i="19"/>
  <c r="Q55" i="19"/>
  <c r="K38" i="19"/>
  <c r="AA47" i="19"/>
  <c r="S37" i="19"/>
  <c r="X42" i="19"/>
  <c r="V30" i="19"/>
  <c r="N28" i="19"/>
  <c r="R33" i="19"/>
  <c r="P22" i="19"/>
  <c r="N24" i="19"/>
  <c r="R51" i="19"/>
  <c r="L52" i="19"/>
  <c r="N45" i="19"/>
  <c r="Z54" i="19"/>
  <c r="Y40" i="19"/>
  <c r="W26" i="19"/>
  <c r="Q46" i="19"/>
  <c r="J47" i="19"/>
  <c r="K40" i="19"/>
  <c r="Y49" i="19"/>
  <c r="Q38" i="19"/>
  <c r="V43" i="19"/>
  <c r="Z31" i="19"/>
  <c r="L29" i="19"/>
  <c r="P34" i="19"/>
  <c r="T23" i="19"/>
  <c r="L16" i="19"/>
  <c r="O26" i="19"/>
  <c r="Q18" i="19"/>
  <c r="K17" i="19"/>
  <c r="AJ26" i="19"/>
  <c r="AH37" i="19"/>
  <c r="AL47" i="19"/>
  <c r="AJ10" i="19"/>
  <c r="O28" i="19"/>
  <c r="R20" i="19"/>
  <c r="W37" i="19"/>
  <c r="K34" i="19"/>
  <c r="L21" i="19"/>
  <c r="AL22" i="19"/>
  <c r="T51" i="19"/>
  <c r="N52" i="19"/>
  <c r="J36" i="19"/>
  <c r="V55" i="19"/>
  <c r="AA40" i="19"/>
  <c r="Y26" i="19"/>
  <c r="Q26" i="19"/>
  <c r="T46" i="19"/>
  <c r="N47" i="19"/>
  <c r="O40" i="19"/>
  <c r="V50" i="19"/>
  <c r="T38" i="19"/>
  <c r="Y43" i="19"/>
  <c r="W32" i="19"/>
  <c r="O29" i="19"/>
  <c r="Q52" i="19"/>
  <c r="K53" i="19"/>
  <c r="M36" i="19"/>
  <c r="Y55" i="19"/>
  <c r="R41" i="19"/>
  <c r="V27" i="19"/>
  <c r="R48" i="19"/>
  <c r="L49" i="19"/>
  <c r="M42" i="19"/>
  <c r="Z51" i="19"/>
  <c r="R39" i="19"/>
  <c r="W44" i="19"/>
  <c r="AA33" i="19"/>
  <c r="M30" i="19"/>
  <c r="Q35" i="19"/>
  <c r="U25" i="19"/>
  <c r="J39" i="19"/>
  <c r="N46" i="19"/>
  <c r="N39" i="19"/>
  <c r="W49" i="19"/>
  <c r="AA37" i="19"/>
  <c r="T43" i="19"/>
  <c r="X31" i="19"/>
  <c r="J29" i="19"/>
  <c r="N34" i="19"/>
  <c r="R23" i="19"/>
  <c r="J16" i="19"/>
  <c r="T52" i="19"/>
  <c r="N53" i="19"/>
  <c r="K37" i="19"/>
  <c r="P36" i="19"/>
  <c r="U41" i="19"/>
  <c r="Y27" i="19"/>
  <c r="S47" i="19"/>
  <c r="M48" i="19"/>
  <c r="N41" i="19"/>
  <c r="AA50" i="19"/>
  <c r="Y38" i="19"/>
  <c r="R44" i="19"/>
  <c r="V33" i="19"/>
  <c r="T29" i="19"/>
  <c r="L35" i="19"/>
  <c r="P25" i="19"/>
  <c r="O17" i="19"/>
  <c r="L28" i="19"/>
  <c r="Q20" i="19"/>
  <c r="AH17" i="19"/>
  <c r="AL27" i="19"/>
  <c r="AJ38" i="19"/>
  <c r="AH49" i="19"/>
  <c r="S54" i="19"/>
  <c r="L30" i="19"/>
  <c r="T22" i="19"/>
  <c r="P43" i="19"/>
  <c r="M35" i="19"/>
  <c r="M23" i="19"/>
  <c r="AH24" i="19"/>
  <c r="P53" i="19"/>
  <c r="J54" i="19"/>
  <c r="N37" i="19"/>
  <c r="R36" i="19"/>
  <c r="W41" i="19"/>
  <c r="AA27" i="19"/>
  <c r="M27" i="19"/>
  <c r="P48" i="19"/>
  <c r="J49" i="19"/>
  <c r="K42" i="19"/>
  <c r="X51" i="19"/>
  <c r="P39" i="19"/>
  <c r="U44" i="19"/>
  <c r="Y33" i="19"/>
  <c r="K30" i="19"/>
  <c r="S53" i="19"/>
  <c r="M54" i="19"/>
  <c r="W46" i="19"/>
  <c r="U36" i="19"/>
  <c r="Z41" i="19"/>
  <c r="X28" i="19"/>
  <c r="T49" i="19"/>
  <c r="N50" i="19"/>
  <c r="J44" i="19"/>
  <c r="V53" i="19"/>
  <c r="AA39" i="19"/>
  <c r="S45" i="19"/>
  <c r="W35" i="19"/>
  <c r="U30" i="19"/>
  <c r="S16" i="19"/>
  <c r="K19" i="19"/>
  <c r="Q47" i="19"/>
  <c r="K48" i="19"/>
  <c r="L41" i="19"/>
  <c r="Y50" i="19"/>
  <c r="W38" i="19"/>
  <c r="P44" i="19"/>
  <c r="Z32" i="19"/>
  <c r="R29" i="19"/>
  <c r="J35" i="19"/>
  <c r="T24" i="19"/>
  <c r="M17" i="19"/>
  <c r="P54" i="19"/>
  <c r="J55" i="19"/>
  <c r="Z46" i="19"/>
  <c r="X36" i="19"/>
  <c r="Q42" i="19"/>
  <c r="AA28" i="19"/>
  <c r="U48" i="19"/>
  <c r="O49" i="19"/>
  <c r="J43" i="19"/>
  <c r="W52" i="19"/>
  <c r="U39" i="19"/>
  <c r="Z44" i="19"/>
  <c r="X34" i="19"/>
  <c r="P30" i="19"/>
  <c r="T35" i="19"/>
  <c r="L18" i="19"/>
  <c r="Q53" i="19"/>
  <c r="J30" i="19"/>
  <c r="S22" i="19"/>
  <c r="AJ18" i="19"/>
  <c r="AH29" i="19"/>
  <c r="AL39" i="19"/>
  <c r="AJ50" i="19"/>
  <c r="M55" i="19"/>
  <c r="U31" i="19"/>
  <c r="U24" i="19"/>
  <c r="Z30" i="19"/>
  <c r="R16" i="19"/>
  <c r="M25" i="19"/>
  <c r="AJ25" i="19"/>
  <c r="AH36" i="19"/>
  <c r="AL46" i="19"/>
  <c r="AJ9" i="19"/>
  <c r="AC55" i="19"/>
  <c r="AG35" i="19"/>
  <c r="AE46" i="19"/>
  <c r="M47" i="19"/>
  <c r="R30" i="19"/>
  <c r="P23" i="19"/>
  <c r="AM18" i="19"/>
  <c r="AK29" i="19"/>
  <c r="AI40" i="19"/>
  <c r="AM50" i="19"/>
  <c r="AK13" i="19"/>
  <c r="AD29" i="19"/>
  <c r="O48" i="19"/>
  <c r="T30" i="19"/>
  <c r="S23" i="19"/>
  <c r="AH19" i="19"/>
  <c r="AL29" i="19"/>
  <c r="AJ40" i="19"/>
  <c r="AH51" i="19"/>
  <c r="L43" i="19"/>
  <c r="O32" i="19"/>
  <c r="T25" i="19"/>
  <c r="X45" i="19"/>
  <c r="S35" i="19"/>
  <c r="L24" i="19"/>
  <c r="AL24" i="19"/>
  <c r="AJ35" i="19"/>
  <c r="AH46" i="19"/>
  <c r="AL8" i="19"/>
  <c r="AE54" i="19"/>
  <c r="AC35" i="19"/>
  <c r="AG45" i="19"/>
  <c r="U51" i="19"/>
  <c r="AK32" i="19"/>
  <c r="AM11" i="19"/>
  <c r="AC34" i="19"/>
  <c r="AB49" i="19"/>
  <c r="X20" i="19"/>
  <c r="M18" i="19"/>
  <c r="AK40" i="19"/>
  <c r="AK19" i="19"/>
  <c r="AM47" i="19"/>
  <c r="AD26" i="19"/>
  <c r="AF42" i="19"/>
  <c r="AE17" i="19"/>
  <c r="R54" i="19"/>
  <c r="L50" i="19"/>
  <c r="O55" i="19"/>
  <c r="X54" i="19"/>
  <c r="M49" i="19"/>
  <c r="J18" i="19"/>
  <c r="Q50" i="19"/>
  <c r="P17" i="19"/>
  <c r="AJ30" i="19"/>
  <c r="T32" i="19"/>
  <c r="AH16" i="19"/>
  <c r="AH44" i="19"/>
  <c r="AK7" i="19"/>
  <c r="AG43" i="19"/>
  <c r="K27" i="19"/>
  <c r="AI16" i="19"/>
  <c r="AK37" i="19"/>
  <c r="AM54" i="19"/>
  <c r="AB28" i="19"/>
  <c r="W51" i="19"/>
  <c r="O35" i="19"/>
  <c r="AL17" i="19"/>
  <c r="AJ32" i="19"/>
  <c r="AL45" i="19"/>
  <c r="K50" i="19"/>
  <c r="Q34" i="19"/>
  <c r="M51" i="19"/>
  <c r="R34" i="19"/>
  <c r="AL16" i="19"/>
  <c r="AH30" i="19"/>
  <c r="AL44" i="19"/>
  <c r="AJ11" i="19"/>
  <c r="AG29" i="19"/>
  <c r="AE44" i="19"/>
  <c r="Q22" i="19"/>
  <c r="AK46" i="19"/>
  <c r="AC32" i="19"/>
  <c r="AF52" i="19"/>
  <c r="AF22" i="19"/>
  <c r="AM36" i="19"/>
  <c r="AK26" i="19"/>
  <c r="AM12" i="19"/>
  <c r="AG40" i="19"/>
  <c r="W19" i="19"/>
  <c r="W25" i="19"/>
  <c r="W9" i="19"/>
  <c r="AG12" i="19"/>
  <c r="M9" i="19"/>
  <c r="S34" i="19"/>
  <c r="AM37" i="19"/>
  <c r="AI15" i="19"/>
  <c r="AE37" i="19"/>
  <c r="AF51" i="19"/>
  <c r="X21" i="19"/>
  <c r="V6" i="19"/>
  <c r="AF9" i="19"/>
  <c r="X13" i="19"/>
  <c r="J11" i="19"/>
  <c r="J23" i="19"/>
  <c r="AM41" i="19"/>
  <c r="AM7" i="19"/>
  <c r="AE39" i="19"/>
  <c r="Z16" i="19"/>
  <c r="AG21" i="19"/>
  <c r="AK24" i="19"/>
  <c r="AM52" i="19"/>
  <c r="AE29" i="19"/>
  <c r="AB45" i="19"/>
  <c r="AD18" i="19"/>
  <c r="V24" i="19"/>
  <c r="T8" i="19"/>
  <c r="AD11" i="19"/>
  <c r="V15" i="19"/>
  <c r="N6" i="19"/>
  <c r="AF32" i="19"/>
  <c r="AA23" i="19"/>
  <c r="Q10" i="19"/>
  <c r="AC15" i="19"/>
  <c r="AM49" i="19"/>
  <c r="V16" i="19"/>
  <c r="U7" i="19"/>
  <c r="AF12" i="19"/>
  <c r="O15" i="19"/>
  <c r="AD34" i="19"/>
  <c r="AD23" i="19"/>
  <c r="S10" i="19"/>
  <c r="AF15" i="19"/>
  <c r="AI53" i="19"/>
  <c r="AF16" i="19"/>
  <c r="X7" i="19"/>
  <c r="S13" i="19"/>
  <c r="M6" i="19"/>
  <c r="AC30" i="19"/>
  <c r="Z22" i="19"/>
  <c r="AB9" i="19"/>
  <c r="W15" i="19"/>
  <c r="O12" i="19"/>
  <c r="AD30" i="19"/>
  <c r="X24" i="19"/>
  <c r="L55" i="19"/>
  <c r="N43" i="19"/>
  <c r="Y47" i="19"/>
  <c r="W40" i="19"/>
  <c r="N42" i="19"/>
  <c r="AH10" i="1"/>
  <c r="K51" i="19"/>
  <c r="N19" i="19"/>
  <c r="AH33" i="19"/>
  <c r="K35" i="19"/>
  <c r="AL18" i="19"/>
  <c r="AJ45" i="19"/>
  <c r="AG53" i="19"/>
  <c r="AC45" i="19"/>
  <c r="T28" i="19"/>
  <c r="AK17" i="19"/>
  <c r="AM38" i="19"/>
  <c r="AM10" i="19"/>
  <c r="AF30" i="19"/>
  <c r="AA38" i="19"/>
  <c r="P19" i="19"/>
  <c r="AJ20" i="19"/>
  <c r="AL33" i="19"/>
  <c r="AJ48" i="19"/>
  <c r="Y52" i="19"/>
  <c r="P35" i="19"/>
  <c r="AA53" i="19"/>
  <c r="S17" i="19"/>
  <c r="AH18" i="19"/>
  <c r="AL32" i="19"/>
  <c r="AJ47" i="19"/>
  <c r="AL12" i="19"/>
  <c r="AE32" i="19"/>
  <c r="AC47" i="19"/>
  <c r="L25" i="19"/>
  <c r="AM53" i="19"/>
  <c r="AD36" i="19"/>
  <c r="AD16" i="19"/>
  <c r="K36" i="19"/>
  <c r="AM43" i="19"/>
  <c r="AI30" i="19"/>
  <c r="AI7" i="19"/>
  <c r="AD44" i="19"/>
  <c r="AE19" i="19"/>
  <c r="AE25" i="19"/>
  <c r="AE9" i="19"/>
  <c r="W13" i="19"/>
  <c r="O10" i="19"/>
  <c r="N22" i="19"/>
  <c r="AI41" i="19"/>
  <c r="AJ7" i="19"/>
  <c r="AD39" i="19"/>
  <c r="Y16" i="19"/>
  <c r="AF21" i="19"/>
  <c r="AD6" i="19"/>
  <c r="V10" i="19"/>
  <c r="AF13" i="19"/>
  <c r="L12" i="19"/>
  <c r="AM16" i="19"/>
  <c r="AI45" i="19"/>
  <c r="AG54" i="19"/>
  <c r="AD41" i="19"/>
  <c r="Y17" i="19"/>
  <c r="AC22" i="19"/>
  <c r="AM27" i="19"/>
  <c r="AK8" i="19"/>
  <c r="AE31" i="19"/>
  <c r="AG46" i="19"/>
  <c r="Z19" i="19"/>
  <c r="AD24" i="19"/>
  <c r="AB8" i="19"/>
  <c r="T12" i="19"/>
  <c r="AD15" i="19"/>
  <c r="O52" i="19"/>
  <c r="AF38" i="19"/>
  <c r="AC24" i="19"/>
  <c r="AB10" i="19"/>
  <c r="K9" i="19"/>
  <c r="AL11" i="19"/>
  <c r="Y18" i="19"/>
  <c r="AG7" i="19"/>
  <c r="AB13" i="19"/>
  <c r="P31" i="19"/>
  <c r="AB40" i="19"/>
  <c r="AF24" i="19"/>
  <c r="V47" i="19"/>
  <c r="Z52" i="19"/>
  <c r="Q37" i="19"/>
  <c r="AA45" i="19"/>
  <c r="AA51" i="19"/>
  <c r="R55" i="19"/>
  <c r="M44" i="19"/>
  <c r="K54" i="19"/>
  <c r="AH41" i="19"/>
  <c r="O18" i="19"/>
  <c r="AL26" i="19"/>
  <c r="AH48" i="19"/>
  <c r="AE26" i="19"/>
  <c r="AG47" i="19"/>
  <c r="K32" i="19"/>
  <c r="AI20" i="19"/>
  <c r="AK41" i="19"/>
  <c r="AI12" i="19"/>
  <c r="AB32" i="19"/>
  <c r="T44" i="19"/>
  <c r="R21" i="19"/>
  <c r="AL21" i="19"/>
  <c r="AH35" i="19"/>
  <c r="AL49" i="19"/>
  <c r="W39" i="19"/>
  <c r="R17" i="19"/>
  <c r="T40" i="19"/>
  <c r="U19" i="19"/>
  <c r="AJ19" i="19"/>
  <c r="AH34" i="19"/>
  <c r="AL48" i="19"/>
  <c r="AH14" i="19"/>
  <c r="AG33" i="19"/>
  <c r="AE48" i="19"/>
  <c r="AI18" i="19"/>
  <c r="AI9" i="19"/>
  <c r="AD38" i="19"/>
  <c r="AB17" i="19"/>
  <c r="R32" i="19"/>
  <c r="AK47" i="19"/>
  <c r="AM33" i="19"/>
  <c r="AD54" i="19"/>
  <c r="AC46" i="19"/>
  <c r="AA20" i="19"/>
  <c r="AC6" i="19"/>
  <c r="U10" i="19"/>
  <c r="AE13" i="19"/>
  <c r="K12" i="19"/>
  <c r="AK16" i="19"/>
  <c r="AM44" i="19"/>
  <c r="AF54" i="19"/>
  <c r="AB41" i="19"/>
  <c r="X17" i="19"/>
  <c r="AB22" i="19"/>
  <c r="T7" i="19"/>
  <c r="AD10" i="19"/>
  <c r="V14" i="19"/>
  <c r="N13" i="19"/>
  <c r="AK20" i="19"/>
  <c r="AM48" i="19"/>
  <c r="AB27" i="19"/>
  <c r="AB43" i="19"/>
  <c r="AG17" i="19"/>
  <c r="Y23" i="19"/>
  <c r="AK31" i="19"/>
  <c r="AK11" i="19"/>
  <c r="AF33" i="19"/>
  <c r="AF48" i="19"/>
  <c r="V20" i="19"/>
  <c r="Z25" i="19"/>
  <c r="R9" i="19"/>
  <c r="AB12" i="19"/>
  <c r="N8" i="19"/>
  <c r="AK18" i="19"/>
  <c r="AE43" i="19"/>
  <c r="AC25" i="19"/>
  <c r="X11" i="19"/>
  <c r="M11" i="19"/>
  <c r="AM6" i="19"/>
  <c r="W20" i="19"/>
  <c r="AC8" i="19"/>
  <c r="W14" i="19"/>
  <c r="AI22" i="19"/>
  <c r="AC44" i="19"/>
  <c r="AG25" i="19"/>
  <c r="Z11" i="19"/>
  <c r="O11" i="19"/>
  <c r="Z36" i="19"/>
  <c r="Y39" i="19"/>
  <c r="V42" i="19"/>
  <c r="M26" i="19"/>
  <c r="S39" i="19"/>
  <c r="L38" i="19"/>
  <c r="Y53" i="19"/>
  <c r="S31" i="19"/>
  <c r="AL43" i="19"/>
  <c r="U55" i="19"/>
  <c r="AJ29" i="19"/>
  <c r="AL50" i="19"/>
  <c r="AC29" i="19"/>
  <c r="AE50" i="19"/>
  <c r="L34" i="19"/>
  <c r="AM22" i="19"/>
  <c r="AI44" i="19"/>
  <c r="AM14" i="19"/>
  <c r="AD33" i="19"/>
  <c r="N27" i="19"/>
  <c r="S25" i="19"/>
  <c r="AH23" i="19"/>
  <c r="AL37" i="19"/>
  <c r="AJ52" i="19"/>
  <c r="P45" i="19"/>
  <c r="S21" i="19"/>
  <c r="J26" i="19"/>
  <c r="T21" i="19"/>
  <c r="AH22" i="19"/>
  <c r="AL36" i="19"/>
  <c r="AH50" i="19"/>
  <c r="AL6" i="19"/>
  <c r="AE36" i="19"/>
  <c r="AG49" i="19"/>
  <c r="AI25" i="19"/>
  <c r="AI14" i="19"/>
  <c r="AC40" i="19"/>
  <c r="AF18" i="19"/>
  <c r="O16" i="19"/>
  <c r="AI51" i="19"/>
  <c r="AM40" i="19"/>
  <c r="AF28" i="19"/>
  <c r="AB48" i="19"/>
  <c r="AE21" i="19"/>
  <c r="S7" i="19"/>
  <c r="AC10" i="19"/>
  <c r="U14" i="19"/>
  <c r="M13" i="19"/>
  <c r="AM19" i="19"/>
  <c r="AK48" i="19"/>
  <c r="AG26" i="19"/>
  <c r="AG42" i="19"/>
  <c r="AF17" i="19"/>
  <c r="X23" i="19"/>
  <c r="AB7" i="19"/>
  <c r="T11" i="19"/>
  <c r="AD14" i="19"/>
  <c r="J15" i="19"/>
  <c r="AM23" i="19"/>
  <c r="AK52" i="19"/>
  <c r="AB29" i="19"/>
  <c r="AG44" i="19"/>
  <c r="AC18" i="19"/>
  <c r="L26" i="19"/>
  <c r="AI35" i="19"/>
  <c r="AL13" i="19"/>
  <c r="AF35" i="19"/>
  <c r="AD50" i="19"/>
  <c r="AD20" i="19"/>
  <c r="P6" i="19"/>
  <c r="Z9" i="19"/>
  <c r="R13" i="19"/>
  <c r="J10" i="19"/>
  <c r="AM32" i="19"/>
  <c r="AF47" i="19"/>
  <c r="Y6" i="19"/>
  <c r="S12" i="19"/>
  <c r="L13" i="19"/>
  <c r="AC28" i="19"/>
  <c r="AD21" i="19"/>
  <c r="V9" i="19"/>
  <c r="Q15" i="19"/>
  <c r="AK36" i="19"/>
  <c r="AD49" i="19"/>
  <c r="AA6" i="19"/>
  <c r="V12" i="19"/>
  <c r="K14" i="19"/>
  <c r="AF29" i="19"/>
  <c r="Y22" i="19"/>
  <c r="AA9" i="19"/>
  <c r="U15" i="19"/>
  <c r="AM25" i="19"/>
  <c r="AF45" i="19"/>
  <c r="R6" i="19"/>
  <c r="AE11" i="19"/>
  <c r="M12" i="19"/>
  <c r="AK28" i="19"/>
  <c r="AB51" i="19"/>
  <c r="S42" i="19"/>
  <c r="Q45" i="19"/>
  <c r="Z29" i="19"/>
  <c r="Q31" i="19"/>
  <c r="X44" i="19"/>
  <c r="V48" i="19"/>
  <c r="R40" i="19"/>
  <c r="R24" i="19"/>
  <c r="AL51" i="19"/>
  <c r="T26" i="19"/>
  <c r="AJ33" i="19"/>
  <c r="AL54" i="19"/>
  <c r="AC33" i="19"/>
  <c r="AE16" i="19"/>
  <c r="U18" i="19"/>
  <c r="AM26" i="19"/>
  <c r="AI48" i="19"/>
  <c r="AI6" i="19"/>
  <c r="AF34" i="19"/>
  <c r="K29" i="19"/>
  <c r="O19" i="19"/>
  <c r="AJ24" i="19"/>
  <c r="AH39" i="19"/>
  <c r="AL53" i="19"/>
  <c r="Z34" i="19"/>
  <c r="U23" i="19"/>
  <c r="S27" i="19"/>
  <c r="P24" i="19"/>
  <c r="AJ23" i="19"/>
  <c r="AH38" i="19"/>
  <c r="AJ51" i="19"/>
  <c r="AC53" i="19"/>
  <c r="AG37" i="19"/>
  <c r="AC51" i="19"/>
  <c r="AM28" i="19"/>
  <c r="AJ6" i="19"/>
  <c r="AB42" i="19"/>
  <c r="AB19" i="19"/>
  <c r="AI19" i="19"/>
  <c r="W55" i="19"/>
  <c r="AK44" i="19"/>
  <c r="AG30" i="19"/>
  <c r="AF49" i="19"/>
  <c r="AA22" i="19"/>
  <c r="AA7" i="19"/>
  <c r="S11" i="19"/>
  <c r="AC14" i="19"/>
  <c r="O14" i="19"/>
  <c r="AK23" i="19"/>
  <c r="AM51" i="19"/>
  <c r="AG28" i="19"/>
  <c r="AF44" i="19"/>
  <c r="AB18" i="19"/>
  <c r="AF23" i="19"/>
  <c r="R8" i="19"/>
  <c r="AB11" i="19"/>
  <c r="T15" i="19"/>
  <c r="L6" i="19"/>
  <c r="AK27" i="19"/>
  <c r="AM55" i="19"/>
  <c r="AD31" i="19"/>
  <c r="AF46" i="19"/>
  <c r="Y19" i="19"/>
  <c r="T17" i="19"/>
  <c r="AK38" i="19"/>
  <c r="AL15" i="19"/>
  <c r="AB38" i="19"/>
  <c r="AC52" i="19"/>
  <c r="Z21" i="19"/>
  <c r="X6" i="19"/>
  <c r="P10" i="19"/>
  <c r="Z13" i="19"/>
  <c r="L11" i="19"/>
  <c r="AI47" i="19"/>
  <c r="AG52" i="19"/>
  <c r="R7" i="19"/>
  <c r="AE12" i="19"/>
  <c r="N15" i="19"/>
  <c r="AB34" i="19"/>
  <c r="AC23" i="19"/>
  <c r="R10" i="19"/>
  <c r="AE15" i="19"/>
  <c r="AK50" i="19"/>
  <c r="AC16" i="19"/>
  <c r="W7" i="19"/>
  <c r="Q13" i="19"/>
  <c r="J6" i="19"/>
  <c r="W29" i="19"/>
  <c r="AA34" i="19"/>
  <c r="P51" i="19"/>
  <c r="U17" i="19"/>
  <c r="V34" i="19"/>
  <c r="T37" i="19"/>
  <c r="V45" i="19"/>
  <c r="O20" i="19"/>
  <c r="AJ54" i="19"/>
  <c r="O30" i="19"/>
  <c r="AL34" i="19"/>
  <c r="AH8" i="19"/>
  <c r="AE34" i="19"/>
  <c r="S46" i="19"/>
  <c r="Q21" i="19"/>
  <c r="AI28" i="19"/>
  <c r="AK49" i="19"/>
  <c r="AL7" i="19"/>
  <c r="AD37" i="19"/>
  <c r="L32" i="19"/>
  <c r="N21" i="19"/>
  <c r="AH27" i="19"/>
  <c r="AL41" i="19"/>
  <c r="AH55" i="19"/>
  <c r="N29" i="19"/>
  <c r="J20" i="19"/>
  <c r="P29" i="19"/>
  <c r="K20" i="19"/>
  <c r="AH26" i="19"/>
  <c r="AJ39" i="19"/>
  <c r="AH54" i="19"/>
  <c r="AG55" i="19"/>
  <c r="AC39" i="19"/>
  <c r="AA16" i="19"/>
  <c r="AM35" i="19"/>
  <c r="AE53" i="19"/>
  <c r="AE45" i="19"/>
  <c r="AF20" i="19"/>
  <c r="AK22" i="19"/>
  <c r="L20" i="19"/>
  <c r="AK51" i="19"/>
  <c r="AG32" i="19"/>
  <c r="X16" i="19"/>
  <c r="W23" i="19"/>
  <c r="Q8" i="19"/>
  <c r="AA11" i="19"/>
  <c r="S15" i="19"/>
  <c r="K6" i="19"/>
  <c r="AI27" i="19"/>
  <c r="AK55" i="19"/>
  <c r="AB31" i="19"/>
  <c r="AD46" i="19"/>
  <c r="X19" i="19"/>
  <c r="AB24" i="19"/>
  <c r="Z8" i="19"/>
  <c r="R12" i="19"/>
  <c r="AB15" i="19"/>
  <c r="O7" i="19"/>
  <c r="AI31" i="19"/>
  <c r="AI11" i="19"/>
  <c r="AE33" i="19"/>
  <c r="AD48" i="19"/>
  <c r="AG19" i="19"/>
  <c r="K24" i="19"/>
  <c r="AI42" i="19"/>
  <c r="AB53" i="19"/>
  <c r="AF39" i="19"/>
  <c r="AB16" i="19"/>
  <c r="V22" i="19"/>
  <c r="AF6" i="19"/>
  <c r="X10" i="19"/>
  <c r="P14" i="19"/>
  <c r="N12" i="19"/>
  <c r="AI10" i="19"/>
  <c r="W18" i="19"/>
  <c r="AF7" i="19"/>
  <c r="AA13" i="19"/>
  <c r="J28" i="19"/>
  <c r="AG38" i="19"/>
  <c r="AE24" i="19"/>
  <c r="AE10" i="19"/>
  <c r="L9" i="19"/>
  <c r="AJ12" i="19"/>
  <c r="Z18" i="19"/>
  <c r="P8" i="19"/>
  <c r="AC13" i="19"/>
  <c r="P20" i="19"/>
  <c r="AD40" i="19"/>
  <c r="AG24" i="19"/>
  <c r="P11" i="19"/>
  <c r="K10" i="19"/>
  <c r="AI54" i="19"/>
  <c r="AG16" i="19"/>
  <c r="U27" i="19"/>
  <c r="S30" i="19"/>
  <c r="J52" i="19"/>
  <c r="M20" i="19"/>
  <c r="N30" i="19"/>
  <c r="Y42" i="19"/>
  <c r="Z35" i="19"/>
  <c r="AL19" i="19"/>
  <c r="W47" i="19"/>
  <c r="T18" i="19"/>
  <c r="AJ37" i="19"/>
  <c r="AL10" i="19"/>
  <c r="AC37" i="19"/>
  <c r="N40" i="19"/>
  <c r="R25" i="19"/>
  <c r="AM30" i="19"/>
  <c r="AI52" i="19"/>
  <c r="AB54" i="19"/>
  <c r="U47" i="19"/>
  <c r="N33" i="19"/>
  <c r="J24" i="19"/>
  <c r="AJ28" i="19"/>
  <c r="AH43" i="19"/>
  <c r="AJ8" i="19"/>
  <c r="K31" i="19"/>
  <c r="K22" i="19"/>
  <c r="N31" i="19"/>
  <c r="M22" i="19"/>
  <c r="AJ27" i="19"/>
  <c r="AL40" i="19"/>
  <c r="AJ55" i="19"/>
  <c r="AC27" i="19"/>
  <c r="AE40" i="19"/>
  <c r="W17" i="19"/>
  <c r="AK39" i="19"/>
  <c r="AF55" i="19"/>
  <c r="AD47" i="19"/>
  <c r="AB21" i="19"/>
  <c r="AI26" i="19"/>
  <c r="N17" i="19"/>
  <c r="AI55" i="19"/>
  <c r="AB35" i="19"/>
  <c r="V17" i="19"/>
  <c r="AE23" i="19"/>
  <c r="Y8" i="19"/>
  <c r="Q12" i="19"/>
  <c r="AA15" i="19"/>
  <c r="N7" i="19"/>
  <c r="AK30" i="19"/>
  <c r="AH11" i="19"/>
  <c r="AB33" i="19"/>
  <c r="AC48" i="19"/>
  <c r="AF19" i="19"/>
  <c r="X25" i="19"/>
  <c r="P9" i="19"/>
  <c r="Z12" i="19"/>
  <c r="L8" i="19"/>
  <c r="Z26" i="19"/>
  <c r="AK34" i="19"/>
  <c r="R49" i="19"/>
  <c r="T42" i="19"/>
  <c r="AK53" i="19"/>
  <c r="O33" i="19"/>
  <c r="AC43" i="19"/>
  <c r="AK10" i="19"/>
  <c r="AI34" i="19"/>
  <c r="N9" i="19"/>
  <c r="AB52" i="19"/>
  <c r="AD27" i="19"/>
  <c r="AD7" i="19"/>
  <c r="AE27" i="19"/>
  <c r="AK35" i="19"/>
  <c r="O13" i="19"/>
  <c r="Y14" i="19"/>
  <c r="AD45" i="19"/>
  <c r="AE8" i="19"/>
  <c r="L14" i="19"/>
  <c r="AF50" i="19"/>
  <c r="AF8" i="19"/>
  <c r="L10" i="19"/>
  <c r="AK54" i="19"/>
  <c r="AE22" i="19"/>
  <c r="Y10" i="19"/>
  <c r="M10" i="19"/>
  <c r="AB26" i="19"/>
  <c r="V21" i="19"/>
  <c r="S9" i="19"/>
  <c r="AE14" i="19"/>
  <c r="AM31" i="19"/>
  <c r="AE47" i="19"/>
  <c r="W6" i="19"/>
  <c r="P12" i="19"/>
  <c r="M7" i="19"/>
  <c r="AM9" i="19"/>
  <c r="AE7" i="19"/>
  <c r="U54" i="19"/>
  <c r="U22" i="19"/>
  <c r="AF26" i="19"/>
  <c r="S50" i="19"/>
  <c r="S29" i="19"/>
  <c r="AB39" i="19"/>
  <c r="AH13" i="19"/>
  <c r="U35" i="19"/>
  <c r="AC20" i="19"/>
  <c r="AE41" i="19"/>
  <c r="AF10" i="19"/>
  <c r="AD19" i="19"/>
  <c r="AB44" i="19"/>
  <c r="AD53" i="19"/>
  <c r="R15" i="19"/>
  <c r="AE49" i="19"/>
  <c r="T10" i="19"/>
  <c r="K7" i="19"/>
  <c r="AG18" i="19"/>
  <c r="W10" i="19"/>
  <c r="M14" i="19"/>
  <c r="AJ14" i="19"/>
  <c r="Y25" i="19"/>
  <c r="R11" i="19"/>
  <c r="N14" i="19"/>
  <c r="AF31" i="19"/>
  <c r="AG22" i="19"/>
  <c r="AD9" i="19"/>
  <c r="Y15" i="19"/>
  <c r="AI46" i="19"/>
  <c r="AD52" i="19"/>
  <c r="Q7" i="19"/>
  <c r="AD12" i="19"/>
  <c r="L45" i="19"/>
  <c r="AH40" i="19"/>
  <c r="J42" i="19"/>
  <c r="P33" i="19"/>
  <c r="AI43" i="19"/>
  <c r="AA18" i="19"/>
  <c r="AD35" i="19"/>
  <c r="AI38" i="19"/>
  <c r="Y21" i="19"/>
  <c r="AD43" i="19"/>
  <c r="V11" i="19"/>
  <c r="AC21" i="19"/>
  <c r="AG48" i="19"/>
  <c r="AD28" i="19"/>
  <c r="O9" i="19"/>
  <c r="AE18" i="19"/>
  <c r="AC11" i="19"/>
  <c r="Q24" i="19"/>
  <c r="AE20" i="19"/>
  <c r="Q11" i="19"/>
  <c r="O6" i="19"/>
  <c r="AE55" i="19"/>
  <c r="S6" i="19"/>
  <c r="AF11" i="19"/>
  <c r="K13" i="19"/>
  <c r="AG36" i="19"/>
  <c r="Y24" i="19"/>
  <c r="Z10" i="19"/>
  <c r="O8" i="19"/>
  <c r="AD17" i="19"/>
  <c r="Y13" i="19"/>
  <c r="AA25" i="19"/>
  <c r="N10" i="19"/>
  <c r="AC19" i="19"/>
  <c r="S14" i="19"/>
  <c r="AB47" i="19"/>
  <c r="T6" i="19"/>
  <c r="J13" i="19"/>
  <c r="AC26" i="19"/>
  <c r="T9" i="19"/>
  <c r="AG14" i="19"/>
  <c r="AH31" i="19"/>
  <c r="AD22" i="19"/>
  <c r="Y11" i="19"/>
  <c r="AK12" i="19"/>
  <c r="Q6" i="19"/>
  <c r="AC54" i="19"/>
  <c r="AG13" i="19"/>
  <c r="AA17" i="19"/>
  <c r="AB14" i="19"/>
  <c r="AK43" i="19"/>
  <c r="P7" i="19"/>
  <c r="K15" i="19"/>
  <c r="V23" i="19"/>
  <c r="Z15" i="19"/>
  <c r="W8" i="19"/>
  <c r="AD42" i="19"/>
  <c r="W11" i="19"/>
  <c r="S48" i="19"/>
  <c r="AJ13" i="19"/>
  <c r="O34" i="19"/>
  <c r="N16" i="19"/>
  <c r="AB30" i="19"/>
  <c r="AA24" i="19"/>
  <c r="AB50" i="19"/>
  <c r="AI13" i="19"/>
  <c r="AI17" i="19"/>
  <c r="Z17" i="19"/>
  <c r="X14" i="19"/>
  <c r="AA8" i="19"/>
  <c r="AD25" i="19"/>
  <c r="Y20" i="19"/>
  <c r="AM24" i="19"/>
  <c r="Z20" i="19"/>
  <c r="W12" i="19"/>
  <c r="AM39" i="19"/>
  <c r="W24" i="19"/>
  <c r="X12" i="19"/>
  <c r="AB46" i="19"/>
  <c r="AF36" i="19"/>
  <c r="AG6" i="19"/>
  <c r="AA12" i="19"/>
  <c r="M16" i="19"/>
  <c r="AC42" i="19"/>
  <c r="U11" i="19"/>
  <c r="AM15" i="19"/>
  <c r="X8" i="19"/>
  <c r="R35" i="19"/>
  <c r="AG39" i="19"/>
  <c r="AJ16" i="19"/>
  <c r="AL28" i="19"/>
  <c r="AG50" i="19"/>
  <c r="AG8" i="19"/>
  <c r="AB20" i="19"/>
  <c r="AK15" i="19"/>
  <c r="AM20" i="19"/>
  <c r="V18" i="19"/>
  <c r="AF14" i="19"/>
  <c r="U9" i="19"/>
  <c r="Z6" i="19"/>
  <c r="W22" i="19"/>
  <c r="AI39" i="19"/>
  <c r="AG23" i="19"/>
  <c r="AD13" i="19"/>
  <c r="AM13" i="19"/>
  <c r="V25" i="19"/>
  <c r="T13" i="19"/>
  <c r="Q14" i="19"/>
  <c r="AF41" i="19"/>
  <c r="Z7" i="19"/>
  <c r="U13" i="19"/>
  <c r="AI29" i="19"/>
  <c r="AG11" i="19"/>
  <c r="AA21" i="19"/>
  <c r="W30" i="19"/>
  <c r="S38" i="19"/>
  <c r="AJ43" i="19"/>
  <c r="X22" i="19"/>
  <c r="Y12" i="19"/>
  <c r="AF25" i="19"/>
  <c r="AE35" i="19"/>
  <c r="AM45" i="19"/>
  <c r="J14" i="19"/>
  <c r="T14" i="19"/>
  <c r="AD8" i="19"/>
  <c r="Z14" i="19"/>
  <c r="AE6" i="19"/>
  <c r="M15" i="19"/>
  <c r="V8" i="19"/>
  <c r="AD51" i="19"/>
  <c r="AC12" i="19"/>
  <c r="AD32" i="19"/>
  <c r="AG9" i="19"/>
  <c r="L31" i="19"/>
  <c r="M21" i="19"/>
  <c r="AJ44" i="19"/>
  <c r="AH10" i="19"/>
  <c r="AI33" i="19"/>
  <c r="K8" i="19"/>
  <c r="X9" i="19"/>
  <c r="AF37" i="19"/>
  <c r="AI49" i="19"/>
  <c r="Z23" i="19"/>
  <c r="L15" i="19"/>
  <c r="P15" i="19"/>
  <c r="U12" i="19"/>
  <c r="Y9" i="19"/>
  <c r="AF53" i="19"/>
  <c r="AB6" i="19"/>
  <c r="AG15" i="19"/>
  <c r="AC36" i="19"/>
  <c r="Y7" i="19"/>
  <c r="AA14" i="19"/>
  <c r="O24" i="19"/>
  <c r="V19" i="19"/>
  <c r="Q9" i="19"/>
  <c r="X15" i="19"/>
  <c r="AM8" i="19"/>
  <c r="AC17" i="19"/>
  <c r="AC7" i="19"/>
  <c r="V13" i="19"/>
  <c r="L7" i="19"/>
  <c r="AC38" i="19"/>
  <c r="Z24" i="19"/>
  <c r="AA10" i="19"/>
  <c r="J9" i="19"/>
  <c r="AJ22" i="19"/>
  <c r="AK33" i="19"/>
  <c r="Q49" i="19"/>
  <c r="AE28" i="19"/>
  <c r="AI23" i="19"/>
  <c r="P41" i="19"/>
  <c r="P13" i="19"/>
  <c r="AC50" i="19"/>
  <c r="AB55" i="19"/>
  <c r="V7" i="19"/>
  <c r="AK6" i="19"/>
  <c r="AI21" i="19"/>
  <c r="N11" i="19"/>
  <c r="AG10" i="19"/>
  <c r="AG34" i="19"/>
  <c r="S8" i="19"/>
  <c r="J12" i="19"/>
  <c r="AF40" i="19"/>
  <c r="U8" i="19"/>
  <c r="J8" i="19"/>
  <c r="AK42" i="19"/>
  <c r="AG20" i="19"/>
  <c r="AC9" i="19"/>
  <c r="M8" i="19"/>
  <c r="AK14" i="19"/>
  <c r="AA19" i="19"/>
  <c r="R14" i="19"/>
  <c r="AM17" i="19"/>
  <c r="AB25" i="19"/>
  <c r="K11" i="19"/>
  <c r="J7" i="19"/>
  <c r="AH7" i="19"/>
  <c r="J17"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<sst xmlns="http://schemas.openxmlformats.org/spreadsheetml/2006/main" count="529" uniqueCount="320">
  <si>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</si>
  <si>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</si>
  <si>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</si>
  <si>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</si>
  <si>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</si>
  <si>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</si>
  <si>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</si>
  <si>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</si>
  <si>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</si>
  <si>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</si>
  <si>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</si>
  <si>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</si>
  <si>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</si>
  <si>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</si>
  <si>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</si>
  <si>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</si>
  <si>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</si>
  <si>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</si>
  <si>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</si>
  <si>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</si>
  <si>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</si>
  <si>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</si>
  <si>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</si>
  <si>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</si>
  <si>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</si>
  <si>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</si>
  <si>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</si>
  <si>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</si>
  <si>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</si>
  <si>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</si>
  <si>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</si>
  <si>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</si>
  <si>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</si>
  <si>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</si>
  <si>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</si>
  <si>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</si>
  <si>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</si>
  <si>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</si>
  <si>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</si>
  <si>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</si>
  <si>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</si>
  <si>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</si>
  <si>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</si>
  <si>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</si>
  <si>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</si>
  <si>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</si>
  <si>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</si>
  <si>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</si>
  <si>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</si>
  <si>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</si>
  <si>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</si>
  <si>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</si>
  <si>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</si>
  <si>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</si>
  <si>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</si>
  <si>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</si>
  <si>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</si>
  <si>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</si>
  <si>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</si>
  <si>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</si>
  <si>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</si>
  <si>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</si>
  <si>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</si>
  <si>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</si>
  <si>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</si>
  <si>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</si>
  <si>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</si>
  <si>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</si>
  <si>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</si>
  <si>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</si>
  <si>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</si>
  <si>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</si>
  <si>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</si>
  <si>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</si>
  <si>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</si>
  <si>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</si>
  <si>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</si>
  <si>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</si>
  <si>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</si>
  <si>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</si>
  <si>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</si>
  <si>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</si>
  <si>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</si>
  <si>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</si>
  <si>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</si>
  <si>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</si>
  <si>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</si>
  <si>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</si>
  <si>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</si>
  <si>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</si>
  <si>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</si>
  <si>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</si>
  <si>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</si>
  <si>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</si>
  <si>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</si>
  <si>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</si>
  <si>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</si>
  <si>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</si>
  <si>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</si>
  <si>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</si>
  <si>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</si>
  <si>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</si>
  <si>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</si>
  <si>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</si>
  <si>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</si>
  <si>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</si>
  <si>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</si>
  <si>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</si>
  <si>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</si>
  <si>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</si>
  <si>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</si>
  <si>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</si>
  <si>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</si>
  <si>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</si>
  <si>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</si>
  <si>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</si>
  <si>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</si>
  <si>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</si>
  <si>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</si>
  <si>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</si>
  <si>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</si>
  <si>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</si>
  <si>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</si>
  <si>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</si>
  <si>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</si>
  <si>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</si>
  <si>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</si>
  <si>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</si>
  <si>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</si>
  <si>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</si>
  <si>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</si>
  <si>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</si>
  <si>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</si>
  <si>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</si>
  <si>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</si>
  <si>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</si>
  <si>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</si>
  <si>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</si>
  <si>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</si>
  <si>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</si>
  <si>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</si>
  <si>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</si>
  <si>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</si>
  <si>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</si>
  <si>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</si>
  <si>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</si>
  <si>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</si>
  <si>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</si>
  <si>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</si>
  <si>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</si>
  <si>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</si>
  <si>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</si>
  <si>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</si>
  <si>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</si>
  <si>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</si>
  <si>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</si>
  <si>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</si>
  <si>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</si>
  <si>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</si>
  <si>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</si>
  <si>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</si>
  <si>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</si>
  <si>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</si>
  <si>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</si>
  <si>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</si>
  <si>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</si>
  <si>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</si>
  <si>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</si>
  <si>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</si>
  <si>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</si>
  <si>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</si>
  <si>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</si>
  <si>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</si>
  <si>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</si>
  <si>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</si>
  <si>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</si>
  <si>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</si>
  <si>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</si>
  <si>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</si>
  <si>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</si>
  <si>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</si>
  <si>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</si>
  <si>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</si>
  <si>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</si>
  <si>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</si>
  <si>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</si>
  <si>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</si>
  <si>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</si>
  <si>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</si>
  <si>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</si>
  <si>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</si>
  <si>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</si>
  <si>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</si>
  <si>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</si>
  <si>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</si>
  <si>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</si>
  <si>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</si>
  <si>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</si>
  <si>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</si>
  <si>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</si>
  <si>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</si>
  <si>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</si>
  <si>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</si>
  <si>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</si>
  <si>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</si>
  <si>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</si>
  <si>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</si>
  <si>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</si>
  <si>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</si>
  <si>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</si>
  <si>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</si>
  <si>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CLASIF. DE CONFIDENCIALIDAD</t>
  </si>
  <si>
    <t>IPB</t>
  </si>
  <si>
    <t>CLASIF. DE INTEGRIDAD</t>
  </si>
  <si>
    <t>A</t>
  </si>
  <si>
    <t>CLASIF. DE DISPONIBILIDAD</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</si>
  <si>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</si>
  <si>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</si>
  <si>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</si>
  <si>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</si>
  <si>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</si>
  <si>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</si>
  <si>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</si>
  <si>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</si>
  <si>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</si>
  <si>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</si>
  <si>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</si>
  <si>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</si>
  <si>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</si>
  <si>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</si>
  <si>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</si>
  <si>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</si>
  <si>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</si>
  <si>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</si>
  <si>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</si>
  <si>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</si>
  <si>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</si>
  <si>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</si>
  <si>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</si>
  <si>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</si>
  <si>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</si>
  <si>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</si>
  <si>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</si>
  <si>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 xml:space="preserve">Formar personas integrales, creativas y competentes en los niveles técnico, tecnológica y de ingeniería, capaces de solucionar problemas a través de la investigación aplicada </t>
  </si>
  <si>
    <t>Inicia con el diseño curricular y finaliza con la graduación de los estudiantes en los respectivos niveles.</t>
  </si>
  <si>
    <t>Vicerrectoría Académica</t>
  </si>
  <si>
    <t>DOCENCIA PROGRAMAS DE EDUCACIÓN SUPERIOR (DOCENCIA PES)</t>
  </si>
  <si>
    <t>Crear necesidades que no concuerdan con la realidad institucional.</t>
  </si>
  <si>
    <t>Procesos y procedimientos desactualizados o faltantes</t>
  </si>
  <si>
    <t>Desactualización del “Compendio” de definición de los perfiles docentes requeridos por la academia, con base en las necesidades cualitativas y cuantitativas por áreas académicas y de la proyección académica de la ETITC.</t>
  </si>
  <si>
    <t>Fecha</t>
  </si>
  <si>
    <t>Carencia de un "Plan Maestro de Talleres y Laboratorios" tendiente a la actualización del inventario, revisión y optimización de los espacios físicos.</t>
  </si>
  <si>
    <t>Elaborar el “Compendio” de definición de los perfiles docentes requeridos por la academia, con base en las necesidades cualitativas y cuantitativas por áreas académicas y de la proyección académica de la ETITC.</t>
  </si>
  <si>
    <t>Vicerrectorìa Académica</t>
  </si>
  <si>
    <t>Inventario y registros en el sistema Mantum</t>
  </si>
  <si>
    <t xml:space="preserve">Oficina de Autoevaluación y Autorregulación y Vicerrectorìa Académica </t>
  </si>
  <si>
    <t>Vicerrectorìa Académica y Decanaturas</t>
  </si>
  <si>
    <t>Fecha Seguimiento</t>
  </si>
  <si>
    <t>Revisar, actualizar o crear los procedimientos o mecanismos para el sistema de gestión de procesos académicos y curriculares con base en competencias y resultados de aprendizaje.</t>
  </si>
  <si>
    <t>Profesional de Biblioteca y Medios Educativos</t>
  </si>
  <si>
    <t>Imposibilidad de demostar o sustentar el cumlimiento delos diferentes factores, carcterísticas y aspectos correspondientes a la función misional de docencia</t>
  </si>
  <si>
    <t>Registros de soporte de la plataforma</t>
  </si>
  <si>
    <t>Seguimiento
3a. línea de defensa
Diciembre</t>
  </si>
  <si>
    <t>Evidencias</t>
  </si>
  <si>
    <t>Formato de estudios previos con firma del Vicerrector Académico para cada proceso contractual de la Vicerrectoría Académica.</t>
  </si>
  <si>
    <t xml:space="preserve">GAD-PC-02 Procedimiento para Adquisiciones </t>
  </si>
  <si>
    <t>Posibilidad de afectación económica y reputacional al presentar necesidades del área que no responden a los objetivos de la Escuela con el fin de que se formulen proyectos en favorecimiento propio o de terceros</t>
  </si>
  <si>
    <t>Posibilidad de afectación reputacional por deterioro de la calidad en la prestación del servicio educativo debido a desactualización o inexistencia de procesos y procedimientos.</t>
  </si>
  <si>
    <t>El profesional de Gestión Estratégica cuatrimestralmente verifica la información del proceso de Docencia PES frente a la actualización de: procedimientos, formatos, acuerdos y circulares publicados en la página web de la ETITC, con el fin de garantizar su actualización periódica.
Si el profesional de Gestión Estratégica identifica que la información está desactualizada, procederá a actualizar lo pertinente, y enviar al área de Calidad para su revisión, y posterior actualización en la página web de la ETITC.</t>
  </si>
  <si>
    <t>Procedimientos y formatos publicados y actualizados en la  pàgina web de la ETITC.
Secreenshot de revisión de la documentación del proceso Docencia PES.</t>
  </si>
  <si>
    <t xml:space="preserve">DIE-PC-09 Administración del Portal Web y las Redes Sociales </t>
  </si>
  <si>
    <t>Posibilidad de afectación reputacional por contratación de docentes que no cumplen con el perfil requerido debido a desactualización de los perfiles docentes requeridos por la academia.</t>
  </si>
  <si>
    <t>El Vicerrector Académico cada vez que se requiera la vinculación de docentes nuevos, verificará los formatos DES-FO-14 Selección Profesor Ocasional y/o DES-FO-15 Perfil Selección Profesor Hora Cátedra, diligenciados previamente por el Decano responsable, con el fin de validar los perfiles requeridos.
Si el Vicerrector Académico identifica alguna falencia en los formatos diligenciados, enviará las observaciones pertinentes al Decano responsable para su ajuste.</t>
  </si>
  <si>
    <t>Formatos DES-FO-14 Selección Profesor Ocasional y/o DES-FO-15 Perfil Selección Profesor Hora Cátedra firmados por el Vicerrector Académico</t>
  </si>
  <si>
    <t>Posibilidad de afectación económica por adqusiciones no asertivas en equipamiento y difcultades para  distribuir los espacios locativos debido a débil rigurosidad en el control de inventarios.</t>
  </si>
  <si>
    <t>El coordinador del área de Talleres y Laboratorios, cada vez que se requiera, verifica la actualización de los inventarios institucionales, así como su registro en el Sistema Mantum, con el fin de garantizar la actualización oportuna de los inventarios institucionales.
Si el coordinador del área de Talleres y Laboratorios identifica que la información en el Sistema Mantum se encuentra desactualizada, solicitará al tallerista y laboratorista responsable la actualización pertinente.</t>
  </si>
  <si>
    <t>GRF-MA-01 Administración de Bienes de la ETITC</t>
  </si>
  <si>
    <t xml:space="preserve">Procedimientos:
DES-PC-09 Selección de Profesores Hora Cátedra 
DES-PC-10 Selección de Profesores Ocasionales 
</t>
  </si>
  <si>
    <t>Posibilidad de afectación reputacional por no lograr la acreditacón institucional de Alta Calidad debido a dificultades en demostar o sustentar el cumplimiento de los factores, características y aspectos correspondientes a la función misional de docencia.</t>
  </si>
  <si>
    <t>Correos y documentos desarrollados en las reuniones de trabajo.</t>
  </si>
  <si>
    <t>No se encuentra documentado</t>
  </si>
  <si>
    <t>Posibilidad de afectación económica por deterioro o pérdida de material bibliográfico debido a falta de rigurosidad en el proceso de préstamo y consulta de material bibliográfico.</t>
  </si>
  <si>
    <t>Carencia de un procedimiento para la medicion del Valor Académico Agregado</t>
  </si>
  <si>
    <t>Informe de análisis de los resultados de pruebas de estado</t>
  </si>
  <si>
    <t>Revisar y optimizar los espacios físicos, especialmente de talleres y laboratorios de la ETITC, generando un "Plan Maestro de infraestructura física y tecnológica”.</t>
  </si>
  <si>
    <t xml:space="preserve">El profesional de apoyo de Vicerrectoría Académica semestralmente  monitorea los resultados de pruebas TyT y Saber Pro a partir de las bases de datos publicadas por el ICFES con el fin de analizar los resultados obtenidos por los estudiantes frente a la media nacional.
Si se identifica que los resultados obtenidos por los estudiantes no es satisfactorio el Vicerrector Académico presentará la información en el Consejo Académico para que se tomen las medidas pertinentes.
</t>
  </si>
  <si>
    <t xml:space="preserve">Aplicar las medidas aprobadas en el Consejo Académico para mejorar los resultados obtenidos por los estudiantes </t>
  </si>
  <si>
    <t>El Vicerrector Académico, cada vez que se presenten reuniones de acreditación institucional, verificará el trabajo conjunto con el área de Autoevaluación para desarrollar los requerimientos del factor 5, características y aspectos para la acreditación institucional.
Debido a la naturaleza de este control, no aplica decisión sobre la desviación.</t>
  </si>
  <si>
    <t>1. Deficiente conttrol de acceso y  salida de la Biblioteca
2. Falta de cultura de devolución oportuna de los libros</t>
  </si>
  <si>
    <t>El responsable de biblioteca debe monitorear el adecuado funcionamiento y disponibilidad de la plataforma Koha, y gestionar con Metablibioteca (proveedor) el respectivo soporte de la plataforma
Los acuerdos de servicio con el proveedor establecen que en caso de indisponibilidad, el soporte se prestará inmediatamente, por tal motivo, no aplica decisión de desviación para este control.</t>
  </si>
  <si>
    <t>El Vicerrector Académico, cada vez que se requiera iniciar un nuevo proceso contractual, verificará y dará visto bueno a los estudios previos que presenten los líderes de proceso que compone la Vicerrectoría Académica, con el fin de establecer un filtro adicional a las necesidades presentadas por esas áreas.
Si el Vicerrector Académico identifica alguna falencia en los documentos precontractuales, enviará las observaciones pertinentes al profesional responsable para su ajuste previo al inicio de la estructuración del proceso contractual con el área de Contratación.</t>
  </si>
  <si>
    <t>Incorporar un profesional de apoyo al Despacho de la VAC para aseguramiento de la calidad académica</t>
  </si>
  <si>
    <t>Iniciar la formulación de un proyecto para adquirir el sistema de seguridad bibliográfica.
Acordar con el área de Registro y Control un mecanismo para asegurar que los estudiantes estén a paz y salvo con la biblioteca</t>
  </si>
  <si>
    <t>Fecha: Diciembre/11/2023</t>
  </si>
  <si>
    <t>Realizar anualmente actividades de capacitaciones, apoyadas por el área de talento humano, en donde se socialicen y traten de fondo temas de anticorrupción, así como su impacto y posibles consecuencias.</t>
  </si>
  <si>
    <t xml:space="preserve">En el periodo I-2024, de enero a mayo. Se crearon políticas y procedimientos, a saber:  
-Acuerdo 04 de 26 de febrero de 2024.Modelo Académico para Educación a Distancia en Educación Superior de la Escuela Tecnológica Instituto Técnico Central.
-Se actualizó la caracterización del proceso Docencia PES.
- Se creó procedimiento: Informes estadísitcos
- Actualización de los procedimientos: DES-PC-09 Selección de Profesores Hora Cátedra 
DES-PC-10 Selección de Profesores Ocasionales 
Evidencia en la página ETITC
</t>
  </si>
  <si>
    <t xml:space="preserve">1. Para el periodo de reporte (enero-mayo 2024), se requirieron 28 docentes nuevos, y se soportaron con el diligenciamiento de los formatos: DES-FO-14. Selección Profesor Ocasional  y DES-FO-15 Perfil Selección Profesor Hora Cátedra 
2. Frente al compendio de definición de perfiles docentes, se definieron mediante el Acuerdo No. 012 de 2023 "Por el cual se Reglamenta el Concurso Público de Méritos 2023 para proveer 29 vacantes
</t>
  </si>
  <si>
    <t>1. Se evidencia la preparación de 33 estudios previos de diferentes áreas, como Biblioteca, Bienestar, T&amp;L,
2. Los contratistas de la Vicerrectoría Académica cuentan con el certificado del Curso de Transparencia y Anticorrupción.</t>
  </si>
  <si>
    <t>LIDER DEL PROCESO: HERMANO JORGE ENRIQUE FONSECA SÁNCHEZ</t>
  </si>
  <si>
    <t>Para el periodo de reporte (enero-mayo 2024
'-En el primer trimestre se solicitó al ICFES los resultados de las pruebas Ssber TyT y Saber PRO, hasta el periodo 2023-2 para hacer el análisis de Valor Académico Agregado.
- Se hizo la planeación del taller de resultados de aprendizaje que se hará el próximo trimestre.
-Se construyó la matriz de planeación del sistema de evaluación de resultados de aprendizaje</t>
  </si>
  <si>
    <t>Para el periodo de reporte (enero-mayo 2024
'-Paricipación en los talleres dictados por la consultora Dra. Claudia aponte: 1.Taller estudios de impacto. 2. Modelo de Evaluación de Resultados de Aprendizaje.
-Reuniones con Autoevaluación y cada uno de los decanos que tienen programas para acreditar y reacreditar.
-No se ha contratado el profesional de apoyo de Aseguramiento de Calidad</t>
  </si>
  <si>
    <t>-Para el periodo de reporte (enero-mayo 2024),
Se nombró un equipo liderado por el Decano de Electromecánica para reorganizar los espacios de talleres  del bloque F. Se han hecho 2 reuniones. 
Los Planos se validaron con la arquitecta Camila
-Se documentó El Reglamento de T&amp;L y está en trámite de aprobación la resolución, por parte del Consejo Acadèmico 
-Se realizó seguimiento a la actividad de señalización de T&amp;L. Se verificó acta de reunión firmada</t>
  </si>
  <si>
    <t>Seguimiento
1a. línea de defensa
Mayo 15/2024</t>
  </si>
  <si>
    <t>El contrato adquirido con la unal para el Concurso Público de Méritos 2023 para proveer 29 Cargos se dio por finalizado y cerrado. Por medio de la La resolucion 395 de 06 de junio de 2024, Por la cual se finalizan los nombramientos docentes que ganaron el concurso tiempo de dedicacion Ocasional de Medio Tiempo y Tiempo Completo en la Planta de Docente de los Programas de Educación Superior, para el año Académico de 2024, Finalizar los nombramientos de los 29 docentes a partir del 8 de julio de 2024.</t>
  </si>
  <si>
    <t>Seguimiento
2a. línea de defensa
Agosto 15/2024</t>
  </si>
  <si>
    <t>A la fecha se actualizaron y se publicaron los siguientes procedimientos: DES-PC-01 Diseño Curricular de un Programa Académico, DES-PC-03 Administración del Currículo, DES-PC-11 Evaluación aprendizaje del curso, DES-PC-12 Valoración de la eficacia del proceso formativo, DES-PC-13 Uso de Talleres y Laboratorios, DES-PC-14 Generación de informes estadísticos de permanencia, deserción y graduación</t>
  </si>
  <si>
    <t xml:space="preserve">Frente al plan de acción, El  proyecto para adquirir el sistema de seguridad bibliográfica, se formulará en el mes de julio/2024, dado que hse está recopilando la información de especificaciones técnicas, que es bastante robusta.
Se validan los correos de soporte de Metabibliioteca                                                                                                   -Para el periodo de reporte (enero-mayo 2024
Se evidencian las gestiones entre el área de Bibliioteca y Registro y Control sobre los estudiantes que no están a Paz y Salvo
</t>
  </si>
  <si>
    <t xml:space="preserve">Posibilidad de afectación reputacional debido a que no se logre la renovación de un registro calificado o de acreditación de alta calidad por la Carencia de un procedimiento para la medición del Valor Académico Agregado
</t>
  </si>
  <si>
    <t xml:space="preserve">En curso </t>
  </si>
  <si>
    <t>Se cuentan con la presentación de 44 estudios previos, los cuales fueron verificados y aprobados , por el Vicerrector Académico.
Se prograó con talento y jurídica un taller para el mes de septiembre. Se van a realizar 2 capacitaciones.</t>
  </si>
  <si>
    <t xml:space="preserve">Presentación de estudios previos </t>
  </si>
  <si>
    <t>https://etitc.edu.co/es/page/nosotros&amp;sgi</t>
  </si>
  <si>
    <t>https://www.etitc.edu.co/es/page/concursodocente2023</t>
  </si>
  <si>
    <t>En  reunion celebrada el 18 de julio de 2024 donde participaron las área de la Vicerrectoría Académica con su equipo de descanturas y el área de Vicerrectoría Administrativa y Financiera, se socializó la propuesta para la ubicación de equipos y máquinas en los talleres de a sedes F, G y H. En estos momentos se esta avanzando en el requerimiento por parte de Vicerrectoría Administrativa y Financiera referente al levantamiento del inventario y manuales técnicos de las máquinas.</t>
  </si>
  <si>
    <t>n/a</t>
  </si>
  <si>
    <t>En la jornada pedagógica se solicializaron los resultados de aprendizaje del semestre anterior, para concientizar a los docentes y que se tomen acciones de mejora en el segundo semestre académico. Por los anterior, en cada corte del segundo semestre se realizará un plan de acción en aquellas asignaturas con los resultados de aprendizaje mas bajo. Se diseñará un formato de plan acción de asignatura.</t>
  </si>
  <si>
    <t>Se contrato una persona para la elaboracion de dos documentos: Modelo educativo para posgrados y reglamento para posgrados.  En el mes de septiermbre se contratará una persona para la elaboración del documento plan de formación y capacitación docente.</t>
  </si>
  <si>
    <t>Estudios previos y documentos</t>
  </si>
  <si>
    <t>Se solicitaron a dos proveedores cotizaciones para el proceso de seguridad y encuentran en el proceso de selección. -Para el periodo de reporte (agosto-diembre 2024
-Se evidencian las gestiones entre el área de Bibliioteca y Registro y Control sobre los estudiantes que no están a Paz y Salvo.</t>
  </si>
  <si>
    <t xml:space="preserve">Cotizaciones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</si>
</sst>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b/>
      <sz val="22"/>
      <name val="Arial Narrow"/>
      <family val="2"/>
    </font>
    <font>
      <b/>
      <sz val="18"/>
      <name val="Arial Narrow"/>
      <family val="2"/>
    </font>
    <font>
      <b/>
      <sz val="10"/>
      <color theme="1"/>
      <name val="Arial Narrow"/>
      <family val="2"/>
    </font>
    <font>
      <u/>
      <sz val="11"/>
      <color theme="10"/>
      <name val="Calibri"/>
      <family val="2"/>
      <scheme val="minor"/>
    </font>
    <font>
      <b/>
      <sz val="10"/>
      <color rgb="FF000000"/>
      <name val="Calibri"/>
      <family val="2"/>
    </font>
    <font>
      <b/>
      <sz val="11"/>
      <color rgb="FF000000"/>
      <name val="Calibri"/>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68">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9" fontId="14" fillId="0" borderId="0" applyFont="0" applyFill="0" applyBorder="0" applyAlignment="0" applyProtection="0"/>
    <xf numFmtId="0" fontId="45" fillId="0" borderId="0"/>
    <xf numFmtId="0" fontId="46" fillId="0" borderId="0"/>
    <xf numFmtId="0" fontId="5" fillId="0" borderId="0"/>
    <xf numFmtId="0" fontId="68" fillId="0" borderId="0" applyNumberFormat="0" applyFill="0" applyBorder="0" applyAlignment="0" applyProtection="0"/>
  </cellStyleXfs>
  <cellXfs count="501">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2" xfId="0" applyFont="1" applyFill="1" applyBorder="1" applyAlignment="1">
      <alignment horizontal="center" vertical="center" wrapText="1" readingOrder="1"/>
    </xf>
    <xf numFmtId="0" fontId="10" fillId="0" borderId="2" xfId="0" applyFont="1" applyBorder="1" applyAlignment="1">
      <alignment horizontal="justify" vertical="center" wrapText="1" readingOrder="1"/>
    </xf>
    <xf numFmtId="9" fontId="10" fillId="0" borderId="2"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2"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2"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2"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2"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9" fillId="11" borderId="3"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1" borderId="4" xfId="0" applyFont="1" applyFill="1" applyBorder="1" applyAlignment="1" applyProtection="1">
      <alignment horizontal="center" vertical="center" wrapText="1" readingOrder="1"/>
      <protection hidden="1"/>
    </xf>
    <xf numFmtId="0" fontId="19" fillId="12" borderId="3"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2" borderId="4" xfId="0" applyFont="1" applyFill="1" applyBorder="1" applyAlignment="1" applyProtection="1">
      <alignment horizontal="center" wrapText="1" readingOrder="1"/>
      <protection hidden="1"/>
    </xf>
    <xf numFmtId="0" fontId="19" fillId="11" borderId="5"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3" borderId="3"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13" borderId="4"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5" borderId="3"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19" fillId="5" borderId="4"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0" fillId="3" borderId="0" xfId="0" applyFill="1"/>
    <xf numFmtId="0" fontId="47" fillId="3" borderId="37" xfId="2" applyFont="1" applyFill="1" applyBorder="1"/>
    <xf numFmtId="0" fontId="47" fillId="3" borderId="38" xfId="2" applyFont="1" applyFill="1" applyBorder="1"/>
    <xf numFmtId="0" fontId="47" fillId="3" borderId="39" xfId="2" applyFont="1" applyFill="1" applyBorder="1"/>
    <xf numFmtId="0" fontId="16" fillId="3" borderId="0" xfId="0" applyFont="1" applyFill="1" applyAlignment="1">
      <alignment vertical="center"/>
    </xf>
    <xf numFmtId="0" fontId="5" fillId="3" borderId="0" xfId="0" applyFont="1" applyFill="1"/>
    <xf numFmtId="0" fontId="34" fillId="3" borderId="0" xfId="0" applyFont="1" applyFill="1"/>
    <xf numFmtId="0" fontId="35" fillId="3" borderId="20" xfId="0" applyFont="1" applyFill="1" applyBorder="1" applyAlignment="1">
      <alignment horizontal="center" vertical="center" wrapText="1" readingOrder="1"/>
    </xf>
    <xf numFmtId="0" fontId="36" fillId="3" borderId="20" xfId="0" applyFont="1" applyFill="1" applyBorder="1" applyAlignment="1">
      <alignment horizontal="justify" vertical="center" wrapText="1" readingOrder="1"/>
    </xf>
    <xf numFmtId="9" fontId="35" fillId="3" borderId="29" xfId="0" applyNumberFormat="1" applyFont="1" applyFill="1" applyBorder="1" applyAlignment="1">
      <alignment horizontal="center" vertical="center" wrapText="1" readingOrder="1"/>
    </xf>
    <xf numFmtId="0" fontId="35" fillId="3" borderId="19" xfId="0" applyFont="1" applyFill="1" applyBorder="1" applyAlignment="1">
      <alignment horizontal="center" vertical="center" wrapText="1" readingOrder="1"/>
    </xf>
    <xf numFmtId="0" fontId="36" fillId="3" borderId="19" xfId="0" applyFont="1" applyFill="1" applyBorder="1" applyAlignment="1">
      <alignment horizontal="justify" vertical="center" wrapText="1" readingOrder="1"/>
    </xf>
    <xf numFmtId="9" fontId="35" fillId="3" borderId="24" xfId="0" applyNumberFormat="1" applyFont="1" applyFill="1" applyBorder="1" applyAlignment="1">
      <alignment horizontal="center" vertical="center" wrapText="1" readingOrder="1"/>
    </xf>
    <xf numFmtId="0" fontId="36" fillId="3" borderId="24" xfId="0"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xf numFmtId="0" fontId="36" fillId="3" borderId="26" xfId="0" applyFont="1" applyFill="1" applyBorder="1" applyAlignment="1">
      <alignment horizontal="justify" vertical="center" wrapText="1" readingOrder="1"/>
    </xf>
    <xf numFmtId="0" fontId="36" fillId="3" borderId="27" xfId="0" applyFont="1" applyFill="1" applyBorder="1" applyAlignment="1">
      <alignment horizontal="center" vertical="center" wrapText="1" readingOrder="1"/>
    </xf>
    <xf numFmtId="0" fontId="44" fillId="3" borderId="0" xfId="0" applyFont="1" applyFill="1"/>
    <xf numFmtId="0" fontId="35" fillId="15" borderId="31" xfId="0" applyFont="1" applyFill="1" applyBorder="1" applyAlignment="1">
      <alignment horizontal="center" vertical="center" wrapText="1" readingOrder="1"/>
    </xf>
    <xf numFmtId="0" fontId="35" fillId="15" borderId="32" xfId="0" applyFont="1" applyFill="1" applyBorder="1" applyAlignment="1">
      <alignment horizontal="center" vertical="center" wrapText="1" readingOrder="1"/>
    </xf>
    <xf numFmtId="0" fontId="13" fillId="3" borderId="0" xfId="0" applyFont="1" applyFill="1"/>
    <xf numFmtId="0" fontId="29"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7" fillId="3" borderId="5"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6" xfId="2" applyFont="1" applyFill="1" applyBorder="1"/>
    <xf numFmtId="0" fontId="47" fillId="3" borderId="7" xfId="2" applyFont="1" applyFill="1" applyBorder="1"/>
    <xf numFmtId="0" fontId="47" fillId="3" borderId="9" xfId="2" applyFont="1" applyFill="1" applyBorder="1"/>
    <xf numFmtId="0" fontId="47" fillId="3" borderId="8"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6" xfId="2" quotePrefix="1" applyFont="1" applyFill="1" applyBorder="1" applyAlignment="1">
      <alignment horizontal="left" vertical="top" wrapText="1"/>
    </xf>
    <xf numFmtId="0" fontId="1" fillId="0" borderId="19" xfId="0" applyFont="1" applyBorder="1" applyAlignment="1">
      <alignment horizontal="center" vertical="center"/>
    </xf>
    <xf numFmtId="0" fontId="59" fillId="7" borderId="19" xfId="0" applyFont="1" applyFill="1" applyBorder="1" applyAlignment="1">
      <alignment horizontal="center" vertical="center" textRotation="90"/>
    </xf>
    <xf numFmtId="0" fontId="45" fillId="0" borderId="5" xfId="0" applyFont="1" applyBorder="1" applyAlignment="1">
      <alignment vertical="center" wrapText="1"/>
    </xf>
    <xf numFmtId="0" fontId="45"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0" fillId="0" borderId="0" xfId="0" applyFont="1"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horizontal="left" vertical="center" wrapText="1"/>
    </xf>
    <xf numFmtId="0" fontId="61" fillId="0" borderId="0" xfId="0" applyFont="1" applyAlignment="1">
      <alignment horizontal="center"/>
    </xf>
    <xf numFmtId="0" fontId="64"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4" fillId="0" borderId="0" xfId="0" applyFont="1" applyAlignment="1">
      <alignment vertical="center" wrapText="1"/>
    </xf>
    <xf numFmtId="0" fontId="64" fillId="0" borderId="65" xfId="0" applyFont="1" applyBorder="1" applyAlignment="1">
      <alignment horizontal="center" vertical="center" wrapText="1"/>
    </xf>
    <xf numFmtId="0" fontId="63" fillId="0" borderId="65" xfId="0" applyFont="1" applyBorder="1" applyAlignment="1">
      <alignment vertical="center" wrapText="1"/>
    </xf>
    <xf numFmtId="0" fontId="57" fillId="0" borderId="61" xfId="0" applyFont="1" applyBorder="1" applyAlignment="1" applyProtection="1">
      <alignment horizontal="center" wrapText="1"/>
      <protection locked="0"/>
    </xf>
    <xf numFmtId="0" fontId="57" fillId="0" borderId="55" xfId="0" applyFont="1" applyBorder="1" applyAlignment="1" applyProtection="1">
      <alignment horizontal="center" wrapText="1"/>
      <protection locked="0"/>
    </xf>
    <xf numFmtId="0" fontId="56" fillId="0" borderId="55" xfId="0" applyFont="1" applyBorder="1" applyAlignment="1" applyProtection="1">
      <alignment horizontal="center" vertical="center"/>
      <protection locked="0"/>
    </xf>
    <xf numFmtId="0" fontId="0" fillId="0" borderId="0" xfId="0" applyAlignment="1">
      <alignment horizontal="center" vertical="center" wrapText="1"/>
    </xf>
    <xf numFmtId="0" fontId="1" fillId="0" borderId="66" xfId="0" applyFont="1" applyBorder="1" applyAlignment="1">
      <alignment vertical="center"/>
    </xf>
    <xf numFmtId="0" fontId="1" fillId="0" borderId="19" xfId="0" applyFont="1" applyBorder="1" applyAlignment="1">
      <alignment vertical="center"/>
    </xf>
    <xf numFmtId="0" fontId="1" fillId="0" borderId="66" xfId="0" applyFont="1" applyBorder="1" applyAlignment="1">
      <alignment horizontal="left" vertical="center"/>
    </xf>
    <xf numFmtId="0" fontId="6" fillId="0" borderId="66" xfId="0" applyFont="1" applyBorder="1" applyAlignment="1">
      <alignment vertical="center"/>
    </xf>
    <xf numFmtId="0" fontId="6" fillId="0" borderId="66" xfId="0" applyFont="1" applyBorder="1" applyAlignment="1" applyProtection="1">
      <alignment vertical="center" wrapText="1"/>
      <protection locked="0"/>
    </xf>
    <xf numFmtId="0" fontId="6" fillId="0" borderId="66" xfId="0" applyFont="1" applyBorder="1" applyAlignment="1" applyProtection="1">
      <alignment horizontal="left" vertical="center" wrapText="1"/>
      <protection locked="0"/>
    </xf>
    <xf numFmtId="0" fontId="47" fillId="0" borderId="66" xfId="0" applyFont="1" applyBorder="1" applyAlignment="1" applyProtection="1">
      <alignment horizontal="left" vertical="center" wrapText="1"/>
      <protection locked="0"/>
    </xf>
    <xf numFmtId="0" fontId="6" fillId="0" borderId="66" xfId="0" applyFont="1" applyBorder="1" applyAlignment="1" applyProtection="1">
      <alignment horizontal="center" vertical="center" wrapText="1"/>
      <protection locked="0"/>
    </xf>
    <xf numFmtId="0" fontId="6" fillId="0" borderId="66" xfId="0" applyFont="1" applyBorder="1" applyAlignment="1" applyProtection="1">
      <alignment horizontal="center" vertical="center"/>
      <protection locked="0"/>
    </xf>
    <xf numFmtId="9" fontId="6" fillId="0" borderId="66" xfId="0" applyNumberFormat="1" applyFont="1" applyBorder="1" applyAlignment="1" applyProtection="1">
      <alignment vertical="center" wrapText="1"/>
      <protection hidden="1"/>
    </xf>
    <xf numFmtId="9" fontId="6" fillId="0" borderId="66" xfId="0" applyNumberFormat="1" applyFont="1" applyBorder="1" applyAlignment="1" applyProtection="1">
      <alignment vertical="center" wrapText="1"/>
      <protection locked="0"/>
    </xf>
    <xf numFmtId="9" fontId="6" fillId="0" borderId="19" xfId="0" applyNumberFormat="1" applyFont="1" applyBorder="1" applyAlignment="1" applyProtection="1">
      <alignment vertical="top" wrapText="1"/>
      <protection hidden="1"/>
    </xf>
    <xf numFmtId="0" fontId="6" fillId="0" borderId="66" xfId="0" applyFont="1" applyBorder="1" applyAlignment="1" applyProtection="1">
      <alignment vertical="center" wrapText="1"/>
      <protection hidden="1"/>
    </xf>
    <xf numFmtId="9" fontId="6" fillId="0" borderId="66" xfId="0" applyNumberFormat="1" applyFont="1" applyBorder="1" applyAlignment="1" applyProtection="1">
      <alignment horizontal="center" vertical="center" wrapText="1"/>
      <protection hidden="1"/>
    </xf>
    <xf numFmtId="0" fontId="67" fillId="0" borderId="66" xfId="0" applyFont="1" applyBorder="1" applyAlignment="1" applyProtection="1">
      <alignment vertical="center"/>
      <protection hidden="1"/>
    </xf>
    <xf numFmtId="0" fontId="6" fillId="0" borderId="19" xfId="0" applyFont="1" applyBorder="1" applyAlignment="1">
      <alignment horizontal="center" vertical="center"/>
    </xf>
    <xf numFmtId="0" fontId="6" fillId="0" borderId="19" xfId="0" applyFont="1" applyBorder="1" applyAlignment="1" applyProtection="1">
      <alignment horizontal="center" vertical="center"/>
      <protection hidden="1"/>
    </xf>
    <xf numFmtId="0" fontId="6" fillId="0" borderId="19" xfId="0" applyFont="1" applyBorder="1" applyAlignment="1" applyProtection="1">
      <alignment horizontal="center" vertical="top" textRotation="90"/>
      <protection locked="0"/>
    </xf>
    <xf numFmtId="9" fontId="6" fillId="0" borderId="19" xfId="0" applyNumberFormat="1" applyFont="1" applyBorder="1" applyAlignment="1" applyProtection="1">
      <alignment horizontal="center" vertical="top"/>
      <protection hidden="1"/>
    </xf>
    <xf numFmtId="164" fontId="6" fillId="0" borderId="19" xfId="1" applyNumberFormat="1" applyFont="1" applyBorder="1" applyAlignment="1">
      <alignment horizontal="center" vertical="top"/>
    </xf>
    <xf numFmtId="0" fontId="67" fillId="0" borderId="66" xfId="0" applyFont="1" applyBorder="1" applyAlignment="1" applyProtection="1">
      <alignment horizontal="center" vertical="center" textRotation="90" wrapText="1"/>
      <protection hidden="1"/>
    </xf>
    <xf numFmtId="9" fontId="6" fillId="0" borderId="19" xfId="0" applyNumberFormat="1" applyFont="1" applyBorder="1" applyAlignment="1" applyProtection="1">
      <alignment horizontal="center" vertical="center"/>
      <protection hidden="1"/>
    </xf>
    <xf numFmtId="0" fontId="67" fillId="0" borderId="19" xfId="0" applyFont="1" applyBorder="1" applyAlignment="1" applyProtection="1">
      <alignment horizontal="center" vertical="top" textRotation="90" wrapText="1"/>
      <protection hidden="1"/>
    </xf>
    <xf numFmtId="0" fontId="67" fillId="0" borderId="19" xfId="0" applyFont="1" applyBorder="1" applyAlignment="1" applyProtection="1">
      <alignment horizontal="center" vertical="top" textRotation="90"/>
      <protection hidden="1"/>
    </xf>
    <xf numFmtId="0" fontId="6" fillId="0" borderId="66" xfId="0" applyFont="1" applyBorder="1" applyAlignment="1" applyProtection="1">
      <alignment vertical="top" textRotation="90"/>
      <protection locked="0"/>
    </xf>
    <xf numFmtId="0" fontId="47" fillId="0" borderId="19"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6" fillId="3" borderId="19" xfId="0" applyFont="1" applyFill="1" applyBorder="1" applyAlignment="1">
      <alignment horizontal="center" vertical="center"/>
    </xf>
    <xf numFmtId="0" fontId="6" fillId="0" borderId="66" xfId="0" applyFont="1" applyBorder="1" applyAlignment="1">
      <alignment horizontal="center" vertical="center"/>
    </xf>
    <xf numFmtId="0" fontId="6" fillId="0" borderId="19" xfId="0" applyFont="1" applyBorder="1" applyAlignment="1" applyProtection="1">
      <alignment horizontal="left" vertical="center" wrapText="1"/>
      <protection locked="0"/>
    </xf>
    <xf numFmtId="9" fontId="6" fillId="0" borderId="66" xfId="0" applyNumberFormat="1" applyFont="1" applyBorder="1" applyAlignment="1" applyProtection="1">
      <alignment horizontal="center" vertical="center" wrapText="1"/>
      <protection locked="0"/>
    </xf>
    <xf numFmtId="0" fontId="67" fillId="0" borderId="66" xfId="0" applyFont="1" applyBorder="1" applyAlignment="1" applyProtection="1">
      <alignment horizontal="center" vertical="center"/>
      <protection hidden="1"/>
    </xf>
    <xf numFmtId="0" fontId="6" fillId="0" borderId="66" xfId="0" applyFont="1" applyBorder="1" applyAlignment="1" applyProtection="1">
      <alignment horizontal="center" vertical="center"/>
      <protection hidden="1"/>
    </xf>
    <xf numFmtId="0" fontId="6" fillId="0" borderId="66" xfId="0" applyFont="1" applyBorder="1" applyAlignment="1" applyProtection="1">
      <alignment horizontal="center" vertical="top" textRotation="90"/>
      <protection locked="0"/>
    </xf>
    <xf numFmtId="9" fontId="6" fillId="0" borderId="66" xfId="0" applyNumberFormat="1" applyFont="1" applyBorder="1" applyAlignment="1" applyProtection="1">
      <alignment horizontal="center" vertical="top"/>
      <protection hidden="1"/>
    </xf>
    <xf numFmtId="164" fontId="6" fillId="0" borderId="66" xfId="1" applyNumberFormat="1" applyFont="1" applyBorder="1" applyAlignment="1">
      <alignment horizontal="center" vertical="top"/>
    </xf>
    <xf numFmtId="9" fontId="6" fillId="0" borderId="66" xfId="0" applyNumberFormat="1" applyFont="1" applyBorder="1" applyAlignment="1" applyProtection="1">
      <alignment horizontal="center" vertical="center"/>
      <protection hidden="1"/>
    </xf>
    <xf numFmtId="0" fontId="67" fillId="0" borderId="66" xfId="0" applyFont="1" applyBorder="1" applyAlignment="1" applyProtection="1">
      <alignment horizontal="center" vertical="top" textRotation="90" wrapText="1"/>
      <protection hidden="1"/>
    </xf>
    <xf numFmtId="0" fontId="67" fillId="0" borderId="66" xfId="0" applyFont="1" applyBorder="1" applyAlignment="1" applyProtection="1">
      <alignment horizontal="center" vertical="top" textRotation="90"/>
      <protection hidden="1"/>
    </xf>
    <xf numFmtId="0" fontId="6" fillId="3" borderId="19" xfId="0" applyFont="1" applyFill="1" applyBorder="1" applyAlignment="1">
      <alignment horizontal="center" vertical="center" wrapText="1"/>
    </xf>
    <xf numFmtId="0" fontId="47" fillId="0" borderId="19" xfId="0" applyFont="1" applyBorder="1" applyAlignment="1" applyProtection="1">
      <alignment horizontal="left" vertical="center" wrapText="1"/>
      <protection locked="0"/>
    </xf>
    <xf numFmtId="0" fontId="6" fillId="0" borderId="19" xfId="0" applyFont="1" applyBorder="1" applyAlignment="1" applyProtection="1">
      <alignment vertical="center" wrapText="1"/>
      <protection locked="0"/>
    </xf>
    <xf numFmtId="0" fontId="6" fillId="0" borderId="19" xfId="0" applyFont="1" applyBorder="1" applyAlignment="1">
      <alignment vertical="center"/>
    </xf>
    <xf numFmtId="0" fontId="6" fillId="0" borderId="19" xfId="0" applyFont="1" applyBorder="1" applyAlignment="1" applyProtection="1">
      <alignment horizontal="center" vertical="center"/>
      <protection locked="0"/>
    </xf>
    <xf numFmtId="9" fontId="6" fillId="0" borderId="19" xfId="0" applyNumberFormat="1" applyFont="1" applyBorder="1" applyAlignment="1" applyProtection="1">
      <alignment vertical="center" wrapText="1"/>
      <protection hidden="1"/>
    </xf>
    <xf numFmtId="0" fontId="6" fillId="0" borderId="19" xfId="0" quotePrefix="1" applyFont="1" applyBorder="1" applyAlignment="1" applyProtection="1">
      <alignment horizontal="center" vertical="center" wrapText="1"/>
      <protection locked="0"/>
    </xf>
    <xf numFmtId="0" fontId="6" fillId="0" borderId="66" xfId="0" applyFont="1" applyBorder="1" applyAlignment="1" applyProtection="1">
      <alignment horizontal="left" vertical="center" wrapText="1"/>
      <protection hidden="1"/>
    </xf>
    <xf numFmtId="0" fontId="6" fillId="0" borderId="19" xfId="0" quotePrefix="1" applyFont="1" applyBorder="1" applyAlignment="1" applyProtection="1">
      <alignment horizontal="justify" vertical="center" wrapText="1"/>
      <protection locked="0"/>
    </xf>
    <xf numFmtId="0" fontId="47" fillId="0" borderId="19" xfId="0" quotePrefix="1" applyFont="1" applyBorder="1" applyAlignment="1" applyProtection="1">
      <alignment horizontal="center" vertical="center" wrapText="1"/>
      <protection locked="0"/>
    </xf>
    <xf numFmtId="0" fontId="6" fillId="3" borderId="19" xfId="0" quotePrefix="1" applyFont="1" applyFill="1" applyBorder="1" applyAlignment="1">
      <alignment vertical="center" wrapText="1"/>
    </xf>
    <xf numFmtId="0" fontId="6" fillId="0" borderId="19" xfId="0" quotePrefix="1" applyFont="1" applyBorder="1" applyAlignment="1" applyProtection="1">
      <alignment horizontal="left" vertical="center" wrapText="1"/>
      <protection locked="0"/>
    </xf>
    <xf numFmtId="0" fontId="59" fillId="7" borderId="19" xfId="0" applyFont="1" applyFill="1" applyBorder="1" applyAlignment="1">
      <alignment horizontal="center" vertical="center" wrapText="1"/>
    </xf>
    <xf numFmtId="14" fontId="6" fillId="0" borderId="19" xfId="0" applyNumberFormat="1" applyFont="1" applyBorder="1" applyAlignment="1" applyProtection="1">
      <alignment horizontal="center" vertical="center" wrapText="1"/>
      <protection locked="0"/>
    </xf>
    <xf numFmtId="0" fontId="47" fillId="0" borderId="19" xfId="0" quotePrefix="1" applyFont="1" applyBorder="1" applyAlignment="1" applyProtection="1">
      <alignment horizontal="left" vertical="center" wrapText="1"/>
      <protection locked="0"/>
    </xf>
    <xf numFmtId="0" fontId="6" fillId="0" borderId="66" xfId="0" applyFont="1" applyBorder="1" applyAlignment="1" applyProtection="1">
      <alignment horizontal="center" vertical="center" wrapText="1"/>
      <protection hidden="1"/>
    </xf>
    <xf numFmtId="0" fontId="63" fillId="0" borderId="65" xfId="0" applyFont="1" applyBorder="1" applyAlignment="1">
      <alignment horizontal="center" vertical="center" wrapText="1"/>
    </xf>
    <xf numFmtId="14" fontId="68" fillId="0" borderId="19" xfId="5" applyNumberFormat="1" applyBorder="1" applyAlignment="1" applyProtection="1">
      <alignment horizontal="center" vertical="center" wrapText="1"/>
      <protection locked="0"/>
    </xf>
    <xf numFmtId="0" fontId="6" fillId="0" borderId="66" xfId="0" quotePrefix="1" applyFont="1" applyBorder="1" applyAlignment="1" applyProtection="1">
      <alignment vertical="center" wrapText="1"/>
      <protection locked="0"/>
    </xf>
    <xf numFmtId="0" fontId="1" fillId="0" borderId="0" xfId="0" applyFont="1" applyAlignment="1">
      <alignment vertical="center"/>
    </xf>
    <xf numFmtId="0" fontId="6" fillId="0" borderId="19" xfId="0" quotePrefix="1" applyFont="1" applyBorder="1" applyAlignment="1" applyProtection="1">
      <alignment vertical="top" wrapText="1"/>
      <protection locked="0"/>
    </xf>
    <xf numFmtId="0" fontId="6" fillId="0" borderId="19" xfId="0" applyFont="1" applyBorder="1" applyAlignment="1" applyProtection="1">
      <alignment horizontal="center" vertical="center" wrapText="1"/>
      <protection hidden="1"/>
    </xf>
    <xf numFmtId="0" fontId="6" fillId="0" borderId="66" xfId="0" quotePrefix="1" applyFont="1" applyBorder="1" applyAlignment="1" applyProtection="1">
      <alignment horizontal="left" vertical="center" wrapText="1"/>
      <protection locked="0"/>
    </xf>
    <xf numFmtId="0" fontId="67" fillId="0" borderId="19" xfId="0" applyFont="1" applyBorder="1" applyAlignment="1" applyProtection="1">
      <alignment horizontal="center" vertical="center" wrapText="1"/>
      <protection hidden="1"/>
    </xf>
    <xf numFmtId="0" fontId="19" fillId="11" borderId="0" xfId="0" applyFont="1" applyFill="1" applyAlignment="1" applyProtection="1">
      <alignment horizontal="center" vertical="center" wrapText="1" readingOrder="1"/>
      <protection hidden="1"/>
    </xf>
    <xf numFmtId="0" fontId="19" fillId="13" borderId="0" xfId="0" applyFont="1" applyFill="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9" fontId="6" fillId="0" borderId="63" xfId="0" applyNumberFormat="1" applyFont="1" applyBorder="1" applyAlignment="1" applyProtection="1">
      <alignment horizontal="center" vertical="center" wrapText="1"/>
      <protection hidden="1"/>
    </xf>
    <xf numFmtId="0" fontId="6" fillId="3" borderId="66" xfId="0" applyFont="1" applyFill="1" applyBorder="1" applyAlignment="1">
      <alignment horizontal="center" vertical="center" wrapText="1"/>
    </xf>
    <xf numFmtId="0" fontId="6" fillId="3" borderId="66" xfId="0" applyFont="1" applyFill="1" applyBorder="1" applyAlignment="1">
      <alignment horizontal="center" vertical="center"/>
    </xf>
    <xf numFmtId="14" fontId="68" fillId="0" borderId="66" xfId="5" applyNumberFormat="1" applyBorder="1" applyAlignment="1" applyProtection="1">
      <alignment horizontal="center" vertical="center" wrapText="1"/>
      <protection locked="0"/>
    </xf>
    <xf numFmtId="9" fontId="6" fillId="0" borderId="30" xfId="0" applyNumberFormat="1" applyFont="1" applyBorder="1" applyAlignment="1" applyProtection="1">
      <alignment horizontal="center" vertical="center" wrapText="1"/>
      <protection locked="0"/>
    </xf>
    <xf numFmtId="9" fontId="6" fillId="0" borderId="31" xfId="0" applyNumberFormat="1"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hidden="1"/>
    </xf>
    <xf numFmtId="9" fontId="6" fillId="0" borderId="31" xfId="0" applyNumberFormat="1" applyFont="1" applyBorder="1" applyAlignment="1" applyProtection="1">
      <alignment horizontal="center" vertical="center" wrapText="1"/>
      <protection hidden="1"/>
    </xf>
    <xf numFmtId="0" fontId="67" fillId="0" borderId="31" xfId="0" applyFont="1" applyBorder="1" applyAlignment="1" applyProtection="1">
      <alignment horizontal="center" vertical="center"/>
      <protection hidden="1"/>
    </xf>
    <xf numFmtId="0" fontId="6" fillId="0" borderId="31" xfId="0" applyFont="1" applyBorder="1" applyAlignment="1">
      <alignment horizontal="center" vertical="center"/>
    </xf>
    <xf numFmtId="0" fontId="6" fillId="0" borderId="31" xfId="0" quotePrefix="1" applyFont="1" applyBorder="1" applyAlignment="1" applyProtection="1">
      <alignment vertical="top" wrapText="1"/>
      <protection locked="0"/>
    </xf>
    <xf numFmtId="0" fontId="6" fillId="0" borderId="31" xfId="0" quotePrefix="1" applyFont="1" applyBorder="1" applyAlignment="1" applyProtection="1">
      <alignment vertical="center" wrapText="1"/>
      <protection locked="0"/>
    </xf>
    <xf numFmtId="0" fontId="6" fillId="0" borderId="31" xfId="0" applyFont="1" applyBorder="1" applyAlignment="1" applyProtection="1">
      <alignment horizontal="center" vertical="center"/>
      <protection hidden="1"/>
    </xf>
    <xf numFmtId="0" fontId="6" fillId="0" borderId="31" xfId="0" applyFont="1" applyBorder="1" applyAlignment="1" applyProtection="1">
      <alignment horizontal="center" vertical="top" textRotation="90"/>
      <protection locked="0"/>
    </xf>
    <xf numFmtId="9" fontId="6" fillId="0" borderId="31" xfId="0" applyNumberFormat="1" applyFont="1" applyBorder="1" applyAlignment="1" applyProtection="1">
      <alignment horizontal="center" vertical="top"/>
      <protection hidden="1"/>
    </xf>
    <xf numFmtId="164" fontId="6" fillId="0" borderId="31" xfId="1" applyNumberFormat="1" applyFont="1" applyBorder="1" applyAlignment="1">
      <alignment horizontal="center" vertical="top"/>
    </xf>
    <xf numFmtId="0" fontId="67" fillId="0" borderId="31" xfId="0" applyFont="1" applyBorder="1" applyAlignment="1" applyProtection="1">
      <alignment horizontal="center" vertical="center" textRotation="90" wrapText="1"/>
      <protection hidden="1"/>
    </xf>
    <xf numFmtId="9" fontId="6" fillId="0" borderId="31" xfId="0" applyNumberFormat="1" applyFont="1" applyBorder="1" applyAlignment="1" applyProtection="1">
      <alignment horizontal="center" vertical="center"/>
      <protection hidden="1"/>
    </xf>
    <xf numFmtId="0" fontId="67" fillId="0" borderId="31" xfId="0" applyFont="1" applyBorder="1" applyAlignment="1" applyProtection="1">
      <alignment horizontal="center" vertical="top" textRotation="90" wrapText="1"/>
      <protection hidden="1"/>
    </xf>
    <xf numFmtId="0" fontId="67" fillId="0" borderId="31" xfId="0" applyFont="1" applyBorder="1" applyAlignment="1" applyProtection="1">
      <alignment horizontal="center" vertical="top" textRotation="90"/>
      <protection hidden="1"/>
    </xf>
    <xf numFmtId="0" fontId="6" fillId="0" borderId="31" xfId="0" applyFont="1" applyBorder="1" applyAlignment="1" applyProtection="1">
      <alignment vertical="top" textRotation="90"/>
      <protection locked="0"/>
    </xf>
    <xf numFmtId="0" fontId="6" fillId="3" borderId="31" xfId="0" applyFont="1" applyFill="1" applyBorder="1" applyAlignment="1">
      <alignment horizontal="center" vertical="center" wrapText="1"/>
    </xf>
    <xf numFmtId="0" fontId="6" fillId="0" borderId="31" xfId="0" quotePrefix="1"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0" borderId="31" xfId="0" quotePrefix="1" applyFont="1" applyBorder="1" applyAlignment="1" applyProtection="1">
      <alignment horizontal="left" vertical="center" wrapText="1"/>
      <protection locked="0"/>
    </xf>
    <xf numFmtId="14" fontId="68" fillId="0" borderId="31" xfId="5" applyNumberFormat="1"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0" fontId="69" fillId="5" borderId="3" xfId="0" applyFont="1" applyFill="1" applyBorder="1" applyAlignment="1" applyProtection="1">
      <alignment horizontal="center" wrapText="1" readingOrder="1"/>
      <protection hidden="1"/>
    </xf>
    <xf numFmtId="0" fontId="69" fillId="5" borderId="0" xfId="0" applyFont="1" applyFill="1" applyAlignment="1" applyProtection="1">
      <alignment horizontal="center" wrapText="1" readingOrder="1"/>
      <protection hidden="1"/>
    </xf>
    <xf numFmtId="0" fontId="69" fillId="5" borderId="5" xfId="0" applyFont="1" applyFill="1" applyBorder="1" applyAlignment="1" applyProtection="1">
      <alignment horizontal="center" wrapText="1" readingOrder="1"/>
      <protection hidden="1"/>
    </xf>
    <xf numFmtId="0" fontId="70" fillId="5" borderId="0" xfId="0" applyFont="1" applyFill="1" applyAlignment="1" applyProtection="1">
      <alignment horizontal="center" wrapText="1" readingOrder="1"/>
      <protection hidden="1"/>
    </xf>
    <xf numFmtId="0" fontId="69" fillId="13" borderId="0" xfId="0" applyFont="1" applyFill="1" applyAlignment="1" applyProtection="1">
      <alignment horizontal="center" wrapText="1" readingOrder="1"/>
      <protection hidden="1"/>
    </xf>
    <xf numFmtId="0" fontId="67" fillId="0" borderId="66" xfId="0" applyFont="1" applyBorder="1" applyAlignment="1" applyProtection="1">
      <alignment horizontal="center" vertical="center" wrapText="1"/>
      <protection hidden="1"/>
    </xf>
    <xf numFmtId="0" fontId="56" fillId="0" borderId="55" xfId="0" applyFont="1" applyBorder="1" applyAlignment="1" applyProtection="1">
      <alignment horizontal="left" vertical="center"/>
      <protection locked="0"/>
    </xf>
    <xf numFmtId="0" fontId="1" fillId="0" borderId="0" xfId="0" applyFont="1" applyAlignment="1">
      <alignment horizontal="left"/>
    </xf>
    <xf numFmtId="0" fontId="0" fillId="0" borderId="0" xfId="0" applyAlignment="1">
      <alignment horizontal="left"/>
    </xf>
    <xf numFmtId="0" fontId="64" fillId="0" borderId="0" xfId="0" applyFont="1" applyAlignment="1">
      <alignment horizontal="left" vertical="center" wrapText="1"/>
    </xf>
    <xf numFmtId="0" fontId="47" fillId="3" borderId="19" xfId="0" quotePrefix="1" applyFont="1" applyFill="1" applyBorder="1" applyAlignment="1">
      <alignment vertical="center" wrapText="1"/>
    </xf>
    <xf numFmtId="0" fontId="47" fillId="0" borderId="66" xfId="0" quotePrefix="1" applyFont="1" applyBorder="1" applyAlignment="1" applyProtection="1">
      <alignment horizontal="left" vertical="center" wrapText="1"/>
      <protection locked="0"/>
    </xf>
    <xf numFmtId="0" fontId="47" fillId="0" borderId="31" xfId="0" applyFont="1" applyBorder="1" applyAlignment="1" applyProtection="1">
      <alignment horizontal="left" vertical="center" wrapText="1"/>
      <protection locked="0"/>
    </xf>
    <xf numFmtId="0" fontId="47" fillId="3" borderId="19" xfId="0" quotePrefix="1" applyFont="1" applyFill="1" applyBorder="1" applyAlignment="1">
      <alignment horizontal="left" vertical="center" wrapText="1"/>
    </xf>
    <xf numFmtId="14" fontId="6" fillId="0" borderId="19" xfId="0" quotePrefix="1" applyNumberFormat="1" applyFont="1" applyBorder="1" applyAlignment="1" applyProtection="1">
      <alignment horizontal="center" vertical="center" wrapText="1"/>
      <protection locked="0"/>
    </xf>
    <xf numFmtId="0" fontId="53" fillId="3" borderId="50" xfId="2" applyFont="1" applyFill="1" applyBorder="1" applyAlignment="1">
      <alignment horizontal="justify" vertical="center" wrapText="1"/>
    </xf>
    <xf numFmtId="0" fontId="53" fillId="3" borderId="51" xfId="2" applyFont="1" applyFill="1" applyBorder="1" applyAlignment="1">
      <alignment horizontal="justify" vertical="center" wrapText="1"/>
    </xf>
    <xf numFmtId="0" fontId="52" fillId="3" borderId="57" xfId="0" applyFont="1" applyFill="1" applyBorder="1" applyAlignment="1">
      <alignment horizontal="left" vertical="center" wrapText="1"/>
    </xf>
    <xf numFmtId="0" fontId="52" fillId="3" borderId="58" xfId="0" applyFont="1" applyFill="1" applyBorder="1" applyAlignment="1">
      <alignment horizontal="left" vertical="center" wrapText="1"/>
    </xf>
    <xf numFmtId="0" fontId="52" fillId="3" borderId="44" xfId="3" applyFont="1" applyFill="1" applyBorder="1" applyAlignment="1">
      <alignment horizontal="left" vertical="top" wrapText="1" readingOrder="1"/>
    </xf>
    <xf numFmtId="0" fontId="52" fillId="3" borderId="45" xfId="3" applyFont="1" applyFill="1" applyBorder="1" applyAlignment="1">
      <alignment horizontal="left" vertical="top" wrapText="1" readingOrder="1"/>
    </xf>
    <xf numFmtId="0" fontId="53" fillId="3" borderId="46" xfId="2" applyFont="1" applyFill="1" applyBorder="1" applyAlignment="1">
      <alignment horizontal="justify" vertical="center" wrapText="1"/>
    </xf>
    <xf numFmtId="0" fontId="53" fillId="3" borderId="47" xfId="2" applyFont="1" applyFill="1" applyBorder="1" applyAlignment="1">
      <alignment horizontal="justify" vertical="center" wrapText="1"/>
    </xf>
    <xf numFmtId="0" fontId="52" fillId="3" borderId="48" xfId="0" applyFont="1" applyFill="1" applyBorder="1" applyAlignment="1">
      <alignment horizontal="left" vertical="center" wrapText="1"/>
    </xf>
    <xf numFmtId="0" fontId="52" fillId="3" borderId="49" xfId="0" applyFont="1" applyFill="1" applyBorder="1" applyAlignment="1">
      <alignment horizontal="left" vertical="center" wrapText="1"/>
    </xf>
    <xf numFmtId="0" fontId="47" fillId="3" borderId="5"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6" xfId="2" applyFont="1" applyFill="1" applyBorder="1" applyAlignment="1">
      <alignment horizontal="left" vertical="top"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3" fillId="3" borderId="52" xfId="0" applyFont="1" applyFill="1" applyBorder="1" applyAlignment="1">
      <alignment horizontal="justify" vertical="center" wrapText="1"/>
    </xf>
    <xf numFmtId="0" fontId="53" fillId="3" borderId="53" xfId="0" applyFont="1" applyFill="1" applyBorder="1" applyAlignment="1">
      <alignment horizontal="justify" vertical="center" wrapText="1"/>
    </xf>
    <xf numFmtId="0" fontId="48" fillId="14" borderId="34" xfId="2" applyFont="1" applyFill="1" applyBorder="1" applyAlignment="1">
      <alignment horizontal="center" vertical="center" wrapText="1"/>
    </xf>
    <xf numFmtId="0" fontId="48" fillId="14" borderId="35" xfId="2" applyFont="1" applyFill="1" applyBorder="1" applyAlignment="1">
      <alignment horizontal="center" vertical="center" wrapText="1"/>
    </xf>
    <xf numFmtId="0" fontId="48" fillId="14" borderId="36" xfId="2" applyFont="1" applyFill="1" applyBorder="1" applyAlignment="1">
      <alignment horizontal="center" vertical="center" wrapText="1"/>
    </xf>
    <xf numFmtId="0" fontId="47" fillId="0" borderId="5"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6" xfId="2" quotePrefix="1" applyFont="1" applyBorder="1" applyAlignment="1">
      <alignment horizontal="left" vertical="center" wrapText="1"/>
    </xf>
    <xf numFmtId="0" fontId="47" fillId="0" borderId="54" xfId="2" quotePrefix="1" applyFont="1" applyBorder="1" applyAlignment="1">
      <alignment horizontal="left" vertical="center" wrapText="1"/>
    </xf>
    <xf numFmtId="0" fontId="47" fillId="0" borderId="55"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9" fillId="3" borderId="37" xfId="2" quotePrefix="1" applyFont="1" applyFill="1" applyBorder="1" applyAlignment="1">
      <alignment horizontal="left" vertical="top" wrapText="1"/>
    </xf>
    <xf numFmtId="0" fontId="50" fillId="3" borderId="38" xfId="2" quotePrefix="1" applyFont="1" applyFill="1" applyBorder="1" applyAlignment="1">
      <alignment horizontal="left" vertical="top" wrapText="1"/>
    </xf>
    <xf numFmtId="0" fontId="50" fillId="3" borderId="39" xfId="2" quotePrefix="1" applyFont="1" applyFill="1" applyBorder="1" applyAlignment="1">
      <alignment horizontal="left" vertical="top" wrapText="1"/>
    </xf>
    <xf numFmtId="0" fontId="47" fillId="0" borderId="5"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6" xfId="2" quotePrefix="1" applyFont="1" applyBorder="1" applyAlignment="1">
      <alignment horizontal="left" vertical="top" wrapText="1"/>
    </xf>
    <xf numFmtId="0" fontId="52" fillId="14" borderId="40" xfId="3" applyFont="1" applyFill="1" applyBorder="1" applyAlignment="1">
      <alignment horizontal="center" vertical="center" wrapText="1"/>
    </xf>
    <xf numFmtId="0" fontId="52" fillId="14" borderId="41" xfId="3" applyFont="1" applyFill="1" applyBorder="1" applyAlignment="1">
      <alignment horizontal="center" vertical="center" wrapText="1"/>
    </xf>
    <xf numFmtId="0" fontId="52" fillId="14" borderId="42" xfId="2" applyFont="1" applyFill="1" applyBorder="1" applyAlignment="1">
      <alignment horizontal="center" vertical="center"/>
    </xf>
    <xf numFmtId="0" fontId="52" fillId="14" borderId="43" xfId="2" applyFont="1" applyFill="1" applyBorder="1" applyAlignment="1">
      <alignment horizontal="center" vertical="center"/>
    </xf>
    <xf numFmtId="0" fontId="2" fillId="3" borderId="54" xfId="2" quotePrefix="1" applyFont="1" applyFill="1" applyBorder="1" applyAlignment="1">
      <alignment horizontal="justify" vertical="center" wrapText="1"/>
    </xf>
    <xf numFmtId="0" fontId="2" fillId="3" borderId="55" xfId="2" quotePrefix="1" applyFont="1" applyFill="1" applyBorder="1" applyAlignment="1">
      <alignment horizontal="justify" vertical="center" wrapText="1"/>
    </xf>
    <xf numFmtId="0" fontId="2" fillId="3" borderId="56" xfId="2" quotePrefix="1" applyFont="1" applyFill="1" applyBorder="1" applyAlignment="1">
      <alignment horizontal="justify" vertical="center" wrapText="1"/>
    </xf>
    <xf numFmtId="0" fontId="6" fillId="0" borderId="66" xfId="0" applyFont="1" applyBorder="1" applyAlignment="1">
      <alignment horizontal="center" vertical="center" wrapText="1"/>
    </xf>
    <xf numFmtId="0" fontId="6" fillId="0" borderId="67" xfId="0" applyFont="1" applyBorder="1" applyAlignment="1">
      <alignment horizontal="center" vertical="center" wrapText="1"/>
    </xf>
    <xf numFmtId="0" fontId="6" fillId="0" borderId="66" xfId="0" applyFont="1" applyBorder="1" applyAlignment="1" applyProtection="1">
      <alignment horizontal="center" vertical="center"/>
      <protection hidden="1"/>
    </xf>
    <xf numFmtId="0" fontId="6" fillId="0" borderId="67" xfId="0" applyFont="1" applyBorder="1" applyAlignment="1" applyProtection="1">
      <alignment horizontal="center" vertical="center"/>
      <protection hidden="1"/>
    </xf>
    <xf numFmtId="0" fontId="6" fillId="0" borderId="66" xfId="0" applyFont="1" applyBorder="1" applyAlignment="1" applyProtection="1">
      <alignment horizontal="center" vertical="top" textRotation="90"/>
      <protection locked="0"/>
    </xf>
    <xf numFmtId="0" fontId="6" fillId="0" borderId="67" xfId="0" applyFont="1" applyBorder="1" applyAlignment="1" applyProtection="1">
      <alignment horizontal="center" vertical="top" textRotation="90"/>
      <protection locked="0"/>
    </xf>
    <xf numFmtId="0" fontId="6" fillId="0" borderId="66" xfId="0" applyFont="1" applyBorder="1" applyAlignment="1" applyProtection="1">
      <alignment horizontal="center" vertical="center" wrapText="1"/>
      <protection hidden="1"/>
    </xf>
    <xf numFmtId="0" fontId="6" fillId="0" borderId="67" xfId="0" applyFont="1" applyBorder="1" applyAlignment="1" applyProtection="1">
      <alignment horizontal="center" vertical="center" wrapText="1"/>
      <protection hidden="1"/>
    </xf>
    <xf numFmtId="9" fontId="6" fillId="0" borderId="66" xfId="0" applyNumberFormat="1" applyFont="1" applyBorder="1" applyAlignment="1" applyProtection="1">
      <alignment horizontal="center" vertical="center" wrapText="1"/>
      <protection hidden="1"/>
    </xf>
    <xf numFmtId="9" fontId="6" fillId="0" borderId="67" xfId="0" applyNumberFormat="1" applyFont="1" applyBorder="1" applyAlignment="1" applyProtection="1">
      <alignment horizontal="center" vertical="center" wrapText="1"/>
      <protection hidden="1"/>
    </xf>
    <xf numFmtId="0" fontId="67" fillId="0" borderId="66" xfId="0" applyFont="1" applyBorder="1" applyAlignment="1" applyProtection="1">
      <alignment horizontal="center" vertical="center"/>
      <protection hidden="1"/>
    </xf>
    <xf numFmtId="0" fontId="67" fillId="0" borderId="67" xfId="0" applyFont="1" applyBorder="1" applyAlignment="1" applyProtection="1">
      <alignment horizontal="center" vertical="center"/>
      <protection hidden="1"/>
    </xf>
    <xf numFmtId="0" fontId="67" fillId="0" borderId="66" xfId="0" applyFont="1" applyBorder="1" applyAlignment="1" applyProtection="1">
      <alignment horizontal="center" vertical="center" wrapText="1"/>
      <protection hidden="1"/>
    </xf>
    <xf numFmtId="0" fontId="67" fillId="0" borderId="67" xfId="0" applyFont="1" applyBorder="1" applyAlignment="1" applyProtection="1">
      <alignment horizontal="center" vertical="center" wrapText="1"/>
      <protection hidden="1"/>
    </xf>
    <xf numFmtId="9" fontId="6" fillId="0" borderId="66" xfId="0" applyNumberFormat="1" applyFont="1" applyBorder="1" applyAlignment="1" applyProtection="1">
      <alignment horizontal="center" vertical="center" wrapText="1"/>
      <protection locked="0"/>
    </xf>
    <xf numFmtId="9" fontId="6" fillId="0" borderId="67" xfId="0" applyNumberFormat="1" applyFont="1" applyBorder="1" applyAlignment="1" applyProtection="1">
      <alignment horizontal="center" vertical="center" wrapText="1"/>
      <protection locked="0"/>
    </xf>
    <xf numFmtId="0" fontId="6" fillId="0" borderId="66" xfId="0" quotePrefix="1" applyFont="1" applyBorder="1" applyAlignment="1" applyProtection="1">
      <alignment horizontal="left" vertical="center" wrapText="1"/>
      <protection locked="0"/>
    </xf>
    <xf numFmtId="0" fontId="6" fillId="0" borderId="67" xfId="0" quotePrefix="1" applyFont="1" applyBorder="1" applyAlignment="1" applyProtection="1">
      <alignment horizontal="left" vertical="center" wrapText="1"/>
      <protection locked="0"/>
    </xf>
    <xf numFmtId="0" fontId="63" fillId="0" borderId="65" xfId="0" applyFont="1" applyBorder="1" applyAlignment="1">
      <alignment horizontal="center" vertical="center" wrapText="1"/>
    </xf>
    <xf numFmtId="0" fontId="64" fillId="0" borderId="65" xfId="0" applyFont="1" applyBorder="1" applyAlignment="1">
      <alignment horizontal="center" vertical="center" wrapText="1"/>
    </xf>
    <xf numFmtId="0" fontId="48" fillId="0" borderId="63" xfId="0" applyFont="1" applyBorder="1" applyAlignment="1">
      <alignment horizontal="left" vertical="center" wrapText="1"/>
    </xf>
    <xf numFmtId="0" fontId="48" fillId="0" borderId="62" xfId="0" applyFont="1" applyBorder="1" applyAlignment="1">
      <alignment horizontal="left" vertical="center" wrapText="1"/>
    </xf>
    <xf numFmtId="0" fontId="48" fillId="0" borderId="64" xfId="0" applyFont="1" applyBorder="1" applyAlignment="1">
      <alignment horizontal="left" vertical="center" wrapText="1"/>
    </xf>
    <xf numFmtId="0" fontId="48" fillId="0" borderId="19" xfId="0" applyFont="1" applyBorder="1" applyAlignment="1">
      <alignment horizontal="left" vertical="center" wrapText="1"/>
    </xf>
    <xf numFmtId="0" fontId="62" fillId="0" borderId="19" xfId="0" applyFont="1" applyBorder="1" applyAlignment="1">
      <alignment horizontal="left" vertical="center" wrapText="1"/>
    </xf>
    <xf numFmtId="0" fontId="57" fillId="0" borderId="19" xfId="0" applyFont="1" applyBorder="1" applyAlignment="1" applyProtection="1">
      <alignment horizontal="center" wrapText="1"/>
      <protection locked="0"/>
    </xf>
    <xf numFmtId="0" fontId="59" fillId="7" borderId="19" xfId="0" applyFont="1" applyFill="1" applyBorder="1" applyAlignment="1">
      <alignment horizontal="center" vertical="center" textRotation="90" wrapText="1"/>
    </xf>
    <xf numFmtId="0" fontId="59" fillId="7" borderId="19" xfId="0" applyFont="1" applyFill="1" applyBorder="1" applyAlignment="1">
      <alignment horizontal="center" vertical="center" wrapText="1"/>
    </xf>
    <xf numFmtId="0" fontId="6" fillId="0" borderId="66" xfId="0" applyFont="1" applyBorder="1" applyAlignment="1" applyProtection="1">
      <alignment horizontal="left" vertical="center" wrapText="1"/>
      <protection locked="0"/>
    </xf>
    <xf numFmtId="0" fontId="6" fillId="0" borderId="67" xfId="0" applyFont="1" applyBorder="1" applyAlignment="1" applyProtection="1">
      <alignment horizontal="left" vertical="center" wrapText="1"/>
      <protection locked="0"/>
    </xf>
    <xf numFmtId="0" fontId="1" fillId="0" borderId="19"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65" fillId="0" borderId="19" xfId="0" applyFont="1" applyBorder="1" applyAlignment="1" applyProtection="1">
      <alignment horizontal="center" vertical="center"/>
      <protection locked="0"/>
    </xf>
    <xf numFmtId="0" fontId="59" fillId="7" borderId="19" xfId="0" applyFont="1" applyFill="1" applyBorder="1" applyAlignment="1">
      <alignment horizontal="center" vertical="center"/>
    </xf>
    <xf numFmtId="0" fontId="58" fillId="7" borderId="63" xfId="0" applyFont="1" applyFill="1" applyBorder="1" applyAlignment="1">
      <alignment horizontal="center" vertical="center"/>
    </xf>
    <xf numFmtId="0" fontId="58" fillId="7" borderId="64" xfId="0" applyFont="1" applyFill="1" applyBorder="1" applyAlignment="1">
      <alignment horizontal="center" vertical="center"/>
    </xf>
    <xf numFmtId="0" fontId="66" fillId="0" borderId="63" xfId="0" applyFont="1" applyBorder="1" applyAlignment="1">
      <alignment horizontal="left" vertical="center"/>
    </xf>
    <xf numFmtId="0" fontId="66" fillId="0" borderId="62" xfId="0" applyFont="1" applyBorder="1" applyAlignment="1">
      <alignment horizontal="left" vertical="center"/>
    </xf>
    <xf numFmtId="0" fontId="59" fillId="7" borderId="20" xfId="0" applyFont="1" applyFill="1" applyBorder="1" applyAlignment="1">
      <alignment horizontal="center" vertical="center"/>
    </xf>
    <xf numFmtId="0" fontId="59" fillId="7" borderId="19" xfId="0" applyFont="1" applyFill="1" applyBorder="1" applyAlignment="1">
      <alignment horizontal="center" vertical="center" textRotation="90"/>
    </xf>
    <xf numFmtId="0" fontId="59" fillId="7" borderId="61" xfId="0" applyFont="1" applyFill="1" applyBorder="1" applyAlignment="1">
      <alignment horizontal="center" vertical="center"/>
    </xf>
    <xf numFmtId="0" fontId="59" fillId="7" borderId="55" xfId="0" applyFont="1" applyFill="1" applyBorder="1" applyAlignment="1">
      <alignment horizontal="center" vertical="center"/>
    </xf>
    <xf numFmtId="9" fontId="6" fillId="0" borderId="66" xfId="0" applyNumberFormat="1" applyFont="1" applyBorder="1" applyAlignment="1" applyProtection="1">
      <alignment horizontal="center" vertical="top"/>
      <protection hidden="1"/>
    </xf>
    <xf numFmtId="9" fontId="6" fillId="0" borderId="67" xfId="0" applyNumberFormat="1" applyFont="1" applyBorder="1" applyAlignment="1" applyProtection="1">
      <alignment horizontal="center" vertical="top"/>
      <protection hidden="1"/>
    </xf>
    <xf numFmtId="9" fontId="6" fillId="0" borderId="66" xfId="0" applyNumberFormat="1" applyFont="1" applyBorder="1" applyAlignment="1" applyProtection="1">
      <alignment horizontal="center" vertical="center"/>
      <protection hidden="1"/>
    </xf>
    <xf numFmtId="9" fontId="6" fillId="0" borderId="67" xfId="0" applyNumberFormat="1" applyFont="1" applyBorder="1" applyAlignment="1" applyProtection="1">
      <alignment horizontal="center" vertical="center"/>
      <protection hidden="1"/>
    </xf>
    <xf numFmtId="0" fontId="67" fillId="0" borderId="66" xfId="0" applyFont="1" applyBorder="1" applyAlignment="1" applyProtection="1">
      <alignment horizontal="center" vertical="top" textRotation="90" wrapText="1"/>
      <protection hidden="1"/>
    </xf>
    <xf numFmtId="0" fontId="67" fillId="0" borderId="67" xfId="0" applyFont="1" applyBorder="1" applyAlignment="1" applyProtection="1">
      <alignment horizontal="center" vertical="top" textRotation="90" wrapText="1"/>
      <protection hidden="1"/>
    </xf>
    <xf numFmtId="0" fontId="67" fillId="0" borderId="66" xfId="0" applyFont="1" applyBorder="1" applyAlignment="1" applyProtection="1">
      <alignment horizontal="center" vertical="top" textRotation="90"/>
      <protection hidden="1"/>
    </xf>
    <xf numFmtId="0" fontId="67" fillId="0" borderId="67" xfId="0" applyFont="1" applyBorder="1" applyAlignment="1" applyProtection="1">
      <alignment horizontal="center" vertical="top" textRotation="90"/>
      <protection hidden="1"/>
    </xf>
    <xf numFmtId="164" fontId="6" fillId="0" borderId="66" xfId="1" applyNumberFormat="1" applyFont="1" applyBorder="1" applyAlignment="1">
      <alignment horizontal="center" vertical="top"/>
    </xf>
    <xf numFmtId="164" fontId="6" fillId="0" borderId="67" xfId="1" applyNumberFormat="1" applyFont="1" applyBorder="1" applyAlignment="1">
      <alignment horizontal="center" vertical="top"/>
    </xf>
    <xf numFmtId="0" fontId="6" fillId="0" borderId="20" xfId="0" applyFont="1" applyBorder="1" applyAlignment="1" applyProtection="1">
      <alignment horizontal="center" vertical="center"/>
      <protection hidden="1"/>
    </xf>
    <xf numFmtId="0" fontId="67" fillId="0" borderId="66" xfId="0" applyFont="1" applyBorder="1" applyAlignment="1" applyProtection="1">
      <alignment horizontal="center" vertical="center" textRotation="90" wrapText="1"/>
      <protection hidden="1"/>
    </xf>
    <xf numFmtId="0" fontId="67" fillId="0" borderId="67" xfId="0" applyFont="1" applyBorder="1" applyAlignment="1" applyProtection="1">
      <alignment horizontal="center" vertical="center" textRotation="90" wrapText="1"/>
      <protection hidden="1"/>
    </xf>
    <xf numFmtId="14" fontId="6" fillId="0" borderId="66" xfId="0" applyNumberFormat="1" applyFont="1" applyBorder="1" applyAlignment="1" applyProtection="1">
      <alignment horizontal="center" vertical="center" wrapText="1"/>
      <protection locked="0"/>
    </xf>
    <xf numFmtId="14" fontId="6" fillId="0" borderId="20" xfId="0" applyNumberFormat="1" applyFont="1" applyBorder="1" applyAlignment="1" applyProtection="1">
      <alignment horizontal="center" vertical="center" wrapText="1"/>
      <protection locked="0"/>
    </xf>
    <xf numFmtId="0" fontId="6" fillId="3" borderId="66" xfId="0" applyFont="1" applyFill="1" applyBorder="1" applyAlignment="1">
      <alignment horizontal="left" vertical="center" wrapText="1"/>
    </xf>
    <xf numFmtId="0" fontId="6" fillId="3" borderId="20" xfId="0" applyFont="1" applyFill="1" applyBorder="1" applyAlignment="1">
      <alignment horizontal="left" vertical="center" wrapText="1"/>
    </xf>
    <xf numFmtId="9" fontId="6" fillId="0" borderId="66" xfId="0" applyNumberFormat="1" applyFont="1" applyBorder="1" applyAlignment="1" applyProtection="1">
      <alignment horizontal="center" vertical="top" wrapText="1"/>
      <protection hidden="1"/>
    </xf>
    <xf numFmtId="9" fontId="6" fillId="0" borderId="20" xfId="0" applyNumberFormat="1" applyFont="1" applyBorder="1" applyAlignment="1" applyProtection="1">
      <alignment horizontal="center" vertical="top" wrapText="1"/>
      <protection hidden="1"/>
    </xf>
    <xf numFmtId="0" fontId="6" fillId="0" borderId="66" xfId="0" quotePrefix="1" applyFont="1" applyBorder="1" applyAlignment="1" applyProtection="1">
      <alignment horizontal="center" vertical="center" wrapText="1"/>
      <protection locked="0"/>
    </xf>
    <xf numFmtId="0" fontId="6" fillId="0" borderId="67" xfId="0" quotePrefix="1" applyFont="1" applyBorder="1" applyAlignment="1" applyProtection="1">
      <alignment horizontal="center" vertical="center" wrapText="1"/>
      <protection locked="0"/>
    </xf>
    <xf numFmtId="0" fontId="47" fillId="0" borderId="66" xfId="0" quotePrefix="1" applyFont="1" applyBorder="1" applyAlignment="1" applyProtection="1">
      <alignment horizontal="center" vertical="center" wrapText="1"/>
      <protection locked="0"/>
    </xf>
    <xf numFmtId="0" fontId="47" fillId="0" borderId="20" xfId="0" quotePrefix="1" applyFont="1" applyBorder="1" applyAlignment="1" applyProtection="1">
      <alignment horizontal="center" vertical="center" wrapText="1"/>
      <protection locked="0"/>
    </xf>
    <xf numFmtId="0" fontId="6" fillId="3" borderId="66" xfId="0" quotePrefix="1" applyFont="1" applyFill="1" applyBorder="1" applyAlignment="1">
      <alignment horizontal="center" vertical="center" wrapText="1"/>
    </xf>
    <xf numFmtId="0" fontId="6" fillId="3" borderId="20" xfId="0" quotePrefix="1" applyFont="1" applyFill="1" applyBorder="1" applyAlignment="1">
      <alignment horizontal="center" vertical="center" wrapText="1"/>
    </xf>
    <xf numFmtId="14" fontId="6" fillId="0" borderId="66" xfId="0" quotePrefix="1" applyNumberFormat="1" applyFont="1" applyBorder="1" applyAlignment="1" applyProtection="1">
      <alignment horizontal="center" vertical="center" wrapText="1"/>
      <protection locked="0"/>
    </xf>
    <xf numFmtId="14" fontId="6" fillId="0" borderId="20" xfId="0" quotePrefix="1" applyNumberFormat="1" applyFont="1" applyBorder="1" applyAlignment="1" applyProtection="1">
      <alignment horizontal="center" vertical="center" wrapText="1"/>
      <protection locked="0"/>
    </xf>
    <xf numFmtId="0" fontId="6" fillId="0" borderId="66" xfId="0"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protection locked="0"/>
    </xf>
    <xf numFmtId="0" fontId="18" fillId="10" borderId="0" xfId="0" applyFont="1" applyFill="1" applyAlignment="1">
      <alignment horizontal="center" vertical="center" textRotation="90" wrapText="1" readingOrder="1"/>
    </xf>
    <xf numFmtId="0" fontId="18" fillId="10" borderId="6" xfId="0" applyFont="1" applyFill="1" applyBorder="1" applyAlignment="1">
      <alignment horizontal="center" vertical="center" textRotation="90" wrapText="1" readingOrder="1"/>
    </xf>
    <xf numFmtId="0" fontId="21" fillId="12" borderId="11" xfId="0" applyFont="1" applyFill="1" applyBorder="1" applyAlignment="1">
      <alignment horizontal="center" vertical="center" wrapText="1" readingOrder="1"/>
    </xf>
    <xf numFmtId="0" fontId="21" fillId="12" borderId="12" xfId="0" applyFont="1" applyFill="1" applyBorder="1" applyAlignment="1">
      <alignment horizontal="center" vertical="center"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1" borderId="11" xfId="0" applyFont="1" applyFill="1" applyBorder="1" applyAlignment="1">
      <alignment horizontal="center" vertical="center" wrapText="1" readingOrder="1"/>
    </xf>
    <xf numFmtId="0" fontId="21" fillId="11" borderId="12"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3" borderId="11" xfId="0" applyFont="1" applyFill="1" applyBorder="1" applyAlignment="1">
      <alignment horizontal="center" vertical="center" wrapText="1" readingOrder="1"/>
    </xf>
    <xf numFmtId="0" fontId="21" fillId="13" borderId="12"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5" borderId="11" xfId="0" applyFont="1" applyFill="1" applyBorder="1" applyAlignment="1">
      <alignment horizontal="center" vertical="center" wrapText="1" readingOrder="1"/>
    </xf>
    <xf numFmtId="0" fontId="21" fillId="5" borderId="12"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17" fillId="0" borderId="3" xfId="0" applyFont="1" applyBorder="1" applyAlignment="1">
      <alignment horizontal="center" vertical="center" wrapText="1"/>
    </xf>
    <xf numFmtId="0" fontId="17" fillId="0" borderId="10"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3"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4"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0" xfId="0" applyFont="1" applyBorder="1" applyAlignment="1">
      <alignment horizontal="center" vertical="center" wrapText="1"/>
    </xf>
    <xf numFmtId="0" fontId="20" fillId="11" borderId="7" xfId="0" applyFont="1" applyFill="1" applyBorder="1" applyAlignment="1" applyProtection="1">
      <alignment horizontal="center" vertic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3"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4"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3"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3"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4"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40" fillId="11" borderId="11" xfId="0" applyFont="1" applyFill="1" applyBorder="1" applyAlignment="1">
      <alignment horizontal="center" vertical="center" wrapText="1" readingOrder="1"/>
    </xf>
    <xf numFmtId="0" fontId="40" fillId="11" borderId="12" xfId="0" applyFont="1" applyFill="1" applyBorder="1" applyAlignment="1">
      <alignment horizontal="center" vertical="center" wrapText="1" readingOrder="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1" fillId="0" borderId="3" xfId="0" applyFont="1" applyBorder="1" applyAlignment="1">
      <alignment horizontal="center" vertical="center" wrapText="1"/>
    </xf>
    <xf numFmtId="0" fontId="41" fillId="0" borderId="10" xfId="0" applyFont="1" applyBorder="1" applyAlignment="1">
      <alignment horizontal="center" vertical="center"/>
    </xf>
    <xf numFmtId="0" fontId="41" fillId="0" borderId="5" xfId="0" applyFont="1" applyBorder="1" applyAlignment="1">
      <alignment horizontal="center" vertical="center" wrapText="1"/>
    </xf>
    <xf numFmtId="0" fontId="41" fillId="0" borderId="0" xfId="0" applyFont="1" applyAlignment="1">
      <alignment horizontal="center" vertical="center"/>
    </xf>
    <xf numFmtId="0" fontId="41" fillId="0" borderId="5" xfId="0" applyFont="1" applyBorder="1" applyAlignment="1">
      <alignment horizontal="center" vertical="center"/>
    </xf>
    <xf numFmtId="0" fontId="41" fillId="0" borderId="7" xfId="0" applyFont="1" applyBorder="1" applyAlignment="1">
      <alignment horizontal="center" vertical="center"/>
    </xf>
    <xf numFmtId="0" fontId="41" fillId="0" borderId="9" xfId="0" applyFont="1" applyBorder="1" applyAlignment="1">
      <alignment horizontal="center" vertical="center"/>
    </xf>
    <xf numFmtId="0" fontId="40" fillId="12" borderId="11" xfId="0" applyFont="1" applyFill="1" applyBorder="1" applyAlignment="1">
      <alignment horizontal="center" vertical="center" wrapText="1" readingOrder="1"/>
    </xf>
    <xf numFmtId="0" fontId="40" fillId="12" borderId="12" xfId="0" applyFont="1" applyFill="1" applyBorder="1" applyAlignment="1">
      <alignment horizontal="center" vertical="center" wrapText="1" readingOrder="1"/>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39" fillId="0" borderId="0" xfId="0" applyFont="1" applyAlignment="1">
      <alignment horizontal="center" vertical="center" wrapText="1"/>
    </xf>
    <xf numFmtId="0" fontId="22" fillId="0" borderId="0" xfId="0" applyFont="1" applyAlignment="1">
      <alignment horizontal="center" vertical="center" wrapText="1"/>
    </xf>
    <xf numFmtId="0" fontId="41" fillId="0" borderId="6" xfId="0" applyFont="1" applyBorder="1" applyAlignment="1">
      <alignment horizontal="center" vertical="center"/>
    </xf>
    <xf numFmtId="0" fontId="41" fillId="0" borderId="8" xfId="0" applyFont="1" applyBorder="1" applyAlignment="1">
      <alignment horizontal="center" vertical="center"/>
    </xf>
    <xf numFmtId="0" fontId="40" fillId="5" borderId="11" xfId="0" applyFont="1" applyFill="1" applyBorder="1" applyAlignment="1">
      <alignment horizontal="center" vertical="center" wrapText="1" readingOrder="1"/>
    </xf>
    <xf numFmtId="0" fontId="40" fillId="5" borderId="12" xfId="0" applyFont="1" applyFill="1" applyBorder="1" applyAlignment="1">
      <alignment horizontal="center" vertical="center" wrapText="1" readingOrder="1"/>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13" borderId="11" xfId="0" applyFont="1" applyFill="1" applyBorder="1" applyAlignment="1">
      <alignment horizontal="center" vertical="center" wrapText="1" readingOrder="1"/>
    </xf>
    <xf numFmtId="0" fontId="40" fillId="13" borderId="12"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1" fillId="0" borderId="4" xfId="0" applyFont="1" applyBorder="1" applyAlignment="1">
      <alignment horizontal="center" vertical="center"/>
    </xf>
    <xf numFmtId="0" fontId="41" fillId="0" borderId="10" xfId="0" applyFont="1" applyBorder="1" applyAlignment="1">
      <alignment horizontal="center" vertical="center" wrapText="1"/>
    </xf>
    <xf numFmtId="0" fontId="23" fillId="0" borderId="0" xfId="0" applyFont="1" applyAlignment="1">
      <alignment horizontal="center" vertical="center"/>
    </xf>
    <xf numFmtId="0" fontId="43" fillId="0" borderId="0" xfId="0" applyFont="1" applyAlignment="1">
      <alignment horizontal="center" vertical="center"/>
    </xf>
    <xf numFmtId="0" fontId="38" fillId="15" borderId="21" xfId="0" applyFont="1" applyFill="1" applyBorder="1" applyAlignment="1">
      <alignment horizontal="center" vertical="center" wrapText="1" readingOrder="1"/>
    </xf>
    <xf numFmtId="0" fontId="38" fillId="15" borderId="22" xfId="0" applyFont="1" applyFill="1" applyBorder="1" applyAlignment="1">
      <alignment horizontal="center" vertical="center" wrapText="1" readingOrder="1"/>
    </xf>
    <xf numFmtId="0" fontId="38" fillId="15" borderId="33"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0" xfId="0" applyFont="1" applyFill="1" applyBorder="1" applyAlignment="1">
      <alignment horizontal="center" vertical="center" wrapText="1" readingOrder="1"/>
    </xf>
    <xf numFmtId="0" fontId="35" fillId="15" borderId="31"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5" fillId="3" borderId="23" xfId="0" applyFont="1" applyFill="1" applyBorder="1" applyAlignment="1">
      <alignment horizontal="center" vertical="center" wrapText="1" readingOrder="1"/>
    </xf>
    <xf numFmtId="0" fontId="35" fillId="3" borderId="20" xfId="0" applyFont="1" applyFill="1" applyBorder="1" applyAlignment="1">
      <alignment horizontal="center" vertical="center" wrapText="1" readingOrder="1"/>
    </xf>
    <xf numFmtId="0" fontId="35" fillId="3" borderId="19"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6" xfId="0" applyFont="1" applyFill="1" applyBorder="1" applyAlignment="1">
      <alignment horizontal="center" vertical="center" wrapText="1" readingOrder="1"/>
    </xf>
  </cellXfs>
  <cellStyles count="6">
    <cellStyle name="Hipervínculo" xfId="5" builtinId="8"/>
    <cellStyle name="Normal" xfId="0" builtinId="0"/>
    <cellStyle name="Normal - Style1 2" xfId="2"/>
    <cellStyle name="Normal 2" xfId="4"/>
    <cellStyle name="Normal 2 2" xfId="3"/>
    <cellStyle name="Porcentaje" xfId="1" builtinId="5"/>
  </cellStyles>
  <dxfs count="2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201083</xdr:colOff>
      <xdr:row>2</xdr:row>
      <xdr:rowOff>58315</xdr:rowOff>
    </xdr:to>
    <xdr:pic>
      <xdr:nvPicPr>
        <xdr:cNvPr id="3" name="Imagen 2">
          <a:extLst>
            <a:ext uri="{FF2B5EF4-FFF2-40B4-BE49-F238E27FC236}">
              <a16:creationId xmlns:a16="http://schemas.microsoft.com/office/drawing/2014/main" id="{31EFECB0-A458-674B-BDB6-B4E64356E5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238250" cy="79057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2"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etitc.edu.co/es/page/concursodocente2023" TargetMode="External"/><Relationship Id="rId2" Type="http://schemas.openxmlformats.org/officeDocument/2006/relationships/hyperlink" Target="https://www.etitc.edu.co/es/page/concursodocente2023" TargetMode="External"/><Relationship Id="rId1" Type="http://schemas.openxmlformats.org/officeDocument/2006/relationships/hyperlink" Target="https://etitc.edu.co/es/page/nosotros&amp;sgi"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B1" zoomScale="130" zoomScaleNormal="130" workbookViewId="0">
      <selection activeCell="E23" sqref="E23:F23"/>
    </sheetView>
  </sheetViews>
  <sheetFormatPr baseColWidth="10" defaultColWidth="11.42578125" defaultRowHeight="15" x14ac:dyDescent="0.25"/>
  <cols>
    <col min="1" max="1" width="2.7109375" style="70" customWidth="1"/>
    <col min="2" max="3" width="24.7109375" style="70" customWidth="1"/>
    <col min="4" max="4" width="16" style="70" customWidth="1"/>
    <col min="5" max="5" width="24.7109375" style="70" customWidth="1"/>
    <col min="6" max="6" width="27.7109375" style="70" customWidth="1"/>
    <col min="7" max="8" width="24.7109375" style="70" customWidth="1"/>
    <col min="9" max="16384" width="11.42578125" style="70"/>
  </cols>
  <sheetData>
    <row r="1" spans="2:8" ht="15.75" thickBot="1" x14ac:dyDescent="0.3"/>
    <row r="2" spans="2:8" ht="18" x14ac:dyDescent="0.25">
      <c r="B2" s="256" t="s">
        <v>160</v>
      </c>
      <c r="C2" s="257"/>
      <c r="D2" s="257"/>
      <c r="E2" s="257"/>
      <c r="F2" s="257"/>
      <c r="G2" s="257"/>
      <c r="H2" s="258"/>
    </row>
    <row r="3" spans="2:8" x14ac:dyDescent="0.25">
      <c r="B3" s="71"/>
      <c r="C3" s="72"/>
      <c r="D3" s="72"/>
      <c r="E3" s="72"/>
      <c r="F3" s="72"/>
      <c r="G3" s="72"/>
      <c r="H3" s="73"/>
    </row>
    <row r="4" spans="2:8" ht="63" customHeight="1" x14ac:dyDescent="0.25">
      <c r="B4" s="259" t="s">
        <v>203</v>
      </c>
      <c r="C4" s="260"/>
      <c r="D4" s="260"/>
      <c r="E4" s="260"/>
      <c r="F4" s="260"/>
      <c r="G4" s="260"/>
      <c r="H4" s="261"/>
    </row>
    <row r="5" spans="2:8" ht="63" customHeight="1" x14ac:dyDescent="0.25">
      <c r="B5" s="262"/>
      <c r="C5" s="263"/>
      <c r="D5" s="263"/>
      <c r="E5" s="263"/>
      <c r="F5" s="263"/>
      <c r="G5" s="263"/>
      <c r="H5" s="264"/>
    </row>
    <row r="6" spans="2:8" ht="16.5" x14ac:dyDescent="0.25">
      <c r="B6" s="265" t="s">
        <v>158</v>
      </c>
      <c r="C6" s="266"/>
      <c r="D6" s="266"/>
      <c r="E6" s="266"/>
      <c r="F6" s="266"/>
      <c r="G6" s="266"/>
      <c r="H6" s="267"/>
    </row>
    <row r="7" spans="2:8" ht="95.25" customHeight="1" x14ac:dyDescent="0.25">
      <c r="B7" s="275" t="s">
        <v>163</v>
      </c>
      <c r="C7" s="276"/>
      <c r="D7" s="276"/>
      <c r="E7" s="276"/>
      <c r="F7" s="276"/>
      <c r="G7" s="276"/>
      <c r="H7" s="277"/>
    </row>
    <row r="8" spans="2:8" ht="16.5" x14ac:dyDescent="0.25">
      <c r="B8" s="107"/>
      <c r="C8" s="108"/>
      <c r="D8" s="108"/>
      <c r="E8" s="108"/>
      <c r="F8" s="108"/>
      <c r="G8" s="108"/>
      <c r="H8" s="109"/>
    </row>
    <row r="9" spans="2:8" ht="16.5" customHeight="1" x14ac:dyDescent="0.25">
      <c r="B9" s="268" t="s">
        <v>196</v>
      </c>
      <c r="C9" s="269"/>
      <c r="D9" s="269"/>
      <c r="E9" s="269"/>
      <c r="F9" s="269"/>
      <c r="G9" s="269"/>
      <c r="H9" s="270"/>
    </row>
    <row r="10" spans="2:8" ht="44.25" customHeight="1" x14ac:dyDescent="0.25">
      <c r="B10" s="268"/>
      <c r="C10" s="269"/>
      <c r="D10" s="269"/>
      <c r="E10" s="269"/>
      <c r="F10" s="269"/>
      <c r="G10" s="269"/>
      <c r="H10" s="270"/>
    </row>
    <row r="11" spans="2:8" ht="15.75" thickBot="1" x14ac:dyDescent="0.3">
      <c r="B11" s="96"/>
      <c r="C11" s="99"/>
      <c r="D11" s="104"/>
      <c r="E11" s="105"/>
      <c r="F11" s="105"/>
      <c r="G11" s="106"/>
      <c r="H11" s="100"/>
    </row>
    <row r="12" spans="2:8" ht="15.75" thickTop="1" x14ac:dyDescent="0.25">
      <c r="B12" s="96"/>
      <c r="C12" s="271" t="s">
        <v>159</v>
      </c>
      <c r="D12" s="272"/>
      <c r="E12" s="273" t="s">
        <v>197</v>
      </c>
      <c r="F12" s="274"/>
      <c r="G12" s="99"/>
      <c r="H12" s="100"/>
    </row>
    <row r="13" spans="2:8" ht="35.25" customHeight="1" x14ac:dyDescent="0.25">
      <c r="B13" s="96"/>
      <c r="C13" s="243" t="s">
        <v>190</v>
      </c>
      <c r="D13" s="244"/>
      <c r="E13" s="245" t="s">
        <v>195</v>
      </c>
      <c r="F13" s="246"/>
      <c r="G13" s="99"/>
      <c r="H13" s="100"/>
    </row>
    <row r="14" spans="2:8" ht="17.25" customHeight="1" x14ac:dyDescent="0.25">
      <c r="B14" s="96"/>
      <c r="C14" s="243" t="s">
        <v>191</v>
      </c>
      <c r="D14" s="244"/>
      <c r="E14" s="245" t="s">
        <v>193</v>
      </c>
      <c r="F14" s="246"/>
      <c r="G14" s="99"/>
      <c r="H14" s="100"/>
    </row>
    <row r="15" spans="2:8" ht="19.5" customHeight="1" x14ac:dyDescent="0.25">
      <c r="B15" s="96"/>
      <c r="C15" s="243" t="s">
        <v>192</v>
      </c>
      <c r="D15" s="244"/>
      <c r="E15" s="245" t="s">
        <v>194</v>
      </c>
      <c r="F15" s="246"/>
      <c r="G15" s="99"/>
      <c r="H15" s="100"/>
    </row>
    <row r="16" spans="2:8" ht="69.75" customHeight="1" x14ac:dyDescent="0.25">
      <c r="B16" s="96"/>
      <c r="C16" s="243" t="s">
        <v>161</v>
      </c>
      <c r="D16" s="244"/>
      <c r="E16" s="245" t="s">
        <v>162</v>
      </c>
      <c r="F16" s="246"/>
      <c r="G16" s="99"/>
      <c r="H16" s="100"/>
    </row>
    <row r="17" spans="2:8" ht="34.5" customHeight="1" x14ac:dyDescent="0.25">
      <c r="B17" s="96"/>
      <c r="C17" s="247" t="s">
        <v>2</v>
      </c>
      <c r="D17" s="248"/>
      <c r="E17" s="239" t="s">
        <v>204</v>
      </c>
      <c r="F17" s="240"/>
      <c r="G17" s="99"/>
      <c r="H17" s="100"/>
    </row>
    <row r="18" spans="2:8" ht="27.75" customHeight="1" x14ac:dyDescent="0.25">
      <c r="B18" s="96"/>
      <c r="C18" s="247" t="s">
        <v>3</v>
      </c>
      <c r="D18" s="248"/>
      <c r="E18" s="239" t="s">
        <v>205</v>
      </c>
      <c r="F18" s="240"/>
      <c r="G18" s="99"/>
      <c r="H18" s="100"/>
    </row>
    <row r="19" spans="2:8" ht="28.5" customHeight="1" x14ac:dyDescent="0.25">
      <c r="B19" s="96"/>
      <c r="C19" s="247" t="s">
        <v>39</v>
      </c>
      <c r="D19" s="248"/>
      <c r="E19" s="239" t="s">
        <v>206</v>
      </c>
      <c r="F19" s="240"/>
      <c r="G19" s="99"/>
      <c r="H19" s="100"/>
    </row>
    <row r="20" spans="2:8" ht="72.75" customHeight="1" x14ac:dyDescent="0.25">
      <c r="B20" s="96"/>
      <c r="C20" s="247" t="s">
        <v>1</v>
      </c>
      <c r="D20" s="248"/>
      <c r="E20" s="239" t="s">
        <v>207</v>
      </c>
      <c r="F20" s="240"/>
      <c r="G20" s="99"/>
      <c r="H20" s="100"/>
    </row>
    <row r="21" spans="2:8" ht="64.5" customHeight="1" x14ac:dyDescent="0.25">
      <c r="B21" s="96"/>
      <c r="C21" s="247" t="s">
        <v>47</v>
      </c>
      <c r="D21" s="248"/>
      <c r="E21" s="239" t="s">
        <v>165</v>
      </c>
      <c r="F21" s="240"/>
      <c r="G21" s="99"/>
      <c r="H21" s="100"/>
    </row>
    <row r="22" spans="2:8" ht="71.25" customHeight="1" x14ac:dyDescent="0.25">
      <c r="B22" s="96"/>
      <c r="C22" s="247" t="s">
        <v>164</v>
      </c>
      <c r="D22" s="248"/>
      <c r="E22" s="239" t="s">
        <v>166</v>
      </c>
      <c r="F22" s="240"/>
      <c r="G22" s="99"/>
      <c r="H22" s="100"/>
    </row>
    <row r="23" spans="2:8" ht="55.5" customHeight="1" x14ac:dyDescent="0.25">
      <c r="B23" s="96"/>
      <c r="C23" s="241" t="s">
        <v>167</v>
      </c>
      <c r="D23" s="242"/>
      <c r="E23" s="239" t="s">
        <v>168</v>
      </c>
      <c r="F23" s="240"/>
      <c r="G23" s="99"/>
      <c r="H23" s="100"/>
    </row>
    <row r="24" spans="2:8" ht="42" customHeight="1" x14ac:dyDescent="0.25">
      <c r="B24" s="96"/>
      <c r="C24" s="241" t="s">
        <v>45</v>
      </c>
      <c r="D24" s="242"/>
      <c r="E24" s="239" t="s">
        <v>169</v>
      </c>
      <c r="F24" s="240"/>
      <c r="G24" s="99"/>
      <c r="H24" s="100"/>
    </row>
    <row r="25" spans="2:8" ht="59.25" customHeight="1" x14ac:dyDescent="0.25">
      <c r="B25" s="96"/>
      <c r="C25" s="241" t="s">
        <v>157</v>
      </c>
      <c r="D25" s="242"/>
      <c r="E25" s="239" t="s">
        <v>170</v>
      </c>
      <c r="F25" s="240"/>
      <c r="G25" s="99"/>
      <c r="H25" s="100"/>
    </row>
    <row r="26" spans="2:8" ht="23.25" customHeight="1" x14ac:dyDescent="0.25">
      <c r="B26" s="96"/>
      <c r="C26" s="241" t="s">
        <v>12</v>
      </c>
      <c r="D26" s="242"/>
      <c r="E26" s="239" t="s">
        <v>171</v>
      </c>
      <c r="F26" s="240"/>
      <c r="G26" s="99"/>
      <c r="H26" s="100"/>
    </row>
    <row r="27" spans="2:8" ht="30.75" customHeight="1" x14ac:dyDescent="0.25">
      <c r="B27" s="96"/>
      <c r="C27" s="241" t="s">
        <v>175</v>
      </c>
      <c r="D27" s="242"/>
      <c r="E27" s="239" t="s">
        <v>172</v>
      </c>
      <c r="F27" s="240"/>
      <c r="G27" s="99"/>
      <c r="H27" s="100"/>
    </row>
    <row r="28" spans="2:8" ht="35.25" customHeight="1" x14ac:dyDescent="0.25">
      <c r="B28" s="96"/>
      <c r="C28" s="241" t="s">
        <v>176</v>
      </c>
      <c r="D28" s="242"/>
      <c r="E28" s="239" t="s">
        <v>173</v>
      </c>
      <c r="F28" s="240"/>
      <c r="G28" s="99"/>
      <c r="H28" s="100"/>
    </row>
    <row r="29" spans="2:8" ht="33" customHeight="1" x14ac:dyDescent="0.25">
      <c r="B29" s="96"/>
      <c r="C29" s="241" t="s">
        <v>176</v>
      </c>
      <c r="D29" s="242"/>
      <c r="E29" s="239" t="s">
        <v>173</v>
      </c>
      <c r="F29" s="240"/>
      <c r="G29" s="99"/>
      <c r="H29" s="100"/>
    </row>
    <row r="30" spans="2:8" ht="30" customHeight="1" x14ac:dyDescent="0.25">
      <c r="B30" s="96"/>
      <c r="C30" s="241" t="s">
        <v>177</v>
      </c>
      <c r="D30" s="242"/>
      <c r="E30" s="239" t="s">
        <v>174</v>
      </c>
      <c r="F30" s="240"/>
      <c r="G30" s="99"/>
      <c r="H30" s="100"/>
    </row>
    <row r="31" spans="2:8" ht="35.25" customHeight="1" x14ac:dyDescent="0.25">
      <c r="B31" s="96"/>
      <c r="C31" s="241" t="s">
        <v>178</v>
      </c>
      <c r="D31" s="242"/>
      <c r="E31" s="239" t="s">
        <v>179</v>
      </c>
      <c r="F31" s="240"/>
      <c r="G31" s="99"/>
      <c r="H31" s="100"/>
    </row>
    <row r="32" spans="2:8" ht="31.5" customHeight="1" x14ac:dyDescent="0.25">
      <c r="B32" s="96"/>
      <c r="C32" s="241" t="s">
        <v>180</v>
      </c>
      <c r="D32" s="242"/>
      <c r="E32" s="239" t="s">
        <v>181</v>
      </c>
      <c r="F32" s="240"/>
      <c r="G32" s="99"/>
      <c r="H32" s="100"/>
    </row>
    <row r="33" spans="2:8" ht="35.25" customHeight="1" x14ac:dyDescent="0.25">
      <c r="B33" s="96"/>
      <c r="C33" s="241" t="s">
        <v>182</v>
      </c>
      <c r="D33" s="242"/>
      <c r="E33" s="239" t="s">
        <v>183</v>
      </c>
      <c r="F33" s="240"/>
      <c r="G33" s="99"/>
      <c r="H33" s="100"/>
    </row>
    <row r="34" spans="2:8" ht="59.25" customHeight="1" x14ac:dyDescent="0.25">
      <c r="B34" s="96"/>
      <c r="C34" s="241" t="s">
        <v>184</v>
      </c>
      <c r="D34" s="242"/>
      <c r="E34" s="239" t="s">
        <v>185</v>
      </c>
      <c r="F34" s="240"/>
      <c r="G34" s="99"/>
      <c r="H34" s="100"/>
    </row>
    <row r="35" spans="2:8" ht="29.25" customHeight="1" x14ac:dyDescent="0.25">
      <c r="B35" s="96"/>
      <c r="C35" s="241" t="s">
        <v>29</v>
      </c>
      <c r="D35" s="242"/>
      <c r="E35" s="239" t="s">
        <v>186</v>
      </c>
      <c r="F35" s="240"/>
      <c r="G35" s="99"/>
      <c r="H35" s="100"/>
    </row>
    <row r="36" spans="2:8" ht="82.5" customHeight="1" x14ac:dyDescent="0.25">
      <c r="B36" s="96"/>
      <c r="C36" s="241" t="s">
        <v>188</v>
      </c>
      <c r="D36" s="242"/>
      <c r="E36" s="239" t="s">
        <v>187</v>
      </c>
      <c r="F36" s="240"/>
      <c r="G36" s="99"/>
      <c r="H36" s="100"/>
    </row>
    <row r="37" spans="2:8" ht="46.5" customHeight="1" x14ac:dyDescent="0.25">
      <c r="B37" s="96"/>
      <c r="C37" s="241" t="s">
        <v>36</v>
      </c>
      <c r="D37" s="242"/>
      <c r="E37" s="239" t="s">
        <v>189</v>
      </c>
      <c r="F37" s="240"/>
      <c r="G37" s="99"/>
      <c r="H37" s="100"/>
    </row>
    <row r="38" spans="2:8" ht="6.75" customHeight="1" thickBot="1" x14ac:dyDescent="0.3">
      <c r="B38" s="96"/>
      <c r="C38" s="252"/>
      <c r="D38" s="253"/>
      <c r="E38" s="254"/>
      <c r="F38" s="255"/>
      <c r="G38" s="99"/>
      <c r="H38" s="100"/>
    </row>
    <row r="39" spans="2:8" ht="15.75" thickTop="1" x14ac:dyDescent="0.25">
      <c r="B39" s="96"/>
      <c r="C39" s="97"/>
      <c r="D39" s="97"/>
      <c r="E39" s="98"/>
      <c r="F39" s="98"/>
      <c r="G39" s="99"/>
      <c r="H39" s="100"/>
    </row>
    <row r="40" spans="2:8" ht="21" customHeight="1" x14ac:dyDescent="0.25">
      <c r="B40" s="249" t="s">
        <v>198</v>
      </c>
      <c r="C40" s="250"/>
      <c r="D40" s="250"/>
      <c r="E40" s="250"/>
      <c r="F40" s="250"/>
      <c r="G40" s="250"/>
      <c r="H40" s="251"/>
    </row>
    <row r="41" spans="2:8" ht="20.25" customHeight="1" x14ac:dyDescent="0.25">
      <c r="B41" s="249" t="s">
        <v>199</v>
      </c>
      <c r="C41" s="250"/>
      <c r="D41" s="250"/>
      <c r="E41" s="250"/>
      <c r="F41" s="250"/>
      <c r="G41" s="250"/>
      <c r="H41" s="251"/>
    </row>
    <row r="42" spans="2:8" ht="20.25" customHeight="1" x14ac:dyDescent="0.25">
      <c r="B42" s="249" t="s">
        <v>200</v>
      </c>
      <c r="C42" s="250"/>
      <c r="D42" s="250"/>
      <c r="E42" s="250"/>
      <c r="F42" s="250"/>
      <c r="G42" s="250"/>
      <c r="H42" s="251"/>
    </row>
    <row r="43" spans="2:8" ht="20.25" customHeight="1" x14ac:dyDescent="0.25">
      <c r="B43" s="249" t="s">
        <v>201</v>
      </c>
      <c r="C43" s="250"/>
      <c r="D43" s="250"/>
      <c r="E43" s="250"/>
      <c r="F43" s="250"/>
      <c r="G43" s="250"/>
      <c r="H43" s="251"/>
    </row>
    <row r="44" spans="2:8" x14ac:dyDescent="0.25">
      <c r="B44" s="249" t="s">
        <v>202</v>
      </c>
      <c r="C44" s="250"/>
      <c r="D44" s="250"/>
      <c r="E44" s="250"/>
      <c r="F44" s="250"/>
      <c r="G44" s="250"/>
      <c r="H44" s="251"/>
    </row>
    <row r="45" spans="2:8" ht="15.75" thickBot="1" x14ac:dyDescent="0.3">
      <c r="B45" s="101"/>
      <c r="C45" s="102"/>
      <c r="D45" s="102"/>
      <c r="E45" s="102"/>
      <c r="F45" s="102"/>
      <c r="G45" s="102"/>
      <c r="H45" s="103"/>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37</v>
      </c>
    </row>
    <row r="21" spans="1:1" x14ac:dyDescent="0.2">
      <c r="A21" s="7" t="s">
        <v>38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L23"/>
  <sheetViews>
    <sheetView showGridLines="0" tabSelected="1" zoomScale="61" zoomScaleNormal="110" workbookViewId="0">
      <pane ySplit="9" topLeftCell="A16" activePane="bottomLeft" state="frozen"/>
      <selection activeCell="U1" sqref="U1"/>
      <selection pane="bottomLeft" activeCell="R17" sqref="R17"/>
    </sheetView>
  </sheetViews>
  <sheetFormatPr baseColWidth="10" defaultColWidth="11.42578125" defaultRowHeight="16.5" x14ac:dyDescent="0.3"/>
  <cols>
    <col min="1" max="1" width="4.5703125" style="2" customWidth="1"/>
    <col min="2" max="2" width="11.140625" style="2" customWidth="1"/>
    <col min="3" max="3" width="14.28515625" style="2" customWidth="1"/>
    <col min="4" max="4" width="13.140625" style="2" customWidth="1"/>
    <col min="5" max="5" width="22.140625" style="2" customWidth="1"/>
    <col min="6" max="6" width="27.85546875" style="1" customWidth="1"/>
    <col min="7" max="7" width="16" style="4" customWidth="1"/>
    <col min="8" max="8" width="12.85546875" style="4" customWidth="1"/>
    <col min="9" max="9" width="15.28515625" style="4" customWidth="1"/>
    <col min="10" max="10" width="11.5703125" style="1" customWidth="1"/>
    <col min="11" max="11" width="14.28515625" style="4" customWidth="1"/>
    <col min="12" max="12" width="8.5703125" style="1" customWidth="1"/>
    <col min="13" max="13" width="26.85546875" style="1" customWidth="1"/>
    <col min="14" max="14" width="22" style="1" customWidth="1"/>
    <col min="15" max="15" width="9.28515625" style="1" customWidth="1"/>
    <col min="16" max="16" width="4.28515625" style="1" customWidth="1"/>
    <col min="17" max="17" width="13.140625" style="1" customWidth="1"/>
    <col min="18" max="18" width="9.140625" style="1" customWidth="1"/>
    <col min="19" max="19" width="39.85546875" style="1" customWidth="1"/>
    <col min="20" max="20" width="16" style="188" customWidth="1"/>
    <col min="21" max="21" width="12.85546875" style="1" customWidth="1"/>
    <col min="22" max="22" width="18" style="1" customWidth="1"/>
    <col min="23" max="23" width="5.7109375" style="1" customWidth="1"/>
    <col min="24" max="24" width="4.5703125" style="1" customWidth="1"/>
    <col min="25" max="25" width="5.140625" style="1" customWidth="1"/>
    <col min="26" max="26" width="5.28515625" style="1" customWidth="1"/>
    <col min="27" max="27" width="6.7109375" style="1" customWidth="1"/>
    <col min="28" max="28" width="6.28515625" style="1" customWidth="1"/>
    <col min="29" max="29" width="6.140625" style="1" customWidth="1"/>
    <col min="30" max="30" width="8" style="2" customWidth="1"/>
    <col min="31" max="31" width="8.140625" style="1" customWidth="1"/>
    <col min="32" max="32" width="6.7109375" style="1" customWidth="1"/>
    <col min="33" max="34" width="6.42578125" style="1" customWidth="1"/>
    <col min="35" max="35" width="8.85546875" style="1" customWidth="1"/>
    <col min="36" max="36" width="23" style="231" customWidth="1"/>
    <col min="37" max="38" width="11.42578125" style="1" customWidth="1"/>
    <col min="39" max="39" width="45.7109375" style="1" customWidth="1"/>
    <col min="40" max="40" width="7.85546875" style="1" customWidth="1"/>
    <col min="41" max="41" width="12.7109375" style="1" customWidth="1"/>
    <col min="42" max="42" width="46.85546875" style="1" customWidth="1"/>
    <col min="43" max="43" width="11.42578125" style="1"/>
    <col min="44" max="45" width="15.5703125" style="1" customWidth="1"/>
    <col min="46" max="46" width="32.140625" style="1" customWidth="1"/>
    <col min="47" max="47" width="11.42578125" style="1"/>
    <col min="48" max="48" width="15.5703125" style="1" customWidth="1"/>
    <col min="49" max="16384" width="11.42578125" style="1"/>
  </cols>
  <sheetData>
    <row r="1" spans="1:64" ht="27.75" customHeight="1" x14ac:dyDescent="0.3">
      <c r="A1" s="303"/>
      <c r="B1" s="303"/>
      <c r="C1" s="303"/>
      <c r="D1" s="303"/>
      <c r="E1" s="313" t="s">
        <v>210</v>
      </c>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313"/>
      <c r="AJ1" s="313"/>
      <c r="AK1" s="313"/>
    </row>
    <row r="2" spans="1:64" ht="27.75" customHeight="1" x14ac:dyDescent="0.3">
      <c r="A2" s="303"/>
      <c r="B2" s="303"/>
      <c r="C2" s="303"/>
      <c r="D2" s="30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row>
    <row r="3" spans="1:64" ht="13.9" customHeight="1" x14ac:dyDescent="0.3">
      <c r="A3" s="126"/>
      <c r="B3" s="127"/>
      <c r="C3" s="127"/>
      <c r="D3" s="127"/>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230"/>
      <c r="AK3" s="128"/>
    </row>
    <row r="4" spans="1:64" ht="26.25" customHeight="1" x14ac:dyDescent="0.3">
      <c r="A4" s="315" t="s">
        <v>40</v>
      </c>
      <c r="B4" s="316"/>
      <c r="C4" s="317" t="s">
        <v>246</v>
      </c>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5"/>
      <c r="AM4" s="5"/>
      <c r="AN4" s="5"/>
      <c r="AO4" s="5"/>
      <c r="AP4" s="5"/>
      <c r="AQ4" s="5"/>
      <c r="AR4" s="5"/>
      <c r="AS4" s="5"/>
      <c r="AT4" s="5"/>
      <c r="AU4" s="5"/>
      <c r="AV4" s="5"/>
      <c r="AW4" s="5"/>
      <c r="AX4" s="5"/>
      <c r="AY4" s="5"/>
      <c r="AZ4" s="5"/>
      <c r="BA4" s="5"/>
      <c r="BB4" s="5"/>
      <c r="BC4" s="5"/>
      <c r="BD4" s="5"/>
      <c r="BE4" s="5"/>
      <c r="BF4" s="5"/>
      <c r="BG4" s="5"/>
      <c r="BH4" s="5"/>
      <c r="BI4" s="5"/>
      <c r="BJ4" s="5"/>
      <c r="BK4" s="5"/>
      <c r="BL4" s="5"/>
    </row>
    <row r="5" spans="1:64" ht="30" customHeight="1" x14ac:dyDescent="0.3">
      <c r="A5" s="315" t="s">
        <v>127</v>
      </c>
      <c r="B5" s="316"/>
      <c r="C5" s="317" t="s">
        <v>243</v>
      </c>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c r="AD5" s="318"/>
      <c r="AE5" s="318"/>
      <c r="AF5" s="318"/>
      <c r="AG5" s="318"/>
      <c r="AH5" s="318"/>
      <c r="AI5" s="318"/>
      <c r="AJ5" s="318"/>
      <c r="AK5" s="318"/>
      <c r="AL5" s="5"/>
      <c r="AM5" s="5"/>
      <c r="AN5" s="5"/>
      <c r="AO5" s="5"/>
      <c r="AP5" s="5"/>
      <c r="AQ5" s="5"/>
      <c r="AR5" s="5"/>
      <c r="AS5" s="5"/>
      <c r="AT5" s="5"/>
      <c r="AU5" s="5"/>
      <c r="AV5" s="5"/>
      <c r="AW5" s="5"/>
      <c r="AX5" s="5"/>
      <c r="AY5" s="5"/>
      <c r="AZ5" s="5"/>
      <c r="BA5" s="5"/>
      <c r="BB5" s="5"/>
      <c r="BC5" s="5"/>
      <c r="BD5" s="5"/>
      <c r="BE5" s="5"/>
      <c r="BF5" s="5"/>
      <c r="BG5" s="5"/>
      <c r="BH5" s="5"/>
      <c r="BI5" s="5"/>
      <c r="BJ5" s="5"/>
      <c r="BK5" s="5"/>
      <c r="BL5" s="5"/>
    </row>
    <row r="6" spans="1:64" ht="24" customHeight="1" x14ac:dyDescent="0.3">
      <c r="A6" s="315" t="s">
        <v>41</v>
      </c>
      <c r="B6" s="316"/>
      <c r="C6" s="317" t="s">
        <v>244</v>
      </c>
      <c r="D6" s="318"/>
      <c r="E6" s="318"/>
      <c r="F6" s="318"/>
      <c r="G6" s="318"/>
      <c r="H6" s="318"/>
      <c r="I6" s="318"/>
      <c r="J6" s="318"/>
      <c r="K6" s="318"/>
      <c r="L6" s="318"/>
      <c r="M6" s="318"/>
      <c r="N6" s="318"/>
      <c r="O6" s="318"/>
      <c r="P6" s="318"/>
      <c r="Q6" s="318"/>
      <c r="R6" s="318"/>
      <c r="S6" s="318"/>
      <c r="T6" s="318"/>
      <c r="U6" s="318"/>
      <c r="V6" s="318"/>
      <c r="W6" s="318"/>
      <c r="X6" s="318"/>
      <c r="Y6" s="318"/>
      <c r="Z6" s="318"/>
      <c r="AA6" s="318"/>
      <c r="AB6" s="318"/>
      <c r="AC6" s="318"/>
      <c r="AD6" s="318"/>
      <c r="AE6" s="318"/>
      <c r="AF6" s="318"/>
      <c r="AG6" s="318"/>
      <c r="AH6" s="318"/>
      <c r="AI6" s="318"/>
      <c r="AJ6" s="318"/>
      <c r="AK6" s="318"/>
      <c r="AL6" s="5"/>
      <c r="AM6" s="5"/>
      <c r="AN6" s="5"/>
      <c r="AO6" s="5"/>
      <c r="AP6" s="5"/>
      <c r="AQ6" s="5"/>
      <c r="AR6" s="5"/>
      <c r="AS6" s="5"/>
      <c r="AT6" s="5"/>
      <c r="AU6" s="5"/>
      <c r="AV6" s="5"/>
      <c r="AW6" s="5"/>
      <c r="AX6" s="5"/>
      <c r="AY6" s="5"/>
      <c r="AZ6" s="5"/>
      <c r="BA6" s="5"/>
      <c r="BB6" s="5"/>
      <c r="BC6" s="5"/>
      <c r="BD6" s="5"/>
      <c r="BE6" s="5"/>
      <c r="BF6" s="5"/>
      <c r="BG6" s="5"/>
      <c r="BH6" s="5"/>
      <c r="BI6" s="5"/>
      <c r="BJ6" s="5"/>
      <c r="BK6" s="5"/>
      <c r="BL6" s="5"/>
    </row>
    <row r="7" spans="1:64" ht="36" customHeight="1" x14ac:dyDescent="0.3">
      <c r="A7" s="314" t="s">
        <v>135</v>
      </c>
      <c r="B7" s="314"/>
      <c r="C7" s="314"/>
      <c r="D7" s="314"/>
      <c r="E7" s="319"/>
      <c r="F7" s="319"/>
      <c r="G7" s="319"/>
      <c r="H7" s="319"/>
      <c r="I7" s="319"/>
      <c r="J7" s="319"/>
      <c r="K7" s="319" t="s">
        <v>136</v>
      </c>
      <c r="L7" s="319"/>
      <c r="M7" s="319"/>
      <c r="N7" s="319"/>
      <c r="O7" s="319"/>
      <c r="P7" s="319"/>
      <c r="Q7" s="319"/>
      <c r="R7" s="319" t="s">
        <v>137</v>
      </c>
      <c r="S7" s="319"/>
      <c r="T7" s="319"/>
      <c r="U7" s="319"/>
      <c r="V7" s="319"/>
      <c r="W7" s="319"/>
      <c r="X7" s="319"/>
      <c r="Y7" s="319"/>
      <c r="Z7" s="319"/>
      <c r="AA7" s="319"/>
      <c r="AB7" s="319"/>
      <c r="AC7" s="319" t="s">
        <v>138</v>
      </c>
      <c r="AD7" s="319"/>
      <c r="AE7" s="319"/>
      <c r="AF7" s="319"/>
      <c r="AG7" s="319"/>
      <c r="AH7" s="319"/>
      <c r="AI7" s="319"/>
      <c r="AJ7" s="321" t="s">
        <v>34</v>
      </c>
      <c r="AK7" s="322"/>
      <c r="AL7" s="322"/>
      <c r="AM7" s="322"/>
      <c r="AN7" s="322"/>
      <c r="AO7" s="322"/>
      <c r="AP7" s="322"/>
      <c r="AQ7" s="322"/>
      <c r="AR7" s="322"/>
      <c r="AS7" s="322"/>
      <c r="AT7" s="322"/>
      <c r="AU7" s="322"/>
      <c r="AV7" s="322"/>
      <c r="AW7" s="5"/>
      <c r="AX7" s="5"/>
      <c r="AY7" s="5"/>
      <c r="AZ7" s="5"/>
      <c r="BA7" s="5"/>
      <c r="BB7" s="5"/>
      <c r="BC7" s="5"/>
      <c r="BD7" s="5"/>
      <c r="BE7" s="5"/>
      <c r="BF7" s="5"/>
      <c r="BG7" s="5"/>
      <c r="BH7" s="5"/>
      <c r="BI7" s="5"/>
      <c r="BJ7" s="5"/>
      <c r="BK7" s="5"/>
      <c r="BL7" s="5"/>
    </row>
    <row r="8" spans="1:64" ht="16.5" customHeight="1" x14ac:dyDescent="0.3">
      <c r="A8" s="320" t="s">
        <v>0</v>
      </c>
      <c r="B8" s="314" t="s">
        <v>13</v>
      </c>
      <c r="C8" s="314" t="s">
        <v>225</v>
      </c>
      <c r="D8" s="314" t="s">
        <v>2</v>
      </c>
      <c r="E8" s="305" t="s">
        <v>3</v>
      </c>
      <c r="F8" s="314" t="s">
        <v>1</v>
      </c>
      <c r="G8" s="305" t="s">
        <v>47</v>
      </c>
      <c r="H8" s="305" t="s">
        <v>241</v>
      </c>
      <c r="I8" s="305" t="s">
        <v>242</v>
      </c>
      <c r="J8" s="305" t="s">
        <v>131</v>
      </c>
      <c r="K8" s="305" t="s">
        <v>33</v>
      </c>
      <c r="L8" s="314" t="s">
        <v>5</v>
      </c>
      <c r="M8" s="305" t="s">
        <v>84</v>
      </c>
      <c r="N8" s="305" t="s">
        <v>89</v>
      </c>
      <c r="O8" s="305" t="s">
        <v>42</v>
      </c>
      <c r="P8" s="314" t="s">
        <v>5</v>
      </c>
      <c r="Q8" s="305" t="s">
        <v>45</v>
      </c>
      <c r="R8" s="304" t="s">
        <v>11</v>
      </c>
      <c r="S8" s="305" t="s">
        <v>157</v>
      </c>
      <c r="T8" s="305" t="s">
        <v>209</v>
      </c>
      <c r="U8" s="305" t="s">
        <v>12</v>
      </c>
      <c r="V8" s="305" t="s">
        <v>18</v>
      </c>
      <c r="W8" s="305" t="s">
        <v>8</v>
      </c>
      <c r="X8" s="305"/>
      <c r="Y8" s="305"/>
      <c r="Z8" s="305"/>
      <c r="AA8" s="305"/>
      <c r="AB8" s="305"/>
      <c r="AC8" s="304" t="s">
        <v>134</v>
      </c>
      <c r="AD8" s="304" t="s">
        <v>43</v>
      </c>
      <c r="AE8" s="304" t="s">
        <v>5</v>
      </c>
      <c r="AF8" s="304" t="s">
        <v>44</v>
      </c>
      <c r="AG8" s="304" t="s">
        <v>5</v>
      </c>
      <c r="AH8" s="304" t="s">
        <v>46</v>
      </c>
      <c r="AI8" s="304" t="s">
        <v>29</v>
      </c>
      <c r="AJ8" s="305" t="s">
        <v>34</v>
      </c>
      <c r="AK8" s="305" t="s">
        <v>35</v>
      </c>
      <c r="AL8" s="305" t="s">
        <v>250</v>
      </c>
      <c r="AM8" s="305" t="s">
        <v>302</v>
      </c>
      <c r="AN8" s="305" t="s">
        <v>36</v>
      </c>
      <c r="AO8" s="305" t="s">
        <v>257</v>
      </c>
      <c r="AP8" s="305" t="s">
        <v>304</v>
      </c>
      <c r="AQ8" s="305" t="s">
        <v>36</v>
      </c>
      <c r="AR8" s="305" t="s">
        <v>257</v>
      </c>
      <c r="AS8" s="181"/>
      <c r="AT8" s="305" t="s">
        <v>262</v>
      </c>
      <c r="AU8" s="305" t="s">
        <v>36</v>
      </c>
      <c r="AV8" s="305" t="s">
        <v>257</v>
      </c>
      <c r="AW8" s="5"/>
      <c r="AX8" s="5"/>
      <c r="AY8" s="5"/>
      <c r="AZ8" s="5"/>
      <c r="BA8" s="5"/>
      <c r="BB8" s="5"/>
      <c r="BC8" s="5"/>
      <c r="BD8" s="5"/>
      <c r="BE8" s="5"/>
      <c r="BF8" s="5"/>
      <c r="BG8" s="5"/>
      <c r="BH8" s="5"/>
      <c r="BI8" s="5"/>
      <c r="BJ8" s="5"/>
      <c r="BK8" s="5"/>
      <c r="BL8" s="5"/>
    </row>
    <row r="9" spans="1:64" s="3" customFormat="1" ht="67.5" customHeight="1" x14ac:dyDescent="0.25">
      <c r="A9" s="320"/>
      <c r="B9" s="314"/>
      <c r="C9" s="314"/>
      <c r="D9" s="314"/>
      <c r="E9" s="305"/>
      <c r="F9" s="314"/>
      <c r="G9" s="305"/>
      <c r="H9" s="305"/>
      <c r="I9" s="305"/>
      <c r="J9" s="305"/>
      <c r="K9" s="305"/>
      <c r="L9" s="314"/>
      <c r="M9" s="305"/>
      <c r="N9" s="305"/>
      <c r="O9" s="314"/>
      <c r="P9" s="314"/>
      <c r="Q9" s="305"/>
      <c r="R9" s="304"/>
      <c r="S9" s="305"/>
      <c r="T9" s="305"/>
      <c r="U9" s="305"/>
      <c r="V9" s="305"/>
      <c r="W9" s="111" t="s">
        <v>13</v>
      </c>
      <c r="X9" s="111" t="s">
        <v>17</v>
      </c>
      <c r="Y9" s="111" t="s">
        <v>28</v>
      </c>
      <c r="Z9" s="111" t="s">
        <v>18</v>
      </c>
      <c r="AA9" s="111" t="s">
        <v>21</v>
      </c>
      <c r="AB9" s="111" t="s">
        <v>24</v>
      </c>
      <c r="AC9" s="304"/>
      <c r="AD9" s="304"/>
      <c r="AE9" s="304"/>
      <c r="AF9" s="304"/>
      <c r="AG9" s="304"/>
      <c r="AH9" s="304"/>
      <c r="AI9" s="304"/>
      <c r="AJ9" s="305"/>
      <c r="AK9" s="305"/>
      <c r="AL9" s="305"/>
      <c r="AM9" s="305"/>
      <c r="AN9" s="305"/>
      <c r="AO9" s="305"/>
      <c r="AP9" s="305"/>
      <c r="AQ9" s="305"/>
      <c r="AR9" s="305"/>
      <c r="AS9" s="181" t="s">
        <v>263</v>
      </c>
      <c r="AT9" s="305"/>
      <c r="AU9" s="305"/>
      <c r="AV9" s="305"/>
      <c r="AW9" s="21"/>
      <c r="AX9" s="21"/>
      <c r="AY9" s="21"/>
      <c r="AZ9" s="21"/>
      <c r="BA9" s="21"/>
      <c r="BB9" s="21"/>
      <c r="BC9" s="21"/>
      <c r="BD9" s="21"/>
      <c r="BE9" s="21"/>
      <c r="BF9" s="21"/>
      <c r="BG9" s="21"/>
      <c r="BH9" s="21"/>
      <c r="BI9" s="21"/>
      <c r="BJ9" s="21"/>
      <c r="BK9" s="21"/>
      <c r="BL9" s="21"/>
    </row>
    <row r="10" spans="1:64" ht="150.75" customHeight="1" x14ac:dyDescent="0.3">
      <c r="A10" s="110">
        <v>1</v>
      </c>
      <c r="B10" s="130" t="s">
        <v>217</v>
      </c>
      <c r="C10" s="133" t="s">
        <v>229</v>
      </c>
      <c r="D10" s="134" t="s">
        <v>130</v>
      </c>
      <c r="E10" s="135" t="s">
        <v>247</v>
      </c>
      <c r="F10" s="136" t="s">
        <v>266</v>
      </c>
      <c r="G10" s="137" t="s">
        <v>122</v>
      </c>
      <c r="H10" s="137" t="s">
        <v>234</v>
      </c>
      <c r="I10" s="137" t="s">
        <v>239</v>
      </c>
      <c r="J10" s="138">
        <v>2</v>
      </c>
      <c r="K10" s="229" t="str">
        <f t="shared" ref="K10" si="0">IF(J10&lt;=0,"",IF(J10&lt;=2,"Muy Baja",IF(J10&lt;=24,"Baja",IF(J10&lt;=500,"Media",IF(J10&lt;=5000,"Alta","Muy Alta")))))</f>
        <v>Muy Baja</v>
      </c>
      <c r="L10" s="139">
        <f t="shared" ref="L10" si="1">IF(K10="","",IF(K10="Muy Baja",0.2,IF(K10="Baja",0.4,IF(K10="Media",0.6,IF(K10="Alta",0.8,IF(K10="Muy Alta",1,))))))</f>
        <v>0.2</v>
      </c>
      <c r="M10" s="140" t="s">
        <v>147</v>
      </c>
      <c r="N10" s="174" t="str">
        <f>IF(NOT(ISERROR(MATCH(M10,'Tabla Impacto'!$B$221:$B$223,0))),'Tabla Impacto'!$F$223&amp;"Por favor no seleccionar los criterios de impacto(Afectación Económica o presupuestal y Pérdida Reputacional)",M10)</f>
        <v xml:space="preserve">     El riesgo afecta la imagen de alguna área de la organización</v>
      </c>
      <c r="O10" s="142" t="str">
        <f>IF(OR(N10='Tabla Impacto'!$C$11,N10='Tabla Impacto'!$D$11),"Leve",IF(OR(N10='Tabla Impacto'!$C$12,N10='Tabla Impacto'!$D$12),"Menor",IF(OR(N10='Tabla Impacto'!$C$13,N10='Tabla Impacto'!$D$13),"Moderado",IF(OR(N10='Tabla Impacto'!$C$14,N10='Tabla Impacto'!$D$14),"Mayor",IF(OR(N10='Tabla Impacto'!$C$15,N10='Tabla Impacto'!$D$15),"Catastrófico","")))))</f>
        <v>Leve</v>
      </c>
      <c r="P10" s="143">
        <f t="shared" ref="P10" si="2">IF(O10="","",IF(O10="Leve",0.2,IF(O10="Menor",0.4,IF(O10="Moderado",0.6,IF(O10="Mayor",0.8,IF(O10="Catastrófico",1,))))))</f>
        <v>0.2</v>
      </c>
      <c r="Q10" s="144"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Bajo</v>
      </c>
      <c r="R10" s="145">
        <v>1</v>
      </c>
      <c r="S10" s="177" t="s">
        <v>290</v>
      </c>
      <c r="T10" s="159" t="s">
        <v>264</v>
      </c>
      <c r="U10" s="146" t="str">
        <f t="shared" ref="U10" si="3">IF(OR(W10="Preventivo",W10="Detectivo"),"Probabilidad",IF(W10="Correctivo","Impacto",""))</f>
        <v>Probabilidad</v>
      </c>
      <c r="V10" s="190" t="s">
        <v>265</v>
      </c>
      <c r="W10" s="147" t="s">
        <v>14</v>
      </c>
      <c r="X10" s="147" t="s">
        <v>9</v>
      </c>
      <c r="Y10" s="148" t="str">
        <f t="shared" ref="Y10" si="4">IF(AND(W10="Preventivo",X10="Automático"),"50%",IF(AND(W10="Preventivo",X10="Manual"),"40%",IF(AND(W10="Detectivo",X10="Automático"),"40%",IF(AND(W10="Detectivo",X10="Manual"),"30%",IF(AND(W10="Correctivo",X10="Automático"),"35%",IF(AND(W10="Correctivo",X10="Manual"),"25%",""))))))</f>
        <v>40%</v>
      </c>
      <c r="Z10" s="147" t="s">
        <v>19</v>
      </c>
      <c r="AA10" s="147" t="s">
        <v>22</v>
      </c>
      <c r="AB10" s="147" t="s">
        <v>116</v>
      </c>
      <c r="AC10" s="149">
        <f t="shared" ref="AC10" si="5">IFERROR(IF(U10="Probabilidad",(L10-(+L10*Y10)),IF(U10="Impacto",L10,"")),"")</f>
        <v>0.12</v>
      </c>
      <c r="AD10" s="150" t="str">
        <f t="shared" ref="AD10" si="6">IFERROR(IF(AC10="","",IF(AC10&lt;=0.2,"Muy Baja",IF(AC10&lt;=0.4,"Baja",IF(AC10&lt;=0.6,"Media",IF(AC10&lt;=0.8,"Alta","Muy Alta"))))),"")</f>
        <v>Muy Baja</v>
      </c>
      <c r="AE10" s="151">
        <f t="shared" ref="AE10" si="7">+AC10</f>
        <v>0.12</v>
      </c>
      <c r="AF10" s="152" t="str">
        <f t="shared" ref="AF10" si="8">IFERROR(IF(AG10="","",IF(AG10&lt;=0.2,"Leve",IF(AG10&lt;=0.4,"Menor",IF(AG10&lt;=0.6,"Moderado",IF(AG10&lt;=0.8,"Mayor","Catastrófico"))))),"")</f>
        <v>Leve</v>
      </c>
      <c r="AG10" s="151">
        <f t="shared" ref="AG10" si="9">IFERROR(IF(U10="Impacto",(P10-(+P10*Y10)),IF(U10="Probabilidad",P10,"")),"")</f>
        <v>0.2</v>
      </c>
      <c r="AH10" s="153" t="str">
        <f>IFERROR(IF(OR(AND(AD10="Muy Baja",AF10="Leve"),AND(AD10="Muy Baja",AF10="Menor"),AND(AD10="Baja",AF10="Leve")),"Bajo",IF(OR(AND(AD10="Muy baja",AF10="Moderado"),AND(AD10="Baja",AF10="Menor"),AND(AD10="Baja",AF10="Moderado"),AND(AD10="Media",AF10="Leve"),AND(AD10="Media",AF10="Menor"),AND(AD10="Media",AF10="Moderado"),AND(AD10="Alta",AF10="Leve"),AND(AD10="Alta",AF10="Menor")),"Moderado",IF(OR(AND(AD10="Muy Baja",AF10="Mayor"),AND(AD10="Baja",AF10="Mayor"),AND(AD10="Media",AF10="Mayor"),AND(AD10="Alta",AF10="Moderado"),AND(AD10="Alta",AF10="Mayor"),AND(AD10="Muy Alta",AF10="Leve"),AND(AD10="Muy Alta",AF10="Menor"),AND(AD10="Muy Alta",AF10="Moderado"),AND(AD10="Muy Alta",AF10="Mayor")),"Alto",IF(OR(AND(AD10="Muy Baja",AF10="Catastrófico"),AND(AD10="Baja",AF10="Catastrófico"),AND(AD10="Media",AF10="Catastrófico"),AND(AD10="Alta",AF10="Catastrófico"),AND(AD10="Muy Alta",AF10="Catastrófico")),"Extremo","")))),"")</f>
        <v>Bajo</v>
      </c>
      <c r="AI10" s="163" t="s">
        <v>31</v>
      </c>
      <c r="AJ10" s="183" t="s">
        <v>294</v>
      </c>
      <c r="AK10" s="175" t="s">
        <v>245</v>
      </c>
      <c r="AL10" s="238">
        <v>45386</v>
      </c>
      <c r="AM10" s="178" t="s">
        <v>297</v>
      </c>
      <c r="AN10" s="156" t="s">
        <v>308</v>
      </c>
      <c r="AO10" s="238">
        <v>45386</v>
      </c>
      <c r="AP10" s="183" t="s">
        <v>309</v>
      </c>
      <c r="AQ10" s="156" t="s">
        <v>308</v>
      </c>
      <c r="AR10" s="182">
        <v>45526</v>
      </c>
      <c r="AS10" s="186" t="s">
        <v>310</v>
      </c>
      <c r="AT10" s="178"/>
      <c r="AU10" s="156"/>
      <c r="AV10" s="156"/>
      <c r="AW10" s="5"/>
      <c r="AX10" s="5"/>
      <c r="AY10" s="5"/>
      <c r="AZ10" s="5"/>
      <c r="BA10" s="5"/>
      <c r="BB10" s="5"/>
      <c r="BC10" s="5"/>
      <c r="BD10" s="5"/>
      <c r="BE10" s="5"/>
      <c r="BF10" s="5"/>
      <c r="BG10" s="5"/>
      <c r="BH10" s="5"/>
      <c r="BI10" s="5"/>
      <c r="BJ10" s="5"/>
      <c r="BK10" s="5"/>
      <c r="BL10" s="5"/>
    </row>
    <row r="11" spans="1:64" ht="155.25" customHeight="1" x14ac:dyDescent="0.3">
      <c r="A11" s="110">
        <v>2</v>
      </c>
      <c r="B11" s="132" t="s">
        <v>220</v>
      </c>
      <c r="C11" s="158" t="s">
        <v>228</v>
      </c>
      <c r="D11" s="137" t="s">
        <v>128</v>
      </c>
      <c r="E11" s="159" t="s">
        <v>248</v>
      </c>
      <c r="F11" s="136" t="s">
        <v>267</v>
      </c>
      <c r="G11" s="137" t="s">
        <v>120</v>
      </c>
      <c r="H11" s="137" t="s">
        <v>234</v>
      </c>
      <c r="I11" s="137" t="s">
        <v>239</v>
      </c>
      <c r="J11" s="138">
        <v>10</v>
      </c>
      <c r="K11" s="229" t="str">
        <f t="shared" ref="K11:K17" si="10">IF(J11&lt;=0,"",IF(J11&lt;=2,"Muy Baja",IF(J11&lt;=24,"Baja",IF(J11&lt;=500,"Media",IF(J11&lt;=5000,"Alta","Muy Alta")))))</f>
        <v>Baja</v>
      </c>
      <c r="L11" s="143">
        <f t="shared" ref="L11" si="11">IF(K11="","",IF(K11="Muy Baja",0.2,IF(K11="Baja",0.4,IF(K11="Media",0.6,IF(K11="Alta",0.8,IF(K11="Muy Alta",1,))))))</f>
        <v>0.4</v>
      </c>
      <c r="M11" s="160" t="s">
        <v>147</v>
      </c>
      <c r="N11" s="141" t="str">
        <f>IF(NOT(ISERROR(MATCH(M11,'Tabla Impacto'!$B$221:$B$223,0))),'Tabla Impacto'!$F$223&amp;"Por favor no seleccionar los criterios de impacto(Afectación Económica o presupuestal y Pérdida Reputacional)",M11)</f>
        <v xml:space="preserve">     El riesgo afecta la imagen de alguna área de la organización</v>
      </c>
      <c r="O11" s="176" t="str">
        <f>IF(OR(N11='Tabla Impacto'!$C$11,N11='Tabla Impacto'!$D$11),"Leve",IF(OR(N11='Tabla Impacto'!$C$12,N11='Tabla Impacto'!$D$12),"Menor",IF(OR(N11='Tabla Impacto'!$C$13,N11='Tabla Impacto'!$D$13),"Moderado",IF(OR(N11='Tabla Impacto'!$C$14,N11='Tabla Impacto'!$D$14),"Mayor",IF(OR(N11='Tabla Impacto'!$C$15,N11='Tabla Impacto'!$D$15),"Catastrófico","")))))</f>
        <v>Leve</v>
      </c>
      <c r="P11" s="143">
        <f t="shared" ref="P11" si="12">IF(O11="","",IF(O11="Leve",0.2,IF(O11="Menor",0.4,IF(O11="Moderado",0.6,IF(O11="Mayor",0.8,IF(O11="Catastrófico",1,))))))</f>
        <v>0.2</v>
      </c>
      <c r="Q11" s="161" t="str">
        <f>IF(OR(AND(K11="Muy Baja",O11="Leve"),AND(K11="Muy Baja",O11="Menor"),AND(K11="Baja",O11="Leve")),"Bajo",IF(OR(AND(K11="Muy baja",O11="Moderado"),AND(K11="Baja",O11="Menor"),AND(K11="Baja",O11="Moderado"),AND(K11="Media",O11="Leve"),AND(K11="Media",O11="Menor"),AND(K11="Media",O11="Moderado"),AND(K11="Alta",O11="Leve"),AND(K11="Alta",O11="Menor")),"Moderado",IF(OR(AND(K11="Muy Baja",O11="Mayor"),AND(K11="Baja",O11="Mayor"),AND(K11="Media",O11="Mayor"),AND(K11="Alta",O11="Moderado"),AND(K11="Alta",O11="Mayor"),AND(K11="Muy Alta",O11="Leve"),AND(K11="Muy Alta",O11="Menor"),AND(K11="Muy Alta",O11="Moderado"),AND(K11="Muy Alta",O11="Mayor")),"Alto",IF(OR(AND(K11="Muy Baja",O11="Catastrófico"),AND(K11="Baja",O11="Catastrófico"),AND(K11="Media",O11="Catastrófico"),AND(K11="Alta",O11="Catastrófico"),AND(K11="Muy Alta",O11="Catastrófico")),"Extremo",""))))</f>
        <v>Bajo</v>
      </c>
      <c r="R11" s="145">
        <v>2</v>
      </c>
      <c r="S11" s="191" t="s">
        <v>268</v>
      </c>
      <c r="T11" s="137" t="s">
        <v>269</v>
      </c>
      <c r="U11" s="162" t="str">
        <f t="shared" ref="U11" si="13">IF(OR(W11="Preventivo",W11="Detectivo"),"Probabilidad",IF(W11="Correctivo","Impacto",""))</f>
        <v>Probabilidad</v>
      </c>
      <c r="V11" s="184" t="s">
        <v>270</v>
      </c>
      <c r="W11" s="163" t="s">
        <v>14</v>
      </c>
      <c r="X11" s="163" t="s">
        <v>9</v>
      </c>
      <c r="Y11" s="164" t="str">
        <f t="shared" ref="Y11" si="14">IF(AND(W11="Preventivo",X11="Automático"),"50%",IF(AND(W11="Preventivo",X11="Manual"),"40%",IF(AND(W11="Detectivo",X11="Automático"),"40%",IF(AND(W11="Detectivo",X11="Manual"),"30%",IF(AND(W11="Correctivo",X11="Automático"),"35%",IF(AND(W11="Correctivo",X11="Manual"),"25%",""))))))</f>
        <v>40%</v>
      </c>
      <c r="Z11" s="163" t="s">
        <v>19</v>
      </c>
      <c r="AA11" s="163" t="s">
        <v>22</v>
      </c>
      <c r="AB11" s="163" t="s">
        <v>116</v>
      </c>
      <c r="AC11" s="165">
        <f t="shared" ref="AC11" si="15">IFERROR(IF(U11="Probabilidad",(L11-(+L11*Y11)),IF(U11="Impacto",L11,"")),"")</f>
        <v>0.24</v>
      </c>
      <c r="AD11" s="150" t="str">
        <f t="shared" ref="AD11" si="16">IFERROR(IF(AC11="","",IF(AC11&lt;=0.2,"Muy Baja",IF(AC11&lt;=0.4,"Baja",IF(AC11&lt;=0.6,"Media",IF(AC11&lt;=0.8,"Alta","Muy Alta"))))),"")</f>
        <v>Baja</v>
      </c>
      <c r="AE11" s="166">
        <f t="shared" ref="AE11" si="17">+AC11</f>
        <v>0.24</v>
      </c>
      <c r="AF11" s="167" t="str">
        <f t="shared" ref="AF11" si="18">IFERROR(IF(AG11="","",IF(AG11&lt;=0.2,"Leve",IF(AG11&lt;=0.4,"Menor",IF(AG11&lt;=0.6,"Moderado",IF(AG11&lt;=0.8,"Mayor","Catastrófico"))))),"")</f>
        <v>Leve</v>
      </c>
      <c r="AG11" s="166">
        <f t="shared" ref="AG11" si="19">IFERROR(IF(U11="Impacto",(P11-(+P11*Y11)),IF(U11="Probabilidad",P11,"")),"")</f>
        <v>0.2</v>
      </c>
      <c r="AH11" s="168" t="str">
        <f>IFERROR(IF(OR(AND(AD11="Muy Baja",AF11="Leve"),AND(AD11="Muy Baja",AF11="Menor"),AND(AD11="Baja",AF11="Leve")),"Bajo",IF(OR(AND(AD11="Muy baja",AF11="Moderado"),AND(AD11="Baja",AF11="Menor"),AND(AD11="Baja",AF11="Moderado"),AND(AD11="Media",AF11="Leve"),AND(AD11="Media",AF11="Menor"),AND(AD11="Media",AF11="Moderado"),AND(AD11="Alta",AF11="Leve"),AND(AD11="Alta",AF11="Menor")),"Moderado",IF(OR(AND(AD11="Muy Baja",AF11="Mayor"),AND(AD11="Baja",AF11="Mayor"),AND(AD11="Media",AF11="Mayor"),AND(AD11="Alta",AF11="Moderado"),AND(AD11="Alta",AF11="Mayor"),AND(AD11="Muy Alta",AF11="Leve"),AND(AD11="Muy Alta",AF11="Menor"),AND(AD11="Muy Alta",AF11="Moderado"),AND(AD11="Muy Alta",AF11="Mayor")),"Alto",IF(OR(AND(AD11="Muy Baja",AF11="Catastrófico"),AND(AD11="Baja",AF11="Catastrófico"),AND(AD11="Media",AF11="Catastrófico"),AND(AD11="Alta",AF11="Catastrófico"),AND(AD11="Muy Alta",AF11="Catastrófico")),"Extremo","")))),"")</f>
        <v>Bajo</v>
      </c>
      <c r="AI11" s="163" t="s">
        <v>31</v>
      </c>
      <c r="AJ11" s="180" t="s">
        <v>258</v>
      </c>
      <c r="AK11" s="137" t="s">
        <v>245</v>
      </c>
      <c r="AL11" s="238">
        <v>45386</v>
      </c>
      <c r="AM11" s="237" t="s">
        <v>295</v>
      </c>
      <c r="AN11" s="156" t="s">
        <v>308</v>
      </c>
      <c r="AO11" s="238">
        <v>45386</v>
      </c>
      <c r="AP11" s="179" t="s">
        <v>305</v>
      </c>
      <c r="AQ11" s="156" t="s">
        <v>308</v>
      </c>
      <c r="AR11" s="182">
        <v>45526</v>
      </c>
      <c r="AS11" s="186" t="s">
        <v>311</v>
      </c>
      <c r="AT11" s="179"/>
      <c r="AU11" s="156"/>
      <c r="AV11" s="156"/>
      <c r="AW11" s="5"/>
      <c r="AX11" s="5"/>
      <c r="AY11" s="5"/>
      <c r="AZ11" s="5"/>
      <c r="BA11" s="5"/>
      <c r="BB11" s="5"/>
      <c r="BC11" s="5"/>
      <c r="BD11" s="5"/>
      <c r="BE11" s="5"/>
      <c r="BF11" s="5"/>
      <c r="BG11" s="5"/>
      <c r="BH11" s="5"/>
      <c r="BI11" s="5"/>
      <c r="BJ11" s="5"/>
      <c r="BK11" s="5"/>
      <c r="BL11" s="5"/>
    </row>
    <row r="12" spans="1:64" ht="84.75" customHeight="1" x14ac:dyDescent="0.3">
      <c r="A12" s="308">
        <v>3</v>
      </c>
      <c r="B12" s="309" t="s">
        <v>220</v>
      </c>
      <c r="C12" s="311" t="s">
        <v>228</v>
      </c>
      <c r="D12" s="311" t="s">
        <v>128</v>
      </c>
      <c r="E12" s="306" t="s">
        <v>249</v>
      </c>
      <c r="F12" s="278" t="s">
        <v>271</v>
      </c>
      <c r="G12" s="278" t="s">
        <v>125</v>
      </c>
      <c r="H12" s="278" t="s">
        <v>234</v>
      </c>
      <c r="I12" s="278" t="s">
        <v>239</v>
      </c>
      <c r="J12" s="278">
        <v>10</v>
      </c>
      <c r="K12" s="290" t="str">
        <f t="shared" si="10"/>
        <v>Baja</v>
      </c>
      <c r="L12" s="286">
        <f t="shared" ref="L12:L17" si="20">IF(K12="","",IF(K12="Muy Baja",0.2,IF(K12="Baja",0.4,IF(K12="Media",0.6,IF(K12="Alta",0.8,IF(K12="Muy Alta",1,))))))</f>
        <v>0.4</v>
      </c>
      <c r="M12" s="292" t="s">
        <v>147</v>
      </c>
      <c r="N12" s="340" t="str">
        <f>IF(NOT(ISERROR(MATCH(M12,'Tabla Impacto'!$B$221:$B$223,0))),'Tabla Impacto'!$F$223&amp;"Por favor no seleccionar los criterios de impacto(Afectación Económica o presupuestal y Pérdida Reputacional)",M12)</f>
        <v xml:space="preserve">     El riesgo afecta la imagen de alguna área de la organización</v>
      </c>
      <c r="O12" s="284" t="str">
        <f>IF(OR(N12='Tabla Impacto'!$C$11,N12='Tabla Impacto'!$D$11),"Leve",IF(OR(N12='Tabla Impacto'!$C$12,N12='Tabla Impacto'!$D$12),"Menor",IF(OR(N12='Tabla Impacto'!$C$13,N12='Tabla Impacto'!$D$13),"Moderado",IF(OR(N12='Tabla Impacto'!$C$14,N12='Tabla Impacto'!$D$14),"Mayor",IF(OR(N12='Tabla Impacto'!$C$15,N12='Tabla Impacto'!$D$15),"Catastrófico","")))))</f>
        <v>Leve</v>
      </c>
      <c r="P12" s="286">
        <f t="shared" ref="P12:P16" si="21">IF(O12="","",IF(O12="Leve",0.2,IF(O12="Menor",0.4,IF(O12="Moderado",0.6,IF(O12="Mayor",0.8,IF(O12="Catastrófico",1,))))))</f>
        <v>0.2</v>
      </c>
      <c r="Q12" s="288" t="str">
        <f>IF(OR(AND(K12="Muy Baja",O12="Leve"),AND(K12="Muy Baja",O12="Menor"),AND(K12="Baja",O12="Leve")),"Bajo",IF(OR(AND(K12="Muy baja",O12="Moderado"),AND(K12="Baja",O12="Menor"),AND(K12="Baja",O12="Moderado"),AND(K12="Media",O12="Leve"),AND(K12="Media",O12="Menor"),AND(K12="Media",O12="Moderado"),AND(K12="Alta",O12="Leve"),AND(K12="Alta",O12="Menor")),"Moderado",IF(OR(AND(K12="Muy Baja",O12="Mayor"),AND(K12="Baja",O12="Mayor"),AND(K12="Media",O12="Mayor"),AND(K12="Alta",O12="Moderado"),AND(K12="Alta",O12="Mayor"),AND(K12="Muy Alta",O12="Leve"),AND(K12="Muy Alta",O12="Menor"),AND(K12="Muy Alta",O12="Moderado"),AND(K12="Muy Alta",O12="Mayor")),"Alto",IF(OR(AND(K12="Muy Baja",O12="Catastrófico"),AND(K12="Baja",O12="Catastrófico"),AND(K12="Media",O12="Catastrófico"),AND(K12="Alta",O12="Catastrófico"),AND(K12="Muy Alta",O12="Catastrófico")),"Extremo",""))))</f>
        <v>Bajo</v>
      </c>
      <c r="R12" s="311">
        <v>3</v>
      </c>
      <c r="S12" s="294" t="s">
        <v>272</v>
      </c>
      <c r="T12" s="342" t="s">
        <v>273</v>
      </c>
      <c r="U12" s="280" t="str">
        <f t="shared" ref="U12:U17" si="22">IF(OR(W12="Preventivo",W12="Detectivo"),"Probabilidad",IF(W12="Correctivo","Impacto",""))</f>
        <v>Probabilidad</v>
      </c>
      <c r="V12" s="284" t="s">
        <v>277</v>
      </c>
      <c r="W12" s="282" t="s">
        <v>14</v>
      </c>
      <c r="X12" s="282" t="s">
        <v>9</v>
      </c>
      <c r="Y12" s="323" t="str">
        <f t="shared" ref="Y12:Y15" si="23">IF(AND(W12="Preventivo",X12="Automático"),"50%",IF(AND(W12="Preventivo",X12="Manual"),"40%",IF(AND(W12="Detectivo",X12="Automático"),"40%",IF(AND(W12="Detectivo",X12="Manual"),"30%",IF(AND(W12="Correctivo",X12="Automático"),"35%",IF(AND(W12="Correctivo",X12="Manual"),"25%",""))))))</f>
        <v>40%</v>
      </c>
      <c r="Z12" s="282" t="s">
        <v>19</v>
      </c>
      <c r="AA12" s="282" t="s">
        <v>22</v>
      </c>
      <c r="AB12" s="282" t="s">
        <v>116</v>
      </c>
      <c r="AC12" s="331">
        <f t="shared" ref="AC12:AC15" si="24">IFERROR(IF(U12="Probabilidad",(L12-(+L12*Y12)),IF(U12="Impacto",L12,"")),"")</f>
        <v>0.24</v>
      </c>
      <c r="AD12" s="334" t="str">
        <f t="shared" ref="AD12:AD15" si="25">IFERROR(IF(AC12="","",IF(AC12&lt;=0.2,"Muy Baja",IF(AC12&lt;=0.4,"Baja",IF(AC12&lt;=0.6,"Media",IF(AC12&lt;=0.8,"Alta","Muy Alta"))))),"")</f>
        <v>Baja</v>
      </c>
      <c r="AE12" s="325">
        <f t="shared" ref="AE12:AE15" si="26">+AC12</f>
        <v>0.24</v>
      </c>
      <c r="AF12" s="327" t="str">
        <f t="shared" ref="AF12:AF15" si="27">IFERROR(IF(AG12="","",IF(AG12&lt;=0.2,"Leve",IF(AG12&lt;=0.4,"Menor",IF(AG12&lt;=0.6,"Moderado",IF(AG12&lt;=0.8,"Mayor","Catastrófico"))))),"")</f>
        <v>Leve</v>
      </c>
      <c r="AG12" s="325">
        <f t="shared" ref="AG12:AG15" si="28">IFERROR(IF(U12="Impacto",(P12-(+P12*Y12)),IF(U12="Probabilidad",P12,"")),"")</f>
        <v>0.2</v>
      </c>
      <c r="AH12" s="329" t="str">
        <f>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Bajo</v>
      </c>
      <c r="AI12" s="282" t="s">
        <v>31</v>
      </c>
      <c r="AJ12" s="338" t="s">
        <v>252</v>
      </c>
      <c r="AK12" s="169" t="s">
        <v>256</v>
      </c>
      <c r="AL12" s="348">
        <v>45386</v>
      </c>
      <c r="AM12" s="344" t="s">
        <v>296</v>
      </c>
      <c r="AN12" s="350" t="s">
        <v>308</v>
      </c>
      <c r="AO12" s="348">
        <v>45386</v>
      </c>
      <c r="AP12" s="346" t="s">
        <v>303</v>
      </c>
      <c r="AQ12" s="350" t="s">
        <v>308</v>
      </c>
      <c r="AR12" s="336">
        <v>45526</v>
      </c>
      <c r="AS12" s="186" t="s">
        <v>312</v>
      </c>
      <c r="AT12" s="175"/>
      <c r="AU12" s="156"/>
      <c r="AV12" s="156"/>
      <c r="AW12" s="5"/>
      <c r="AX12" s="5"/>
      <c r="AY12" s="5"/>
      <c r="AZ12" s="5"/>
      <c r="BA12" s="5"/>
      <c r="BB12" s="5"/>
      <c r="BC12" s="5"/>
      <c r="BD12" s="5"/>
      <c r="BE12" s="5"/>
      <c r="BF12" s="5"/>
      <c r="BG12" s="5"/>
      <c r="BH12" s="5"/>
      <c r="BI12" s="5"/>
      <c r="BJ12" s="5"/>
      <c r="BK12" s="5"/>
      <c r="BL12" s="5"/>
    </row>
    <row r="13" spans="1:64" ht="126" customHeight="1" x14ac:dyDescent="0.3">
      <c r="A13" s="308"/>
      <c r="B13" s="310"/>
      <c r="C13" s="312"/>
      <c r="D13" s="312"/>
      <c r="E13" s="307"/>
      <c r="F13" s="279"/>
      <c r="G13" s="279"/>
      <c r="H13" s="279"/>
      <c r="I13" s="279"/>
      <c r="J13" s="279"/>
      <c r="K13" s="291"/>
      <c r="L13" s="287"/>
      <c r="M13" s="293"/>
      <c r="N13" s="341"/>
      <c r="O13" s="285"/>
      <c r="P13" s="287"/>
      <c r="Q13" s="289"/>
      <c r="R13" s="312"/>
      <c r="S13" s="295"/>
      <c r="T13" s="343"/>
      <c r="U13" s="281"/>
      <c r="V13" s="333"/>
      <c r="W13" s="283"/>
      <c r="X13" s="283"/>
      <c r="Y13" s="324"/>
      <c r="Z13" s="283"/>
      <c r="AA13" s="283"/>
      <c r="AB13" s="283"/>
      <c r="AC13" s="332"/>
      <c r="AD13" s="335"/>
      <c r="AE13" s="326"/>
      <c r="AF13" s="328"/>
      <c r="AG13" s="326"/>
      <c r="AH13" s="330"/>
      <c r="AI13" s="283"/>
      <c r="AJ13" s="339"/>
      <c r="AK13" s="169" t="s">
        <v>245</v>
      </c>
      <c r="AL13" s="349"/>
      <c r="AM13" s="345"/>
      <c r="AN13" s="351"/>
      <c r="AO13" s="349"/>
      <c r="AP13" s="347"/>
      <c r="AQ13" s="351"/>
      <c r="AR13" s="337"/>
      <c r="AS13" s="186" t="s">
        <v>312</v>
      </c>
      <c r="AT13" s="179"/>
      <c r="AU13" s="157"/>
      <c r="AV13" s="156"/>
      <c r="AW13" s="5"/>
      <c r="AX13" s="5"/>
      <c r="AY13" s="5"/>
      <c r="AZ13" s="5"/>
      <c r="BA13" s="5"/>
      <c r="BB13" s="5"/>
      <c r="BC13" s="5"/>
      <c r="BD13" s="5"/>
      <c r="BE13" s="5"/>
      <c r="BF13" s="5"/>
      <c r="BG13" s="5"/>
      <c r="BH13" s="5"/>
      <c r="BI13" s="5"/>
      <c r="BJ13" s="5"/>
      <c r="BK13" s="5"/>
      <c r="BL13" s="5"/>
    </row>
    <row r="14" spans="1:64" ht="150.75" customHeight="1" x14ac:dyDescent="0.3">
      <c r="A14" s="110">
        <v>4</v>
      </c>
      <c r="B14" s="130" t="s">
        <v>220</v>
      </c>
      <c r="C14" s="133" t="s">
        <v>227</v>
      </c>
      <c r="D14" s="134" t="s">
        <v>128</v>
      </c>
      <c r="E14" s="171" t="s">
        <v>251</v>
      </c>
      <c r="F14" s="170" t="s">
        <v>274</v>
      </c>
      <c r="G14" s="137" t="s">
        <v>120</v>
      </c>
      <c r="H14" s="137" t="s">
        <v>235</v>
      </c>
      <c r="I14" s="137" t="s">
        <v>239</v>
      </c>
      <c r="J14" s="138">
        <v>50</v>
      </c>
      <c r="K14" s="229" t="str">
        <f t="shared" si="10"/>
        <v>Media</v>
      </c>
      <c r="L14" s="139">
        <f t="shared" si="20"/>
        <v>0.6</v>
      </c>
      <c r="M14" s="140" t="s">
        <v>147</v>
      </c>
      <c r="N14" s="141" t="str">
        <f>IF(NOT(ISERROR(MATCH(M14,'Tabla Impacto'!$B$221:$B$223,0))),'Tabla Impacto'!$F$223&amp;"Por favor no seleccionar los criterios de impacto(Afectación Económica o presupuestal y Pérdida Reputacional)",M14)</f>
        <v xml:space="preserve">     El riesgo afecta la imagen de alguna área de la organización</v>
      </c>
      <c r="O14" s="142" t="str">
        <f>IF(OR(N14='Tabla Impacto'!$C$11,N14='Tabla Impacto'!$D$11),"Leve",IF(OR(N14='Tabla Impacto'!$C$12,N14='Tabla Impacto'!$D$12),"Menor",IF(OR(N14='Tabla Impacto'!$C$13,N14='Tabla Impacto'!$D$13),"Moderado",IF(OR(N14='Tabla Impacto'!$C$14,N14='Tabla Impacto'!$D$14),"Mayor",IF(OR(N14='Tabla Impacto'!$C$15,N14='Tabla Impacto'!$D$15),"Catastrófico","")))))</f>
        <v>Leve</v>
      </c>
      <c r="P14" s="143">
        <f t="shared" si="21"/>
        <v>0.2</v>
      </c>
      <c r="Q14" s="144" t="str">
        <f>IF(OR(AND(K14="Muy Baja",O14="Leve"),AND(K14="Muy Baja",O14="Menor"),AND(K14="Baja",O14="Leve")),"Bajo",IF(OR(AND(K14="Muy baja",O14="Moderado"),AND(K14="Baja",O14="Menor"),AND(K14="Baja",O14="Moderado"),AND(K14="Media",O14="Leve"),AND(K14="Media",O14="Menor"),AND(K14="Media",O14="Moderado"),AND(K14="Alta",O14="Leve"),AND(K14="Alta",O14="Menor")),"Moderado",IF(OR(AND(K14="Muy Baja",O14="Mayor"),AND(K14="Baja",O14="Mayor"),AND(K14="Media",O14="Mayor"),AND(K14="Alta",O14="Moderado"),AND(K14="Alta",O14="Mayor"),AND(K14="Muy Alta",O14="Leve"),AND(K14="Muy Alta",O14="Menor"),AND(K14="Muy Alta",O14="Moderado"),AND(K14="Muy Alta",O14="Mayor")),"Alto",IF(OR(AND(K14="Muy Baja",O14="Catastrófico"),AND(K14="Baja",O14="Catastrófico"),AND(K14="Media",O14="Catastrófico"),AND(K14="Alta",O14="Catastrófico"),AND(K14="Muy Alta",O14="Catastrófico")),"Extremo",""))))</f>
        <v>Moderado</v>
      </c>
      <c r="R14" s="145">
        <v>4</v>
      </c>
      <c r="S14" s="189" t="s">
        <v>275</v>
      </c>
      <c r="T14" s="187" t="s">
        <v>254</v>
      </c>
      <c r="U14" s="146" t="str">
        <f t="shared" si="22"/>
        <v>Probabilidad</v>
      </c>
      <c r="V14" s="190" t="s">
        <v>276</v>
      </c>
      <c r="W14" s="147" t="s">
        <v>14</v>
      </c>
      <c r="X14" s="147" t="s">
        <v>9</v>
      </c>
      <c r="Y14" s="148" t="str">
        <f t="shared" si="23"/>
        <v>40%</v>
      </c>
      <c r="Z14" s="147" t="s">
        <v>19</v>
      </c>
      <c r="AA14" s="147" t="s">
        <v>22</v>
      </c>
      <c r="AB14" s="147" t="s">
        <v>116</v>
      </c>
      <c r="AC14" s="149">
        <f t="shared" si="24"/>
        <v>0.36</v>
      </c>
      <c r="AD14" s="150" t="str">
        <f t="shared" si="25"/>
        <v>Baja</v>
      </c>
      <c r="AE14" s="151">
        <f t="shared" si="26"/>
        <v>0.36</v>
      </c>
      <c r="AF14" s="152" t="str">
        <f t="shared" si="27"/>
        <v>Leve</v>
      </c>
      <c r="AG14" s="151">
        <f t="shared" si="28"/>
        <v>0.2</v>
      </c>
      <c r="AH14" s="153" t="str">
        <f>IFERROR(IF(OR(AND(AD14="Muy Baja",AF14="Leve"),AND(AD14="Muy Baja",AF14="Menor"),AND(AD14="Baja",AF14="Leve")),"Bajo",IF(OR(AND(AD14="Muy baja",AF14="Moderado"),AND(AD14="Baja",AF14="Menor"),AND(AD14="Baja",AF14="Moderado"),AND(AD14="Media",AF14="Leve"),AND(AD14="Media",AF14="Menor"),AND(AD14="Media",AF14="Moderado"),AND(AD14="Alta",AF14="Leve"),AND(AD14="Alta",AF14="Menor")),"Moderado",IF(OR(AND(AD14="Muy Baja",AF14="Mayor"),AND(AD14="Baja",AF14="Mayor"),AND(AD14="Media",AF14="Mayor"),AND(AD14="Alta",AF14="Moderado"),AND(AD14="Alta",AF14="Mayor"),AND(AD14="Muy Alta",AF14="Leve"),AND(AD14="Muy Alta",AF14="Menor"),AND(AD14="Muy Alta",AF14="Moderado"),AND(AD14="Muy Alta",AF14="Mayor")),"Alto",IF(OR(AND(AD14="Muy Baja",AF14="Catastrófico"),AND(AD14="Baja",AF14="Catastrófico"),AND(AD14="Media",AF14="Catastrófico"),AND(AD14="Alta",AF14="Catastrófico"),AND(AD14="Muy Alta",AF14="Catastrófico")),"Extremo","")))),"")</f>
        <v>Bajo</v>
      </c>
      <c r="AI14" s="154" t="s">
        <v>31</v>
      </c>
      <c r="AJ14" s="170" t="s">
        <v>284</v>
      </c>
      <c r="AK14" s="169" t="s">
        <v>253</v>
      </c>
      <c r="AL14" s="238">
        <v>45386</v>
      </c>
      <c r="AM14" s="234" t="s">
        <v>301</v>
      </c>
      <c r="AN14" s="156" t="s">
        <v>308</v>
      </c>
      <c r="AO14" s="238">
        <v>45386</v>
      </c>
      <c r="AP14" s="183" t="s">
        <v>313</v>
      </c>
      <c r="AQ14" s="156" t="s">
        <v>308</v>
      </c>
      <c r="AR14" s="182">
        <v>45526</v>
      </c>
      <c r="AS14" s="186" t="s">
        <v>314</v>
      </c>
      <c r="AT14" s="179"/>
      <c r="AU14" s="157"/>
      <c r="AV14" s="156"/>
      <c r="AW14" s="5"/>
      <c r="AX14" s="5"/>
      <c r="AY14" s="5"/>
      <c r="AZ14" s="5"/>
      <c r="BA14" s="5"/>
      <c r="BB14" s="5"/>
      <c r="BC14" s="5"/>
      <c r="BD14" s="5"/>
      <c r="BE14" s="5"/>
      <c r="BF14" s="5"/>
      <c r="BG14" s="5"/>
      <c r="BH14" s="5"/>
      <c r="BI14" s="5"/>
      <c r="BJ14" s="5"/>
      <c r="BK14" s="5"/>
      <c r="BL14" s="5"/>
    </row>
    <row r="15" spans="1:64" ht="132.75" customHeight="1" x14ac:dyDescent="0.3">
      <c r="A15" s="110">
        <v>5</v>
      </c>
      <c r="B15" s="130" t="s">
        <v>218</v>
      </c>
      <c r="C15" s="133" t="s">
        <v>228</v>
      </c>
      <c r="D15" s="134" t="s">
        <v>128</v>
      </c>
      <c r="E15" s="171" t="s">
        <v>282</v>
      </c>
      <c r="F15" s="170" t="s">
        <v>307</v>
      </c>
      <c r="G15" s="137" t="s">
        <v>125</v>
      </c>
      <c r="H15" s="137" t="s">
        <v>234</v>
      </c>
      <c r="I15" s="137" t="s">
        <v>239</v>
      </c>
      <c r="J15" s="138">
        <v>50</v>
      </c>
      <c r="K15" s="229" t="str">
        <f t="shared" si="10"/>
        <v>Media</v>
      </c>
      <c r="L15" s="139">
        <f t="shared" si="20"/>
        <v>0.6</v>
      </c>
      <c r="M15" s="140" t="s">
        <v>147</v>
      </c>
      <c r="N15" s="141" t="str">
        <f>IF(NOT(ISERROR(MATCH(M15,'Tabla Impacto'!$B$221:$B$223,0))),'Tabla Impacto'!$F$223&amp;"Por favor no seleccionar los criterios de impacto(Afectación Económica o presupuestal y Pérdida Reputacional)",M15)</f>
        <v xml:space="preserve">     El riesgo afecta la imagen de alguna área de la organización</v>
      </c>
      <c r="O15" s="142" t="str">
        <f>IF(OR(N15='Tabla Impacto'!$C$11,N15='Tabla Impacto'!$D$11),"Leve",IF(OR(N15='Tabla Impacto'!$C$12,N15='Tabla Impacto'!$D$12),"Menor",IF(OR(N15='Tabla Impacto'!$C$13,N15='Tabla Impacto'!$D$13),"Moderado",IF(OR(N15='Tabla Impacto'!$C$14,N15='Tabla Impacto'!$D$14),"Mayor",IF(OR(N15='Tabla Impacto'!$C$15,N15='Tabla Impacto'!$D$15),"Catastrófico","")))))</f>
        <v>Leve</v>
      </c>
      <c r="P15" s="143">
        <f t="shared" si="21"/>
        <v>0.2</v>
      </c>
      <c r="Q15" s="144" t="str">
        <f>IF(OR(AND(K15="Muy Baja",O15="Leve"),AND(K15="Muy Baja",O15="Menor"),AND(K15="Baja",O15="Leve")),"Bajo",IF(OR(AND(K15="Muy baja",O15="Moderado"),AND(K15="Baja",O15="Menor"),AND(K15="Baja",O15="Moderado"),AND(K15="Media",O15="Leve"),AND(K15="Media",O15="Menor"),AND(K15="Media",O15="Moderado"),AND(K15="Alta",O15="Leve"),AND(K15="Alta",O15="Menor")),"Moderado",IF(OR(AND(K15="Muy Baja",O15="Mayor"),AND(K15="Baja",O15="Mayor"),AND(K15="Media",O15="Mayor"),AND(K15="Alta",O15="Moderado"),AND(K15="Alta",O15="Mayor"),AND(K15="Muy Alta",O15="Leve"),AND(K15="Muy Alta",O15="Menor"),AND(K15="Muy Alta",O15="Moderado"),AND(K15="Muy Alta",O15="Mayor")),"Alto",IF(OR(AND(K15="Muy Baja",O15="Catastrófico"),AND(K15="Baja",O15="Catastrófico"),AND(K15="Media",O15="Catastrófico"),AND(K15="Alta",O15="Catastrófico"),AND(K15="Muy Alta",O15="Catastrófico")),"Extremo",""))))</f>
        <v>Moderado</v>
      </c>
      <c r="R15" s="145">
        <v>5</v>
      </c>
      <c r="S15" s="189" t="s">
        <v>285</v>
      </c>
      <c r="T15" s="187" t="s">
        <v>283</v>
      </c>
      <c r="U15" s="146" t="str">
        <f t="shared" si="22"/>
        <v>Probabilidad</v>
      </c>
      <c r="V15" s="146"/>
      <c r="W15" s="147" t="s">
        <v>14</v>
      </c>
      <c r="X15" s="147" t="s">
        <v>9</v>
      </c>
      <c r="Y15" s="148" t="str">
        <f t="shared" si="23"/>
        <v>40%</v>
      </c>
      <c r="Z15" s="147" t="s">
        <v>19</v>
      </c>
      <c r="AA15" s="147" t="s">
        <v>22</v>
      </c>
      <c r="AB15" s="147" t="s">
        <v>116</v>
      </c>
      <c r="AC15" s="149">
        <f t="shared" si="24"/>
        <v>0.36</v>
      </c>
      <c r="AD15" s="150" t="str">
        <f t="shared" si="25"/>
        <v>Baja</v>
      </c>
      <c r="AE15" s="151">
        <f t="shared" si="26"/>
        <v>0.36</v>
      </c>
      <c r="AF15" s="152" t="str">
        <f t="shared" si="27"/>
        <v>Leve</v>
      </c>
      <c r="AG15" s="151">
        <f t="shared" si="28"/>
        <v>0.2</v>
      </c>
      <c r="AH15" s="153" t="str">
        <f>IFERROR(IF(OR(AND(AD15="Muy Baja",AF15="Leve"),AND(AD15="Muy Baja",AF15="Menor"),AND(AD15="Baja",AF15="Leve")),"Bajo",IF(OR(AND(AD15="Muy baja",AF15="Moderado"),AND(AD15="Baja",AF15="Menor"),AND(AD15="Baja",AF15="Moderado"),AND(AD15="Media",AF15="Leve"),AND(AD15="Media",AF15="Menor"),AND(AD15="Media",AF15="Moderado"),AND(AD15="Alta",AF15="Leve"),AND(AD15="Alta",AF15="Menor")),"Moderado",IF(OR(AND(AD15="Muy Baja",AF15="Mayor"),AND(AD15="Baja",AF15="Mayor"),AND(AD15="Media",AF15="Mayor"),AND(AD15="Alta",AF15="Moderado"),AND(AD15="Alta",AF15="Mayor"),AND(AD15="Muy Alta",AF15="Leve"),AND(AD15="Muy Alta",AF15="Menor"),AND(AD15="Muy Alta",AF15="Moderado"),AND(AD15="Muy Alta",AF15="Mayor")),"Alto",IF(OR(AND(AD15="Muy Baja",AF15="Catastrófico"),AND(AD15="Baja",AF15="Catastrófico"),AND(AD15="Media",AF15="Catastrófico"),AND(AD15="Alta",AF15="Catastrófico"),AND(AD15="Muy Alta",AF15="Catastrófico")),"Extremo","")))),"")</f>
        <v>Bajo</v>
      </c>
      <c r="AI15" s="154" t="s">
        <v>31</v>
      </c>
      <c r="AJ15" s="170" t="s">
        <v>286</v>
      </c>
      <c r="AK15" s="169" t="s">
        <v>256</v>
      </c>
      <c r="AL15" s="238">
        <v>45386</v>
      </c>
      <c r="AM15" s="183" t="s">
        <v>299</v>
      </c>
      <c r="AN15" s="156" t="s">
        <v>308</v>
      </c>
      <c r="AO15" s="238">
        <v>45386</v>
      </c>
      <c r="AP15" s="183" t="s">
        <v>315</v>
      </c>
      <c r="AQ15" s="156" t="s">
        <v>308</v>
      </c>
      <c r="AR15" s="182">
        <v>45526</v>
      </c>
      <c r="AS15" s="186" t="s">
        <v>314</v>
      </c>
      <c r="AT15" s="180"/>
      <c r="AU15" s="156"/>
      <c r="AV15" s="156"/>
      <c r="AW15" s="5"/>
      <c r="AX15" s="5"/>
      <c r="AY15" s="5"/>
      <c r="AZ15" s="5"/>
      <c r="BA15" s="5"/>
      <c r="BB15" s="5"/>
      <c r="BC15" s="5"/>
      <c r="BD15" s="5"/>
      <c r="BE15" s="5"/>
      <c r="BF15" s="5"/>
      <c r="BG15" s="5"/>
      <c r="BH15" s="5"/>
      <c r="BI15" s="5"/>
      <c r="BJ15" s="5"/>
      <c r="BK15" s="5"/>
      <c r="BL15" s="5"/>
    </row>
    <row r="16" spans="1:64" ht="135.75" customHeight="1" thickBot="1" x14ac:dyDescent="0.35">
      <c r="A16" s="110">
        <v>6</v>
      </c>
      <c r="B16" s="131" t="s">
        <v>218</v>
      </c>
      <c r="C16" s="172" t="s">
        <v>228</v>
      </c>
      <c r="D16" s="171" t="s">
        <v>128</v>
      </c>
      <c r="E16" s="171" t="s">
        <v>260</v>
      </c>
      <c r="F16" s="170" t="s">
        <v>278</v>
      </c>
      <c r="G16" s="156" t="s">
        <v>120</v>
      </c>
      <c r="H16" s="156" t="s">
        <v>235</v>
      </c>
      <c r="I16" s="156" t="s">
        <v>239</v>
      </c>
      <c r="J16" s="173">
        <v>50</v>
      </c>
      <c r="K16" s="229" t="str">
        <f t="shared" si="10"/>
        <v>Media</v>
      </c>
      <c r="L16" s="174">
        <f t="shared" si="20"/>
        <v>0.6</v>
      </c>
      <c r="M16" s="140" t="s">
        <v>149</v>
      </c>
      <c r="N16" s="140" t="s">
        <v>149</v>
      </c>
      <c r="O16" s="142" t="str">
        <f>IF(OR(N16='Tabla Impacto'!$C$11,N16='Tabla Impacto'!$D$11),"Leve",IF(OR(N16='Tabla Impacto'!$C$12,N16='Tabla Impacto'!$D$12),"Menor",IF(OR(N16='Tabla Impacto'!$C$13,N16='Tabla Impacto'!$D$13),"Moderado",IF(OR(N16='Tabla Impacto'!$C$14,N16='Tabla Impacto'!$D$14),"Mayor",IF(OR(N16='Tabla Impacto'!$C$15,N16='Tabla Impacto'!$D$15),"Catastrófico","")))))</f>
        <v>Moderado</v>
      </c>
      <c r="P16" s="143">
        <f t="shared" si="21"/>
        <v>0.6</v>
      </c>
      <c r="Q16" s="144" t="str">
        <f>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Moderado</v>
      </c>
      <c r="R16" s="158">
        <v>6</v>
      </c>
      <c r="S16" s="187" t="s">
        <v>287</v>
      </c>
      <c r="T16" s="187" t="s">
        <v>279</v>
      </c>
      <c r="U16" s="162" t="str">
        <f t="shared" si="22"/>
        <v>Probabilidad</v>
      </c>
      <c r="V16" s="184" t="s">
        <v>280</v>
      </c>
      <c r="W16" s="163" t="s">
        <v>14</v>
      </c>
      <c r="X16" s="163" t="s">
        <v>9</v>
      </c>
      <c r="Y16" s="164" t="str">
        <f t="shared" ref="Y16:Y17" si="29">IF(AND(W16="Preventivo",X16="Automático"),"50%",IF(AND(W16="Preventivo",X16="Manual"),"40%",IF(AND(W16="Detectivo",X16="Automático"),"40%",IF(AND(W16="Detectivo",X16="Manual"),"30%",IF(AND(W16="Correctivo",X16="Automático"),"35%",IF(AND(W16="Correctivo",X16="Manual"),"25%",""))))))</f>
        <v>40%</v>
      </c>
      <c r="Z16" s="163" t="s">
        <v>19</v>
      </c>
      <c r="AA16" s="163" t="s">
        <v>22</v>
      </c>
      <c r="AB16" s="163" t="s">
        <v>116</v>
      </c>
      <c r="AC16" s="165">
        <f t="shared" ref="AC16:AC17" si="30">IFERROR(IF(U16="Probabilidad",(L16-(+L16*Y16)),IF(U16="Impacto",L16,"")),"")</f>
        <v>0.36</v>
      </c>
      <c r="AD16" s="150" t="str">
        <f t="shared" ref="AD16:AD17" si="31">IFERROR(IF(AC16="","",IF(AC16&lt;=0.2,"Muy Baja",IF(AC16&lt;=0.4,"Baja",IF(AC16&lt;=0.6,"Media",IF(AC16&lt;=0.8,"Alta","Muy Alta"))))),"")</f>
        <v>Baja</v>
      </c>
      <c r="AE16" s="166">
        <f t="shared" ref="AE16:AE17" si="32">+AC16</f>
        <v>0.36</v>
      </c>
      <c r="AF16" s="167" t="str">
        <f t="shared" ref="AF16:AF17" si="33">IFERROR(IF(AG16="","",IF(AG16&lt;=0.2,"Leve",IF(AG16&lt;=0.4,"Menor",IF(AG16&lt;=0.6,"Moderado",IF(AG16&lt;=0.8,"Mayor","Catastrófico"))))),"")</f>
        <v>Moderado</v>
      </c>
      <c r="AG16" s="166">
        <f t="shared" ref="AG16:AG17" si="34">IFERROR(IF(U16="Impacto",(P16-(+P16*Y16)),IF(U16="Probabilidad",P16,"")),"")</f>
        <v>0.6</v>
      </c>
      <c r="AH16" s="168" t="str">
        <f>IFERROR(IF(OR(AND(AD16="Muy Baja",AF16="Leve"),AND(AD16="Muy Baja",AF16="Menor"),AND(AD16="Baja",AF16="Leve")),"Bajo",IF(OR(AND(AD16="Muy baja",AF16="Moderado"),AND(AD16="Baja",AF16="Menor"),AND(AD16="Baja",AF16="Moderado"),AND(AD16="Media",AF16="Leve"),AND(AD16="Media",AF16="Menor"),AND(AD16="Media",AF16="Moderado"),AND(AD16="Alta",AF16="Leve"),AND(AD16="Alta",AF16="Menor")),"Moderado",IF(OR(AND(AD16="Muy Baja",AF16="Mayor"),AND(AD16="Baja",AF16="Mayor"),AND(AD16="Media",AF16="Mayor"),AND(AD16="Alta",AF16="Moderado"),AND(AD16="Alta",AF16="Mayor"),AND(AD16="Muy Alta",AF16="Leve"),AND(AD16="Muy Alta",AF16="Menor"),AND(AD16="Muy Alta",AF16="Moderado"),AND(AD16="Muy Alta",AF16="Mayor")),"Alto",IF(OR(AND(AD16="Muy Baja",AF16="Catastrófico"),AND(AD16="Baja",AF16="Catastrófico"),AND(AD16="Media",AF16="Catastrófico"),AND(AD16="Alta",AF16="Catastrófico"),AND(AD16="Muy Alta",AF16="Catastrófico")),"Extremo","")))),"")</f>
        <v>Moderado</v>
      </c>
      <c r="AI16" s="154" t="s">
        <v>132</v>
      </c>
      <c r="AJ16" s="235" t="s">
        <v>291</v>
      </c>
      <c r="AK16" s="198" t="s">
        <v>255</v>
      </c>
      <c r="AL16" s="238">
        <v>45386</v>
      </c>
      <c r="AM16" s="183" t="s">
        <v>300</v>
      </c>
      <c r="AN16" s="156" t="s">
        <v>308</v>
      </c>
      <c r="AO16" s="238">
        <v>45386</v>
      </c>
      <c r="AP16" s="183" t="s">
        <v>316</v>
      </c>
      <c r="AQ16" s="156" t="s">
        <v>308</v>
      </c>
      <c r="AR16" s="182">
        <v>45526</v>
      </c>
      <c r="AS16" s="200" t="s">
        <v>317</v>
      </c>
      <c r="AT16" s="191"/>
      <c r="AU16" s="199"/>
      <c r="AV16" s="137"/>
      <c r="AW16" s="5"/>
      <c r="AX16" s="5"/>
      <c r="AY16" s="5"/>
      <c r="AZ16" s="5"/>
      <c r="BA16" s="5"/>
      <c r="BB16" s="5"/>
      <c r="BC16" s="5"/>
      <c r="BD16" s="5"/>
      <c r="BE16" s="5"/>
      <c r="BF16" s="5"/>
      <c r="BG16" s="5"/>
      <c r="BH16" s="5"/>
      <c r="BI16" s="5"/>
      <c r="BJ16" s="5"/>
      <c r="BK16" s="5"/>
      <c r="BL16" s="5"/>
    </row>
    <row r="17" spans="1:64" ht="168" customHeight="1" thickBot="1" x14ac:dyDescent="0.35">
      <c r="A17" s="110">
        <v>7</v>
      </c>
      <c r="B17" s="110" t="s">
        <v>220</v>
      </c>
      <c r="C17" s="145" t="s">
        <v>228</v>
      </c>
      <c r="D17" s="156" t="s">
        <v>129</v>
      </c>
      <c r="E17" s="156" t="s">
        <v>288</v>
      </c>
      <c r="F17" s="155" t="s">
        <v>281</v>
      </c>
      <c r="G17" s="156" t="s">
        <v>121</v>
      </c>
      <c r="H17" s="156" t="s">
        <v>234</v>
      </c>
      <c r="I17" s="156" t="s">
        <v>238</v>
      </c>
      <c r="J17" s="173">
        <v>550</v>
      </c>
      <c r="K17" s="192" t="str">
        <f t="shared" si="10"/>
        <v>Alta</v>
      </c>
      <c r="L17" s="197">
        <f t="shared" si="20"/>
        <v>0.8</v>
      </c>
      <c r="M17" s="201" t="s">
        <v>140</v>
      </c>
      <c r="N17" s="202" t="s">
        <v>140</v>
      </c>
      <c r="O17" s="203" t="str">
        <f>IF(OR(N17='Tabla Impacto'!$C$11,N17='Tabla Impacto'!$D$11),"Leve",IF(OR(N17='Tabla Impacto'!$C$12,N17='Tabla Impacto'!$D$12),"Menor",IF(OR(N17='Tabla Impacto'!$C$13,N17='Tabla Impacto'!$D$13),"Moderado",IF(OR(N17='Tabla Impacto'!$C$14,N17='Tabla Impacto'!$D$14),"Mayor",IF(OR(N17='Tabla Impacto'!$C$15,N17='Tabla Impacto'!$D$15),"Catastrófico","")))))</f>
        <v>Leve</v>
      </c>
      <c r="P17" s="204">
        <v>0.2</v>
      </c>
      <c r="Q17" s="205" t="str">
        <f>IF(OR(AND(K17="Muy Baja",O17="Leve"),AND(K17="Muy Baja",O17="Menor"),AND(K17="Baja",O17="Leve")),"Bajo",IF(OR(AND(K17="Muy baja",O17="Moderado"),AND(K17="Baja",O17="Menor"),AND(K17="Baja",O17="Moderado"),AND(K17="Media",O17="Leve"),AND(K17="Media",O17="Menor"),AND(K17="Media",O17="Moderado"),AND(K17="Alta",O17="Leve"),AND(K17="Alta",O17="Menor")),"Moderado",IF(OR(AND(K17="Muy Baja",O17="Mayor"),AND(K17="Baja",O17="Mayor"),AND(K17="Media",O17="Mayor"),AND(K17="Alta",O17="Moderado"),AND(K17="Alta",O17="Mayor"),AND(K17="Muy Alta",O17="Leve"),AND(K17="Muy Alta",O17="Menor"),AND(K17="Muy Alta",O17="Moderado"),AND(K17="Muy Alta",O17="Mayor")),"Alto",IF(OR(AND(K17="Muy Baja",O17="Catastrófico"),AND(K17="Baja",O17="Catastrófico"),AND(K17="Media",O17="Catastrófico"),AND(K17="Alta",O17="Catastrófico"),AND(K17="Muy Alta",O17="Catastrófico")),"Extremo",""))))</f>
        <v>Moderado</v>
      </c>
      <c r="R17" s="206">
        <v>7</v>
      </c>
      <c r="S17" s="207" t="s">
        <v>289</v>
      </c>
      <c r="T17" s="208" t="s">
        <v>261</v>
      </c>
      <c r="U17" s="209" t="str">
        <f t="shared" si="22"/>
        <v>Probabilidad</v>
      </c>
      <c r="V17" s="209"/>
      <c r="W17" s="210" t="s">
        <v>14</v>
      </c>
      <c r="X17" s="210" t="s">
        <v>9</v>
      </c>
      <c r="Y17" s="211" t="str">
        <f t="shared" si="29"/>
        <v>40%</v>
      </c>
      <c r="Z17" s="210" t="s">
        <v>19</v>
      </c>
      <c r="AA17" s="210" t="s">
        <v>22</v>
      </c>
      <c r="AB17" s="210" t="s">
        <v>116</v>
      </c>
      <c r="AC17" s="212">
        <f t="shared" si="30"/>
        <v>0.48</v>
      </c>
      <c r="AD17" s="213" t="str">
        <f t="shared" si="31"/>
        <v>Media</v>
      </c>
      <c r="AE17" s="214">
        <f t="shared" si="32"/>
        <v>0.48</v>
      </c>
      <c r="AF17" s="215" t="str">
        <f t="shared" si="33"/>
        <v>Leve</v>
      </c>
      <c r="AG17" s="214">
        <f t="shared" si="34"/>
        <v>0.2</v>
      </c>
      <c r="AH17" s="216" t="str">
        <f>IFERROR(IF(OR(AND(AD17="Muy Baja",AF17="Leve"),AND(AD17="Muy Baja",AF17="Menor"),AND(AD17="Baja",AF17="Leve")),"Bajo",IF(OR(AND(AD17="Muy baja",AF17="Moderado"),AND(AD17="Baja",AF17="Menor"),AND(AD17="Baja",AF17="Moderado"),AND(AD17="Media",AF17="Leve"),AND(AD17="Media",AF17="Menor"),AND(AD17="Media",AF17="Moderado"),AND(AD17="Alta",AF17="Leve"),AND(AD17="Alta",AF17="Menor")),"Moderado",IF(OR(AND(AD17="Muy Baja",AF17="Mayor"),AND(AD17="Baja",AF17="Mayor"),AND(AD17="Media",AF17="Mayor"),AND(AD17="Alta",AF17="Moderado"),AND(AD17="Alta",AF17="Mayor"),AND(AD17="Muy Alta",AF17="Leve"),AND(AD17="Muy Alta",AF17="Menor"),AND(AD17="Muy Alta",AF17="Moderado"),AND(AD17="Muy Alta",AF17="Mayor")),"Alto",IF(OR(AND(AD17="Muy Baja",AF17="Catastrófico"),AND(AD17="Baja",AF17="Catastrófico"),AND(AD17="Media",AF17="Catastrófico"),AND(AD17="Alta",AF17="Catastrófico"),AND(AD17="Muy Alta",AF17="Catastrófico")),"Extremo","")))),"")</f>
        <v>Moderado</v>
      </c>
      <c r="AI17" s="217" t="s">
        <v>132</v>
      </c>
      <c r="AJ17" s="236" t="s">
        <v>292</v>
      </c>
      <c r="AK17" s="218" t="s">
        <v>259</v>
      </c>
      <c r="AL17" s="238">
        <v>45386</v>
      </c>
      <c r="AM17" s="183" t="s">
        <v>306</v>
      </c>
      <c r="AN17" s="156" t="s">
        <v>308</v>
      </c>
      <c r="AO17" s="238">
        <v>45386</v>
      </c>
      <c r="AP17" s="221" t="s">
        <v>318</v>
      </c>
      <c r="AQ17" s="156" t="s">
        <v>308</v>
      </c>
      <c r="AR17" s="182">
        <v>45526</v>
      </c>
      <c r="AS17" s="222" t="s">
        <v>319</v>
      </c>
      <c r="AT17" s="219"/>
      <c r="AU17" s="220"/>
      <c r="AV17" s="223"/>
      <c r="AW17" s="5"/>
      <c r="AX17" s="5"/>
      <c r="AY17" s="5"/>
      <c r="AZ17" s="5"/>
      <c r="BA17" s="5"/>
      <c r="BB17" s="5"/>
      <c r="BC17" s="5"/>
      <c r="BD17" s="5"/>
      <c r="BE17" s="5"/>
      <c r="BF17" s="5"/>
      <c r="BG17" s="5"/>
      <c r="BH17" s="5"/>
      <c r="BI17" s="5"/>
      <c r="BJ17" s="5"/>
      <c r="BK17" s="5"/>
      <c r="BL17" s="5"/>
    </row>
    <row r="18" spans="1:64" x14ac:dyDescent="0.3">
      <c r="S18" s="113"/>
    </row>
    <row r="19" spans="1:64" x14ac:dyDescent="0.3">
      <c r="A19" s="112"/>
      <c r="B19" s="113"/>
      <c r="C19" s="113"/>
      <c r="D19" s="113"/>
      <c r="E19" s="113"/>
      <c r="F19" s="113"/>
      <c r="G19" s="1"/>
      <c r="H19" s="1"/>
      <c r="I19" s="1"/>
      <c r="K19" s="116"/>
      <c r="L19" s="113"/>
      <c r="M19" s="113"/>
      <c r="N19" s="113"/>
      <c r="O19" s="113"/>
      <c r="P19" s="113"/>
      <c r="Q19" s="113"/>
      <c r="R19" s="113"/>
      <c r="S19" s="113"/>
      <c r="T19" s="113"/>
      <c r="U19" s="117"/>
      <c r="V19" s="117"/>
      <c r="W19" s="117"/>
      <c r="X19" s="113"/>
      <c r="Y19" s="113"/>
      <c r="Z19" s="113"/>
      <c r="AA19" s="113"/>
      <c r="AB19" s="113"/>
      <c r="AC19" s="113"/>
      <c r="AD19" s="117"/>
      <c r="AE19" s="113"/>
      <c r="AF19" s="113"/>
      <c r="AG19" s="113"/>
      <c r="AH19" s="113"/>
      <c r="AI19" s="118"/>
      <c r="AJ19" s="118"/>
      <c r="AK19" s="113"/>
    </row>
    <row r="20" spans="1:64" ht="18" x14ac:dyDescent="0.3">
      <c r="A20" s="301" t="s">
        <v>298</v>
      </c>
      <c r="B20" s="302"/>
      <c r="C20" s="302"/>
      <c r="D20" s="302"/>
      <c r="E20" s="302"/>
      <c r="F20" s="302"/>
      <c r="G20" s="1"/>
      <c r="H20" s="1"/>
      <c r="I20" s="1"/>
      <c r="J20" s="298" t="s">
        <v>293</v>
      </c>
      <c r="K20" s="299"/>
      <c r="L20" s="299"/>
      <c r="M20" s="300"/>
      <c r="N20" s="113"/>
      <c r="O20" s="113"/>
      <c r="P20" s="113"/>
      <c r="Q20" s="113"/>
      <c r="R20" s="113"/>
      <c r="S20" s="113"/>
      <c r="T20" s="118"/>
      <c r="U20" s="117"/>
      <c r="V20" s="117"/>
      <c r="W20" s="117"/>
      <c r="X20" s="113"/>
      <c r="Y20" s="117"/>
      <c r="Z20" s="117"/>
      <c r="AA20" s="113"/>
      <c r="AB20" s="113"/>
      <c r="AC20" s="113"/>
      <c r="AD20" s="117"/>
      <c r="AE20" s="113"/>
      <c r="AF20" s="113"/>
      <c r="AG20" s="113"/>
      <c r="AH20" s="113"/>
      <c r="AI20" s="113"/>
      <c r="AJ20" s="118"/>
      <c r="AK20" s="113"/>
    </row>
    <row r="21" spans="1:64" ht="17.25" thickBot="1" x14ac:dyDescent="0.35">
      <c r="A21"/>
      <c r="B21"/>
      <c r="C21"/>
      <c r="D21"/>
      <c r="E21"/>
      <c r="F21"/>
      <c r="G21" s="1"/>
      <c r="H21" s="1"/>
      <c r="I21" s="1"/>
      <c r="K21" s="114" t="str">
        <f>+IFERROR(VLOOKUP(G21,$G$176:$K$180,3,FALSE)*VLOOKUP(J21,$J$176:$K$180,3,FALSE),"")</f>
        <v/>
      </c>
      <c r="L21"/>
      <c r="M21"/>
      <c r="N21"/>
      <c r="O21"/>
      <c r="P21"/>
      <c r="Q21"/>
      <c r="R21"/>
      <c r="S21"/>
      <c r="T21" s="122"/>
      <c r="U21" s="114"/>
      <c r="V21" s="114"/>
      <c r="W21" s="115"/>
      <c r="X21"/>
      <c r="Y21" s="115"/>
      <c r="Z21" s="115"/>
      <c r="AA21" s="121"/>
      <c r="AB21" s="121"/>
      <c r="AC21" s="121"/>
      <c r="AD21" s="129"/>
      <c r="AE21" s="119"/>
      <c r="AF21" s="119"/>
      <c r="AG21" s="121"/>
      <c r="AH21" s="122"/>
      <c r="AI21"/>
      <c r="AJ21" s="232"/>
      <c r="AK21"/>
    </row>
    <row r="22" spans="1:64" ht="17.45" customHeight="1" thickTop="1" thickBot="1" x14ac:dyDescent="0.35">
      <c r="A22" s="296" t="s">
        <v>211</v>
      </c>
      <c r="B22" s="296"/>
      <c r="C22" s="296"/>
      <c r="D22" s="296"/>
      <c r="E22" s="296"/>
      <c r="F22" s="124" t="s">
        <v>212</v>
      </c>
      <c r="G22" s="296" t="s">
        <v>213</v>
      </c>
      <c r="H22" s="296"/>
      <c r="I22" s="296"/>
      <c r="J22" s="296"/>
      <c r="K22" s="296"/>
      <c r="L22" s="296"/>
      <c r="M22" s="296"/>
      <c r="N22" s="125"/>
      <c r="O22" s="297" t="s">
        <v>214</v>
      </c>
      <c r="P22" s="297"/>
      <c r="Q22" s="297"/>
      <c r="R22" s="296" t="s">
        <v>215</v>
      </c>
      <c r="S22" s="296"/>
      <c r="T22" s="296"/>
      <c r="U22" s="296"/>
      <c r="V22" s="185"/>
      <c r="W22" s="297">
        <v>1</v>
      </c>
      <c r="X22" s="297"/>
      <c r="Y22" s="297"/>
      <c r="Z22" s="297"/>
      <c r="AA22" s="123"/>
      <c r="AB22" s="123"/>
      <c r="AC22" s="123"/>
      <c r="AD22" s="120"/>
      <c r="AE22" s="123"/>
      <c r="AF22" s="123"/>
      <c r="AG22" s="123"/>
      <c r="AH22" s="123"/>
      <c r="AI22" s="123"/>
      <c r="AJ22" s="233"/>
      <c r="AK22" s="123"/>
    </row>
    <row r="23" spans="1:64" ht="17.25" thickTop="1" x14ac:dyDescent="0.3"/>
  </sheetData>
  <dataConsolidate/>
  <mergeCells count="105">
    <mergeCell ref="AR12:AR13"/>
    <mergeCell ref="AJ12:AJ13"/>
    <mergeCell ref="N12:N13"/>
    <mergeCell ref="AP8:AP9"/>
    <mergeCell ref="AQ8:AQ9"/>
    <mergeCell ref="AR8:AR9"/>
    <mergeCell ref="T12:T13"/>
    <mergeCell ref="AM12:AM13"/>
    <mergeCell ref="AP12:AP13"/>
    <mergeCell ref="AO12:AO13"/>
    <mergeCell ref="AL12:AL13"/>
    <mergeCell ref="AN12:AN13"/>
    <mergeCell ref="AQ12:AQ13"/>
    <mergeCell ref="Y12:Y13"/>
    <mergeCell ref="AE12:AE13"/>
    <mergeCell ref="AF12:AF13"/>
    <mergeCell ref="AG12:AG13"/>
    <mergeCell ref="AH12:AH13"/>
    <mergeCell ref="AI12:AI13"/>
    <mergeCell ref="Z12:Z13"/>
    <mergeCell ref="AA12:AA13"/>
    <mergeCell ref="AB12:AB13"/>
    <mergeCell ref="AC12:AC13"/>
    <mergeCell ref="AD12:AD13"/>
    <mergeCell ref="AU8:AU9"/>
    <mergeCell ref="AV8:AV9"/>
    <mergeCell ref="AJ7:AV7"/>
    <mergeCell ref="AL8:AL9"/>
    <mergeCell ref="K8:K9"/>
    <mergeCell ref="L8:L9"/>
    <mergeCell ref="AM8:AM9"/>
    <mergeCell ref="AN8:AN9"/>
    <mergeCell ref="AO8:AO9"/>
    <mergeCell ref="AJ8:AJ9"/>
    <mergeCell ref="M8:M9"/>
    <mergeCell ref="N8:N9"/>
    <mergeCell ref="AK8:AK9"/>
    <mergeCell ref="U8:U9"/>
    <mergeCell ref="AE8:AE9"/>
    <mergeCell ref="R7:AB7"/>
    <mergeCell ref="T8:T9"/>
    <mergeCell ref="O8:O9"/>
    <mergeCell ref="P8:P9"/>
    <mergeCell ref="W8:AB8"/>
    <mergeCell ref="AC7:AI7"/>
    <mergeCell ref="AT8:AT9"/>
    <mergeCell ref="AD8:AD9"/>
    <mergeCell ref="A5:B5"/>
    <mergeCell ref="A6:B6"/>
    <mergeCell ref="G8:G9"/>
    <mergeCell ref="C5:AK5"/>
    <mergeCell ref="C4:AK4"/>
    <mergeCell ref="I8:I9"/>
    <mergeCell ref="AI8:AI9"/>
    <mergeCell ref="AH8:AH9"/>
    <mergeCell ref="AG8:AG9"/>
    <mergeCell ref="AC8:AC9"/>
    <mergeCell ref="V8:V9"/>
    <mergeCell ref="C6:AK6"/>
    <mergeCell ref="A7:J7"/>
    <mergeCell ref="K7:Q7"/>
    <mergeCell ref="B8:B9"/>
    <mergeCell ref="A8:A9"/>
    <mergeCell ref="C8:C9"/>
    <mergeCell ref="H8:H9"/>
    <mergeCell ref="J8:J9"/>
    <mergeCell ref="R22:U22"/>
    <mergeCell ref="W22:Z22"/>
    <mergeCell ref="A22:E22"/>
    <mergeCell ref="J20:M20"/>
    <mergeCell ref="G22:M22"/>
    <mergeCell ref="O22:Q22"/>
    <mergeCell ref="A20:F20"/>
    <mergeCell ref="A1:D2"/>
    <mergeCell ref="AF8:AF9"/>
    <mergeCell ref="R8:R9"/>
    <mergeCell ref="S8:S9"/>
    <mergeCell ref="E12:E13"/>
    <mergeCell ref="A12:A13"/>
    <mergeCell ref="B12:B13"/>
    <mergeCell ref="C12:C13"/>
    <mergeCell ref="D12:D13"/>
    <mergeCell ref="F12:F13"/>
    <mergeCell ref="E1:AK2"/>
    <mergeCell ref="F8:F9"/>
    <mergeCell ref="E8:E9"/>
    <mergeCell ref="D8:D9"/>
    <mergeCell ref="Q8:Q9"/>
    <mergeCell ref="A4:B4"/>
    <mergeCell ref="G12:G13"/>
    <mergeCell ref="H12:H13"/>
    <mergeCell ref="U12:U13"/>
    <mergeCell ref="W12:W13"/>
    <mergeCell ref="X12:X13"/>
    <mergeCell ref="O12:O13"/>
    <mergeCell ref="P12:P13"/>
    <mergeCell ref="Q12:Q13"/>
    <mergeCell ref="K12:K13"/>
    <mergeCell ref="L12:L13"/>
    <mergeCell ref="M12:M13"/>
    <mergeCell ref="I12:I13"/>
    <mergeCell ref="J12:J13"/>
    <mergeCell ref="S12:S13"/>
    <mergeCell ref="R12:R13"/>
    <mergeCell ref="V12:V13"/>
  </mergeCells>
  <conditionalFormatting sqref="K10:K17 AD10:AD17">
    <cfRule type="cellIs" dxfId="24" priority="51" operator="equal">
      <formula>"Muy Alta"</formula>
    </cfRule>
    <cfRule type="cellIs" dxfId="23" priority="52" operator="equal">
      <formula>"Alta"</formula>
    </cfRule>
    <cfRule type="cellIs" dxfId="22" priority="53" operator="equal">
      <formula>"Media"</formula>
    </cfRule>
    <cfRule type="cellIs" dxfId="21" priority="54" operator="equal">
      <formula>"Baja"</formula>
    </cfRule>
    <cfRule type="cellIs" dxfId="20" priority="55" operator="equal">
      <formula>"Muy Baja"</formula>
    </cfRule>
  </conditionalFormatting>
  <conditionalFormatting sqref="N10:N12 N14:N15">
    <cfRule type="containsText" dxfId="19" priority="956" operator="containsText" text="❌">
      <formula>NOT(ISERROR(SEARCH("❌",N10)))</formula>
    </cfRule>
  </conditionalFormatting>
  <conditionalFormatting sqref="O10:O17 AF10:AF17">
    <cfRule type="cellIs" dxfId="18" priority="1269" operator="equal">
      <formula>"Catastrófico"</formula>
    </cfRule>
    <cfRule type="cellIs" dxfId="17" priority="1270" operator="equal">
      <formula>"Mayor"</formula>
    </cfRule>
    <cfRule type="cellIs" dxfId="16" priority="1271" operator="equal">
      <formula>"Moderado"</formula>
    </cfRule>
    <cfRule type="cellIs" dxfId="15" priority="1272" operator="equal">
      <formula>"Menor"</formula>
    </cfRule>
    <cfRule type="cellIs" dxfId="14" priority="1273" operator="equal">
      <formula>"Leve"</formula>
    </cfRule>
  </conditionalFormatting>
  <conditionalFormatting sqref="Q10:Q17 AH10:AH17">
    <cfRule type="cellIs" dxfId="13" priority="1195" operator="equal">
      <formula>"Extremo"</formula>
    </cfRule>
    <cfRule type="cellIs" dxfId="12" priority="1196" operator="equal">
      <formula>"Alto"</formula>
    </cfRule>
    <cfRule type="cellIs" dxfId="11" priority="1197" operator="equal">
      <formula>"Moderado"</formula>
    </cfRule>
    <cfRule type="cellIs" dxfId="10" priority="1198" operator="equal">
      <formula>"Bajo"</formula>
    </cfRule>
  </conditionalFormatting>
  <conditionalFormatting sqref="AE19:AE21">
    <cfRule type="cellIs" dxfId="9" priority="910" stopIfTrue="1" operator="equal">
      <formula>#REF!</formula>
    </cfRule>
    <cfRule type="cellIs" dxfId="8" priority="911" operator="equal">
      <formula>#REF!</formula>
    </cfRule>
    <cfRule type="cellIs" dxfId="7" priority="912" operator="equal">
      <formula>#REF!</formula>
    </cfRule>
  </conditionalFormatting>
  <conditionalFormatting sqref="AF19:AF21">
    <cfRule type="cellIs" dxfId="6" priority="913" stopIfTrue="1" operator="equal">
      <formula>#REF!</formula>
    </cfRule>
    <cfRule type="cellIs" dxfId="5" priority="914" stopIfTrue="1" operator="equal">
      <formula>#REF!</formula>
    </cfRule>
    <cfRule type="cellIs" dxfId="4" priority="915" stopIfTrue="1" operator="equal">
      <formula>#REF!</formula>
    </cfRule>
  </conditionalFormatting>
  <dataValidations count="6">
    <dataValidation type="list" allowBlank="1" showInputMessage="1" showErrorMessage="1" sqref="F19">
      <formula1>$F$176:$F$185</formula1>
    </dataValidation>
    <dataValidation type="list" allowBlank="1" showInputMessage="1" showErrorMessage="1" sqref="F21 Y21:AF21 W21">
      <formula1>#REF!</formula1>
    </dataValidation>
    <dataValidation type="list" allowBlank="1" showInputMessage="1" showErrorMessage="1" sqref="U21:V21">
      <formula1>$M$176:$M$177</formula1>
    </dataValidation>
    <dataValidation type="list" allowBlank="1" showInputMessage="1" showErrorMessage="1" sqref="J21">
      <formula1>$J$176:$J$180</formula1>
    </dataValidation>
    <dataValidation type="list" allowBlank="1" showInputMessage="1" showErrorMessage="1" sqref="G21:I21">
      <formula1>$G$176:$G$180</formula1>
    </dataValidation>
    <dataValidation allowBlank="1" showInputMessage="1" showErrorMessage="1" error="Recuerde que las acciones se generan bajo la medida de mitigar el riesgo" sqref="AJ14:AJ17"/>
  </dataValidations>
  <hyperlinks>
    <hyperlink ref="AS11" r:id="rId1"/>
    <hyperlink ref="AS12" r:id="rId2"/>
    <hyperlink ref="AS13" r:id="rId3"/>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14">
        <x14:dataValidation type="list" allowBlank="1" showInputMessage="1" showErrorMessage="1">
          <x14:formula1>
            <xm:f>'Tabla Impacto'!$F$210:$F$221</xm:f>
          </x14:formula1>
          <xm:sqref>N16:N17 M10:M17</xm:sqref>
        </x14:dataValidation>
        <x14:dataValidation type="custom" allowBlank="1" showInputMessage="1" showErrorMessage="1" error="Recuerde que las acciones se generan bajo la medida de mitigar el riesgo">
          <x14:formula1>
            <xm:f>IF(OR(AI11='Opciones Tratamiento'!$B$2,AI11='Opciones Tratamiento'!$B$3,AI11='Opciones Tratamiento'!$B$4),ISBLANK(AI11),ISTEXT(AI11))</xm:f>
          </x14:formula1>
          <xm:sqref>AK11</xm:sqref>
        </x14:dataValidation>
        <x14:dataValidation type="list" allowBlank="1" showInputMessage="1" showErrorMessage="1">
          <x14:formula1>
            <xm:f>Listas!$A$2:$A$9</xm:f>
          </x14:formula1>
          <xm:sqref>B10:B17</xm:sqref>
        </x14:dataValidation>
        <x14:dataValidation type="list" allowBlank="1" showInputMessage="1" showErrorMessage="1">
          <x14:formula1>
            <xm:f>'Opciones Tratamiento'!$B$2:$B$5</xm:f>
          </x14:formula1>
          <xm:sqref>AI10:AI17</xm:sqref>
        </x14:dataValidation>
        <x14:dataValidation type="list" allowBlank="1" showInputMessage="1" showErrorMessage="1">
          <x14:formula1>
            <xm:f>'Tabla Valoración controles'!$D$4:$D$6</xm:f>
          </x14:formula1>
          <xm:sqref>W10:W17</xm:sqref>
        </x14:dataValidation>
        <x14:dataValidation type="list" allowBlank="1" showInputMessage="1" showErrorMessage="1">
          <x14:formula1>
            <xm:f>'Tabla Valoración controles'!$D$7:$D$8</xm:f>
          </x14:formula1>
          <xm:sqref>X10:X17</xm:sqref>
        </x14:dataValidation>
        <x14:dataValidation type="list" allowBlank="1" showInputMessage="1" showErrorMessage="1">
          <x14:formula1>
            <xm:f>'Tabla Valoración controles'!$D$9:$D$10</xm:f>
          </x14:formula1>
          <xm:sqref>Z10:Z17</xm:sqref>
        </x14:dataValidation>
        <x14:dataValidation type="list" allowBlank="1" showInputMessage="1" showErrorMessage="1">
          <x14:formula1>
            <xm:f>'Tabla Valoración controles'!$D$11:$D$12</xm:f>
          </x14:formula1>
          <xm:sqref>AA10:AA17</xm:sqref>
        </x14:dataValidation>
        <x14:dataValidation type="list" allowBlank="1" showInputMessage="1" showErrorMessage="1">
          <x14:formula1>
            <xm:f>'Tabla Valoración controles'!$D$13:$D$14</xm:f>
          </x14:formula1>
          <xm:sqref>AB10:AB17</xm:sqref>
        </x14:dataValidation>
        <x14:dataValidation type="list" allowBlank="1" showInputMessage="1" showErrorMessage="1">
          <x14:formula1>
            <xm:f>'Opciones Tratamiento'!$B$13:$B$19</xm:f>
          </x14:formula1>
          <xm:sqref>G10:G17</xm:sqref>
        </x14:dataValidation>
        <x14:dataValidation type="list" allowBlank="1" showInputMessage="1" showErrorMessage="1">
          <x14:formula1>
            <xm:f>Listas!$B$2:$B$7</xm:f>
          </x14:formula1>
          <xm:sqref>C10:C17</xm:sqref>
        </x14:dataValidation>
        <x14:dataValidation type="list" allowBlank="1" showInputMessage="1" showErrorMessage="1">
          <x14:formula1>
            <xm:f>Listas!$C$2:$C$6</xm:f>
          </x14:formula1>
          <xm:sqref>H10:H17</xm:sqref>
        </x14:dataValidation>
        <x14:dataValidation type="list" allowBlank="1" showInputMessage="1" showErrorMessage="1">
          <x14:formula1>
            <xm:f>Listas!$D$2:$D$5</xm:f>
          </x14:formula1>
          <xm:sqref>I10:I17</xm:sqref>
        </x14:dataValidation>
        <x14:dataValidation type="list" allowBlank="1" showInputMessage="1" showErrorMessage="1">
          <x14:formula1>
            <xm:f>'Opciones Tratamiento'!$E$2:$E$4</xm:f>
          </x14:formula1>
          <xm:sqref>D10:D17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5" sqref="C5"/>
    </sheetView>
  </sheetViews>
  <sheetFormatPr baseColWidth="10" defaultRowHeight="15" x14ac:dyDescent="0.25"/>
  <sheetData>
    <row r="1" spans="1:4" x14ac:dyDescent="0.25">
      <c r="A1" t="s">
        <v>216</v>
      </c>
      <c r="B1" t="s">
        <v>225</v>
      </c>
      <c r="C1" t="s">
        <v>231</v>
      </c>
      <c r="D1" t="s">
        <v>240</v>
      </c>
    </row>
    <row r="2" spans="1:4" x14ac:dyDescent="0.25">
      <c r="A2" t="s">
        <v>224</v>
      </c>
      <c r="B2" t="s">
        <v>226</v>
      </c>
      <c r="C2" t="s">
        <v>232</v>
      </c>
      <c r="D2" t="s">
        <v>237</v>
      </c>
    </row>
    <row r="3" spans="1:4" x14ac:dyDescent="0.25">
      <c r="A3" t="s">
        <v>217</v>
      </c>
      <c r="B3" t="s">
        <v>219</v>
      </c>
      <c r="C3" t="s">
        <v>233</v>
      </c>
      <c r="D3" t="s">
        <v>238</v>
      </c>
    </row>
    <row r="4" spans="1:4" x14ac:dyDescent="0.25">
      <c r="A4" t="s">
        <v>218</v>
      </c>
      <c r="B4" t="s">
        <v>227</v>
      </c>
      <c r="C4" t="s">
        <v>234</v>
      </c>
      <c r="D4" t="s">
        <v>239</v>
      </c>
    </row>
    <row r="5" spans="1:4" x14ac:dyDescent="0.25">
      <c r="A5" t="s">
        <v>219</v>
      </c>
      <c r="B5" t="s">
        <v>228</v>
      </c>
      <c r="C5" t="s">
        <v>235</v>
      </c>
      <c r="D5" t="s">
        <v>236</v>
      </c>
    </row>
    <row r="6" spans="1:4" x14ac:dyDescent="0.25">
      <c r="A6" t="s">
        <v>220</v>
      </c>
      <c r="B6" t="s">
        <v>229</v>
      </c>
      <c r="C6" t="s">
        <v>236</v>
      </c>
    </row>
    <row r="7" spans="1:4" x14ac:dyDescent="0.25">
      <c r="A7" t="s">
        <v>221</v>
      </c>
      <c r="B7" t="s">
        <v>230</v>
      </c>
    </row>
    <row r="8" spans="1:4" x14ac:dyDescent="0.25">
      <c r="A8" t="s">
        <v>222</v>
      </c>
    </row>
    <row r="9" spans="1:4" x14ac:dyDescent="0.25">
      <c r="A9" t="s">
        <v>223</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Z26" sqref="Z26:AA27"/>
    </sheetView>
  </sheetViews>
  <sheetFormatPr baseColWidth="10" defaultRowHeight="15" x14ac:dyDescent="0.25"/>
  <cols>
    <col min="2" max="22" width="5.7109375" customWidth="1"/>
    <col min="23" max="23" width="3.5703125" customWidth="1"/>
    <col min="24" max="39" width="5.7109375" customWidth="1"/>
    <col min="41" max="46" width="5.7109375" customWidth="1"/>
  </cols>
  <sheetData>
    <row r="1" spans="1:99"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row>
    <row r="2" spans="1:99" ht="18" customHeight="1" x14ac:dyDescent="0.25">
      <c r="A2" s="70"/>
      <c r="B2" s="437" t="s">
        <v>155</v>
      </c>
      <c r="C2" s="437"/>
      <c r="D2" s="437"/>
      <c r="E2" s="437"/>
      <c r="F2" s="437"/>
      <c r="G2" s="437"/>
      <c r="H2" s="437"/>
      <c r="I2" s="437"/>
      <c r="J2" s="407" t="s">
        <v>2</v>
      </c>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M2" s="407"/>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row>
    <row r="3" spans="1:99" ht="18.75" customHeight="1" x14ac:dyDescent="0.25">
      <c r="A3" s="70"/>
      <c r="B3" s="437"/>
      <c r="C3" s="437"/>
      <c r="D3" s="437"/>
      <c r="E3" s="437"/>
      <c r="F3" s="437"/>
      <c r="G3" s="437"/>
      <c r="H3" s="437"/>
      <c r="I3" s="437"/>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7"/>
      <c r="AK3" s="407"/>
      <c r="AL3" s="407"/>
      <c r="AM3" s="407"/>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row>
    <row r="4" spans="1:99" ht="15" customHeight="1" x14ac:dyDescent="0.25">
      <c r="A4" s="70"/>
      <c r="B4" s="437"/>
      <c r="C4" s="437"/>
      <c r="D4" s="437"/>
      <c r="E4" s="437"/>
      <c r="F4" s="437"/>
      <c r="G4" s="437"/>
      <c r="H4" s="437"/>
      <c r="I4" s="437"/>
      <c r="J4" s="407"/>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407"/>
      <c r="AK4" s="407"/>
      <c r="AL4" s="407"/>
      <c r="AM4" s="407"/>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row>
    <row r="5" spans="1:99"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row>
    <row r="6" spans="1:99" ht="15" customHeight="1" x14ac:dyDescent="0.25">
      <c r="A6" s="70"/>
      <c r="B6" s="352" t="s">
        <v>4</v>
      </c>
      <c r="C6" s="352"/>
      <c r="D6" s="353"/>
      <c r="E6" s="390" t="s">
        <v>113</v>
      </c>
      <c r="F6" s="391"/>
      <c r="G6" s="391"/>
      <c r="H6" s="391"/>
      <c r="I6" s="391"/>
      <c r="J6" s="403" t="str">
        <f>IF(AND('Mapa final'!$K$10="Muy Alta",'Mapa final'!$O$10="Leve"),CONCATENATE("R",'Mapa final'!$A$10),"")</f>
        <v/>
      </c>
      <c r="K6" s="404"/>
      <c r="L6" s="404" t="str">
        <f>IF(AND('Mapa final'!$K$10="Muy Alta",'Mapa final'!$O$10="Leve"),CONCATENATE("R",'Mapa final'!$A$10),"")</f>
        <v/>
      </c>
      <c r="M6" s="404"/>
      <c r="N6" s="404" t="str">
        <f>IF(AND('Mapa final'!$K$10="Muy Alta",'Mapa final'!$O$10="Leve"),CONCATENATE("R",'Mapa final'!$A$10),"")</f>
        <v/>
      </c>
      <c r="O6" s="406"/>
      <c r="P6" s="403" t="str">
        <f>IF(AND('Mapa final'!$K$10="Muy Alta",'Mapa final'!$O$10="Leve"),CONCATENATE("R",'Mapa final'!$A$10),"")</f>
        <v/>
      </c>
      <c r="Q6" s="404"/>
      <c r="R6" s="404" t="str">
        <f>IF(AND('Mapa final'!$K$10="Muy Alta",'Mapa final'!$O$10="Leve"),CONCATENATE("R",'Mapa final'!$A$10),"")</f>
        <v/>
      </c>
      <c r="S6" s="404"/>
      <c r="T6" s="404" t="str">
        <f>IF(AND('Mapa final'!$K$10="Muy Alta",'Mapa final'!$O$10="Leve"),CONCATENATE("R",'Mapa final'!$A$10),"")</f>
        <v/>
      </c>
      <c r="U6" s="406"/>
      <c r="V6" s="403" t="str">
        <f>IF(AND('Mapa final'!$K$10="Muy Alta",'Mapa final'!$O$10="Leve"),CONCATENATE("R",'Mapa final'!$A$10),"")</f>
        <v/>
      </c>
      <c r="W6" s="404"/>
      <c r="X6" s="404" t="str">
        <f>IF(AND('Mapa final'!$K$10="Muy Alta",'Mapa final'!$O$10="Leve"),CONCATENATE("R",'Mapa final'!$A$10),"")</f>
        <v/>
      </c>
      <c r="Y6" s="404"/>
      <c r="Z6" s="404" t="str">
        <f>IF(AND('Mapa final'!$K$10="Muy Alta",'Mapa final'!$O$10="Leve"),CONCATENATE("R",'Mapa final'!$A$10),"")</f>
        <v/>
      </c>
      <c r="AA6" s="406"/>
      <c r="AB6" s="403" t="str">
        <f>IF(AND('Mapa final'!$K$10="Muy Alta",'Mapa final'!$O$10="Leve"),CONCATENATE("R",'Mapa final'!$A$10),"")</f>
        <v/>
      </c>
      <c r="AC6" s="404"/>
      <c r="AD6" s="404" t="str">
        <f>IF(AND('Mapa final'!$K$10="Muy Alta",'Mapa final'!$O$10="Leve"),CONCATENATE("R",'Mapa final'!$A$10),"")</f>
        <v/>
      </c>
      <c r="AE6" s="404"/>
      <c r="AF6" s="404" t="str">
        <f>IF(AND('Mapa final'!$K$10="Muy Alta",'Mapa final'!$O$10="Leve"),CONCATENATE("R",'Mapa final'!$A$10),"")</f>
        <v/>
      </c>
      <c r="AG6" s="404"/>
      <c r="AH6" s="416" t="str">
        <f>IF(AND('Mapa final'!$K$10="Muy Alta",'Mapa final'!$O$10="Catastrófico"),CONCATENATE("R",'Mapa final'!$A$10),"")</f>
        <v/>
      </c>
      <c r="AI6" s="417"/>
      <c r="AJ6" s="417" t="str">
        <f>IF(AND('Mapa final'!$K$10="Muy Alta",'Mapa final'!$O$10="Catastrófico"),CONCATENATE("R",'Mapa final'!$A$10),"")</f>
        <v/>
      </c>
      <c r="AK6" s="417"/>
      <c r="AL6" s="417" t="str">
        <f>IF(AND('Mapa final'!$K$10="Muy Alta",'Mapa final'!$O$10="Catastrófico"),CONCATENATE("R",'Mapa final'!$A$10),"")</f>
        <v/>
      </c>
      <c r="AM6" s="418"/>
      <c r="AO6" s="354" t="s">
        <v>76</v>
      </c>
      <c r="AP6" s="355"/>
      <c r="AQ6" s="355"/>
      <c r="AR6" s="355"/>
      <c r="AS6" s="355"/>
      <c r="AT6" s="356"/>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row>
    <row r="7" spans="1:99" ht="15" customHeight="1" x14ac:dyDescent="0.25">
      <c r="A7" s="70"/>
      <c r="B7" s="352"/>
      <c r="C7" s="352"/>
      <c r="D7" s="353"/>
      <c r="E7" s="393"/>
      <c r="F7" s="394"/>
      <c r="G7" s="394"/>
      <c r="H7" s="394"/>
      <c r="I7" s="394"/>
      <c r="J7" s="405"/>
      <c r="K7" s="399"/>
      <c r="L7" s="399"/>
      <c r="M7" s="399"/>
      <c r="N7" s="399"/>
      <c r="O7" s="400"/>
      <c r="P7" s="405"/>
      <c r="Q7" s="399"/>
      <c r="R7" s="399"/>
      <c r="S7" s="399"/>
      <c r="T7" s="399"/>
      <c r="U7" s="400"/>
      <c r="V7" s="405"/>
      <c r="W7" s="399"/>
      <c r="X7" s="399"/>
      <c r="Y7" s="399"/>
      <c r="Z7" s="399"/>
      <c r="AA7" s="400"/>
      <c r="AB7" s="405"/>
      <c r="AC7" s="399"/>
      <c r="AD7" s="399"/>
      <c r="AE7" s="399"/>
      <c r="AF7" s="399"/>
      <c r="AG7" s="399"/>
      <c r="AH7" s="410"/>
      <c r="AI7" s="411"/>
      <c r="AJ7" s="411"/>
      <c r="AK7" s="411"/>
      <c r="AL7" s="411"/>
      <c r="AM7" s="412"/>
      <c r="AN7" s="70"/>
      <c r="AO7" s="357"/>
      <c r="AP7" s="358"/>
      <c r="AQ7" s="358"/>
      <c r="AR7" s="358"/>
      <c r="AS7" s="358"/>
      <c r="AT7" s="359"/>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row>
    <row r="8" spans="1:99" ht="15" customHeight="1" x14ac:dyDescent="0.25">
      <c r="A8" s="70"/>
      <c r="B8" s="352"/>
      <c r="C8" s="352"/>
      <c r="D8" s="353"/>
      <c r="E8" s="393"/>
      <c r="F8" s="394"/>
      <c r="G8" s="394"/>
      <c r="H8" s="394"/>
      <c r="I8" s="394"/>
      <c r="J8" s="405" t="str">
        <f>IF(AND('Mapa final'!$K$10="Muy Alta",'Mapa final'!$O$10="Leve"),CONCATENATE("R",'Mapa final'!$A$10),"")</f>
        <v/>
      </c>
      <c r="K8" s="399"/>
      <c r="L8" s="399" t="str">
        <f>IF(AND('Mapa final'!$K$10="Muy Alta",'Mapa final'!$O$10="Leve"),CONCATENATE("R",'Mapa final'!$A$10),"")</f>
        <v/>
      </c>
      <c r="M8" s="399"/>
      <c r="N8" s="399" t="str">
        <f>IF(AND('Mapa final'!$K$10="Muy Alta",'Mapa final'!$O$10="Leve"),CONCATENATE("R",'Mapa final'!$A$10),"")</f>
        <v/>
      </c>
      <c r="O8" s="400"/>
      <c r="P8" s="405" t="str">
        <f>IF(AND('Mapa final'!$K$10="Muy Alta",'Mapa final'!$O$10="Leve"),CONCATENATE("R",'Mapa final'!$A$10),"")</f>
        <v/>
      </c>
      <c r="Q8" s="399"/>
      <c r="R8" s="399" t="str">
        <f>IF(AND('Mapa final'!$K$10="Muy Alta",'Mapa final'!$O$10="Leve"),CONCATENATE("R",'Mapa final'!$A$10),"")</f>
        <v/>
      </c>
      <c r="S8" s="399"/>
      <c r="T8" s="399" t="str">
        <f>IF(AND('Mapa final'!$K$10="Muy Alta",'Mapa final'!$O$10="Leve"),CONCATENATE("R",'Mapa final'!$A$10),"")</f>
        <v/>
      </c>
      <c r="U8" s="400"/>
      <c r="V8" s="405" t="str">
        <f>IF(AND('Mapa final'!$K$10="Muy Alta",'Mapa final'!$O$10="Leve"),CONCATENATE("R",'Mapa final'!$A$10),"")</f>
        <v/>
      </c>
      <c r="W8" s="399"/>
      <c r="X8" s="399" t="str">
        <f>IF(AND('Mapa final'!$K$10="Muy Alta",'Mapa final'!$O$10="Leve"),CONCATENATE("R",'Mapa final'!$A$10),"")</f>
        <v/>
      </c>
      <c r="Y8" s="399"/>
      <c r="Z8" s="399" t="str">
        <f>IF(AND('Mapa final'!$K$10="Muy Alta",'Mapa final'!$O$10="Leve"),CONCATENATE("R",'Mapa final'!$A$10),"")</f>
        <v/>
      </c>
      <c r="AA8" s="400"/>
      <c r="AB8" s="405" t="str">
        <f>IF(AND('Mapa final'!$K$10="Muy Alta",'Mapa final'!$O$10="Leve"),CONCATENATE("R",'Mapa final'!$A$10),"")</f>
        <v/>
      </c>
      <c r="AC8" s="399"/>
      <c r="AD8" s="399" t="str">
        <f>IF(AND('Mapa final'!$K$10="Muy Alta",'Mapa final'!$O$10="Leve"),CONCATENATE("R",'Mapa final'!$A$10),"")</f>
        <v/>
      </c>
      <c r="AE8" s="399"/>
      <c r="AF8" s="399" t="str">
        <f>IF(AND('Mapa final'!$K$10="Muy Alta",'Mapa final'!$O$10="Leve"),CONCATENATE("R",'Mapa final'!$A$10),"")</f>
        <v/>
      </c>
      <c r="AG8" s="399"/>
      <c r="AH8" s="410" t="str">
        <f>IF(AND('Mapa final'!$K$10="Muy Alta",'Mapa final'!$O$10="Catastrófico"),CONCATENATE("R",'Mapa final'!$A$10),"")</f>
        <v/>
      </c>
      <c r="AI8" s="411"/>
      <c r="AJ8" s="411" t="str">
        <f>IF(AND('Mapa final'!$K$10="Muy Alta",'Mapa final'!$O$10="Catastrófico"),CONCATENATE("R",'Mapa final'!$A$10),"")</f>
        <v/>
      </c>
      <c r="AK8" s="411"/>
      <c r="AL8" s="411" t="str">
        <f>IF(AND('Mapa final'!$K$10="Muy Alta",'Mapa final'!$O$10="Catastrófico"),CONCATENATE("R",'Mapa final'!$A$10),"")</f>
        <v/>
      </c>
      <c r="AM8" s="412"/>
      <c r="AN8" s="70"/>
      <c r="AO8" s="357"/>
      <c r="AP8" s="358"/>
      <c r="AQ8" s="358"/>
      <c r="AR8" s="358"/>
      <c r="AS8" s="358"/>
      <c r="AT8" s="359"/>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row>
    <row r="9" spans="1:99" ht="15" customHeight="1" x14ac:dyDescent="0.25">
      <c r="A9" s="70"/>
      <c r="B9" s="352"/>
      <c r="C9" s="352"/>
      <c r="D9" s="353"/>
      <c r="E9" s="393"/>
      <c r="F9" s="394"/>
      <c r="G9" s="394"/>
      <c r="H9" s="394"/>
      <c r="I9" s="394"/>
      <c r="J9" s="405"/>
      <c r="K9" s="399"/>
      <c r="L9" s="399"/>
      <c r="M9" s="399"/>
      <c r="N9" s="399"/>
      <c r="O9" s="400"/>
      <c r="P9" s="405"/>
      <c r="Q9" s="399"/>
      <c r="R9" s="399"/>
      <c r="S9" s="399"/>
      <c r="T9" s="399"/>
      <c r="U9" s="400"/>
      <c r="V9" s="405"/>
      <c r="W9" s="399"/>
      <c r="X9" s="399"/>
      <c r="Y9" s="399"/>
      <c r="Z9" s="399"/>
      <c r="AA9" s="400"/>
      <c r="AB9" s="405"/>
      <c r="AC9" s="399"/>
      <c r="AD9" s="399"/>
      <c r="AE9" s="399"/>
      <c r="AF9" s="399"/>
      <c r="AG9" s="399"/>
      <c r="AH9" s="410"/>
      <c r="AI9" s="411"/>
      <c r="AJ9" s="411"/>
      <c r="AK9" s="411"/>
      <c r="AL9" s="411"/>
      <c r="AM9" s="412"/>
      <c r="AN9" s="70"/>
      <c r="AO9" s="357"/>
      <c r="AP9" s="358"/>
      <c r="AQ9" s="358"/>
      <c r="AR9" s="358"/>
      <c r="AS9" s="358"/>
      <c r="AT9" s="359"/>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row>
    <row r="10" spans="1:99" ht="15" customHeight="1" x14ac:dyDescent="0.25">
      <c r="A10" s="70"/>
      <c r="B10" s="352"/>
      <c r="C10" s="352"/>
      <c r="D10" s="353"/>
      <c r="E10" s="393"/>
      <c r="F10" s="394"/>
      <c r="G10" s="394"/>
      <c r="H10" s="394"/>
      <c r="I10" s="394"/>
      <c r="J10" s="405" t="str">
        <f>IF(AND('Mapa final'!$K$10="Muy Alta",'Mapa final'!$O$10="Leve"),CONCATENATE("R",'Mapa final'!$A$10),"")</f>
        <v/>
      </c>
      <c r="K10" s="399"/>
      <c r="L10" s="399" t="str">
        <f>IF(AND('Mapa final'!$K$10="Muy Alta",'Mapa final'!$O$10="Leve"),CONCATENATE("R",'Mapa final'!$A$10),"")</f>
        <v/>
      </c>
      <c r="M10" s="399"/>
      <c r="N10" s="399" t="str">
        <f>IF(AND('Mapa final'!$K$10="Muy Alta",'Mapa final'!$O$10="Leve"),CONCATENATE("R",'Mapa final'!$A$10),"")</f>
        <v/>
      </c>
      <c r="O10" s="400"/>
      <c r="P10" s="405" t="str">
        <f>IF(AND('Mapa final'!$K$10="Muy Alta",'Mapa final'!$O$10="Leve"),CONCATENATE("R",'Mapa final'!$A$10),"")</f>
        <v/>
      </c>
      <c r="Q10" s="399"/>
      <c r="R10" s="399" t="str">
        <f>IF(AND('Mapa final'!$K$10="Muy Alta",'Mapa final'!$O$10="Leve"),CONCATENATE("R",'Mapa final'!$A$10),"")</f>
        <v/>
      </c>
      <c r="S10" s="399"/>
      <c r="T10" s="399" t="str">
        <f>IF(AND('Mapa final'!$K$10="Muy Alta",'Mapa final'!$O$10="Leve"),CONCATENATE("R",'Mapa final'!$A$10),"")</f>
        <v/>
      </c>
      <c r="U10" s="400"/>
      <c r="V10" s="405" t="str">
        <f>IF(AND('Mapa final'!$K$10="Muy Alta",'Mapa final'!$O$10="Leve"),CONCATENATE("R",'Mapa final'!$A$10),"")</f>
        <v/>
      </c>
      <c r="W10" s="399"/>
      <c r="X10" s="399" t="str">
        <f>IF(AND('Mapa final'!$K$10="Muy Alta",'Mapa final'!$O$10="Leve"),CONCATENATE("R",'Mapa final'!$A$10),"")</f>
        <v/>
      </c>
      <c r="Y10" s="399"/>
      <c r="Z10" s="399" t="str">
        <f>IF(AND('Mapa final'!$K$10="Muy Alta",'Mapa final'!$O$10="Leve"),CONCATENATE("R",'Mapa final'!$A$10),"")</f>
        <v/>
      </c>
      <c r="AA10" s="400"/>
      <c r="AB10" s="405" t="str">
        <f>IF(AND('Mapa final'!$K$10="Muy Alta",'Mapa final'!$O$10="Leve"),CONCATENATE("R",'Mapa final'!$A$10),"")</f>
        <v/>
      </c>
      <c r="AC10" s="399"/>
      <c r="AD10" s="399" t="str">
        <f>IF(AND('Mapa final'!$K$10="Muy Alta",'Mapa final'!$O$10="Leve"),CONCATENATE("R",'Mapa final'!$A$10),"")</f>
        <v/>
      </c>
      <c r="AE10" s="399"/>
      <c r="AF10" s="399" t="str">
        <f>IF(AND('Mapa final'!$K$10="Muy Alta",'Mapa final'!$O$10="Leve"),CONCATENATE("R",'Mapa final'!$A$10),"")</f>
        <v/>
      </c>
      <c r="AG10" s="399"/>
      <c r="AH10" s="410" t="str">
        <f>IF(AND('Mapa final'!$K$10="Muy Alta",'Mapa final'!$O$10="Catastrófico"),CONCATENATE("R",'Mapa final'!$A$10),"")</f>
        <v/>
      </c>
      <c r="AI10" s="411"/>
      <c r="AJ10" s="411" t="str">
        <f>IF(AND('Mapa final'!$K$10="Muy Alta",'Mapa final'!$O$10="Catastrófico"),CONCATENATE("R",'Mapa final'!$A$10),"")</f>
        <v/>
      </c>
      <c r="AK10" s="411"/>
      <c r="AL10" s="411" t="str">
        <f>IF(AND('Mapa final'!$K$10="Muy Alta",'Mapa final'!$O$10="Catastrófico"),CONCATENATE("R",'Mapa final'!$A$10),"")</f>
        <v/>
      </c>
      <c r="AM10" s="412"/>
      <c r="AN10" s="70"/>
      <c r="AO10" s="357"/>
      <c r="AP10" s="358"/>
      <c r="AQ10" s="358"/>
      <c r="AR10" s="358"/>
      <c r="AS10" s="358"/>
      <c r="AT10" s="359"/>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row>
    <row r="11" spans="1:99" ht="15" customHeight="1" x14ac:dyDescent="0.25">
      <c r="A11" s="70"/>
      <c r="B11" s="352"/>
      <c r="C11" s="352"/>
      <c r="D11" s="353"/>
      <c r="E11" s="393"/>
      <c r="F11" s="394"/>
      <c r="G11" s="394"/>
      <c r="H11" s="394"/>
      <c r="I11" s="394"/>
      <c r="J11" s="405"/>
      <c r="K11" s="399"/>
      <c r="L11" s="399"/>
      <c r="M11" s="399"/>
      <c r="N11" s="399"/>
      <c r="O11" s="400"/>
      <c r="P11" s="405"/>
      <c r="Q11" s="399"/>
      <c r="R11" s="399"/>
      <c r="S11" s="399"/>
      <c r="T11" s="399"/>
      <c r="U11" s="400"/>
      <c r="V11" s="405"/>
      <c r="W11" s="399"/>
      <c r="X11" s="399"/>
      <c r="Y11" s="399"/>
      <c r="Z11" s="399"/>
      <c r="AA11" s="400"/>
      <c r="AB11" s="405"/>
      <c r="AC11" s="399"/>
      <c r="AD11" s="399"/>
      <c r="AE11" s="399"/>
      <c r="AF11" s="399"/>
      <c r="AG11" s="399"/>
      <c r="AH11" s="410"/>
      <c r="AI11" s="411"/>
      <c r="AJ11" s="411"/>
      <c r="AK11" s="411"/>
      <c r="AL11" s="411"/>
      <c r="AM11" s="412"/>
      <c r="AN11" s="70"/>
      <c r="AO11" s="357"/>
      <c r="AP11" s="358"/>
      <c r="AQ11" s="358"/>
      <c r="AR11" s="358"/>
      <c r="AS11" s="358"/>
      <c r="AT11" s="359"/>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row>
    <row r="12" spans="1:99" ht="15" customHeight="1" x14ac:dyDescent="0.25">
      <c r="A12" s="70"/>
      <c r="B12" s="352"/>
      <c r="C12" s="352"/>
      <c r="D12" s="353"/>
      <c r="E12" s="393"/>
      <c r="F12" s="394"/>
      <c r="G12" s="394"/>
      <c r="H12" s="394"/>
      <c r="I12" s="394"/>
      <c r="J12" s="405" t="str">
        <f>IF(AND('Mapa final'!$K$10="Muy Alta",'Mapa final'!$O$10="Leve"),CONCATENATE("R",'Mapa final'!$A$10),"")</f>
        <v/>
      </c>
      <c r="K12" s="399"/>
      <c r="L12" s="399" t="str">
        <f>IF(AND('Mapa final'!$K$10="Muy Alta",'Mapa final'!$O$10="Leve"),CONCATENATE("R",'Mapa final'!$A$10),"")</f>
        <v/>
      </c>
      <c r="M12" s="399"/>
      <c r="N12" s="399" t="str">
        <f>IF(AND('Mapa final'!$K$10="Muy Alta",'Mapa final'!$O$10="Leve"),CONCATENATE("R",'Mapa final'!$A$10),"")</f>
        <v/>
      </c>
      <c r="O12" s="400"/>
      <c r="P12" s="405" t="str">
        <f>IF(AND('Mapa final'!$K$10="Muy Alta",'Mapa final'!$O$10="Leve"),CONCATENATE("R",'Mapa final'!$A$10),"")</f>
        <v/>
      </c>
      <c r="Q12" s="399"/>
      <c r="R12" s="399" t="str">
        <f>IF(AND('Mapa final'!$K$10="Muy Alta",'Mapa final'!$O$10="Leve"),CONCATENATE("R",'Mapa final'!$A$10),"")</f>
        <v/>
      </c>
      <c r="S12" s="399"/>
      <c r="T12" s="399" t="str">
        <f>IF(AND('Mapa final'!$K$10="Muy Alta",'Mapa final'!$O$10="Leve"),CONCATENATE("R",'Mapa final'!$A$10),"")</f>
        <v/>
      </c>
      <c r="U12" s="400"/>
      <c r="V12" s="405" t="str">
        <f>IF(AND('Mapa final'!$K$10="Muy Alta",'Mapa final'!$O$10="Leve"),CONCATENATE("R",'Mapa final'!$A$10),"")</f>
        <v/>
      </c>
      <c r="W12" s="399"/>
      <c r="X12" s="399" t="str">
        <f>IF(AND('Mapa final'!$K$10="Muy Alta",'Mapa final'!$O$10="Leve"),CONCATENATE("R",'Mapa final'!$A$10),"")</f>
        <v/>
      </c>
      <c r="Y12" s="399"/>
      <c r="Z12" s="399" t="str">
        <f>IF(AND('Mapa final'!$K$10="Muy Alta",'Mapa final'!$O$10="Leve"),CONCATENATE("R",'Mapa final'!$A$10),"")</f>
        <v/>
      </c>
      <c r="AA12" s="400"/>
      <c r="AB12" s="405" t="str">
        <f>IF(AND('Mapa final'!$K$10="Muy Alta",'Mapa final'!$O$10="Leve"),CONCATENATE("R",'Mapa final'!$A$10),"")</f>
        <v/>
      </c>
      <c r="AC12" s="399"/>
      <c r="AD12" s="399" t="str">
        <f>IF(AND('Mapa final'!$K$10="Muy Alta",'Mapa final'!$O$10="Leve"),CONCATENATE("R",'Mapa final'!$A$10),"")</f>
        <v/>
      </c>
      <c r="AE12" s="399"/>
      <c r="AF12" s="399" t="str">
        <f>IF(AND('Mapa final'!$K$10="Muy Alta",'Mapa final'!$O$10="Leve"),CONCATENATE("R",'Mapa final'!$A$10),"")</f>
        <v/>
      </c>
      <c r="AG12" s="399"/>
      <c r="AH12" s="410" t="str">
        <f>IF(AND('Mapa final'!$K$10="Muy Alta",'Mapa final'!$O$10="Catastrófico"),CONCATENATE("R",'Mapa final'!$A$10),"")</f>
        <v/>
      </c>
      <c r="AI12" s="411"/>
      <c r="AJ12" s="411" t="str">
        <f>IF(AND('Mapa final'!$K$10="Muy Alta",'Mapa final'!$O$10="Catastrófico"),CONCATENATE("R",'Mapa final'!$A$10),"")</f>
        <v/>
      </c>
      <c r="AK12" s="411"/>
      <c r="AL12" s="411" t="str">
        <f>IF(AND('Mapa final'!$K$10="Muy Alta",'Mapa final'!$O$10="Catastrófico"),CONCATENATE("R",'Mapa final'!$A$10),"")</f>
        <v/>
      </c>
      <c r="AM12" s="412"/>
      <c r="AN12" s="70"/>
      <c r="AO12" s="357"/>
      <c r="AP12" s="358"/>
      <c r="AQ12" s="358"/>
      <c r="AR12" s="358"/>
      <c r="AS12" s="358"/>
      <c r="AT12" s="359"/>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row>
    <row r="13" spans="1:99" ht="15.75" customHeight="1" thickBot="1" x14ac:dyDescent="0.3">
      <c r="A13" s="70"/>
      <c r="B13" s="352"/>
      <c r="C13" s="352"/>
      <c r="D13" s="353"/>
      <c r="E13" s="396"/>
      <c r="F13" s="397"/>
      <c r="G13" s="397"/>
      <c r="H13" s="397"/>
      <c r="I13" s="397"/>
      <c r="J13" s="409"/>
      <c r="K13" s="401"/>
      <c r="L13" s="401"/>
      <c r="M13" s="401"/>
      <c r="N13" s="401"/>
      <c r="O13" s="402"/>
      <c r="P13" s="409"/>
      <c r="Q13" s="401"/>
      <c r="R13" s="401"/>
      <c r="S13" s="401"/>
      <c r="T13" s="401"/>
      <c r="U13" s="402"/>
      <c r="V13" s="409"/>
      <c r="W13" s="401"/>
      <c r="X13" s="401"/>
      <c r="Y13" s="401"/>
      <c r="Z13" s="401"/>
      <c r="AA13" s="402"/>
      <c r="AB13" s="409"/>
      <c r="AC13" s="401"/>
      <c r="AD13" s="401"/>
      <c r="AE13" s="401"/>
      <c r="AF13" s="401"/>
      <c r="AG13" s="401"/>
      <c r="AH13" s="413"/>
      <c r="AI13" s="414"/>
      <c r="AJ13" s="414"/>
      <c r="AK13" s="414"/>
      <c r="AL13" s="414"/>
      <c r="AM13" s="415"/>
      <c r="AN13" s="70"/>
      <c r="AO13" s="360"/>
      <c r="AP13" s="361"/>
      <c r="AQ13" s="361"/>
      <c r="AR13" s="361"/>
      <c r="AS13" s="361"/>
      <c r="AT13" s="362"/>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row>
    <row r="14" spans="1:99" ht="15" customHeight="1" x14ac:dyDescent="0.25">
      <c r="A14" s="70"/>
      <c r="B14" s="352"/>
      <c r="C14" s="352"/>
      <c r="D14" s="353"/>
      <c r="E14" s="390" t="s">
        <v>112</v>
      </c>
      <c r="F14" s="391"/>
      <c r="G14" s="391"/>
      <c r="H14" s="391"/>
      <c r="I14" s="391"/>
      <c r="J14" s="425" t="str">
        <f>IF(AND('Mapa final'!$K$10="Alta",'Mapa final'!$O$10="Leve"),CONCATENATE("R",'Mapa final'!$A$10),"")</f>
        <v/>
      </c>
      <c r="K14" s="426"/>
      <c r="L14" s="426" t="str">
        <f>IF(AND('Mapa final'!$K$10="Alta",'Mapa final'!$O$10="Leve"),CONCATENATE("R",'Mapa final'!$A$10),"")</f>
        <v/>
      </c>
      <c r="M14" s="426"/>
      <c r="N14" s="426" t="str">
        <f>IF(AND('Mapa final'!$K$10="Alta",'Mapa final'!$O$10="Leve"),CONCATENATE("R",'Mapa final'!$A$10),"")</f>
        <v/>
      </c>
      <c r="O14" s="427"/>
      <c r="P14" s="425" t="str">
        <f>IF(AND('Mapa final'!$K$10="Alta",'Mapa final'!$O$10="Leve"),CONCATENATE("R",'Mapa final'!$A$10),"")</f>
        <v/>
      </c>
      <c r="Q14" s="426"/>
      <c r="R14" s="426" t="str">
        <f>IF(AND('Mapa final'!$K$10="Alta",'Mapa final'!$O$10="Leve"),CONCATENATE("R",'Mapa final'!$A$10),"")</f>
        <v/>
      </c>
      <c r="S14" s="426"/>
      <c r="T14" s="426" t="str">
        <f>IF(AND('Mapa final'!$K$10="Alta",'Mapa final'!$O$10="Leve"),CONCATENATE("R",'Mapa final'!$A$10),"")</f>
        <v/>
      </c>
      <c r="U14" s="427"/>
      <c r="V14" s="403" t="str">
        <f>IF(AND('Mapa final'!$K$10="Muy Alta",'Mapa final'!$O$10="Leve"),CONCATENATE("R",'Mapa final'!$A$10),"")</f>
        <v/>
      </c>
      <c r="W14" s="404"/>
      <c r="X14" s="404" t="str">
        <f>IF(AND('Mapa final'!$K$10="Muy Alta",'Mapa final'!$O$10="Leve"),CONCATENATE("R",'Mapa final'!$A$10),"")</f>
        <v/>
      </c>
      <c r="Y14" s="404"/>
      <c r="Z14" s="404" t="str">
        <f>IF(AND('Mapa final'!$K$10="Muy Alta",'Mapa final'!$O$10="Leve"),CONCATENATE("R",'Mapa final'!$A$10),"")</f>
        <v/>
      </c>
      <c r="AA14" s="406"/>
      <c r="AB14" s="403" t="str">
        <f>IF(AND('Mapa final'!$K$10="Muy Alta",'Mapa final'!$O$10="Leve"),CONCATENATE("R",'Mapa final'!$A$10),"")</f>
        <v/>
      </c>
      <c r="AC14" s="404"/>
      <c r="AD14" s="404" t="str">
        <f>IF(AND('Mapa final'!$K$10="Muy Alta",'Mapa final'!$O$10="Leve"),CONCATENATE("R",'Mapa final'!$A$10),"")</f>
        <v/>
      </c>
      <c r="AE14" s="404"/>
      <c r="AF14" s="404" t="str">
        <f>IF(AND('Mapa final'!$K$10="Muy Alta",'Mapa final'!$O$10="Leve"),CONCATENATE("R",'Mapa final'!$A$10),"")</f>
        <v/>
      </c>
      <c r="AG14" s="406"/>
      <c r="AH14" s="416" t="str">
        <f>IF(AND('Mapa final'!$K$10="Muy Alta",'Mapa final'!$O$10="Catastrófico"),CONCATENATE("R",'Mapa final'!$A$10),"")</f>
        <v/>
      </c>
      <c r="AI14" s="417"/>
      <c r="AJ14" s="417" t="str">
        <f>IF(AND('Mapa final'!$K$10="Muy Alta",'Mapa final'!$O$10="Catastrófico"),CONCATENATE("R",'Mapa final'!$A$10),"")</f>
        <v/>
      </c>
      <c r="AK14" s="417"/>
      <c r="AL14" s="417" t="str">
        <f>IF(AND('Mapa final'!$K$10="Muy Alta",'Mapa final'!$O$10="Catastrófico"),CONCATENATE("R",'Mapa final'!$A$10),"")</f>
        <v/>
      </c>
      <c r="AM14" s="418"/>
      <c r="AN14" s="70"/>
      <c r="AO14" s="363" t="s">
        <v>77</v>
      </c>
      <c r="AP14" s="364"/>
      <c r="AQ14" s="364"/>
      <c r="AR14" s="364"/>
      <c r="AS14" s="364"/>
      <c r="AT14" s="365"/>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row>
    <row r="15" spans="1:99" ht="15" customHeight="1" x14ac:dyDescent="0.25">
      <c r="A15" s="70"/>
      <c r="B15" s="352"/>
      <c r="C15" s="352"/>
      <c r="D15" s="353"/>
      <c r="E15" s="393"/>
      <c r="F15" s="394"/>
      <c r="G15" s="394"/>
      <c r="H15" s="394"/>
      <c r="I15" s="394"/>
      <c r="J15" s="419"/>
      <c r="K15" s="420"/>
      <c r="L15" s="420"/>
      <c r="M15" s="420"/>
      <c r="N15" s="420"/>
      <c r="O15" s="421"/>
      <c r="P15" s="419"/>
      <c r="Q15" s="420"/>
      <c r="R15" s="420"/>
      <c r="S15" s="420"/>
      <c r="T15" s="420"/>
      <c r="U15" s="421"/>
      <c r="V15" s="405"/>
      <c r="W15" s="399"/>
      <c r="X15" s="399"/>
      <c r="Y15" s="399"/>
      <c r="Z15" s="399"/>
      <c r="AA15" s="400"/>
      <c r="AB15" s="405"/>
      <c r="AC15" s="399"/>
      <c r="AD15" s="399"/>
      <c r="AE15" s="399"/>
      <c r="AF15" s="399"/>
      <c r="AG15" s="400"/>
      <c r="AH15" s="410"/>
      <c r="AI15" s="411"/>
      <c r="AJ15" s="411"/>
      <c r="AK15" s="411"/>
      <c r="AL15" s="411"/>
      <c r="AM15" s="412"/>
      <c r="AN15" s="70"/>
      <c r="AO15" s="366"/>
      <c r="AP15" s="367"/>
      <c r="AQ15" s="367"/>
      <c r="AR15" s="367"/>
      <c r="AS15" s="367"/>
      <c r="AT15" s="368"/>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row>
    <row r="16" spans="1:99" ht="15" customHeight="1" x14ac:dyDescent="0.25">
      <c r="A16" s="70"/>
      <c r="B16" s="352"/>
      <c r="C16" s="352"/>
      <c r="D16" s="353"/>
      <c r="E16" s="393"/>
      <c r="F16" s="394"/>
      <c r="G16" s="394"/>
      <c r="H16" s="394"/>
      <c r="I16" s="394"/>
      <c r="J16" s="419" t="str">
        <f>IF(AND('Mapa final'!$K$10="Alta",'Mapa final'!$O$10="Leve"),CONCATENATE("R",'Mapa final'!$A$10),"")</f>
        <v/>
      </c>
      <c r="K16" s="420"/>
      <c r="L16" s="420" t="str">
        <f>IF(AND('Mapa final'!$K$10="Alta",'Mapa final'!$O$10="Leve"),CONCATENATE("R",'Mapa final'!$A$10),"")</f>
        <v/>
      </c>
      <c r="M16" s="420"/>
      <c r="N16" s="420" t="str">
        <f>IF(AND('Mapa final'!$K$10="Alta",'Mapa final'!$O$10="Leve"),CONCATENATE("R",'Mapa final'!$A$10),"")</f>
        <v/>
      </c>
      <c r="O16" s="421"/>
      <c r="P16" s="419" t="str">
        <f>IF(AND('Mapa final'!$K$10="Alta",'Mapa final'!$O$10="Leve"),CONCATENATE("R",'Mapa final'!$A$10),"")</f>
        <v/>
      </c>
      <c r="Q16" s="420"/>
      <c r="R16" s="420" t="str">
        <f>IF(AND('Mapa final'!$K$10="Alta",'Mapa final'!$O$10="Leve"),CONCATENATE("R",'Mapa final'!$A$10),"")</f>
        <v/>
      </c>
      <c r="S16" s="420"/>
      <c r="T16" s="420" t="str">
        <f>IF(AND('Mapa final'!$K$10="Alta",'Mapa final'!$O$10="Leve"),CONCATENATE("R",'Mapa final'!$A$10),"")</f>
        <v/>
      </c>
      <c r="U16" s="421"/>
      <c r="V16" s="405" t="str">
        <f>IF(AND('Mapa final'!$K$10="Muy Alta",'Mapa final'!$O$10="Leve"),CONCATENATE("R",'Mapa final'!$A$10),"")</f>
        <v/>
      </c>
      <c r="W16" s="399"/>
      <c r="X16" s="399" t="str">
        <f>IF(AND('Mapa final'!$K$10="Muy Alta",'Mapa final'!$O$10="Leve"),CONCATENATE("R",'Mapa final'!$A$10),"")</f>
        <v/>
      </c>
      <c r="Y16" s="399"/>
      <c r="Z16" s="399" t="str">
        <f>IF(AND('Mapa final'!$K$10="Muy Alta",'Mapa final'!$O$10="Leve"),CONCATENATE("R",'Mapa final'!$A$10),"")</f>
        <v/>
      </c>
      <c r="AA16" s="400"/>
      <c r="AB16" s="405" t="str">
        <f>IF(AND('Mapa final'!$K$10="Muy Alta",'Mapa final'!$O$10="Leve"),CONCATENATE("R",'Mapa final'!$A$10),"")</f>
        <v/>
      </c>
      <c r="AC16" s="399"/>
      <c r="AD16" s="399" t="str">
        <f>IF(AND('Mapa final'!$K$10="Muy Alta",'Mapa final'!$O$10="Leve"),CONCATENATE("R",'Mapa final'!$A$10),"")</f>
        <v/>
      </c>
      <c r="AE16" s="399"/>
      <c r="AF16" s="399" t="str">
        <f>IF(AND('Mapa final'!$K$10="Muy Alta",'Mapa final'!$O$10="Leve"),CONCATENATE("R",'Mapa final'!$A$10),"")</f>
        <v/>
      </c>
      <c r="AG16" s="400"/>
      <c r="AH16" s="410" t="str">
        <f>IF(AND('Mapa final'!$K$10="Muy Alta",'Mapa final'!$O$10="Catastrófico"),CONCATENATE("R",'Mapa final'!$A$10),"")</f>
        <v/>
      </c>
      <c r="AI16" s="411"/>
      <c r="AJ16" s="411" t="str">
        <f>IF(AND('Mapa final'!$K$10="Muy Alta",'Mapa final'!$O$10="Catastrófico"),CONCATENATE("R",'Mapa final'!$A$10),"")</f>
        <v/>
      </c>
      <c r="AK16" s="411"/>
      <c r="AL16" s="411" t="str">
        <f>IF(AND('Mapa final'!$K$10="Muy Alta",'Mapa final'!$O$10="Catastrófico"),CONCATENATE("R",'Mapa final'!$A$10),"")</f>
        <v/>
      </c>
      <c r="AM16" s="412"/>
      <c r="AN16" s="70"/>
      <c r="AO16" s="366"/>
      <c r="AP16" s="367"/>
      <c r="AQ16" s="367"/>
      <c r="AR16" s="367"/>
      <c r="AS16" s="367"/>
      <c r="AT16" s="368"/>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row>
    <row r="17" spans="1:80" ht="15" customHeight="1" x14ac:dyDescent="0.25">
      <c r="A17" s="70"/>
      <c r="B17" s="352"/>
      <c r="C17" s="352"/>
      <c r="D17" s="353"/>
      <c r="E17" s="393"/>
      <c r="F17" s="394"/>
      <c r="G17" s="394"/>
      <c r="H17" s="394"/>
      <c r="I17" s="394"/>
      <c r="J17" s="419"/>
      <c r="K17" s="420"/>
      <c r="L17" s="420"/>
      <c r="M17" s="420"/>
      <c r="N17" s="420"/>
      <c r="O17" s="421"/>
      <c r="P17" s="419"/>
      <c r="Q17" s="420"/>
      <c r="R17" s="420"/>
      <c r="S17" s="420"/>
      <c r="T17" s="420"/>
      <c r="U17" s="421"/>
      <c r="V17" s="405"/>
      <c r="W17" s="399"/>
      <c r="X17" s="399"/>
      <c r="Y17" s="399"/>
      <c r="Z17" s="399"/>
      <c r="AA17" s="400"/>
      <c r="AB17" s="405"/>
      <c r="AC17" s="399"/>
      <c r="AD17" s="399"/>
      <c r="AE17" s="399"/>
      <c r="AF17" s="399"/>
      <c r="AG17" s="400"/>
      <c r="AH17" s="410"/>
      <c r="AI17" s="411"/>
      <c r="AJ17" s="411"/>
      <c r="AK17" s="411"/>
      <c r="AL17" s="411"/>
      <c r="AM17" s="412"/>
      <c r="AN17" s="70"/>
      <c r="AO17" s="366"/>
      <c r="AP17" s="367"/>
      <c r="AQ17" s="367"/>
      <c r="AR17" s="367"/>
      <c r="AS17" s="367"/>
      <c r="AT17" s="368"/>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row>
    <row r="18" spans="1:80" ht="15" customHeight="1" x14ac:dyDescent="0.25">
      <c r="A18" s="70"/>
      <c r="B18" s="352"/>
      <c r="C18" s="352"/>
      <c r="D18" s="353"/>
      <c r="E18" s="393"/>
      <c r="F18" s="394"/>
      <c r="G18" s="394"/>
      <c r="H18" s="394"/>
      <c r="I18" s="394"/>
      <c r="J18" s="419" t="str">
        <f>IF(AND('Mapa final'!$K$10="Alta",'Mapa final'!$O$10="Leve"),CONCATENATE("R",'Mapa final'!$A$10),"")</f>
        <v/>
      </c>
      <c r="K18" s="420"/>
      <c r="L18" s="420" t="str">
        <f>IF(AND('Mapa final'!$K$10="Alta",'Mapa final'!$O$10="Leve"),CONCATENATE("R",'Mapa final'!$A$10),"")</f>
        <v/>
      </c>
      <c r="M18" s="420"/>
      <c r="N18" s="420" t="str">
        <f>IF(AND('Mapa final'!$K$10="Alta",'Mapa final'!$O$10="Leve"),CONCATENATE("R",'Mapa final'!$A$10),"")</f>
        <v/>
      </c>
      <c r="O18" s="421"/>
      <c r="P18" s="419" t="str">
        <f>IF(AND('Mapa final'!$K$10="Alta",'Mapa final'!$O$10="Leve"),CONCATENATE("R",'Mapa final'!$A$10),"")</f>
        <v/>
      </c>
      <c r="Q18" s="420"/>
      <c r="R18" s="420" t="str">
        <f>IF(AND('Mapa final'!$K$10="Alta",'Mapa final'!$O$10="Leve"),CONCATENATE("R",'Mapa final'!$A$10),"")</f>
        <v/>
      </c>
      <c r="S18" s="420"/>
      <c r="T18" s="420" t="str">
        <f>IF(AND('Mapa final'!$K$10="Alta",'Mapa final'!$O$10="Leve"),CONCATENATE("R",'Mapa final'!$A$10),"")</f>
        <v/>
      </c>
      <c r="U18" s="421"/>
      <c r="V18" s="405" t="str">
        <f>IF(AND('Mapa final'!$K$10="Muy Alta",'Mapa final'!$O$10="Leve"),CONCATENATE("R",'Mapa final'!$A$10),"")</f>
        <v/>
      </c>
      <c r="W18" s="399"/>
      <c r="X18" s="399" t="str">
        <f>IF(AND('Mapa final'!$K$10="Muy Alta",'Mapa final'!$O$10="Leve"),CONCATENATE("R",'Mapa final'!$A$10),"")</f>
        <v/>
      </c>
      <c r="Y18" s="399"/>
      <c r="Z18" s="399" t="str">
        <f>IF(AND('Mapa final'!$K$10="Muy Alta",'Mapa final'!$O$10="Leve"),CONCATENATE("R",'Mapa final'!$A$10),"")</f>
        <v/>
      </c>
      <c r="AA18" s="400"/>
      <c r="AB18" s="405" t="str">
        <f>IF(AND('Mapa final'!$K$10="Muy Alta",'Mapa final'!$O$10="Leve"),CONCATENATE("R",'Mapa final'!$A$10),"")</f>
        <v/>
      </c>
      <c r="AC18" s="399"/>
      <c r="AD18" s="399" t="str">
        <f>IF(AND('Mapa final'!$K$10="Muy Alta",'Mapa final'!$O$10="Leve"),CONCATENATE("R",'Mapa final'!$A$10),"")</f>
        <v/>
      </c>
      <c r="AE18" s="399"/>
      <c r="AF18" s="399" t="str">
        <f>IF(AND('Mapa final'!$K$10="Muy Alta",'Mapa final'!$O$10="Leve"),CONCATENATE("R",'Mapa final'!$A$10),"")</f>
        <v/>
      </c>
      <c r="AG18" s="400"/>
      <c r="AH18" s="410" t="str">
        <f>IF(AND('Mapa final'!$K$10="Muy Alta",'Mapa final'!$O$10="Catastrófico"),CONCATENATE("R",'Mapa final'!$A$10),"")</f>
        <v/>
      </c>
      <c r="AI18" s="411"/>
      <c r="AJ18" s="411" t="str">
        <f>IF(AND('Mapa final'!$K$10="Muy Alta",'Mapa final'!$O$10="Catastrófico"),CONCATENATE("R",'Mapa final'!$A$10),"")</f>
        <v/>
      </c>
      <c r="AK18" s="411"/>
      <c r="AL18" s="411" t="str">
        <f>IF(AND('Mapa final'!$K$10="Muy Alta",'Mapa final'!$O$10="Catastrófico"),CONCATENATE("R",'Mapa final'!$A$10),"")</f>
        <v/>
      </c>
      <c r="AM18" s="412"/>
      <c r="AN18" s="70"/>
      <c r="AO18" s="366"/>
      <c r="AP18" s="367"/>
      <c r="AQ18" s="367"/>
      <c r="AR18" s="367"/>
      <c r="AS18" s="367"/>
      <c r="AT18" s="368"/>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row>
    <row r="19" spans="1:80" ht="15" customHeight="1" x14ac:dyDescent="0.25">
      <c r="A19" s="70"/>
      <c r="B19" s="352"/>
      <c r="C19" s="352"/>
      <c r="D19" s="353"/>
      <c r="E19" s="393"/>
      <c r="F19" s="394"/>
      <c r="G19" s="394"/>
      <c r="H19" s="394"/>
      <c r="I19" s="394"/>
      <c r="J19" s="419"/>
      <c r="K19" s="420"/>
      <c r="L19" s="420"/>
      <c r="M19" s="420"/>
      <c r="N19" s="420"/>
      <c r="O19" s="421"/>
      <c r="P19" s="419"/>
      <c r="Q19" s="420"/>
      <c r="R19" s="420"/>
      <c r="S19" s="420"/>
      <c r="T19" s="420"/>
      <c r="U19" s="421"/>
      <c r="V19" s="405"/>
      <c r="W19" s="399"/>
      <c r="X19" s="399"/>
      <c r="Y19" s="399"/>
      <c r="Z19" s="399"/>
      <c r="AA19" s="400"/>
      <c r="AB19" s="405"/>
      <c r="AC19" s="399"/>
      <c r="AD19" s="399"/>
      <c r="AE19" s="399"/>
      <c r="AF19" s="399"/>
      <c r="AG19" s="400"/>
      <c r="AH19" s="410"/>
      <c r="AI19" s="411"/>
      <c r="AJ19" s="411"/>
      <c r="AK19" s="411"/>
      <c r="AL19" s="411"/>
      <c r="AM19" s="412"/>
      <c r="AN19" s="70"/>
      <c r="AO19" s="366"/>
      <c r="AP19" s="367"/>
      <c r="AQ19" s="367"/>
      <c r="AR19" s="367"/>
      <c r="AS19" s="367"/>
      <c r="AT19" s="368"/>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row>
    <row r="20" spans="1:80" ht="15" customHeight="1" x14ac:dyDescent="0.25">
      <c r="A20" s="70"/>
      <c r="B20" s="352"/>
      <c r="C20" s="352"/>
      <c r="D20" s="353"/>
      <c r="E20" s="393"/>
      <c r="F20" s="394"/>
      <c r="G20" s="394"/>
      <c r="H20" s="394"/>
      <c r="I20" s="394"/>
      <c r="J20" s="419" t="str">
        <f>IF(AND('Mapa final'!$K$10="Alta",'Mapa final'!$O$10="Leve"),CONCATENATE("R",'Mapa final'!$A$10),"")</f>
        <v/>
      </c>
      <c r="K20" s="420"/>
      <c r="L20" s="420" t="str">
        <f>IF(AND('Mapa final'!$K$10="Alta",'Mapa final'!$O$10="Leve"),CONCATENATE("R",'Mapa final'!$A$10),"")</f>
        <v/>
      </c>
      <c r="M20" s="420"/>
      <c r="N20" s="420" t="str">
        <f>IF(AND('Mapa final'!$K$10="Alta",'Mapa final'!$O$10="Leve"),CONCATENATE("R",'Mapa final'!$A$10),"")</f>
        <v/>
      </c>
      <c r="O20" s="421"/>
      <c r="P20" s="419" t="str">
        <f>IF(AND('Mapa final'!$K$10="Alta",'Mapa final'!$O$10="Leve"),CONCATENATE("R",'Mapa final'!$A$10),"")</f>
        <v/>
      </c>
      <c r="Q20" s="420"/>
      <c r="R20" s="420" t="str">
        <f>IF(AND('Mapa final'!$K$10="Alta",'Mapa final'!$O$10="Leve"),CONCATENATE("R",'Mapa final'!$A$10),"")</f>
        <v/>
      </c>
      <c r="S20" s="420"/>
      <c r="T20" s="420" t="str">
        <f>IF(AND('Mapa final'!$K$10="Alta",'Mapa final'!$O$10="Leve"),CONCATENATE("R",'Mapa final'!$A$10),"")</f>
        <v/>
      </c>
      <c r="U20" s="421"/>
      <c r="V20" s="405" t="str">
        <f>IF(AND('Mapa final'!$K$10="Muy Alta",'Mapa final'!$O$10="Leve"),CONCATENATE("R",'Mapa final'!$A$10),"")</f>
        <v/>
      </c>
      <c r="W20" s="399"/>
      <c r="X20" s="399" t="str">
        <f>IF(AND('Mapa final'!$K$10="Muy Alta",'Mapa final'!$O$10="Leve"),CONCATENATE("R",'Mapa final'!$A$10),"")</f>
        <v/>
      </c>
      <c r="Y20" s="399"/>
      <c r="Z20" s="399" t="str">
        <f>IF(AND('Mapa final'!$K$10="Muy Alta",'Mapa final'!$O$10="Leve"),CONCATENATE("R",'Mapa final'!$A$10),"")</f>
        <v/>
      </c>
      <c r="AA20" s="400"/>
      <c r="AB20" s="405" t="str">
        <f>IF(AND('Mapa final'!$K$10="Muy Alta",'Mapa final'!$O$10="Leve"),CONCATENATE("R",'Mapa final'!$A$10),"")</f>
        <v/>
      </c>
      <c r="AC20" s="399"/>
      <c r="AD20" s="399" t="str">
        <f>IF(AND('Mapa final'!$K$10="Muy Alta",'Mapa final'!$O$10="Leve"),CONCATENATE("R",'Mapa final'!$A$10),"")</f>
        <v/>
      </c>
      <c r="AE20" s="399"/>
      <c r="AF20" s="399" t="str">
        <f>IF(AND('Mapa final'!$K$10="Muy Alta",'Mapa final'!$O$10="Leve"),CONCATENATE("R",'Mapa final'!$A$10),"")</f>
        <v/>
      </c>
      <c r="AG20" s="400"/>
      <c r="AH20" s="410" t="str">
        <f>IF(AND('Mapa final'!$K$10="Muy Alta",'Mapa final'!$O$10="Catastrófico"),CONCATENATE("R",'Mapa final'!$A$10),"")</f>
        <v/>
      </c>
      <c r="AI20" s="411"/>
      <c r="AJ20" s="411" t="str">
        <f>IF(AND('Mapa final'!$K$10="Muy Alta",'Mapa final'!$O$10="Catastrófico"),CONCATENATE("R",'Mapa final'!$A$10),"")</f>
        <v/>
      </c>
      <c r="AK20" s="411"/>
      <c r="AL20" s="411" t="str">
        <f>IF(AND('Mapa final'!$K$10="Muy Alta",'Mapa final'!$O$10="Catastrófico"),CONCATENATE("R",'Mapa final'!$A$10),"")</f>
        <v/>
      </c>
      <c r="AM20" s="412"/>
      <c r="AN20" s="70"/>
      <c r="AO20" s="366"/>
      <c r="AP20" s="367"/>
      <c r="AQ20" s="367"/>
      <c r="AR20" s="367"/>
      <c r="AS20" s="367"/>
      <c r="AT20" s="368"/>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row>
    <row r="21" spans="1:80" ht="15.75" customHeight="1" thickBot="1" x14ac:dyDescent="0.3">
      <c r="A21" s="70"/>
      <c r="B21" s="352"/>
      <c r="C21" s="352"/>
      <c r="D21" s="353"/>
      <c r="E21" s="396"/>
      <c r="F21" s="397"/>
      <c r="G21" s="397"/>
      <c r="H21" s="397"/>
      <c r="I21" s="397"/>
      <c r="J21" s="422"/>
      <c r="K21" s="423"/>
      <c r="L21" s="423"/>
      <c r="M21" s="423"/>
      <c r="N21" s="423"/>
      <c r="O21" s="424"/>
      <c r="P21" s="422"/>
      <c r="Q21" s="423"/>
      <c r="R21" s="423"/>
      <c r="S21" s="423"/>
      <c r="T21" s="423"/>
      <c r="U21" s="424"/>
      <c r="V21" s="409"/>
      <c r="W21" s="401"/>
      <c r="X21" s="401"/>
      <c r="Y21" s="401"/>
      <c r="Z21" s="401"/>
      <c r="AA21" s="402"/>
      <c r="AB21" s="409"/>
      <c r="AC21" s="401"/>
      <c r="AD21" s="401"/>
      <c r="AE21" s="401"/>
      <c r="AF21" s="401"/>
      <c r="AG21" s="402"/>
      <c r="AH21" s="413"/>
      <c r="AI21" s="414"/>
      <c r="AJ21" s="414"/>
      <c r="AK21" s="414"/>
      <c r="AL21" s="414"/>
      <c r="AM21" s="415"/>
      <c r="AN21" s="70"/>
      <c r="AO21" s="369"/>
      <c r="AP21" s="370"/>
      <c r="AQ21" s="370"/>
      <c r="AR21" s="370"/>
      <c r="AS21" s="370"/>
      <c r="AT21" s="371"/>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row>
    <row r="22" spans="1:80" ht="15" customHeight="1" x14ac:dyDescent="0.25">
      <c r="A22" s="70"/>
      <c r="B22" s="352"/>
      <c r="C22" s="352"/>
      <c r="D22" s="353"/>
      <c r="E22" s="390" t="s">
        <v>114</v>
      </c>
      <c r="F22" s="391"/>
      <c r="G22" s="391"/>
      <c r="H22" s="391"/>
      <c r="I22" s="392"/>
      <c r="J22" s="425" t="str">
        <f>IF(AND('Mapa final'!$K$14="media",'Mapa final'!$O$14="Leve"),CONCATENATE("R",'Mapa final'!$A$14),"")</f>
        <v>R4</v>
      </c>
      <c r="K22" s="426"/>
      <c r="L22" s="426" t="str">
        <f>IF(AND('Mapa final'!$K$10="Alta",'Mapa final'!$O$10="Leve"),CONCATENATE("R",'Mapa final'!$A$10),"")</f>
        <v/>
      </c>
      <c r="M22" s="426"/>
      <c r="N22" s="420" t="str">
        <f>IF(AND('Mapa final'!$K$17="media",'Mapa final'!$O$17="Leve"),CONCATENATE("R",'Mapa final'!$A$17),"")</f>
        <v/>
      </c>
      <c r="O22" s="420"/>
      <c r="P22" s="425" t="str">
        <f>IF(AND('Mapa final'!$K$10="Alta",'Mapa final'!$O$10="Leve"),CONCATENATE("R",'Mapa final'!$A$10),"")</f>
        <v/>
      </c>
      <c r="Q22" s="426"/>
      <c r="R22" s="426" t="str">
        <f>IF(AND('Mapa final'!$K$10="Alta",'Mapa final'!$O$10="Leve"),CONCATENATE("R",'Mapa final'!$A$10),"")</f>
        <v/>
      </c>
      <c r="S22" s="426"/>
      <c r="T22" s="426" t="str">
        <f>IF(AND('Mapa final'!$K$10="Alta",'Mapa final'!$O$10="Leve"),CONCATENATE("R",'Mapa final'!$A$10),"")</f>
        <v/>
      </c>
      <c r="U22" s="427"/>
      <c r="V22" s="425" t="str">
        <f>IF(AND('Mapa final'!$K$10="Alta",'Mapa final'!$O$10="Leve"),CONCATENATE("R",'Mapa final'!$A$10),"")</f>
        <v/>
      </c>
      <c r="W22" s="426"/>
      <c r="X22" s="426" t="str">
        <f>IF(AND('Mapa final'!$K$10="Alta",'Mapa final'!$O$10="Leve"),CONCATENATE("R",'Mapa final'!$A$10),"")</f>
        <v/>
      </c>
      <c r="Y22" s="426"/>
      <c r="Z22" s="426" t="str">
        <f>IF(AND('Mapa final'!$K$10="Alta",'Mapa final'!$O$10="Leve"),CONCATENATE("R",'Mapa final'!$A$10),"")</f>
        <v/>
      </c>
      <c r="AA22" s="427"/>
      <c r="AB22" s="403" t="str">
        <f>IF(AND('Mapa final'!$K$10="Muy Alta",'Mapa final'!$O$10="Leve"),CONCATENATE("R",'Mapa final'!$A$10),"")</f>
        <v/>
      </c>
      <c r="AC22" s="404"/>
      <c r="AD22" s="404" t="str">
        <f>IF(AND('Mapa final'!$K$10="Muy Alta",'Mapa final'!$O$10="Leve"),CONCATENATE("R",'Mapa final'!$A$10),"")</f>
        <v/>
      </c>
      <c r="AE22" s="404"/>
      <c r="AF22" s="404" t="str">
        <f>IF(AND('Mapa final'!$K$10="Muy Alta",'Mapa final'!$O$10="Leve"),CONCATENATE("R",'Mapa final'!$A$10),"")</f>
        <v/>
      </c>
      <c r="AG22" s="406"/>
      <c r="AH22" s="416" t="str">
        <f>IF(AND('Mapa final'!$K$10="Muy Alta",'Mapa final'!$O$10="Catastrófico"),CONCATENATE("R",'Mapa final'!$A$10),"")</f>
        <v/>
      </c>
      <c r="AI22" s="417"/>
      <c r="AJ22" s="417" t="str">
        <f>IF(AND('Mapa final'!$K$10="Muy Alta",'Mapa final'!$O$10="Catastrófico"),CONCATENATE("R",'Mapa final'!$A$10),"")</f>
        <v/>
      </c>
      <c r="AK22" s="417"/>
      <c r="AL22" s="417" t="str">
        <f>IF(AND('Mapa final'!$K$10="Muy Alta",'Mapa final'!$O$10="Catastrófico"),CONCATENATE("R",'Mapa final'!$A$10),"")</f>
        <v/>
      </c>
      <c r="AM22" s="418"/>
      <c r="AN22" s="70"/>
      <c r="AO22" s="372" t="s">
        <v>78</v>
      </c>
      <c r="AP22" s="373"/>
      <c r="AQ22" s="373"/>
      <c r="AR22" s="373"/>
      <c r="AS22" s="373"/>
      <c r="AT22" s="374"/>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row>
    <row r="23" spans="1:80" ht="15" customHeight="1" x14ac:dyDescent="0.25">
      <c r="A23" s="70"/>
      <c r="B23" s="352"/>
      <c r="C23" s="352"/>
      <c r="D23" s="353"/>
      <c r="E23" s="393"/>
      <c r="F23" s="394"/>
      <c r="G23" s="394"/>
      <c r="H23" s="394"/>
      <c r="I23" s="395"/>
      <c r="J23" s="419"/>
      <c r="K23" s="420"/>
      <c r="L23" s="420"/>
      <c r="M23" s="420"/>
      <c r="N23" s="420"/>
      <c r="O23" s="420"/>
      <c r="P23" s="419"/>
      <c r="Q23" s="420"/>
      <c r="R23" s="420"/>
      <c r="S23" s="420"/>
      <c r="T23" s="420"/>
      <c r="U23" s="421"/>
      <c r="V23" s="419"/>
      <c r="W23" s="420"/>
      <c r="X23" s="420"/>
      <c r="Y23" s="420"/>
      <c r="Z23" s="420"/>
      <c r="AA23" s="421"/>
      <c r="AB23" s="405"/>
      <c r="AC23" s="399"/>
      <c r="AD23" s="399"/>
      <c r="AE23" s="399"/>
      <c r="AF23" s="399"/>
      <c r="AG23" s="400"/>
      <c r="AH23" s="410"/>
      <c r="AI23" s="411"/>
      <c r="AJ23" s="411"/>
      <c r="AK23" s="411"/>
      <c r="AL23" s="411"/>
      <c r="AM23" s="412"/>
      <c r="AN23" s="70"/>
      <c r="AO23" s="375"/>
      <c r="AP23" s="376"/>
      <c r="AQ23" s="376"/>
      <c r="AR23" s="376"/>
      <c r="AS23" s="376"/>
      <c r="AT23" s="377"/>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row>
    <row r="24" spans="1:80" ht="15" customHeight="1" x14ac:dyDescent="0.25">
      <c r="A24" s="70"/>
      <c r="B24" s="352"/>
      <c r="C24" s="352"/>
      <c r="D24" s="353"/>
      <c r="E24" s="393"/>
      <c r="F24" s="394"/>
      <c r="G24" s="394"/>
      <c r="H24" s="394"/>
      <c r="I24" s="395"/>
      <c r="J24" s="419" t="str">
        <f>IF(AND('Mapa final'!$K$10="Alta",'Mapa final'!$O$10="Leve"),CONCATENATE("R",'Mapa final'!$A$10),"")</f>
        <v/>
      </c>
      <c r="K24" s="420"/>
      <c r="L24" s="420" t="str">
        <f>IF(AND('Mapa final'!$K$10="Alta",'Mapa final'!$O$10="Leve"),CONCATENATE("R",'Mapa final'!$A$10),"")</f>
        <v/>
      </c>
      <c r="M24" s="420"/>
      <c r="N24" s="420" t="str">
        <f>IF(AND('Mapa final'!$K$10="Alta",'Mapa final'!$O$10="Leve"),CONCATENATE("R",'Mapa final'!$A$10),"")</f>
        <v/>
      </c>
      <c r="O24" s="421"/>
      <c r="P24" s="419" t="str">
        <f>IF(AND('Mapa final'!$K$10="Alta",'Mapa final'!$O$10="Leve"),CONCATENATE("R",'Mapa final'!$A$10),"")</f>
        <v/>
      </c>
      <c r="Q24" s="420"/>
      <c r="R24" s="420" t="str">
        <f>IF(AND('Mapa final'!$K$10="Alta",'Mapa final'!$O$10="Leve"),CONCATENATE("R",'Mapa final'!$A$10),"")</f>
        <v/>
      </c>
      <c r="S24" s="420"/>
      <c r="T24" s="420" t="str">
        <f>IF(AND('Mapa final'!$K$10="Alta",'Mapa final'!$O$10="Leve"),CONCATENATE("R",'Mapa final'!$A$10),"")</f>
        <v/>
      </c>
      <c r="U24" s="421"/>
      <c r="V24" s="419" t="str">
        <f>IF(AND('Mapa final'!$K$10="Alta",'Mapa final'!$O$10="Leve"),CONCATENATE("R",'Mapa final'!$A$10),"")</f>
        <v/>
      </c>
      <c r="W24" s="420"/>
      <c r="X24" s="420" t="str">
        <f>IF(AND('Mapa final'!$K$16="media",'Mapa final'!$O$16="moderado"),CONCATENATE("R",'Mapa final'!$A$16),"")</f>
        <v>R6</v>
      </c>
      <c r="Y24" s="420"/>
      <c r="Z24" s="420" t="str">
        <f>IF(AND('Mapa final'!$K$10="Alta",'Mapa final'!$O$10="Leve"),CONCATENATE("R",'Mapa final'!$A$10),"")</f>
        <v/>
      </c>
      <c r="AA24" s="421"/>
      <c r="AB24" s="405" t="str">
        <f>IF(AND('Mapa final'!$K$10="Muy Alta",'Mapa final'!$O$10="Leve"),CONCATENATE("R",'Mapa final'!$A$10),"")</f>
        <v/>
      </c>
      <c r="AC24" s="399"/>
      <c r="AD24" s="399" t="str">
        <f>IF(AND('Mapa final'!$K$10="Muy Alta",'Mapa final'!$O$10="Leve"),CONCATENATE("R",'Mapa final'!$A$10),"")</f>
        <v/>
      </c>
      <c r="AE24" s="399"/>
      <c r="AF24" s="399" t="str">
        <f>IF(AND('Mapa final'!$K$10="Muy Alta",'Mapa final'!$O$10="Leve"),CONCATENATE("R",'Mapa final'!$A$10),"")</f>
        <v/>
      </c>
      <c r="AG24" s="400"/>
      <c r="AH24" s="410" t="str">
        <f>IF(AND('Mapa final'!$K$10="Muy Alta",'Mapa final'!$O$10="Catastrófico"),CONCATENATE("R",'Mapa final'!$A$10),"")</f>
        <v/>
      </c>
      <c r="AI24" s="411"/>
      <c r="AJ24" s="411" t="str">
        <f>IF(AND('Mapa final'!$K$10="Muy Alta",'Mapa final'!$O$10="Catastrófico"),CONCATENATE("R",'Mapa final'!$A$10),"")</f>
        <v/>
      </c>
      <c r="AK24" s="411"/>
      <c r="AL24" s="411" t="str">
        <f>IF(AND('Mapa final'!$K$10="Muy Alta",'Mapa final'!$O$10="Catastrófico"),CONCATENATE("R",'Mapa final'!$A$10),"")</f>
        <v/>
      </c>
      <c r="AM24" s="412"/>
      <c r="AN24" s="70"/>
      <c r="AO24" s="375"/>
      <c r="AP24" s="376"/>
      <c r="AQ24" s="376"/>
      <c r="AR24" s="376"/>
      <c r="AS24" s="376"/>
      <c r="AT24" s="377"/>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row>
    <row r="25" spans="1:80" ht="15" customHeight="1" x14ac:dyDescent="0.25">
      <c r="A25" s="70"/>
      <c r="B25" s="352"/>
      <c r="C25" s="352"/>
      <c r="D25" s="353"/>
      <c r="E25" s="393"/>
      <c r="F25" s="394"/>
      <c r="G25" s="394"/>
      <c r="H25" s="394"/>
      <c r="I25" s="395"/>
      <c r="J25" s="419"/>
      <c r="K25" s="420"/>
      <c r="L25" s="420"/>
      <c r="M25" s="420"/>
      <c r="N25" s="420"/>
      <c r="O25" s="421"/>
      <c r="P25" s="419"/>
      <c r="Q25" s="420"/>
      <c r="R25" s="420"/>
      <c r="S25" s="420"/>
      <c r="T25" s="420"/>
      <c r="U25" s="421"/>
      <c r="V25" s="419"/>
      <c r="W25" s="420"/>
      <c r="X25" s="420"/>
      <c r="Y25" s="420"/>
      <c r="Z25" s="420"/>
      <c r="AA25" s="421"/>
      <c r="AB25" s="405"/>
      <c r="AC25" s="399"/>
      <c r="AD25" s="399"/>
      <c r="AE25" s="399"/>
      <c r="AF25" s="399"/>
      <c r="AG25" s="400"/>
      <c r="AH25" s="410"/>
      <c r="AI25" s="411"/>
      <c r="AJ25" s="411"/>
      <c r="AK25" s="411"/>
      <c r="AL25" s="411"/>
      <c r="AM25" s="412"/>
      <c r="AN25" s="70"/>
      <c r="AO25" s="375"/>
      <c r="AP25" s="376"/>
      <c r="AQ25" s="376"/>
      <c r="AR25" s="376"/>
      <c r="AS25" s="376"/>
      <c r="AT25" s="377"/>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row>
    <row r="26" spans="1:80" ht="15" customHeight="1" x14ac:dyDescent="0.25">
      <c r="A26" s="70"/>
      <c r="B26" s="352"/>
      <c r="C26" s="352"/>
      <c r="D26" s="353"/>
      <c r="E26" s="393"/>
      <c r="F26" s="394"/>
      <c r="G26" s="394"/>
      <c r="H26" s="394"/>
      <c r="I26" s="395"/>
      <c r="J26" s="419" t="str">
        <f>IF(AND('Mapa final'!$K$10="Alta",'Mapa final'!$O$10="Leve"),CONCATENATE("R",'Mapa final'!$A$10),"")</f>
        <v/>
      </c>
      <c r="K26" s="420"/>
      <c r="L26" s="420" t="str">
        <f>IF(AND('Mapa final'!$K$15="media",'Mapa final'!$O$15="Leve"),CONCATENATE("R",'Mapa final'!$A$15),"")</f>
        <v>R5</v>
      </c>
      <c r="M26" s="420"/>
      <c r="N26" s="420" t="str">
        <f>IF(AND('Mapa final'!$K$10="Alta",'Mapa final'!$O$10="Leve"),CONCATENATE("R",'Mapa final'!$A$10),"")</f>
        <v/>
      </c>
      <c r="O26" s="421"/>
      <c r="P26" s="419" t="str">
        <f>IF(AND('Mapa final'!$K$10="Alta",'Mapa final'!$O$10="Leve"),CONCATENATE("R",'Mapa final'!$A$10),"")</f>
        <v/>
      </c>
      <c r="Q26" s="420"/>
      <c r="R26" s="420" t="str">
        <f>IF(AND('Mapa final'!$K$10="Alta",'Mapa final'!$O$10="Leve"),CONCATENATE("R",'Mapa final'!$A$10),"")</f>
        <v/>
      </c>
      <c r="S26" s="420"/>
      <c r="T26" s="420" t="str">
        <f>IF(AND('Mapa final'!$K$10="Alta",'Mapa final'!$O$10="Leve"),CONCATENATE("R",'Mapa final'!$A$10),"")</f>
        <v/>
      </c>
      <c r="U26" s="421"/>
      <c r="V26" s="419" t="str">
        <f>IF(AND('Mapa final'!$K$10="Alta",'Mapa final'!$O$10="Leve"),CONCATENATE("R",'Mapa final'!$A$10),"")</f>
        <v/>
      </c>
      <c r="W26" s="420"/>
      <c r="X26" s="420" t="str">
        <f>IF(AND('Mapa final'!$K$10="Alta",'Mapa final'!$O$10="Leve"),CONCATENATE("R",'Mapa final'!$A$10),"")</f>
        <v/>
      </c>
      <c r="Y26" s="420"/>
      <c r="Z26" s="420" t="str">
        <f>IF(AND('Mapa final'!$K$10="Alta",'Mapa final'!$O$10="Leve"),CONCATENATE("R",'Mapa final'!$A$10),"")</f>
        <v/>
      </c>
      <c r="AA26" s="421"/>
      <c r="AB26" s="405" t="str">
        <f>IF(AND('Mapa final'!$K$10="Muy Alta",'Mapa final'!$O$10="Leve"),CONCATENATE("R",'Mapa final'!$A$10),"")</f>
        <v/>
      </c>
      <c r="AC26" s="399"/>
      <c r="AD26" s="399" t="str">
        <f>IF(AND('Mapa final'!$K$10="Muy Alta",'Mapa final'!$O$10="Leve"),CONCATENATE("R",'Mapa final'!$A$10),"")</f>
        <v/>
      </c>
      <c r="AE26" s="399"/>
      <c r="AF26" s="399" t="str">
        <f>IF(AND('Mapa final'!$K$10="Muy Alta",'Mapa final'!$O$10="Leve"),CONCATENATE("R",'Mapa final'!$A$10),"")</f>
        <v/>
      </c>
      <c r="AG26" s="400"/>
      <c r="AH26" s="410" t="str">
        <f>IF(AND('Mapa final'!$K$10="Muy Alta",'Mapa final'!$O$10="Catastrófico"),CONCATENATE("R",'Mapa final'!$A$10),"")</f>
        <v/>
      </c>
      <c r="AI26" s="411"/>
      <c r="AJ26" s="411" t="str">
        <f>IF(AND('Mapa final'!$K$10="Muy Alta",'Mapa final'!$O$10="Catastrófico"),CONCATENATE("R",'Mapa final'!$A$10),"")</f>
        <v/>
      </c>
      <c r="AK26" s="411"/>
      <c r="AL26" s="411" t="str">
        <f>IF(AND('Mapa final'!$K$10="Muy Alta",'Mapa final'!$O$10="Catastrófico"),CONCATENATE("R",'Mapa final'!$A$10),"")</f>
        <v/>
      </c>
      <c r="AM26" s="412"/>
      <c r="AN26" s="70"/>
      <c r="AO26" s="375"/>
      <c r="AP26" s="376"/>
      <c r="AQ26" s="376"/>
      <c r="AR26" s="376"/>
      <c r="AS26" s="376"/>
      <c r="AT26" s="377"/>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row>
    <row r="27" spans="1:80" ht="15" customHeight="1" x14ac:dyDescent="0.25">
      <c r="A27" s="70"/>
      <c r="B27" s="352"/>
      <c r="C27" s="352"/>
      <c r="D27" s="353"/>
      <c r="E27" s="393"/>
      <c r="F27" s="394"/>
      <c r="G27" s="394"/>
      <c r="H27" s="394"/>
      <c r="I27" s="395"/>
      <c r="J27" s="419"/>
      <c r="K27" s="420"/>
      <c r="L27" s="420"/>
      <c r="M27" s="420"/>
      <c r="N27" s="420"/>
      <c r="O27" s="421"/>
      <c r="P27" s="419"/>
      <c r="Q27" s="420"/>
      <c r="R27" s="420"/>
      <c r="S27" s="420"/>
      <c r="T27" s="420"/>
      <c r="U27" s="421"/>
      <c r="V27" s="419"/>
      <c r="W27" s="420"/>
      <c r="X27" s="420"/>
      <c r="Y27" s="420"/>
      <c r="Z27" s="420"/>
      <c r="AA27" s="421"/>
      <c r="AB27" s="405"/>
      <c r="AC27" s="399"/>
      <c r="AD27" s="399"/>
      <c r="AE27" s="399"/>
      <c r="AF27" s="399"/>
      <c r="AG27" s="400"/>
      <c r="AH27" s="410"/>
      <c r="AI27" s="411"/>
      <c r="AJ27" s="411"/>
      <c r="AK27" s="411"/>
      <c r="AL27" s="411"/>
      <c r="AM27" s="412"/>
      <c r="AN27" s="70"/>
      <c r="AO27" s="375"/>
      <c r="AP27" s="376"/>
      <c r="AQ27" s="376"/>
      <c r="AR27" s="376"/>
      <c r="AS27" s="376"/>
      <c r="AT27" s="377"/>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row>
    <row r="28" spans="1:80" ht="15" customHeight="1" x14ac:dyDescent="0.25">
      <c r="A28" s="70"/>
      <c r="B28" s="352"/>
      <c r="C28" s="352"/>
      <c r="D28" s="353"/>
      <c r="E28" s="393"/>
      <c r="F28" s="394"/>
      <c r="G28" s="394"/>
      <c r="H28" s="394"/>
      <c r="I28" s="395"/>
      <c r="J28" s="419" t="str">
        <f>IF(AND('Mapa final'!$K$10="Alta",'Mapa final'!$O$10="Leve"),CONCATENATE("R",'Mapa final'!$A$10),"")</f>
        <v/>
      </c>
      <c r="K28" s="420"/>
      <c r="L28" s="420" t="str">
        <f>IF(AND('Mapa final'!$K$10="Alta",'Mapa final'!$O$10="Leve"),CONCATENATE("R",'Mapa final'!$A$10),"")</f>
        <v/>
      </c>
      <c r="M28" s="420"/>
      <c r="N28" s="420" t="str">
        <f>IF(AND('Mapa final'!$K$10="Alta",'Mapa final'!$O$10="Leve"),CONCATENATE("R",'Mapa final'!$A$10),"")</f>
        <v/>
      </c>
      <c r="O28" s="421"/>
      <c r="P28" s="419" t="str">
        <f>IF(AND('Mapa final'!$K$10="Alta",'Mapa final'!$O$10="Leve"),CONCATENATE("R",'Mapa final'!$A$10),"")</f>
        <v/>
      </c>
      <c r="Q28" s="420"/>
      <c r="R28" s="420" t="str">
        <f>IF(AND('Mapa final'!$K$10="Alta",'Mapa final'!$O$10="Leve"),CONCATENATE("R",'Mapa final'!$A$10),"")</f>
        <v/>
      </c>
      <c r="S28" s="420"/>
      <c r="T28" s="420" t="str">
        <f>IF(AND('Mapa final'!$K$10="Alta",'Mapa final'!$O$10="Leve"),CONCATENATE("R",'Mapa final'!$A$10),"")</f>
        <v/>
      </c>
      <c r="U28" s="421"/>
      <c r="V28" s="419" t="str">
        <f>IF(AND('Mapa final'!$K$10="Alta",'Mapa final'!$O$10="Leve"),CONCATENATE("R",'Mapa final'!$A$10),"")</f>
        <v/>
      </c>
      <c r="W28" s="420"/>
      <c r="X28" s="420" t="str">
        <f>IF(AND('Mapa final'!$K$10="Alta",'Mapa final'!$O$10="Leve"),CONCATENATE("R",'Mapa final'!$A$10),"")</f>
        <v/>
      </c>
      <c r="Y28" s="420"/>
      <c r="Z28" s="420" t="str">
        <f>IF(AND('Mapa final'!$K$10="Alta",'Mapa final'!$O$10="Leve"),CONCATENATE("R",'Mapa final'!$A$10),"")</f>
        <v/>
      </c>
      <c r="AA28" s="421"/>
      <c r="AB28" s="405" t="str">
        <f>IF(AND('Mapa final'!$K$10="Muy Alta",'Mapa final'!$O$10="Leve"),CONCATENATE("R",'Mapa final'!$A$10),"")</f>
        <v/>
      </c>
      <c r="AC28" s="399"/>
      <c r="AD28" s="399" t="str">
        <f>IF(AND('Mapa final'!$K$10="Muy Alta",'Mapa final'!$O$10="Leve"),CONCATENATE("R",'Mapa final'!$A$10),"")</f>
        <v/>
      </c>
      <c r="AE28" s="399"/>
      <c r="AF28" s="399" t="str">
        <f>IF(AND('Mapa final'!$K$10="Muy Alta",'Mapa final'!$O$10="Leve"),CONCATENATE("R",'Mapa final'!$A$10),"")</f>
        <v/>
      </c>
      <c r="AG28" s="400"/>
      <c r="AH28" s="410" t="str">
        <f>IF(AND('Mapa final'!$K$10="Muy Alta",'Mapa final'!$O$10="Catastrófico"),CONCATENATE("R",'Mapa final'!$A$10),"")</f>
        <v/>
      </c>
      <c r="AI28" s="411"/>
      <c r="AJ28" s="411" t="str">
        <f>IF(AND('Mapa final'!$K$10="Muy Alta",'Mapa final'!$O$10="Catastrófico"),CONCATENATE("R",'Mapa final'!$A$10),"")</f>
        <v/>
      </c>
      <c r="AK28" s="411"/>
      <c r="AL28" s="411" t="str">
        <f>IF(AND('Mapa final'!$K$10="Muy Alta",'Mapa final'!$O$10="Catastrófico"),CONCATENATE("R",'Mapa final'!$A$10),"")</f>
        <v/>
      </c>
      <c r="AM28" s="412"/>
      <c r="AN28" s="70"/>
      <c r="AO28" s="375"/>
      <c r="AP28" s="376"/>
      <c r="AQ28" s="376"/>
      <c r="AR28" s="376"/>
      <c r="AS28" s="376"/>
      <c r="AT28" s="377"/>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row>
    <row r="29" spans="1:80" ht="15.75" customHeight="1" thickBot="1" x14ac:dyDescent="0.3">
      <c r="A29" s="70"/>
      <c r="B29" s="352"/>
      <c r="C29" s="352"/>
      <c r="D29" s="353"/>
      <c r="E29" s="396"/>
      <c r="F29" s="397"/>
      <c r="G29" s="397"/>
      <c r="H29" s="397"/>
      <c r="I29" s="398"/>
      <c r="J29" s="419"/>
      <c r="K29" s="420"/>
      <c r="L29" s="420"/>
      <c r="M29" s="420"/>
      <c r="N29" s="420"/>
      <c r="O29" s="421"/>
      <c r="P29" s="422"/>
      <c r="Q29" s="423"/>
      <c r="R29" s="423"/>
      <c r="S29" s="423"/>
      <c r="T29" s="423"/>
      <c r="U29" s="424"/>
      <c r="V29" s="422"/>
      <c r="W29" s="423"/>
      <c r="X29" s="423"/>
      <c r="Y29" s="423"/>
      <c r="Z29" s="423"/>
      <c r="AA29" s="424"/>
      <c r="AB29" s="409"/>
      <c r="AC29" s="401"/>
      <c r="AD29" s="401"/>
      <c r="AE29" s="401"/>
      <c r="AF29" s="401"/>
      <c r="AG29" s="402"/>
      <c r="AH29" s="413"/>
      <c r="AI29" s="414"/>
      <c r="AJ29" s="414"/>
      <c r="AK29" s="414"/>
      <c r="AL29" s="414"/>
      <c r="AM29" s="415"/>
      <c r="AN29" s="70"/>
      <c r="AO29" s="378"/>
      <c r="AP29" s="379"/>
      <c r="AQ29" s="379"/>
      <c r="AR29" s="379"/>
      <c r="AS29" s="379"/>
      <c r="AT29" s="38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row>
    <row r="30" spans="1:80" ht="15" customHeight="1" x14ac:dyDescent="0.25">
      <c r="A30" s="70"/>
      <c r="B30" s="352"/>
      <c r="C30" s="352"/>
      <c r="D30" s="353"/>
      <c r="E30" s="390" t="s">
        <v>111</v>
      </c>
      <c r="F30" s="391"/>
      <c r="G30" s="391"/>
      <c r="H30" s="391"/>
      <c r="I30" s="391"/>
      <c r="J30" s="434" t="str">
        <f>IF(AND('Mapa final'!$K$10="Baja",'Mapa final'!$O$10="Leve"),CONCATENATE("R",'Mapa final'!$A$10),"")</f>
        <v/>
      </c>
      <c r="K30" s="435"/>
      <c r="L30" s="435" t="str">
        <f>IF(AND('Mapa final'!$K$10="Baja",'Mapa final'!$O$10="Leve"),CONCATENATE("R",'Mapa final'!$A$10),"")</f>
        <v/>
      </c>
      <c r="M30" s="435"/>
      <c r="N30" s="435" t="str">
        <f>IF(AND('Mapa final'!$K$10="Baja",'Mapa final'!$O$10="Leve"),CONCATENATE("R",'Mapa final'!$A$10),"")</f>
        <v/>
      </c>
      <c r="O30" s="436"/>
      <c r="P30" s="426" t="str">
        <f>IF(AND('Mapa final'!$K$10="Alta",'Mapa final'!$O$10="Leve"),CONCATENATE("R",'Mapa final'!$A$10),"")</f>
        <v/>
      </c>
      <c r="Q30" s="426"/>
      <c r="R30" s="426" t="str">
        <f>IF(AND('Mapa final'!$K$10="Alta",'Mapa final'!$O$10="Leve"),CONCATENATE("R",'Mapa final'!$A$10),"")</f>
        <v/>
      </c>
      <c r="S30" s="426"/>
      <c r="T30" s="426" t="str">
        <f>IF(AND('Mapa final'!$K$10="Alta",'Mapa final'!$O$10="Leve"),CONCATENATE("R",'Mapa final'!$A$10),"")</f>
        <v/>
      </c>
      <c r="U30" s="427"/>
      <c r="V30" s="425" t="str">
        <f>IF(AND('Mapa final'!$K$10="Alta",'Mapa final'!$O$10="Leve"),CONCATENATE("R",'Mapa final'!$A$10),"")</f>
        <v/>
      </c>
      <c r="W30" s="426"/>
      <c r="X30" s="426" t="str">
        <f>IF(AND('Mapa final'!$K$10="Alta",'Mapa final'!$O$10="Leve"),CONCATENATE("R",'Mapa final'!$A$10),"")</f>
        <v/>
      </c>
      <c r="Y30" s="426"/>
      <c r="Z30" s="426" t="str">
        <f>IF(AND('Mapa final'!$K$10="Alta",'Mapa final'!$O$10="Leve"),CONCATENATE("R",'Mapa final'!$A$10),"")</f>
        <v/>
      </c>
      <c r="AA30" s="427"/>
      <c r="AB30" s="403" t="str">
        <f>IF(AND('Mapa final'!$K$10="Muy Alta",'Mapa final'!$O$10="Leve"),CONCATENATE("R",'Mapa final'!$A$10),"")</f>
        <v/>
      </c>
      <c r="AC30" s="404"/>
      <c r="AD30" s="404" t="str">
        <f>IF(AND('Mapa final'!$K$10="Muy Alta",'Mapa final'!$O$10="Leve"),CONCATENATE("R",'Mapa final'!$A$10),"")</f>
        <v/>
      </c>
      <c r="AE30" s="404"/>
      <c r="AF30" s="404" t="str">
        <f>IF(AND('Mapa final'!$K$10="Muy Alta",'Mapa final'!$O$10="Leve"),CONCATENATE("R",'Mapa final'!$A$10),"")</f>
        <v/>
      </c>
      <c r="AG30" s="406"/>
      <c r="AH30" s="416" t="str">
        <f>IF(AND('Mapa final'!$K$10="Muy Alta",'Mapa final'!$O$10="Catastrófico"),CONCATENATE("R",'Mapa final'!$A$10),"")</f>
        <v/>
      </c>
      <c r="AI30" s="417"/>
      <c r="AJ30" s="417" t="str">
        <f>IF(AND('Mapa final'!$K$10="Muy Alta",'Mapa final'!$O$10="Catastrófico"),CONCATENATE("R",'Mapa final'!$A$10),"")</f>
        <v/>
      </c>
      <c r="AK30" s="417"/>
      <c r="AL30" s="417" t="str">
        <f>IF(AND('Mapa final'!$K$10="Muy Alta",'Mapa final'!$O$10="Catastrófico"),CONCATENATE("R",'Mapa final'!$A$10),"")</f>
        <v/>
      </c>
      <c r="AM30" s="418"/>
      <c r="AN30" s="70"/>
      <c r="AO30" s="381" t="s">
        <v>79</v>
      </c>
      <c r="AP30" s="382"/>
      <c r="AQ30" s="382"/>
      <c r="AR30" s="382"/>
      <c r="AS30" s="382"/>
      <c r="AT30" s="383"/>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row>
    <row r="31" spans="1:80" ht="15" customHeight="1" x14ac:dyDescent="0.25">
      <c r="A31" s="70"/>
      <c r="B31" s="352"/>
      <c r="C31" s="352"/>
      <c r="D31" s="353"/>
      <c r="E31" s="393"/>
      <c r="F31" s="394"/>
      <c r="G31" s="394"/>
      <c r="H31" s="394"/>
      <c r="I31" s="394"/>
      <c r="J31" s="430"/>
      <c r="K31" s="428"/>
      <c r="L31" s="428"/>
      <c r="M31" s="428"/>
      <c r="N31" s="428"/>
      <c r="O31" s="429"/>
      <c r="P31" s="420"/>
      <c r="Q31" s="420"/>
      <c r="R31" s="420"/>
      <c r="S31" s="420"/>
      <c r="T31" s="420"/>
      <c r="U31" s="421"/>
      <c r="V31" s="419"/>
      <c r="W31" s="420"/>
      <c r="X31" s="420"/>
      <c r="Y31" s="420"/>
      <c r="Z31" s="420"/>
      <c r="AA31" s="421"/>
      <c r="AB31" s="405"/>
      <c r="AC31" s="399"/>
      <c r="AD31" s="399"/>
      <c r="AE31" s="399"/>
      <c r="AF31" s="399"/>
      <c r="AG31" s="400"/>
      <c r="AH31" s="410"/>
      <c r="AI31" s="411"/>
      <c r="AJ31" s="411"/>
      <c r="AK31" s="411"/>
      <c r="AL31" s="411"/>
      <c r="AM31" s="412"/>
      <c r="AN31" s="70"/>
      <c r="AO31" s="384"/>
      <c r="AP31" s="385"/>
      <c r="AQ31" s="385"/>
      <c r="AR31" s="385"/>
      <c r="AS31" s="385"/>
      <c r="AT31" s="386"/>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row>
    <row r="32" spans="1:80" ht="15" customHeight="1" x14ac:dyDescent="0.25">
      <c r="A32" s="70"/>
      <c r="B32" s="352"/>
      <c r="C32" s="352"/>
      <c r="D32" s="353"/>
      <c r="E32" s="393"/>
      <c r="F32" s="394"/>
      <c r="G32" s="394"/>
      <c r="H32" s="394"/>
      <c r="I32" s="394"/>
      <c r="J32" s="430" t="str">
        <f>IF(AND('Mapa final'!$K$10="Baja",'Mapa final'!$O$10="Leve"),CONCATENATE("R",'Mapa final'!$A$10),"")</f>
        <v/>
      </c>
      <c r="K32" s="428"/>
      <c r="L32" s="428" t="str">
        <f>IF(AND('Mapa final'!$K$11="Baja",'Mapa final'!$O$11="Leve"),CONCATENATE("R",'Mapa final'!$A$11),"")</f>
        <v>R2</v>
      </c>
      <c r="M32" s="428"/>
      <c r="N32" s="428" t="str">
        <f>IF(AND('Mapa final'!$K$10="Baja",'Mapa final'!$O$10="Leve"),CONCATENATE("R",'Mapa final'!$A$10),"")</f>
        <v/>
      </c>
      <c r="O32" s="429"/>
      <c r="P32" s="420" t="str">
        <f>IF(AND('Mapa final'!$K$10="Alta",'Mapa final'!$O$10="Leve"),CONCATENATE("R",'Mapa final'!$A$10),"")</f>
        <v/>
      </c>
      <c r="Q32" s="420"/>
      <c r="R32" s="420" t="str">
        <f>IF(AND('Mapa final'!$K$10="Alta",'Mapa final'!$O$10="Leve"),CONCATENATE("R",'Mapa final'!$A$10),"")</f>
        <v/>
      </c>
      <c r="S32" s="420"/>
      <c r="T32" s="420" t="str">
        <f>IF(AND('Mapa final'!$K$10="Alta",'Mapa final'!$O$10="Leve"),CONCATENATE("R",'Mapa final'!$A$10),"")</f>
        <v/>
      </c>
      <c r="U32" s="421"/>
      <c r="V32" s="419" t="str">
        <f>IF(AND('Mapa final'!$K$10="Alta",'Mapa final'!$O$10="Leve"),CONCATENATE("R",'Mapa final'!$A$10),"")</f>
        <v/>
      </c>
      <c r="W32" s="420"/>
      <c r="X32" s="420" t="str">
        <f>IF(AND('Mapa final'!$K$10="Alta",'Mapa final'!$O$10="Leve"),CONCATENATE("R",'Mapa final'!$A$10),"")</f>
        <v/>
      </c>
      <c r="Y32" s="420"/>
      <c r="Z32" s="420" t="str">
        <f>IF(AND('Mapa final'!$K$10="Alta",'Mapa final'!$O$10="Leve"),CONCATENATE("R",'Mapa final'!$A$10),"")</f>
        <v/>
      </c>
      <c r="AA32" s="421"/>
      <c r="AB32" s="405" t="str">
        <f>IF(AND('Mapa final'!$K$10="Muy Alta",'Mapa final'!$O$10="Leve"),CONCATENATE("R",'Mapa final'!$A$10),"")</f>
        <v/>
      </c>
      <c r="AC32" s="399"/>
      <c r="AD32" s="399" t="str">
        <f>IF(AND('Mapa final'!$K$10="Muy Alta",'Mapa final'!$O$10="Leve"),CONCATENATE("R",'Mapa final'!$A$10),"")</f>
        <v/>
      </c>
      <c r="AE32" s="399"/>
      <c r="AF32" s="399" t="str">
        <f>IF(AND('Mapa final'!$K$10="Muy Alta",'Mapa final'!$O$10="Leve"),CONCATENATE("R",'Mapa final'!$A$10),"")</f>
        <v/>
      </c>
      <c r="AG32" s="400"/>
      <c r="AH32" s="410" t="str">
        <f>IF(AND('Mapa final'!$K$10="Muy Alta",'Mapa final'!$O$10="Catastrófico"),CONCATENATE("R",'Mapa final'!$A$10),"")</f>
        <v/>
      </c>
      <c r="AI32" s="411"/>
      <c r="AJ32" s="411" t="str">
        <f>IF(AND('Mapa final'!$K$10="Muy Alta",'Mapa final'!$O$10="Catastrófico"),CONCATENATE("R",'Mapa final'!$A$10),"")</f>
        <v/>
      </c>
      <c r="AK32" s="411"/>
      <c r="AL32" s="411" t="str">
        <f>IF(AND('Mapa final'!$K$10="Muy Alta",'Mapa final'!$O$10="Catastrófico"),CONCATENATE("R",'Mapa final'!$A$10),"")</f>
        <v/>
      </c>
      <c r="AM32" s="412"/>
      <c r="AN32" s="70"/>
      <c r="AO32" s="384"/>
      <c r="AP32" s="385"/>
      <c r="AQ32" s="385"/>
      <c r="AR32" s="385"/>
      <c r="AS32" s="385"/>
      <c r="AT32" s="386"/>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row>
    <row r="33" spans="1:80" ht="15" customHeight="1" x14ac:dyDescent="0.25">
      <c r="A33" s="70"/>
      <c r="B33" s="352"/>
      <c r="C33" s="352"/>
      <c r="D33" s="353"/>
      <c r="E33" s="393"/>
      <c r="F33" s="394"/>
      <c r="G33" s="394"/>
      <c r="H33" s="394"/>
      <c r="I33" s="394"/>
      <c r="J33" s="430"/>
      <c r="K33" s="428"/>
      <c r="L33" s="428"/>
      <c r="M33" s="428"/>
      <c r="N33" s="428"/>
      <c r="O33" s="429"/>
      <c r="P33" s="420"/>
      <c r="Q33" s="420"/>
      <c r="R33" s="420"/>
      <c r="S33" s="420"/>
      <c r="T33" s="420"/>
      <c r="U33" s="421"/>
      <c r="V33" s="419"/>
      <c r="W33" s="420"/>
      <c r="X33" s="420"/>
      <c r="Y33" s="420"/>
      <c r="Z33" s="420"/>
      <c r="AA33" s="421"/>
      <c r="AB33" s="405"/>
      <c r="AC33" s="399"/>
      <c r="AD33" s="399"/>
      <c r="AE33" s="399"/>
      <c r="AF33" s="399"/>
      <c r="AG33" s="400"/>
      <c r="AH33" s="410"/>
      <c r="AI33" s="411"/>
      <c r="AJ33" s="411"/>
      <c r="AK33" s="411"/>
      <c r="AL33" s="411"/>
      <c r="AM33" s="412"/>
      <c r="AN33" s="70"/>
      <c r="AO33" s="384"/>
      <c r="AP33" s="385"/>
      <c r="AQ33" s="385"/>
      <c r="AR33" s="385"/>
      <c r="AS33" s="385"/>
      <c r="AT33" s="386"/>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row>
    <row r="34" spans="1:80" ht="15" customHeight="1" x14ac:dyDescent="0.25">
      <c r="A34" s="70"/>
      <c r="B34" s="352"/>
      <c r="C34" s="352"/>
      <c r="D34" s="353"/>
      <c r="E34" s="393"/>
      <c r="F34" s="394"/>
      <c r="G34" s="394"/>
      <c r="H34" s="394"/>
      <c r="I34" s="394"/>
      <c r="J34" s="430" t="str">
        <f>IF(AND('Mapa final'!$K$10="Baja",'Mapa final'!$O$10="Leve"),CONCATENATE("R",'Mapa final'!$A$10),"")</f>
        <v/>
      </c>
      <c r="K34" s="428"/>
      <c r="L34" s="428" t="str">
        <f>IF(AND('Mapa final'!$K$10="Baja",'Mapa final'!$O$10="Leve"),CONCATENATE("R",'Mapa final'!$A$10),"")</f>
        <v/>
      </c>
      <c r="M34" s="428"/>
      <c r="N34" s="428" t="str">
        <f>IF(AND('Mapa final'!$K$12="Baja",'Mapa final'!$O$12="Leve"),CONCATENATE("R",'Mapa final'!$A$12),"")</f>
        <v>R3</v>
      </c>
      <c r="O34" s="429"/>
      <c r="P34" s="420" t="str">
        <f>IF(AND('Mapa final'!$K$10="Alta",'Mapa final'!$O$10="Leve"),CONCATENATE("R",'Mapa final'!$A$10),"")</f>
        <v/>
      </c>
      <c r="Q34" s="420"/>
      <c r="R34" s="420" t="str">
        <f>IF(AND('Mapa final'!$K$10="Alta",'Mapa final'!$O$10="Leve"),CONCATENATE("R",'Mapa final'!$A$10),"")</f>
        <v/>
      </c>
      <c r="S34" s="420"/>
      <c r="T34" s="420" t="str">
        <f>IF(AND('Mapa final'!$K$10="Alta",'Mapa final'!$O$10="Leve"),CONCATENATE("R",'Mapa final'!$A$10),"")</f>
        <v/>
      </c>
      <c r="U34" s="421"/>
      <c r="V34" s="419" t="str">
        <f>IF(AND('Mapa final'!$K$10="Alta",'Mapa final'!$O$10="Leve"),CONCATENATE("R",'Mapa final'!$A$10),"")</f>
        <v/>
      </c>
      <c r="W34" s="420"/>
      <c r="X34" s="420" t="str">
        <f>IF(AND('Mapa final'!$K$10="Alta",'Mapa final'!$O$10="Leve"),CONCATENATE("R",'Mapa final'!$A$10),"")</f>
        <v/>
      </c>
      <c r="Y34" s="420"/>
      <c r="Z34" s="420" t="str">
        <f>IF(AND('Mapa final'!$K$10="Alta",'Mapa final'!$O$10="Leve"),CONCATENATE("R",'Mapa final'!$A$10),"")</f>
        <v/>
      </c>
      <c r="AA34" s="421"/>
      <c r="AB34" s="405" t="str">
        <f>IF(AND('Mapa final'!$K$10="Muy Alta",'Mapa final'!$O$10="Leve"),CONCATENATE("R",'Mapa final'!$A$10),"")</f>
        <v/>
      </c>
      <c r="AC34" s="399"/>
      <c r="AD34" s="399" t="str">
        <f>IF(AND('Mapa final'!$K$10="Muy Alta",'Mapa final'!$O$10="Leve"),CONCATENATE("R",'Mapa final'!$A$10),"")</f>
        <v/>
      </c>
      <c r="AE34" s="399"/>
      <c r="AF34" s="399" t="str">
        <f>IF(AND('Mapa final'!$K$10="Muy Alta",'Mapa final'!$O$10="Leve"),CONCATENATE("R",'Mapa final'!$A$10),"")</f>
        <v/>
      </c>
      <c r="AG34" s="400"/>
      <c r="AH34" s="410" t="str">
        <f>IF(AND('Mapa final'!$K$10="Muy Alta",'Mapa final'!$O$10="Catastrófico"),CONCATENATE("R",'Mapa final'!$A$10),"")</f>
        <v/>
      </c>
      <c r="AI34" s="411"/>
      <c r="AJ34" s="411" t="str">
        <f>IF(AND('Mapa final'!$K$10="Muy Alta",'Mapa final'!$O$10="Catastrófico"),CONCATENATE("R",'Mapa final'!$A$10),"")</f>
        <v/>
      </c>
      <c r="AK34" s="411"/>
      <c r="AL34" s="411" t="str">
        <f>IF(AND('Mapa final'!$K$10="Muy Alta",'Mapa final'!$O$10="Catastrófico"),CONCATENATE("R",'Mapa final'!$A$10),"")</f>
        <v/>
      </c>
      <c r="AM34" s="412"/>
      <c r="AN34" s="70"/>
      <c r="AO34" s="384"/>
      <c r="AP34" s="385"/>
      <c r="AQ34" s="385"/>
      <c r="AR34" s="385"/>
      <c r="AS34" s="385"/>
      <c r="AT34" s="386"/>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row>
    <row r="35" spans="1:80" ht="15" customHeight="1" x14ac:dyDescent="0.25">
      <c r="A35" s="70"/>
      <c r="B35" s="352"/>
      <c r="C35" s="352"/>
      <c r="D35" s="353"/>
      <c r="E35" s="393"/>
      <c r="F35" s="394"/>
      <c r="G35" s="394"/>
      <c r="H35" s="394"/>
      <c r="I35" s="394"/>
      <c r="J35" s="430"/>
      <c r="K35" s="428"/>
      <c r="L35" s="428"/>
      <c r="M35" s="428"/>
      <c r="N35" s="428"/>
      <c r="O35" s="429"/>
      <c r="P35" s="420"/>
      <c r="Q35" s="420"/>
      <c r="R35" s="420"/>
      <c r="S35" s="420"/>
      <c r="T35" s="420"/>
      <c r="U35" s="421"/>
      <c r="V35" s="419"/>
      <c r="W35" s="420"/>
      <c r="X35" s="420"/>
      <c r="Y35" s="420"/>
      <c r="Z35" s="420"/>
      <c r="AA35" s="421"/>
      <c r="AB35" s="405"/>
      <c r="AC35" s="399"/>
      <c r="AD35" s="399"/>
      <c r="AE35" s="399"/>
      <c r="AF35" s="399"/>
      <c r="AG35" s="400"/>
      <c r="AH35" s="410"/>
      <c r="AI35" s="411"/>
      <c r="AJ35" s="411"/>
      <c r="AK35" s="411"/>
      <c r="AL35" s="411"/>
      <c r="AM35" s="412"/>
      <c r="AN35" s="70"/>
      <c r="AO35" s="384"/>
      <c r="AP35" s="385"/>
      <c r="AQ35" s="385"/>
      <c r="AR35" s="385"/>
      <c r="AS35" s="385"/>
      <c r="AT35" s="386"/>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row>
    <row r="36" spans="1:80" ht="15" customHeight="1" x14ac:dyDescent="0.25">
      <c r="A36" s="70"/>
      <c r="B36" s="352"/>
      <c r="C36" s="352"/>
      <c r="D36" s="353"/>
      <c r="E36" s="393"/>
      <c r="F36" s="394"/>
      <c r="G36" s="394"/>
      <c r="H36" s="394"/>
      <c r="I36" s="394"/>
      <c r="J36" s="430" t="str">
        <f>IF(AND('Mapa final'!$K$10="Baja",'Mapa final'!$O$10="Leve"),CONCATENATE("R",'Mapa final'!$A$10),"")</f>
        <v/>
      </c>
      <c r="K36" s="428"/>
      <c r="L36" s="428" t="str">
        <f>IF(AND('Mapa final'!$K$10="Baja",'Mapa final'!$O$10="Leve"),CONCATENATE("R",'Mapa final'!$A$10),"")</f>
        <v/>
      </c>
      <c r="M36" s="428"/>
      <c r="N36" s="428" t="str">
        <f>IF(AND('Mapa final'!$K$10="Baja",'Mapa final'!$O$10="Leve"),CONCATENATE("R",'Mapa final'!$A$10),"")</f>
        <v/>
      </c>
      <c r="O36" s="429"/>
      <c r="P36" s="420" t="str">
        <f>IF(AND('Mapa final'!$K$10="Alta",'Mapa final'!$O$10="Leve"),CONCATENATE("R",'Mapa final'!$A$10),"")</f>
        <v/>
      </c>
      <c r="Q36" s="420"/>
      <c r="R36" s="420" t="str">
        <f>IF(AND('Mapa final'!$K$10="Alta",'Mapa final'!$O$10="Leve"),CONCATENATE("R",'Mapa final'!$A$10),"")</f>
        <v/>
      </c>
      <c r="S36" s="420"/>
      <c r="T36" s="420" t="str">
        <f>IF(AND('Mapa final'!$K$10="Alta",'Mapa final'!$O$10="Leve"),CONCATENATE("R",'Mapa final'!$A$10),"")</f>
        <v/>
      </c>
      <c r="U36" s="421"/>
      <c r="V36" s="419" t="str">
        <f>IF(AND('Mapa final'!$K$10="Alta",'Mapa final'!$O$10="Leve"),CONCATENATE("R",'Mapa final'!$A$10),"")</f>
        <v/>
      </c>
      <c r="W36" s="420"/>
      <c r="X36" s="420" t="str">
        <f>IF(AND('Mapa final'!$K$10="Alta",'Mapa final'!$O$10="Leve"),CONCATENATE("R",'Mapa final'!$A$10),"")</f>
        <v/>
      </c>
      <c r="Y36" s="420"/>
      <c r="Z36" s="420" t="str">
        <f>IF(AND('Mapa final'!$K$10="Alta",'Mapa final'!$O$10="Leve"),CONCATENATE("R",'Mapa final'!$A$10),"")</f>
        <v/>
      </c>
      <c r="AA36" s="421"/>
      <c r="AB36" s="405" t="str">
        <f>IF(AND('Mapa final'!$K$10="Muy Alta",'Mapa final'!$O$10="Leve"),CONCATENATE("R",'Mapa final'!$A$10),"")</f>
        <v/>
      </c>
      <c r="AC36" s="399"/>
      <c r="AD36" s="399" t="str">
        <f>IF(AND('Mapa final'!$K$10="Muy Alta",'Mapa final'!$O$10="Leve"),CONCATENATE("R",'Mapa final'!$A$10),"")</f>
        <v/>
      </c>
      <c r="AE36" s="399"/>
      <c r="AF36" s="399" t="str">
        <f>IF(AND('Mapa final'!$K$10="Muy Alta",'Mapa final'!$O$10="Leve"),CONCATENATE("R",'Mapa final'!$A$10),"")</f>
        <v/>
      </c>
      <c r="AG36" s="400"/>
      <c r="AH36" s="410" t="str">
        <f>IF(AND('Mapa final'!$K$10="Muy Alta",'Mapa final'!$O$10="Catastrófico"),CONCATENATE("R",'Mapa final'!$A$10),"")</f>
        <v/>
      </c>
      <c r="AI36" s="411"/>
      <c r="AJ36" s="411" t="str">
        <f>IF(AND('Mapa final'!$K$10="Muy Alta",'Mapa final'!$O$10="Catastrófico"),CONCATENATE("R",'Mapa final'!$A$10),"")</f>
        <v/>
      </c>
      <c r="AK36" s="411"/>
      <c r="AL36" s="411" t="str">
        <f>IF(AND('Mapa final'!$K$10="Muy Alta",'Mapa final'!$O$10="Catastrófico"),CONCATENATE("R",'Mapa final'!$A$10),"")</f>
        <v/>
      </c>
      <c r="AM36" s="412"/>
      <c r="AN36" s="70"/>
      <c r="AO36" s="384"/>
      <c r="AP36" s="385"/>
      <c r="AQ36" s="385"/>
      <c r="AR36" s="385"/>
      <c r="AS36" s="385"/>
      <c r="AT36" s="386"/>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row>
    <row r="37" spans="1:80" ht="15.75" customHeight="1" thickBot="1" x14ac:dyDescent="0.3">
      <c r="A37" s="70"/>
      <c r="B37" s="352"/>
      <c r="C37" s="352"/>
      <c r="D37" s="353"/>
      <c r="E37" s="396"/>
      <c r="F37" s="397"/>
      <c r="G37" s="397"/>
      <c r="H37" s="397"/>
      <c r="I37" s="397"/>
      <c r="J37" s="431"/>
      <c r="K37" s="432"/>
      <c r="L37" s="432"/>
      <c r="M37" s="432"/>
      <c r="N37" s="432"/>
      <c r="O37" s="433"/>
      <c r="P37" s="423"/>
      <c r="Q37" s="423"/>
      <c r="R37" s="423"/>
      <c r="S37" s="423"/>
      <c r="T37" s="423"/>
      <c r="U37" s="424"/>
      <c r="V37" s="422"/>
      <c r="W37" s="423"/>
      <c r="X37" s="423"/>
      <c r="Y37" s="423"/>
      <c r="Z37" s="423"/>
      <c r="AA37" s="424"/>
      <c r="AB37" s="409"/>
      <c r="AC37" s="401"/>
      <c r="AD37" s="401"/>
      <c r="AE37" s="401"/>
      <c r="AF37" s="401"/>
      <c r="AG37" s="402"/>
      <c r="AH37" s="413"/>
      <c r="AI37" s="414"/>
      <c r="AJ37" s="414"/>
      <c r="AK37" s="414"/>
      <c r="AL37" s="414"/>
      <c r="AM37" s="415"/>
      <c r="AN37" s="70"/>
      <c r="AO37" s="387"/>
      <c r="AP37" s="388"/>
      <c r="AQ37" s="388"/>
      <c r="AR37" s="388"/>
      <c r="AS37" s="388"/>
      <c r="AT37" s="389"/>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row>
    <row r="38" spans="1:80" ht="15" customHeight="1" x14ac:dyDescent="0.25">
      <c r="A38" s="70"/>
      <c r="B38" s="352"/>
      <c r="C38" s="352"/>
      <c r="D38" s="353"/>
      <c r="E38" s="390" t="s">
        <v>110</v>
      </c>
      <c r="F38" s="391"/>
      <c r="G38" s="391"/>
      <c r="H38" s="391"/>
      <c r="I38" s="392"/>
      <c r="J38" s="434" t="str">
        <f>IF(AND('Mapa final'!$K$10="Baja",'Mapa final'!$O$10="Leve"),CONCATENATE("R",'Mapa final'!$A$10),"")</f>
        <v/>
      </c>
      <c r="K38" s="435"/>
      <c r="L38" s="435" t="str">
        <f>IF(AND('Mapa final'!$K$10="Baja",'Mapa final'!$O$10="Leve"),CONCATENATE("R",'Mapa final'!$A$10),"")</f>
        <v/>
      </c>
      <c r="M38" s="435"/>
      <c r="N38" s="435" t="str">
        <f>IF(AND('Mapa final'!$K$10="Baja",'Mapa final'!$O$10="Leve"),CONCATENATE("R",'Mapa final'!$A$10),"")</f>
        <v/>
      </c>
      <c r="O38" s="436"/>
      <c r="P38" s="434" t="str">
        <f>IF(AND('Mapa final'!$K$10="Baja",'Mapa final'!$O$10="Leve"),CONCATENATE("R",'Mapa final'!$A$10),"")</f>
        <v/>
      </c>
      <c r="Q38" s="435"/>
      <c r="R38" s="435" t="str">
        <f>IF(AND('Mapa final'!$K$10="Baja",'Mapa final'!$O$10="Leve"),CONCATENATE("R",'Mapa final'!$A$10),"")</f>
        <v/>
      </c>
      <c r="S38" s="435"/>
      <c r="T38" s="435" t="str">
        <f>IF(AND('Mapa final'!$K$10="Baja",'Mapa final'!$O$10="Leve"),CONCATENATE("R",'Mapa final'!$A$10),"")</f>
        <v/>
      </c>
      <c r="U38" s="436"/>
      <c r="V38" s="420" t="str">
        <f>IF(AND('Mapa final'!$K$10="Alta",'Mapa final'!$O$10="Leve"),CONCATENATE("R",'Mapa final'!$A$10),"")</f>
        <v/>
      </c>
      <c r="W38" s="420"/>
      <c r="X38" s="420" t="str">
        <f>IF(AND('Mapa final'!$K$10="Alta",'Mapa final'!$O$10="Leve"),CONCATENATE("R",'Mapa final'!$A$10),"")</f>
        <v/>
      </c>
      <c r="Y38" s="420"/>
      <c r="Z38" s="420" t="str">
        <f>IF(AND('Mapa final'!$K$10="Alta",'Mapa final'!$O$10="Leve"),CONCATENATE("R",'Mapa final'!$A$10),"")</f>
        <v/>
      </c>
      <c r="AA38" s="420"/>
      <c r="AB38" s="403" t="str">
        <f>IF(AND('Mapa final'!$K$10="Muy Alta",'Mapa final'!$O$10="Leve"),CONCATENATE("R",'Mapa final'!$A$10),"")</f>
        <v/>
      </c>
      <c r="AC38" s="404"/>
      <c r="AD38" s="404" t="str">
        <f>IF(AND('Mapa final'!$K$10="Muy Alta",'Mapa final'!$O$10="Leve"),CONCATENATE("R",'Mapa final'!$A$10),"")</f>
        <v/>
      </c>
      <c r="AE38" s="404"/>
      <c r="AF38" s="404" t="str">
        <f>IF(AND('Mapa final'!$K$10="Muy Alta",'Mapa final'!$O$10="Leve"),CONCATENATE("R",'Mapa final'!$A$10),"")</f>
        <v/>
      </c>
      <c r="AG38" s="406"/>
      <c r="AH38" s="416" t="str">
        <f>IF(AND('Mapa final'!$K$10="Muy Alta",'Mapa final'!$O$10="Catastrófico"),CONCATENATE("R",'Mapa final'!$A$10),"")</f>
        <v/>
      </c>
      <c r="AI38" s="417"/>
      <c r="AJ38" s="417" t="str">
        <f>IF(AND('Mapa final'!$K$10="Muy Alta",'Mapa final'!$O$10="Catastrófico"),CONCATENATE("R",'Mapa final'!$A$10),"")</f>
        <v/>
      </c>
      <c r="AK38" s="417"/>
      <c r="AL38" s="417" t="str">
        <f>IF(AND('Mapa final'!$K$10="Muy Alta",'Mapa final'!$O$10="Catastrófico"),CONCATENATE("R",'Mapa final'!$A$10),"")</f>
        <v/>
      </c>
      <c r="AM38" s="418"/>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row>
    <row r="39" spans="1:80" ht="15" customHeight="1" x14ac:dyDescent="0.25">
      <c r="A39" s="70"/>
      <c r="B39" s="352"/>
      <c r="C39" s="352"/>
      <c r="D39" s="353"/>
      <c r="E39" s="393"/>
      <c r="F39" s="394"/>
      <c r="G39" s="394"/>
      <c r="H39" s="394"/>
      <c r="I39" s="395"/>
      <c r="J39" s="430"/>
      <c r="K39" s="428"/>
      <c r="L39" s="428"/>
      <c r="M39" s="428"/>
      <c r="N39" s="428"/>
      <c r="O39" s="429"/>
      <c r="P39" s="430"/>
      <c r="Q39" s="428"/>
      <c r="R39" s="428"/>
      <c r="S39" s="428"/>
      <c r="T39" s="428"/>
      <c r="U39" s="429"/>
      <c r="V39" s="420"/>
      <c r="W39" s="420"/>
      <c r="X39" s="420"/>
      <c r="Y39" s="420"/>
      <c r="Z39" s="420"/>
      <c r="AA39" s="420"/>
      <c r="AB39" s="405"/>
      <c r="AC39" s="399"/>
      <c r="AD39" s="399"/>
      <c r="AE39" s="399"/>
      <c r="AF39" s="399"/>
      <c r="AG39" s="400"/>
      <c r="AH39" s="410"/>
      <c r="AI39" s="411"/>
      <c r="AJ39" s="411"/>
      <c r="AK39" s="411"/>
      <c r="AL39" s="411"/>
      <c r="AM39" s="412"/>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row>
    <row r="40" spans="1:80" ht="15" customHeight="1" x14ac:dyDescent="0.25">
      <c r="A40" s="70"/>
      <c r="B40" s="352"/>
      <c r="C40" s="352"/>
      <c r="D40" s="353"/>
      <c r="E40" s="393"/>
      <c r="F40" s="394"/>
      <c r="G40" s="394"/>
      <c r="H40" s="394"/>
      <c r="I40" s="395"/>
      <c r="J40" s="430" t="str">
        <f>IF(AND('Mapa final'!$K$10="Baja",'Mapa final'!$O$10="Leve"),CONCATENATE("R",'Mapa final'!$A$10),"")</f>
        <v/>
      </c>
      <c r="K40" s="428"/>
      <c r="L40" s="428" t="str">
        <f>IF(AND('Mapa final'!$K$10="muy Baja",'Mapa final'!$O$10="Leve"),CONCATENATE("R",'Mapa final'!$A$10),"")</f>
        <v>R1</v>
      </c>
      <c r="M40" s="428"/>
      <c r="N40" s="428" t="str">
        <f>IF(AND('Mapa final'!$K$10="Baja",'Mapa final'!$O$10="Leve"),CONCATENATE("R",'Mapa final'!$A$10),"")</f>
        <v/>
      </c>
      <c r="O40" s="429"/>
      <c r="P40" s="430" t="str">
        <f>IF(AND('Mapa final'!$K$10="Baja",'Mapa final'!$O$10="Leve"),CONCATENATE("R",'Mapa final'!$A$10),"")</f>
        <v/>
      </c>
      <c r="Q40" s="428"/>
      <c r="R40" s="428" t="str">
        <f>IF(AND('Mapa final'!$K$10="Baja",'Mapa final'!$O$10="Leve"),CONCATENATE("R",'Mapa final'!$A$10),"")</f>
        <v/>
      </c>
      <c r="S40" s="428"/>
      <c r="T40" s="428" t="str">
        <f>IF(AND('Mapa final'!$K$10="Baja",'Mapa final'!$O$10="Leve"),CONCATENATE("R",'Mapa final'!$A$10),"")</f>
        <v/>
      </c>
      <c r="U40" s="429"/>
      <c r="V40" s="420" t="str">
        <f>IF(AND('Mapa final'!$K$10="Alta",'Mapa final'!$O$10="Leve"),CONCATENATE("R",'Mapa final'!$A$10),"")</f>
        <v/>
      </c>
      <c r="W40" s="420"/>
      <c r="X40" s="420" t="str">
        <f>IF(AND('Mapa final'!$K$10="Alta",'Mapa final'!$O$10="Leve"),CONCATENATE("R",'Mapa final'!$A$10),"")</f>
        <v/>
      </c>
      <c r="Y40" s="420"/>
      <c r="Z40" s="420" t="str">
        <f>IF(AND('Mapa final'!$K$10="Alta",'Mapa final'!$O$10="Leve"),CONCATENATE("R",'Mapa final'!$A$10),"")</f>
        <v/>
      </c>
      <c r="AA40" s="420"/>
      <c r="AB40" s="405" t="str">
        <f>IF(AND('Mapa final'!$K$10="Muy Alta",'Mapa final'!$O$10="Leve"),CONCATENATE("R",'Mapa final'!$A$10),"")</f>
        <v/>
      </c>
      <c r="AC40" s="399"/>
      <c r="AD40" s="399" t="str">
        <f>IF(AND('Mapa final'!$K$10="Muy Alta",'Mapa final'!$O$10="Leve"),CONCATENATE("R",'Mapa final'!$A$10),"")</f>
        <v/>
      </c>
      <c r="AE40" s="399"/>
      <c r="AF40" s="399" t="str">
        <f>IF(AND('Mapa final'!$K$10="Muy Alta",'Mapa final'!$O$10="Leve"),CONCATENATE("R",'Mapa final'!$A$10),"")</f>
        <v/>
      </c>
      <c r="AG40" s="400"/>
      <c r="AH40" s="410" t="str">
        <f>IF(AND('Mapa final'!$K$10="Muy Alta",'Mapa final'!$O$10="Catastrófico"),CONCATENATE("R",'Mapa final'!$A$10),"")</f>
        <v/>
      </c>
      <c r="AI40" s="411"/>
      <c r="AJ40" s="411" t="str">
        <f>IF(AND('Mapa final'!$K$10="Muy Alta",'Mapa final'!$O$10="Catastrófico"),CONCATENATE("R",'Mapa final'!$A$10),"")</f>
        <v/>
      </c>
      <c r="AK40" s="411"/>
      <c r="AL40" s="411" t="str">
        <f>IF(AND('Mapa final'!$K$10="Muy Alta",'Mapa final'!$O$10="Catastrófico"),CONCATENATE("R",'Mapa final'!$A$10),"")</f>
        <v/>
      </c>
      <c r="AM40" s="412"/>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row>
    <row r="41" spans="1:80" ht="15" customHeight="1" x14ac:dyDescent="0.25">
      <c r="A41" s="70"/>
      <c r="B41" s="352"/>
      <c r="C41" s="352"/>
      <c r="D41" s="353"/>
      <c r="E41" s="393"/>
      <c r="F41" s="394"/>
      <c r="G41" s="394"/>
      <c r="H41" s="394"/>
      <c r="I41" s="395"/>
      <c r="J41" s="430"/>
      <c r="K41" s="428"/>
      <c r="L41" s="428"/>
      <c r="M41" s="428"/>
      <c r="N41" s="428"/>
      <c r="O41" s="429"/>
      <c r="P41" s="430"/>
      <c r="Q41" s="428"/>
      <c r="R41" s="428"/>
      <c r="S41" s="428"/>
      <c r="T41" s="428"/>
      <c r="U41" s="429"/>
      <c r="V41" s="420"/>
      <c r="W41" s="420"/>
      <c r="X41" s="420"/>
      <c r="Y41" s="420"/>
      <c r="Z41" s="420"/>
      <c r="AA41" s="420"/>
      <c r="AB41" s="405"/>
      <c r="AC41" s="399"/>
      <c r="AD41" s="399"/>
      <c r="AE41" s="399"/>
      <c r="AF41" s="399"/>
      <c r="AG41" s="400"/>
      <c r="AH41" s="410"/>
      <c r="AI41" s="411"/>
      <c r="AJ41" s="411"/>
      <c r="AK41" s="411"/>
      <c r="AL41" s="411"/>
      <c r="AM41" s="412"/>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row>
    <row r="42" spans="1:80" ht="15" customHeight="1" x14ac:dyDescent="0.25">
      <c r="A42" s="70"/>
      <c r="B42" s="352"/>
      <c r="C42" s="352"/>
      <c r="D42" s="353"/>
      <c r="E42" s="393"/>
      <c r="F42" s="394"/>
      <c r="G42" s="394"/>
      <c r="H42" s="394"/>
      <c r="I42" s="395"/>
      <c r="J42" s="430" t="str">
        <f>IF(AND('Mapa final'!$K$10="Baja",'Mapa final'!$O$10="Leve"),CONCATENATE("R",'Mapa final'!$A$10),"")</f>
        <v/>
      </c>
      <c r="K42" s="428"/>
      <c r="L42" s="428" t="str">
        <f>IF(AND('Mapa final'!$K$10="Baja",'Mapa final'!$O$10="Leve"),CONCATENATE("R",'Mapa final'!$A$10),"")</f>
        <v/>
      </c>
      <c r="M42" s="428"/>
      <c r="N42" s="428" t="str">
        <f>IF(AND('Mapa final'!$K$10="Baja",'Mapa final'!$O$10="Leve"),CONCATENATE("R",'Mapa final'!$A$10),"")</f>
        <v/>
      </c>
      <c r="O42" s="429"/>
      <c r="P42" s="430" t="str">
        <f>IF(AND('Mapa final'!$K$10="Baja",'Mapa final'!$O$10="Leve"),CONCATENATE("R",'Mapa final'!$A$10),"")</f>
        <v/>
      </c>
      <c r="Q42" s="428"/>
      <c r="R42" s="428" t="str">
        <f>IF(AND('Mapa final'!$K$10="Baja",'Mapa final'!$O$10="Leve"),CONCATENATE("R",'Mapa final'!$A$10),"")</f>
        <v/>
      </c>
      <c r="S42" s="428"/>
      <c r="T42" s="428" t="str">
        <f>IF(AND('Mapa final'!$K$10="Baja",'Mapa final'!$O$10="Leve"),CONCATENATE("R",'Mapa final'!$A$10),"")</f>
        <v/>
      </c>
      <c r="U42" s="429"/>
      <c r="V42" s="420" t="str">
        <f>IF(AND('Mapa final'!$K$10="Alta",'Mapa final'!$O$10="Leve"),CONCATENATE("R",'Mapa final'!$A$10),"")</f>
        <v/>
      </c>
      <c r="W42" s="420"/>
      <c r="X42" s="420" t="str">
        <f>IF(AND('Mapa final'!$K$10="Alta",'Mapa final'!$O$10="Leve"),CONCATENATE("R",'Mapa final'!$A$10),"")</f>
        <v/>
      </c>
      <c r="Y42" s="420"/>
      <c r="Z42" s="420" t="str">
        <f>IF(AND('Mapa final'!$K$10="Alta",'Mapa final'!$O$10="Leve"),CONCATENATE("R",'Mapa final'!$A$10),"")</f>
        <v/>
      </c>
      <c r="AA42" s="420"/>
      <c r="AB42" s="405" t="str">
        <f>IF(AND('Mapa final'!$K$10="Muy Alta",'Mapa final'!$O$10="Leve"),CONCATENATE("R",'Mapa final'!$A$10),"")</f>
        <v/>
      </c>
      <c r="AC42" s="399"/>
      <c r="AD42" s="399" t="str">
        <f>IF(AND('Mapa final'!$K$10="Muy Alta",'Mapa final'!$O$10="Leve"),CONCATENATE("R",'Mapa final'!$A$10),"")</f>
        <v/>
      </c>
      <c r="AE42" s="399"/>
      <c r="AF42" s="399" t="str">
        <f>IF(AND('Mapa final'!$K$10="Muy Alta",'Mapa final'!$O$10="Leve"),CONCATENATE("R",'Mapa final'!$A$10),"")</f>
        <v/>
      </c>
      <c r="AG42" s="400"/>
      <c r="AH42" s="410" t="str">
        <f>IF(AND('Mapa final'!$K$10="Muy Alta",'Mapa final'!$O$10="Catastrófico"),CONCATENATE("R",'Mapa final'!$A$10),"")</f>
        <v/>
      </c>
      <c r="AI42" s="411"/>
      <c r="AJ42" s="411" t="str">
        <f>IF(AND('Mapa final'!$K$10="Muy Alta",'Mapa final'!$O$10="Catastrófico"),CONCATENATE("R",'Mapa final'!$A$10),"")</f>
        <v/>
      </c>
      <c r="AK42" s="411"/>
      <c r="AL42" s="411" t="str">
        <f>IF(AND('Mapa final'!$K$10="Muy Alta",'Mapa final'!$O$10="Catastrófico"),CONCATENATE("R",'Mapa final'!$A$10),"")</f>
        <v/>
      </c>
      <c r="AM42" s="412"/>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row>
    <row r="43" spans="1:80" ht="15" customHeight="1" x14ac:dyDescent="0.25">
      <c r="A43" s="70"/>
      <c r="B43" s="352"/>
      <c r="C43" s="352"/>
      <c r="D43" s="353"/>
      <c r="E43" s="393"/>
      <c r="F43" s="394"/>
      <c r="G43" s="394"/>
      <c r="H43" s="394"/>
      <c r="I43" s="395"/>
      <c r="J43" s="430"/>
      <c r="K43" s="428"/>
      <c r="L43" s="428"/>
      <c r="M43" s="428"/>
      <c r="N43" s="428"/>
      <c r="O43" s="429"/>
      <c r="P43" s="430"/>
      <c r="Q43" s="428"/>
      <c r="R43" s="428"/>
      <c r="S43" s="428"/>
      <c r="T43" s="428"/>
      <c r="U43" s="429"/>
      <c r="V43" s="420"/>
      <c r="W43" s="420"/>
      <c r="X43" s="420"/>
      <c r="Y43" s="420"/>
      <c r="Z43" s="420"/>
      <c r="AA43" s="420"/>
      <c r="AB43" s="405"/>
      <c r="AC43" s="399"/>
      <c r="AD43" s="399"/>
      <c r="AE43" s="399"/>
      <c r="AF43" s="399"/>
      <c r="AG43" s="400"/>
      <c r="AH43" s="410"/>
      <c r="AI43" s="411"/>
      <c r="AJ43" s="411"/>
      <c r="AK43" s="411"/>
      <c r="AL43" s="411"/>
      <c r="AM43" s="412"/>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row>
    <row r="44" spans="1:80" ht="15" customHeight="1" x14ac:dyDescent="0.25">
      <c r="A44" s="70"/>
      <c r="B44" s="352"/>
      <c r="C44" s="352"/>
      <c r="D44" s="353"/>
      <c r="E44" s="393"/>
      <c r="F44" s="394"/>
      <c r="G44" s="394"/>
      <c r="H44" s="394"/>
      <c r="I44" s="395"/>
      <c r="J44" s="430" t="str">
        <f>IF(AND('Mapa final'!$K$10="Baja",'Mapa final'!$O$10="Leve"),CONCATENATE("R",'Mapa final'!$A$10),"")</f>
        <v/>
      </c>
      <c r="K44" s="428"/>
      <c r="L44" s="428" t="str">
        <f>IF(AND('Mapa final'!$K$10="Baja",'Mapa final'!$O$10="Leve"),CONCATENATE("R",'Mapa final'!$A$10),"")</f>
        <v/>
      </c>
      <c r="M44" s="428"/>
      <c r="N44" s="428" t="str">
        <f>IF(AND('Mapa final'!$K$10="Baja",'Mapa final'!$O$10="Leve"),CONCATENATE("R",'Mapa final'!$A$10),"")</f>
        <v/>
      </c>
      <c r="O44" s="429"/>
      <c r="P44" s="430" t="str">
        <f>IF(AND('Mapa final'!$K$10="Baja",'Mapa final'!$O$10="Leve"),CONCATENATE("R",'Mapa final'!$A$10),"")</f>
        <v/>
      </c>
      <c r="Q44" s="428"/>
      <c r="R44" s="428" t="str">
        <f>IF(AND('Mapa final'!$K$10="Baja",'Mapa final'!$O$10="Leve"),CONCATENATE("R",'Mapa final'!$A$10),"")</f>
        <v/>
      </c>
      <c r="S44" s="428"/>
      <c r="T44" s="428" t="str">
        <f>IF(AND('Mapa final'!$K$10="Baja",'Mapa final'!$O$10="Leve"),CONCATENATE("R",'Mapa final'!$A$10),"")</f>
        <v/>
      </c>
      <c r="U44" s="429"/>
      <c r="V44" s="420" t="str">
        <f>IF(AND('Mapa final'!$K$10="Alta",'Mapa final'!$O$10="Leve"),CONCATENATE("R",'Mapa final'!$A$10),"")</f>
        <v/>
      </c>
      <c r="W44" s="420"/>
      <c r="X44" s="420" t="str">
        <f>IF(AND('Mapa final'!$K$10="Alta",'Mapa final'!$O$10="Leve"),CONCATENATE("R",'Mapa final'!$A$10),"")</f>
        <v/>
      </c>
      <c r="Y44" s="420"/>
      <c r="Z44" s="420" t="str">
        <f>IF(AND('Mapa final'!$K$10="Alta",'Mapa final'!$O$10="Leve"),CONCATENATE("R",'Mapa final'!$A$10),"")</f>
        <v/>
      </c>
      <c r="AA44" s="420"/>
      <c r="AB44" s="405" t="str">
        <f>IF(AND('Mapa final'!$K$10="Muy Alta",'Mapa final'!$O$10="Leve"),CONCATENATE("R",'Mapa final'!$A$10),"")</f>
        <v/>
      </c>
      <c r="AC44" s="399"/>
      <c r="AD44" s="399" t="str">
        <f>IF(AND('Mapa final'!$K$10="Muy Alta",'Mapa final'!$O$10="Leve"),CONCATENATE("R",'Mapa final'!$A$10),"")</f>
        <v/>
      </c>
      <c r="AE44" s="399"/>
      <c r="AF44" s="399" t="str">
        <f>IF(AND('Mapa final'!$K$10="Muy Alta",'Mapa final'!$O$10="Leve"),CONCATENATE("R",'Mapa final'!$A$10),"")</f>
        <v/>
      </c>
      <c r="AG44" s="400"/>
      <c r="AH44" s="410" t="str">
        <f>IF(AND('Mapa final'!$K$10="Muy Alta",'Mapa final'!$O$10="Catastrófico"),CONCATENATE("R",'Mapa final'!$A$10),"")</f>
        <v/>
      </c>
      <c r="AI44" s="411"/>
      <c r="AJ44" s="411" t="str">
        <f>IF(AND('Mapa final'!$K$10="Muy Alta",'Mapa final'!$O$10="Catastrófico"),CONCATENATE("R",'Mapa final'!$A$10),"")</f>
        <v/>
      </c>
      <c r="AK44" s="411"/>
      <c r="AL44" s="411" t="str">
        <f>IF(AND('Mapa final'!$K$10="Muy Alta",'Mapa final'!$O$10="Catastrófico"),CONCATENATE("R",'Mapa final'!$A$10),"")</f>
        <v/>
      </c>
      <c r="AM44" s="412"/>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row>
    <row r="45" spans="1:80" ht="15.75" customHeight="1" thickBot="1" x14ac:dyDescent="0.3">
      <c r="A45" s="70"/>
      <c r="B45" s="352"/>
      <c r="C45" s="352"/>
      <c r="D45" s="353"/>
      <c r="E45" s="396"/>
      <c r="F45" s="397"/>
      <c r="G45" s="397"/>
      <c r="H45" s="397"/>
      <c r="I45" s="398"/>
      <c r="J45" s="431"/>
      <c r="K45" s="432"/>
      <c r="L45" s="432"/>
      <c r="M45" s="432"/>
      <c r="N45" s="432"/>
      <c r="O45" s="433"/>
      <c r="P45" s="431"/>
      <c r="Q45" s="432"/>
      <c r="R45" s="432"/>
      <c r="S45" s="432"/>
      <c r="T45" s="432"/>
      <c r="U45" s="433"/>
      <c r="V45" s="420"/>
      <c r="W45" s="420"/>
      <c r="X45" s="420"/>
      <c r="Y45" s="420"/>
      <c r="Z45" s="420"/>
      <c r="AA45" s="420"/>
      <c r="AB45" s="409"/>
      <c r="AC45" s="401"/>
      <c r="AD45" s="401"/>
      <c r="AE45" s="401"/>
      <c r="AF45" s="401"/>
      <c r="AG45" s="402"/>
      <c r="AH45" s="413"/>
      <c r="AI45" s="414"/>
      <c r="AJ45" s="414"/>
      <c r="AK45" s="414"/>
      <c r="AL45" s="414"/>
      <c r="AM45" s="415"/>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row>
    <row r="46" spans="1:80" x14ac:dyDescent="0.25">
      <c r="A46" s="70"/>
      <c r="B46" s="70"/>
      <c r="C46" s="70"/>
      <c r="D46" s="70"/>
      <c r="E46" s="70"/>
      <c r="F46" s="70"/>
      <c r="G46" s="70"/>
      <c r="H46" s="70"/>
      <c r="I46" s="70"/>
      <c r="J46" s="390" t="s">
        <v>109</v>
      </c>
      <c r="K46" s="391"/>
      <c r="L46" s="391"/>
      <c r="M46" s="391"/>
      <c r="N46" s="391"/>
      <c r="O46" s="392"/>
      <c r="P46" s="390" t="s">
        <v>108</v>
      </c>
      <c r="Q46" s="391"/>
      <c r="R46" s="391"/>
      <c r="S46" s="391"/>
      <c r="T46" s="391"/>
      <c r="U46" s="392"/>
      <c r="V46" s="390" t="s">
        <v>107</v>
      </c>
      <c r="W46" s="391"/>
      <c r="X46" s="391"/>
      <c r="Y46" s="391"/>
      <c r="Z46" s="391"/>
      <c r="AA46" s="392"/>
      <c r="AB46" s="390" t="s">
        <v>106</v>
      </c>
      <c r="AC46" s="408"/>
      <c r="AD46" s="391"/>
      <c r="AE46" s="391"/>
      <c r="AF46" s="391"/>
      <c r="AG46" s="392"/>
      <c r="AH46" s="390" t="s">
        <v>105</v>
      </c>
      <c r="AI46" s="391"/>
      <c r="AJ46" s="391"/>
      <c r="AK46" s="391"/>
      <c r="AL46" s="391"/>
      <c r="AM46" s="392"/>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x14ac:dyDescent="0.25">
      <c r="A47" s="70"/>
      <c r="B47" s="70"/>
      <c r="C47" s="70"/>
      <c r="D47" s="70"/>
      <c r="E47" s="70"/>
      <c r="F47" s="70"/>
      <c r="G47" s="70"/>
      <c r="H47" s="70"/>
      <c r="I47" s="70"/>
      <c r="J47" s="393"/>
      <c r="K47" s="394"/>
      <c r="L47" s="394"/>
      <c r="M47" s="394"/>
      <c r="N47" s="394"/>
      <c r="O47" s="395"/>
      <c r="P47" s="393"/>
      <c r="Q47" s="394"/>
      <c r="R47" s="394"/>
      <c r="S47" s="394"/>
      <c r="T47" s="394"/>
      <c r="U47" s="395"/>
      <c r="V47" s="393"/>
      <c r="W47" s="394"/>
      <c r="X47" s="394"/>
      <c r="Y47" s="394"/>
      <c r="Z47" s="394"/>
      <c r="AA47" s="395"/>
      <c r="AB47" s="393"/>
      <c r="AC47" s="394"/>
      <c r="AD47" s="394"/>
      <c r="AE47" s="394"/>
      <c r="AF47" s="394"/>
      <c r="AG47" s="395"/>
      <c r="AH47" s="393"/>
      <c r="AI47" s="394"/>
      <c r="AJ47" s="394"/>
      <c r="AK47" s="394"/>
      <c r="AL47" s="394"/>
      <c r="AM47" s="395"/>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x14ac:dyDescent="0.25">
      <c r="A48" s="70"/>
      <c r="B48" s="70"/>
      <c r="C48" s="70"/>
      <c r="D48" s="70"/>
      <c r="E48" s="70"/>
      <c r="F48" s="70"/>
      <c r="G48" s="70"/>
      <c r="H48" s="70"/>
      <c r="I48" s="70"/>
      <c r="J48" s="393"/>
      <c r="K48" s="394"/>
      <c r="L48" s="394"/>
      <c r="M48" s="394"/>
      <c r="N48" s="394"/>
      <c r="O48" s="395"/>
      <c r="P48" s="393"/>
      <c r="Q48" s="394"/>
      <c r="R48" s="394"/>
      <c r="S48" s="394"/>
      <c r="T48" s="394"/>
      <c r="U48" s="395"/>
      <c r="V48" s="393"/>
      <c r="W48" s="394"/>
      <c r="X48" s="394"/>
      <c r="Y48" s="394"/>
      <c r="Z48" s="394"/>
      <c r="AA48" s="395"/>
      <c r="AB48" s="393"/>
      <c r="AC48" s="394"/>
      <c r="AD48" s="394"/>
      <c r="AE48" s="394"/>
      <c r="AF48" s="394"/>
      <c r="AG48" s="395"/>
      <c r="AH48" s="393"/>
      <c r="AI48" s="394"/>
      <c r="AJ48" s="394"/>
      <c r="AK48" s="394"/>
      <c r="AL48" s="394"/>
      <c r="AM48" s="395"/>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x14ac:dyDescent="0.25">
      <c r="A49" s="70"/>
      <c r="B49" s="70"/>
      <c r="C49" s="70"/>
      <c r="D49" s="70"/>
      <c r="E49" s="70"/>
      <c r="F49" s="70"/>
      <c r="G49" s="70"/>
      <c r="H49" s="70"/>
      <c r="I49" s="70"/>
      <c r="J49" s="393"/>
      <c r="K49" s="394"/>
      <c r="L49" s="394"/>
      <c r="M49" s="394"/>
      <c r="N49" s="394"/>
      <c r="O49" s="395"/>
      <c r="P49" s="393"/>
      <c r="Q49" s="394"/>
      <c r="R49" s="394"/>
      <c r="S49" s="394"/>
      <c r="T49" s="394"/>
      <c r="U49" s="395"/>
      <c r="V49" s="393"/>
      <c r="W49" s="394"/>
      <c r="X49" s="394"/>
      <c r="Y49" s="394"/>
      <c r="Z49" s="394"/>
      <c r="AA49" s="395"/>
      <c r="AB49" s="393"/>
      <c r="AC49" s="394"/>
      <c r="AD49" s="394"/>
      <c r="AE49" s="394"/>
      <c r="AF49" s="394"/>
      <c r="AG49" s="395"/>
      <c r="AH49" s="393"/>
      <c r="AI49" s="394"/>
      <c r="AJ49" s="394"/>
      <c r="AK49" s="394"/>
      <c r="AL49" s="394"/>
      <c r="AM49" s="395"/>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x14ac:dyDescent="0.25">
      <c r="A50" s="70"/>
      <c r="B50" s="70"/>
      <c r="C50" s="70"/>
      <c r="D50" s="70"/>
      <c r="E50" s="70"/>
      <c r="F50" s="70"/>
      <c r="G50" s="70"/>
      <c r="H50" s="70"/>
      <c r="I50" s="70"/>
      <c r="J50" s="393"/>
      <c r="K50" s="394"/>
      <c r="L50" s="394"/>
      <c r="M50" s="394"/>
      <c r="N50" s="394"/>
      <c r="O50" s="395"/>
      <c r="P50" s="393"/>
      <c r="Q50" s="394"/>
      <c r="R50" s="394"/>
      <c r="S50" s="394"/>
      <c r="T50" s="394"/>
      <c r="U50" s="395"/>
      <c r="V50" s="393"/>
      <c r="W50" s="394"/>
      <c r="X50" s="394"/>
      <c r="Y50" s="394"/>
      <c r="Z50" s="394"/>
      <c r="AA50" s="395"/>
      <c r="AB50" s="393"/>
      <c r="AC50" s="394"/>
      <c r="AD50" s="394"/>
      <c r="AE50" s="394"/>
      <c r="AF50" s="394"/>
      <c r="AG50" s="395"/>
      <c r="AH50" s="393"/>
      <c r="AI50" s="394"/>
      <c r="AJ50" s="394"/>
      <c r="AK50" s="394"/>
      <c r="AL50" s="394"/>
      <c r="AM50" s="395"/>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75" thickBot="1" x14ac:dyDescent="0.3">
      <c r="A51" s="70"/>
      <c r="B51" s="70"/>
      <c r="C51" s="70"/>
      <c r="D51" s="70"/>
      <c r="E51" s="70"/>
      <c r="F51" s="70"/>
      <c r="G51" s="70"/>
      <c r="H51" s="70"/>
      <c r="I51" s="70"/>
      <c r="J51" s="396"/>
      <c r="K51" s="397"/>
      <c r="L51" s="397"/>
      <c r="M51" s="397"/>
      <c r="N51" s="397"/>
      <c r="O51" s="398"/>
      <c r="P51" s="396"/>
      <c r="Q51" s="397"/>
      <c r="R51" s="397"/>
      <c r="S51" s="397"/>
      <c r="T51" s="397"/>
      <c r="U51" s="398"/>
      <c r="V51" s="396"/>
      <c r="W51" s="397"/>
      <c r="X51" s="397"/>
      <c r="Y51" s="397"/>
      <c r="Z51" s="397"/>
      <c r="AA51" s="398"/>
      <c r="AB51" s="396"/>
      <c r="AC51" s="397"/>
      <c r="AD51" s="397"/>
      <c r="AE51" s="397"/>
      <c r="AF51" s="397"/>
      <c r="AG51" s="398"/>
      <c r="AH51" s="396"/>
      <c r="AI51" s="397"/>
      <c r="AJ51" s="397"/>
      <c r="AK51" s="397"/>
      <c r="AL51" s="397"/>
      <c r="AM51" s="398"/>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x14ac:dyDescent="0.2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x14ac:dyDescent="0.2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x14ac:dyDescent="0.2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row>
    <row r="63" spans="1:80" x14ac:dyDescent="0.2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row>
    <row r="64" spans="1:80" x14ac:dyDescent="0.2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row>
    <row r="65" spans="1:8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row>
    <row r="66" spans="1:8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row>
    <row r="67" spans="1:8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row>
    <row r="68" spans="1:8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row>
    <row r="69" spans="1:8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row>
    <row r="70" spans="1:8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row>
    <row r="71" spans="1:8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row>
    <row r="72" spans="1:8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row>
    <row r="73" spans="1:8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row>
    <row r="74" spans="1:8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row>
    <row r="75" spans="1:8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row>
    <row r="76" spans="1:8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row>
    <row r="77" spans="1:8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row>
    <row r="78" spans="1:8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row>
    <row r="79" spans="1:8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row>
    <row r="80" spans="1:8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row>
    <row r="81" spans="1:63"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row>
    <row r="82" spans="1:63"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row>
    <row r="83" spans="1:63"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row>
    <row r="84" spans="1:63"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row>
    <row r="85" spans="1:63"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row>
    <row r="86" spans="1:63"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row>
    <row r="87" spans="1:63"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row>
    <row r="88" spans="1:63"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row>
    <row r="89" spans="1:63"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row>
    <row r="90" spans="1:63"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row>
    <row r="91" spans="1:63"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row>
    <row r="92" spans="1:63"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row>
    <row r="93" spans="1:63"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row>
    <row r="94" spans="1:63"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row>
    <row r="95" spans="1:63"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row>
    <row r="96" spans="1:63"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row>
    <row r="97" spans="1:63"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row>
    <row r="98" spans="1:63"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row>
    <row r="99" spans="1:63"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row>
    <row r="100" spans="1:63"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row>
    <row r="101" spans="1:63"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row>
    <row r="102" spans="1:63"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row>
    <row r="103" spans="1:63"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row>
    <row r="104" spans="1:63"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row>
    <row r="105" spans="1:63"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row>
    <row r="106" spans="1:63"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row>
    <row r="107" spans="1:63"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row>
    <row r="108" spans="1:63"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row>
    <row r="109" spans="1:63"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row>
    <row r="110" spans="1:63"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row>
    <row r="111" spans="1:63"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row>
    <row r="112" spans="1:63"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row>
    <row r="113" spans="1:63"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row>
    <row r="114" spans="1:63"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row>
    <row r="115" spans="1:63"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row>
    <row r="116" spans="1:63"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row>
    <row r="117" spans="1:63"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row>
    <row r="118" spans="1:63"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row>
    <row r="119" spans="1:63"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row>
    <row r="120" spans="1:63"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row>
    <row r="121" spans="1:63"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row>
    <row r="122" spans="1:63" x14ac:dyDescent="0.2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row>
    <row r="123" spans="1:63" x14ac:dyDescent="0.2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row>
    <row r="124" spans="1:63" x14ac:dyDescent="0.2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row>
    <row r="125" spans="1:63" x14ac:dyDescent="0.2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row>
    <row r="126" spans="1:63" x14ac:dyDescent="0.2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row>
    <row r="127" spans="1:63" x14ac:dyDescent="0.2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row>
    <row r="128" spans="1:63" x14ac:dyDescent="0.2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row>
    <row r="129" spans="2:63" x14ac:dyDescent="0.2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row>
    <row r="130" spans="2:63" x14ac:dyDescent="0.2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row>
    <row r="131" spans="2:63" x14ac:dyDescent="0.2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row>
    <row r="132" spans="2:63" x14ac:dyDescent="0.2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row>
    <row r="133" spans="2:63" x14ac:dyDescent="0.2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row>
    <row r="134" spans="2:63" x14ac:dyDescent="0.2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row>
    <row r="135" spans="2:63" x14ac:dyDescent="0.2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row>
    <row r="136" spans="2:63" x14ac:dyDescent="0.2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row>
    <row r="137" spans="2:63" x14ac:dyDescent="0.25">
      <c r="B137" s="70"/>
      <c r="C137" s="70"/>
      <c r="D137" s="70"/>
      <c r="E137" s="70"/>
      <c r="F137" s="70"/>
      <c r="G137" s="70"/>
      <c r="H137" s="70"/>
      <c r="I137" s="70"/>
    </row>
    <row r="138" spans="2:63" x14ac:dyDescent="0.25">
      <c r="B138" s="70"/>
      <c r="C138" s="70"/>
      <c r="D138" s="70"/>
      <c r="E138" s="70"/>
      <c r="F138" s="70"/>
      <c r="G138" s="70"/>
      <c r="H138" s="70"/>
      <c r="I138" s="70"/>
    </row>
    <row r="139" spans="2:63" x14ac:dyDescent="0.25">
      <c r="B139" s="70"/>
      <c r="C139" s="70"/>
      <c r="D139" s="70"/>
      <c r="E139" s="70"/>
      <c r="F139" s="70"/>
      <c r="G139" s="70"/>
      <c r="H139" s="70"/>
      <c r="I139" s="70"/>
    </row>
    <row r="140" spans="2:63" x14ac:dyDescent="0.25">
      <c r="B140" s="70"/>
      <c r="C140" s="70"/>
      <c r="D140" s="70"/>
      <c r="E140" s="70"/>
      <c r="F140" s="70"/>
      <c r="G140" s="70"/>
      <c r="H140" s="70"/>
      <c r="I140" s="70"/>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7" zoomScale="50" zoomScaleNormal="50" workbookViewId="0">
      <selection activeCell="Z42" sqref="Z42"/>
    </sheetView>
  </sheetViews>
  <sheetFormatPr baseColWidth="10" defaultRowHeight="15" x14ac:dyDescent="0.25"/>
  <cols>
    <col min="2" max="9" width="5.7109375" customWidth="1"/>
    <col min="10" max="10" width="11.42578125" customWidth="1"/>
    <col min="11" max="11" width="5.7109375" customWidth="1"/>
    <col min="12" max="12" width="7.140625" customWidth="1"/>
    <col min="13" max="13" width="8.5703125" customWidth="1"/>
    <col min="14"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row>
    <row r="2" spans="1:91" ht="18" customHeight="1" x14ac:dyDescent="0.25">
      <c r="A2" s="70"/>
      <c r="B2" s="463" t="s">
        <v>154</v>
      </c>
      <c r="C2" s="464"/>
      <c r="D2" s="464"/>
      <c r="E2" s="464"/>
      <c r="F2" s="464"/>
      <c r="G2" s="464"/>
      <c r="H2" s="464"/>
      <c r="I2" s="464"/>
      <c r="J2" s="407" t="s">
        <v>2</v>
      </c>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c r="AL2" s="407"/>
      <c r="AM2" s="407"/>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row>
    <row r="3" spans="1:91" ht="18.75" customHeight="1" x14ac:dyDescent="0.25">
      <c r="A3" s="70"/>
      <c r="B3" s="464"/>
      <c r="C3" s="464"/>
      <c r="D3" s="464"/>
      <c r="E3" s="464"/>
      <c r="F3" s="464"/>
      <c r="G3" s="464"/>
      <c r="H3" s="464"/>
      <c r="I3" s="464"/>
      <c r="J3" s="407"/>
      <c r="K3" s="407"/>
      <c r="L3" s="407"/>
      <c r="M3" s="407"/>
      <c r="N3" s="407"/>
      <c r="O3" s="407"/>
      <c r="P3" s="407"/>
      <c r="Q3" s="407"/>
      <c r="R3" s="407"/>
      <c r="S3" s="407"/>
      <c r="T3" s="407"/>
      <c r="U3" s="407"/>
      <c r="V3" s="407"/>
      <c r="W3" s="407"/>
      <c r="X3" s="407"/>
      <c r="Y3" s="407"/>
      <c r="Z3" s="407"/>
      <c r="AA3" s="407"/>
      <c r="AB3" s="407"/>
      <c r="AC3" s="407"/>
      <c r="AD3" s="407"/>
      <c r="AE3" s="407"/>
      <c r="AF3" s="407"/>
      <c r="AG3" s="407"/>
      <c r="AH3" s="407"/>
      <c r="AI3" s="407"/>
      <c r="AJ3" s="407"/>
      <c r="AK3" s="407"/>
      <c r="AL3" s="407"/>
      <c r="AM3" s="407"/>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row>
    <row r="4" spans="1:91" ht="15" customHeight="1" x14ac:dyDescent="0.25">
      <c r="A4" s="70"/>
      <c r="B4" s="464"/>
      <c r="C4" s="464"/>
      <c r="D4" s="464"/>
      <c r="E4" s="464"/>
      <c r="F4" s="464"/>
      <c r="G4" s="464"/>
      <c r="H4" s="464"/>
      <c r="I4" s="464"/>
      <c r="J4" s="407"/>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407"/>
      <c r="AK4" s="407"/>
      <c r="AL4" s="407"/>
      <c r="AM4" s="407"/>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row>
    <row r="5" spans="1:91"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row>
    <row r="6" spans="1:91" ht="15" customHeight="1" x14ac:dyDescent="0.25">
      <c r="A6" s="70"/>
      <c r="B6" s="352" t="s">
        <v>4</v>
      </c>
      <c r="C6" s="352"/>
      <c r="D6" s="353"/>
      <c r="E6" s="447" t="s">
        <v>113</v>
      </c>
      <c r="F6" s="448"/>
      <c r="G6" s="448"/>
      <c r="H6" s="448"/>
      <c r="I6" s="448"/>
      <c r="J6" s="38" t="str">
        <f>IF(AND('Mapa final'!$AD$10="Muy Alta",'Mapa final'!$AF$10="Leve"),CONCATENATE("R2C",'Mapa final'!$R$10),"")</f>
        <v/>
      </c>
      <c r="K6" s="39" t="str">
        <f>IF(AND('Mapa final'!$AD$10="Muy Alta",'Mapa final'!$AF$10="Leve"),CONCATENATE("R2C",'Mapa final'!$R$10),"")</f>
        <v/>
      </c>
      <c r="L6" s="39" t="str">
        <f>IF(AND('Mapa final'!$AD$10="Muy Alta",'Mapa final'!$AF$10="Leve"),CONCATENATE("R2C",'Mapa final'!$R$10),"")</f>
        <v/>
      </c>
      <c r="M6" s="39" t="str">
        <f>IF(AND('Mapa final'!$AD$10="Muy Alta",'Mapa final'!$AF$10="Leve"),CONCATENATE("R2C",'Mapa final'!$R$10),"")</f>
        <v/>
      </c>
      <c r="N6" s="39" t="str">
        <f>IF(AND('Mapa final'!$AD$10="Muy Alta",'Mapa final'!$AF$10="Leve"),CONCATENATE("R2C",'Mapa final'!$R$10),"")</f>
        <v/>
      </c>
      <c r="O6" s="40" t="str">
        <f>IF(AND('Mapa final'!$AD$10="Muy Alta",'Mapa final'!$AF$10="Leve"),CONCATENATE("R2C",'Mapa final'!$R$10),"")</f>
        <v/>
      </c>
      <c r="P6" s="38" t="str">
        <f>IF(AND('Mapa final'!$AD$10="Muy Alta",'Mapa final'!$AF$10="Leve"),CONCATENATE("R2C",'Mapa final'!$R$10),"")</f>
        <v/>
      </c>
      <c r="Q6" s="39" t="str">
        <f>IF(AND('Mapa final'!$AD$10="Muy Alta",'Mapa final'!$AF$10="Leve"),CONCATENATE("R2C",'Mapa final'!$R$10),"")</f>
        <v/>
      </c>
      <c r="R6" s="39" t="str">
        <f>IF(AND('Mapa final'!$AD$10="Muy Alta",'Mapa final'!$AF$10="Leve"),CONCATENATE("R2C",'Mapa final'!$R$10),"")</f>
        <v/>
      </c>
      <c r="S6" s="39" t="str">
        <f>IF(AND('Mapa final'!$AD$10="Muy Alta",'Mapa final'!$AF$10="Leve"),CONCATENATE("R2C",'Mapa final'!$R$10),"")</f>
        <v/>
      </c>
      <c r="T6" s="39" t="str">
        <f>IF(AND('Mapa final'!$AD$10="Muy Alta",'Mapa final'!$AF$10="Leve"),CONCATENATE("R2C",'Mapa final'!$R$10),"")</f>
        <v/>
      </c>
      <c r="U6" s="40" t="str">
        <f>IF(AND('Mapa final'!$AD$10="Muy Alta",'Mapa final'!$AF$10="Leve"),CONCATENATE("R2C",'Mapa final'!$R$10),"")</f>
        <v/>
      </c>
      <c r="V6" s="38" t="str">
        <f>IF(AND('Mapa final'!$AD$10="Muy Alta",'Mapa final'!$AF$10="Leve"),CONCATENATE("R2C",'Mapa final'!$R$10),"")</f>
        <v/>
      </c>
      <c r="W6" s="39" t="str">
        <f>IF(AND('Mapa final'!$AD$10="Muy Alta",'Mapa final'!$AF$10="Leve"),CONCATENATE("R2C",'Mapa final'!$R$10),"")</f>
        <v/>
      </c>
      <c r="X6" s="39" t="str">
        <f>IF(AND('Mapa final'!$AD$10="Muy Alta",'Mapa final'!$AF$10="Leve"),CONCATENATE("R2C",'Mapa final'!$R$10),"")</f>
        <v/>
      </c>
      <c r="Y6" s="39" t="str">
        <f>IF(AND('Mapa final'!$AD$10="Muy Alta",'Mapa final'!$AF$10="Leve"),CONCATENATE("R2C",'Mapa final'!$R$10),"")</f>
        <v/>
      </c>
      <c r="Z6" s="39" t="str">
        <f>IF(AND('Mapa final'!$AD$10="Muy Alta",'Mapa final'!$AF$10="Leve"),CONCATENATE("R2C",'Mapa final'!$R$10),"")</f>
        <v/>
      </c>
      <c r="AA6" s="40" t="str">
        <f>IF(AND('Mapa final'!$AD$10="Muy Alta",'Mapa final'!$AF$10="Leve"),CONCATENATE("R2C",'Mapa final'!$R$10),"")</f>
        <v/>
      </c>
      <c r="AB6" s="38" t="str">
        <f>IF(AND('Mapa final'!$AD$10="Muy Alta",'Mapa final'!$AF$10="Leve"),CONCATENATE("R2C",'Mapa final'!$R$10),"")</f>
        <v/>
      </c>
      <c r="AC6" s="39" t="str">
        <f>IF(AND('Mapa final'!$AD$10="Muy Alta",'Mapa final'!$AF$10="Leve"),CONCATENATE("R2C",'Mapa final'!$R$10),"")</f>
        <v/>
      </c>
      <c r="AD6" s="39" t="str">
        <f>IF(AND('Mapa final'!$AD$10="Muy Alta",'Mapa final'!$AF$10="Leve"),CONCATENATE("R2C",'Mapa final'!$R$10),"")</f>
        <v/>
      </c>
      <c r="AE6" s="39" t="str">
        <f>IF(AND('Mapa final'!$AD$10="Muy Alta",'Mapa final'!$AF$10="Leve"),CONCATENATE("R2C",'Mapa final'!$R$10),"")</f>
        <v/>
      </c>
      <c r="AF6" s="39" t="str">
        <f>IF(AND('Mapa final'!$AD$10="Muy Alta",'Mapa final'!$AF$10="Leve"),CONCATENATE("R2C",'Mapa final'!$R$10),"")</f>
        <v/>
      </c>
      <c r="AG6" s="39" t="str">
        <f>IF(AND('Mapa final'!$AD$10="Muy Alta",'Mapa final'!$AF$10="Leve"),CONCATENATE("R2C",'Mapa final'!$R$10),"")</f>
        <v/>
      </c>
      <c r="AH6" s="41" t="str">
        <f>IF(AND('Mapa final'!$AD$10="Muy Alta",'Mapa final'!$AF$10="Catastrófico"),CONCATENATE("R2C",'Mapa final'!$R$10),"")</f>
        <v/>
      </c>
      <c r="AI6" s="42" t="str">
        <f>IF(AND('Mapa final'!$AD$10="Muy Alta",'Mapa final'!$AF$10="Catastrófico"),CONCATENATE("R2C",'Mapa final'!$R$10),"")</f>
        <v/>
      </c>
      <c r="AJ6" s="42" t="str">
        <f>IF(AND('Mapa final'!$AD$10="Muy Alta",'Mapa final'!$AF$10="Catastrófico"),CONCATENATE("R2C",'Mapa final'!$R$10),"")</f>
        <v/>
      </c>
      <c r="AK6" s="42" t="str">
        <f>IF(AND('Mapa final'!$AD$10="Muy Alta",'Mapa final'!$AF$10="Catastrófico"),CONCATENATE("R2C",'Mapa final'!$R$10),"")</f>
        <v/>
      </c>
      <c r="AL6" s="42" t="str">
        <f>IF(AND('Mapa final'!$AD$10="Muy Alta",'Mapa final'!$AF$10="Catastrófico"),CONCATENATE("R2C",'Mapa final'!$R$10),"")</f>
        <v/>
      </c>
      <c r="AM6" s="43" t="str">
        <f>IF(AND('Mapa final'!$AD$10="Muy Alta",'Mapa final'!$AF$10="Catastrófico"),CONCATENATE("R2C",'Mapa final'!$R$10),"")</f>
        <v/>
      </c>
      <c r="AN6" s="70"/>
      <c r="AO6" s="454" t="s">
        <v>76</v>
      </c>
      <c r="AP6" s="455"/>
      <c r="AQ6" s="455"/>
      <c r="AR6" s="455"/>
      <c r="AS6" s="455"/>
      <c r="AT6" s="456"/>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row>
    <row r="7" spans="1:91" ht="15" customHeight="1" x14ac:dyDescent="0.25">
      <c r="A7" s="70"/>
      <c r="B7" s="352"/>
      <c r="C7" s="352"/>
      <c r="D7" s="353"/>
      <c r="E7" s="451"/>
      <c r="F7" s="450"/>
      <c r="G7" s="450"/>
      <c r="H7" s="450"/>
      <c r="I7" s="450"/>
      <c r="J7" s="44" t="str">
        <f>IF(AND('Mapa final'!$AD$10="Muy Alta",'Mapa final'!$AF$10="Leve"),CONCATENATE("R2C",'Mapa final'!$R$10),"")</f>
        <v/>
      </c>
      <c r="K7" s="193" t="str">
        <f>IF(AND('Mapa final'!$AD$10="Muy Alta",'Mapa final'!$AF$10="Leve"),CONCATENATE("R2C",'Mapa final'!$R$10),"")</f>
        <v/>
      </c>
      <c r="L7" s="193" t="str">
        <f>IF(AND('Mapa final'!$AD$10="Muy Alta",'Mapa final'!$AF$10="Leve"),CONCATENATE("R2C",'Mapa final'!$R$10),"")</f>
        <v/>
      </c>
      <c r="M7" s="193" t="str">
        <f>IF(AND('Mapa final'!$AD$10="Muy Alta",'Mapa final'!$AF$10="Leve"),CONCATENATE("R2C",'Mapa final'!$R$10),"")</f>
        <v/>
      </c>
      <c r="N7" s="193" t="str">
        <f>IF(AND('Mapa final'!$AD$10="Muy Alta",'Mapa final'!$AF$10="Leve"),CONCATENATE("R2C",'Mapa final'!$R$10),"")</f>
        <v/>
      </c>
      <c r="O7" s="45" t="str">
        <f>IF(AND('Mapa final'!$AD$10="Muy Alta",'Mapa final'!$AF$10="Leve"),CONCATENATE("R2C",'Mapa final'!$R$10),"")</f>
        <v/>
      </c>
      <c r="P7" s="44" t="str">
        <f>IF(AND('Mapa final'!$AD$10="Muy Alta",'Mapa final'!$AF$10="Leve"),CONCATENATE("R2C",'Mapa final'!$R$10),"")</f>
        <v/>
      </c>
      <c r="Q7" s="193" t="str">
        <f>IF(AND('Mapa final'!$AD$10="Muy Alta",'Mapa final'!$AF$10="Leve"),CONCATENATE("R2C",'Mapa final'!$R$10),"")</f>
        <v/>
      </c>
      <c r="R7" s="193" t="str">
        <f>IF(AND('Mapa final'!$AD$10="Muy Alta",'Mapa final'!$AF$10="Leve"),CONCATENATE("R2C",'Mapa final'!$R$10),"")</f>
        <v/>
      </c>
      <c r="S7" s="193" t="str">
        <f>IF(AND('Mapa final'!$AD$10="Muy Alta",'Mapa final'!$AF$10="Leve"),CONCATENATE("R2C",'Mapa final'!$R$10),"")</f>
        <v/>
      </c>
      <c r="T7" s="193" t="str">
        <f>IF(AND('Mapa final'!$AD$10="Muy Alta",'Mapa final'!$AF$10="Leve"),CONCATENATE("R2C",'Mapa final'!$R$10),"")</f>
        <v/>
      </c>
      <c r="U7" s="45" t="str">
        <f>IF(AND('Mapa final'!$AD$10="Muy Alta",'Mapa final'!$AF$10="Leve"),CONCATENATE("R2C",'Mapa final'!$R$10),"")</f>
        <v/>
      </c>
      <c r="V7" s="44" t="str">
        <f>IF(AND('Mapa final'!$AD$10="Muy Alta",'Mapa final'!$AF$10="Leve"),CONCATENATE("R2C",'Mapa final'!$R$10),"")</f>
        <v/>
      </c>
      <c r="W7" s="193" t="str">
        <f>IF(AND('Mapa final'!$AD$10="Muy Alta",'Mapa final'!$AF$10="Leve"),CONCATENATE("R2C",'Mapa final'!$R$10),"")</f>
        <v/>
      </c>
      <c r="X7" s="193" t="str">
        <f>IF(AND('Mapa final'!$AD$10="Muy Alta",'Mapa final'!$AF$10="Leve"),CONCATENATE("R2C",'Mapa final'!$R$10),"")</f>
        <v/>
      </c>
      <c r="Y7" s="193" t="str">
        <f>IF(AND('Mapa final'!$AD$10="Muy Alta",'Mapa final'!$AF$10="Leve"),CONCATENATE("R2C",'Mapa final'!$R$10),"")</f>
        <v/>
      </c>
      <c r="Z7" s="193" t="str">
        <f>IF(AND('Mapa final'!$AD$10="Muy Alta",'Mapa final'!$AF$10="Leve"),CONCATENATE("R2C",'Mapa final'!$R$10),"")</f>
        <v/>
      </c>
      <c r="AA7" s="45" t="str">
        <f>IF(AND('Mapa final'!$AD$10="Muy Alta",'Mapa final'!$AF$10="Leve"),CONCATENATE("R2C",'Mapa final'!$R$10),"")</f>
        <v/>
      </c>
      <c r="AB7" s="44" t="str">
        <f>IF(AND('Mapa final'!$AD$10="Muy Alta",'Mapa final'!$AF$10="Leve"),CONCATENATE("R2C",'Mapa final'!$R$10),"")</f>
        <v/>
      </c>
      <c r="AC7" s="193" t="str">
        <f>IF(AND('Mapa final'!$AD$10="Muy Alta",'Mapa final'!$AF$10="Leve"),CONCATENATE("R2C",'Mapa final'!$R$10),"")</f>
        <v/>
      </c>
      <c r="AD7" s="193" t="str">
        <f>IF(AND('Mapa final'!$AD$10="Muy Alta",'Mapa final'!$AF$10="Leve"),CONCATENATE("R2C",'Mapa final'!$R$10),"")</f>
        <v/>
      </c>
      <c r="AE7" s="193" t="str">
        <f>IF(AND('Mapa final'!$AD$10="Muy Alta",'Mapa final'!$AF$10="Leve"),CONCATENATE("R2C",'Mapa final'!$R$10),"")</f>
        <v/>
      </c>
      <c r="AF7" s="193" t="str">
        <f>IF(AND('Mapa final'!$AD$10="Muy Alta",'Mapa final'!$AF$10="Leve"),CONCATENATE("R2C",'Mapa final'!$R$10),"")</f>
        <v/>
      </c>
      <c r="AG7" s="193" t="str">
        <f>IF(AND('Mapa final'!$AD$10="Muy Alta",'Mapa final'!$AF$10="Leve"),CONCATENATE("R2C",'Mapa final'!$R$10),"")</f>
        <v/>
      </c>
      <c r="AH7" s="46" t="str">
        <f>IF(AND('Mapa final'!$AD$10="Muy Alta",'Mapa final'!$AF$10="Catastrófico"),CONCATENATE("R2C",'Mapa final'!$R$10),"")</f>
        <v/>
      </c>
      <c r="AI7" s="195" t="str">
        <f>IF(AND('Mapa final'!$AD$10="Muy Alta",'Mapa final'!$AF$10="Catastrófico"),CONCATENATE("R2C",'Mapa final'!$R$10),"")</f>
        <v/>
      </c>
      <c r="AJ7" s="195" t="str">
        <f>IF(AND('Mapa final'!$AD$10="Muy Alta",'Mapa final'!$AF$10="Catastrófico"),CONCATENATE("R2C",'Mapa final'!$R$10),"")</f>
        <v/>
      </c>
      <c r="AK7" s="195" t="str">
        <f>IF(AND('Mapa final'!$AD$10="Muy Alta",'Mapa final'!$AF$10="Catastrófico"),CONCATENATE("R2C",'Mapa final'!$R$10),"")</f>
        <v/>
      </c>
      <c r="AL7" s="195" t="str">
        <f>IF(AND('Mapa final'!$AD$10="Muy Alta",'Mapa final'!$AF$10="Catastrófico"),CONCATENATE("R2C",'Mapa final'!$R$10),"")</f>
        <v/>
      </c>
      <c r="AM7" s="47" t="str">
        <f>IF(AND('Mapa final'!$AD$10="Muy Alta",'Mapa final'!$AF$10="Catastrófico"),CONCATENATE("R2C",'Mapa final'!$R$10),"")</f>
        <v/>
      </c>
      <c r="AN7" s="70"/>
      <c r="AO7" s="457"/>
      <c r="AP7" s="458"/>
      <c r="AQ7" s="458"/>
      <c r="AR7" s="458"/>
      <c r="AS7" s="458"/>
      <c r="AT7" s="459"/>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row>
    <row r="8" spans="1:91" ht="15" customHeight="1" x14ac:dyDescent="0.25">
      <c r="A8" s="70"/>
      <c r="B8" s="352"/>
      <c r="C8" s="352"/>
      <c r="D8" s="353"/>
      <c r="E8" s="451"/>
      <c r="F8" s="450"/>
      <c r="G8" s="450"/>
      <c r="H8" s="450"/>
      <c r="I8" s="450"/>
      <c r="J8" s="44" t="str">
        <f>IF(AND('Mapa final'!$AD$10="Muy Alta",'Mapa final'!$AF$10="Leve"),CONCATENATE("R2C",'Mapa final'!$R$10),"")</f>
        <v/>
      </c>
      <c r="K8" s="193" t="str">
        <f>IF(AND('Mapa final'!$AD$10="Muy Alta",'Mapa final'!$AF$10="Leve"),CONCATENATE("R2C",'Mapa final'!$R$10),"")</f>
        <v/>
      </c>
      <c r="L8" s="193" t="str">
        <f>IF(AND('Mapa final'!$AD$10="Muy Alta",'Mapa final'!$AF$10="Leve"),CONCATENATE("R2C",'Mapa final'!$R$10),"")</f>
        <v/>
      </c>
      <c r="M8" s="193" t="str">
        <f>IF(AND('Mapa final'!$AD$10="Muy Alta",'Mapa final'!$AF$10="Leve"),CONCATENATE("R2C",'Mapa final'!$R$10),"")</f>
        <v/>
      </c>
      <c r="N8" s="193" t="str">
        <f>IF(AND('Mapa final'!$AD$10="Muy Alta",'Mapa final'!$AF$10="Leve"),CONCATENATE("R2C",'Mapa final'!$R$10),"")</f>
        <v/>
      </c>
      <c r="O8" s="45" t="str">
        <f>IF(AND('Mapa final'!$AD$10="Muy Alta",'Mapa final'!$AF$10="Leve"),CONCATENATE("R2C",'Mapa final'!$R$10),"")</f>
        <v/>
      </c>
      <c r="P8" s="44" t="str">
        <f>IF(AND('Mapa final'!$AD$10="Muy Alta",'Mapa final'!$AF$10="Leve"),CONCATENATE("R2C",'Mapa final'!$R$10),"")</f>
        <v/>
      </c>
      <c r="Q8" s="193" t="str">
        <f>IF(AND('Mapa final'!$AD$10="Muy Alta",'Mapa final'!$AF$10="Leve"),CONCATENATE("R2C",'Mapa final'!$R$10),"")</f>
        <v/>
      </c>
      <c r="R8" s="193" t="str">
        <f>IF(AND('Mapa final'!$AD$10="Muy Alta",'Mapa final'!$AF$10="Leve"),CONCATENATE("R2C",'Mapa final'!$R$10),"")</f>
        <v/>
      </c>
      <c r="S8" s="193" t="str">
        <f>IF(AND('Mapa final'!$AD$10="Muy Alta",'Mapa final'!$AF$10="Leve"),CONCATENATE("R2C",'Mapa final'!$R$10),"")</f>
        <v/>
      </c>
      <c r="T8" s="193" t="str">
        <f>IF(AND('Mapa final'!$AD$10="Muy Alta",'Mapa final'!$AF$10="Leve"),CONCATENATE("R2C",'Mapa final'!$R$10),"")</f>
        <v/>
      </c>
      <c r="U8" s="45" t="str">
        <f>IF(AND('Mapa final'!$AD$10="Muy Alta",'Mapa final'!$AF$10="Leve"),CONCATENATE("R2C",'Mapa final'!$R$10),"")</f>
        <v/>
      </c>
      <c r="V8" s="44" t="str">
        <f>IF(AND('Mapa final'!$AD$10="Muy Alta",'Mapa final'!$AF$10="Leve"),CONCATENATE("R2C",'Mapa final'!$R$10),"")</f>
        <v/>
      </c>
      <c r="W8" s="193" t="str">
        <f>IF(AND('Mapa final'!$AD$10="Muy Alta",'Mapa final'!$AF$10="Leve"),CONCATENATE("R2C",'Mapa final'!$R$10),"")</f>
        <v/>
      </c>
      <c r="X8" s="193" t="str">
        <f>IF(AND('Mapa final'!$AD$10="Muy Alta",'Mapa final'!$AF$10="Leve"),CONCATENATE("R2C",'Mapa final'!$R$10),"")</f>
        <v/>
      </c>
      <c r="Y8" s="193" t="str">
        <f>IF(AND('Mapa final'!$AD$10="Muy Alta",'Mapa final'!$AF$10="Leve"),CONCATENATE("R2C",'Mapa final'!$R$10),"")</f>
        <v/>
      </c>
      <c r="Z8" s="193" t="str">
        <f>IF(AND('Mapa final'!$AD$10="Muy Alta",'Mapa final'!$AF$10="Leve"),CONCATENATE("R2C",'Mapa final'!$R$10),"")</f>
        <v/>
      </c>
      <c r="AA8" s="45" t="str">
        <f>IF(AND('Mapa final'!$AD$10="Muy Alta",'Mapa final'!$AF$10="Leve"),CONCATENATE("R2C",'Mapa final'!$R$10),"")</f>
        <v/>
      </c>
      <c r="AB8" s="44" t="str">
        <f>IF(AND('Mapa final'!$AD$10="Muy Alta",'Mapa final'!$AF$10="Leve"),CONCATENATE("R2C",'Mapa final'!$R$10),"")</f>
        <v/>
      </c>
      <c r="AC8" s="193" t="str">
        <f>IF(AND('Mapa final'!$AD$10="Muy Alta",'Mapa final'!$AF$10="Leve"),CONCATENATE("R2C",'Mapa final'!$R$10),"")</f>
        <v/>
      </c>
      <c r="AD8" s="193" t="str">
        <f>IF(AND('Mapa final'!$AD$10="Muy Alta",'Mapa final'!$AF$10="Leve"),CONCATENATE("R2C",'Mapa final'!$R$10),"")</f>
        <v/>
      </c>
      <c r="AE8" s="193" t="str">
        <f>IF(AND('Mapa final'!$AD$10="Muy Alta",'Mapa final'!$AF$10="Leve"),CONCATENATE("R2C",'Mapa final'!$R$10),"")</f>
        <v/>
      </c>
      <c r="AF8" s="193" t="str">
        <f>IF(AND('Mapa final'!$AD$10="Muy Alta",'Mapa final'!$AF$10="Leve"),CONCATENATE("R2C",'Mapa final'!$R$10),"")</f>
        <v/>
      </c>
      <c r="AG8" s="193" t="str">
        <f>IF(AND('Mapa final'!$AD$10="Muy Alta",'Mapa final'!$AF$10="Leve"),CONCATENATE("R2C",'Mapa final'!$R$10),"")</f>
        <v/>
      </c>
      <c r="AH8" s="46" t="str">
        <f>IF(AND('Mapa final'!$AD$10="Muy Alta",'Mapa final'!$AF$10="Catastrófico"),CONCATENATE("R2C",'Mapa final'!$R$10),"")</f>
        <v/>
      </c>
      <c r="AI8" s="195" t="str">
        <f>IF(AND('Mapa final'!$AD$10="Muy Alta",'Mapa final'!$AF$10="Catastrófico"),CONCATENATE("R2C",'Mapa final'!$R$10),"")</f>
        <v/>
      </c>
      <c r="AJ8" s="195" t="str">
        <f>IF(AND('Mapa final'!$AD$10="Muy Alta",'Mapa final'!$AF$10="Catastrófico"),CONCATENATE("R2C",'Mapa final'!$R$10),"")</f>
        <v/>
      </c>
      <c r="AK8" s="195" t="str">
        <f>IF(AND('Mapa final'!$AD$10="Muy Alta",'Mapa final'!$AF$10="Catastrófico"),CONCATENATE("R2C",'Mapa final'!$R$10),"")</f>
        <v/>
      </c>
      <c r="AL8" s="195" t="str">
        <f>IF(AND('Mapa final'!$AD$10="Muy Alta",'Mapa final'!$AF$10="Catastrófico"),CONCATENATE("R2C",'Mapa final'!$R$10),"")</f>
        <v/>
      </c>
      <c r="AM8" s="47" t="str">
        <f>IF(AND('Mapa final'!$AD$10="Muy Alta",'Mapa final'!$AF$10="Catastrófico"),CONCATENATE("R2C",'Mapa final'!$R$10),"")</f>
        <v/>
      </c>
      <c r="AN8" s="70"/>
      <c r="AO8" s="457"/>
      <c r="AP8" s="458"/>
      <c r="AQ8" s="458"/>
      <c r="AR8" s="458"/>
      <c r="AS8" s="458"/>
      <c r="AT8" s="459"/>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row>
    <row r="9" spans="1:91" ht="15" customHeight="1" x14ac:dyDescent="0.25">
      <c r="A9" s="70"/>
      <c r="B9" s="352"/>
      <c r="C9" s="352"/>
      <c r="D9" s="353"/>
      <c r="E9" s="451"/>
      <c r="F9" s="450"/>
      <c r="G9" s="450"/>
      <c r="H9" s="450"/>
      <c r="I9" s="450"/>
      <c r="J9" s="44" t="str">
        <f>IF(AND('Mapa final'!$AD$10="Muy Alta",'Mapa final'!$AF$10="Leve"),CONCATENATE("R2C",'Mapa final'!$R$10),"")</f>
        <v/>
      </c>
      <c r="K9" s="193" t="str">
        <f>IF(AND('Mapa final'!$AD$10="Muy Alta",'Mapa final'!$AF$10="Leve"),CONCATENATE("R2C",'Mapa final'!$R$10),"")</f>
        <v/>
      </c>
      <c r="L9" s="193" t="str">
        <f>IF(AND('Mapa final'!$AD$10="Muy Alta",'Mapa final'!$AF$10="Leve"),CONCATENATE("R2C",'Mapa final'!$R$10),"")</f>
        <v/>
      </c>
      <c r="M9" s="193" t="str">
        <f>IF(AND('Mapa final'!$AD$10="Muy Alta",'Mapa final'!$AF$10="Leve"),CONCATENATE("R2C",'Mapa final'!$R$10),"")</f>
        <v/>
      </c>
      <c r="N9" s="193" t="str">
        <f>IF(AND('Mapa final'!$AD$10="Muy Alta",'Mapa final'!$AF$10="Leve"),CONCATENATE("R2C",'Mapa final'!$R$10),"")</f>
        <v/>
      </c>
      <c r="O9" s="45" t="str">
        <f>IF(AND('Mapa final'!$AD$10="Muy Alta",'Mapa final'!$AF$10="Leve"),CONCATENATE("R2C",'Mapa final'!$R$10),"")</f>
        <v/>
      </c>
      <c r="P9" s="44" t="str">
        <f>IF(AND('Mapa final'!$AD$10="Muy Alta",'Mapa final'!$AF$10="Leve"),CONCATENATE("R2C",'Mapa final'!$R$10),"")</f>
        <v/>
      </c>
      <c r="Q9" s="193" t="str">
        <f>IF(AND('Mapa final'!$AD$10="Muy Alta",'Mapa final'!$AF$10="Leve"),CONCATENATE("R2C",'Mapa final'!$R$10),"")</f>
        <v/>
      </c>
      <c r="R9" s="193" t="str">
        <f>IF(AND('Mapa final'!$AD$10="Muy Alta",'Mapa final'!$AF$10="Leve"),CONCATENATE("R2C",'Mapa final'!$R$10),"")</f>
        <v/>
      </c>
      <c r="S9" s="193" t="str">
        <f>IF(AND('Mapa final'!$AD$10="Muy Alta",'Mapa final'!$AF$10="Leve"),CONCATENATE("R2C",'Mapa final'!$R$10),"")</f>
        <v/>
      </c>
      <c r="T9" s="193" t="str">
        <f>IF(AND('Mapa final'!$AD$10="Muy Alta",'Mapa final'!$AF$10="Leve"),CONCATENATE("R2C",'Mapa final'!$R$10),"")</f>
        <v/>
      </c>
      <c r="U9" s="45" t="str">
        <f>IF(AND('Mapa final'!$AD$10="Muy Alta",'Mapa final'!$AF$10="Leve"),CONCATENATE("R2C",'Mapa final'!$R$10),"")</f>
        <v/>
      </c>
      <c r="V9" s="44" t="str">
        <f>IF(AND('Mapa final'!$AD$10="Muy Alta",'Mapa final'!$AF$10="Leve"),CONCATENATE("R2C",'Mapa final'!$R$10),"")</f>
        <v/>
      </c>
      <c r="W9" s="193" t="str">
        <f>IF(AND('Mapa final'!$AD$10="Muy Alta",'Mapa final'!$AF$10="Leve"),CONCATENATE("R2C",'Mapa final'!$R$10),"")</f>
        <v/>
      </c>
      <c r="X9" s="193" t="str">
        <f>IF(AND('Mapa final'!$AD$10="Muy Alta",'Mapa final'!$AF$10="Leve"),CONCATENATE("R2C",'Mapa final'!$R$10),"")</f>
        <v/>
      </c>
      <c r="Y9" s="193" t="str">
        <f>IF(AND('Mapa final'!$AD$10="Muy Alta",'Mapa final'!$AF$10="Leve"),CONCATENATE("R2C",'Mapa final'!$R$10),"")</f>
        <v/>
      </c>
      <c r="Z9" s="193" t="str">
        <f>IF(AND('Mapa final'!$AD$10="Muy Alta",'Mapa final'!$AF$10="Leve"),CONCATENATE("R2C",'Mapa final'!$R$10),"")</f>
        <v/>
      </c>
      <c r="AA9" s="45" t="str">
        <f>IF(AND('Mapa final'!$AD$10="Muy Alta",'Mapa final'!$AF$10="Leve"),CONCATENATE("R2C",'Mapa final'!$R$10),"")</f>
        <v/>
      </c>
      <c r="AB9" s="44" t="str">
        <f>IF(AND('Mapa final'!$AD$10="Muy Alta",'Mapa final'!$AF$10="Leve"),CONCATENATE("R2C",'Mapa final'!$R$10),"")</f>
        <v/>
      </c>
      <c r="AC9" s="193" t="str">
        <f>IF(AND('Mapa final'!$AD$10="Muy Alta",'Mapa final'!$AF$10="Leve"),CONCATENATE("R2C",'Mapa final'!$R$10),"")</f>
        <v/>
      </c>
      <c r="AD9" s="193" t="str">
        <f>IF(AND('Mapa final'!$AD$10="Muy Alta",'Mapa final'!$AF$10="Leve"),CONCATENATE("R2C",'Mapa final'!$R$10),"")</f>
        <v/>
      </c>
      <c r="AE9" s="193" t="str">
        <f>IF(AND('Mapa final'!$AD$10="Muy Alta",'Mapa final'!$AF$10="Leve"),CONCATENATE("R2C",'Mapa final'!$R$10),"")</f>
        <v/>
      </c>
      <c r="AF9" s="193" t="str">
        <f>IF(AND('Mapa final'!$AD$10="Muy Alta",'Mapa final'!$AF$10="Leve"),CONCATENATE("R2C",'Mapa final'!$R$10),"")</f>
        <v/>
      </c>
      <c r="AG9" s="193" t="str">
        <f>IF(AND('Mapa final'!$AD$10="Muy Alta",'Mapa final'!$AF$10="Leve"),CONCATENATE("R2C",'Mapa final'!$R$10),"")</f>
        <v/>
      </c>
      <c r="AH9" s="46" t="str">
        <f>IF(AND('Mapa final'!$AD$10="Muy Alta",'Mapa final'!$AF$10="Catastrófico"),CONCATENATE("R2C",'Mapa final'!$R$10),"")</f>
        <v/>
      </c>
      <c r="AI9" s="195" t="str">
        <f>IF(AND('Mapa final'!$AD$10="Muy Alta",'Mapa final'!$AF$10="Catastrófico"),CONCATENATE("R2C",'Mapa final'!$R$10),"")</f>
        <v/>
      </c>
      <c r="AJ9" s="195" t="str">
        <f>IF(AND('Mapa final'!$AD$10="Muy Alta",'Mapa final'!$AF$10="Catastrófico"),CONCATENATE("R2C",'Mapa final'!$R$10),"")</f>
        <v/>
      </c>
      <c r="AK9" s="195" t="str">
        <f>IF(AND('Mapa final'!$AD$10="Muy Alta",'Mapa final'!$AF$10="Catastrófico"),CONCATENATE("R2C",'Mapa final'!$R$10),"")</f>
        <v/>
      </c>
      <c r="AL9" s="195" t="str">
        <f>IF(AND('Mapa final'!$AD$10="Muy Alta",'Mapa final'!$AF$10="Catastrófico"),CONCATENATE("R2C",'Mapa final'!$R$10),"")</f>
        <v/>
      </c>
      <c r="AM9" s="47" t="str">
        <f>IF(AND('Mapa final'!$AD$10="Muy Alta",'Mapa final'!$AF$10="Catastrófico"),CONCATENATE("R2C",'Mapa final'!$R$10),"")</f>
        <v/>
      </c>
      <c r="AN9" s="70"/>
      <c r="AO9" s="457"/>
      <c r="AP9" s="458"/>
      <c r="AQ9" s="458"/>
      <c r="AR9" s="458"/>
      <c r="AS9" s="458"/>
      <c r="AT9" s="459"/>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row>
    <row r="10" spans="1:91" ht="15" customHeight="1" x14ac:dyDescent="0.25">
      <c r="A10" s="70"/>
      <c r="B10" s="352"/>
      <c r="C10" s="352"/>
      <c r="D10" s="353"/>
      <c r="E10" s="451"/>
      <c r="F10" s="450"/>
      <c r="G10" s="450"/>
      <c r="H10" s="450"/>
      <c r="I10" s="450"/>
      <c r="J10" s="44" t="str">
        <f>IF(AND('Mapa final'!$AD$10="Muy Alta",'Mapa final'!$AF$10="Leve"),CONCATENATE("R2C",'Mapa final'!$R$10),"")</f>
        <v/>
      </c>
      <c r="K10" s="193" t="str">
        <f>IF(AND('Mapa final'!$AD$10="Muy Alta",'Mapa final'!$AF$10="Leve"),CONCATENATE("R2C",'Mapa final'!$R$10),"")</f>
        <v/>
      </c>
      <c r="L10" s="193" t="str">
        <f>IF(AND('Mapa final'!$AD$10="Muy Alta",'Mapa final'!$AF$10="Leve"),CONCATENATE("R2C",'Mapa final'!$R$10),"")</f>
        <v/>
      </c>
      <c r="M10" s="193" t="str">
        <f>IF(AND('Mapa final'!$AD$10="Muy Alta",'Mapa final'!$AF$10="Leve"),CONCATENATE("R2C",'Mapa final'!$R$10),"")</f>
        <v/>
      </c>
      <c r="N10" s="193" t="str">
        <f>IF(AND('Mapa final'!$AD$10="Muy Alta",'Mapa final'!$AF$10="Leve"),CONCATENATE("R2C",'Mapa final'!$R$10),"")</f>
        <v/>
      </c>
      <c r="O10" s="45" t="str">
        <f>IF(AND('Mapa final'!$AD$10="Muy Alta",'Mapa final'!$AF$10="Leve"),CONCATENATE("R2C",'Mapa final'!$R$10),"")</f>
        <v/>
      </c>
      <c r="P10" s="44" t="str">
        <f>IF(AND('Mapa final'!$AD$10="Muy Alta",'Mapa final'!$AF$10="Leve"),CONCATENATE("R2C",'Mapa final'!$R$10),"")</f>
        <v/>
      </c>
      <c r="Q10" s="193" t="str">
        <f>IF(AND('Mapa final'!$AD$10="Muy Alta",'Mapa final'!$AF$10="Leve"),CONCATENATE("R2C",'Mapa final'!$R$10),"")</f>
        <v/>
      </c>
      <c r="R10" s="193" t="str">
        <f>IF(AND('Mapa final'!$AD$10="Muy Alta",'Mapa final'!$AF$10="Leve"),CONCATENATE("R2C",'Mapa final'!$R$10),"")</f>
        <v/>
      </c>
      <c r="S10" s="193" t="str">
        <f>IF(AND('Mapa final'!$AD$10="Muy Alta",'Mapa final'!$AF$10="Leve"),CONCATENATE("R2C",'Mapa final'!$R$10),"")</f>
        <v/>
      </c>
      <c r="T10" s="193" t="str">
        <f>IF(AND('Mapa final'!$AD$10="Muy Alta",'Mapa final'!$AF$10="Leve"),CONCATENATE("R2C",'Mapa final'!$R$10),"")</f>
        <v/>
      </c>
      <c r="U10" s="45" t="str">
        <f>IF(AND('Mapa final'!$AD$10="Muy Alta",'Mapa final'!$AF$10="Leve"),CONCATENATE("R2C",'Mapa final'!$R$10),"")</f>
        <v/>
      </c>
      <c r="V10" s="44" t="str">
        <f>IF(AND('Mapa final'!$AD$10="Muy Alta",'Mapa final'!$AF$10="Leve"),CONCATENATE("R2C",'Mapa final'!$R$10),"")</f>
        <v/>
      </c>
      <c r="W10" s="193" t="str">
        <f>IF(AND('Mapa final'!$AD$10="Muy Alta",'Mapa final'!$AF$10="Leve"),CONCATENATE("R2C",'Mapa final'!$R$10),"")</f>
        <v/>
      </c>
      <c r="X10" s="193" t="str">
        <f>IF(AND('Mapa final'!$AD$10="Muy Alta",'Mapa final'!$AF$10="Leve"),CONCATENATE("R2C",'Mapa final'!$R$10),"")</f>
        <v/>
      </c>
      <c r="Y10" s="193" t="str">
        <f>IF(AND('Mapa final'!$AD$10="Muy Alta",'Mapa final'!$AF$10="Leve"),CONCATENATE("R2C",'Mapa final'!$R$10),"")</f>
        <v/>
      </c>
      <c r="Z10" s="193" t="str">
        <f>IF(AND('Mapa final'!$AD$10="Muy Alta",'Mapa final'!$AF$10="Leve"),CONCATENATE("R2C",'Mapa final'!$R$10),"")</f>
        <v/>
      </c>
      <c r="AA10" s="45" t="str">
        <f>IF(AND('Mapa final'!$AD$10="Muy Alta",'Mapa final'!$AF$10="Leve"),CONCATENATE("R2C",'Mapa final'!$R$10),"")</f>
        <v/>
      </c>
      <c r="AB10" s="44" t="str">
        <f>IF(AND('Mapa final'!$AD$10="Muy Alta",'Mapa final'!$AF$10="Leve"),CONCATENATE("R2C",'Mapa final'!$R$10),"")</f>
        <v/>
      </c>
      <c r="AC10" s="193" t="str">
        <f>IF(AND('Mapa final'!$AD$10="Muy Alta",'Mapa final'!$AF$10="Leve"),CONCATENATE("R2C",'Mapa final'!$R$10),"")</f>
        <v/>
      </c>
      <c r="AD10" s="193" t="str">
        <f>IF(AND('Mapa final'!$AD$10="Muy Alta",'Mapa final'!$AF$10="Leve"),CONCATENATE("R2C",'Mapa final'!$R$10),"")</f>
        <v/>
      </c>
      <c r="AE10" s="193" t="str">
        <f>IF(AND('Mapa final'!$AD$10="Muy Alta",'Mapa final'!$AF$10="Leve"),CONCATENATE("R2C",'Mapa final'!$R$10),"")</f>
        <v/>
      </c>
      <c r="AF10" s="193" t="str">
        <f>IF(AND('Mapa final'!$AD$10="Muy Alta",'Mapa final'!$AF$10="Leve"),CONCATENATE("R2C",'Mapa final'!$R$10),"")</f>
        <v/>
      </c>
      <c r="AG10" s="193" t="str">
        <f>IF(AND('Mapa final'!$AD$10="Muy Alta",'Mapa final'!$AF$10="Leve"),CONCATENATE("R2C",'Mapa final'!$R$10),"")</f>
        <v/>
      </c>
      <c r="AH10" s="46" t="str">
        <f>IF(AND('Mapa final'!$AD$10="Muy Alta",'Mapa final'!$AF$10="Catastrófico"),CONCATENATE("R2C",'Mapa final'!$R$10),"")</f>
        <v/>
      </c>
      <c r="AI10" s="195" t="str">
        <f>IF(AND('Mapa final'!$AD$10="Muy Alta",'Mapa final'!$AF$10="Catastrófico"),CONCATENATE("R2C",'Mapa final'!$R$10),"")</f>
        <v/>
      </c>
      <c r="AJ10" s="195" t="str">
        <f>IF(AND('Mapa final'!$AD$10="Muy Alta",'Mapa final'!$AF$10="Catastrófico"),CONCATENATE("R2C",'Mapa final'!$R$10),"")</f>
        <v/>
      </c>
      <c r="AK10" s="195" t="str">
        <f>IF(AND('Mapa final'!$AD$10="Muy Alta",'Mapa final'!$AF$10="Catastrófico"),CONCATENATE("R2C",'Mapa final'!$R$10),"")</f>
        <v/>
      </c>
      <c r="AL10" s="195" t="str">
        <f>IF(AND('Mapa final'!$AD$10="Muy Alta",'Mapa final'!$AF$10="Catastrófico"),CONCATENATE("R2C",'Mapa final'!$R$10),"")</f>
        <v/>
      </c>
      <c r="AM10" s="47" t="str">
        <f>IF(AND('Mapa final'!$AD$10="Muy Alta",'Mapa final'!$AF$10="Catastrófico"),CONCATENATE("R2C",'Mapa final'!$R$10),"")</f>
        <v/>
      </c>
      <c r="AN10" s="70"/>
      <c r="AO10" s="457"/>
      <c r="AP10" s="458"/>
      <c r="AQ10" s="458"/>
      <c r="AR10" s="458"/>
      <c r="AS10" s="458"/>
      <c r="AT10" s="459"/>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row>
    <row r="11" spans="1:91" ht="15" customHeight="1" x14ac:dyDescent="0.25">
      <c r="A11" s="70"/>
      <c r="B11" s="352"/>
      <c r="C11" s="352"/>
      <c r="D11" s="353"/>
      <c r="E11" s="451"/>
      <c r="F11" s="450"/>
      <c r="G11" s="450"/>
      <c r="H11" s="450"/>
      <c r="I11" s="450"/>
      <c r="J11" s="44" t="str">
        <f>IF(AND('Mapa final'!$AD$10="Muy Alta",'Mapa final'!$AF$10="Leve"),CONCATENATE("R2C",'Mapa final'!$R$10),"")</f>
        <v/>
      </c>
      <c r="K11" s="193" t="str">
        <f>IF(AND('Mapa final'!$AD$10="Muy Alta",'Mapa final'!$AF$10="Leve"),CONCATENATE("R2C",'Mapa final'!$R$10),"")</f>
        <v/>
      </c>
      <c r="L11" s="193" t="str">
        <f>IF(AND('Mapa final'!$AD$10="Muy Alta",'Mapa final'!$AF$10="Leve"),CONCATENATE("R2C",'Mapa final'!$R$10),"")</f>
        <v/>
      </c>
      <c r="M11" s="193" t="str">
        <f>IF(AND('Mapa final'!$AD$10="Muy Alta",'Mapa final'!$AF$10="Leve"),CONCATENATE("R2C",'Mapa final'!$R$10),"")</f>
        <v/>
      </c>
      <c r="N11" s="193" t="str">
        <f>IF(AND('Mapa final'!$AD$10="Muy Alta",'Mapa final'!$AF$10="Leve"),CONCATENATE("R2C",'Mapa final'!$R$10),"")</f>
        <v/>
      </c>
      <c r="O11" s="45" t="str">
        <f>IF(AND('Mapa final'!$AD$10="Muy Alta",'Mapa final'!$AF$10="Leve"),CONCATENATE("R2C",'Mapa final'!$R$10),"")</f>
        <v/>
      </c>
      <c r="P11" s="44" t="str">
        <f>IF(AND('Mapa final'!$AD$10="Muy Alta",'Mapa final'!$AF$10="Leve"),CONCATENATE("R2C",'Mapa final'!$R$10),"")</f>
        <v/>
      </c>
      <c r="Q11" s="193" t="str">
        <f>IF(AND('Mapa final'!$AD$10="Muy Alta",'Mapa final'!$AF$10="Leve"),CONCATENATE("R2C",'Mapa final'!$R$10),"")</f>
        <v/>
      </c>
      <c r="R11" s="193" t="str">
        <f>IF(AND('Mapa final'!$AD$10="Muy Alta",'Mapa final'!$AF$10="Leve"),CONCATENATE("R2C",'Mapa final'!$R$10),"")</f>
        <v/>
      </c>
      <c r="S11" s="193" t="str">
        <f>IF(AND('Mapa final'!$AD$10="Muy Alta",'Mapa final'!$AF$10="Leve"),CONCATENATE("R2C",'Mapa final'!$R$10),"")</f>
        <v/>
      </c>
      <c r="T11" s="193" t="str">
        <f>IF(AND('Mapa final'!$AD$10="Muy Alta",'Mapa final'!$AF$10="Leve"),CONCATENATE("R2C",'Mapa final'!$R$10),"")</f>
        <v/>
      </c>
      <c r="U11" s="45" t="str">
        <f>IF(AND('Mapa final'!$AD$10="Muy Alta",'Mapa final'!$AF$10="Leve"),CONCATENATE("R2C",'Mapa final'!$R$10),"")</f>
        <v/>
      </c>
      <c r="V11" s="44" t="str">
        <f>IF(AND('Mapa final'!$AD$10="Muy Alta",'Mapa final'!$AF$10="Leve"),CONCATENATE("R2C",'Mapa final'!$R$10),"")</f>
        <v/>
      </c>
      <c r="W11" s="193" t="str">
        <f>IF(AND('Mapa final'!$AD$10="Muy Alta",'Mapa final'!$AF$10="Leve"),CONCATENATE("R2C",'Mapa final'!$R$10),"")</f>
        <v/>
      </c>
      <c r="X11" s="193" t="str">
        <f>IF(AND('Mapa final'!$AD$10="Muy Alta",'Mapa final'!$AF$10="Leve"),CONCATENATE("R2C",'Mapa final'!$R$10),"")</f>
        <v/>
      </c>
      <c r="Y11" s="193" t="str">
        <f>IF(AND('Mapa final'!$AD$10="Muy Alta",'Mapa final'!$AF$10="Leve"),CONCATENATE("R2C",'Mapa final'!$R$10),"")</f>
        <v/>
      </c>
      <c r="Z11" s="193" t="str">
        <f>IF(AND('Mapa final'!$AD$10="Muy Alta",'Mapa final'!$AF$10="Leve"),CONCATENATE("R2C",'Mapa final'!$R$10),"")</f>
        <v/>
      </c>
      <c r="AA11" s="45" t="str">
        <f>IF(AND('Mapa final'!$AD$10="Muy Alta",'Mapa final'!$AF$10="Leve"),CONCATENATE("R2C",'Mapa final'!$R$10),"")</f>
        <v/>
      </c>
      <c r="AB11" s="44" t="str">
        <f>IF(AND('Mapa final'!$AD$10="Muy Alta",'Mapa final'!$AF$10="Leve"),CONCATENATE("R2C",'Mapa final'!$R$10),"")</f>
        <v/>
      </c>
      <c r="AC11" s="193" t="str">
        <f>IF(AND('Mapa final'!$AD$10="Muy Alta",'Mapa final'!$AF$10="Leve"),CONCATENATE("R2C",'Mapa final'!$R$10),"")</f>
        <v/>
      </c>
      <c r="AD11" s="193" t="str">
        <f>IF(AND('Mapa final'!$AD$10="Muy Alta",'Mapa final'!$AF$10="Leve"),CONCATENATE("R2C",'Mapa final'!$R$10),"")</f>
        <v/>
      </c>
      <c r="AE11" s="193" t="str">
        <f>IF(AND('Mapa final'!$AD$10="Muy Alta",'Mapa final'!$AF$10="Leve"),CONCATENATE("R2C",'Mapa final'!$R$10),"")</f>
        <v/>
      </c>
      <c r="AF11" s="193" t="str">
        <f>IF(AND('Mapa final'!$AD$10="Muy Alta",'Mapa final'!$AF$10="Leve"),CONCATENATE("R2C",'Mapa final'!$R$10),"")</f>
        <v/>
      </c>
      <c r="AG11" s="193" t="str">
        <f>IF(AND('Mapa final'!$AD$10="Muy Alta",'Mapa final'!$AF$10="Leve"),CONCATENATE("R2C",'Mapa final'!$R$10),"")</f>
        <v/>
      </c>
      <c r="AH11" s="46" t="str">
        <f>IF(AND('Mapa final'!$AD$10="Muy Alta",'Mapa final'!$AF$10="Catastrófico"),CONCATENATE("R2C",'Mapa final'!$R$10),"")</f>
        <v/>
      </c>
      <c r="AI11" s="195" t="str">
        <f>IF(AND('Mapa final'!$AD$10="Muy Alta",'Mapa final'!$AF$10="Catastrófico"),CONCATENATE("R2C",'Mapa final'!$R$10),"")</f>
        <v/>
      </c>
      <c r="AJ11" s="195" t="str">
        <f>IF(AND('Mapa final'!$AD$10="Muy Alta",'Mapa final'!$AF$10="Catastrófico"),CONCATENATE("R2C",'Mapa final'!$R$10),"")</f>
        <v/>
      </c>
      <c r="AK11" s="195" t="str">
        <f>IF(AND('Mapa final'!$AD$10="Muy Alta",'Mapa final'!$AF$10="Catastrófico"),CONCATENATE("R2C",'Mapa final'!$R$10),"")</f>
        <v/>
      </c>
      <c r="AL11" s="195" t="str">
        <f>IF(AND('Mapa final'!$AD$10="Muy Alta",'Mapa final'!$AF$10="Catastrófico"),CONCATENATE("R2C",'Mapa final'!$R$10),"")</f>
        <v/>
      </c>
      <c r="AM11" s="47" t="str">
        <f>IF(AND('Mapa final'!$AD$10="Muy Alta",'Mapa final'!$AF$10="Catastrófico"),CONCATENATE("R2C",'Mapa final'!$R$10),"")</f>
        <v/>
      </c>
      <c r="AN11" s="70"/>
      <c r="AO11" s="457"/>
      <c r="AP11" s="458"/>
      <c r="AQ11" s="458"/>
      <c r="AR11" s="458"/>
      <c r="AS11" s="458"/>
      <c r="AT11" s="459"/>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row>
    <row r="12" spans="1:91" ht="15" customHeight="1" x14ac:dyDescent="0.25">
      <c r="A12" s="70"/>
      <c r="B12" s="352"/>
      <c r="C12" s="352"/>
      <c r="D12" s="353"/>
      <c r="E12" s="451"/>
      <c r="F12" s="450"/>
      <c r="G12" s="450"/>
      <c r="H12" s="450"/>
      <c r="I12" s="450"/>
      <c r="J12" s="44" t="str">
        <f>IF(AND('Mapa final'!$AD$10="Muy Alta",'Mapa final'!$AF$10="Leve"),CONCATENATE("R2C",'Mapa final'!$R$10),"")</f>
        <v/>
      </c>
      <c r="K12" s="193" t="str">
        <f>IF(AND('Mapa final'!$AD$10="Muy Alta",'Mapa final'!$AF$10="Leve"),CONCATENATE("R2C",'Mapa final'!$R$10),"")</f>
        <v/>
      </c>
      <c r="L12" s="193" t="str">
        <f>IF(AND('Mapa final'!$AD$10="Muy Alta",'Mapa final'!$AF$10="Leve"),CONCATENATE("R2C",'Mapa final'!$R$10),"")</f>
        <v/>
      </c>
      <c r="M12" s="193" t="str">
        <f>IF(AND('Mapa final'!$AD$10="Muy Alta",'Mapa final'!$AF$10="Leve"),CONCATENATE("R2C",'Mapa final'!$R$10),"")</f>
        <v/>
      </c>
      <c r="N12" s="193" t="str">
        <f>IF(AND('Mapa final'!$AD$10="Muy Alta",'Mapa final'!$AF$10="Leve"),CONCATENATE("R2C",'Mapa final'!$R$10),"")</f>
        <v/>
      </c>
      <c r="O12" s="45" t="str">
        <f>IF(AND('Mapa final'!$AD$10="Muy Alta",'Mapa final'!$AF$10="Leve"),CONCATENATE("R2C",'Mapa final'!$R$10),"")</f>
        <v/>
      </c>
      <c r="P12" s="44" t="str">
        <f>IF(AND('Mapa final'!$AD$10="Muy Alta",'Mapa final'!$AF$10="Leve"),CONCATENATE("R2C",'Mapa final'!$R$10),"")</f>
        <v/>
      </c>
      <c r="Q12" s="193" t="str">
        <f>IF(AND('Mapa final'!$AD$10="Muy Alta",'Mapa final'!$AF$10="Leve"),CONCATENATE("R2C",'Mapa final'!$R$10),"")</f>
        <v/>
      </c>
      <c r="R12" s="193" t="str">
        <f>IF(AND('Mapa final'!$AD$10="Muy Alta",'Mapa final'!$AF$10="Leve"),CONCATENATE("R2C",'Mapa final'!$R$10),"")</f>
        <v/>
      </c>
      <c r="S12" s="193" t="str">
        <f>IF(AND('Mapa final'!$AD$10="Muy Alta",'Mapa final'!$AF$10="Leve"),CONCATENATE("R2C",'Mapa final'!$R$10),"")</f>
        <v/>
      </c>
      <c r="T12" s="193" t="str">
        <f>IF(AND('Mapa final'!$AD$10="Muy Alta",'Mapa final'!$AF$10="Leve"),CONCATENATE("R2C",'Mapa final'!$R$10),"")</f>
        <v/>
      </c>
      <c r="U12" s="45" t="str">
        <f>IF(AND('Mapa final'!$AD$10="Muy Alta",'Mapa final'!$AF$10="Leve"),CONCATENATE("R2C",'Mapa final'!$R$10),"")</f>
        <v/>
      </c>
      <c r="V12" s="44" t="str">
        <f>IF(AND('Mapa final'!$AD$10="Muy Alta",'Mapa final'!$AF$10="Leve"),CONCATENATE("R2C",'Mapa final'!$R$10),"")</f>
        <v/>
      </c>
      <c r="W12" s="193" t="str">
        <f>IF(AND('Mapa final'!$AD$10="Muy Alta",'Mapa final'!$AF$10="Leve"),CONCATENATE("R2C",'Mapa final'!$R$10),"")</f>
        <v/>
      </c>
      <c r="X12" s="193" t="str">
        <f>IF(AND('Mapa final'!$AD$10="Muy Alta",'Mapa final'!$AF$10="Leve"),CONCATENATE("R2C",'Mapa final'!$R$10),"")</f>
        <v/>
      </c>
      <c r="Y12" s="193" t="str">
        <f>IF(AND('Mapa final'!$AD$10="Muy Alta",'Mapa final'!$AF$10="Leve"),CONCATENATE("R2C",'Mapa final'!$R$10),"")</f>
        <v/>
      </c>
      <c r="Z12" s="193" t="str">
        <f>IF(AND('Mapa final'!$AD$10="Muy Alta",'Mapa final'!$AF$10="Leve"),CONCATENATE("R2C",'Mapa final'!$R$10),"")</f>
        <v/>
      </c>
      <c r="AA12" s="45" t="str">
        <f>IF(AND('Mapa final'!$AD$10="Muy Alta",'Mapa final'!$AF$10="Leve"),CONCATENATE("R2C",'Mapa final'!$R$10),"")</f>
        <v/>
      </c>
      <c r="AB12" s="44" t="str">
        <f>IF(AND('Mapa final'!$AD$10="Muy Alta",'Mapa final'!$AF$10="Leve"),CONCATENATE("R2C",'Mapa final'!$R$10),"")</f>
        <v/>
      </c>
      <c r="AC12" s="193" t="str">
        <f>IF(AND('Mapa final'!$AD$10="Muy Alta",'Mapa final'!$AF$10="Leve"),CONCATENATE("R2C",'Mapa final'!$R$10),"")</f>
        <v/>
      </c>
      <c r="AD12" s="193" t="str">
        <f>IF(AND('Mapa final'!$AD$10="Muy Alta",'Mapa final'!$AF$10="Leve"),CONCATENATE("R2C",'Mapa final'!$R$10),"")</f>
        <v/>
      </c>
      <c r="AE12" s="193" t="str">
        <f>IF(AND('Mapa final'!$AD$10="Muy Alta",'Mapa final'!$AF$10="Leve"),CONCATENATE("R2C",'Mapa final'!$R$10),"")</f>
        <v/>
      </c>
      <c r="AF12" s="193" t="str">
        <f>IF(AND('Mapa final'!$AD$10="Muy Alta",'Mapa final'!$AF$10="Leve"),CONCATENATE("R2C",'Mapa final'!$R$10),"")</f>
        <v/>
      </c>
      <c r="AG12" s="193" t="str">
        <f>IF(AND('Mapa final'!$AD$10="Muy Alta",'Mapa final'!$AF$10="Leve"),CONCATENATE("R2C",'Mapa final'!$R$10),"")</f>
        <v/>
      </c>
      <c r="AH12" s="46" t="str">
        <f>IF(AND('Mapa final'!$AD$10="Muy Alta",'Mapa final'!$AF$10="Catastrófico"),CONCATENATE("R2C",'Mapa final'!$R$10),"")</f>
        <v/>
      </c>
      <c r="AI12" s="195" t="str">
        <f>IF(AND('Mapa final'!$AD$10="Muy Alta",'Mapa final'!$AF$10="Catastrófico"),CONCATENATE("R2C",'Mapa final'!$R$10),"")</f>
        <v/>
      </c>
      <c r="AJ12" s="195" t="str">
        <f>IF(AND('Mapa final'!$AD$10="Muy Alta",'Mapa final'!$AF$10="Catastrófico"),CONCATENATE("R2C",'Mapa final'!$R$10),"")</f>
        <v/>
      </c>
      <c r="AK12" s="195" t="str">
        <f>IF(AND('Mapa final'!$AD$10="Muy Alta",'Mapa final'!$AF$10="Catastrófico"),CONCATENATE("R2C",'Mapa final'!$R$10),"")</f>
        <v/>
      </c>
      <c r="AL12" s="195" t="str">
        <f>IF(AND('Mapa final'!$AD$10="Muy Alta",'Mapa final'!$AF$10="Catastrófico"),CONCATENATE("R2C",'Mapa final'!$R$10),"")</f>
        <v/>
      </c>
      <c r="AM12" s="47" t="str">
        <f>IF(AND('Mapa final'!$AD$10="Muy Alta",'Mapa final'!$AF$10="Catastrófico"),CONCATENATE("R2C",'Mapa final'!$R$10),"")</f>
        <v/>
      </c>
      <c r="AN12" s="70"/>
      <c r="AO12" s="457"/>
      <c r="AP12" s="458"/>
      <c r="AQ12" s="458"/>
      <c r="AR12" s="458"/>
      <c r="AS12" s="458"/>
      <c r="AT12" s="459"/>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row>
    <row r="13" spans="1:91" ht="15" customHeight="1" x14ac:dyDescent="0.25">
      <c r="A13" s="70"/>
      <c r="B13" s="352"/>
      <c r="C13" s="352"/>
      <c r="D13" s="353"/>
      <c r="E13" s="451"/>
      <c r="F13" s="450"/>
      <c r="G13" s="450"/>
      <c r="H13" s="450"/>
      <c r="I13" s="450"/>
      <c r="J13" s="44" t="str">
        <f>IF(AND('Mapa final'!$AD$10="Muy Alta",'Mapa final'!$AF$10="Leve"),CONCATENATE("R2C",'Mapa final'!$R$10),"")</f>
        <v/>
      </c>
      <c r="K13" s="193" t="str">
        <f>IF(AND('Mapa final'!$AD$10="Muy Alta",'Mapa final'!$AF$10="Leve"),CONCATENATE("R2C",'Mapa final'!$R$10),"")</f>
        <v/>
      </c>
      <c r="L13" s="193" t="str">
        <f>IF(AND('Mapa final'!$AD$10="Muy Alta",'Mapa final'!$AF$10="Leve"),CONCATENATE("R2C",'Mapa final'!$R$10),"")</f>
        <v/>
      </c>
      <c r="M13" s="193" t="str">
        <f>IF(AND('Mapa final'!$AD$10="Muy Alta",'Mapa final'!$AF$10="Leve"),CONCATENATE("R2C",'Mapa final'!$R$10),"")</f>
        <v/>
      </c>
      <c r="N13" s="193" t="str">
        <f>IF(AND('Mapa final'!$AD$10="Muy Alta",'Mapa final'!$AF$10="Leve"),CONCATENATE("R2C",'Mapa final'!$R$10),"")</f>
        <v/>
      </c>
      <c r="O13" s="45" t="str">
        <f>IF(AND('Mapa final'!$AD$10="Muy Alta",'Mapa final'!$AF$10="Leve"),CONCATENATE("R2C",'Mapa final'!$R$10),"")</f>
        <v/>
      </c>
      <c r="P13" s="44" t="str">
        <f>IF(AND('Mapa final'!$AD$10="Muy Alta",'Mapa final'!$AF$10="Leve"),CONCATENATE("R2C",'Mapa final'!$R$10),"")</f>
        <v/>
      </c>
      <c r="Q13" s="193" t="str">
        <f>IF(AND('Mapa final'!$AD$10="Muy Alta",'Mapa final'!$AF$10="Leve"),CONCATENATE("R2C",'Mapa final'!$R$10),"")</f>
        <v/>
      </c>
      <c r="R13" s="193" t="str">
        <f>IF(AND('Mapa final'!$AD$10="Muy Alta",'Mapa final'!$AF$10="Leve"),CONCATENATE("R2C",'Mapa final'!$R$10),"")</f>
        <v/>
      </c>
      <c r="S13" s="193" t="str">
        <f>IF(AND('Mapa final'!$AD$10="Muy Alta",'Mapa final'!$AF$10="Leve"),CONCATENATE("R2C",'Mapa final'!$R$10),"")</f>
        <v/>
      </c>
      <c r="T13" s="193" t="str">
        <f>IF(AND('Mapa final'!$AD$10="Muy Alta",'Mapa final'!$AF$10="Leve"),CONCATENATE("R2C",'Mapa final'!$R$10),"")</f>
        <v/>
      </c>
      <c r="U13" s="45" t="str">
        <f>IF(AND('Mapa final'!$AD$10="Muy Alta",'Mapa final'!$AF$10="Leve"),CONCATENATE("R2C",'Mapa final'!$R$10),"")</f>
        <v/>
      </c>
      <c r="V13" s="44" t="str">
        <f>IF(AND('Mapa final'!$AD$10="Muy Alta",'Mapa final'!$AF$10="Leve"),CONCATENATE("R2C",'Mapa final'!$R$10),"")</f>
        <v/>
      </c>
      <c r="W13" s="193" t="str">
        <f>IF(AND('Mapa final'!$AD$10="Muy Alta",'Mapa final'!$AF$10="Leve"),CONCATENATE("R2C",'Mapa final'!$R$10),"")</f>
        <v/>
      </c>
      <c r="X13" s="193" t="str">
        <f>IF(AND('Mapa final'!$AD$10="Muy Alta",'Mapa final'!$AF$10="Leve"),CONCATENATE("R2C",'Mapa final'!$R$10),"")</f>
        <v/>
      </c>
      <c r="Y13" s="193" t="str">
        <f>IF(AND('Mapa final'!$AD$10="Muy Alta",'Mapa final'!$AF$10="Leve"),CONCATENATE("R2C",'Mapa final'!$R$10),"")</f>
        <v/>
      </c>
      <c r="Z13" s="193" t="str">
        <f>IF(AND('Mapa final'!$AD$10="Muy Alta",'Mapa final'!$AF$10="Leve"),CONCATENATE("R2C",'Mapa final'!$R$10),"")</f>
        <v/>
      </c>
      <c r="AA13" s="45" t="str">
        <f>IF(AND('Mapa final'!$AD$10="Muy Alta",'Mapa final'!$AF$10="Leve"),CONCATENATE("R2C",'Mapa final'!$R$10),"")</f>
        <v/>
      </c>
      <c r="AB13" s="44" t="str">
        <f>IF(AND('Mapa final'!$AD$10="Muy Alta",'Mapa final'!$AF$10="Leve"),CONCATENATE("R2C",'Mapa final'!$R$10),"")</f>
        <v/>
      </c>
      <c r="AC13" s="193" t="str">
        <f>IF(AND('Mapa final'!$AD$10="Muy Alta",'Mapa final'!$AF$10="Leve"),CONCATENATE("R2C",'Mapa final'!$R$10),"")</f>
        <v/>
      </c>
      <c r="AD13" s="193" t="str">
        <f>IF(AND('Mapa final'!$AD$10="Muy Alta",'Mapa final'!$AF$10="Leve"),CONCATENATE("R2C",'Mapa final'!$R$10),"")</f>
        <v/>
      </c>
      <c r="AE13" s="193" t="str">
        <f>IF(AND('Mapa final'!$AD$10="Muy Alta",'Mapa final'!$AF$10="Leve"),CONCATENATE("R2C",'Mapa final'!$R$10),"")</f>
        <v/>
      </c>
      <c r="AF13" s="193" t="str">
        <f>IF(AND('Mapa final'!$AD$10="Muy Alta",'Mapa final'!$AF$10="Leve"),CONCATENATE("R2C",'Mapa final'!$R$10),"")</f>
        <v/>
      </c>
      <c r="AG13" s="193" t="str">
        <f>IF(AND('Mapa final'!$AD$10="Muy Alta",'Mapa final'!$AF$10="Leve"),CONCATENATE("R2C",'Mapa final'!$R$10),"")</f>
        <v/>
      </c>
      <c r="AH13" s="46" t="str">
        <f>IF(AND('Mapa final'!$AD$10="Muy Alta",'Mapa final'!$AF$10="Catastrófico"),CONCATENATE("R2C",'Mapa final'!$R$10),"")</f>
        <v/>
      </c>
      <c r="AI13" s="195" t="str">
        <f>IF(AND('Mapa final'!$AD$10="Muy Alta",'Mapa final'!$AF$10="Catastrófico"),CONCATENATE("R2C",'Mapa final'!$R$10),"")</f>
        <v/>
      </c>
      <c r="AJ13" s="195" t="str">
        <f>IF(AND('Mapa final'!$AD$10="Muy Alta",'Mapa final'!$AF$10="Catastrófico"),CONCATENATE("R2C",'Mapa final'!$R$10),"")</f>
        <v/>
      </c>
      <c r="AK13" s="195" t="str">
        <f>IF(AND('Mapa final'!$AD$10="Muy Alta",'Mapa final'!$AF$10="Catastrófico"),CONCATENATE("R2C",'Mapa final'!$R$10),"")</f>
        <v/>
      </c>
      <c r="AL13" s="195" t="str">
        <f>IF(AND('Mapa final'!$AD$10="Muy Alta",'Mapa final'!$AF$10="Catastrófico"),CONCATENATE("R2C",'Mapa final'!$R$10),"")</f>
        <v/>
      </c>
      <c r="AM13" s="47" t="str">
        <f>IF(AND('Mapa final'!$AD$10="Muy Alta",'Mapa final'!$AF$10="Catastrófico"),CONCATENATE("R2C",'Mapa final'!$R$10),"")</f>
        <v/>
      </c>
      <c r="AN13" s="70"/>
      <c r="AO13" s="457"/>
      <c r="AP13" s="458"/>
      <c r="AQ13" s="458"/>
      <c r="AR13" s="458"/>
      <c r="AS13" s="458"/>
      <c r="AT13" s="459"/>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row>
    <row r="14" spans="1:91" ht="15" customHeight="1" x14ac:dyDescent="0.25">
      <c r="A14" s="70"/>
      <c r="B14" s="352"/>
      <c r="C14" s="352"/>
      <c r="D14" s="353"/>
      <c r="E14" s="451"/>
      <c r="F14" s="450"/>
      <c r="G14" s="450"/>
      <c r="H14" s="450"/>
      <c r="I14" s="450"/>
      <c r="J14" s="44" t="str">
        <f>IF(AND('Mapa final'!$AD$10="Muy Alta",'Mapa final'!$AF$10="Leve"),CONCATENATE("R2C",'Mapa final'!$R$10),"")</f>
        <v/>
      </c>
      <c r="K14" s="193" t="str">
        <f>IF(AND('Mapa final'!$AD$10="Muy Alta",'Mapa final'!$AF$10="Leve"),CONCATENATE("R2C",'Mapa final'!$R$10),"")</f>
        <v/>
      </c>
      <c r="L14" s="193" t="str">
        <f>IF(AND('Mapa final'!$AD$10="Muy Alta",'Mapa final'!$AF$10="Leve"),CONCATENATE("R2C",'Mapa final'!$R$10),"")</f>
        <v/>
      </c>
      <c r="M14" s="193" t="str">
        <f>IF(AND('Mapa final'!$AD$10="Muy Alta",'Mapa final'!$AF$10="Leve"),CONCATENATE("R2C",'Mapa final'!$R$10),"")</f>
        <v/>
      </c>
      <c r="N14" s="193" t="str">
        <f>IF(AND('Mapa final'!$AD$10="Muy Alta",'Mapa final'!$AF$10="Leve"),CONCATENATE("R2C",'Mapa final'!$R$10),"")</f>
        <v/>
      </c>
      <c r="O14" s="45" t="str">
        <f>IF(AND('Mapa final'!$AD$10="Muy Alta",'Mapa final'!$AF$10="Leve"),CONCATENATE("R2C",'Mapa final'!$R$10),"")</f>
        <v/>
      </c>
      <c r="P14" s="44" t="str">
        <f>IF(AND('Mapa final'!$AD$10="Muy Alta",'Mapa final'!$AF$10="Leve"),CONCATENATE("R2C",'Mapa final'!$R$10),"")</f>
        <v/>
      </c>
      <c r="Q14" s="193" t="str">
        <f>IF(AND('Mapa final'!$AD$10="Muy Alta",'Mapa final'!$AF$10="Leve"),CONCATENATE("R2C",'Mapa final'!$R$10),"")</f>
        <v/>
      </c>
      <c r="R14" s="193" t="str">
        <f>IF(AND('Mapa final'!$AD$10="Muy Alta",'Mapa final'!$AF$10="Leve"),CONCATENATE("R2C",'Mapa final'!$R$10),"")</f>
        <v/>
      </c>
      <c r="S14" s="193" t="str">
        <f>IF(AND('Mapa final'!$AD$10="Muy Alta",'Mapa final'!$AF$10="Leve"),CONCATENATE("R2C",'Mapa final'!$R$10),"")</f>
        <v/>
      </c>
      <c r="T14" s="193" t="str">
        <f>IF(AND('Mapa final'!$AD$10="Muy Alta",'Mapa final'!$AF$10="Leve"),CONCATENATE("R2C",'Mapa final'!$R$10),"")</f>
        <v/>
      </c>
      <c r="U14" s="45" t="str">
        <f>IF(AND('Mapa final'!$AD$10="Muy Alta",'Mapa final'!$AF$10="Leve"),CONCATENATE("R2C",'Mapa final'!$R$10),"")</f>
        <v/>
      </c>
      <c r="V14" s="44" t="str">
        <f>IF(AND('Mapa final'!$AD$10="Muy Alta",'Mapa final'!$AF$10="Leve"),CONCATENATE("R2C",'Mapa final'!$R$10),"")</f>
        <v/>
      </c>
      <c r="W14" s="193" t="str">
        <f>IF(AND('Mapa final'!$AD$10="Muy Alta",'Mapa final'!$AF$10="Leve"),CONCATENATE("R2C",'Mapa final'!$R$10),"")</f>
        <v/>
      </c>
      <c r="X14" s="193" t="str">
        <f>IF(AND('Mapa final'!$AD$10="Muy Alta",'Mapa final'!$AF$10="Leve"),CONCATENATE("R2C",'Mapa final'!$R$10),"")</f>
        <v/>
      </c>
      <c r="Y14" s="193" t="str">
        <f>IF(AND('Mapa final'!$AD$10="Muy Alta",'Mapa final'!$AF$10="Leve"),CONCATENATE("R2C",'Mapa final'!$R$10),"")</f>
        <v/>
      </c>
      <c r="Z14" s="193" t="str">
        <f>IF(AND('Mapa final'!$AD$10="Muy Alta",'Mapa final'!$AF$10="Leve"),CONCATENATE("R2C",'Mapa final'!$R$10),"")</f>
        <v/>
      </c>
      <c r="AA14" s="45" t="str">
        <f>IF(AND('Mapa final'!$AD$10="Muy Alta",'Mapa final'!$AF$10="Leve"),CONCATENATE("R2C",'Mapa final'!$R$10),"")</f>
        <v/>
      </c>
      <c r="AB14" s="44" t="str">
        <f>IF(AND('Mapa final'!$AD$10="Muy Alta",'Mapa final'!$AF$10="Leve"),CONCATENATE("R2C",'Mapa final'!$R$10),"")</f>
        <v/>
      </c>
      <c r="AC14" s="193" t="str">
        <f>IF(AND('Mapa final'!$AD$10="Muy Alta",'Mapa final'!$AF$10="Leve"),CONCATENATE("R2C",'Mapa final'!$R$10),"")</f>
        <v/>
      </c>
      <c r="AD14" s="193" t="str">
        <f>IF(AND('Mapa final'!$AD$10="Muy Alta",'Mapa final'!$AF$10="Leve"),CONCATENATE("R2C",'Mapa final'!$R$10),"")</f>
        <v/>
      </c>
      <c r="AE14" s="193" t="str">
        <f>IF(AND('Mapa final'!$AD$10="Muy Alta",'Mapa final'!$AF$10="Leve"),CONCATENATE("R2C",'Mapa final'!$R$10),"")</f>
        <v/>
      </c>
      <c r="AF14" s="193" t="str">
        <f>IF(AND('Mapa final'!$AD$10="Muy Alta",'Mapa final'!$AF$10="Leve"),CONCATENATE("R2C",'Mapa final'!$R$10),"")</f>
        <v/>
      </c>
      <c r="AG14" s="193" t="str">
        <f>IF(AND('Mapa final'!$AD$10="Muy Alta",'Mapa final'!$AF$10="Leve"),CONCATENATE("R2C",'Mapa final'!$R$10),"")</f>
        <v/>
      </c>
      <c r="AH14" s="46" t="str">
        <f>IF(AND('Mapa final'!$AD$10="Muy Alta",'Mapa final'!$AF$10="Catastrófico"),CONCATENATE("R2C",'Mapa final'!$R$10),"")</f>
        <v/>
      </c>
      <c r="AI14" s="195" t="str">
        <f>IF(AND('Mapa final'!$AD$10="Muy Alta",'Mapa final'!$AF$10="Catastrófico"),CONCATENATE("R2C",'Mapa final'!$R$10),"")</f>
        <v/>
      </c>
      <c r="AJ14" s="195" t="str">
        <f>IF(AND('Mapa final'!$AD$10="Muy Alta",'Mapa final'!$AF$10="Catastrófico"),CONCATENATE("R2C",'Mapa final'!$R$10),"")</f>
        <v/>
      </c>
      <c r="AK14" s="195" t="str">
        <f>IF(AND('Mapa final'!$AD$10="Muy Alta",'Mapa final'!$AF$10="Catastrófico"),CONCATENATE("R2C",'Mapa final'!$R$10),"")</f>
        <v/>
      </c>
      <c r="AL14" s="195" t="str">
        <f>IF(AND('Mapa final'!$AD$10="Muy Alta",'Mapa final'!$AF$10="Catastrófico"),CONCATENATE("R2C",'Mapa final'!$R$10),"")</f>
        <v/>
      </c>
      <c r="AM14" s="47" t="str">
        <f>IF(AND('Mapa final'!$AD$10="Muy Alta",'Mapa final'!$AF$10="Catastrófico"),CONCATENATE("R2C",'Mapa final'!$R$10),"")</f>
        <v/>
      </c>
      <c r="AN14" s="70"/>
      <c r="AO14" s="457"/>
      <c r="AP14" s="458"/>
      <c r="AQ14" s="458"/>
      <c r="AR14" s="458"/>
      <c r="AS14" s="458"/>
      <c r="AT14" s="459"/>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row>
    <row r="15" spans="1:91" ht="15.75" customHeight="1" thickBot="1" x14ac:dyDescent="0.3">
      <c r="A15" s="70"/>
      <c r="B15" s="352"/>
      <c r="C15" s="352"/>
      <c r="D15" s="353"/>
      <c r="E15" s="452"/>
      <c r="F15" s="453"/>
      <c r="G15" s="453"/>
      <c r="H15" s="453"/>
      <c r="I15" s="453"/>
      <c r="J15" s="44" t="str">
        <f>IF(AND('Mapa final'!$AD$10="Muy Alta",'Mapa final'!$AF$10="Leve"),CONCATENATE("R2C",'Mapa final'!$R$10),"")</f>
        <v/>
      </c>
      <c r="K15" s="193" t="str">
        <f>IF(AND('Mapa final'!$AD$10="Muy Alta",'Mapa final'!$AF$10="Leve"),CONCATENATE("R2C",'Mapa final'!$R$10),"")</f>
        <v/>
      </c>
      <c r="L15" s="193" t="str">
        <f>IF(AND('Mapa final'!$AD$10="Muy Alta",'Mapa final'!$AF$10="Leve"),CONCATENATE("R2C",'Mapa final'!$R$10),"")</f>
        <v/>
      </c>
      <c r="M15" s="193" t="str">
        <f>IF(AND('Mapa final'!$AD$10="Muy Alta",'Mapa final'!$AF$10="Leve"),CONCATENATE("R2C",'Mapa final'!$R$10),"")</f>
        <v/>
      </c>
      <c r="N15" s="193" t="str">
        <f>IF(AND('Mapa final'!$AD$10="Muy Alta",'Mapa final'!$AF$10="Leve"),CONCATENATE("R2C",'Mapa final'!$R$10),"")</f>
        <v/>
      </c>
      <c r="O15" s="45" t="str">
        <f>IF(AND('Mapa final'!$AD$10="Muy Alta",'Mapa final'!$AF$10="Leve"),CONCATENATE("R2C",'Mapa final'!$R$10),"")</f>
        <v/>
      </c>
      <c r="P15" s="48" t="str">
        <f>IF(AND('Mapa final'!$AD$10="Muy Alta",'Mapa final'!$AF$10="Leve"),CONCATENATE("R2C",'Mapa final'!$R$10),"")</f>
        <v/>
      </c>
      <c r="Q15" s="49" t="str">
        <f>IF(AND('Mapa final'!$AD$10="Muy Alta",'Mapa final'!$AF$10="Leve"),CONCATENATE("R2C",'Mapa final'!$R$10),"")</f>
        <v/>
      </c>
      <c r="R15" s="49" t="str">
        <f>IF(AND('Mapa final'!$AD$10="Muy Alta",'Mapa final'!$AF$10="Leve"),CONCATENATE("R2C",'Mapa final'!$R$10),"")</f>
        <v/>
      </c>
      <c r="S15" s="49" t="str">
        <f>IF(AND('Mapa final'!$AD$10="Muy Alta",'Mapa final'!$AF$10="Leve"),CONCATENATE("R2C",'Mapa final'!$R$10),"")</f>
        <v/>
      </c>
      <c r="T15" s="49" t="str">
        <f>IF(AND('Mapa final'!$AD$10="Muy Alta",'Mapa final'!$AF$10="Leve"),CONCATENATE("R2C",'Mapa final'!$R$10),"")</f>
        <v/>
      </c>
      <c r="U15" s="50" t="str">
        <f>IF(AND('Mapa final'!$AD$10="Muy Alta",'Mapa final'!$AF$10="Leve"),CONCATENATE("R2C",'Mapa final'!$R$10),"")</f>
        <v/>
      </c>
      <c r="V15" s="48" t="str">
        <f>IF(AND('Mapa final'!$AD$10="Muy Alta",'Mapa final'!$AF$10="Leve"),CONCATENATE("R2C",'Mapa final'!$R$10),"")</f>
        <v/>
      </c>
      <c r="W15" s="49" t="str">
        <f>IF(AND('Mapa final'!$AD$10="Muy Alta",'Mapa final'!$AF$10="Leve"),CONCATENATE("R2C",'Mapa final'!$R$10),"")</f>
        <v/>
      </c>
      <c r="X15" s="49" t="str">
        <f>IF(AND('Mapa final'!$AD$10="Muy Alta",'Mapa final'!$AF$10="Leve"),CONCATENATE("R2C",'Mapa final'!$R$10),"")</f>
        <v/>
      </c>
      <c r="Y15" s="49" t="str">
        <f>IF(AND('Mapa final'!$AD$10="Muy Alta",'Mapa final'!$AF$10="Leve"),CONCATENATE("R2C",'Mapa final'!$R$10),"")</f>
        <v/>
      </c>
      <c r="Z15" s="49" t="str">
        <f>IF(AND('Mapa final'!$AD$10="Muy Alta",'Mapa final'!$AF$10="Leve"),CONCATENATE("R2C",'Mapa final'!$R$10),"")</f>
        <v/>
      </c>
      <c r="AA15" s="50" t="str">
        <f>IF(AND('Mapa final'!$AD$10="Muy Alta",'Mapa final'!$AF$10="Leve"),CONCATENATE("R2C",'Mapa final'!$R$10),"")</f>
        <v/>
      </c>
      <c r="AB15" s="48" t="str">
        <f>IF(AND('Mapa final'!$AD$10="Muy Alta",'Mapa final'!$AF$10="Leve"),CONCATENATE("R2C",'Mapa final'!$R$10),"")</f>
        <v/>
      </c>
      <c r="AC15" s="49" t="str">
        <f>IF(AND('Mapa final'!$AD$10="Muy Alta",'Mapa final'!$AF$10="Leve"),CONCATENATE("R2C",'Mapa final'!$R$10),"")</f>
        <v/>
      </c>
      <c r="AD15" s="49" t="str">
        <f>IF(AND('Mapa final'!$AD$10="Muy Alta",'Mapa final'!$AF$10="Leve"),CONCATENATE("R2C",'Mapa final'!$R$10),"")</f>
        <v/>
      </c>
      <c r="AE15" s="49" t="str">
        <f>IF(AND('Mapa final'!$AD$10="Muy Alta",'Mapa final'!$AF$10="Leve"),CONCATENATE("R2C",'Mapa final'!$R$10),"")</f>
        <v/>
      </c>
      <c r="AF15" s="49" t="str">
        <f>IF(AND('Mapa final'!$AD$10="Muy Alta",'Mapa final'!$AF$10="Leve"),CONCATENATE("R2C",'Mapa final'!$R$10),"")</f>
        <v/>
      </c>
      <c r="AG15" s="49" t="str">
        <f>IF(AND('Mapa final'!$AD$10="Muy Alta",'Mapa final'!$AF$10="Leve"),CONCATENATE("R2C",'Mapa final'!$R$10),"")</f>
        <v/>
      </c>
      <c r="AH15" s="51" t="str">
        <f>IF(AND('Mapa final'!$AD$10="Muy Alta",'Mapa final'!$AF$10="Catastrófico"),CONCATENATE("R2C",'Mapa final'!$R$10),"")</f>
        <v/>
      </c>
      <c r="AI15" s="52" t="str">
        <f>IF(AND('Mapa final'!$AD$10="Muy Alta",'Mapa final'!$AF$10="Catastrófico"),CONCATENATE("R2C",'Mapa final'!$R$10),"")</f>
        <v/>
      </c>
      <c r="AJ15" s="52" t="str">
        <f>IF(AND('Mapa final'!$AD$10="Muy Alta",'Mapa final'!$AF$10="Catastrófico"),CONCATENATE("R2C",'Mapa final'!$R$10),"")</f>
        <v/>
      </c>
      <c r="AK15" s="52" t="str">
        <f>IF(AND('Mapa final'!$AD$10="Muy Alta",'Mapa final'!$AF$10="Catastrófico"),CONCATENATE("R2C",'Mapa final'!$R$10),"")</f>
        <v/>
      </c>
      <c r="AL15" s="52" t="str">
        <f>IF(AND('Mapa final'!$AD$10="Muy Alta",'Mapa final'!$AF$10="Catastrófico"),CONCATENATE("R2C",'Mapa final'!$R$10),"")</f>
        <v/>
      </c>
      <c r="AM15" s="53" t="str">
        <f>IF(AND('Mapa final'!$AD$10="Muy Alta",'Mapa final'!$AF$10="Catastrófico"),CONCATENATE("R2C",'Mapa final'!$R$10),"")</f>
        <v/>
      </c>
      <c r="AN15" s="70"/>
      <c r="AO15" s="460"/>
      <c r="AP15" s="461"/>
      <c r="AQ15" s="461"/>
      <c r="AR15" s="461"/>
      <c r="AS15" s="461"/>
      <c r="AT15" s="462"/>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row>
    <row r="16" spans="1:91" ht="15" customHeight="1" x14ac:dyDescent="0.25">
      <c r="A16" s="70"/>
      <c r="B16" s="352"/>
      <c r="C16" s="352"/>
      <c r="D16" s="353"/>
      <c r="E16" s="447" t="s">
        <v>112</v>
      </c>
      <c r="F16" s="448"/>
      <c r="G16" s="448"/>
      <c r="H16" s="448"/>
      <c r="I16" s="448"/>
      <c r="J16" s="54" t="str">
        <f>IF(AND('Mapa final'!$AD$10="Alta",'Mapa final'!$AF$10="Leve"),CONCATENATE("R2C",'Mapa final'!$R$10),"")</f>
        <v/>
      </c>
      <c r="K16" s="55" t="str">
        <f>IF(AND('Mapa final'!$AD$10="Alta",'Mapa final'!$AF$10="Leve"),CONCATENATE("R2C",'Mapa final'!$R$10),"")</f>
        <v/>
      </c>
      <c r="L16" s="55" t="str">
        <f>IF(AND('Mapa final'!$AD$10="Alta",'Mapa final'!$AF$10="Leve"),CONCATENATE("R2C",'Mapa final'!$R$10),"")</f>
        <v/>
      </c>
      <c r="M16" s="55" t="str">
        <f>IF(AND('Mapa final'!$AD$10="Alta",'Mapa final'!$AF$10="Leve"),CONCATENATE("R2C",'Mapa final'!$R$10),"")</f>
        <v/>
      </c>
      <c r="N16" s="55" t="str">
        <f>IF(AND('Mapa final'!$AD$10="Alta",'Mapa final'!$AF$10="Leve"),CONCATENATE("R2C",'Mapa final'!$R$10),"")</f>
        <v/>
      </c>
      <c r="O16" s="56" t="str">
        <f>IF(AND('Mapa final'!$AD$10="Alta",'Mapa final'!$AF$10="Leve"),CONCATENATE("R2C",'Mapa final'!$R$10),"")</f>
        <v/>
      </c>
      <c r="P16" s="54" t="str">
        <f>IF(AND('Mapa final'!$AD$10="Alta",'Mapa final'!$AF$10="Leve"),CONCATENATE("R2C",'Mapa final'!$R$10),"")</f>
        <v/>
      </c>
      <c r="Q16" s="55" t="str">
        <f>IF(AND('Mapa final'!$AD$10="Alta",'Mapa final'!$AF$10="Leve"),CONCATENATE("R2C",'Mapa final'!$R$10),"")</f>
        <v/>
      </c>
      <c r="R16" s="55" t="str">
        <f>IF(AND('Mapa final'!$AD$10="Alta",'Mapa final'!$AF$10="Leve"),CONCATENATE("R2C",'Mapa final'!$R$10),"")</f>
        <v/>
      </c>
      <c r="S16" s="55" t="str">
        <f>IF(AND('Mapa final'!$AD$10="Alta",'Mapa final'!$AF$10="Leve"),CONCATENATE("R2C",'Mapa final'!$R$10),"")</f>
        <v/>
      </c>
      <c r="T16" s="55" t="str">
        <f>IF(AND('Mapa final'!$AD$10="Alta",'Mapa final'!$AF$10="Leve"),CONCATENATE("R2C",'Mapa final'!$R$10),"")</f>
        <v/>
      </c>
      <c r="U16" s="56" t="str">
        <f>IF(AND('Mapa final'!$AD$10="Alta",'Mapa final'!$AF$10="Leve"),CONCATENATE("R2C",'Mapa final'!$R$10),"")</f>
        <v/>
      </c>
      <c r="V16" s="38" t="str">
        <f>IF(AND('Mapa final'!$AD$10="Muy Alta",'Mapa final'!$AF$10="Leve"),CONCATENATE("R2C",'Mapa final'!$R$10),"")</f>
        <v/>
      </c>
      <c r="W16" s="39" t="str">
        <f>IF(AND('Mapa final'!$AD$10="Muy Alta",'Mapa final'!$AF$10="Leve"),CONCATENATE("R2C",'Mapa final'!$R$10),"")</f>
        <v/>
      </c>
      <c r="X16" s="39" t="str">
        <f>IF(AND('Mapa final'!$AD$10="Muy Alta",'Mapa final'!$AF$10="Leve"),CONCATENATE("R2C",'Mapa final'!$R$10),"")</f>
        <v/>
      </c>
      <c r="Y16" s="39" t="str">
        <f>IF(AND('Mapa final'!$AD$10="Muy Alta",'Mapa final'!$AF$10="Leve"),CONCATENATE("R2C",'Mapa final'!$R$10),"")</f>
        <v/>
      </c>
      <c r="Z16" s="39" t="str">
        <f>IF(AND('Mapa final'!$AD$10="Muy Alta",'Mapa final'!$AF$10="Leve"),CONCATENATE("R2C",'Mapa final'!$R$10),"")</f>
        <v/>
      </c>
      <c r="AA16" s="40" t="str">
        <f>IF(AND('Mapa final'!$AD$10="Muy Alta",'Mapa final'!$AF$10="Leve"),CONCATENATE("R2C",'Mapa final'!$R$10),"")</f>
        <v/>
      </c>
      <c r="AB16" s="38" t="str">
        <f>IF(AND('Mapa final'!$AD$10="Muy Alta",'Mapa final'!$AF$10="Leve"),CONCATENATE("R2C",'Mapa final'!$R$10),"")</f>
        <v/>
      </c>
      <c r="AC16" s="39" t="str">
        <f>IF(AND('Mapa final'!$AD$10="Muy Alta",'Mapa final'!$AF$10="Leve"),CONCATENATE("R2C",'Mapa final'!$R$10),"")</f>
        <v/>
      </c>
      <c r="AD16" s="39" t="str">
        <f>IF(AND('Mapa final'!$AD$10="Muy Alta",'Mapa final'!$AF$10="Leve"),CONCATENATE("R2C",'Mapa final'!$R$10),"")</f>
        <v/>
      </c>
      <c r="AE16" s="39" t="str">
        <f>IF(AND('Mapa final'!$AD$10="Muy Alta",'Mapa final'!$AF$10="Leve"),CONCATENATE("R2C",'Mapa final'!$R$10),"")</f>
        <v/>
      </c>
      <c r="AF16" s="39" t="str">
        <f>IF(AND('Mapa final'!$AD$10="Muy Alta",'Mapa final'!$AF$10="Leve"),CONCATENATE("R2C",'Mapa final'!$R$10),"")</f>
        <v/>
      </c>
      <c r="AG16" s="40" t="str">
        <f>IF(AND('Mapa final'!$AD$10="Muy Alta",'Mapa final'!$AF$10="Leve"),CONCATENATE("R2C",'Mapa final'!$R$10),"")</f>
        <v/>
      </c>
      <c r="AH16" s="41" t="str">
        <f>IF(AND('Mapa final'!$AD$10="Muy Alta",'Mapa final'!$AF$10="Catastrófico"),CONCATENATE("R2C",'Mapa final'!$R$10),"")</f>
        <v/>
      </c>
      <c r="AI16" s="42" t="str">
        <f>IF(AND('Mapa final'!$AD$10="Muy Alta",'Mapa final'!$AF$10="Catastrófico"),CONCATENATE("R2C",'Mapa final'!$R$10),"")</f>
        <v/>
      </c>
      <c r="AJ16" s="42" t="str">
        <f>IF(AND('Mapa final'!$AD$10="Muy Alta",'Mapa final'!$AF$10="Catastrófico"),CONCATENATE("R2C",'Mapa final'!$R$10),"")</f>
        <v/>
      </c>
      <c r="AK16" s="42" t="str">
        <f>IF(AND('Mapa final'!$AD$10="Muy Alta",'Mapa final'!$AF$10="Catastrófico"),CONCATENATE("R2C",'Mapa final'!$R$10),"")</f>
        <v/>
      </c>
      <c r="AL16" s="42" t="str">
        <f>IF(AND('Mapa final'!$AD$10="Muy Alta",'Mapa final'!$AF$10="Catastrófico"),CONCATENATE("R2C",'Mapa final'!$R$10),"")</f>
        <v/>
      </c>
      <c r="AM16" s="43" t="str">
        <f>IF(AND('Mapa final'!$AD$10="Muy Alta",'Mapa final'!$AF$10="Catastrófico"),CONCATENATE("R2C",'Mapa final'!$R$10),"")</f>
        <v/>
      </c>
      <c r="AN16" s="70"/>
      <c r="AO16" s="438" t="s">
        <v>77</v>
      </c>
      <c r="AP16" s="439"/>
      <c r="AQ16" s="439"/>
      <c r="AR16" s="439"/>
      <c r="AS16" s="439"/>
      <c r="AT16" s="44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row>
    <row r="17" spans="1:76" ht="15" customHeight="1" x14ac:dyDescent="0.25">
      <c r="A17" s="70"/>
      <c r="B17" s="352"/>
      <c r="C17" s="352"/>
      <c r="D17" s="353"/>
      <c r="E17" s="449"/>
      <c r="F17" s="450"/>
      <c r="G17" s="450"/>
      <c r="H17" s="450"/>
      <c r="I17" s="450"/>
      <c r="J17" s="57" t="str">
        <f>IF(AND('Mapa final'!$AD$10="Alta",'Mapa final'!$AF$10="Leve"),CONCATENATE("R2C",'Mapa final'!$R$10),"")</f>
        <v/>
      </c>
      <c r="K17" s="194" t="str">
        <f>IF(AND('Mapa final'!$AD$10="Alta",'Mapa final'!$AF$10="Leve"),CONCATENATE("R2C",'Mapa final'!$R$10),"")</f>
        <v/>
      </c>
      <c r="L17" s="194" t="str">
        <f>IF(AND('Mapa final'!$AD$10="Alta",'Mapa final'!$AF$10="Leve"),CONCATENATE("R2C",'Mapa final'!$R$10),"")</f>
        <v/>
      </c>
      <c r="M17" s="194" t="str">
        <f>IF(AND('Mapa final'!$AD$10="Alta",'Mapa final'!$AF$10="Leve"),CONCATENATE("R2C",'Mapa final'!$R$10),"")</f>
        <v/>
      </c>
      <c r="N17" s="194" t="str">
        <f>IF(AND('Mapa final'!$AD$10="Alta",'Mapa final'!$AF$10="Leve"),CONCATENATE("R2C",'Mapa final'!$R$10),"")</f>
        <v/>
      </c>
      <c r="O17" s="58" t="str">
        <f>IF(AND('Mapa final'!$AD$10="Alta",'Mapa final'!$AF$10="Leve"),CONCATENATE("R2C",'Mapa final'!$R$10),"")</f>
        <v/>
      </c>
      <c r="P17" s="57" t="str">
        <f>IF(AND('Mapa final'!$AD$10="Alta",'Mapa final'!$AF$10="Leve"),CONCATENATE("R2C",'Mapa final'!$R$10),"")</f>
        <v/>
      </c>
      <c r="Q17" s="194" t="str">
        <f>IF(AND('Mapa final'!$AD$10="Alta",'Mapa final'!$AF$10="Leve"),CONCATENATE("R2C",'Mapa final'!$R$10),"")</f>
        <v/>
      </c>
      <c r="R17" s="194" t="str">
        <f>IF(AND('Mapa final'!$AD$10="Alta",'Mapa final'!$AF$10="Leve"),CONCATENATE("R2C",'Mapa final'!$R$10),"")</f>
        <v/>
      </c>
      <c r="S17" s="194" t="str">
        <f>IF(AND('Mapa final'!$AD$10="Alta",'Mapa final'!$AF$10="Leve"),CONCATENATE("R2C",'Mapa final'!$R$10),"")</f>
        <v/>
      </c>
      <c r="T17" s="194" t="str">
        <f>IF(AND('Mapa final'!$AD$10="Alta",'Mapa final'!$AF$10="Leve"),CONCATENATE("R2C",'Mapa final'!$R$10),"")</f>
        <v/>
      </c>
      <c r="U17" s="58" t="str">
        <f>IF(AND('Mapa final'!$AD$10="Alta",'Mapa final'!$AF$10="Leve"),CONCATENATE("R2C",'Mapa final'!$R$10),"")</f>
        <v/>
      </c>
      <c r="V17" s="44" t="str">
        <f>IF(AND('Mapa final'!$AD$10="Muy Alta",'Mapa final'!$AF$10="Leve"),CONCATENATE("R2C",'Mapa final'!$R$10),"")</f>
        <v/>
      </c>
      <c r="W17" s="193" t="str">
        <f>IF(AND('Mapa final'!$AD$10="Muy Alta",'Mapa final'!$AF$10="Leve"),CONCATENATE("R2C",'Mapa final'!$R$10),"")</f>
        <v/>
      </c>
      <c r="X17" s="193" t="str">
        <f>IF(AND('Mapa final'!$AD$10="Muy Alta",'Mapa final'!$AF$10="Leve"),CONCATENATE("R2C",'Mapa final'!$R$10),"")</f>
        <v/>
      </c>
      <c r="Y17" s="193" t="str">
        <f>IF(AND('Mapa final'!$AD$10="Muy Alta",'Mapa final'!$AF$10="Leve"),CONCATENATE("R2C",'Mapa final'!$R$10),"")</f>
        <v/>
      </c>
      <c r="Z17" s="193" t="str">
        <f>IF(AND('Mapa final'!$AD$10="Muy Alta",'Mapa final'!$AF$10="Leve"),CONCATENATE("R2C",'Mapa final'!$R$10),"")</f>
        <v/>
      </c>
      <c r="AA17" s="45" t="str">
        <f>IF(AND('Mapa final'!$AD$10="Muy Alta",'Mapa final'!$AF$10="Leve"),CONCATENATE("R2C",'Mapa final'!$R$10),"")</f>
        <v/>
      </c>
      <c r="AB17" s="44" t="str">
        <f>IF(AND('Mapa final'!$AD$10="Muy Alta",'Mapa final'!$AF$10="Leve"),CONCATENATE("R2C",'Mapa final'!$R$10),"")</f>
        <v/>
      </c>
      <c r="AC17" s="193" t="str">
        <f>IF(AND('Mapa final'!$AD$10="Muy Alta",'Mapa final'!$AF$10="Leve"),CONCATENATE("R2C",'Mapa final'!$R$10),"")</f>
        <v/>
      </c>
      <c r="AD17" s="193" t="str">
        <f>IF(AND('Mapa final'!$AD$10="Muy Alta",'Mapa final'!$AF$10="Leve"),CONCATENATE("R2C",'Mapa final'!$R$10),"")</f>
        <v/>
      </c>
      <c r="AE17" s="193" t="str">
        <f>IF(AND('Mapa final'!$AD$10="Muy Alta",'Mapa final'!$AF$10="Leve"),CONCATENATE("R2C",'Mapa final'!$R$10),"")</f>
        <v/>
      </c>
      <c r="AF17" s="193" t="str">
        <f>IF(AND('Mapa final'!$AD$10="Muy Alta",'Mapa final'!$AF$10="Leve"),CONCATENATE("R2C",'Mapa final'!$R$10),"")</f>
        <v/>
      </c>
      <c r="AG17" s="45" t="str">
        <f>IF(AND('Mapa final'!$AD$10="Muy Alta",'Mapa final'!$AF$10="Leve"),CONCATENATE("R2C",'Mapa final'!$R$10),"")</f>
        <v/>
      </c>
      <c r="AH17" s="46" t="str">
        <f>IF(AND('Mapa final'!$AD$10="Muy Alta",'Mapa final'!$AF$10="Catastrófico"),CONCATENATE("R2C",'Mapa final'!$R$10),"")</f>
        <v/>
      </c>
      <c r="AI17" s="195" t="str">
        <f>IF(AND('Mapa final'!$AD$10="Muy Alta",'Mapa final'!$AF$10="Catastrófico"),CONCATENATE("R2C",'Mapa final'!$R$10),"")</f>
        <v/>
      </c>
      <c r="AJ17" s="195" t="str">
        <f>IF(AND('Mapa final'!$AD$10="Muy Alta",'Mapa final'!$AF$10="Catastrófico"),CONCATENATE("R2C",'Mapa final'!$R$10),"")</f>
        <v/>
      </c>
      <c r="AK17" s="195" t="str">
        <f>IF(AND('Mapa final'!$AD$10="Muy Alta",'Mapa final'!$AF$10="Catastrófico"),CONCATENATE("R2C",'Mapa final'!$R$10),"")</f>
        <v/>
      </c>
      <c r="AL17" s="195" t="str">
        <f>IF(AND('Mapa final'!$AD$10="Muy Alta",'Mapa final'!$AF$10="Catastrófico"),CONCATENATE("R2C",'Mapa final'!$R$10),"")</f>
        <v/>
      </c>
      <c r="AM17" s="47" t="str">
        <f>IF(AND('Mapa final'!$AD$10="Muy Alta",'Mapa final'!$AF$10="Catastrófico"),CONCATENATE("R2C",'Mapa final'!$R$10),"")</f>
        <v/>
      </c>
      <c r="AN17" s="70"/>
      <c r="AO17" s="441"/>
      <c r="AP17" s="442"/>
      <c r="AQ17" s="442"/>
      <c r="AR17" s="442"/>
      <c r="AS17" s="442"/>
      <c r="AT17" s="443"/>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row>
    <row r="18" spans="1:76" ht="15" customHeight="1" x14ac:dyDescent="0.25">
      <c r="A18" s="70"/>
      <c r="B18" s="352"/>
      <c r="C18" s="352"/>
      <c r="D18" s="353"/>
      <c r="E18" s="451"/>
      <c r="F18" s="450"/>
      <c r="G18" s="450"/>
      <c r="H18" s="450"/>
      <c r="I18" s="450"/>
      <c r="J18" s="57" t="str">
        <f>IF(AND('Mapa final'!$AD$10="Alta",'Mapa final'!$AF$10="Leve"),CONCATENATE("R2C",'Mapa final'!$R$10),"")</f>
        <v/>
      </c>
      <c r="K18" s="194" t="str">
        <f>IF(AND('Mapa final'!$AD$10="Alta",'Mapa final'!$AF$10="Leve"),CONCATENATE("R2C",'Mapa final'!$R$10),"")</f>
        <v/>
      </c>
      <c r="L18" s="194" t="str">
        <f>IF(AND('Mapa final'!$AD$10="Alta",'Mapa final'!$AF$10="Leve"),CONCATENATE("R2C",'Mapa final'!$R$10),"")</f>
        <v/>
      </c>
      <c r="M18" s="194" t="str">
        <f>IF(AND('Mapa final'!$AD$10="Alta",'Mapa final'!$AF$10="Leve"),CONCATENATE("R2C",'Mapa final'!$R$10),"")</f>
        <v/>
      </c>
      <c r="N18" s="194" t="str">
        <f>IF(AND('Mapa final'!$AD$10="Alta",'Mapa final'!$AF$10="Leve"),CONCATENATE("R2C",'Mapa final'!$R$10),"")</f>
        <v/>
      </c>
      <c r="O18" s="58" t="str">
        <f>IF(AND('Mapa final'!$AD$10="Alta",'Mapa final'!$AF$10="Leve"),CONCATENATE("R2C",'Mapa final'!$R$10),"")</f>
        <v/>
      </c>
      <c r="P18" s="57" t="str">
        <f>IF(AND('Mapa final'!$AD$10="Alta",'Mapa final'!$AF$10="Leve"),CONCATENATE("R2C",'Mapa final'!$R$10),"")</f>
        <v/>
      </c>
      <c r="Q18" s="194" t="str">
        <f>IF(AND('Mapa final'!$AD$10="Alta",'Mapa final'!$AF$10="Leve"),CONCATENATE("R2C",'Mapa final'!$R$10),"")</f>
        <v/>
      </c>
      <c r="R18" s="194" t="str">
        <f>IF(AND('Mapa final'!$AD$10="Alta",'Mapa final'!$AF$10="Leve"),CONCATENATE("R2C",'Mapa final'!$R$10),"")</f>
        <v/>
      </c>
      <c r="S18" s="194" t="str">
        <f>IF(AND('Mapa final'!$AD$10="Alta",'Mapa final'!$AF$10="Leve"),CONCATENATE("R2C",'Mapa final'!$R$10),"")</f>
        <v/>
      </c>
      <c r="T18" s="194" t="str">
        <f>IF(AND('Mapa final'!$AD$10="Alta",'Mapa final'!$AF$10="Leve"),CONCATENATE("R2C",'Mapa final'!$R$10),"")</f>
        <v/>
      </c>
      <c r="U18" s="58" t="str">
        <f>IF(AND('Mapa final'!$AD$10="Alta",'Mapa final'!$AF$10="Leve"),CONCATENATE("R2C",'Mapa final'!$R$10),"")</f>
        <v/>
      </c>
      <c r="V18" s="44" t="str">
        <f>IF(AND('Mapa final'!$AD$10="Muy Alta",'Mapa final'!$AF$10="Leve"),CONCATENATE("R2C",'Mapa final'!$R$10),"")</f>
        <v/>
      </c>
      <c r="W18" s="193" t="str">
        <f>IF(AND('Mapa final'!$AD$10="Muy Alta",'Mapa final'!$AF$10="Leve"),CONCATENATE("R2C",'Mapa final'!$R$10),"")</f>
        <v/>
      </c>
      <c r="X18" s="193" t="str">
        <f>IF(AND('Mapa final'!$AD$10="Muy Alta",'Mapa final'!$AF$10="Leve"),CONCATENATE("R2C",'Mapa final'!$R$10),"")</f>
        <v/>
      </c>
      <c r="Y18" s="193" t="str">
        <f>IF(AND('Mapa final'!$AD$10="Muy Alta",'Mapa final'!$AF$10="Leve"),CONCATENATE("R2C",'Mapa final'!$R$10),"")</f>
        <v/>
      </c>
      <c r="Z18" s="193" t="str">
        <f>IF(AND('Mapa final'!$AD$10="Muy Alta",'Mapa final'!$AF$10="Leve"),CONCATENATE("R2C",'Mapa final'!$R$10),"")</f>
        <v/>
      </c>
      <c r="AA18" s="45" t="str">
        <f>IF(AND('Mapa final'!$AD$10="Muy Alta",'Mapa final'!$AF$10="Leve"),CONCATENATE("R2C",'Mapa final'!$R$10),"")</f>
        <v/>
      </c>
      <c r="AB18" s="44" t="str">
        <f>IF(AND('Mapa final'!$AD$10="Muy Alta",'Mapa final'!$AF$10="Leve"),CONCATENATE("R2C",'Mapa final'!$R$10),"")</f>
        <v/>
      </c>
      <c r="AC18" s="193" t="str">
        <f>IF(AND('Mapa final'!$AD$10="Muy Alta",'Mapa final'!$AF$10="Leve"),CONCATENATE("R2C",'Mapa final'!$R$10),"")</f>
        <v/>
      </c>
      <c r="AD18" s="193" t="str">
        <f>IF(AND('Mapa final'!$AD$10="Muy Alta",'Mapa final'!$AF$10="Leve"),CONCATENATE("R2C",'Mapa final'!$R$10),"")</f>
        <v/>
      </c>
      <c r="AE18" s="193" t="str">
        <f>IF(AND('Mapa final'!$AD$10="Muy Alta",'Mapa final'!$AF$10="Leve"),CONCATENATE("R2C",'Mapa final'!$R$10),"")</f>
        <v/>
      </c>
      <c r="AF18" s="193" t="str">
        <f>IF(AND('Mapa final'!$AD$10="Muy Alta",'Mapa final'!$AF$10="Leve"),CONCATENATE("R2C",'Mapa final'!$R$10),"")</f>
        <v/>
      </c>
      <c r="AG18" s="45" t="str">
        <f>IF(AND('Mapa final'!$AD$10="Muy Alta",'Mapa final'!$AF$10="Leve"),CONCATENATE("R2C",'Mapa final'!$R$10),"")</f>
        <v/>
      </c>
      <c r="AH18" s="46" t="str">
        <f>IF(AND('Mapa final'!$AD$10="Muy Alta",'Mapa final'!$AF$10="Catastrófico"),CONCATENATE("R2C",'Mapa final'!$R$10),"")</f>
        <v/>
      </c>
      <c r="AI18" s="195" t="str">
        <f>IF(AND('Mapa final'!$AD$10="Muy Alta",'Mapa final'!$AF$10="Catastrófico"),CONCATENATE("R2C",'Mapa final'!$R$10),"")</f>
        <v/>
      </c>
      <c r="AJ18" s="195" t="str">
        <f>IF(AND('Mapa final'!$AD$10="Muy Alta",'Mapa final'!$AF$10="Catastrófico"),CONCATENATE("R2C",'Mapa final'!$R$10),"")</f>
        <v/>
      </c>
      <c r="AK18" s="195" t="str">
        <f>IF(AND('Mapa final'!$AD$10="Muy Alta",'Mapa final'!$AF$10="Catastrófico"),CONCATENATE("R2C",'Mapa final'!$R$10),"")</f>
        <v/>
      </c>
      <c r="AL18" s="195" t="str">
        <f>IF(AND('Mapa final'!$AD$10="Muy Alta",'Mapa final'!$AF$10="Catastrófico"),CONCATENATE("R2C",'Mapa final'!$R$10),"")</f>
        <v/>
      </c>
      <c r="AM18" s="47" t="str">
        <f>IF(AND('Mapa final'!$AD$10="Muy Alta",'Mapa final'!$AF$10="Catastrófico"),CONCATENATE("R2C",'Mapa final'!$R$10),"")</f>
        <v/>
      </c>
      <c r="AN18" s="70"/>
      <c r="AO18" s="441"/>
      <c r="AP18" s="442"/>
      <c r="AQ18" s="442"/>
      <c r="AR18" s="442"/>
      <c r="AS18" s="442"/>
      <c r="AT18" s="443"/>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row>
    <row r="19" spans="1:76" ht="15" customHeight="1" x14ac:dyDescent="0.25">
      <c r="A19" s="70"/>
      <c r="B19" s="352"/>
      <c r="C19" s="352"/>
      <c r="D19" s="353"/>
      <c r="E19" s="451"/>
      <c r="F19" s="450"/>
      <c r="G19" s="450"/>
      <c r="H19" s="450"/>
      <c r="I19" s="450"/>
      <c r="J19" s="57" t="str">
        <f>IF(AND('Mapa final'!$AD$10="Alta",'Mapa final'!$AF$10="Leve"),CONCATENATE("R2C",'Mapa final'!$R$10),"")</f>
        <v/>
      </c>
      <c r="K19" s="194" t="str">
        <f>IF(AND('Mapa final'!$AD$10="Alta",'Mapa final'!$AF$10="Leve"),CONCATENATE("R2C",'Mapa final'!$R$10),"")</f>
        <v/>
      </c>
      <c r="L19" s="194" t="str">
        <f>IF(AND('Mapa final'!$AD$10="Alta",'Mapa final'!$AF$10="Leve"),CONCATENATE("R2C",'Mapa final'!$R$10),"")</f>
        <v/>
      </c>
      <c r="M19" s="194" t="str">
        <f>IF(AND('Mapa final'!$AD$10="Alta",'Mapa final'!$AF$10="Leve"),CONCATENATE("R2C",'Mapa final'!$R$10),"")</f>
        <v/>
      </c>
      <c r="N19" s="194" t="str">
        <f>IF(AND('Mapa final'!$AD$10="Alta",'Mapa final'!$AF$10="Leve"),CONCATENATE("R2C",'Mapa final'!$R$10),"")</f>
        <v/>
      </c>
      <c r="O19" s="58" t="str">
        <f>IF(AND('Mapa final'!$AD$10="Alta",'Mapa final'!$AF$10="Leve"),CONCATENATE("R2C",'Mapa final'!$R$10),"")</f>
        <v/>
      </c>
      <c r="P19" s="57" t="str">
        <f>IF(AND('Mapa final'!$AD$10="Alta",'Mapa final'!$AF$10="Leve"),CONCATENATE("R2C",'Mapa final'!$R$10),"")</f>
        <v/>
      </c>
      <c r="Q19" s="194" t="str">
        <f>IF(AND('Mapa final'!$AD$10="Alta",'Mapa final'!$AF$10="Leve"),CONCATENATE("R2C",'Mapa final'!$R$10),"")</f>
        <v/>
      </c>
      <c r="R19" s="194" t="str">
        <f>IF(AND('Mapa final'!$AD$10="Alta",'Mapa final'!$AF$10="Leve"),CONCATENATE("R2C",'Mapa final'!$R$10),"")</f>
        <v/>
      </c>
      <c r="S19" s="194" t="str">
        <f>IF(AND('Mapa final'!$AD$10="Alta",'Mapa final'!$AF$10="Leve"),CONCATENATE("R2C",'Mapa final'!$R$10),"")</f>
        <v/>
      </c>
      <c r="T19" s="194" t="str">
        <f>IF(AND('Mapa final'!$AD$10="Alta",'Mapa final'!$AF$10="Leve"),CONCATENATE("R2C",'Mapa final'!$R$10),"")</f>
        <v/>
      </c>
      <c r="U19" s="58" t="str">
        <f>IF(AND('Mapa final'!$AD$10="Alta",'Mapa final'!$AF$10="Leve"),CONCATENATE("R2C",'Mapa final'!$R$10),"")</f>
        <v/>
      </c>
      <c r="V19" s="44" t="str">
        <f>IF(AND('Mapa final'!$AD$10="Muy Alta",'Mapa final'!$AF$10="Leve"),CONCATENATE("R2C",'Mapa final'!$R$10),"")</f>
        <v/>
      </c>
      <c r="W19" s="193" t="str">
        <f>IF(AND('Mapa final'!$AD$10="Muy Alta",'Mapa final'!$AF$10="Leve"),CONCATENATE("R2C",'Mapa final'!$R$10),"")</f>
        <v/>
      </c>
      <c r="X19" s="193" t="str">
        <f>IF(AND('Mapa final'!$AD$10="Muy Alta",'Mapa final'!$AF$10="Leve"),CONCATENATE("R2C",'Mapa final'!$R$10),"")</f>
        <v/>
      </c>
      <c r="Y19" s="193" t="str">
        <f>IF(AND('Mapa final'!$AD$10="Muy Alta",'Mapa final'!$AF$10="Leve"),CONCATENATE("R2C",'Mapa final'!$R$10),"")</f>
        <v/>
      </c>
      <c r="Z19" s="193" t="str">
        <f>IF(AND('Mapa final'!$AD$10="Muy Alta",'Mapa final'!$AF$10="Leve"),CONCATENATE("R2C",'Mapa final'!$R$10),"")</f>
        <v/>
      </c>
      <c r="AA19" s="45" t="str">
        <f>IF(AND('Mapa final'!$AD$10="Muy Alta",'Mapa final'!$AF$10="Leve"),CONCATENATE("R2C",'Mapa final'!$R$10),"")</f>
        <v/>
      </c>
      <c r="AB19" s="44" t="str">
        <f>IF(AND('Mapa final'!$AD$10="Muy Alta",'Mapa final'!$AF$10="Leve"),CONCATENATE("R2C",'Mapa final'!$R$10),"")</f>
        <v/>
      </c>
      <c r="AC19" s="193" t="str">
        <f>IF(AND('Mapa final'!$AD$10="Muy Alta",'Mapa final'!$AF$10="Leve"),CONCATENATE("R2C",'Mapa final'!$R$10),"")</f>
        <v/>
      </c>
      <c r="AD19" s="193" t="str">
        <f>IF(AND('Mapa final'!$AD$10="Muy Alta",'Mapa final'!$AF$10="Leve"),CONCATENATE("R2C",'Mapa final'!$R$10),"")</f>
        <v/>
      </c>
      <c r="AE19" s="193" t="str">
        <f>IF(AND('Mapa final'!$AD$10="Muy Alta",'Mapa final'!$AF$10="Leve"),CONCATENATE("R2C",'Mapa final'!$R$10),"")</f>
        <v/>
      </c>
      <c r="AF19" s="193" t="str">
        <f>IF(AND('Mapa final'!$AD$10="Muy Alta",'Mapa final'!$AF$10="Leve"),CONCATENATE("R2C",'Mapa final'!$R$10),"")</f>
        <v/>
      </c>
      <c r="AG19" s="45" t="str">
        <f>IF(AND('Mapa final'!$AD$10="Muy Alta",'Mapa final'!$AF$10="Leve"),CONCATENATE("R2C",'Mapa final'!$R$10),"")</f>
        <v/>
      </c>
      <c r="AH19" s="46" t="str">
        <f>IF(AND('Mapa final'!$AD$10="Muy Alta",'Mapa final'!$AF$10="Catastrófico"),CONCATENATE("R2C",'Mapa final'!$R$10),"")</f>
        <v/>
      </c>
      <c r="AI19" s="195" t="str">
        <f>IF(AND('Mapa final'!$AD$10="Muy Alta",'Mapa final'!$AF$10="Catastrófico"),CONCATENATE("R2C",'Mapa final'!$R$10),"")</f>
        <v/>
      </c>
      <c r="AJ19" s="195" t="str">
        <f>IF(AND('Mapa final'!$AD$10="Muy Alta",'Mapa final'!$AF$10="Catastrófico"),CONCATENATE("R2C",'Mapa final'!$R$10),"")</f>
        <v/>
      </c>
      <c r="AK19" s="195" t="str">
        <f>IF(AND('Mapa final'!$AD$10="Muy Alta",'Mapa final'!$AF$10="Catastrófico"),CONCATENATE("R2C",'Mapa final'!$R$10),"")</f>
        <v/>
      </c>
      <c r="AL19" s="195" t="str">
        <f>IF(AND('Mapa final'!$AD$10="Muy Alta",'Mapa final'!$AF$10="Catastrófico"),CONCATENATE("R2C",'Mapa final'!$R$10),"")</f>
        <v/>
      </c>
      <c r="AM19" s="47" t="str">
        <f>IF(AND('Mapa final'!$AD$10="Muy Alta",'Mapa final'!$AF$10="Catastrófico"),CONCATENATE("R2C",'Mapa final'!$R$10),"")</f>
        <v/>
      </c>
      <c r="AN19" s="70"/>
      <c r="AO19" s="441"/>
      <c r="AP19" s="442"/>
      <c r="AQ19" s="442"/>
      <c r="AR19" s="442"/>
      <c r="AS19" s="442"/>
      <c r="AT19" s="443"/>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row>
    <row r="20" spans="1:76" ht="15" customHeight="1" x14ac:dyDescent="0.25">
      <c r="A20" s="70"/>
      <c r="B20" s="352"/>
      <c r="C20" s="352"/>
      <c r="D20" s="353"/>
      <c r="E20" s="451"/>
      <c r="F20" s="450"/>
      <c r="G20" s="450"/>
      <c r="H20" s="450"/>
      <c r="I20" s="450"/>
      <c r="J20" s="57" t="str">
        <f>IF(AND('Mapa final'!$AD$10="Alta",'Mapa final'!$AF$10="Leve"),CONCATENATE("R2C",'Mapa final'!$R$10),"")</f>
        <v/>
      </c>
      <c r="K20" s="194" t="str">
        <f>IF(AND('Mapa final'!$AD$10="Alta",'Mapa final'!$AF$10="Leve"),CONCATENATE("R2C",'Mapa final'!$R$10),"")</f>
        <v/>
      </c>
      <c r="L20" s="194" t="str">
        <f>IF(AND('Mapa final'!$AD$10="Alta",'Mapa final'!$AF$10="Leve"),CONCATENATE("R2C",'Mapa final'!$R$10),"")</f>
        <v/>
      </c>
      <c r="M20" s="194" t="str">
        <f>IF(AND('Mapa final'!$AD$10="Alta",'Mapa final'!$AF$10="Leve"),CONCATENATE("R2C",'Mapa final'!$R$10),"")</f>
        <v/>
      </c>
      <c r="N20" s="194" t="str">
        <f>IF(AND('Mapa final'!$AD$10="Alta",'Mapa final'!$AF$10="Leve"),CONCATENATE("R2C",'Mapa final'!$R$10),"")</f>
        <v/>
      </c>
      <c r="O20" s="58" t="str">
        <f>IF(AND('Mapa final'!$AD$10="Alta",'Mapa final'!$AF$10="Leve"),CONCATENATE("R2C",'Mapa final'!$R$10),"")</f>
        <v/>
      </c>
      <c r="P20" s="57" t="str">
        <f>IF(AND('Mapa final'!$AD$10="Alta",'Mapa final'!$AF$10="Leve"),CONCATENATE("R2C",'Mapa final'!$R$10),"")</f>
        <v/>
      </c>
      <c r="Q20" s="194" t="str">
        <f>IF(AND('Mapa final'!$AD$10="Alta",'Mapa final'!$AF$10="Leve"),CONCATENATE("R2C",'Mapa final'!$R$10),"")</f>
        <v/>
      </c>
      <c r="R20" s="194" t="str">
        <f>IF(AND('Mapa final'!$AD$10="Alta",'Mapa final'!$AF$10="Leve"),CONCATENATE("R2C",'Mapa final'!$R$10),"")</f>
        <v/>
      </c>
      <c r="S20" s="194" t="str">
        <f>IF(AND('Mapa final'!$AD$10="Alta",'Mapa final'!$AF$10="Leve"),CONCATENATE("R2C",'Mapa final'!$R$10),"")</f>
        <v/>
      </c>
      <c r="T20" s="194" t="str">
        <f>IF(AND('Mapa final'!$AD$10="Alta",'Mapa final'!$AF$10="Leve"),CONCATENATE("R2C",'Mapa final'!$R$10),"")</f>
        <v/>
      </c>
      <c r="U20" s="58" t="str">
        <f>IF(AND('Mapa final'!$AD$10="Alta",'Mapa final'!$AF$10="Leve"),CONCATENATE("R2C",'Mapa final'!$R$10),"")</f>
        <v/>
      </c>
      <c r="V20" s="44" t="str">
        <f>IF(AND('Mapa final'!$AD$10="Muy Alta",'Mapa final'!$AF$10="Leve"),CONCATENATE("R2C",'Mapa final'!$R$10),"")</f>
        <v/>
      </c>
      <c r="W20" s="193" t="str">
        <f>IF(AND('Mapa final'!$AD$10="Muy Alta",'Mapa final'!$AF$10="Leve"),CONCATENATE("R2C",'Mapa final'!$R$10),"")</f>
        <v/>
      </c>
      <c r="X20" s="193" t="str">
        <f>IF(AND('Mapa final'!$AD$10="Muy Alta",'Mapa final'!$AF$10="Leve"),CONCATENATE("R2C",'Mapa final'!$R$10),"")</f>
        <v/>
      </c>
      <c r="Y20" s="193" t="str">
        <f>IF(AND('Mapa final'!$AD$10="Muy Alta",'Mapa final'!$AF$10="Leve"),CONCATENATE("R2C",'Mapa final'!$R$10),"")</f>
        <v/>
      </c>
      <c r="Z20" s="193" t="str">
        <f>IF(AND('Mapa final'!$AD$10="Muy Alta",'Mapa final'!$AF$10="Leve"),CONCATENATE("R2C",'Mapa final'!$R$10),"")</f>
        <v/>
      </c>
      <c r="AA20" s="45" t="str">
        <f>IF(AND('Mapa final'!$AD$10="Muy Alta",'Mapa final'!$AF$10="Leve"),CONCATENATE("R2C",'Mapa final'!$R$10),"")</f>
        <v/>
      </c>
      <c r="AB20" s="44" t="str">
        <f>IF(AND('Mapa final'!$AD$10="Muy Alta",'Mapa final'!$AF$10="Leve"),CONCATENATE("R2C",'Mapa final'!$R$10),"")</f>
        <v/>
      </c>
      <c r="AC20" s="193" t="str">
        <f>IF(AND('Mapa final'!$AD$10="Muy Alta",'Mapa final'!$AF$10="Leve"),CONCATENATE("R2C",'Mapa final'!$R$10),"")</f>
        <v/>
      </c>
      <c r="AD20" s="193" t="str">
        <f>IF(AND('Mapa final'!$AD$10="Muy Alta",'Mapa final'!$AF$10="Leve"),CONCATENATE("R2C",'Mapa final'!$R$10),"")</f>
        <v/>
      </c>
      <c r="AE20" s="193" t="str">
        <f>IF(AND('Mapa final'!$AD$10="Muy Alta",'Mapa final'!$AF$10="Leve"),CONCATENATE("R2C",'Mapa final'!$R$10),"")</f>
        <v/>
      </c>
      <c r="AF20" s="193" t="str">
        <f>IF(AND('Mapa final'!$AD$10="Muy Alta",'Mapa final'!$AF$10="Leve"),CONCATENATE("R2C",'Mapa final'!$R$10),"")</f>
        <v/>
      </c>
      <c r="AG20" s="45" t="str">
        <f>IF(AND('Mapa final'!$AD$10="Muy Alta",'Mapa final'!$AF$10="Leve"),CONCATENATE("R2C",'Mapa final'!$R$10),"")</f>
        <v/>
      </c>
      <c r="AH20" s="46" t="str">
        <f>IF(AND('Mapa final'!$AD$10="Muy Alta",'Mapa final'!$AF$10="Catastrófico"),CONCATENATE("R2C",'Mapa final'!$R$10),"")</f>
        <v/>
      </c>
      <c r="AI20" s="195" t="str">
        <f>IF(AND('Mapa final'!$AD$10="Muy Alta",'Mapa final'!$AF$10="Catastrófico"),CONCATENATE("R2C",'Mapa final'!$R$10),"")</f>
        <v/>
      </c>
      <c r="AJ20" s="195" t="str">
        <f>IF(AND('Mapa final'!$AD$10="Muy Alta",'Mapa final'!$AF$10="Catastrófico"),CONCATENATE("R2C",'Mapa final'!$R$10),"")</f>
        <v/>
      </c>
      <c r="AK20" s="195" t="str">
        <f>IF(AND('Mapa final'!$AD$10="Muy Alta",'Mapa final'!$AF$10="Catastrófico"),CONCATENATE("R2C",'Mapa final'!$R$10),"")</f>
        <v/>
      </c>
      <c r="AL20" s="195" t="str">
        <f>IF(AND('Mapa final'!$AD$10="Muy Alta",'Mapa final'!$AF$10="Catastrófico"),CONCATENATE("R2C",'Mapa final'!$R$10),"")</f>
        <v/>
      </c>
      <c r="AM20" s="47" t="str">
        <f>IF(AND('Mapa final'!$AD$10="Muy Alta",'Mapa final'!$AF$10="Catastrófico"),CONCATENATE("R2C",'Mapa final'!$R$10),"")</f>
        <v/>
      </c>
      <c r="AN20" s="70"/>
      <c r="AO20" s="441"/>
      <c r="AP20" s="442"/>
      <c r="AQ20" s="442"/>
      <c r="AR20" s="442"/>
      <c r="AS20" s="442"/>
      <c r="AT20" s="443"/>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row>
    <row r="21" spans="1:76" ht="15" customHeight="1" x14ac:dyDescent="0.25">
      <c r="A21" s="70"/>
      <c r="B21" s="352"/>
      <c r="C21" s="352"/>
      <c r="D21" s="353"/>
      <c r="E21" s="451"/>
      <c r="F21" s="450"/>
      <c r="G21" s="450"/>
      <c r="H21" s="450"/>
      <c r="I21" s="450"/>
      <c r="J21" s="57" t="str">
        <f>IF(AND('Mapa final'!$AD$10="Alta",'Mapa final'!$AF$10="Leve"),CONCATENATE("R2C",'Mapa final'!$R$10),"")</f>
        <v/>
      </c>
      <c r="K21" s="194" t="str">
        <f>IF(AND('Mapa final'!$AD$10="Alta",'Mapa final'!$AF$10="Leve"),CONCATENATE("R2C",'Mapa final'!$R$10),"")</f>
        <v/>
      </c>
      <c r="L21" s="194" t="str">
        <f>IF(AND('Mapa final'!$AD$10="Alta",'Mapa final'!$AF$10="Leve"),CONCATENATE("R2C",'Mapa final'!$R$10),"")</f>
        <v/>
      </c>
      <c r="M21" s="194" t="str">
        <f>IF(AND('Mapa final'!$AD$10="Alta",'Mapa final'!$AF$10="Leve"),CONCATENATE("R2C",'Mapa final'!$R$10),"")</f>
        <v/>
      </c>
      <c r="N21" s="194" t="str">
        <f>IF(AND('Mapa final'!$AD$10="Alta",'Mapa final'!$AF$10="Leve"),CONCATENATE("R2C",'Mapa final'!$R$10),"")</f>
        <v/>
      </c>
      <c r="O21" s="58" t="str">
        <f>IF(AND('Mapa final'!$AD$10="Alta",'Mapa final'!$AF$10="Leve"),CONCATENATE("R2C",'Mapa final'!$R$10),"")</f>
        <v/>
      </c>
      <c r="P21" s="57" t="str">
        <f>IF(AND('Mapa final'!$AD$10="Alta",'Mapa final'!$AF$10="Leve"),CONCATENATE("R2C",'Mapa final'!$R$10),"")</f>
        <v/>
      </c>
      <c r="Q21" s="194" t="str">
        <f>IF(AND('Mapa final'!$AD$10="Alta",'Mapa final'!$AF$10="Leve"),CONCATENATE("R2C",'Mapa final'!$R$10),"")</f>
        <v/>
      </c>
      <c r="R21" s="194" t="str">
        <f>IF(AND('Mapa final'!$AD$10="Alta",'Mapa final'!$AF$10="Leve"),CONCATENATE("R2C",'Mapa final'!$R$10),"")</f>
        <v/>
      </c>
      <c r="S21" s="194" t="str">
        <f>IF(AND('Mapa final'!$AD$10="Alta",'Mapa final'!$AF$10="Leve"),CONCATENATE("R2C",'Mapa final'!$R$10),"")</f>
        <v/>
      </c>
      <c r="T21" s="194" t="str">
        <f>IF(AND('Mapa final'!$AD$10="Alta",'Mapa final'!$AF$10="Leve"),CONCATENATE("R2C",'Mapa final'!$R$10),"")</f>
        <v/>
      </c>
      <c r="U21" s="58" t="str">
        <f>IF(AND('Mapa final'!$AD$10="Alta",'Mapa final'!$AF$10="Leve"),CONCATENATE("R2C",'Mapa final'!$R$10),"")</f>
        <v/>
      </c>
      <c r="V21" s="44" t="str">
        <f>IF(AND('Mapa final'!$AD$10="Muy Alta",'Mapa final'!$AF$10="Leve"),CONCATENATE("R2C",'Mapa final'!$R$10),"")</f>
        <v/>
      </c>
      <c r="W21" s="193" t="str">
        <f>IF(AND('Mapa final'!$AD$10="Muy Alta",'Mapa final'!$AF$10="Leve"),CONCATENATE("R2C",'Mapa final'!$R$10),"")</f>
        <v/>
      </c>
      <c r="X21" s="193" t="str">
        <f>IF(AND('Mapa final'!$AD$10="Muy Alta",'Mapa final'!$AF$10="Leve"),CONCATENATE("R2C",'Mapa final'!$R$10),"")</f>
        <v/>
      </c>
      <c r="Y21" s="193" t="str">
        <f>IF(AND('Mapa final'!$AD$10="Muy Alta",'Mapa final'!$AF$10="Leve"),CONCATENATE("R2C",'Mapa final'!$R$10),"")</f>
        <v/>
      </c>
      <c r="Z21" s="193" t="str">
        <f>IF(AND('Mapa final'!$AD$10="Muy Alta",'Mapa final'!$AF$10="Leve"),CONCATENATE("R2C",'Mapa final'!$R$10),"")</f>
        <v/>
      </c>
      <c r="AA21" s="45" t="str">
        <f>IF(AND('Mapa final'!$AD$10="Muy Alta",'Mapa final'!$AF$10="Leve"),CONCATENATE("R2C",'Mapa final'!$R$10),"")</f>
        <v/>
      </c>
      <c r="AB21" s="44" t="str">
        <f>IF(AND('Mapa final'!$AD$10="Muy Alta",'Mapa final'!$AF$10="Leve"),CONCATENATE("R2C",'Mapa final'!$R$10),"")</f>
        <v/>
      </c>
      <c r="AC21" s="193" t="str">
        <f>IF(AND('Mapa final'!$AD$10="Muy Alta",'Mapa final'!$AF$10="Leve"),CONCATENATE("R2C",'Mapa final'!$R$10),"")</f>
        <v/>
      </c>
      <c r="AD21" s="193" t="str">
        <f>IF(AND('Mapa final'!$AD$10="Muy Alta",'Mapa final'!$AF$10="Leve"),CONCATENATE("R2C",'Mapa final'!$R$10),"")</f>
        <v/>
      </c>
      <c r="AE21" s="193" t="str">
        <f>IF(AND('Mapa final'!$AD$10="Muy Alta",'Mapa final'!$AF$10="Leve"),CONCATENATE("R2C",'Mapa final'!$R$10),"")</f>
        <v/>
      </c>
      <c r="AF21" s="193" t="str">
        <f>IF(AND('Mapa final'!$AD$10="Muy Alta",'Mapa final'!$AF$10="Leve"),CONCATENATE("R2C",'Mapa final'!$R$10),"")</f>
        <v/>
      </c>
      <c r="AG21" s="45" t="str">
        <f>IF(AND('Mapa final'!$AD$10="Muy Alta",'Mapa final'!$AF$10="Leve"),CONCATENATE("R2C",'Mapa final'!$R$10),"")</f>
        <v/>
      </c>
      <c r="AH21" s="46" t="str">
        <f>IF(AND('Mapa final'!$AD$10="Muy Alta",'Mapa final'!$AF$10="Catastrófico"),CONCATENATE("R2C",'Mapa final'!$R$10),"")</f>
        <v/>
      </c>
      <c r="AI21" s="195" t="str">
        <f>IF(AND('Mapa final'!$AD$10="Muy Alta",'Mapa final'!$AF$10="Catastrófico"),CONCATENATE("R2C",'Mapa final'!$R$10),"")</f>
        <v/>
      </c>
      <c r="AJ21" s="195" t="str">
        <f>IF(AND('Mapa final'!$AD$10="Muy Alta",'Mapa final'!$AF$10="Catastrófico"),CONCATENATE("R2C",'Mapa final'!$R$10),"")</f>
        <v/>
      </c>
      <c r="AK21" s="195" t="str">
        <f>IF(AND('Mapa final'!$AD$10="Muy Alta",'Mapa final'!$AF$10="Catastrófico"),CONCATENATE("R2C",'Mapa final'!$R$10),"")</f>
        <v/>
      </c>
      <c r="AL21" s="195" t="str">
        <f>IF(AND('Mapa final'!$AD$10="Muy Alta",'Mapa final'!$AF$10="Catastrófico"),CONCATENATE("R2C",'Mapa final'!$R$10),"")</f>
        <v/>
      </c>
      <c r="AM21" s="47" t="str">
        <f>IF(AND('Mapa final'!$AD$10="Muy Alta",'Mapa final'!$AF$10="Catastrófico"),CONCATENATE("R2C",'Mapa final'!$R$10),"")</f>
        <v/>
      </c>
      <c r="AN21" s="70"/>
      <c r="AO21" s="441"/>
      <c r="AP21" s="442"/>
      <c r="AQ21" s="442"/>
      <c r="AR21" s="442"/>
      <c r="AS21" s="442"/>
      <c r="AT21" s="443"/>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row>
    <row r="22" spans="1:76" ht="15" customHeight="1" x14ac:dyDescent="0.25">
      <c r="A22" s="70"/>
      <c r="B22" s="352"/>
      <c r="C22" s="352"/>
      <c r="D22" s="353"/>
      <c r="E22" s="451"/>
      <c r="F22" s="450"/>
      <c r="G22" s="450"/>
      <c r="H22" s="450"/>
      <c r="I22" s="450"/>
      <c r="J22" s="57" t="str">
        <f>IF(AND('Mapa final'!$AD$10="Alta",'Mapa final'!$AF$10="Leve"),CONCATENATE("R2C",'Mapa final'!$R$10),"")</f>
        <v/>
      </c>
      <c r="K22" s="194" t="str">
        <f>IF(AND('Mapa final'!$AD$10="Alta",'Mapa final'!$AF$10="Leve"),CONCATENATE("R2C",'Mapa final'!$R$10),"")</f>
        <v/>
      </c>
      <c r="L22" s="194" t="str">
        <f>IF(AND('Mapa final'!$AD$10="Alta",'Mapa final'!$AF$10="Leve"),CONCATENATE("R2C",'Mapa final'!$R$10),"")</f>
        <v/>
      </c>
      <c r="M22" s="194" t="str">
        <f>IF(AND('Mapa final'!$AD$10="Alta",'Mapa final'!$AF$10="Leve"),CONCATENATE("R2C",'Mapa final'!$R$10),"")</f>
        <v/>
      </c>
      <c r="N22" s="194" t="str">
        <f>IF(AND('Mapa final'!$AD$10="Alta",'Mapa final'!$AF$10="Leve"),CONCATENATE("R2C",'Mapa final'!$R$10),"")</f>
        <v/>
      </c>
      <c r="O22" s="58" t="str">
        <f>IF(AND('Mapa final'!$AD$10="Alta",'Mapa final'!$AF$10="Leve"),CONCATENATE("R2C",'Mapa final'!$R$10),"")</f>
        <v/>
      </c>
      <c r="P22" s="57" t="str">
        <f>IF(AND('Mapa final'!$AD$10="Alta",'Mapa final'!$AF$10="Leve"),CONCATENATE("R2C",'Mapa final'!$R$10),"")</f>
        <v/>
      </c>
      <c r="Q22" s="194" t="str">
        <f>IF(AND('Mapa final'!$AD$10="Alta",'Mapa final'!$AF$10="Leve"),CONCATENATE("R2C",'Mapa final'!$R$10),"")</f>
        <v/>
      </c>
      <c r="R22" s="194" t="str">
        <f>IF(AND('Mapa final'!$AD$10="Alta",'Mapa final'!$AF$10="Leve"),CONCATENATE("R2C",'Mapa final'!$R$10),"")</f>
        <v/>
      </c>
      <c r="S22" s="194" t="str">
        <f>IF(AND('Mapa final'!$AD$10="Alta",'Mapa final'!$AF$10="Leve"),CONCATENATE("R2C",'Mapa final'!$R$10),"")</f>
        <v/>
      </c>
      <c r="T22" s="194" t="str">
        <f>IF(AND('Mapa final'!$AD$10="Alta",'Mapa final'!$AF$10="Leve"),CONCATENATE("R2C",'Mapa final'!$R$10),"")</f>
        <v/>
      </c>
      <c r="U22" s="58" t="str">
        <f>IF(AND('Mapa final'!$AD$10="Alta",'Mapa final'!$AF$10="Leve"),CONCATENATE("R2C",'Mapa final'!$R$10),"")</f>
        <v/>
      </c>
      <c r="V22" s="44" t="str">
        <f>IF(AND('Mapa final'!$AD$10="Muy Alta",'Mapa final'!$AF$10="Leve"),CONCATENATE("R2C",'Mapa final'!$R$10),"")</f>
        <v/>
      </c>
      <c r="W22" s="193" t="str">
        <f>IF(AND('Mapa final'!$AD$10="Muy Alta",'Mapa final'!$AF$10="Leve"),CONCATENATE("R2C",'Mapa final'!$R$10),"")</f>
        <v/>
      </c>
      <c r="X22" s="193" t="str">
        <f>IF(AND('Mapa final'!$AD$10="Muy Alta",'Mapa final'!$AF$10="Leve"),CONCATENATE("R2C",'Mapa final'!$R$10),"")</f>
        <v/>
      </c>
      <c r="Y22" s="193" t="str">
        <f>IF(AND('Mapa final'!$AD$10="Muy Alta",'Mapa final'!$AF$10="Leve"),CONCATENATE("R2C",'Mapa final'!$R$10),"")</f>
        <v/>
      </c>
      <c r="Z22" s="193" t="str">
        <f>IF(AND('Mapa final'!$AD$10="Muy Alta",'Mapa final'!$AF$10="Leve"),CONCATENATE("R2C",'Mapa final'!$R$10),"")</f>
        <v/>
      </c>
      <c r="AA22" s="45" t="str">
        <f>IF(AND('Mapa final'!$AD$10="Muy Alta",'Mapa final'!$AF$10="Leve"),CONCATENATE("R2C",'Mapa final'!$R$10),"")</f>
        <v/>
      </c>
      <c r="AB22" s="44" t="str">
        <f>IF(AND('Mapa final'!$AD$10="Muy Alta",'Mapa final'!$AF$10="Leve"),CONCATENATE("R2C",'Mapa final'!$R$10),"")</f>
        <v/>
      </c>
      <c r="AC22" s="193" t="str">
        <f>IF(AND('Mapa final'!$AD$10="Muy Alta",'Mapa final'!$AF$10="Leve"),CONCATENATE("R2C",'Mapa final'!$R$10),"")</f>
        <v/>
      </c>
      <c r="AD22" s="193" t="str">
        <f>IF(AND('Mapa final'!$AD$10="Muy Alta",'Mapa final'!$AF$10="Leve"),CONCATENATE("R2C",'Mapa final'!$R$10),"")</f>
        <v/>
      </c>
      <c r="AE22" s="193" t="str">
        <f>IF(AND('Mapa final'!$AD$10="Muy Alta",'Mapa final'!$AF$10="Leve"),CONCATENATE("R2C",'Mapa final'!$R$10),"")</f>
        <v/>
      </c>
      <c r="AF22" s="193" t="str">
        <f>IF(AND('Mapa final'!$AD$10="Muy Alta",'Mapa final'!$AF$10="Leve"),CONCATENATE("R2C",'Mapa final'!$R$10),"")</f>
        <v/>
      </c>
      <c r="AG22" s="45" t="str">
        <f>IF(AND('Mapa final'!$AD$10="Muy Alta",'Mapa final'!$AF$10="Leve"),CONCATENATE("R2C",'Mapa final'!$R$10),"")</f>
        <v/>
      </c>
      <c r="AH22" s="46" t="str">
        <f>IF(AND('Mapa final'!$AD$10="Muy Alta",'Mapa final'!$AF$10="Catastrófico"),CONCATENATE("R2C",'Mapa final'!$R$10),"")</f>
        <v/>
      </c>
      <c r="AI22" s="195" t="str">
        <f>IF(AND('Mapa final'!$AD$10="Muy Alta",'Mapa final'!$AF$10="Catastrófico"),CONCATENATE("R2C",'Mapa final'!$R$10),"")</f>
        <v/>
      </c>
      <c r="AJ22" s="195" t="str">
        <f>IF(AND('Mapa final'!$AD$10="Muy Alta",'Mapa final'!$AF$10="Catastrófico"),CONCATENATE("R2C",'Mapa final'!$R$10),"")</f>
        <v/>
      </c>
      <c r="AK22" s="195" t="str">
        <f>IF(AND('Mapa final'!$AD$10="Muy Alta",'Mapa final'!$AF$10="Catastrófico"),CONCATENATE("R2C",'Mapa final'!$R$10),"")</f>
        <v/>
      </c>
      <c r="AL22" s="195" t="str">
        <f>IF(AND('Mapa final'!$AD$10="Muy Alta",'Mapa final'!$AF$10="Catastrófico"),CONCATENATE("R2C",'Mapa final'!$R$10),"")</f>
        <v/>
      </c>
      <c r="AM22" s="47" t="str">
        <f>IF(AND('Mapa final'!$AD$10="Muy Alta",'Mapa final'!$AF$10="Catastrófico"),CONCATENATE("R2C",'Mapa final'!$R$10),"")</f>
        <v/>
      </c>
      <c r="AN22" s="70"/>
      <c r="AO22" s="441"/>
      <c r="AP22" s="442"/>
      <c r="AQ22" s="442"/>
      <c r="AR22" s="442"/>
      <c r="AS22" s="442"/>
      <c r="AT22" s="443"/>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row>
    <row r="23" spans="1:76" ht="15" customHeight="1" x14ac:dyDescent="0.25">
      <c r="A23" s="70"/>
      <c r="B23" s="352"/>
      <c r="C23" s="352"/>
      <c r="D23" s="353"/>
      <c r="E23" s="451"/>
      <c r="F23" s="450"/>
      <c r="G23" s="450"/>
      <c r="H23" s="450"/>
      <c r="I23" s="450"/>
      <c r="J23" s="57" t="str">
        <f>IF(AND('Mapa final'!$AD$10="Alta",'Mapa final'!$AF$10="Leve"),CONCATENATE("R2C",'Mapa final'!$R$10),"")</f>
        <v/>
      </c>
      <c r="K23" s="194" t="str">
        <f>IF(AND('Mapa final'!$AD$10="Alta",'Mapa final'!$AF$10="Leve"),CONCATENATE("R2C",'Mapa final'!$R$10),"")</f>
        <v/>
      </c>
      <c r="L23" s="194" t="str">
        <f>IF(AND('Mapa final'!$AD$10="Alta",'Mapa final'!$AF$10="Leve"),CONCATENATE("R2C",'Mapa final'!$R$10),"")</f>
        <v/>
      </c>
      <c r="M23" s="194" t="str">
        <f>IF(AND('Mapa final'!$AD$10="Alta",'Mapa final'!$AF$10="Leve"),CONCATENATE("R2C",'Mapa final'!$R$10),"")</f>
        <v/>
      </c>
      <c r="N23" s="194" t="str">
        <f>IF(AND('Mapa final'!$AD$10="Alta",'Mapa final'!$AF$10="Leve"),CONCATENATE("R2C",'Mapa final'!$R$10),"")</f>
        <v/>
      </c>
      <c r="O23" s="58" t="str">
        <f>IF(AND('Mapa final'!$AD$10="Alta",'Mapa final'!$AF$10="Leve"),CONCATENATE("R2C",'Mapa final'!$R$10),"")</f>
        <v/>
      </c>
      <c r="P23" s="57" t="str">
        <f>IF(AND('Mapa final'!$AD$10="Alta",'Mapa final'!$AF$10="Leve"),CONCATENATE("R2C",'Mapa final'!$R$10),"")</f>
        <v/>
      </c>
      <c r="Q23" s="194" t="str">
        <f>IF(AND('Mapa final'!$AD$10="Alta",'Mapa final'!$AF$10="Leve"),CONCATENATE("R2C",'Mapa final'!$R$10),"")</f>
        <v/>
      </c>
      <c r="R23" s="194" t="str">
        <f>IF(AND('Mapa final'!$AD$10="Alta",'Mapa final'!$AF$10="Leve"),CONCATENATE("R2C",'Mapa final'!$R$10),"")</f>
        <v/>
      </c>
      <c r="S23" s="194" t="str">
        <f>IF(AND('Mapa final'!$AD$10="Alta",'Mapa final'!$AF$10="Leve"),CONCATENATE("R2C",'Mapa final'!$R$10),"")</f>
        <v/>
      </c>
      <c r="T23" s="194" t="str">
        <f>IF(AND('Mapa final'!$AD$10="Alta",'Mapa final'!$AF$10="Leve"),CONCATENATE("R2C",'Mapa final'!$R$10),"")</f>
        <v/>
      </c>
      <c r="U23" s="58" t="str">
        <f>IF(AND('Mapa final'!$AD$10="Alta",'Mapa final'!$AF$10="Leve"),CONCATENATE("R2C",'Mapa final'!$R$10),"")</f>
        <v/>
      </c>
      <c r="V23" s="44" t="str">
        <f>IF(AND('Mapa final'!$AD$10="Muy Alta",'Mapa final'!$AF$10="Leve"),CONCATENATE("R2C",'Mapa final'!$R$10),"")</f>
        <v/>
      </c>
      <c r="W23" s="193" t="str">
        <f>IF(AND('Mapa final'!$AD$10="Muy Alta",'Mapa final'!$AF$10="Leve"),CONCATENATE("R2C",'Mapa final'!$R$10),"")</f>
        <v/>
      </c>
      <c r="X23" s="193" t="str">
        <f>IF(AND('Mapa final'!$AD$10="Muy Alta",'Mapa final'!$AF$10="Leve"),CONCATENATE("R2C",'Mapa final'!$R$10),"")</f>
        <v/>
      </c>
      <c r="Y23" s="193" t="str">
        <f>IF(AND('Mapa final'!$AD$10="Muy Alta",'Mapa final'!$AF$10="Leve"),CONCATENATE("R2C",'Mapa final'!$R$10),"")</f>
        <v/>
      </c>
      <c r="Z23" s="193" t="str">
        <f>IF(AND('Mapa final'!$AD$10="Muy Alta",'Mapa final'!$AF$10="Leve"),CONCATENATE("R2C",'Mapa final'!$R$10),"")</f>
        <v/>
      </c>
      <c r="AA23" s="45" t="str">
        <f>IF(AND('Mapa final'!$AD$10="Muy Alta",'Mapa final'!$AF$10="Leve"),CONCATENATE("R2C",'Mapa final'!$R$10),"")</f>
        <v/>
      </c>
      <c r="AB23" s="44" t="str">
        <f>IF(AND('Mapa final'!$AD$10="Muy Alta",'Mapa final'!$AF$10="Leve"),CONCATENATE("R2C",'Mapa final'!$R$10),"")</f>
        <v/>
      </c>
      <c r="AC23" s="193" t="str">
        <f>IF(AND('Mapa final'!$AD$10="Muy Alta",'Mapa final'!$AF$10="Leve"),CONCATENATE("R2C",'Mapa final'!$R$10),"")</f>
        <v/>
      </c>
      <c r="AD23" s="193" t="str">
        <f>IF(AND('Mapa final'!$AD$10="Muy Alta",'Mapa final'!$AF$10="Leve"),CONCATENATE("R2C",'Mapa final'!$R$10),"")</f>
        <v/>
      </c>
      <c r="AE23" s="193" t="str">
        <f>IF(AND('Mapa final'!$AD$10="Muy Alta",'Mapa final'!$AF$10="Leve"),CONCATENATE("R2C",'Mapa final'!$R$10),"")</f>
        <v/>
      </c>
      <c r="AF23" s="193" t="str">
        <f>IF(AND('Mapa final'!$AD$10="Muy Alta",'Mapa final'!$AF$10="Leve"),CONCATENATE("R2C",'Mapa final'!$R$10),"")</f>
        <v/>
      </c>
      <c r="AG23" s="45" t="str">
        <f>IF(AND('Mapa final'!$AD$10="Muy Alta",'Mapa final'!$AF$10="Leve"),CONCATENATE("R2C",'Mapa final'!$R$10),"")</f>
        <v/>
      </c>
      <c r="AH23" s="46" t="str">
        <f>IF(AND('Mapa final'!$AD$10="Muy Alta",'Mapa final'!$AF$10="Catastrófico"),CONCATENATE("R2C",'Mapa final'!$R$10),"")</f>
        <v/>
      </c>
      <c r="AI23" s="195" t="str">
        <f>IF(AND('Mapa final'!$AD$10="Muy Alta",'Mapa final'!$AF$10="Catastrófico"),CONCATENATE("R2C",'Mapa final'!$R$10),"")</f>
        <v/>
      </c>
      <c r="AJ23" s="195" t="str">
        <f>IF(AND('Mapa final'!$AD$10="Muy Alta",'Mapa final'!$AF$10="Catastrófico"),CONCATENATE("R2C",'Mapa final'!$R$10),"")</f>
        <v/>
      </c>
      <c r="AK23" s="195" t="str">
        <f>IF(AND('Mapa final'!$AD$10="Muy Alta",'Mapa final'!$AF$10="Catastrófico"),CONCATENATE("R2C",'Mapa final'!$R$10),"")</f>
        <v/>
      </c>
      <c r="AL23" s="195" t="str">
        <f>IF(AND('Mapa final'!$AD$10="Muy Alta",'Mapa final'!$AF$10="Catastrófico"),CONCATENATE("R2C",'Mapa final'!$R$10),"")</f>
        <v/>
      </c>
      <c r="AM23" s="47" t="str">
        <f>IF(AND('Mapa final'!$AD$10="Muy Alta",'Mapa final'!$AF$10="Catastrófico"),CONCATENATE("R2C",'Mapa final'!$R$10),"")</f>
        <v/>
      </c>
      <c r="AN23" s="70"/>
      <c r="AO23" s="441"/>
      <c r="AP23" s="442"/>
      <c r="AQ23" s="442"/>
      <c r="AR23" s="442"/>
      <c r="AS23" s="442"/>
      <c r="AT23" s="443"/>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row>
    <row r="24" spans="1:76" ht="15" customHeight="1" x14ac:dyDescent="0.25">
      <c r="A24" s="70"/>
      <c r="B24" s="352"/>
      <c r="C24" s="352"/>
      <c r="D24" s="353"/>
      <c r="E24" s="451"/>
      <c r="F24" s="450"/>
      <c r="G24" s="450"/>
      <c r="H24" s="450"/>
      <c r="I24" s="450"/>
      <c r="J24" s="57" t="str">
        <f>IF(AND('Mapa final'!$AD$10="Alta",'Mapa final'!$AF$10="Leve"),CONCATENATE("R2C",'Mapa final'!$R$10),"")</f>
        <v/>
      </c>
      <c r="K24" s="194" t="str">
        <f>IF(AND('Mapa final'!$AD$10="Alta",'Mapa final'!$AF$10="Leve"),CONCATENATE("R2C",'Mapa final'!$R$10),"")</f>
        <v/>
      </c>
      <c r="L24" s="194" t="str">
        <f>IF(AND('Mapa final'!$AD$10="Alta",'Mapa final'!$AF$10="Leve"),CONCATENATE("R2C",'Mapa final'!$R$10),"")</f>
        <v/>
      </c>
      <c r="M24" s="194" t="str">
        <f>IF(AND('Mapa final'!$AD$10="Alta",'Mapa final'!$AF$10="Leve"),CONCATENATE("R2C",'Mapa final'!$R$10),"")</f>
        <v/>
      </c>
      <c r="N24" s="194" t="str">
        <f>IF(AND('Mapa final'!$AD$10="Alta",'Mapa final'!$AF$10="Leve"),CONCATENATE("R2C",'Mapa final'!$R$10),"")</f>
        <v/>
      </c>
      <c r="O24" s="58" t="str">
        <f>IF(AND('Mapa final'!$AD$10="Alta",'Mapa final'!$AF$10="Leve"),CONCATENATE("R2C",'Mapa final'!$R$10),"")</f>
        <v/>
      </c>
      <c r="P24" s="57" t="str">
        <f>IF(AND('Mapa final'!$AD$10="Alta",'Mapa final'!$AF$10="Leve"),CONCATENATE("R2C",'Mapa final'!$R$10),"")</f>
        <v/>
      </c>
      <c r="Q24" s="194" t="str">
        <f>IF(AND('Mapa final'!$AD$10="Alta",'Mapa final'!$AF$10="Leve"),CONCATENATE("R2C",'Mapa final'!$R$10),"")</f>
        <v/>
      </c>
      <c r="R24" s="194" t="str">
        <f>IF(AND('Mapa final'!$AD$10="Alta",'Mapa final'!$AF$10="Leve"),CONCATENATE("R2C",'Mapa final'!$R$10),"")</f>
        <v/>
      </c>
      <c r="S24" s="194" t="str">
        <f>IF(AND('Mapa final'!$AD$10="Alta",'Mapa final'!$AF$10="Leve"),CONCATENATE("R2C",'Mapa final'!$R$10),"")</f>
        <v/>
      </c>
      <c r="T24" s="194" t="str">
        <f>IF(AND('Mapa final'!$AD$10="Alta",'Mapa final'!$AF$10="Leve"),CONCATENATE("R2C",'Mapa final'!$R$10),"")</f>
        <v/>
      </c>
      <c r="U24" s="58" t="str">
        <f>IF(AND('Mapa final'!$AD$10="Alta",'Mapa final'!$AF$10="Leve"),CONCATENATE("R2C",'Mapa final'!$R$10),"")</f>
        <v/>
      </c>
      <c r="V24" s="44" t="str">
        <f>IF(AND('Mapa final'!$AD$10="Muy Alta",'Mapa final'!$AF$10="Leve"),CONCATENATE("R2C",'Mapa final'!$R$10),"")</f>
        <v/>
      </c>
      <c r="W24" s="193" t="str">
        <f>IF(AND('Mapa final'!$AD$10="Muy Alta",'Mapa final'!$AF$10="Leve"),CONCATENATE("R2C",'Mapa final'!$R$10),"")</f>
        <v/>
      </c>
      <c r="X24" s="193" t="str">
        <f>IF(AND('Mapa final'!$AD$10="Muy Alta",'Mapa final'!$AF$10="Leve"),CONCATENATE("R2C",'Mapa final'!$R$10),"")</f>
        <v/>
      </c>
      <c r="Y24" s="193" t="str">
        <f>IF(AND('Mapa final'!$AD$10="Muy Alta",'Mapa final'!$AF$10="Leve"),CONCATENATE("R2C",'Mapa final'!$R$10),"")</f>
        <v/>
      </c>
      <c r="Z24" s="193" t="str">
        <f>IF(AND('Mapa final'!$AD$10="Muy Alta",'Mapa final'!$AF$10="Leve"),CONCATENATE("R2C",'Mapa final'!$R$10),"")</f>
        <v/>
      </c>
      <c r="AA24" s="45" t="str">
        <f>IF(AND('Mapa final'!$AD$10="Muy Alta",'Mapa final'!$AF$10="Leve"),CONCATENATE("R2C",'Mapa final'!$R$10),"")</f>
        <v/>
      </c>
      <c r="AB24" s="44" t="str">
        <f>IF(AND('Mapa final'!$AD$10="Muy Alta",'Mapa final'!$AF$10="Leve"),CONCATENATE("R2C",'Mapa final'!$R$10),"")</f>
        <v/>
      </c>
      <c r="AC24" s="193" t="str">
        <f>IF(AND('Mapa final'!$AD$10="Muy Alta",'Mapa final'!$AF$10="Leve"),CONCATENATE("R2C",'Mapa final'!$R$10),"")</f>
        <v/>
      </c>
      <c r="AD24" s="193" t="str">
        <f>IF(AND('Mapa final'!$AD$10="Muy Alta",'Mapa final'!$AF$10="Leve"),CONCATENATE("R2C",'Mapa final'!$R$10),"")</f>
        <v/>
      </c>
      <c r="AE24" s="193" t="str">
        <f>IF(AND('Mapa final'!$AD$10="Muy Alta",'Mapa final'!$AF$10="Leve"),CONCATENATE("R2C",'Mapa final'!$R$10),"")</f>
        <v/>
      </c>
      <c r="AF24" s="193" t="str">
        <f>IF(AND('Mapa final'!$AD$10="Muy Alta",'Mapa final'!$AF$10="Leve"),CONCATENATE("R2C",'Mapa final'!$R$10),"")</f>
        <v/>
      </c>
      <c r="AG24" s="45" t="str">
        <f>IF(AND('Mapa final'!$AD$10="Muy Alta",'Mapa final'!$AF$10="Leve"),CONCATENATE("R2C",'Mapa final'!$R$10),"")</f>
        <v/>
      </c>
      <c r="AH24" s="46" t="str">
        <f>IF(AND('Mapa final'!$AD$10="Muy Alta",'Mapa final'!$AF$10="Catastrófico"),CONCATENATE("R2C",'Mapa final'!$R$10),"")</f>
        <v/>
      </c>
      <c r="AI24" s="195" t="str">
        <f>IF(AND('Mapa final'!$AD$10="Muy Alta",'Mapa final'!$AF$10="Catastrófico"),CONCATENATE("R2C",'Mapa final'!$R$10),"")</f>
        <v/>
      </c>
      <c r="AJ24" s="195" t="str">
        <f>IF(AND('Mapa final'!$AD$10="Muy Alta",'Mapa final'!$AF$10="Catastrófico"),CONCATENATE("R2C",'Mapa final'!$R$10),"")</f>
        <v/>
      </c>
      <c r="AK24" s="195" t="str">
        <f>IF(AND('Mapa final'!$AD$10="Muy Alta",'Mapa final'!$AF$10="Catastrófico"),CONCATENATE("R2C",'Mapa final'!$R$10),"")</f>
        <v/>
      </c>
      <c r="AL24" s="195" t="str">
        <f>IF(AND('Mapa final'!$AD$10="Muy Alta",'Mapa final'!$AF$10="Catastrófico"),CONCATENATE("R2C",'Mapa final'!$R$10),"")</f>
        <v/>
      </c>
      <c r="AM24" s="47" t="str">
        <f>IF(AND('Mapa final'!$AD$10="Muy Alta",'Mapa final'!$AF$10="Catastrófico"),CONCATENATE("R2C",'Mapa final'!$R$10),"")</f>
        <v/>
      </c>
      <c r="AN24" s="70"/>
      <c r="AO24" s="441"/>
      <c r="AP24" s="442"/>
      <c r="AQ24" s="442"/>
      <c r="AR24" s="442"/>
      <c r="AS24" s="442"/>
      <c r="AT24" s="443"/>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row>
    <row r="25" spans="1:76" ht="15.75" customHeight="1" thickBot="1" x14ac:dyDescent="0.3">
      <c r="A25" s="70"/>
      <c r="B25" s="352"/>
      <c r="C25" s="352"/>
      <c r="D25" s="353"/>
      <c r="E25" s="452"/>
      <c r="F25" s="453"/>
      <c r="G25" s="453"/>
      <c r="H25" s="453"/>
      <c r="I25" s="453"/>
      <c r="J25" s="59" t="str">
        <f>IF(AND('Mapa final'!$AD$10="Alta",'Mapa final'!$AF$10="Leve"),CONCATENATE("R2C",'Mapa final'!$R$10),"")</f>
        <v/>
      </c>
      <c r="K25" s="60" t="str">
        <f>IF(AND('Mapa final'!$AD$10="Alta",'Mapa final'!$AF$10="Leve"),CONCATENATE("R2C",'Mapa final'!$R$10),"")</f>
        <v/>
      </c>
      <c r="L25" s="60" t="str">
        <f>IF(AND('Mapa final'!$AD$10="Alta",'Mapa final'!$AF$10="Leve"),CONCATENATE("R2C",'Mapa final'!$R$10),"")</f>
        <v/>
      </c>
      <c r="M25" s="60" t="str">
        <f>IF(AND('Mapa final'!$AD$10="Alta",'Mapa final'!$AF$10="Leve"),CONCATENATE("R2C",'Mapa final'!$R$10),"")</f>
        <v/>
      </c>
      <c r="N25" s="60" t="str">
        <f>IF(AND('Mapa final'!$AD$10="Alta",'Mapa final'!$AF$10="Leve"),CONCATENATE("R2C",'Mapa final'!$R$10),"")</f>
        <v/>
      </c>
      <c r="O25" s="61" t="str">
        <f>IF(AND('Mapa final'!$AD$10="Alta",'Mapa final'!$AF$10="Leve"),CONCATENATE("R2C",'Mapa final'!$R$10),"")</f>
        <v/>
      </c>
      <c r="P25" s="59" t="str">
        <f>IF(AND('Mapa final'!$AD$10="Alta",'Mapa final'!$AF$10="Leve"),CONCATENATE("R2C",'Mapa final'!$R$10),"")</f>
        <v/>
      </c>
      <c r="Q25" s="60" t="str">
        <f>IF(AND('Mapa final'!$AD$10="Alta",'Mapa final'!$AF$10="Leve"),CONCATENATE("R2C",'Mapa final'!$R$10),"")</f>
        <v/>
      </c>
      <c r="R25" s="60" t="str">
        <f>IF(AND('Mapa final'!$AD$10="Alta",'Mapa final'!$AF$10="Leve"),CONCATENATE("R2C",'Mapa final'!$R$10),"")</f>
        <v/>
      </c>
      <c r="S25" s="60" t="str">
        <f>IF(AND('Mapa final'!$AD$10="Alta",'Mapa final'!$AF$10="Leve"),CONCATENATE("R2C",'Mapa final'!$R$10),"")</f>
        <v/>
      </c>
      <c r="T25" s="60" t="str">
        <f>IF(AND('Mapa final'!$AD$10="Alta",'Mapa final'!$AF$10="Leve"),CONCATENATE("R2C",'Mapa final'!$R$10),"")</f>
        <v/>
      </c>
      <c r="U25" s="61" t="str">
        <f>IF(AND('Mapa final'!$AD$10="Alta",'Mapa final'!$AF$10="Leve"),CONCATENATE("R2C",'Mapa final'!$R$10),"")</f>
        <v/>
      </c>
      <c r="V25" s="48" t="str">
        <f>IF(AND('Mapa final'!$AD$10="Muy Alta",'Mapa final'!$AF$10="Leve"),CONCATENATE("R2C",'Mapa final'!$R$10),"")</f>
        <v/>
      </c>
      <c r="W25" s="49" t="str">
        <f>IF(AND('Mapa final'!$AD$10="Muy Alta",'Mapa final'!$AF$10="Leve"),CONCATENATE("R2C",'Mapa final'!$R$10),"")</f>
        <v/>
      </c>
      <c r="X25" s="49" t="str">
        <f>IF(AND('Mapa final'!$AD$10="Muy Alta",'Mapa final'!$AF$10="Leve"),CONCATENATE("R2C",'Mapa final'!$R$10),"")</f>
        <v/>
      </c>
      <c r="Y25" s="49" t="str">
        <f>IF(AND('Mapa final'!$AD$10="Muy Alta",'Mapa final'!$AF$10="Leve"),CONCATENATE("R2C",'Mapa final'!$R$10),"")</f>
        <v/>
      </c>
      <c r="Z25" s="49" t="str">
        <f>IF(AND('Mapa final'!$AD$10="Muy Alta",'Mapa final'!$AF$10="Leve"),CONCATENATE("R2C",'Mapa final'!$R$10),"")</f>
        <v/>
      </c>
      <c r="AA25" s="50" t="str">
        <f>IF(AND('Mapa final'!$AD$10="Muy Alta",'Mapa final'!$AF$10="Leve"),CONCATENATE("R2C",'Mapa final'!$R$10),"")</f>
        <v/>
      </c>
      <c r="AB25" s="48" t="str">
        <f>IF(AND('Mapa final'!$AD$10="Muy Alta",'Mapa final'!$AF$10="Leve"),CONCATENATE("R2C",'Mapa final'!$R$10),"")</f>
        <v/>
      </c>
      <c r="AC25" s="49" t="str">
        <f>IF(AND('Mapa final'!$AD$10="Muy Alta",'Mapa final'!$AF$10="Leve"),CONCATENATE("R2C",'Mapa final'!$R$10),"")</f>
        <v/>
      </c>
      <c r="AD25" s="49" t="str">
        <f>IF(AND('Mapa final'!$AD$10="Muy Alta",'Mapa final'!$AF$10="Leve"),CONCATENATE("R2C",'Mapa final'!$R$10),"")</f>
        <v/>
      </c>
      <c r="AE25" s="49" t="str">
        <f>IF(AND('Mapa final'!$AD$10="Muy Alta",'Mapa final'!$AF$10="Leve"),CONCATENATE("R2C",'Mapa final'!$R$10),"")</f>
        <v/>
      </c>
      <c r="AF25" s="49" t="str">
        <f>IF(AND('Mapa final'!$AD$10="Muy Alta",'Mapa final'!$AF$10="Leve"),CONCATENATE("R2C",'Mapa final'!$R$10),"")</f>
        <v/>
      </c>
      <c r="AG25" s="50" t="str">
        <f>IF(AND('Mapa final'!$AD$10="Muy Alta",'Mapa final'!$AF$10="Leve"),CONCATENATE("R2C",'Mapa final'!$R$10),"")</f>
        <v/>
      </c>
      <c r="AH25" s="51" t="str">
        <f>IF(AND('Mapa final'!$AD$10="Muy Alta",'Mapa final'!$AF$10="Catastrófico"),CONCATENATE("R2C",'Mapa final'!$R$10),"")</f>
        <v/>
      </c>
      <c r="AI25" s="52" t="str">
        <f>IF(AND('Mapa final'!$AD$10="Muy Alta",'Mapa final'!$AF$10="Catastrófico"),CONCATENATE("R2C",'Mapa final'!$R$10),"")</f>
        <v/>
      </c>
      <c r="AJ25" s="52" t="str">
        <f>IF(AND('Mapa final'!$AD$10="Muy Alta",'Mapa final'!$AF$10="Catastrófico"),CONCATENATE("R2C",'Mapa final'!$R$10),"")</f>
        <v/>
      </c>
      <c r="AK25" s="52" t="str">
        <f>IF(AND('Mapa final'!$AD$10="Muy Alta",'Mapa final'!$AF$10="Catastrófico"),CONCATENATE("R2C",'Mapa final'!$R$10),"")</f>
        <v/>
      </c>
      <c r="AL25" s="52" t="str">
        <f>IF(AND('Mapa final'!$AD$10="Muy Alta",'Mapa final'!$AF$10="Catastrófico"),CONCATENATE("R2C",'Mapa final'!$R$10),"")</f>
        <v/>
      </c>
      <c r="AM25" s="53" t="str">
        <f>IF(AND('Mapa final'!$AD$10="Muy Alta",'Mapa final'!$AF$10="Catastrófico"),CONCATENATE("R2C",'Mapa final'!$R$10),"")</f>
        <v/>
      </c>
      <c r="AN25" s="70"/>
      <c r="AO25" s="444"/>
      <c r="AP25" s="445"/>
      <c r="AQ25" s="445"/>
      <c r="AR25" s="445"/>
      <c r="AS25" s="445"/>
      <c r="AT25" s="446"/>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row>
    <row r="26" spans="1:76" ht="15" customHeight="1" x14ac:dyDescent="0.25">
      <c r="A26" s="70"/>
      <c r="B26" s="352"/>
      <c r="C26" s="352"/>
      <c r="D26" s="353"/>
      <c r="E26" s="447" t="s">
        <v>114</v>
      </c>
      <c r="F26" s="448"/>
      <c r="G26" s="448"/>
      <c r="H26" s="448"/>
      <c r="I26" s="485"/>
      <c r="J26" s="54" t="str">
        <f>IF(AND('Mapa final'!$AD$10="Alta",'Mapa final'!$AF$10="Leve"),CONCATENATE("R2C",'Mapa final'!$R$10),"")</f>
        <v/>
      </c>
      <c r="K26" s="55" t="str">
        <f>IF(AND('Mapa final'!$AD$10="Alta",'Mapa final'!$AF$10="Leve"),CONCATENATE("R2C",'Mapa final'!$R$10),"")</f>
        <v/>
      </c>
      <c r="L26" s="55" t="str">
        <f>IF(AND('Mapa final'!$AD$10="Alta",'Mapa final'!$AF$10="Leve"),CONCATENATE("R2C",'Mapa final'!$R$10),"")</f>
        <v/>
      </c>
      <c r="M26" s="55" t="str">
        <f>IF(AND('Mapa final'!$AD$10="Alta",'Mapa final'!$AF$10="Leve"),CONCATENATE("R2C",'Mapa final'!$R$10),"")</f>
        <v/>
      </c>
      <c r="N26" s="55" t="str">
        <f>IF(AND('Mapa final'!$AD$10="Alta",'Mapa final'!$AF$10="Leve"),CONCATENATE("R2C",'Mapa final'!$R$10),"")</f>
        <v/>
      </c>
      <c r="O26" s="56" t="str">
        <f>IF(AND('Mapa final'!$AD$10="Alta",'Mapa final'!$AF$10="Leve"),CONCATENATE("R2C",'Mapa final'!$R$10),"")</f>
        <v/>
      </c>
      <c r="P26" s="54" t="str">
        <f>IF(AND('Mapa final'!$AD$10="Alta",'Mapa final'!$AF$10="Leve"),CONCATENATE("R2C",'Mapa final'!$R$10),"")</f>
        <v/>
      </c>
      <c r="Q26" s="55" t="str">
        <f>IF(AND('Mapa final'!$AD$10="Alta",'Mapa final'!$AF$10="Leve"),CONCATENATE("R2C",'Mapa final'!$R$10),"")</f>
        <v/>
      </c>
      <c r="R26" s="55" t="str">
        <f>IF(AND('Mapa final'!$AD$10="Alta",'Mapa final'!$AF$10="Leve"),CONCATENATE("R2C",'Mapa final'!$R$10),"")</f>
        <v/>
      </c>
      <c r="S26" s="55" t="str">
        <f>IF(AND('Mapa final'!$AD$10="Alta",'Mapa final'!$AF$10="Leve"),CONCATENATE("R2C",'Mapa final'!$R$10),"")</f>
        <v/>
      </c>
      <c r="T26" s="55" t="str">
        <f>IF(AND('Mapa final'!$AD$10="Alta",'Mapa final'!$AF$10="Leve"),CONCATENATE("R2C",'Mapa final'!$R$10),"")</f>
        <v/>
      </c>
      <c r="U26" s="56" t="str">
        <f>IF(AND('Mapa final'!$AD$10="Alta",'Mapa final'!$AF$10="Leve"),CONCATENATE("R2C",'Mapa final'!$R$10),"")</f>
        <v/>
      </c>
      <c r="V26" s="54" t="str">
        <f>IF(AND('Mapa final'!$AD$10="Alta",'Mapa final'!$AF$10="Leve"),CONCATENATE("R2C",'Mapa final'!$R$10),"")</f>
        <v/>
      </c>
      <c r="W26" s="55" t="str">
        <f>IF(AND('Mapa final'!$AD$10="Alta",'Mapa final'!$AF$10="Leve"),CONCATENATE("R2C",'Mapa final'!$R$10),"")</f>
        <v/>
      </c>
      <c r="X26" s="55" t="str">
        <f>IF(AND('Mapa final'!$AD$10="Alta",'Mapa final'!$AF$10="Leve"),CONCATENATE("R2C",'Mapa final'!$R$10),"")</f>
        <v/>
      </c>
      <c r="Y26" s="55" t="str">
        <f>IF(AND('Mapa final'!$AD$10="Alta",'Mapa final'!$AF$10="Leve"),CONCATENATE("R2C",'Mapa final'!$R$10),"")</f>
        <v/>
      </c>
      <c r="Z26" s="55" t="str">
        <f>IF(AND('Mapa final'!$AD$10="Alta",'Mapa final'!$AF$10="Leve"),CONCATENATE("R2C",'Mapa final'!$R$10),"")</f>
        <v/>
      </c>
      <c r="AA26" s="56" t="str">
        <f>IF(AND('Mapa final'!$AD$10="Alta",'Mapa final'!$AF$10="Leve"),CONCATENATE("R2C",'Mapa final'!$R$10),"")</f>
        <v/>
      </c>
      <c r="AB26" s="38" t="str">
        <f>IF(AND('Mapa final'!$AD$10="Muy Alta",'Mapa final'!$AF$10="Leve"),CONCATENATE("R2C",'Mapa final'!$R$10),"")</f>
        <v/>
      </c>
      <c r="AC26" s="39" t="str">
        <f>IF(AND('Mapa final'!$AD$10="Muy Alta",'Mapa final'!$AF$10="Leve"),CONCATENATE("R2C",'Mapa final'!$R$10),"")</f>
        <v/>
      </c>
      <c r="AD26" s="39" t="str">
        <f>IF(AND('Mapa final'!$AD$10="Muy Alta",'Mapa final'!$AF$10="Leve"),CONCATENATE("R2C",'Mapa final'!$R$10),"")</f>
        <v/>
      </c>
      <c r="AE26" s="39" t="str">
        <f>IF(AND('Mapa final'!$AD$10="Muy Alta",'Mapa final'!$AF$10="Leve"),CONCATENATE("R2C",'Mapa final'!$R$10),"")</f>
        <v/>
      </c>
      <c r="AF26" s="39" t="str">
        <f>IF(AND('Mapa final'!$AD$10="Muy Alta",'Mapa final'!$AF$10="Leve"),CONCATENATE("R2C",'Mapa final'!$R$10),"")</f>
        <v/>
      </c>
      <c r="AG26" s="40" t="str">
        <f>IF(AND('Mapa final'!$AD$10="Muy Alta",'Mapa final'!$AF$10="Leve"),CONCATENATE("R2C",'Mapa final'!$R$10),"")</f>
        <v/>
      </c>
      <c r="AH26" s="41" t="str">
        <f>IF(AND('Mapa final'!$AD$10="Muy Alta",'Mapa final'!$AF$10="Catastrófico"),CONCATENATE("R2C",'Mapa final'!$R$10),"")</f>
        <v/>
      </c>
      <c r="AI26" s="42" t="str">
        <f>IF(AND('Mapa final'!$AD$10="Muy Alta",'Mapa final'!$AF$10="Catastrófico"),CONCATENATE("R2C",'Mapa final'!$R$10),"")</f>
        <v/>
      </c>
      <c r="AJ26" s="42" t="str">
        <f>IF(AND('Mapa final'!$AD$10="Muy Alta",'Mapa final'!$AF$10="Catastrófico"),CONCATENATE("R2C",'Mapa final'!$R$10),"")</f>
        <v/>
      </c>
      <c r="AK26" s="42" t="str">
        <f>IF(AND('Mapa final'!$AD$10="Muy Alta",'Mapa final'!$AF$10="Catastrófico"),CONCATENATE("R2C",'Mapa final'!$R$10),"")</f>
        <v/>
      </c>
      <c r="AL26" s="42" t="str">
        <f>IF(AND('Mapa final'!$AD$10="Muy Alta",'Mapa final'!$AF$10="Catastrófico"),CONCATENATE("R2C",'Mapa final'!$R$10),"")</f>
        <v/>
      </c>
      <c r="AM26" s="43" t="str">
        <f>IF(AND('Mapa final'!$AD$10="Muy Alta",'Mapa final'!$AF$10="Catastrófico"),CONCATENATE("R2C",'Mapa final'!$R$10),"")</f>
        <v/>
      </c>
      <c r="AN26" s="70"/>
      <c r="AO26" s="476" t="s">
        <v>78</v>
      </c>
      <c r="AP26" s="477"/>
      <c r="AQ26" s="477"/>
      <c r="AR26" s="477"/>
      <c r="AS26" s="477"/>
      <c r="AT26" s="478"/>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row>
    <row r="27" spans="1:76" ht="15" customHeight="1" x14ac:dyDescent="0.25">
      <c r="A27" s="70"/>
      <c r="B27" s="352"/>
      <c r="C27" s="352"/>
      <c r="D27" s="353"/>
      <c r="E27" s="449"/>
      <c r="F27" s="450"/>
      <c r="G27" s="450"/>
      <c r="H27" s="450"/>
      <c r="I27" s="465"/>
      <c r="J27" s="57" t="str">
        <f>IF(AND('Mapa final'!$AD$10="Alta",'Mapa final'!$AF$10="Leve"),CONCATENATE("R2C",'Mapa final'!$R$10),"")</f>
        <v/>
      </c>
      <c r="K27" s="194" t="str">
        <f>IF(AND('Mapa final'!$AD$10="Alta",'Mapa final'!$AF$10="Leve"),CONCATENATE("R2C",'Mapa final'!$R$10),"")</f>
        <v/>
      </c>
      <c r="L27" s="194" t="str">
        <f>IF(AND('Mapa final'!$AD$10="Alta",'Mapa final'!$AF$10="Leve"),CONCATENATE("R2C",'Mapa final'!$R$10),"")</f>
        <v/>
      </c>
      <c r="M27" s="194" t="str">
        <f>IF(AND('Mapa final'!$AD$10="Alta",'Mapa final'!$AF$10="Leve"),CONCATENATE("R2C",'Mapa final'!$R$10),"")</f>
        <v/>
      </c>
      <c r="N27" s="194" t="str">
        <f>IF(AND('Mapa final'!$AD$10="Alta",'Mapa final'!$AF$10="Leve"),CONCATENATE("R2C",'Mapa final'!$R$10),"")</f>
        <v/>
      </c>
      <c r="O27" s="58" t="str">
        <f>IF(AND('Mapa final'!$AD$10="Alta",'Mapa final'!$AF$10="Leve"),CONCATENATE("R2C",'Mapa final'!$R$10),"")</f>
        <v/>
      </c>
      <c r="P27" s="57" t="str">
        <f>IF(AND('Mapa final'!$AD$10="Alta",'Mapa final'!$AF$10="Leve"),CONCATENATE("R2C",'Mapa final'!$R$10),"")</f>
        <v/>
      </c>
      <c r="Q27" s="194" t="str">
        <f>IF(AND('Mapa final'!$AD$10="Alta",'Mapa final'!$AF$10="Leve"),CONCATENATE("R2C",'Mapa final'!$R$10),"")</f>
        <v/>
      </c>
      <c r="R27" s="194" t="str">
        <f>IF(AND('Mapa final'!$AD$10="Alta",'Mapa final'!$AF$10="Leve"),CONCATENATE("R2C",'Mapa final'!$R$10),"")</f>
        <v/>
      </c>
      <c r="S27" s="194" t="str">
        <f>IF(AND('Mapa final'!$AD$10="Alta",'Mapa final'!$AF$10="Leve"),CONCATENATE("R2C",'Mapa final'!$R$10),"")</f>
        <v/>
      </c>
      <c r="T27" s="194" t="str">
        <f>IF(AND('Mapa final'!$AD$10="Alta",'Mapa final'!$AF$10="Leve"),CONCATENATE("R2C",'Mapa final'!$R$10),"")</f>
        <v/>
      </c>
      <c r="U27" s="58" t="str">
        <f>IF(AND('Mapa final'!$AD$10="Alta",'Mapa final'!$AF$10="Leve"),CONCATENATE("R2C",'Mapa final'!$R$10),"")</f>
        <v/>
      </c>
      <c r="V27" s="57" t="str">
        <f>IF(AND('Mapa final'!$AD$10="Alta",'Mapa final'!$AF$10="Leve"),CONCATENATE("R2C",'Mapa final'!$R$10),"")</f>
        <v/>
      </c>
      <c r="W27" s="194" t="str">
        <f>IF(AND('Mapa final'!$AD$10="Alta",'Mapa final'!$AF$10="Leve"),CONCATENATE("R2C",'Mapa final'!$R$10),"")</f>
        <v/>
      </c>
      <c r="X27" s="194" t="str">
        <f>IF(AND('Mapa final'!$AD$10="Alta",'Mapa final'!$AF$10="Leve"),CONCATENATE("R2C",'Mapa final'!$R$10),"")</f>
        <v/>
      </c>
      <c r="Y27" s="194" t="str">
        <f>IF(AND('Mapa final'!$AD$10="Alta",'Mapa final'!$AF$10="Leve"),CONCATENATE("R2C",'Mapa final'!$R$10),"")</f>
        <v/>
      </c>
      <c r="Z27" s="194" t="str">
        <f>IF(AND('Mapa final'!$AD$10="Alta",'Mapa final'!$AF$10="Leve"),CONCATENATE("R2C",'Mapa final'!$R$10),"")</f>
        <v/>
      </c>
      <c r="AA27" s="58" t="str">
        <f>IF(AND('Mapa final'!$AD$10="Alta",'Mapa final'!$AF$10="Leve"),CONCATENATE("R2C",'Mapa final'!$R$10),"")</f>
        <v/>
      </c>
      <c r="AB27" s="44" t="str">
        <f>IF(AND('Mapa final'!$AD$10="Muy Alta",'Mapa final'!$AF$10="Leve"),CONCATENATE("R2C",'Mapa final'!$R$10),"")</f>
        <v/>
      </c>
      <c r="AC27" s="193" t="str">
        <f>IF(AND('Mapa final'!$AD$10="Muy Alta",'Mapa final'!$AF$10="Leve"),CONCATENATE("R2C",'Mapa final'!$R$10),"")</f>
        <v/>
      </c>
      <c r="AD27" s="193" t="str">
        <f>IF(AND('Mapa final'!$AD$10="Muy Alta",'Mapa final'!$AF$10="Leve"),CONCATENATE("R2C",'Mapa final'!$R$10),"")</f>
        <v/>
      </c>
      <c r="AE27" s="193" t="str">
        <f>IF(AND('Mapa final'!$AD$10="Muy Alta",'Mapa final'!$AF$10="Leve"),CONCATENATE("R2C",'Mapa final'!$R$10),"")</f>
        <v/>
      </c>
      <c r="AF27" s="193" t="str">
        <f>IF(AND('Mapa final'!$AD$10="Muy Alta",'Mapa final'!$AF$10="Leve"),CONCATENATE("R2C",'Mapa final'!$R$10),"")</f>
        <v/>
      </c>
      <c r="AG27" s="45" t="str">
        <f>IF(AND('Mapa final'!$AD$10="Muy Alta",'Mapa final'!$AF$10="Leve"),CONCATENATE("R2C",'Mapa final'!$R$10),"")</f>
        <v/>
      </c>
      <c r="AH27" s="46" t="str">
        <f>IF(AND('Mapa final'!$AD$10="Muy Alta",'Mapa final'!$AF$10="Catastrófico"),CONCATENATE("R2C",'Mapa final'!$R$10),"")</f>
        <v/>
      </c>
      <c r="AI27" s="195" t="str">
        <f>IF(AND('Mapa final'!$AD$10="Muy Alta",'Mapa final'!$AF$10="Catastrófico"),CONCATENATE("R2C",'Mapa final'!$R$10),"")</f>
        <v/>
      </c>
      <c r="AJ27" s="195" t="str">
        <f>IF(AND('Mapa final'!$AD$10="Muy Alta",'Mapa final'!$AF$10="Catastrófico"),CONCATENATE("R2C",'Mapa final'!$R$10),"")</f>
        <v/>
      </c>
      <c r="AK27" s="195" t="str">
        <f>IF(AND('Mapa final'!$AD$10="Muy Alta",'Mapa final'!$AF$10="Catastrófico"),CONCATENATE("R2C",'Mapa final'!$R$10),"")</f>
        <v/>
      </c>
      <c r="AL27" s="195" t="str">
        <f>IF(AND('Mapa final'!$AD$10="Muy Alta",'Mapa final'!$AF$10="Catastrófico"),CONCATENATE("R2C",'Mapa final'!$R$10),"")</f>
        <v/>
      </c>
      <c r="AM27" s="47" t="str">
        <f>IF(AND('Mapa final'!$AD$10="Muy Alta",'Mapa final'!$AF$10="Catastrófico"),CONCATENATE("R2C",'Mapa final'!$R$10),"")</f>
        <v/>
      </c>
      <c r="AN27" s="70"/>
      <c r="AO27" s="479"/>
      <c r="AP27" s="480"/>
      <c r="AQ27" s="480"/>
      <c r="AR27" s="480"/>
      <c r="AS27" s="480"/>
      <c r="AT27" s="481"/>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row>
    <row r="28" spans="1:76" ht="15" customHeight="1" x14ac:dyDescent="0.25">
      <c r="A28" s="70"/>
      <c r="B28" s="352"/>
      <c r="C28" s="352"/>
      <c r="D28" s="353"/>
      <c r="E28" s="451"/>
      <c r="F28" s="450"/>
      <c r="G28" s="450"/>
      <c r="H28" s="450"/>
      <c r="I28" s="465"/>
      <c r="J28" s="57" t="str">
        <f>IF(AND('Mapa final'!$AD$10="Alta",'Mapa final'!$AF$10="Leve"),CONCATENATE("R2C",'Mapa final'!$R$10),"")</f>
        <v/>
      </c>
      <c r="K28" s="194" t="str">
        <f>IF(AND('Mapa final'!$AD$10="Alta",'Mapa final'!$AF$10="Leve"),CONCATENATE("R2C",'Mapa final'!$R$10),"")</f>
        <v/>
      </c>
      <c r="L28" s="194" t="str">
        <f>IF(AND('Mapa final'!$AD$10="Alta",'Mapa final'!$AF$10="Leve"),CONCATENATE("R2C",'Mapa final'!$R$10),"")</f>
        <v/>
      </c>
      <c r="M28" s="194" t="str">
        <f>IF(AND('Mapa final'!$AD$10="Alta",'Mapa final'!$AF$10="Leve"),CONCATENATE("R2C",'Mapa final'!$R$10),"")</f>
        <v/>
      </c>
      <c r="N28" s="194" t="str">
        <f>IF(AND('Mapa final'!$AD$10="Alta",'Mapa final'!$AF$10="Leve"),CONCATENATE("R2C",'Mapa final'!$R$10),"")</f>
        <v/>
      </c>
      <c r="O28" s="58" t="str">
        <f>IF(AND('Mapa final'!$AD$10="Alta",'Mapa final'!$AF$10="Leve"),CONCATENATE("R2C",'Mapa final'!$R$10),"")</f>
        <v/>
      </c>
      <c r="P28" s="57" t="str">
        <f>IF(AND('Mapa final'!$AD$10="Alta",'Mapa final'!$AF$10="Leve"),CONCATENATE("R2C",'Mapa final'!$R$10),"")</f>
        <v/>
      </c>
      <c r="Q28" s="194" t="str">
        <f>IF(AND('Mapa final'!$AD$10="Alta",'Mapa final'!$AF$10="Leve"),CONCATENATE("R2C",'Mapa final'!$R$10),"")</f>
        <v/>
      </c>
      <c r="R28" s="194" t="str">
        <f>IF(AND('Mapa final'!$AD$10="Alta",'Mapa final'!$AF$10="Leve"),CONCATENATE("R2C",'Mapa final'!$R$10),"")</f>
        <v/>
      </c>
      <c r="S28" s="194" t="str">
        <f>IF(AND('Mapa final'!$AD$10="Alta",'Mapa final'!$AF$10="Leve"),CONCATENATE("R2C",'Mapa final'!$R$10),"")</f>
        <v/>
      </c>
      <c r="T28" s="194" t="str">
        <f>IF(AND('Mapa final'!$AD$10="Alta",'Mapa final'!$AF$10="Leve"),CONCATENATE("R2C",'Mapa final'!$R$10),"")</f>
        <v/>
      </c>
      <c r="U28" s="58" t="str">
        <f>IF(AND('Mapa final'!$AD$10="Alta",'Mapa final'!$AF$10="Leve"),CONCATENATE("R2C",'Mapa final'!$R$10),"")</f>
        <v/>
      </c>
      <c r="V28" s="57" t="str">
        <f>IF(AND('Mapa final'!$AD$10="Alta",'Mapa final'!$AF$10="Leve"),CONCATENATE("R2C",'Mapa final'!$R$10),"")</f>
        <v/>
      </c>
      <c r="W28" s="194" t="str">
        <f>IF(AND('Mapa final'!$AD$10="Alta",'Mapa final'!$AF$10="Leve"),CONCATENATE("R2C",'Mapa final'!$R$10),"")</f>
        <v/>
      </c>
      <c r="X28" s="194" t="str">
        <f>IF(AND('Mapa final'!$AD$10="Alta",'Mapa final'!$AF$10="Leve"),CONCATENATE("R2C",'Mapa final'!$R$10),"")</f>
        <v/>
      </c>
      <c r="Y28" s="194" t="str">
        <f>IF(AND('Mapa final'!$AD$10="Alta",'Mapa final'!$AF$10="Leve"),CONCATENATE("R2C",'Mapa final'!$R$10),"")</f>
        <v/>
      </c>
      <c r="Z28" s="194" t="str">
        <f>IF(AND('Mapa final'!$AD$10="Alta",'Mapa final'!$AF$10="Leve"),CONCATENATE("R2C",'Mapa final'!$R$10),"")</f>
        <v/>
      </c>
      <c r="AA28" s="58" t="str">
        <f>IF(AND('Mapa final'!$AD$10="Alta",'Mapa final'!$AF$10="Leve"),CONCATENATE("R2C",'Mapa final'!$R$10),"")</f>
        <v/>
      </c>
      <c r="AB28" s="44" t="str">
        <f>IF(AND('Mapa final'!$AD$10="Muy Alta",'Mapa final'!$AF$10="Leve"),CONCATENATE("R2C",'Mapa final'!$R$10),"")</f>
        <v/>
      </c>
      <c r="AC28" s="193" t="str">
        <f>IF(AND('Mapa final'!$AD$10="Muy Alta",'Mapa final'!$AF$10="Leve"),CONCATENATE("R2C",'Mapa final'!$R$10),"")</f>
        <v/>
      </c>
      <c r="AD28" s="193" t="str">
        <f>IF(AND('Mapa final'!$AD$10="Muy Alta",'Mapa final'!$AF$10="Leve"),CONCATENATE("R2C",'Mapa final'!$R$10),"")</f>
        <v/>
      </c>
      <c r="AE28" s="193" t="str">
        <f>IF(AND('Mapa final'!$AD$10="Muy Alta",'Mapa final'!$AF$10="Leve"),CONCATENATE("R2C",'Mapa final'!$R$10),"")</f>
        <v/>
      </c>
      <c r="AF28" s="193" t="str">
        <f>IF(AND('Mapa final'!$AD$10="Muy Alta",'Mapa final'!$AF$10="Leve"),CONCATENATE("R2C",'Mapa final'!$R$10),"")</f>
        <v/>
      </c>
      <c r="AG28" s="45" t="str">
        <f>IF(AND('Mapa final'!$AD$10="Muy Alta",'Mapa final'!$AF$10="Leve"),CONCATENATE("R2C",'Mapa final'!$R$10),"")</f>
        <v/>
      </c>
      <c r="AH28" s="46" t="str">
        <f>IF(AND('Mapa final'!$AD$10="Muy Alta",'Mapa final'!$AF$10="Catastrófico"),CONCATENATE("R2C",'Mapa final'!$R$10),"")</f>
        <v/>
      </c>
      <c r="AI28" s="195" t="str">
        <f>IF(AND('Mapa final'!$AD$10="Muy Alta",'Mapa final'!$AF$10="Catastrófico"),CONCATENATE("R2C",'Mapa final'!$R$10),"")</f>
        <v/>
      </c>
      <c r="AJ28" s="195" t="str">
        <f>IF(AND('Mapa final'!$AD$10="Muy Alta",'Mapa final'!$AF$10="Catastrófico"),CONCATENATE("R2C",'Mapa final'!$R$10),"")</f>
        <v/>
      </c>
      <c r="AK28" s="195" t="str">
        <f>IF(AND('Mapa final'!$AD$10="Muy Alta",'Mapa final'!$AF$10="Catastrófico"),CONCATENATE("R2C",'Mapa final'!$R$10),"")</f>
        <v/>
      </c>
      <c r="AL28" s="195" t="str">
        <f>IF(AND('Mapa final'!$AD$10="Muy Alta",'Mapa final'!$AF$10="Catastrófico"),CONCATENATE("R2C",'Mapa final'!$R$10),"")</f>
        <v/>
      </c>
      <c r="AM28" s="47" t="str">
        <f>IF(AND('Mapa final'!$AD$10="Muy Alta",'Mapa final'!$AF$10="Catastrófico"),CONCATENATE("R2C",'Mapa final'!$R$10),"")</f>
        <v/>
      </c>
      <c r="AN28" s="70"/>
      <c r="AO28" s="479"/>
      <c r="AP28" s="480"/>
      <c r="AQ28" s="480"/>
      <c r="AR28" s="480"/>
      <c r="AS28" s="480"/>
      <c r="AT28" s="481"/>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row>
    <row r="29" spans="1:76" ht="15" customHeight="1" x14ac:dyDescent="0.25">
      <c r="A29" s="70"/>
      <c r="B29" s="352"/>
      <c r="C29" s="352"/>
      <c r="D29" s="353"/>
      <c r="E29" s="451"/>
      <c r="F29" s="450"/>
      <c r="G29" s="450"/>
      <c r="H29" s="450"/>
      <c r="I29" s="465"/>
      <c r="J29" s="57" t="str">
        <f>IF(AND('Mapa final'!$AD$10="Alta",'Mapa final'!$AF$10="Leve"),CONCATENATE("R2C",'Mapa final'!$R$10),"")</f>
        <v/>
      </c>
      <c r="K29" s="194" t="str">
        <f>IF(AND('Mapa final'!$AD$10="Alta",'Mapa final'!$AF$10="Leve"),CONCATENATE("R2C",'Mapa final'!$R$10),"")</f>
        <v/>
      </c>
      <c r="L29" s="194" t="str">
        <f>IF(AND('Mapa final'!$AD$10="Alta",'Mapa final'!$AF$10="Leve"),CONCATENATE("R2C",'Mapa final'!$R$10),"")</f>
        <v/>
      </c>
      <c r="M29" s="194" t="str">
        <f>IF(AND('Mapa final'!$AD$10="Alta",'Mapa final'!$AF$10="Leve"),CONCATENATE("R2C",'Mapa final'!$R$10),"")</f>
        <v/>
      </c>
      <c r="N29" s="194" t="str">
        <f>IF(AND('Mapa final'!$AD$10="Alta",'Mapa final'!$AF$10="Leve"),CONCATENATE("R2C",'Mapa final'!$R$10),"")</f>
        <v/>
      </c>
      <c r="O29" s="58" t="str">
        <f>IF(AND('Mapa final'!$AD$10="Alta",'Mapa final'!$AF$10="Leve"),CONCATENATE("R2C",'Mapa final'!$R$10),"")</f>
        <v/>
      </c>
      <c r="P29" s="57" t="str">
        <f>IF(AND('Mapa final'!$AD$10="Alta",'Mapa final'!$AF$10="Leve"),CONCATENATE("R2C",'Mapa final'!$R$10),"")</f>
        <v/>
      </c>
      <c r="Q29" s="194" t="str">
        <f>IF(AND('Mapa final'!$AD$10="Alta",'Mapa final'!$AF$10="Leve"),CONCATENATE("R2C",'Mapa final'!$R$10),"")</f>
        <v/>
      </c>
      <c r="R29" s="194" t="str">
        <f>IF(AND('Mapa final'!$AD$10="Alta",'Mapa final'!$AF$10="Leve"),CONCATENATE("R2C",'Mapa final'!$R$10),"")</f>
        <v/>
      </c>
      <c r="S29" s="194" t="str">
        <f>IF(AND('Mapa final'!$AD$10="Alta",'Mapa final'!$AF$10="Leve"),CONCATENATE("R2C",'Mapa final'!$R$10),"")</f>
        <v/>
      </c>
      <c r="T29" s="194" t="str">
        <f>IF(AND('Mapa final'!$AD$10="Alta",'Mapa final'!$AF$10="Leve"),CONCATENATE("R2C",'Mapa final'!$R$10),"")</f>
        <v/>
      </c>
      <c r="U29" s="58" t="str">
        <f>IF(AND('Mapa final'!$AD$10="Alta",'Mapa final'!$AF$10="Leve"),CONCATENATE("R2C",'Mapa final'!$R$10),"")</f>
        <v/>
      </c>
      <c r="V29" s="57" t="str">
        <f>IF(AND('Mapa final'!$AD$10="Alta",'Mapa final'!$AF$10="Leve"),CONCATENATE("R2C",'Mapa final'!$R$10),"")</f>
        <v/>
      </c>
      <c r="W29" s="194" t="str">
        <f>IF(AND('Mapa final'!$AD$10="Alta",'Mapa final'!$AF$10="Leve"),CONCATENATE("R2C",'Mapa final'!$R$10),"")</f>
        <v/>
      </c>
      <c r="X29" s="194" t="str">
        <f>IF(AND('Mapa final'!$AD$10="Alta",'Mapa final'!$AF$10="Leve"),CONCATENATE("R2C",'Mapa final'!$R$10),"")</f>
        <v/>
      </c>
      <c r="Y29" s="194" t="str">
        <f>IF(AND('Mapa final'!$AD$10="Alta",'Mapa final'!$AF$10="Leve"),CONCATENATE("R2C",'Mapa final'!$R$10),"")</f>
        <v/>
      </c>
      <c r="Z29" s="194" t="str">
        <f>IF(AND('Mapa final'!$AD$10="Alta",'Mapa final'!$AF$10="Leve"),CONCATENATE("R2C",'Mapa final'!$R$10),"")</f>
        <v/>
      </c>
      <c r="AA29" s="58" t="str">
        <f>IF(AND('Mapa final'!$AD$10="Alta",'Mapa final'!$AF$10="Leve"),CONCATENATE("R2C",'Mapa final'!$R$10),"")</f>
        <v/>
      </c>
      <c r="AB29" s="44" t="str">
        <f>IF(AND('Mapa final'!$AD$10="Muy Alta",'Mapa final'!$AF$10="Leve"),CONCATENATE("R2C",'Mapa final'!$R$10),"")</f>
        <v/>
      </c>
      <c r="AC29" s="193" t="str">
        <f>IF(AND('Mapa final'!$AD$10="Muy Alta",'Mapa final'!$AF$10="Leve"),CONCATENATE("R2C",'Mapa final'!$R$10),"")</f>
        <v/>
      </c>
      <c r="AD29" s="193" t="str">
        <f>IF(AND('Mapa final'!$AD$10="Muy Alta",'Mapa final'!$AF$10="Leve"),CONCATENATE("R2C",'Mapa final'!$R$10),"")</f>
        <v/>
      </c>
      <c r="AE29" s="193" t="str">
        <f>IF(AND('Mapa final'!$AD$10="Muy Alta",'Mapa final'!$AF$10="Leve"),CONCATENATE("R2C",'Mapa final'!$R$10),"")</f>
        <v/>
      </c>
      <c r="AF29" s="193" t="str">
        <f>IF(AND('Mapa final'!$AD$10="Muy Alta",'Mapa final'!$AF$10="Leve"),CONCATENATE("R2C",'Mapa final'!$R$10),"")</f>
        <v/>
      </c>
      <c r="AG29" s="45" t="str">
        <f>IF(AND('Mapa final'!$AD$10="Muy Alta",'Mapa final'!$AF$10="Leve"),CONCATENATE("R2C",'Mapa final'!$R$10),"")</f>
        <v/>
      </c>
      <c r="AH29" s="46" t="str">
        <f>IF(AND('Mapa final'!$AD$10="Muy Alta",'Mapa final'!$AF$10="Catastrófico"),CONCATENATE("R2C",'Mapa final'!$R$10),"")</f>
        <v/>
      </c>
      <c r="AI29" s="195" t="str">
        <f>IF(AND('Mapa final'!$AD$10="Muy Alta",'Mapa final'!$AF$10="Catastrófico"),CONCATENATE("R2C",'Mapa final'!$R$10),"")</f>
        <v/>
      </c>
      <c r="AJ29" s="195" t="str">
        <f>IF(AND('Mapa final'!$AD$10="Muy Alta",'Mapa final'!$AF$10="Catastrófico"),CONCATENATE("R2C",'Mapa final'!$R$10),"")</f>
        <v/>
      </c>
      <c r="AK29" s="195" t="str">
        <f>IF(AND('Mapa final'!$AD$10="Muy Alta",'Mapa final'!$AF$10="Catastrófico"),CONCATENATE("R2C",'Mapa final'!$R$10),"")</f>
        <v/>
      </c>
      <c r="AL29" s="195" t="str">
        <f>IF(AND('Mapa final'!$AD$10="Muy Alta",'Mapa final'!$AF$10="Catastrófico"),CONCATENATE("R2C",'Mapa final'!$R$10),"")</f>
        <v/>
      </c>
      <c r="AM29" s="47" t="str">
        <f>IF(AND('Mapa final'!$AD$10="Muy Alta",'Mapa final'!$AF$10="Catastrófico"),CONCATENATE("R2C",'Mapa final'!$R$10),"")</f>
        <v/>
      </c>
      <c r="AN29" s="70"/>
      <c r="AO29" s="479"/>
      <c r="AP29" s="480"/>
      <c r="AQ29" s="480"/>
      <c r="AR29" s="480"/>
      <c r="AS29" s="480"/>
      <c r="AT29" s="481"/>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row>
    <row r="30" spans="1:76" ht="15" customHeight="1" x14ac:dyDescent="0.25">
      <c r="A30" s="70"/>
      <c r="B30" s="352"/>
      <c r="C30" s="352"/>
      <c r="D30" s="353"/>
      <c r="E30" s="451"/>
      <c r="F30" s="450"/>
      <c r="G30" s="450"/>
      <c r="H30" s="450"/>
      <c r="I30" s="465"/>
      <c r="J30" s="57" t="str">
        <f>IF(AND('Mapa final'!$AD$10="Alta",'Mapa final'!$AF$10="Leve"),CONCATENATE("R2C",'Mapa final'!$R$10),"")</f>
        <v/>
      </c>
      <c r="K30" s="194" t="str">
        <f>IF(AND('Mapa final'!$AD$10="Alta",'Mapa final'!$AF$10="Leve"),CONCATENATE("R2C",'Mapa final'!$R$10),"")</f>
        <v/>
      </c>
      <c r="L30" s="194" t="str">
        <f>IF(AND('Mapa final'!$AD$10="Alta",'Mapa final'!$AF$10="Leve"),CONCATENATE("R2C",'Mapa final'!$R$10),"")</f>
        <v/>
      </c>
      <c r="M30" s="194" t="str">
        <f>IF(AND('Mapa final'!$AD$10="Alta",'Mapa final'!$AF$10="Leve"),CONCATENATE("R2C",'Mapa final'!$R$10),"")</f>
        <v/>
      </c>
      <c r="N30" s="194" t="str">
        <f>IF(AND('Mapa final'!$AD$10="Alta",'Mapa final'!$AF$10="Leve"),CONCATENATE("R2C",'Mapa final'!$R$10),"")</f>
        <v/>
      </c>
      <c r="O30" s="58" t="str">
        <f>IF(AND('Mapa final'!$AD$10="Alta",'Mapa final'!$AF$10="Leve"),CONCATENATE("R2C",'Mapa final'!$R$10),"")</f>
        <v/>
      </c>
      <c r="P30" s="57" t="str">
        <f>IF(AND('Mapa final'!$AD$10="Alta",'Mapa final'!$AF$10="Leve"),CONCATENATE("R2C",'Mapa final'!$R$10),"")</f>
        <v/>
      </c>
      <c r="Q30" s="194" t="str">
        <f>IF(AND('Mapa final'!$AD$10="Alta",'Mapa final'!$AF$10="Leve"),CONCATENATE("R2C",'Mapa final'!$R$10),"")</f>
        <v/>
      </c>
      <c r="R30" s="194" t="str">
        <f>IF(AND('Mapa final'!$AD$10="Alta",'Mapa final'!$AF$10="Leve"),CONCATENATE("R2C",'Mapa final'!$R$10),"")</f>
        <v/>
      </c>
      <c r="S30" s="194" t="str">
        <f>IF(AND('Mapa final'!$AD$10="Alta",'Mapa final'!$AF$10="Leve"),CONCATENATE("R2C",'Mapa final'!$R$10),"")</f>
        <v/>
      </c>
      <c r="T30" s="194" t="str">
        <f>IF(AND('Mapa final'!$AD$10="Alta",'Mapa final'!$AF$10="Leve"),CONCATENATE("R2C",'Mapa final'!$R$10),"")</f>
        <v/>
      </c>
      <c r="U30" s="58" t="str">
        <f>IF(AND('Mapa final'!$AD$10="Alta",'Mapa final'!$AF$10="Leve"),CONCATENATE("R2C",'Mapa final'!$R$10),"")</f>
        <v/>
      </c>
      <c r="V30" s="57" t="str">
        <f>IF(AND('Mapa final'!$AD$10="Alta",'Mapa final'!$AF$10="Leve"),CONCATENATE("R2C",'Mapa final'!$R$10),"")</f>
        <v/>
      </c>
      <c r="W30" s="194" t="str">
        <f>IF(AND('Mapa final'!$AD$10="Alta",'Mapa final'!$AF$10="Leve"),CONCATENATE("R2C",'Mapa final'!$R$10),"")</f>
        <v/>
      </c>
      <c r="X30" s="194" t="str">
        <f>IF(AND('Mapa final'!$AD$10="Alta",'Mapa final'!$AF$10="Leve"),CONCATENATE("R2C",'Mapa final'!$R$10),"")</f>
        <v/>
      </c>
      <c r="Y30" s="194" t="str">
        <f>IF(AND('Mapa final'!$AD$10="Alta",'Mapa final'!$AF$10="Leve"),CONCATENATE("R2C",'Mapa final'!$R$10),"")</f>
        <v/>
      </c>
      <c r="Z30" s="194" t="str">
        <f>IF(AND('Mapa final'!$AD$10="Alta",'Mapa final'!$AF$10="Leve"),CONCATENATE("R2C",'Mapa final'!$R$10),"")</f>
        <v/>
      </c>
      <c r="AA30" s="58" t="str">
        <f>IF(AND('Mapa final'!$AD$10="Alta",'Mapa final'!$AF$10="Leve"),CONCATENATE("R2C",'Mapa final'!$R$10),"")</f>
        <v/>
      </c>
      <c r="AB30" s="44" t="str">
        <f>IF(AND('Mapa final'!$AD$10="Muy Alta",'Mapa final'!$AF$10="Leve"),CONCATENATE("R2C",'Mapa final'!$R$10),"")</f>
        <v/>
      </c>
      <c r="AC30" s="193" t="str">
        <f>IF(AND('Mapa final'!$AD$10="Muy Alta",'Mapa final'!$AF$10="Leve"),CONCATENATE("R2C",'Mapa final'!$R$10),"")</f>
        <v/>
      </c>
      <c r="AD30" s="193" t="str">
        <f>IF(AND('Mapa final'!$AD$10="Muy Alta",'Mapa final'!$AF$10="Leve"),CONCATENATE("R2C",'Mapa final'!$R$10),"")</f>
        <v/>
      </c>
      <c r="AE30" s="193" t="str">
        <f>IF(AND('Mapa final'!$AD$10="Muy Alta",'Mapa final'!$AF$10="Leve"),CONCATENATE("R2C",'Mapa final'!$R$10),"")</f>
        <v/>
      </c>
      <c r="AF30" s="193" t="str">
        <f>IF(AND('Mapa final'!$AD$10="Muy Alta",'Mapa final'!$AF$10="Leve"),CONCATENATE("R2C",'Mapa final'!$R$10),"")</f>
        <v/>
      </c>
      <c r="AG30" s="45" t="str">
        <f>IF(AND('Mapa final'!$AD$10="Muy Alta",'Mapa final'!$AF$10="Leve"),CONCATENATE("R2C",'Mapa final'!$R$10),"")</f>
        <v/>
      </c>
      <c r="AH30" s="46" t="str">
        <f>IF(AND('Mapa final'!$AD$10="Muy Alta",'Mapa final'!$AF$10="Catastrófico"),CONCATENATE("R2C",'Mapa final'!$R$10),"")</f>
        <v/>
      </c>
      <c r="AI30" s="195" t="str">
        <f>IF(AND('Mapa final'!$AD$10="Muy Alta",'Mapa final'!$AF$10="Catastrófico"),CONCATENATE("R2C",'Mapa final'!$R$10),"")</f>
        <v/>
      </c>
      <c r="AJ30" s="195" t="str">
        <f>IF(AND('Mapa final'!$AD$10="Muy Alta",'Mapa final'!$AF$10="Catastrófico"),CONCATENATE("R2C",'Mapa final'!$R$10),"")</f>
        <v/>
      </c>
      <c r="AK30" s="195" t="str">
        <f>IF(AND('Mapa final'!$AD$10="Muy Alta",'Mapa final'!$AF$10="Catastrófico"),CONCATENATE("R2C",'Mapa final'!$R$10),"")</f>
        <v/>
      </c>
      <c r="AL30" s="195" t="str">
        <f>IF(AND('Mapa final'!$AD$10="Muy Alta",'Mapa final'!$AF$10="Catastrófico"),CONCATENATE("R2C",'Mapa final'!$R$10),"")</f>
        <v/>
      </c>
      <c r="AM30" s="47" t="str">
        <f>IF(AND('Mapa final'!$AD$10="Muy Alta",'Mapa final'!$AF$10="Catastrófico"),CONCATENATE("R2C",'Mapa final'!$R$10),"")</f>
        <v/>
      </c>
      <c r="AN30" s="70"/>
      <c r="AO30" s="479"/>
      <c r="AP30" s="480"/>
      <c r="AQ30" s="480"/>
      <c r="AR30" s="480"/>
      <c r="AS30" s="480"/>
      <c r="AT30" s="481"/>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row>
    <row r="31" spans="1:76" ht="15" customHeight="1" x14ac:dyDescent="0.25">
      <c r="A31" s="70"/>
      <c r="B31" s="352"/>
      <c r="C31" s="352"/>
      <c r="D31" s="353"/>
      <c r="E31" s="451"/>
      <c r="F31" s="450"/>
      <c r="G31" s="450"/>
      <c r="H31" s="450"/>
      <c r="I31" s="465"/>
      <c r="J31" s="57" t="str">
        <f>IF(AND('Mapa final'!$AD$10="Alta",'Mapa final'!$AF$10="Leve"),CONCATENATE("R2C",'Mapa final'!$R$10),"")</f>
        <v/>
      </c>
      <c r="K31" s="194" t="str">
        <f>IF(AND('Mapa final'!$AD$10="Alta",'Mapa final'!$AF$10="Leve"),CONCATENATE("R2C",'Mapa final'!$R$10),"")</f>
        <v/>
      </c>
      <c r="L31" s="194" t="str">
        <f>IF(AND('Mapa final'!$AD$10="Alta",'Mapa final'!$AF$10="Leve"),CONCATENATE("R2C",'Mapa final'!$R$10),"")</f>
        <v/>
      </c>
      <c r="M31" s="194" t="str">
        <f>IF(AND('Mapa final'!$AD$10="Alta",'Mapa final'!$AF$10="Leve"),CONCATENATE("R2C",'Mapa final'!$R$10),"")</f>
        <v/>
      </c>
      <c r="N31" s="194" t="str">
        <f>IF(AND('Mapa final'!$AD$10="Alta",'Mapa final'!$AF$10="Leve"),CONCATENATE("R2C",'Mapa final'!$R$10),"")</f>
        <v/>
      </c>
      <c r="O31" s="58" t="str">
        <f>IF(AND('Mapa final'!$AD$10="Alta",'Mapa final'!$AF$10="Leve"),CONCATENATE("R2C",'Mapa final'!$R$10),"")</f>
        <v/>
      </c>
      <c r="P31" s="57" t="str">
        <f>IF(AND('Mapa final'!$AD$10="Alta",'Mapa final'!$AF$10="Leve"),CONCATENATE("R2C",'Mapa final'!$R$10),"")</f>
        <v/>
      </c>
      <c r="Q31" s="194" t="str">
        <f>IF(AND('Mapa final'!$AD$10="Alta",'Mapa final'!$AF$10="Leve"),CONCATENATE("R2C",'Mapa final'!$R$10),"")</f>
        <v/>
      </c>
      <c r="R31" s="194" t="str">
        <f>IF(AND('Mapa final'!$AD$10="Alta",'Mapa final'!$AF$10="Leve"),CONCATENATE("R2C",'Mapa final'!$R$10),"")</f>
        <v/>
      </c>
      <c r="S31" s="194" t="str">
        <f>IF(AND('Mapa final'!$AD$10="Alta",'Mapa final'!$AF$10="Leve"),CONCATENATE("R2C",'Mapa final'!$R$10),"")</f>
        <v/>
      </c>
      <c r="T31" s="194" t="str">
        <f>IF(AND('Mapa final'!$AD$10="Alta",'Mapa final'!$AF$10="Leve"),CONCATENATE("R2C",'Mapa final'!$R$10),"")</f>
        <v/>
      </c>
      <c r="U31" s="58" t="str">
        <f>IF(AND('Mapa final'!$AD$10="Alta",'Mapa final'!$AF$10="Leve"),CONCATENATE("R2C",'Mapa final'!$R$10),"")</f>
        <v/>
      </c>
      <c r="V31" s="57" t="str">
        <f>IF(AND('Mapa final'!$AD$10="Alta",'Mapa final'!$AF$10="Leve"),CONCATENATE("R2C",'Mapa final'!$R$10),"")</f>
        <v/>
      </c>
      <c r="W31" s="194" t="str">
        <f>IF(AND('Mapa final'!$AD$10="Alta",'Mapa final'!$AF$10="Leve"),CONCATENATE("R2C",'Mapa final'!$R$10),"")</f>
        <v/>
      </c>
      <c r="X31" s="194" t="str">
        <f>IF(AND('Mapa final'!$AD$10="Alta",'Mapa final'!$AF$10="Leve"),CONCATENATE("R2C",'Mapa final'!$R$10),"")</f>
        <v/>
      </c>
      <c r="Y31" s="194" t="str">
        <f>IF(AND('Mapa final'!$AD$10="Alta",'Mapa final'!$AF$10="Leve"),CONCATENATE("R2C",'Mapa final'!$R$10),"")</f>
        <v/>
      </c>
      <c r="Z31" s="194" t="str">
        <f>IF(AND('Mapa final'!$AD$10="Alta",'Mapa final'!$AF$10="Leve"),CONCATENATE("R2C",'Mapa final'!$R$10),"")</f>
        <v/>
      </c>
      <c r="AA31" s="58" t="str">
        <f>IF(AND('Mapa final'!$AD$10="Alta",'Mapa final'!$AF$10="Leve"),CONCATENATE("R2C",'Mapa final'!$R$10),"")</f>
        <v/>
      </c>
      <c r="AB31" s="44" t="str">
        <f>IF(AND('Mapa final'!$AD$10="Muy Alta",'Mapa final'!$AF$10="Leve"),CONCATENATE("R2C",'Mapa final'!$R$10),"")</f>
        <v/>
      </c>
      <c r="AC31" s="193" t="str">
        <f>IF(AND('Mapa final'!$AD$10="Muy Alta",'Mapa final'!$AF$10="Leve"),CONCATENATE("R2C",'Mapa final'!$R$10),"")</f>
        <v/>
      </c>
      <c r="AD31" s="193" t="str">
        <f>IF(AND('Mapa final'!$AD$10="Muy Alta",'Mapa final'!$AF$10="Leve"),CONCATENATE("R2C",'Mapa final'!$R$10),"")</f>
        <v/>
      </c>
      <c r="AE31" s="193" t="str">
        <f>IF(AND('Mapa final'!$AD$10="Muy Alta",'Mapa final'!$AF$10="Leve"),CONCATENATE("R2C",'Mapa final'!$R$10),"")</f>
        <v/>
      </c>
      <c r="AF31" s="193" t="str">
        <f>IF(AND('Mapa final'!$AD$10="Muy Alta",'Mapa final'!$AF$10="Leve"),CONCATENATE("R2C",'Mapa final'!$R$10),"")</f>
        <v/>
      </c>
      <c r="AG31" s="45" t="str">
        <f>IF(AND('Mapa final'!$AD$10="Muy Alta",'Mapa final'!$AF$10="Leve"),CONCATENATE("R2C",'Mapa final'!$R$10),"")</f>
        <v/>
      </c>
      <c r="AH31" s="46" t="str">
        <f>IF(AND('Mapa final'!$AD$10="Muy Alta",'Mapa final'!$AF$10="Catastrófico"),CONCATENATE("R2C",'Mapa final'!$R$10),"")</f>
        <v/>
      </c>
      <c r="AI31" s="195" t="str">
        <f>IF(AND('Mapa final'!$AD$10="Muy Alta",'Mapa final'!$AF$10="Catastrófico"),CONCATENATE("R2C",'Mapa final'!$R$10),"")</f>
        <v/>
      </c>
      <c r="AJ31" s="195" t="str">
        <f>IF(AND('Mapa final'!$AD$10="Muy Alta",'Mapa final'!$AF$10="Catastrófico"),CONCATENATE("R2C",'Mapa final'!$R$10),"")</f>
        <v/>
      </c>
      <c r="AK31" s="195" t="str">
        <f>IF(AND('Mapa final'!$AD$10="Muy Alta",'Mapa final'!$AF$10="Catastrófico"),CONCATENATE("R2C",'Mapa final'!$R$10),"")</f>
        <v/>
      </c>
      <c r="AL31" s="195" t="str">
        <f>IF(AND('Mapa final'!$AD$10="Muy Alta",'Mapa final'!$AF$10="Catastrófico"),CONCATENATE("R2C",'Mapa final'!$R$10),"")</f>
        <v/>
      </c>
      <c r="AM31" s="47" t="str">
        <f>IF(AND('Mapa final'!$AD$10="Muy Alta",'Mapa final'!$AF$10="Catastrófico"),CONCATENATE("R2C",'Mapa final'!$R$10),"")</f>
        <v/>
      </c>
      <c r="AN31" s="70"/>
      <c r="AO31" s="479"/>
      <c r="AP31" s="480"/>
      <c r="AQ31" s="480"/>
      <c r="AR31" s="480"/>
      <c r="AS31" s="480"/>
      <c r="AT31" s="481"/>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row>
    <row r="32" spans="1:76" ht="15" customHeight="1" x14ac:dyDescent="0.25">
      <c r="A32" s="70"/>
      <c r="B32" s="352"/>
      <c r="C32" s="352"/>
      <c r="D32" s="353"/>
      <c r="E32" s="451"/>
      <c r="F32" s="450"/>
      <c r="G32" s="450"/>
      <c r="H32" s="450"/>
      <c r="I32" s="465"/>
      <c r="J32" s="57" t="str">
        <f>IF(AND('Mapa final'!$AD$10="Alta",'Mapa final'!$AF$10="Leve"),CONCATENATE("R2C",'Mapa final'!$R$10),"")</f>
        <v/>
      </c>
      <c r="K32" s="194" t="str">
        <f>IF(AND('Mapa final'!$AD$10="Alta",'Mapa final'!$AF$10="Leve"),CONCATENATE("R2C",'Mapa final'!$R$10),"")</f>
        <v/>
      </c>
      <c r="L32" s="194" t="str">
        <f>IF(AND('Mapa final'!$AD$10="Alta",'Mapa final'!$AF$10="Leve"),CONCATENATE("R2C",'Mapa final'!$R$10),"")</f>
        <v/>
      </c>
      <c r="M32" s="194" t="str">
        <f>IF(AND('Mapa final'!$AD$10="Alta",'Mapa final'!$AF$10="Leve"),CONCATENATE("R2C",'Mapa final'!$R$10),"")</f>
        <v/>
      </c>
      <c r="N32" s="194" t="str">
        <f>IF(AND('Mapa final'!$AD$10="Alta",'Mapa final'!$AF$10="Leve"),CONCATENATE("R2C",'Mapa final'!$R$10),"")</f>
        <v/>
      </c>
      <c r="O32" s="58" t="str">
        <f>IF(AND('Mapa final'!$AD$10="Alta",'Mapa final'!$AF$10="Leve"),CONCATENATE("R2C",'Mapa final'!$R$10),"")</f>
        <v/>
      </c>
      <c r="P32" s="57" t="str">
        <f>IF(AND('Mapa final'!$AD$10="Alta",'Mapa final'!$AF$10="Leve"),CONCATENATE("R2C",'Mapa final'!$R$10),"")</f>
        <v/>
      </c>
      <c r="Q32" s="194" t="str">
        <f>IF(AND('Mapa final'!$AD$10="Alta",'Mapa final'!$AF$10="Leve"),CONCATENATE("R2C",'Mapa final'!$R$10),"")</f>
        <v/>
      </c>
      <c r="R32" s="194" t="str">
        <f>IF(AND('Mapa final'!$AD$10="Alta",'Mapa final'!$AF$10="Leve"),CONCATENATE("R2C",'Mapa final'!$R$10),"")</f>
        <v/>
      </c>
      <c r="S32" s="194" t="str">
        <f>IF(AND('Mapa final'!$AD$10="Alta",'Mapa final'!$AF$10="Leve"),CONCATENATE("R2C",'Mapa final'!$R$10),"")</f>
        <v/>
      </c>
      <c r="T32" s="194" t="str">
        <f>IF(AND('Mapa final'!$AD$10="Alta",'Mapa final'!$AF$10="Leve"),CONCATENATE("R2C",'Mapa final'!$R$10),"")</f>
        <v/>
      </c>
      <c r="U32" s="58" t="str">
        <f>IF(AND('Mapa final'!$AD$10="Alta",'Mapa final'!$AF$10="Leve"),CONCATENATE("R2C",'Mapa final'!$R$10),"")</f>
        <v/>
      </c>
      <c r="V32" s="57" t="str">
        <f>IF(AND('Mapa final'!$AD$10="Alta",'Mapa final'!$AF$10="Leve"),CONCATENATE("R2C",'Mapa final'!$R$10),"")</f>
        <v/>
      </c>
      <c r="W32" s="194" t="str">
        <f>IF(AND('Mapa final'!$AD$10="Alta",'Mapa final'!$AF$10="Leve"),CONCATENATE("R2C",'Mapa final'!$R$10),"")</f>
        <v/>
      </c>
      <c r="X32" s="194" t="str">
        <f>IF(AND('Mapa final'!$AD$10="Alta",'Mapa final'!$AF$10="Leve"),CONCATENATE("R2C",'Mapa final'!$R$10),"")</f>
        <v/>
      </c>
      <c r="Y32" s="194" t="str">
        <f>IF(AND('Mapa final'!$AD$10="Alta",'Mapa final'!$AF$10="Leve"),CONCATENATE("R2C",'Mapa final'!$R$10),"")</f>
        <v/>
      </c>
      <c r="Z32" s="194" t="str">
        <f>IF(AND('Mapa final'!$AD$10="Alta",'Mapa final'!$AF$10="Leve"),CONCATENATE("R2C",'Mapa final'!$R$10),"")</f>
        <v/>
      </c>
      <c r="AA32" s="58" t="str">
        <f>IF(AND('Mapa final'!$AD$10="Alta",'Mapa final'!$AF$10="Leve"),CONCATENATE("R2C",'Mapa final'!$R$10),"")</f>
        <v/>
      </c>
      <c r="AB32" s="44" t="str">
        <f>IF(AND('Mapa final'!$AD$10="Muy Alta",'Mapa final'!$AF$10="Leve"),CONCATENATE("R2C",'Mapa final'!$R$10),"")</f>
        <v/>
      </c>
      <c r="AC32" s="193" t="str">
        <f>IF(AND('Mapa final'!$AD$10="Muy Alta",'Mapa final'!$AF$10="Leve"),CONCATENATE("R2C",'Mapa final'!$R$10),"")</f>
        <v/>
      </c>
      <c r="AD32" s="193" t="str">
        <f>IF(AND('Mapa final'!$AD$10="Muy Alta",'Mapa final'!$AF$10="Leve"),CONCATENATE("R2C",'Mapa final'!$R$10),"")</f>
        <v/>
      </c>
      <c r="AE32" s="193" t="str">
        <f>IF(AND('Mapa final'!$AD$10="Muy Alta",'Mapa final'!$AF$10="Leve"),CONCATENATE("R2C",'Mapa final'!$R$10),"")</f>
        <v/>
      </c>
      <c r="AF32" s="193" t="str">
        <f>IF(AND('Mapa final'!$AD$10="Muy Alta",'Mapa final'!$AF$10="Leve"),CONCATENATE("R2C",'Mapa final'!$R$10),"")</f>
        <v/>
      </c>
      <c r="AG32" s="45" t="str">
        <f>IF(AND('Mapa final'!$AD$10="Muy Alta",'Mapa final'!$AF$10="Leve"),CONCATENATE("R2C",'Mapa final'!$R$10),"")</f>
        <v/>
      </c>
      <c r="AH32" s="46" t="str">
        <f>IF(AND('Mapa final'!$AD$10="Muy Alta",'Mapa final'!$AF$10="Catastrófico"),CONCATENATE("R2C",'Mapa final'!$R$10),"")</f>
        <v/>
      </c>
      <c r="AI32" s="195" t="str">
        <f>IF(AND('Mapa final'!$AD$10="Muy Alta",'Mapa final'!$AF$10="Catastrófico"),CONCATENATE("R2C",'Mapa final'!$R$10),"")</f>
        <v/>
      </c>
      <c r="AJ32" s="195" t="str">
        <f>IF(AND('Mapa final'!$AD$10="Muy Alta",'Mapa final'!$AF$10="Catastrófico"),CONCATENATE("R2C",'Mapa final'!$R$10),"")</f>
        <v/>
      </c>
      <c r="AK32" s="195" t="str">
        <f>IF(AND('Mapa final'!$AD$10="Muy Alta",'Mapa final'!$AF$10="Catastrófico"),CONCATENATE("R2C",'Mapa final'!$R$10),"")</f>
        <v/>
      </c>
      <c r="AL32" s="195" t="str">
        <f>IF(AND('Mapa final'!$AD$10="Muy Alta",'Mapa final'!$AF$10="Catastrófico"),CONCATENATE("R2C",'Mapa final'!$R$10),"")</f>
        <v/>
      </c>
      <c r="AM32" s="47" t="str">
        <f>IF(AND('Mapa final'!$AD$10="Muy Alta",'Mapa final'!$AF$10="Catastrófico"),CONCATENATE("R2C",'Mapa final'!$R$10),"")</f>
        <v/>
      </c>
      <c r="AN32" s="70"/>
      <c r="AO32" s="479"/>
      <c r="AP32" s="480"/>
      <c r="AQ32" s="480"/>
      <c r="AR32" s="480"/>
      <c r="AS32" s="480"/>
      <c r="AT32" s="481"/>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row>
    <row r="33" spans="1:80" ht="15" customHeight="1" x14ac:dyDescent="0.25">
      <c r="A33" s="70"/>
      <c r="B33" s="352"/>
      <c r="C33" s="352"/>
      <c r="D33" s="353"/>
      <c r="E33" s="451"/>
      <c r="F33" s="450"/>
      <c r="G33" s="450"/>
      <c r="H33" s="450"/>
      <c r="I33" s="465"/>
      <c r="J33" s="57" t="str">
        <f>IF(AND('Mapa final'!$AD$10="Alta",'Mapa final'!$AF$10="Leve"),CONCATENATE("R2C",'Mapa final'!$R$10),"")</f>
        <v/>
      </c>
      <c r="K33" s="194" t="str">
        <f>IF(AND('Mapa final'!$AD$10="Alta",'Mapa final'!$AF$10="Leve"),CONCATENATE("R2C",'Mapa final'!$R$10),"")</f>
        <v/>
      </c>
      <c r="L33" s="194" t="str">
        <f>IF(AND('Mapa final'!$AD$10="Alta",'Mapa final'!$AF$10="Leve"),CONCATENATE("R2C",'Mapa final'!$R$10),"")</f>
        <v/>
      </c>
      <c r="M33" s="194" t="str">
        <f>IF(AND('Mapa final'!$AD$10="Alta",'Mapa final'!$AF$10="Leve"),CONCATENATE("R2C",'Mapa final'!$R$10),"")</f>
        <v/>
      </c>
      <c r="N33" s="194" t="str">
        <f>IF(AND('Mapa final'!$AD$10="Alta",'Mapa final'!$AF$10="Leve"),CONCATENATE("R2C",'Mapa final'!$R$10),"")</f>
        <v/>
      </c>
      <c r="O33" s="58" t="str">
        <f>IF(AND('Mapa final'!$AD$10="Alta",'Mapa final'!$AF$10="Leve"),CONCATENATE("R2C",'Mapa final'!$R$10),"")</f>
        <v/>
      </c>
      <c r="P33" s="57" t="str">
        <f>IF(AND('Mapa final'!$AD$10="Alta",'Mapa final'!$AF$10="Leve"),CONCATENATE("R2C",'Mapa final'!$R$10),"")</f>
        <v/>
      </c>
      <c r="Q33" s="194" t="str">
        <f>IF(AND('Mapa final'!$AD$10="Alta",'Mapa final'!$AF$10="Leve"),CONCATENATE("R2C",'Mapa final'!$R$10),"")</f>
        <v/>
      </c>
      <c r="R33" s="194" t="str">
        <f>IF(AND('Mapa final'!$AD$10="Alta",'Mapa final'!$AF$10="Leve"),CONCATENATE("R2C",'Mapa final'!$R$10),"")</f>
        <v/>
      </c>
      <c r="S33" s="194" t="str">
        <f>IF(AND('Mapa final'!$AD$10="Alta",'Mapa final'!$AF$10="Leve"),CONCATENATE("R2C",'Mapa final'!$R$10),"")</f>
        <v/>
      </c>
      <c r="T33" s="194" t="str">
        <f>IF(AND('Mapa final'!$AD$10="Alta",'Mapa final'!$AF$10="Leve"),CONCATENATE("R2C",'Mapa final'!$R$10),"")</f>
        <v/>
      </c>
      <c r="U33" s="58" t="str">
        <f>IF(AND('Mapa final'!$AD$10="Alta",'Mapa final'!$AF$10="Leve"),CONCATENATE("R2C",'Mapa final'!$R$10),"")</f>
        <v/>
      </c>
      <c r="V33" s="57" t="str">
        <f>IF(AND('Mapa final'!$AD$10="Alta",'Mapa final'!$AF$10="Leve"),CONCATENATE("R2C",'Mapa final'!$R$10),"")</f>
        <v/>
      </c>
      <c r="W33" s="194" t="str">
        <f>IF(AND('Mapa final'!$AD$10="Alta",'Mapa final'!$AF$10="Leve"),CONCATENATE("R2C",'Mapa final'!$R$10),"")</f>
        <v/>
      </c>
      <c r="X33" s="194" t="str">
        <f>IF(AND('Mapa final'!$AD$10="Alta",'Mapa final'!$AF$10="Leve"),CONCATENATE("R2C",'Mapa final'!$R$10),"")</f>
        <v/>
      </c>
      <c r="Y33" s="194" t="str">
        <f>IF(AND('Mapa final'!$AD$10="Alta",'Mapa final'!$AF$10="Leve"),CONCATENATE("R2C",'Mapa final'!$R$10),"")</f>
        <v/>
      </c>
      <c r="Z33" s="194" t="str">
        <f>IF(AND('Mapa final'!$AD$10="Alta",'Mapa final'!$AF$10="Leve"),CONCATENATE("R2C",'Mapa final'!$R$10),"")</f>
        <v/>
      </c>
      <c r="AA33" s="58" t="str">
        <f>IF(AND('Mapa final'!$AD$10="Alta",'Mapa final'!$AF$10="Leve"),CONCATENATE("R2C",'Mapa final'!$R$10),"")</f>
        <v/>
      </c>
      <c r="AB33" s="44" t="str">
        <f>IF(AND('Mapa final'!$AD$10="Muy Alta",'Mapa final'!$AF$10="Leve"),CONCATENATE("R2C",'Mapa final'!$R$10),"")</f>
        <v/>
      </c>
      <c r="AC33" s="193" t="str">
        <f>IF(AND('Mapa final'!$AD$10="Muy Alta",'Mapa final'!$AF$10="Leve"),CONCATENATE("R2C",'Mapa final'!$R$10),"")</f>
        <v/>
      </c>
      <c r="AD33" s="193" t="str">
        <f>IF(AND('Mapa final'!$AD$10="Muy Alta",'Mapa final'!$AF$10="Leve"),CONCATENATE("R2C",'Mapa final'!$R$10),"")</f>
        <v/>
      </c>
      <c r="AE33" s="193" t="str">
        <f>IF(AND('Mapa final'!$AD$10="Muy Alta",'Mapa final'!$AF$10="Leve"),CONCATENATE("R2C",'Mapa final'!$R$10),"")</f>
        <v/>
      </c>
      <c r="AF33" s="193" t="str">
        <f>IF(AND('Mapa final'!$AD$10="Muy Alta",'Mapa final'!$AF$10="Leve"),CONCATENATE("R2C",'Mapa final'!$R$10),"")</f>
        <v/>
      </c>
      <c r="AG33" s="45" t="str">
        <f>IF(AND('Mapa final'!$AD$10="Muy Alta",'Mapa final'!$AF$10="Leve"),CONCATENATE("R2C",'Mapa final'!$R$10),"")</f>
        <v/>
      </c>
      <c r="AH33" s="46" t="str">
        <f>IF(AND('Mapa final'!$AD$10="Muy Alta",'Mapa final'!$AF$10="Catastrófico"),CONCATENATE("R2C",'Mapa final'!$R$10),"")</f>
        <v/>
      </c>
      <c r="AI33" s="195" t="str">
        <f>IF(AND('Mapa final'!$AD$10="Muy Alta",'Mapa final'!$AF$10="Catastrófico"),CONCATENATE("R2C",'Mapa final'!$R$10),"")</f>
        <v/>
      </c>
      <c r="AJ33" s="195" t="str">
        <f>IF(AND('Mapa final'!$AD$10="Muy Alta",'Mapa final'!$AF$10="Catastrófico"),CONCATENATE("R2C",'Mapa final'!$R$10),"")</f>
        <v/>
      </c>
      <c r="AK33" s="195" t="str">
        <f>IF(AND('Mapa final'!$AD$10="Muy Alta",'Mapa final'!$AF$10="Catastrófico"),CONCATENATE("R2C",'Mapa final'!$R$10),"")</f>
        <v/>
      </c>
      <c r="AL33" s="195" t="str">
        <f>IF(AND('Mapa final'!$AD$10="Muy Alta",'Mapa final'!$AF$10="Catastrófico"),CONCATENATE("R2C",'Mapa final'!$R$10),"")</f>
        <v/>
      </c>
      <c r="AM33" s="47" t="str">
        <f>IF(AND('Mapa final'!$AD$10="Muy Alta",'Mapa final'!$AF$10="Catastrófico"),CONCATENATE("R2C",'Mapa final'!$R$10),"")</f>
        <v/>
      </c>
      <c r="AN33" s="70"/>
      <c r="AO33" s="479"/>
      <c r="AP33" s="480"/>
      <c r="AQ33" s="480"/>
      <c r="AR33" s="480"/>
      <c r="AS33" s="480"/>
      <c r="AT33" s="481"/>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row>
    <row r="34" spans="1:80" ht="15" customHeight="1" x14ac:dyDescent="0.25">
      <c r="A34" s="70"/>
      <c r="B34" s="352"/>
      <c r="C34" s="352"/>
      <c r="D34" s="353"/>
      <c r="E34" s="451"/>
      <c r="F34" s="450"/>
      <c r="G34" s="450"/>
      <c r="H34" s="450"/>
      <c r="I34" s="465"/>
      <c r="J34" s="57" t="str">
        <f>IF(AND('Mapa final'!$AD$10="Alta",'Mapa final'!$AF$10="Leve"),CONCATENATE("R2C",'Mapa final'!$R$10),"")</f>
        <v/>
      </c>
      <c r="K34" s="194" t="str">
        <f>IF(AND('Mapa final'!$AD$10="Alta",'Mapa final'!$AF$10="Leve"),CONCATENATE("R2C",'Mapa final'!$R$10),"")</f>
        <v/>
      </c>
      <c r="L34" s="194" t="str">
        <f>IF(AND('Mapa final'!$AD$10="Alta",'Mapa final'!$AF$10="Leve"),CONCATENATE("R2C",'Mapa final'!$R$10),"")</f>
        <v/>
      </c>
      <c r="M34" s="194" t="str">
        <f>IF(AND('Mapa final'!$AD$10="Alta",'Mapa final'!$AF$10="Leve"),CONCATENATE("R2C",'Mapa final'!$R$10),"")</f>
        <v/>
      </c>
      <c r="N34" s="194" t="str">
        <f>IF(AND('Mapa final'!$AD$10="Alta",'Mapa final'!$AF$10="Leve"),CONCATENATE("R2C",'Mapa final'!$R$10),"")</f>
        <v/>
      </c>
      <c r="O34" s="58" t="str">
        <f>IF(AND('Mapa final'!$AD$10="Alta",'Mapa final'!$AF$10="Leve"),CONCATENATE("R2C",'Mapa final'!$R$10),"")</f>
        <v/>
      </c>
      <c r="P34" s="57" t="str">
        <f>IF(AND('Mapa final'!$AD$10="Alta",'Mapa final'!$AF$10="Leve"),CONCATENATE("R2C",'Mapa final'!$R$10),"")</f>
        <v/>
      </c>
      <c r="Q34" s="194" t="str">
        <f>IF(AND('Mapa final'!$AD$10="Alta",'Mapa final'!$AF$10="Leve"),CONCATENATE("R2C",'Mapa final'!$R$10),"")</f>
        <v/>
      </c>
      <c r="R34" s="194" t="str">
        <f>IF(AND('Mapa final'!$AD$10="Alta",'Mapa final'!$AF$10="Leve"),CONCATENATE("R2C",'Mapa final'!$R$10),"")</f>
        <v/>
      </c>
      <c r="S34" s="194" t="str">
        <f>IF(AND('Mapa final'!$AD$10="Alta",'Mapa final'!$AF$10="Leve"),CONCATENATE("R2C",'Mapa final'!$R$10),"")</f>
        <v/>
      </c>
      <c r="T34" s="194" t="str">
        <f>IF(AND('Mapa final'!$AD$10="Alta",'Mapa final'!$AF$10="Leve"),CONCATENATE("R2C",'Mapa final'!$R$10),"")</f>
        <v/>
      </c>
      <c r="U34" s="58" t="str">
        <f>IF(AND('Mapa final'!$AD$10="Alta",'Mapa final'!$AF$10="Leve"),CONCATENATE("R2C",'Mapa final'!$R$10),"")</f>
        <v/>
      </c>
      <c r="V34" s="57" t="str">
        <f>IF(AND('Mapa final'!$AD$10="Alta",'Mapa final'!$AF$10="Leve"),CONCATENATE("R2C",'Mapa final'!$R$10),"")</f>
        <v/>
      </c>
      <c r="W34" s="194" t="str">
        <f>IF(AND('Mapa final'!$AD$10="Alta",'Mapa final'!$AF$10="Leve"),CONCATENATE("R2C",'Mapa final'!$R$10),"")</f>
        <v/>
      </c>
      <c r="X34" s="194" t="str">
        <f>IF(AND('Mapa final'!$AD$10="Alta",'Mapa final'!$AF$10="Leve"),CONCATENATE("R2C",'Mapa final'!$R$10),"")</f>
        <v/>
      </c>
      <c r="Y34" s="194" t="str">
        <f>IF(AND('Mapa final'!$AD$10="Alta",'Mapa final'!$AF$10="Leve"),CONCATENATE("R2C",'Mapa final'!$R$10),"")</f>
        <v/>
      </c>
      <c r="Z34" s="194" t="str">
        <f>IF(AND('Mapa final'!$AD$10="Alta",'Mapa final'!$AF$10="Leve"),CONCATENATE("R2C",'Mapa final'!$R$10),"")</f>
        <v/>
      </c>
      <c r="AA34" s="58" t="str">
        <f>IF(AND('Mapa final'!$AD$10="Alta",'Mapa final'!$AF$10="Leve"),CONCATENATE("R2C",'Mapa final'!$R$10),"")</f>
        <v/>
      </c>
      <c r="AB34" s="44" t="str">
        <f>IF(AND('Mapa final'!$AD$10="Muy Alta",'Mapa final'!$AF$10="Leve"),CONCATENATE("R2C",'Mapa final'!$R$10),"")</f>
        <v/>
      </c>
      <c r="AC34" s="193" t="str">
        <f>IF(AND('Mapa final'!$AD$10="Muy Alta",'Mapa final'!$AF$10="Leve"),CONCATENATE("R2C",'Mapa final'!$R$10),"")</f>
        <v/>
      </c>
      <c r="AD34" s="193" t="str">
        <f>IF(AND('Mapa final'!$AD$10="Muy Alta",'Mapa final'!$AF$10="Leve"),CONCATENATE("R2C",'Mapa final'!$R$10),"")</f>
        <v/>
      </c>
      <c r="AE34" s="193" t="str">
        <f>IF(AND('Mapa final'!$AD$10="Muy Alta",'Mapa final'!$AF$10="Leve"),CONCATENATE("R2C",'Mapa final'!$R$10),"")</f>
        <v/>
      </c>
      <c r="AF34" s="193" t="str">
        <f>IF(AND('Mapa final'!$AD$10="Muy Alta",'Mapa final'!$AF$10="Leve"),CONCATENATE("R2C",'Mapa final'!$R$10),"")</f>
        <v/>
      </c>
      <c r="AG34" s="45" t="str">
        <f>IF(AND('Mapa final'!$AD$10="Muy Alta",'Mapa final'!$AF$10="Leve"),CONCATENATE("R2C",'Mapa final'!$R$10),"")</f>
        <v/>
      </c>
      <c r="AH34" s="46" t="str">
        <f>IF(AND('Mapa final'!$AD$10="Muy Alta",'Mapa final'!$AF$10="Catastrófico"),CONCATENATE("R2C",'Mapa final'!$R$10),"")</f>
        <v/>
      </c>
      <c r="AI34" s="195" t="str">
        <f>IF(AND('Mapa final'!$AD$10="Muy Alta",'Mapa final'!$AF$10="Catastrófico"),CONCATENATE("R2C",'Mapa final'!$R$10),"")</f>
        <v/>
      </c>
      <c r="AJ34" s="195" t="str">
        <f>IF(AND('Mapa final'!$AD$10="Muy Alta",'Mapa final'!$AF$10="Catastrófico"),CONCATENATE("R2C",'Mapa final'!$R$10),"")</f>
        <v/>
      </c>
      <c r="AK34" s="195" t="str">
        <f>IF(AND('Mapa final'!$AD$10="Muy Alta",'Mapa final'!$AF$10="Catastrófico"),CONCATENATE("R2C",'Mapa final'!$R$10),"")</f>
        <v/>
      </c>
      <c r="AL34" s="195" t="str">
        <f>IF(AND('Mapa final'!$AD$10="Muy Alta",'Mapa final'!$AF$10="Catastrófico"),CONCATENATE("R2C",'Mapa final'!$R$10),"")</f>
        <v/>
      </c>
      <c r="AM34" s="47" t="str">
        <f>IF(AND('Mapa final'!$AD$10="Muy Alta",'Mapa final'!$AF$10="Catastrófico"),CONCATENATE("R2C",'Mapa final'!$R$10),"")</f>
        <v/>
      </c>
      <c r="AN34" s="70"/>
      <c r="AO34" s="479"/>
      <c r="AP34" s="480"/>
      <c r="AQ34" s="480"/>
      <c r="AR34" s="480"/>
      <c r="AS34" s="480"/>
      <c r="AT34" s="481"/>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row>
    <row r="35" spans="1:80" ht="15.75" customHeight="1" thickBot="1" x14ac:dyDescent="0.3">
      <c r="A35" s="70"/>
      <c r="B35" s="352"/>
      <c r="C35" s="352"/>
      <c r="D35" s="353"/>
      <c r="E35" s="452"/>
      <c r="F35" s="453"/>
      <c r="G35" s="453"/>
      <c r="H35" s="453"/>
      <c r="I35" s="466"/>
      <c r="J35" s="57" t="str">
        <f>IF(AND('Mapa final'!$AD$10="Alta",'Mapa final'!$AF$10="Leve"),CONCATENATE("R2C",'Mapa final'!$R$10),"")</f>
        <v/>
      </c>
      <c r="K35" s="194" t="str">
        <f>IF(AND('Mapa final'!$AD$10="Alta",'Mapa final'!$AF$10="Leve"),CONCATENATE("R2C",'Mapa final'!$R$10),"")</f>
        <v/>
      </c>
      <c r="L35" s="194" t="str">
        <f>IF(AND('Mapa final'!$AD$10="Alta",'Mapa final'!$AF$10="Leve"),CONCATENATE("R2C",'Mapa final'!$R$10),"")</f>
        <v/>
      </c>
      <c r="M35" s="194" t="str">
        <f>IF(AND('Mapa final'!$AD$10="Alta",'Mapa final'!$AF$10="Leve"),CONCATENATE("R2C",'Mapa final'!$R$10),"")</f>
        <v/>
      </c>
      <c r="N35" s="194" t="str">
        <f>IF(AND('Mapa final'!$AD$10="Alta",'Mapa final'!$AF$10="Leve"),CONCATENATE("R2C",'Mapa final'!$R$10),"")</f>
        <v/>
      </c>
      <c r="O35" s="58" t="str">
        <f>IF(AND('Mapa final'!$AD$10="Alta",'Mapa final'!$AF$10="Leve"),CONCATENATE("R2C",'Mapa final'!$R$10),"")</f>
        <v/>
      </c>
      <c r="P35" s="59" t="str">
        <f>IF(AND('Mapa final'!$AD$10="Alta",'Mapa final'!$AF$10="Leve"),CONCATENATE("R2C",'Mapa final'!$R$10),"")</f>
        <v/>
      </c>
      <c r="Q35" s="60" t="str">
        <f>IF(AND('Mapa final'!$AD$10="Alta",'Mapa final'!$AF$10="Leve"),CONCATENATE("R2C",'Mapa final'!$R$10),"")</f>
        <v/>
      </c>
      <c r="R35" s="60" t="str">
        <f>IF(AND('Mapa final'!$AD$10="Alta",'Mapa final'!$AF$10="Leve"),CONCATENATE("R2C",'Mapa final'!$R$10),"")</f>
        <v/>
      </c>
      <c r="S35" s="60" t="str">
        <f>IF(AND('Mapa final'!$AD$10="Alta",'Mapa final'!$AF$10="Leve"),CONCATENATE("R2C",'Mapa final'!$R$10),"")</f>
        <v/>
      </c>
      <c r="T35" s="60" t="str">
        <f>IF(AND('Mapa final'!$AD$10="Alta",'Mapa final'!$AF$10="Leve"),CONCATENATE("R2C",'Mapa final'!$R$10),"")</f>
        <v/>
      </c>
      <c r="U35" s="61" t="str">
        <f>IF(AND('Mapa final'!$AD$10="Alta",'Mapa final'!$AF$10="Leve"),CONCATENATE("R2C",'Mapa final'!$R$10),"")</f>
        <v/>
      </c>
      <c r="V35" s="59" t="str">
        <f>IF(AND('Mapa final'!$AD$10="Alta",'Mapa final'!$AF$10="Leve"),CONCATENATE("R2C",'Mapa final'!$R$10),"")</f>
        <v/>
      </c>
      <c r="W35" s="60" t="str">
        <f>IF(AND('Mapa final'!$AD$10="Alta",'Mapa final'!$AF$10="Leve"),CONCATENATE("R2C",'Mapa final'!$R$10),"")</f>
        <v/>
      </c>
      <c r="X35" s="60" t="str">
        <f>IF(AND('Mapa final'!$AD$10="Alta",'Mapa final'!$AF$10="Leve"),CONCATENATE("R2C",'Mapa final'!$R$10),"")</f>
        <v/>
      </c>
      <c r="Y35" s="60" t="str">
        <f>IF(AND('Mapa final'!$AD$10="Alta",'Mapa final'!$AF$10="Leve"),CONCATENATE("R2C",'Mapa final'!$R$10),"")</f>
        <v/>
      </c>
      <c r="Z35" s="60" t="str">
        <f>IF(AND('Mapa final'!$AD$10="Alta",'Mapa final'!$AF$10="Leve"),CONCATENATE("R2C",'Mapa final'!$R$10),"")</f>
        <v/>
      </c>
      <c r="AA35" s="61" t="str">
        <f>IF(AND('Mapa final'!$AD$10="Alta",'Mapa final'!$AF$10="Leve"),CONCATENATE("R2C",'Mapa final'!$R$10),"")</f>
        <v/>
      </c>
      <c r="AB35" s="48" t="str">
        <f>IF(AND('Mapa final'!$AD$10="Muy Alta",'Mapa final'!$AF$10="Leve"),CONCATENATE("R2C",'Mapa final'!$R$10),"")</f>
        <v/>
      </c>
      <c r="AC35" s="49" t="str">
        <f>IF(AND('Mapa final'!$AD$10="Muy Alta",'Mapa final'!$AF$10="Leve"),CONCATENATE("R2C",'Mapa final'!$R$10),"")</f>
        <v/>
      </c>
      <c r="AD35" s="49" t="str">
        <f>IF(AND('Mapa final'!$AD$10="Muy Alta",'Mapa final'!$AF$10="Leve"),CONCATENATE("R2C",'Mapa final'!$R$10),"")</f>
        <v/>
      </c>
      <c r="AE35" s="49" t="str">
        <f>IF(AND('Mapa final'!$AD$10="Muy Alta",'Mapa final'!$AF$10="Leve"),CONCATENATE("R2C",'Mapa final'!$R$10),"")</f>
        <v/>
      </c>
      <c r="AF35" s="49" t="str">
        <f>IF(AND('Mapa final'!$AD$10="Muy Alta",'Mapa final'!$AF$10="Leve"),CONCATENATE("R2C",'Mapa final'!$R$10),"")</f>
        <v/>
      </c>
      <c r="AG35" s="50" t="str">
        <f>IF(AND('Mapa final'!$AD$10="Muy Alta",'Mapa final'!$AF$10="Leve"),CONCATENATE("R2C",'Mapa final'!$R$10),"")</f>
        <v/>
      </c>
      <c r="AH35" s="51" t="str">
        <f>IF(AND('Mapa final'!$AD$10="Muy Alta",'Mapa final'!$AF$10="Catastrófico"),CONCATENATE("R2C",'Mapa final'!$R$10),"")</f>
        <v/>
      </c>
      <c r="AI35" s="52" t="str">
        <f>IF(AND('Mapa final'!$AD$10="Muy Alta",'Mapa final'!$AF$10="Catastrófico"),CONCATENATE("R2C",'Mapa final'!$R$10),"")</f>
        <v/>
      </c>
      <c r="AJ35" s="52" t="str">
        <f>IF(AND('Mapa final'!$AD$10="Muy Alta",'Mapa final'!$AF$10="Catastrófico"),CONCATENATE("R2C",'Mapa final'!$R$10),"")</f>
        <v/>
      </c>
      <c r="AK35" s="52" t="str">
        <f>IF(AND('Mapa final'!$AD$10="Muy Alta",'Mapa final'!$AF$10="Catastrófico"),CONCATENATE("R2C",'Mapa final'!$R$10),"")</f>
        <v/>
      </c>
      <c r="AL35" s="52" t="str">
        <f>IF(AND('Mapa final'!$AD$10="Muy Alta",'Mapa final'!$AF$10="Catastrófico"),CONCATENATE("R2C",'Mapa final'!$R$10),"")</f>
        <v/>
      </c>
      <c r="AM35" s="53" t="str">
        <f>IF(AND('Mapa final'!$AD$10="Muy Alta",'Mapa final'!$AF$10="Catastrófico"),CONCATENATE("R2C",'Mapa final'!$R$10),"")</f>
        <v/>
      </c>
      <c r="AN35" s="70"/>
      <c r="AO35" s="482"/>
      <c r="AP35" s="483"/>
      <c r="AQ35" s="483"/>
      <c r="AR35" s="483"/>
      <c r="AS35" s="483"/>
      <c r="AT35" s="484"/>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row>
    <row r="36" spans="1:80" ht="15" customHeight="1" x14ac:dyDescent="0.25">
      <c r="A36" s="70"/>
      <c r="B36" s="352"/>
      <c r="C36" s="352"/>
      <c r="D36" s="353"/>
      <c r="E36" s="447" t="s">
        <v>111</v>
      </c>
      <c r="F36" s="448"/>
      <c r="G36" s="448"/>
      <c r="H36" s="448"/>
      <c r="I36" s="448"/>
      <c r="J36" s="62" t="str">
        <f>IF(AND('Mapa final'!$AD$10="Baja",'Mapa final'!$AF$10="Leve"),CONCATENATE("R2C",'Mapa final'!$R$10),"")</f>
        <v/>
      </c>
      <c r="K36" s="63" t="str">
        <f>IF(AND('Mapa final'!$AD$10="Baja",'Mapa final'!$AF$10="Leve"),CONCATENATE("R2C",'Mapa final'!$R$10),"")</f>
        <v/>
      </c>
      <c r="L36" s="63" t="str">
        <f>IF(AND('Mapa final'!$AD$10="Baja",'Mapa final'!$AF$10="Leve"),CONCATENATE("R2C",'Mapa final'!$R$10),"")</f>
        <v/>
      </c>
      <c r="M36" s="63" t="str">
        <f>IF(AND('Mapa final'!$AD$10="Baja",'Mapa final'!$AF$10="Leve"),CONCATENATE("R2C",'Mapa final'!$R$10),"")</f>
        <v/>
      </c>
      <c r="N36" s="63" t="str">
        <f>IF(AND('Mapa final'!$AD$10="Baja",'Mapa final'!$AF$10="Leve"),CONCATENATE("R2C",'Mapa final'!$R$10),"")</f>
        <v/>
      </c>
      <c r="O36" s="64" t="str">
        <f>IF(AND('Mapa final'!$AD$10="Baja",'Mapa final'!$AF$10="Leve"),CONCATENATE("R2C",'Mapa final'!$R$10),"")</f>
        <v/>
      </c>
      <c r="P36" s="55" t="str">
        <f>IF(AND('Mapa final'!$AD$10="Alta",'Mapa final'!$AF$10="Leve"),CONCATENATE("R2C",'Mapa final'!$R$10),"")</f>
        <v/>
      </c>
      <c r="Q36" s="55" t="str">
        <f>IF(AND('Mapa final'!$AD$10="Alta",'Mapa final'!$AF$10="Leve"),CONCATENATE("R2C",'Mapa final'!$R$10),"")</f>
        <v/>
      </c>
      <c r="R36" s="55" t="str">
        <f>IF(AND('Mapa final'!$AD$10="Alta",'Mapa final'!$AF$10="Leve"),CONCATENATE("R2C",'Mapa final'!$R$10),"")</f>
        <v/>
      </c>
      <c r="S36" s="55" t="str">
        <f>IF(AND('Mapa final'!$AD$10="Alta",'Mapa final'!$AF$10="Leve"),CONCATENATE("R2C",'Mapa final'!$R$10),"")</f>
        <v/>
      </c>
      <c r="T36" s="55" t="str">
        <f>IF(AND('Mapa final'!$AD$10="Alta",'Mapa final'!$AF$10="Leve"),CONCATENATE("R2C",'Mapa final'!$R$10),"")</f>
        <v/>
      </c>
      <c r="U36" s="56" t="str">
        <f>IF(AND('Mapa final'!$AD$10="Alta",'Mapa final'!$AF$10="Leve"),CONCATENATE("R2C",'Mapa final'!$R$10),"")</f>
        <v/>
      </c>
      <c r="V36" s="54" t="str">
        <f>IF(AND('Mapa final'!$AD$10="Alta",'Mapa final'!$AF$10="Leve"),CONCATENATE("R2C",'Mapa final'!$R$10),"")</f>
        <v/>
      </c>
      <c r="W36" s="55" t="str">
        <f>IF(AND('Mapa final'!$AD$10="Alta",'Mapa final'!$AF$10="Leve"),CONCATENATE("R2C",'Mapa final'!$R$10),"")</f>
        <v/>
      </c>
      <c r="X36" s="55" t="str">
        <f>IF(AND('Mapa final'!$AD$10="Alta",'Mapa final'!$AF$10="Leve"),CONCATENATE("R2C",'Mapa final'!$R$10),"")</f>
        <v/>
      </c>
      <c r="Y36" s="55" t="str">
        <f>IF(AND('Mapa final'!$AD$10="Alta",'Mapa final'!$AF$10="Leve"),CONCATENATE("R2C",'Mapa final'!$R$10),"")</f>
        <v/>
      </c>
      <c r="Z36" s="55" t="str">
        <f>IF(AND('Mapa final'!$AD$10="Alta",'Mapa final'!$AF$10="Leve"),CONCATENATE("R2C",'Mapa final'!$R$10),"")</f>
        <v/>
      </c>
      <c r="AA36" s="56" t="str">
        <f>IF(AND('Mapa final'!$AD$10="Alta",'Mapa final'!$AF$10="Leve"),CONCATENATE("R2C",'Mapa final'!$R$10),"")</f>
        <v/>
      </c>
      <c r="AB36" s="38" t="str">
        <f>IF(AND('Mapa final'!$AD$10="Muy Alta",'Mapa final'!$AF$10="Leve"),CONCATENATE("R2C",'Mapa final'!$R$10),"")</f>
        <v/>
      </c>
      <c r="AC36" s="39" t="str">
        <f>IF(AND('Mapa final'!$AD$10="Muy Alta",'Mapa final'!$AF$10="Leve"),CONCATENATE("R2C",'Mapa final'!$R$10),"")</f>
        <v/>
      </c>
      <c r="AD36" s="39" t="str">
        <f>IF(AND('Mapa final'!$AD$10="Muy Alta",'Mapa final'!$AF$10="Leve"),CONCATENATE("R2C",'Mapa final'!$R$10),"")</f>
        <v/>
      </c>
      <c r="AE36" s="39" t="str">
        <f>IF(AND('Mapa final'!$AD$10="Muy Alta",'Mapa final'!$AF$10="Leve"),CONCATENATE("R2C",'Mapa final'!$R$10),"")</f>
        <v/>
      </c>
      <c r="AF36" s="39" t="str">
        <f>IF(AND('Mapa final'!$AD$10="Muy Alta",'Mapa final'!$AF$10="Leve"),CONCATENATE("R2C",'Mapa final'!$R$10),"")</f>
        <v/>
      </c>
      <c r="AG36" s="40" t="str">
        <f>IF(AND('Mapa final'!$AD$10="Muy Alta",'Mapa final'!$AF$10="Leve"),CONCATENATE("R2C",'Mapa final'!$R$10),"")</f>
        <v/>
      </c>
      <c r="AH36" s="41" t="str">
        <f>IF(AND('Mapa final'!$AD$10="Muy Alta",'Mapa final'!$AF$10="Catastrófico"),CONCATENATE("R2C",'Mapa final'!$R$10),"")</f>
        <v/>
      </c>
      <c r="AI36" s="42" t="str">
        <f>IF(AND('Mapa final'!$AD$10="Muy Alta",'Mapa final'!$AF$10="Catastrófico"),CONCATENATE("R2C",'Mapa final'!$R$10),"")</f>
        <v/>
      </c>
      <c r="AJ36" s="42" t="str">
        <f>IF(AND('Mapa final'!$AD$10="Muy Alta",'Mapa final'!$AF$10="Catastrófico"),CONCATENATE("R2C",'Mapa final'!$R$10),"")</f>
        <v/>
      </c>
      <c r="AK36" s="42" t="str">
        <f>IF(AND('Mapa final'!$AD$10="Muy Alta",'Mapa final'!$AF$10="Catastrófico"),CONCATENATE("R2C",'Mapa final'!$R$10),"")</f>
        <v/>
      </c>
      <c r="AL36" s="42" t="str">
        <f>IF(AND('Mapa final'!$AD$10="Muy Alta",'Mapa final'!$AF$10="Catastrófico"),CONCATENATE("R2C",'Mapa final'!$R$10),"")</f>
        <v/>
      </c>
      <c r="AM36" s="43" t="str">
        <f>IF(AND('Mapa final'!$AD$10="Muy Alta",'Mapa final'!$AF$10="Catastrófico"),CONCATENATE("R2C",'Mapa final'!$R$10),"")</f>
        <v/>
      </c>
      <c r="AN36" s="70"/>
      <c r="AO36" s="467" t="s">
        <v>79</v>
      </c>
      <c r="AP36" s="468"/>
      <c r="AQ36" s="468"/>
      <c r="AR36" s="468"/>
      <c r="AS36" s="468"/>
      <c r="AT36" s="469"/>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row>
    <row r="37" spans="1:80" ht="15" customHeight="1" x14ac:dyDescent="0.25">
      <c r="A37" s="70"/>
      <c r="B37" s="352"/>
      <c r="C37" s="352"/>
      <c r="D37" s="353"/>
      <c r="E37" s="449"/>
      <c r="F37" s="450"/>
      <c r="G37" s="450"/>
      <c r="H37" s="450"/>
      <c r="I37" s="450"/>
      <c r="J37" s="226" t="str">
        <f>IF(AND('Mapa final'!$AD$11="Baja",'Mapa final'!$AF$11="Leve"),CONCATENATE("R2C",'Mapa final'!$R$11),"")</f>
        <v>R2C2</v>
      </c>
      <c r="K37" s="196" t="str">
        <f>IF(AND('Mapa final'!$AD$10="Baja",'Mapa final'!$AF$10="Leve"),CONCATENATE("R2C",'Mapa final'!$R$10),"")</f>
        <v/>
      </c>
      <c r="L37" s="227" t="str">
        <f>IF(AND('Mapa final'!$AD$12="Baja",'Mapa final'!$AF$12="Leve"),CONCATENATE("R5C",'Mapa final'!$R$12),"")</f>
        <v>R5C3</v>
      </c>
      <c r="M37" s="196" t="str">
        <f>IF(AND('Mapa final'!$AD$10="Baja",'Mapa final'!$AF$10="Leve"),CONCATENATE("R2C",'Mapa final'!$R$10),"")</f>
        <v/>
      </c>
      <c r="N37" s="196" t="str">
        <f>IF(AND('Mapa final'!$AD$10="Baja",'Mapa final'!$AF$10="Leve"),CONCATENATE("R2C",'Mapa final'!$R$10),"")</f>
        <v/>
      </c>
      <c r="O37" s="66" t="str">
        <f>IF(AND('Mapa final'!$AD$10="Baja",'Mapa final'!$AF$10="Leve"),CONCATENATE("R2C",'Mapa final'!$R$10),"")</f>
        <v/>
      </c>
      <c r="P37" s="194" t="str">
        <f>IF(AND('Mapa final'!$AD$10="Alta",'Mapa final'!$AF$10="Leve"),CONCATENATE("R2C",'Mapa final'!$R$10),"")</f>
        <v/>
      </c>
      <c r="Q37" s="194" t="str">
        <f>IF(AND('Mapa final'!$AD$10="Alta",'Mapa final'!$AF$10="Leve"),CONCATENATE("R2C",'Mapa final'!$R$10),"")</f>
        <v/>
      </c>
      <c r="R37" s="194" t="str">
        <f>IF(AND('Mapa final'!$AD$10="Alta",'Mapa final'!$AF$10="Leve"),CONCATENATE("R2C",'Mapa final'!$R$10),"")</f>
        <v/>
      </c>
      <c r="S37" s="194" t="str">
        <f>IF(AND('Mapa final'!$AD$10="Alta",'Mapa final'!$AF$10="Leve"),CONCATENATE("R2C",'Mapa final'!$R$10),"")</f>
        <v/>
      </c>
      <c r="T37" s="194" t="str">
        <f>IF(AND('Mapa final'!$AD$10="Alta",'Mapa final'!$AF$10="Leve"),CONCATENATE("R2C",'Mapa final'!$R$10),"")</f>
        <v/>
      </c>
      <c r="U37" s="58" t="str">
        <f>IF(AND('Mapa final'!$AD$10="Alta",'Mapa final'!$AF$10="Leve"),CONCATENATE("R2C",'Mapa final'!$R$10),"")</f>
        <v/>
      </c>
      <c r="V37" s="57" t="str">
        <f>IF(AND('Mapa final'!$AD$10="Alta",'Mapa final'!$AF$10="Leve"),CONCATENATE("R2C",'Mapa final'!$R$10),"")</f>
        <v/>
      </c>
      <c r="W37" s="194" t="str">
        <f>IF(AND('Mapa final'!$AD$10="Alta",'Mapa final'!$AF$10="Leve"),CONCATENATE("R2C",'Mapa final'!$R$10),"")</f>
        <v/>
      </c>
      <c r="X37" s="194" t="str">
        <f>IF(AND('Mapa final'!$AD$10="Alta",'Mapa final'!$AF$10="Leve"),CONCATENATE("R2C",'Mapa final'!$R$10),"")</f>
        <v/>
      </c>
      <c r="Y37" s="194" t="str">
        <f>IF(AND('Mapa final'!$AD$10="Alta",'Mapa final'!$AF$10="Leve"),CONCATENATE("R2C",'Mapa final'!$R$10),"")</f>
        <v/>
      </c>
      <c r="Z37" s="194" t="str">
        <f>IF(AND('Mapa final'!$AD$10="Alta",'Mapa final'!$AF$10="Leve"),CONCATENATE("R2C",'Mapa final'!$R$10),"")</f>
        <v/>
      </c>
      <c r="AA37" s="58" t="str">
        <f>IF(AND('Mapa final'!$AD$10="Alta",'Mapa final'!$AF$10="Leve"),CONCATENATE("R2C",'Mapa final'!$R$10),"")</f>
        <v/>
      </c>
      <c r="AB37" s="44" t="str">
        <f>IF(AND('Mapa final'!$AD$10="Muy Alta",'Mapa final'!$AF$10="Leve"),CONCATENATE("R2C",'Mapa final'!$R$10),"")</f>
        <v/>
      </c>
      <c r="AC37" s="193" t="str">
        <f>IF(AND('Mapa final'!$AD$10="Muy Alta",'Mapa final'!$AF$10="Leve"),CONCATENATE("R2C",'Mapa final'!$R$10),"")</f>
        <v/>
      </c>
      <c r="AD37" s="193" t="str">
        <f>IF(AND('Mapa final'!$AD$10="Muy Alta",'Mapa final'!$AF$10="Leve"),CONCATENATE("R2C",'Mapa final'!$R$10),"")</f>
        <v/>
      </c>
      <c r="AE37" s="193" t="str">
        <f>IF(AND('Mapa final'!$AD$10="Muy Alta",'Mapa final'!$AF$10="Leve"),CONCATENATE("R2C",'Mapa final'!$R$10),"")</f>
        <v/>
      </c>
      <c r="AF37" s="193" t="str">
        <f>IF(AND('Mapa final'!$AD$10="Muy Alta",'Mapa final'!$AF$10="Leve"),CONCATENATE("R2C",'Mapa final'!$R$10),"")</f>
        <v/>
      </c>
      <c r="AG37" s="45" t="str">
        <f>IF(AND('Mapa final'!$AD$10="Muy Alta",'Mapa final'!$AF$10="Leve"),CONCATENATE("R2C",'Mapa final'!$R$10),"")</f>
        <v/>
      </c>
      <c r="AH37" s="46" t="str">
        <f>IF(AND('Mapa final'!$AD$10="Muy Alta",'Mapa final'!$AF$10="Catastrófico"),CONCATENATE("R2C",'Mapa final'!$R$10),"")</f>
        <v/>
      </c>
      <c r="AI37" s="195" t="str">
        <f>IF(AND('Mapa final'!$AD$10="Muy Alta",'Mapa final'!$AF$10="Catastrófico"),CONCATENATE("R2C",'Mapa final'!$R$10),"")</f>
        <v/>
      </c>
      <c r="AJ37" s="195" t="str">
        <f>IF(AND('Mapa final'!$AD$10="Muy Alta",'Mapa final'!$AF$10="Catastrófico"),CONCATENATE("R2C",'Mapa final'!$R$10),"")</f>
        <v/>
      </c>
      <c r="AK37" s="195" t="str">
        <f>IF(AND('Mapa final'!$AD$10="Muy Alta",'Mapa final'!$AF$10="Catastrófico"),CONCATENATE("R2C",'Mapa final'!$R$10),"")</f>
        <v/>
      </c>
      <c r="AL37" s="195" t="str">
        <f>IF(AND('Mapa final'!$AD$10="Muy Alta",'Mapa final'!$AF$10="Catastrófico"),CONCATENATE("R2C",'Mapa final'!$R$10),"")</f>
        <v/>
      </c>
      <c r="AM37" s="47" t="str">
        <f>IF(AND('Mapa final'!$AD$10="Muy Alta",'Mapa final'!$AF$10="Catastrófico"),CONCATENATE("R2C",'Mapa final'!$R$10),"")</f>
        <v/>
      </c>
      <c r="AN37" s="70"/>
      <c r="AO37" s="470"/>
      <c r="AP37" s="471"/>
      <c r="AQ37" s="471"/>
      <c r="AR37" s="471"/>
      <c r="AS37" s="471"/>
      <c r="AT37" s="472"/>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row>
    <row r="38" spans="1:80" ht="15" customHeight="1" x14ac:dyDescent="0.25">
      <c r="A38" s="70"/>
      <c r="B38" s="352"/>
      <c r="C38" s="352"/>
      <c r="D38" s="353"/>
      <c r="E38" s="451"/>
      <c r="F38" s="450"/>
      <c r="G38" s="450"/>
      <c r="H38" s="450"/>
      <c r="I38" s="450"/>
      <c r="J38" s="65" t="str">
        <f>IF(AND('Mapa final'!$AD$10="Baja",'Mapa final'!$AF$10="Leve"),CONCATENATE("R2C",'Mapa final'!$R$10),"")</f>
        <v/>
      </c>
      <c r="K38" s="196" t="str">
        <f>IF(AND('Mapa final'!$AD$10="Baja",'Mapa final'!$AF$10="Leve"),CONCATENATE("R2C",'Mapa final'!$R$10),"")</f>
        <v/>
      </c>
      <c r="L38" s="196" t="str">
        <f>IF(AND('Mapa final'!$AD$10="Baja",'Mapa final'!$AF$10="Leve"),CONCATENATE("R2C",'Mapa final'!$R$10),"")</f>
        <v/>
      </c>
      <c r="M38" s="196" t="str">
        <f>IF(AND('Mapa final'!$AD$10="Baja",'Mapa final'!$AF$10="Leve"),CONCATENATE("R2C",'Mapa final'!$R$10),"")</f>
        <v/>
      </c>
      <c r="N38" s="196" t="str">
        <f>IF(AND('Mapa final'!$AD$10="Baja",'Mapa final'!$AF$10="Leve"),CONCATENATE("R2C",'Mapa final'!$R$10),"")</f>
        <v/>
      </c>
      <c r="O38" s="66" t="str">
        <f>IF(AND('Mapa final'!$AD$10="Baja",'Mapa final'!$AF$10="Leve"),CONCATENATE("R2C",'Mapa final'!$R$10),"")</f>
        <v/>
      </c>
      <c r="P38" s="194" t="str">
        <f>IF(AND('Mapa final'!$AD$10="Alta",'Mapa final'!$AF$10="Leve"),CONCATENATE("R2C",'Mapa final'!$R$10),"")</f>
        <v/>
      </c>
      <c r="Q38" s="194" t="str">
        <f>IF(AND('Mapa final'!$AD$10="Alta",'Mapa final'!$AF$10="Leve"),CONCATENATE("R2C",'Mapa final'!$R$10),"")</f>
        <v/>
      </c>
      <c r="R38" s="194" t="str">
        <f>IF(AND('Mapa final'!$AD$10="Alta",'Mapa final'!$AF$10="Leve"),CONCATENATE("R2C",'Mapa final'!$R$10),"")</f>
        <v/>
      </c>
      <c r="S38" s="194" t="str">
        <f>IF(AND('Mapa final'!$AD$10="Alta",'Mapa final'!$AF$10="Leve"),CONCATENATE("R2C",'Mapa final'!$R$10),"")</f>
        <v/>
      </c>
      <c r="T38" s="194" t="str">
        <f>IF(AND('Mapa final'!$AD$10="Alta",'Mapa final'!$AF$10="Leve"),CONCATENATE("R2C",'Mapa final'!$R$10),"")</f>
        <v/>
      </c>
      <c r="U38" s="58" t="str">
        <f>IF(AND('Mapa final'!$AD$10="Alta",'Mapa final'!$AF$10="Leve"),CONCATENATE("R2C",'Mapa final'!$R$10),"")</f>
        <v/>
      </c>
      <c r="V38" s="57" t="str">
        <f>IF(AND('Mapa final'!$AD$10="Alta",'Mapa final'!$AF$10="Leve"),CONCATENATE("R2C",'Mapa final'!$R$10),"")</f>
        <v/>
      </c>
      <c r="W38" s="194" t="str">
        <f>IF(AND('Mapa final'!$AD$10="Alta",'Mapa final'!$AF$10="Leve"),CONCATENATE("R2C",'Mapa final'!$R$10),"")</f>
        <v/>
      </c>
      <c r="X38" s="194" t="str">
        <f>IF(AND('Mapa final'!$AD$10="Alta",'Mapa final'!$AF$10="Leve"),CONCATENATE("R2C",'Mapa final'!$R$10),"")</f>
        <v/>
      </c>
      <c r="Y38" s="194" t="str">
        <f>IF(AND('Mapa final'!$AD$10="Alta",'Mapa final'!$AF$10="Leve"),CONCATENATE("R2C",'Mapa final'!$R$10),"")</f>
        <v/>
      </c>
      <c r="Z38" s="194" t="str">
        <f>IF(AND('Mapa final'!$AD$10="Alta",'Mapa final'!$AF$10="Leve"),CONCATENATE("R2C",'Mapa final'!$R$10),"")</f>
        <v/>
      </c>
      <c r="AA38" s="58" t="str">
        <f>IF(AND('Mapa final'!$AD$10="Alta",'Mapa final'!$AF$10="Leve"),CONCATENATE("R2C",'Mapa final'!$R$10),"")</f>
        <v/>
      </c>
      <c r="AB38" s="44" t="str">
        <f>IF(AND('Mapa final'!$AD$10="Muy Alta",'Mapa final'!$AF$10="Leve"),CONCATENATE("R2C",'Mapa final'!$R$10),"")</f>
        <v/>
      </c>
      <c r="AC38" s="193" t="str">
        <f>IF(AND('Mapa final'!$AD$10="Muy Alta",'Mapa final'!$AF$10="Leve"),CONCATENATE("R2C",'Mapa final'!$R$10),"")</f>
        <v/>
      </c>
      <c r="AD38" s="193" t="str">
        <f>IF(AND('Mapa final'!$AD$10="Muy Alta",'Mapa final'!$AF$10="Leve"),CONCATENATE("R2C",'Mapa final'!$R$10),"")</f>
        <v/>
      </c>
      <c r="AE38" s="193" t="str">
        <f>IF(AND('Mapa final'!$AD$10="Muy Alta",'Mapa final'!$AF$10="Leve"),CONCATENATE("R2C",'Mapa final'!$R$10),"")</f>
        <v/>
      </c>
      <c r="AF38" s="193" t="str">
        <f>IF(AND('Mapa final'!$AD$10="Muy Alta",'Mapa final'!$AF$10="Leve"),CONCATENATE("R2C",'Mapa final'!$R$10),"")</f>
        <v/>
      </c>
      <c r="AG38" s="45" t="str">
        <f>IF(AND('Mapa final'!$AD$10="Muy Alta",'Mapa final'!$AF$10="Leve"),CONCATENATE("R2C",'Mapa final'!$R$10),"")</f>
        <v/>
      </c>
      <c r="AH38" s="46" t="str">
        <f>IF(AND('Mapa final'!$AD$10="Muy Alta",'Mapa final'!$AF$10="Catastrófico"),CONCATENATE("R2C",'Mapa final'!$R$10),"")</f>
        <v/>
      </c>
      <c r="AI38" s="195" t="str">
        <f>IF(AND('Mapa final'!$AD$10="Muy Alta",'Mapa final'!$AF$10="Catastrófico"),CONCATENATE("R2C",'Mapa final'!$R$10),"")</f>
        <v/>
      </c>
      <c r="AJ38" s="195" t="str">
        <f>IF(AND('Mapa final'!$AD$10="Muy Alta",'Mapa final'!$AF$10="Catastrófico"),CONCATENATE("R2C",'Mapa final'!$R$10),"")</f>
        <v/>
      </c>
      <c r="AK38" s="195" t="str">
        <f>IF(AND('Mapa final'!$AD$10="Muy Alta",'Mapa final'!$AF$10="Catastrófico"),CONCATENATE("R2C",'Mapa final'!$R$10),"")</f>
        <v/>
      </c>
      <c r="AL38" s="195" t="str">
        <f>IF(AND('Mapa final'!$AD$10="Muy Alta",'Mapa final'!$AF$10="Catastrófico"),CONCATENATE("R2C",'Mapa final'!$R$10),"")</f>
        <v/>
      </c>
      <c r="AM38" s="47" t="str">
        <f>IF(AND('Mapa final'!$AD$10="Muy Alta",'Mapa final'!$AF$10="Catastrófico"),CONCATENATE("R2C",'Mapa final'!$R$10),"")</f>
        <v/>
      </c>
      <c r="AN38" s="70"/>
      <c r="AO38" s="470"/>
      <c r="AP38" s="471"/>
      <c r="AQ38" s="471"/>
      <c r="AR38" s="471"/>
      <c r="AS38" s="471"/>
      <c r="AT38" s="472"/>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row>
    <row r="39" spans="1:80" ht="15" customHeight="1" x14ac:dyDescent="0.25">
      <c r="A39" s="70"/>
      <c r="B39" s="352"/>
      <c r="C39" s="352"/>
      <c r="D39" s="353"/>
      <c r="E39" s="451"/>
      <c r="F39" s="450"/>
      <c r="G39" s="450"/>
      <c r="H39" s="450"/>
      <c r="I39" s="450"/>
      <c r="J39" s="65" t="str">
        <f>IF(AND('Mapa final'!$AD$10="Baja",'Mapa final'!$AF$10="Leve"),CONCATENATE("R2C",'Mapa final'!$R$10),"")</f>
        <v/>
      </c>
      <c r="K39" s="196" t="str">
        <f>IF(AND('Mapa final'!$AD$10="Baja",'Mapa final'!$AF$10="Leve"),CONCATENATE("R2C",'Mapa final'!$R$10),"")</f>
        <v/>
      </c>
      <c r="L39" s="196" t="str">
        <f>IF(AND('Mapa final'!$AD$10="Baja",'Mapa final'!$AF$10="Leve"),CONCATENATE("R2C",'Mapa final'!$R$10),"")</f>
        <v/>
      </c>
      <c r="M39" s="196" t="str">
        <f>IF(AND('Mapa final'!$AD$10="Baja",'Mapa final'!$AF$10="Leve"),CONCATENATE("R2C",'Mapa final'!$R$10),"")</f>
        <v/>
      </c>
      <c r="N39" s="196" t="str">
        <f>IF(AND('Mapa final'!$AD$10="Baja",'Mapa final'!$AF$10="Leve"),CONCATENATE("R2C",'Mapa final'!$R$10),"")</f>
        <v/>
      </c>
      <c r="O39" s="66" t="str">
        <f>IF(AND('Mapa final'!$AD$10="Baja",'Mapa final'!$AF$10="Leve"),CONCATENATE("R2C",'Mapa final'!$R$10),"")</f>
        <v/>
      </c>
      <c r="P39" s="194" t="str">
        <f>IF(AND('Mapa final'!$AD$10="Alta",'Mapa final'!$AF$10="Leve"),CONCATENATE("R2C",'Mapa final'!$R$10),"")</f>
        <v/>
      </c>
      <c r="Q39" s="194" t="str">
        <f>IF(AND('Mapa final'!$AD$10="Alta",'Mapa final'!$AF$10="Leve"),CONCATENATE("R2C",'Mapa final'!$R$10),"")</f>
        <v/>
      </c>
      <c r="R39" s="194" t="str">
        <f>IF(AND('Mapa final'!$AD$10="Alta",'Mapa final'!$AF$10="Leve"),CONCATENATE("R2C",'Mapa final'!$R$10),"")</f>
        <v/>
      </c>
      <c r="S39" s="194" t="str">
        <f>IF(AND('Mapa final'!$AD$10="Alta",'Mapa final'!$AF$10="Leve"),CONCATENATE("R2C",'Mapa final'!$R$10),"")</f>
        <v/>
      </c>
      <c r="T39" s="194" t="str">
        <f>IF(AND('Mapa final'!$AD$10="Alta",'Mapa final'!$AF$10="Leve"),CONCATENATE("R2C",'Mapa final'!$R$10),"")</f>
        <v/>
      </c>
      <c r="U39" s="58" t="str">
        <f>IF(AND('Mapa final'!$AD$10="Alta",'Mapa final'!$AF$10="Leve"),CONCATENATE("R2C",'Mapa final'!$R$10),"")</f>
        <v/>
      </c>
      <c r="V39" s="57" t="str">
        <f>IF(AND('Mapa final'!$AD$10="Alta",'Mapa final'!$AF$10="Leve"),CONCATENATE("R2C",'Mapa final'!$R$10),"")</f>
        <v/>
      </c>
      <c r="W39" s="194" t="str">
        <f>IF(AND('Mapa final'!$AD$10="Alta",'Mapa final'!$AF$10="Leve"),CONCATENATE("R2C",'Mapa final'!$R$10),"")</f>
        <v/>
      </c>
      <c r="X39" s="228" t="str">
        <f>IF(AND('Mapa final'!$AD$16="baja",'Mapa final'!$AF$16="moderado"),CONCATENATE("R6C",'Mapa final'!$R$16),"")</f>
        <v>R6C6</v>
      </c>
      <c r="Y39" s="194" t="str">
        <f>IF(AND('Mapa final'!$AD$10="Alta",'Mapa final'!$AF$10="Leve"),CONCATENATE("R2C",'Mapa final'!$R$10),"")</f>
        <v/>
      </c>
      <c r="Z39" s="194" t="str">
        <f>IF(AND('Mapa final'!$AD$10="Alta",'Mapa final'!$AF$10="Leve"),CONCATENATE("R2C",'Mapa final'!$R$10),"")</f>
        <v/>
      </c>
      <c r="AA39" s="58" t="str">
        <f>IF(AND('Mapa final'!$AD$10="Alta",'Mapa final'!$AF$10="Leve"),CONCATENATE("R2C",'Mapa final'!$R$10),"")</f>
        <v/>
      </c>
      <c r="AB39" s="44" t="str">
        <f>IF(AND('Mapa final'!$AD$10="Muy Alta",'Mapa final'!$AF$10="Leve"),CONCATENATE("R2C",'Mapa final'!$R$10),"")</f>
        <v/>
      </c>
      <c r="AC39" s="193" t="str">
        <f>IF(AND('Mapa final'!$AD$10="Muy Alta",'Mapa final'!$AF$10="Leve"),CONCATENATE("R2C",'Mapa final'!$R$10),"")</f>
        <v/>
      </c>
      <c r="AD39" s="193" t="str">
        <f>IF(AND('Mapa final'!$AD$10="Muy Alta",'Mapa final'!$AF$10="Leve"),CONCATENATE("R2C",'Mapa final'!$R$10),"")</f>
        <v/>
      </c>
      <c r="AE39" s="193" t="str">
        <f>IF(AND('Mapa final'!$AD$10="Muy Alta",'Mapa final'!$AF$10="Leve"),CONCATENATE("R2C",'Mapa final'!$R$10),"")</f>
        <v/>
      </c>
      <c r="AF39" s="193" t="str">
        <f>IF(AND('Mapa final'!$AD$10="Muy Alta",'Mapa final'!$AF$10="Leve"),CONCATENATE("R2C",'Mapa final'!$R$10),"")</f>
        <v/>
      </c>
      <c r="AG39" s="45" t="str">
        <f>IF(AND('Mapa final'!$AD$10="Muy Alta",'Mapa final'!$AF$10="Leve"),CONCATENATE("R2C",'Mapa final'!$R$10),"")</f>
        <v/>
      </c>
      <c r="AH39" s="46" t="str">
        <f>IF(AND('Mapa final'!$AD$10="Muy Alta",'Mapa final'!$AF$10="Catastrófico"),CONCATENATE("R2C",'Mapa final'!$R$10),"")</f>
        <v/>
      </c>
      <c r="AI39" s="195" t="str">
        <f>IF(AND('Mapa final'!$AD$10="Muy Alta",'Mapa final'!$AF$10="Catastrófico"),CONCATENATE("R2C",'Mapa final'!$R$10),"")</f>
        <v/>
      </c>
      <c r="AJ39" s="195" t="str">
        <f>IF(AND('Mapa final'!$AD$10="Muy Alta",'Mapa final'!$AF$10="Catastrófico"),CONCATENATE("R2C",'Mapa final'!$R$10),"")</f>
        <v/>
      </c>
      <c r="AK39" s="195" t="str">
        <f>IF(AND('Mapa final'!$AD$10="Muy Alta",'Mapa final'!$AF$10="Catastrófico"),CONCATENATE("R2C",'Mapa final'!$R$10),"")</f>
        <v/>
      </c>
      <c r="AL39" s="195" t="str">
        <f>IF(AND('Mapa final'!$AD$10="Muy Alta",'Mapa final'!$AF$10="Catastrófico"),CONCATENATE("R2C",'Mapa final'!$R$10),"")</f>
        <v/>
      </c>
      <c r="AM39" s="47" t="str">
        <f>IF(AND('Mapa final'!$AD$10="Muy Alta",'Mapa final'!$AF$10="Catastrófico"),CONCATENATE("R2C",'Mapa final'!$R$10),"")</f>
        <v/>
      </c>
      <c r="AN39" s="70"/>
      <c r="AO39" s="470"/>
      <c r="AP39" s="471"/>
      <c r="AQ39" s="471"/>
      <c r="AR39" s="471"/>
      <c r="AS39" s="471"/>
      <c r="AT39" s="472"/>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row>
    <row r="40" spans="1:80" ht="15" customHeight="1" x14ac:dyDescent="0.25">
      <c r="A40" s="70"/>
      <c r="B40" s="352"/>
      <c r="C40" s="352"/>
      <c r="D40" s="353"/>
      <c r="E40" s="451"/>
      <c r="F40" s="450"/>
      <c r="G40" s="450"/>
      <c r="H40" s="450"/>
      <c r="I40" s="450"/>
      <c r="J40" s="226" t="str">
        <f>IF(AND('Mapa final'!$AD$12="Baja",'Mapa final'!$AF$12="Leve"),CONCATENATE("R3C",'Mapa final'!$R$1),"")</f>
        <v>R3C</v>
      </c>
      <c r="K40" s="196" t="str">
        <f>IF(AND('Mapa final'!$AD$10="Baja",'Mapa final'!$AF$10="Leve"),CONCATENATE("R2C",'Mapa final'!$R$10),"")</f>
        <v/>
      </c>
      <c r="L40" s="227" t="str">
        <f>IF(AND('Mapa final'!$AD$14="Baja",'Mapa final'!$AF$14="Leve"),CONCATENATE("R4C",'Mapa final'!$R$14),"")</f>
        <v>R4C4</v>
      </c>
      <c r="M40" s="196" t="str">
        <f>IF(AND('Mapa final'!$AD$10="Baja",'Mapa final'!$AF$10="Leve"),CONCATENATE("R2C",'Mapa final'!$R$10),"")</f>
        <v/>
      </c>
      <c r="N40" s="196" t="str">
        <f>IF(AND('Mapa final'!$AD$10="Baja",'Mapa final'!$AF$10="Leve"),CONCATENATE("R2C",'Mapa final'!$R$10),"")</f>
        <v/>
      </c>
      <c r="O40" s="66" t="str">
        <f>IF(AND('Mapa final'!$AD$10="Baja",'Mapa final'!$AF$10="Leve"),CONCATENATE("R2C",'Mapa final'!$R$10),"")</f>
        <v/>
      </c>
      <c r="P40" s="194" t="str">
        <f>IF(AND('Mapa final'!$AD$10="Alta",'Mapa final'!$AF$10="Leve"),CONCATENATE("R2C",'Mapa final'!$R$10),"")</f>
        <v/>
      </c>
      <c r="Q40" s="194" t="str">
        <f>IF(AND('Mapa final'!$AD$10="Alta",'Mapa final'!$AF$10="Leve"),CONCATENATE("R2C",'Mapa final'!$R$10),"")</f>
        <v/>
      </c>
      <c r="R40" s="194" t="str">
        <f>IF(AND('Mapa final'!$AD$10="Alta",'Mapa final'!$AF$10="Leve"),CONCATENATE("R2C",'Mapa final'!$R$10),"")</f>
        <v/>
      </c>
      <c r="S40" s="194" t="str">
        <f>IF(AND('Mapa final'!$AD$10="Alta",'Mapa final'!$AF$10="Leve"),CONCATENATE("R2C",'Mapa final'!$R$10),"")</f>
        <v/>
      </c>
      <c r="T40" s="194" t="str">
        <f>IF(AND('Mapa final'!$AD$10="Alta",'Mapa final'!$AF$10="Leve"),CONCATENATE("R2C",'Mapa final'!$R$10),"")</f>
        <v/>
      </c>
      <c r="U40" s="58" t="str">
        <f>IF(AND('Mapa final'!$AD$10="Alta",'Mapa final'!$AF$10="Leve"),CONCATENATE("R2C",'Mapa final'!$R$10),"")</f>
        <v/>
      </c>
      <c r="V40" s="57" t="str">
        <f>IF(AND('Mapa final'!$AD$10="Alta",'Mapa final'!$AF$10="Leve"),CONCATENATE("R2C",'Mapa final'!$R$10),"")</f>
        <v/>
      </c>
      <c r="W40" s="194" t="str">
        <f>IF(AND('Mapa final'!$AD$10="Alta",'Mapa final'!$AF$10="Leve"),CONCATENATE("R2C",'Mapa final'!$R$10),"")</f>
        <v/>
      </c>
      <c r="X40" s="194" t="str">
        <f>IF(AND('Mapa final'!$AD$10="Alta",'Mapa final'!$AF$10="Leve"),CONCATENATE("R2C",'Mapa final'!$R$10),"")</f>
        <v/>
      </c>
      <c r="Y40" s="194" t="str">
        <f>IF(AND('Mapa final'!$AD$10="Alta",'Mapa final'!$AF$10="Leve"),CONCATENATE("R2C",'Mapa final'!$R$10),"")</f>
        <v/>
      </c>
      <c r="Z40" s="194" t="str">
        <f>IF(AND('Mapa final'!$AD$10="Alta",'Mapa final'!$AF$10="Leve"),CONCATENATE("R2C",'Mapa final'!$R$10),"")</f>
        <v/>
      </c>
      <c r="AA40" s="58" t="str">
        <f>IF(AND('Mapa final'!$AD$10="Alta",'Mapa final'!$AF$10="Leve"),CONCATENATE("R2C",'Mapa final'!$R$10),"")</f>
        <v/>
      </c>
      <c r="AB40" s="44" t="str">
        <f>IF(AND('Mapa final'!$AD$10="Muy Alta",'Mapa final'!$AF$10="Leve"),CONCATENATE("R2C",'Mapa final'!$R$10),"")</f>
        <v/>
      </c>
      <c r="AC40" s="193" t="str">
        <f>IF(AND('Mapa final'!$AD$10="Muy Alta",'Mapa final'!$AF$10="Leve"),CONCATENATE("R2C",'Mapa final'!$R$10),"")</f>
        <v/>
      </c>
      <c r="AD40" s="193" t="str">
        <f>IF(AND('Mapa final'!$AD$10="Muy Alta",'Mapa final'!$AF$10="Leve"),CONCATENATE("R2C",'Mapa final'!$R$10),"")</f>
        <v/>
      </c>
      <c r="AE40" s="193" t="str">
        <f>IF(AND('Mapa final'!$AD$10="Muy Alta",'Mapa final'!$AF$10="Leve"),CONCATENATE("R2C",'Mapa final'!$R$10),"")</f>
        <v/>
      </c>
      <c r="AF40" s="193" t="str">
        <f>IF(AND('Mapa final'!$AD$10="Muy Alta",'Mapa final'!$AF$10="Leve"),CONCATENATE("R2C",'Mapa final'!$R$10),"")</f>
        <v/>
      </c>
      <c r="AG40" s="45" t="str">
        <f>IF(AND('Mapa final'!$AD$10="Muy Alta",'Mapa final'!$AF$10="Leve"),CONCATENATE("R2C",'Mapa final'!$R$10),"")</f>
        <v/>
      </c>
      <c r="AH40" s="46" t="str">
        <f>IF(AND('Mapa final'!$AD$10="Muy Alta",'Mapa final'!$AF$10="Catastrófico"),CONCATENATE("R2C",'Mapa final'!$R$10),"")</f>
        <v/>
      </c>
      <c r="AI40" s="195" t="str">
        <f>IF(AND('Mapa final'!$AD$10="Muy Alta",'Mapa final'!$AF$10="Catastrófico"),CONCATENATE("R2C",'Mapa final'!$R$10),"")</f>
        <v/>
      </c>
      <c r="AJ40" s="195" t="str">
        <f>IF(AND('Mapa final'!$AD$10="Muy Alta",'Mapa final'!$AF$10="Catastrófico"),CONCATENATE("R2C",'Mapa final'!$R$10),"")</f>
        <v/>
      </c>
      <c r="AK40" s="195" t="str">
        <f>IF(AND('Mapa final'!$AD$10="Muy Alta",'Mapa final'!$AF$10="Catastrófico"),CONCATENATE("R2C",'Mapa final'!$R$10),"")</f>
        <v/>
      </c>
      <c r="AL40" s="195" t="str">
        <f>IF(AND('Mapa final'!$AD$10="Muy Alta",'Mapa final'!$AF$10="Catastrófico"),CONCATENATE("R2C",'Mapa final'!$R$10),"")</f>
        <v/>
      </c>
      <c r="AM40" s="47" t="str">
        <f>IF(AND('Mapa final'!$AD$10="Muy Alta",'Mapa final'!$AF$10="Catastrófico"),CONCATENATE("R2C",'Mapa final'!$R$10),"")</f>
        <v/>
      </c>
      <c r="AN40" s="70"/>
      <c r="AO40" s="470"/>
      <c r="AP40" s="471"/>
      <c r="AQ40" s="471"/>
      <c r="AR40" s="471"/>
      <c r="AS40" s="471"/>
      <c r="AT40" s="472"/>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row>
    <row r="41" spans="1:80" ht="15" customHeight="1" x14ac:dyDescent="0.25">
      <c r="A41" s="70"/>
      <c r="B41" s="352"/>
      <c r="C41" s="352"/>
      <c r="D41" s="353"/>
      <c r="E41" s="451"/>
      <c r="F41" s="450"/>
      <c r="G41" s="450"/>
      <c r="H41" s="450"/>
      <c r="I41" s="450"/>
      <c r="J41" s="65" t="str">
        <f>IF(AND('Mapa final'!$AD$10="Baja",'Mapa final'!$AF$10="Leve"),CONCATENATE("R2C",'Mapa final'!$R$10),"")</f>
        <v/>
      </c>
      <c r="K41" s="196" t="str">
        <f>IF(AND('Mapa final'!$AD$10="Baja",'Mapa final'!$AF$10="Leve"),CONCATENATE("R2C",'Mapa final'!$R$10),"")</f>
        <v/>
      </c>
      <c r="L41" s="196" t="str">
        <f>IF(AND('Mapa final'!$AD$10="Baja",'Mapa final'!$AF$10="Leve"),CONCATENATE("R2C",'Mapa final'!$R$10),"")</f>
        <v/>
      </c>
      <c r="M41" s="196" t="str">
        <f>IF(AND('Mapa final'!$AD$10="Baja",'Mapa final'!$AF$10="Leve"),CONCATENATE("R2C",'Mapa final'!$R$10),"")</f>
        <v/>
      </c>
      <c r="N41" s="196" t="str">
        <f>IF(AND('Mapa final'!$AD$10="Baja",'Mapa final'!$AF$10="Leve"),CONCATENATE("R2C",'Mapa final'!$R$10),"")</f>
        <v/>
      </c>
      <c r="O41" s="66" t="str">
        <f>IF(AND('Mapa final'!$AD$10="Baja",'Mapa final'!$AF$10="Leve"),CONCATENATE("R2C",'Mapa final'!$R$10),"")</f>
        <v/>
      </c>
      <c r="P41" s="194" t="str">
        <f>IF(AND('Mapa final'!$AD$10="Alta",'Mapa final'!$AF$10="Leve"),CONCATENATE("R2C",'Mapa final'!$R$10),"")</f>
        <v/>
      </c>
      <c r="Q41" s="194" t="str">
        <f>IF(AND('Mapa final'!$AD$10="Alta",'Mapa final'!$AF$10="Leve"),CONCATENATE("R2C",'Mapa final'!$R$10),"")</f>
        <v/>
      </c>
      <c r="R41" s="194" t="str">
        <f>IF(AND('Mapa final'!$AD$10="Alta",'Mapa final'!$AF$10="Leve"),CONCATENATE("R2C",'Mapa final'!$R$10),"")</f>
        <v/>
      </c>
      <c r="S41" s="194" t="str">
        <f>IF(AND('Mapa final'!$AD$10="Alta",'Mapa final'!$AF$10="Leve"),CONCATENATE("R2C",'Mapa final'!$R$10),"")</f>
        <v/>
      </c>
      <c r="T41" s="194" t="str">
        <f>IF(AND('Mapa final'!$AD$10="Alta",'Mapa final'!$AF$10="Leve"),CONCATENATE("R2C",'Mapa final'!$R$10),"")</f>
        <v/>
      </c>
      <c r="U41" s="58" t="str">
        <f>IF(AND('Mapa final'!$AD$10="Alta",'Mapa final'!$AF$10="Leve"),CONCATENATE("R2C",'Mapa final'!$R$10),"")</f>
        <v/>
      </c>
      <c r="V41" s="57" t="str">
        <f>IF(AND('Mapa final'!$AD$10="Alta",'Mapa final'!$AF$10="Leve"),CONCATENATE("R2C",'Mapa final'!$R$10),"")</f>
        <v/>
      </c>
      <c r="W41" s="194" t="str">
        <f>IF(AND('Mapa final'!$AD$10="Alta",'Mapa final'!$AF$10="Leve"),CONCATENATE("R2C",'Mapa final'!$R$10),"")</f>
        <v/>
      </c>
      <c r="X41" s="194" t="str">
        <f>IF(AND('Mapa final'!$AD$10="Alta",'Mapa final'!$AF$10="Leve"),CONCATENATE("R2C",'Mapa final'!$R$10),"")</f>
        <v/>
      </c>
      <c r="Y41" s="194" t="str">
        <f>IF(AND('Mapa final'!$AD$10="Alta",'Mapa final'!$AF$10="Leve"),CONCATENATE("R2C",'Mapa final'!$R$10),"")</f>
        <v/>
      </c>
      <c r="Z41" s="194" t="str">
        <f>IF(AND('Mapa final'!$AD$10="Alta",'Mapa final'!$AF$10="Leve"),CONCATENATE("R2C",'Mapa final'!$R$10),"")</f>
        <v/>
      </c>
      <c r="AA41" s="58" t="str">
        <f>IF(AND('Mapa final'!$AD$10="Alta",'Mapa final'!$AF$10="Leve"),CONCATENATE("R2C",'Mapa final'!$R$10),"")</f>
        <v/>
      </c>
      <c r="AB41" s="44" t="str">
        <f>IF(AND('Mapa final'!$AD$10="Muy Alta",'Mapa final'!$AF$10="Leve"),CONCATENATE("R2C",'Mapa final'!$R$10),"")</f>
        <v/>
      </c>
      <c r="AC41" s="193" t="str">
        <f>IF(AND('Mapa final'!$AD$10="Muy Alta",'Mapa final'!$AF$10="Leve"),CONCATENATE("R2C",'Mapa final'!$R$10),"")</f>
        <v/>
      </c>
      <c r="AD41" s="193" t="str">
        <f>IF(AND('Mapa final'!$AD$10="Muy Alta",'Mapa final'!$AF$10="Leve"),CONCATENATE("R2C",'Mapa final'!$R$10),"")</f>
        <v/>
      </c>
      <c r="AE41" s="193" t="str">
        <f>IF(AND('Mapa final'!$AD$10="Muy Alta",'Mapa final'!$AF$10="Leve"),CONCATENATE("R2C",'Mapa final'!$R$10),"")</f>
        <v/>
      </c>
      <c r="AF41" s="193" t="str">
        <f>IF(AND('Mapa final'!$AD$10="Muy Alta",'Mapa final'!$AF$10="Leve"),CONCATENATE("R2C",'Mapa final'!$R$10),"")</f>
        <v/>
      </c>
      <c r="AG41" s="45" t="str">
        <f>IF(AND('Mapa final'!$AD$10="Muy Alta",'Mapa final'!$AF$10="Leve"),CONCATENATE("R2C",'Mapa final'!$R$10),"")</f>
        <v/>
      </c>
      <c r="AH41" s="46" t="str">
        <f>IF(AND('Mapa final'!$AD$10="Muy Alta",'Mapa final'!$AF$10="Catastrófico"),CONCATENATE("R2C",'Mapa final'!$R$10),"")</f>
        <v/>
      </c>
      <c r="AI41" s="195" t="str">
        <f>IF(AND('Mapa final'!$AD$10="Muy Alta",'Mapa final'!$AF$10="Catastrófico"),CONCATENATE("R2C",'Mapa final'!$R$10),"")</f>
        <v/>
      </c>
      <c r="AJ41" s="195" t="str">
        <f>IF(AND('Mapa final'!$AD$10="Muy Alta",'Mapa final'!$AF$10="Catastrófico"),CONCATENATE("R2C",'Mapa final'!$R$10),"")</f>
        <v/>
      </c>
      <c r="AK41" s="195" t="str">
        <f>IF(AND('Mapa final'!$AD$10="Muy Alta",'Mapa final'!$AF$10="Catastrófico"),CONCATENATE("R2C",'Mapa final'!$R$10),"")</f>
        <v/>
      </c>
      <c r="AL41" s="195" t="str">
        <f>IF(AND('Mapa final'!$AD$10="Muy Alta",'Mapa final'!$AF$10="Catastrófico"),CONCATENATE("R2C",'Mapa final'!$R$10),"")</f>
        <v/>
      </c>
      <c r="AM41" s="47" t="str">
        <f>IF(AND('Mapa final'!$AD$10="Muy Alta",'Mapa final'!$AF$10="Catastrófico"),CONCATENATE("R2C",'Mapa final'!$R$10),"")</f>
        <v/>
      </c>
      <c r="AN41" s="70"/>
      <c r="AO41" s="470"/>
      <c r="AP41" s="471"/>
      <c r="AQ41" s="471"/>
      <c r="AR41" s="471"/>
      <c r="AS41" s="471"/>
      <c r="AT41" s="472"/>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row>
    <row r="42" spans="1:80" ht="15" customHeight="1" x14ac:dyDescent="0.25">
      <c r="A42" s="70"/>
      <c r="B42" s="352"/>
      <c r="C42" s="352"/>
      <c r="D42" s="353"/>
      <c r="E42" s="451"/>
      <c r="F42" s="450"/>
      <c r="G42" s="450"/>
      <c r="H42" s="450"/>
      <c r="I42" s="450"/>
      <c r="J42" s="65" t="str">
        <f>IF(AND('Mapa final'!$AD$10="Baja",'Mapa final'!$AF$10="Leve"),CONCATENATE("R2C",'Mapa final'!$R$10),"")</f>
        <v/>
      </c>
      <c r="K42" s="196" t="str">
        <f>IF(AND('Mapa final'!$AD$10="Baja",'Mapa final'!$AF$10="Leve"),CONCATENATE("R2C",'Mapa final'!$R$10),"")</f>
        <v/>
      </c>
      <c r="L42" s="196" t="str">
        <f>IF(AND('Mapa final'!$AD$10="Baja",'Mapa final'!$AF$10="Leve"),CONCATENATE("R2C",'Mapa final'!$R$10),"")</f>
        <v/>
      </c>
      <c r="M42" s="196" t="str">
        <f>IF(AND('Mapa final'!$AD$10="Baja",'Mapa final'!$AF$10="Leve"),CONCATENATE("R2C",'Mapa final'!$R$10),"")</f>
        <v/>
      </c>
      <c r="N42" s="196" t="str">
        <f>IF(AND('Mapa final'!$AD$10="Baja",'Mapa final'!$AF$10="Leve"),CONCATENATE("R2C",'Mapa final'!$R$10),"")</f>
        <v/>
      </c>
      <c r="O42" s="66" t="str">
        <f>IF(AND('Mapa final'!$AD$10="Baja",'Mapa final'!$AF$10="Leve"),CONCATENATE("R2C",'Mapa final'!$R$10),"")</f>
        <v/>
      </c>
      <c r="P42" s="194" t="str">
        <f>IF(AND('Mapa final'!$AD$10="Alta",'Mapa final'!$AF$10="Leve"),CONCATENATE("R2C",'Mapa final'!$R$10),"")</f>
        <v/>
      </c>
      <c r="Q42" s="194" t="str">
        <f>IF(AND('Mapa final'!$AD$10="Alta",'Mapa final'!$AF$10="Leve"),CONCATENATE("R2C",'Mapa final'!$R$10),"")</f>
        <v/>
      </c>
      <c r="R42" s="194" t="str">
        <f>IF(AND('Mapa final'!$AD$10="Alta",'Mapa final'!$AF$10="Leve"),CONCATENATE("R2C",'Mapa final'!$R$10),"")</f>
        <v/>
      </c>
      <c r="S42" s="194" t="str">
        <f>IF(AND('Mapa final'!$AD$10="Alta",'Mapa final'!$AF$10="Leve"),CONCATENATE("R2C",'Mapa final'!$R$10),"")</f>
        <v/>
      </c>
      <c r="T42" s="194" t="str">
        <f>IF(AND('Mapa final'!$AD$10="Alta",'Mapa final'!$AF$10="Leve"),CONCATENATE("R2C",'Mapa final'!$R$10),"")</f>
        <v/>
      </c>
      <c r="U42" s="58" t="str">
        <f>IF(AND('Mapa final'!$AD$10="Alta",'Mapa final'!$AF$10="Leve"),CONCATENATE("R2C",'Mapa final'!$R$10),"")</f>
        <v/>
      </c>
      <c r="V42" s="57" t="str">
        <f>IF(AND('Mapa final'!$AD$10="Alta",'Mapa final'!$AF$10="Leve"),CONCATENATE("R2C",'Mapa final'!$R$10),"")</f>
        <v/>
      </c>
      <c r="W42" s="194" t="str">
        <f>IF(AND('Mapa final'!$AD$10="Alta",'Mapa final'!$AF$10="Leve"),CONCATENATE("R2C",'Mapa final'!$R$10),"")</f>
        <v/>
      </c>
      <c r="X42" s="194" t="str">
        <f>IF(AND('Mapa final'!$AD$10="Alta",'Mapa final'!$AF$10="Leve"),CONCATENATE("R2C",'Mapa final'!$R$10),"")</f>
        <v/>
      </c>
      <c r="Y42" s="194" t="str">
        <f>IF(AND('Mapa final'!$AD$10="Alta",'Mapa final'!$AF$10="Leve"),CONCATENATE("R2C",'Mapa final'!$R$10),"")</f>
        <v/>
      </c>
      <c r="Z42" s="194" t="str">
        <f>IF(AND('Mapa final'!$AD$10="Alta",'Mapa final'!$AF$10="Leve"),CONCATENATE("R2C",'Mapa final'!$R$10),"")</f>
        <v/>
      </c>
      <c r="AA42" s="58" t="str">
        <f>IF(AND('Mapa final'!$AD$10="Alta",'Mapa final'!$AF$10="Leve"),CONCATENATE("R2C",'Mapa final'!$R$10),"")</f>
        <v/>
      </c>
      <c r="AB42" s="44" t="str">
        <f>IF(AND('Mapa final'!$AD$10="Muy Alta",'Mapa final'!$AF$10="Leve"),CONCATENATE("R2C",'Mapa final'!$R$10),"")</f>
        <v/>
      </c>
      <c r="AC42" s="193" t="str">
        <f>IF(AND('Mapa final'!$AD$10="Muy Alta",'Mapa final'!$AF$10="Leve"),CONCATENATE("R2C",'Mapa final'!$R$10),"")</f>
        <v/>
      </c>
      <c r="AD42" s="193" t="str">
        <f>IF(AND('Mapa final'!$AD$10="Muy Alta",'Mapa final'!$AF$10="Leve"),CONCATENATE("R2C",'Mapa final'!$R$10),"")</f>
        <v/>
      </c>
      <c r="AE42" s="193" t="str">
        <f>IF(AND('Mapa final'!$AD$10="Muy Alta",'Mapa final'!$AF$10="Leve"),CONCATENATE("R2C",'Mapa final'!$R$10),"")</f>
        <v/>
      </c>
      <c r="AF42" s="193" t="str">
        <f>IF(AND('Mapa final'!$AD$10="Muy Alta",'Mapa final'!$AF$10="Leve"),CONCATENATE("R2C",'Mapa final'!$R$10),"")</f>
        <v/>
      </c>
      <c r="AG42" s="45" t="str">
        <f>IF(AND('Mapa final'!$AD$10="Muy Alta",'Mapa final'!$AF$10="Leve"),CONCATENATE("R2C",'Mapa final'!$R$10),"")</f>
        <v/>
      </c>
      <c r="AH42" s="46" t="str">
        <f>IF(AND('Mapa final'!$AD$10="Muy Alta",'Mapa final'!$AF$10="Catastrófico"),CONCATENATE("R2C",'Mapa final'!$R$10),"")</f>
        <v/>
      </c>
      <c r="AI42" s="195" t="str">
        <f>IF(AND('Mapa final'!$AD$10="Muy Alta",'Mapa final'!$AF$10="Catastrófico"),CONCATENATE("R2C",'Mapa final'!$R$10),"")</f>
        <v/>
      </c>
      <c r="AJ42" s="195" t="str">
        <f>IF(AND('Mapa final'!$AD$10="Muy Alta",'Mapa final'!$AF$10="Catastrófico"),CONCATENATE("R2C",'Mapa final'!$R$10),"")</f>
        <v/>
      </c>
      <c r="AK42" s="195" t="str">
        <f>IF(AND('Mapa final'!$AD$10="Muy Alta",'Mapa final'!$AF$10="Catastrófico"),CONCATENATE("R2C",'Mapa final'!$R$10),"")</f>
        <v/>
      </c>
      <c r="AL42" s="195" t="str">
        <f>IF(AND('Mapa final'!$AD$10="Muy Alta",'Mapa final'!$AF$10="Catastrófico"),CONCATENATE("R2C",'Mapa final'!$R$10),"")</f>
        <v/>
      </c>
      <c r="AM42" s="47" t="str">
        <f>IF(AND('Mapa final'!$AD$10="Muy Alta",'Mapa final'!$AF$10="Catastrófico"),CONCATENATE("R2C",'Mapa final'!$R$10),"")</f>
        <v/>
      </c>
      <c r="AN42" s="70"/>
      <c r="AO42" s="470"/>
      <c r="AP42" s="471"/>
      <c r="AQ42" s="471"/>
      <c r="AR42" s="471"/>
      <c r="AS42" s="471"/>
      <c r="AT42" s="472"/>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row>
    <row r="43" spans="1:80" ht="15" customHeight="1" x14ac:dyDescent="0.25">
      <c r="A43" s="70"/>
      <c r="B43" s="352"/>
      <c r="C43" s="352"/>
      <c r="D43" s="353"/>
      <c r="E43" s="451"/>
      <c r="F43" s="450"/>
      <c r="G43" s="450"/>
      <c r="H43" s="450"/>
      <c r="I43" s="450"/>
      <c r="J43" s="65" t="str">
        <f>IF(AND('Mapa final'!$AD$10="Baja",'Mapa final'!$AF$10="Leve"),CONCATENATE("R2C",'Mapa final'!$R$10),"")</f>
        <v/>
      </c>
      <c r="K43" s="196" t="str">
        <f>IF(AND('Mapa final'!$AD$10="Baja",'Mapa final'!$AF$10="Leve"),CONCATENATE("R2C",'Mapa final'!$R$10),"")</f>
        <v/>
      </c>
      <c r="L43" s="196" t="str">
        <f>IF(AND('Mapa final'!$AD$10="Baja",'Mapa final'!$AF$10="Leve"),CONCATENATE("R2C",'Mapa final'!$R$10),"")</f>
        <v/>
      </c>
      <c r="M43" s="227" t="str">
        <f>IF(AND('Mapa final'!$AD$17="Baja",'Mapa final'!$AF$17="Leve"),CONCATENATE("R7C",'Mapa final'!$R$17),"")</f>
        <v/>
      </c>
      <c r="N43" s="196" t="str">
        <f>IF(AND('Mapa final'!$AD$10="Baja",'Mapa final'!$AF$10="Leve"),CONCATENATE("R2C",'Mapa final'!$R$10),"")</f>
        <v/>
      </c>
      <c r="O43" s="66" t="str">
        <f>IF(AND('Mapa final'!$AD$10="Baja",'Mapa final'!$AF$10="Leve"),CONCATENATE("R2C",'Mapa final'!$R$10),"")</f>
        <v/>
      </c>
      <c r="P43" s="194" t="str">
        <f>IF(AND('Mapa final'!$AD$10="Alta",'Mapa final'!$AF$10="Leve"),CONCATENATE("R2C",'Mapa final'!$R$10),"")</f>
        <v/>
      </c>
      <c r="Q43" s="194" t="str">
        <f>IF(AND('Mapa final'!$AD$10="Alta",'Mapa final'!$AF$10="Leve"),CONCATENATE("R2C",'Mapa final'!$R$10),"")</f>
        <v/>
      </c>
      <c r="R43" s="194" t="str">
        <f>IF(AND('Mapa final'!$AD$10="Alta",'Mapa final'!$AF$10="Leve"),CONCATENATE("R2C",'Mapa final'!$R$10),"")</f>
        <v/>
      </c>
      <c r="S43" s="194" t="str">
        <f>IF(AND('Mapa final'!$AD$10="Alta",'Mapa final'!$AF$10="Leve"),CONCATENATE("R2C",'Mapa final'!$R$10),"")</f>
        <v/>
      </c>
      <c r="T43" s="194" t="str">
        <f>IF(AND('Mapa final'!$AD$10="Alta",'Mapa final'!$AF$10="Leve"),CONCATENATE("R2C",'Mapa final'!$R$10),"")</f>
        <v/>
      </c>
      <c r="U43" s="58" t="str">
        <f>IF(AND('Mapa final'!$AD$10="Alta",'Mapa final'!$AF$10="Leve"),CONCATENATE("R2C",'Mapa final'!$R$10),"")</f>
        <v/>
      </c>
      <c r="V43" s="57" t="str">
        <f>IF(AND('Mapa final'!$AD$10="Alta",'Mapa final'!$AF$10="Leve"),CONCATENATE("R2C",'Mapa final'!$R$10),"")</f>
        <v/>
      </c>
      <c r="W43" s="194" t="str">
        <f>IF(AND('Mapa final'!$AD$10="Alta",'Mapa final'!$AF$10="Leve"),CONCATENATE("R2C",'Mapa final'!$R$10),"")</f>
        <v/>
      </c>
      <c r="X43" s="194" t="str">
        <f>IF(AND('Mapa final'!$AD$10="Alta",'Mapa final'!$AF$10="Leve"),CONCATENATE("R2C",'Mapa final'!$R$10),"")</f>
        <v/>
      </c>
      <c r="Y43" s="194" t="str">
        <f>IF(AND('Mapa final'!$AD$10="Alta",'Mapa final'!$AF$10="Leve"),CONCATENATE("R2C",'Mapa final'!$R$10),"")</f>
        <v/>
      </c>
      <c r="Z43" s="194" t="str">
        <f>IF(AND('Mapa final'!$AD$10="Alta",'Mapa final'!$AF$10="Leve"),CONCATENATE("R2C",'Mapa final'!$R$10),"")</f>
        <v/>
      </c>
      <c r="AA43" s="58" t="str">
        <f>IF(AND('Mapa final'!$AD$10="Alta",'Mapa final'!$AF$10="Leve"),CONCATENATE("R2C",'Mapa final'!$R$10),"")</f>
        <v/>
      </c>
      <c r="AB43" s="44" t="str">
        <f>IF(AND('Mapa final'!$AD$10="Muy Alta",'Mapa final'!$AF$10="Leve"),CONCATENATE("R2C",'Mapa final'!$R$10),"")</f>
        <v/>
      </c>
      <c r="AC43" s="193" t="str">
        <f>IF(AND('Mapa final'!$AD$10="Muy Alta",'Mapa final'!$AF$10="Leve"),CONCATENATE("R2C",'Mapa final'!$R$10),"")</f>
        <v/>
      </c>
      <c r="AD43" s="193" t="str">
        <f>IF(AND('Mapa final'!$AD$10="Muy Alta",'Mapa final'!$AF$10="Leve"),CONCATENATE("R2C",'Mapa final'!$R$10),"")</f>
        <v/>
      </c>
      <c r="AE43" s="193" t="str">
        <f>IF(AND('Mapa final'!$AD$10="Muy Alta",'Mapa final'!$AF$10="Leve"),CONCATENATE("R2C",'Mapa final'!$R$10),"")</f>
        <v/>
      </c>
      <c r="AF43" s="193" t="str">
        <f>IF(AND('Mapa final'!$AD$10="Muy Alta",'Mapa final'!$AF$10="Leve"),CONCATENATE("R2C",'Mapa final'!$R$10),"")</f>
        <v/>
      </c>
      <c r="AG43" s="45" t="str">
        <f>IF(AND('Mapa final'!$AD$10="Muy Alta",'Mapa final'!$AF$10="Leve"),CONCATENATE("R2C",'Mapa final'!$R$10),"")</f>
        <v/>
      </c>
      <c r="AH43" s="46" t="str">
        <f>IF(AND('Mapa final'!$AD$10="Muy Alta",'Mapa final'!$AF$10="Catastrófico"),CONCATENATE("R2C",'Mapa final'!$R$10),"")</f>
        <v/>
      </c>
      <c r="AI43" s="195" t="str">
        <f>IF(AND('Mapa final'!$AD$10="Muy Alta",'Mapa final'!$AF$10="Catastrófico"),CONCATENATE("R2C",'Mapa final'!$R$10),"")</f>
        <v/>
      </c>
      <c r="AJ43" s="195" t="str">
        <f>IF(AND('Mapa final'!$AD$10="Muy Alta",'Mapa final'!$AF$10="Catastrófico"),CONCATENATE("R2C",'Mapa final'!$R$10),"")</f>
        <v/>
      </c>
      <c r="AK43" s="195" t="str">
        <f>IF(AND('Mapa final'!$AD$10="Muy Alta",'Mapa final'!$AF$10="Catastrófico"),CONCATENATE("R2C",'Mapa final'!$R$10),"")</f>
        <v/>
      </c>
      <c r="AL43" s="195" t="str">
        <f>IF(AND('Mapa final'!$AD$10="Muy Alta",'Mapa final'!$AF$10="Catastrófico"),CONCATENATE("R2C",'Mapa final'!$R$10),"")</f>
        <v/>
      </c>
      <c r="AM43" s="47" t="str">
        <f>IF(AND('Mapa final'!$AD$10="Muy Alta",'Mapa final'!$AF$10="Catastrófico"),CONCATENATE("R2C",'Mapa final'!$R$10),"")</f>
        <v/>
      </c>
      <c r="AN43" s="70"/>
      <c r="AO43" s="470"/>
      <c r="AP43" s="471"/>
      <c r="AQ43" s="471"/>
      <c r="AR43" s="471"/>
      <c r="AS43" s="471"/>
      <c r="AT43" s="472"/>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row>
    <row r="44" spans="1:80" ht="15" customHeight="1" x14ac:dyDescent="0.25">
      <c r="A44" s="70"/>
      <c r="B44" s="352"/>
      <c r="C44" s="352"/>
      <c r="D44" s="353"/>
      <c r="E44" s="451"/>
      <c r="F44" s="450"/>
      <c r="G44" s="450"/>
      <c r="H44" s="450"/>
      <c r="I44" s="450"/>
      <c r="J44" s="65" t="str">
        <f>IF(AND('Mapa final'!$AD$10="Baja",'Mapa final'!$AF$10="Leve"),CONCATENATE("R2C",'Mapa final'!$R$10),"")</f>
        <v/>
      </c>
      <c r="K44" s="196" t="str">
        <f>IF(AND('Mapa final'!$AD$10="Baja",'Mapa final'!$AF$10="Leve"),CONCATENATE("R2C",'Mapa final'!$R$10),"")</f>
        <v/>
      </c>
      <c r="L44" s="196" t="str">
        <f>IF(AND('Mapa final'!$AD$10="Baja",'Mapa final'!$AF$10="Leve"),CONCATENATE("R2C",'Mapa final'!$R$10),"")</f>
        <v/>
      </c>
      <c r="M44" s="196" t="str">
        <f>IF(AND('Mapa final'!$AD$10="Baja",'Mapa final'!$AF$10="Leve"),CONCATENATE("R2C",'Mapa final'!$R$10),"")</f>
        <v/>
      </c>
      <c r="N44" s="196" t="str">
        <f>IF(AND('Mapa final'!$AD$10="Baja",'Mapa final'!$AF$10="Leve"),CONCATENATE("R2C",'Mapa final'!$R$10),"")</f>
        <v/>
      </c>
      <c r="O44" s="66" t="str">
        <f>IF(AND('Mapa final'!$AD$10="Baja",'Mapa final'!$AF$10="Leve"),CONCATENATE("R2C",'Mapa final'!$R$10),"")</f>
        <v/>
      </c>
      <c r="P44" s="194" t="str">
        <f>IF(AND('Mapa final'!$AD$10="Alta",'Mapa final'!$AF$10="Leve"),CONCATENATE("R2C",'Mapa final'!$R$10),"")</f>
        <v/>
      </c>
      <c r="Q44" s="194" t="str">
        <f>IF(AND('Mapa final'!$AD$10="Alta",'Mapa final'!$AF$10="Leve"),CONCATENATE("R2C",'Mapa final'!$R$10),"")</f>
        <v/>
      </c>
      <c r="R44" s="194" t="str">
        <f>IF(AND('Mapa final'!$AD$10="Alta",'Mapa final'!$AF$10="Leve"),CONCATENATE("R2C",'Mapa final'!$R$10),"")</f>
        <v/>
      </c>
      <c r="S44" s="194" t="str">
        <f>IF(AND('Mapa final'!$AD$10="Alta",'Mapa final'!$AF$10="Leve"),CONCATENATE("R2C",'Mapa final'!$R$10),"")</f>
        <v/>
      </c>
      <c r="T44" s="194" t="str">
        <f>IF(AND('Mapa final'!$AD$10="Alta",'Mapa final'!$AF$10="Leve"),CONCATENATE("R2C",'Mapa final'!$R$10),"")</f>
        <v/>
      </c>
      <c r="U44" s="58" t="str">
        <f>IF(AND('Mapa final'!$AD$10="Alta",'Mapa final'!$AF$10="Leve"),CONCATENATE("R2C",'Mapa final'!$R$10),"")</f>
        <v/>
      </c>
      <c r="V44" s="57" t="str">
        <f>IF(AND('Mapa final'!$AD$10="Alta",'Mapa final'!$AF$10="Leve"),CONCATENATE("R2C",'Mapa final'!$R$10),"")</f>
        <v/>
      </c>
      <c r="W44" s="194" t="str">
        <f>IF(AND('Mapa final'!$AD$10="Alta",'Mapa final'!$AF$10="Leve"),CONCATENATE("R2C",'Mapa final'!$R$10),"")</f>
        <v/>
      </c>
      <c r="X44" s="194" t="str">
        <f>IF(AND('Mapa final'!$AD$10="Alta",'Mapa final'!$AF$10="Leve"),CONCATENATE("R2C",'Mapa final'!$R$10),"")</f>
        <v/>
      </c>
      <c r="Y44" s="194" t="str">
        <f>IF(AND('Mapa final'!$AD$10="Alta",'Mapa final'!$AF$10="Leve"),CONCATENATE("R2C",'Mapa final'!$R$10),"")</f>
        <v/>
      </c>
      <c r="Z44" s="194" t="str">
        <f>IF(AND('Mapa final'!$AD$10="Alta",'Mapa final'!$AF$10="Leve"),CONCATENATE("R2C",'Mapa final'!$R$10),"")</f>
        <v/>
      </c>
      <c r="AA44" s="58" t="str">
        <f>IF(AND('Mapa final'!$AD$10="Alta",'Mapa final'!$AF$10="Leve"),CONCATENATE("R2C",'Mapa final'!$R$10),"")</f>
        <v/>
      </c>
      <c r="AB44" s="44" t="str">
        <f>IF(AND('Mapa final'!$AD$10="Muy Alta",'Mapa final'!$AF$10="Leve"),CONCATENATE("R2C",'Mapa final'!$R$10),"")</f>
        <v/>
      </c>
      <c r="AC44" s="193" t="str">
        <f>IF(AND('Mapa final'!$AD$10="Muy Alta",'Mapa final'!$AF$10="Leve"),CONCATENATE("R2C",'Mapa final'!$R$10),"")</f>
        <v/>
      </c>
      <c r="AD44" s="193" t="str">
        <f>IF(AND('Mapa final'!$AD$10="Muy Alta",'Mapa final'!$AF$10="Leve"),CONCATENATE("R2C",'Mapa final'!$R$10),"")</f>
        <v/>
      </c>
      <c r="AE44" s="193" t="str">
        <f>IF(AND('Mapa final'!$AD$10="Muy Alta",'Mapa final'!$AF$10="Leve"),CONCATENATE("R2C",'Mapa final'!$R$10),"")</f>
        <v/>
      </c>
      <c r="AF44" s="193" t="str">
        <f>IF(AND('Mapa final'!$AD$10="Muy Alta",'Mapa final'!$AF$10="Leve"),CONCATENATE("R2C",'Mapa final'!$R$10),"")</f>
        <v/>
      </c>
      <c r="AG44" s="45" t="str">
        <f>IF(AND('Mapa final'!$AD$10="Muy Alta",'Mapa final'!$AF$10="Leve"),CONCATENATE("R2C",'Mapa final'!$R$10),"")</f>
        <v/>
      </c>
      <c r="AH44" s="46" t="str">
        <f>IF(AND('Mapa final'!$AD$10="Muy Alta",'Mapa final'!$AF$10="Catastrófico"),CONCATENATE("R2C",'Mapa final'!$R$10),"")</f>
        <v/>
      </c>
      <c r="AI44" s="195" t="str">
        <f>IF(AND('Mapa final'!$AD$10="Muy Alta",'Mapa final'!$AF$10="Catastrófico"),CONCATENATE("R2C",'Mapa final'!$R$10),"")</f>
        <v/>
      </c>
      <c r="AJ44" s="195" t="str">
        <f>IF(AND('Mapa final'!$AD$10="Muy Alta",'Mapa final'!$AF$10="Catastrófico"),CONCATENATE("R2C",'Mapa final'!$R$10),"")</f>
        <v/>
      </c>
      <c r="AK44" s="195" t="str">
        <f>IF(AND('Mapa final'!$AD$10="Muy Alta",'Mapa final'!$AF$10="Catastrófico"),CONCATENATE("R2C",'Mapa final'!$R$10),"")</f>
        <v/>
      </c>
      <c r="AL44" s="195" t="str">
        <f>IF(AND('Mapa final'!$AD$10="Muy Alta",'Mapa final'!$AF$10="Catastrófico"),CONCATENATE("R2C",'Mapa final'!$R$10),"")</f>
        <v/>
      </c>
      <c r="AM44" s="47" t="str">
        <f>IF(AND('Mapa final'!$AD$10="Muy Alta",'Mapa final'!$AF$10="Catastrófico"),CONCATENATE("R2C",'Mapa final'!$R$10),"")</f>
        <v/>
      </c>
      <c r="AN44" s="70"/>
      <c r="AO44" s="470"/>
      <c r="AP44" s="471"/>
      <c r="AQ44" s="471"/>
      <c r="AR44" s="471"/>
      <c r="AS44" s="471"/>
      <c r="AT44" s="472"/>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row>
    <row r="45" spans="1:80" ht="15.75" customHeight="1" thickBot="1" x14ac:dyDescent="0.3">
      <c r="A45" s="70"/>
      <c r="B45" s="352"/>
      <c r="C45" s="352"/>
      <c r="D45" s="353"/>
      <c r="E45" s="452"/>
      <c r="F45" s="453"/>
      <c r="G45" s="453"/>
      <c r="H45" s="453"/>
      <c r="I45" s="453"/>
      <c r="J45" s="67" t="str">
        <f>IF(AND('Mapa final'!$AD$10="Baja",'Mapa final'!$AF$10="Leve"),CONCATENATE("R2C",'Mapa final'!$R$10),"")</f>
        <v/>
      </c>
      <c r="K45" s="68" t="str">
        <f>IF(AND('Mapa final'!$AD$10="Baja",'Mapa final'!$AF$10="Leve"),CONCATENATE("R2C",'Mapa final'!$R$10),"")</f>
        <v/>
      </c>
      <c r="L45" s="68" t="str">
        <f>IF(AND('Mapa final'!$AD$10="Baja",'Mapa final'!$AF$10="Leve"),CONCATENATE("R2C",'Mapa final'!$R$10),"")</f>
        <v/>
      </c>
      <c r="M45" s="68" t="str">
        <f>IF(AND('Mapa final'!$AD$10="Baja",'Mapa final'!$AF$10="Leve"),CONCATENATE("R2C",'Mapa final'!$R$10),"")</f>
        <v/>
      </c>
      <c r="N45" s="68" t="str">
        <f>IF(AND('Mapa final'!$AD$10="Baja",'Mapa final'!$AF$10="Leve"),CONCATENATE("R2C",'Mapa final'!$R$10),"")</f>
        <v/>
      </c>
      <c r="O45" s="69" t="str">
        <f>IF(AND('Mapa final'!$AD$10="Baja",'Mapa final'!$AF$10="Leve"),CONCATENATE("R2C",'Mapa final'!$R$10),"")</f>
        <v/>
      </c>
      <c r="P45" s="60" t="str">
        <f>IF(AND('Mapa final'!$AD$10="Alta",'Mapa final'!$AF$10="Leve"),CONCATENATE("R2C",'Mapa final'!$R$10),"")</f>
        <v/>
      </c>
      <c r="Q45" s="60" t="str">
        <f>IF(AND('Mapa final'!$AD$10="Alta",'Mapa final'!$AF$10="Leve"),CONCATENATE("R2C",'Mapa final'!$R$10),"")</f>
        <v/>
      </c>
      <c r="R45" s="60" t="str">
        <f>IF(AND('Mapa final'!$AD$10="Alta",'Mapa final'!$AF$10="Leve"),CONCATENATE("R2C",'Mapa final'!$R$10),"")</f>
        <v/>
      </c>
      <c r="S45" s="60" t="str">
        <f>IF(AND('Mapa final'!$AD$10="Alta",'Mapa final'!$AF$10="Leve"),CONCATENATE("R2C",'Mapa final'!$R$10),"")</f>
        <v/>
      </c>
      <c r="T45" s="60" t="str">
        <f>IF(AND('Mapa final'!$AD$10="Alta",'Mapa final'!$AF$10="Leve"),CONCATENATE("R2C",'Mapa final'!$R$10),"")</f>
        <v/>
      </c>
      <c r="U45" s="61" t="str">
        <f>IF(AND('Mapa final'!$AD$10="Alta",'Mapa final'!$AF$10="Leve"),CONCATENATE("R2C",'Mapa final'!$R$10),"")</f>
        <v/>
      </c>
      <c r="V45" s="59" t="str">
        <f>IF(AND('Mapa final'!$AD$10="Alta",'Mapa final'!$AF$10="Leve"),CONCATENATE("R2C",'Mapa final'!$R$10),"")</f>
        <v/>
      </c>
      <c r="W45" s="60" t="str">
        <f>IF(AND('Mapa final'!$AD$10="Alta",'Mapa final'!$AF$10="Leve"),CONCATENATE("R2C",'Mapa final'!$R$10),"")</f>
        <v/>
      </c>
      <c r="X45" s="60" t="str">
        <f>IF(AND('Mapa final'!$AD$10="Alta",'Mapa final'!$AF$10="Leve"),CONCATENATE("R2C",'Mapa final'!$R$10),"")</f>
        <v/>
      </c>
      <c r="Y45" s="60" t="str">
        <f>IF(AND('Mapa final'!$AD$10="Alta",'Mapa final'!$AF$10="Leve"),CONCATENATE("R2C",'Mapa final'!$R$10),"")</f>
        <v/>
      </c>
      <c r="Z45" s="60" t="str">
        <f>IF(AND('Mapa final'!$AD$10="Alta",'Mapa final'!$AF$10="Leve"),CONCATENATE("R2C",'Mapa final'!$R$10),"")</f>
        <v/>
      </c>
      <c r="AA45" s="61" t="str">
        <f>IF(AND('Mapa final'!$AD$10="Alta",'Mapa final'!$AF$10="Leve"),CONCATENATE("R2C",'Mapa final'!$R$10),"")</f>
        <v/>
      </c>
      <c r="AB45" s="48" t="str">
        <f>IF(AND('Mapa final'!$AD$10="Muy Alta",'Mapa final'!$AF$10="Leve"),CONCATENATE("R2C",'Mapa final'!$R$10),"")</f>
        <v/>
      </c>
      <c r="AC45" s="49" t="str">
        <f>IF(AND('Mapa final'!$AD$10="Muy Alta",'Mapa final'!$AF$10="Leve"),CONCATENATE("R2C",'Mapa final'!$R$10),"")</f>
        <v/>
      </c>
      <c r="AD45" s="49" t="str">
        <f>IF(AND('Mapa final'!$AD$10="Muy Alta",'Mapa final'!$AF$10="Leve"),CONCATENATE("R2C",'Mapa final'!$R$10),"")</f>
        <v/>
      </c>
      <c r="AE45" s="49" t="str">
        <f>IF(AND('Mapa final'!$AD$10="Muy Alta",'Mapa final'!$AF$10="Leve"),CONCATENATE("R2C",'Mapa final'!$R$10),"")</f>
        <v/>
      </c>
      <c r="AF45" s="49" t="str">
        <f>IF(AND('Mapa final'!$AD$10="Muy Alta",'Mapa final'!$AF$10="Leve"),CONCATENATE("R2C",'Mapa final'!$R$10),"")</f>
        <v/>
      </c>
      <c r="AG45" s="50" t="str">
        <f>IF(AND('Mapa final'!$AD$10="Muy Alta",'Mapa final'!$AF$10="Leve"),CONCATENATE("R2C",'Mapa final'!$R$10),"")</f>
        <v/>
      </c>
      <c r="AH45" s="51" t="str">
        <f>IF(AND('Mapa final'!$AD$10="Muy Alta",'Mapa final'!$AF$10="Catastrófico"),CONCATENATE("R2C",'Mapa final'!$R$10),"")</f>
        <v/>
      </c>
      <c r="AI45" s="52" t="str">
        <f>IF(AND('Mapa final'!$AD$10="Muy Alta",'Mapa final'!$AF$10="Catastrófico"),CONCATENATE("R2C",'Mapa final'!$R$10),"")</f>
        <v/>
      </c>
      <c r="AJ45" s="52" t="str">
        <f>IF(AND('Mapa final'!$AD$10="Muy Alta",'Mapa final'!$AF$10="Catastrófico"),CONCATENATE("R2C",'Mapa final'!$R$10),"")</f>
        <v/>
      </c>
      <c r="AK45" s="52" t="str">
        <f>IF(AND('Mapa final'!$AD$10="Muy Alta",'Mapa final'!$AF$10="Catastrófico"),CONCATENATE("R2C",'Mapa final'!$R$10),"")</f>
        <v/>
      </c>
      <c r="AL45" s="52" t="str">
        <f>IF(AND('Mapa final'!$AD$10="Muy Alta",'Mapa final'!$AF$10="Catastrófico"),CONCATENATE("R2C",'Mapa final'!$R$10),"")</f>
        <v/>
      </c>
      <c r="AM45" s="53" t="str">
        <f>IF(AND('Mapa final'!$AD$10="Muy Alta",'Mapa final'!$AF$10="Catastrófico"),CONCATENATE("R2C",'Mapa final'!$R$10),"")</f>
        <v/>
      </c>
      <c r="AN45" s="70"/>
      <c r="AO45" s="473"/>
      <c r="AP45" s="474"/>
      <c r="AQ45" s="474"/>
      <c r="AR45" s="474"/>
      <c r="AS45" s="474"/>
      <c r="AT45" s="475"/>
    </row>
    <row r="46" spans="1:80" ht="19.5" customHeight="1" x14ac:dyDescent="0.25">
      <c r="A46" s="70"/>
      <c r="B46" s="352"/>
      <c r="C46" s="352"/>
      <c r="D46" s="353"/>
      <c r="E46" s="447" t="s">
        <v>110</v>
      </c>
      <c r="F46" s="448"/>
      <c r="G46" s="448"/>
      <c r="H46" s="448"/>
      <c r="I46" s="448"/>
      <c r="J46" s="224" t="str">
        <f>IF(AND('Mapa final'!$AD$10="Muy Baja",'Mapa final'!$AF$10="Leve"),CONCATENATE("R1C",'Mapa final'!$R$10),"")</f>
        <v>R1C1</v>
      </c>
      <c r="K46" s="63" t="str">
        <f>IF(AND('Mapa final'!$AD$10="Baja",'Mapa final'!$AF$10="Leve"),CONCATENATE("R2C",'Mapa final'!$R$10),"")</f>
        <v/>
      </c>
      <c r="L46" s="63" t="str">
        <f>IF(AND('Mapa final'!$AD$10="Baja",'Mapa final'!$AF$10="Leve"),CONCATENATE("R2C",'Mapa final'!$R$10),"")</f>
        <v/>
      </c>
      <c r="M46" s="63" t="str">
        <f>IF(AND('Mapa final'!$AD$10="Baja",'Mapa final'!$AF$10="Leve"),CONCATENATE("R2C",'Mapa final'!$R$10),"")</f>
        <v/>
      </c>
      <c r="N46" s="63" t="str">
        <f>IF(AND('Mapa final'!$AD$10="Baja",'Mapa final'!$AF$10="Leve"),CONCATENATE("R2C",'Mapa final'!$R$10),"")</f>
        <v/>
      </c>
      <c r="O46" s="64" t="str">
        <f>IF(AND('Mapa final'!$AD$10="Baja",'Mapa final'!$AF$10="Leve"),CONCATENATE("R2C",'Mapa final'!$R$10),"")</f>
        <v/>
      </c>
      <c r="P46" s="62" t="str">
        <f>IF(AND('Mapa final'!$AD$10="Baja",'Mapa final'!$AF$10="Leve"),CONCATENATE("R2C",'Mapa final'!$R$10),"")</f>
        <v/>
      </c>
      <c r="Q46" s="63" t="str">
        <f>IF(AND('Mapa final'!$AD$10="Baja",'Mapa final'!$AF$10="Leve"),CONCATENATE("R2C",'Mapa final'!$R$10),"")</f>
        <v/>
      </c>
      <c r="R46" s="63" t="str">
        <f>IF(AND('Mapa final'!$AD$10="Baja",'Mapa final'!$AF$10="Leve"),CONCATENATE("R2C",'Mapa final'!$R$10),"")</f>
        <v/>
      </c>
      <c r="S46" s="63" t="str">
        <f>IF(AND('Mapa final'!$AD$10="Baja",'Mapa final'!$AF$10="Leve"),CONCATENATE("R2C",'Mapa final'!$R$10),"")</f>
        <v/>
      </c>
      <c r="T46" s="63" t="str">
        <f>IF(AND('Mapa final'!$AD$10="Baja",'Mapa final'!$AF$10="Leve"),CONCATENATE("R2C",'Mapa final'!$R$10),"")</f>
        <v/>
      </c>
      <c r="U46" s="64" t="str">
        <f>IF(AND('Mapa final'!$AD$10="Baja",'Mapa final'!$AF$10="Leve"),CONCATENATE("R2C",'Mapa final'!$R$10),"")</f>
        <v/>
      </c>
      <c r="V46" s="54" t="str">
        <f>IF(AND('Mapa final'!$AD$10="Alta",'Mapa final'!$AF$10="Leve"),CONCATENATE("R2C",'Mapa final'!$R$10),"")</f>
        <v/>
      </c>
      <c r="W46" s="55" t="str">
        <f>IF(AND('Mapa final'!$AD$10="Alta",'Mapa final'!$AF$10="Leve"),CONCATENATE("R2C",'Mapa final'!$R$10),"")</f>
        <v/>
      </c>
      <c r="X46" s="55" t="str">
        <f>IF(AND('Mapa final'!$AD$10="Alta",'Mapa final'!$AF$10="Leve"),CONCATENATE("R2C",'Mapa final'!$R$10),"")</f>
        <v/>
      </c>
      <c r="Y46" s="55" t="str">
        <f>IF(AND('Mapa final'!$AD$10="Alta",'Mapa final'!$AF$10="Leve"),CONCATENATE("R2C",'Mapa final'!$R$10),"")</f>
        <v/>
      </c>
      <c r="Z46" s="55" t="str">
        <f>IF(AND('Mapa final'!$AD$10="Alta",'Mapa final'!$AF$10="Leve"),CONCATENATE("R2C",'Mapa final'!$R$10),"")</f>
        <v/>
      </c>
      <c r="AA46" s="56" t="str">
        <f>IF(AND('Mapa final'!$AD$10="Alta",'Mapa final'!$AF$10="Leve"),CONCATENATE("R2C",'Mapa final'!$R$10),"")</f>
        <v/>
      </c>
      <c r="AB46" s="38" t="str">
        <f>IF(AND('Mapa final'!$AD$10="Muy Alta",'Mapa final'!$AF$10="Leve"),CONCATENATE("R2C",'Mapa final'!$R$10),"")</f>
        <v/>
      </c>
      <c r="AC46" s="39" t="str">
        <f>IF(AND('Mapa final'!$AD$10="Muy Alta",'Mapa final'!$AF$10="Leve"),CONCATENATE("R2C",'Mapa final'!$R$10),"")</f>
        <v/>
      </c>
      <c r="AD46" s="39" t="str">
        <f>IF(AND('Mapa final'!$AD$10="Muy Alta",'Mapa final'!$AF$10="Leve"),CONCATENATE("R2C",'Mapa final'!$R$10),"")</f>
        <v/>
      </c>
      <c r="AE46" s="39" t="str">
        <f>IF(AND('Mapa final'!$AD$10="Muy Alta",'Mapa final'!$AF$10="Leve"),CONCATENATE("R2C",'Mapa final'!$R$10),"")</f>
        <v/>
      </c>
      <c r="AF46" s="39" t="str">
        <f>IF(AND('Mapa final'!$AD$10="Muy Alta",'Mapa final'!$AF$10="Leve"),CONCATENATE("R2C",'Mapa final'!$R$10),"")</f>
        <v/>
      </c>
      <c r="AG46" s="40" t="str">
        <f>IF(AND('Mapa final'!$AD$10="Muy Alta",'Mapa final'!$AF$10="Leve"),CONCATENATE("R2C",'Mapa final'!$R$10),"")</f>
        <v/>
      </c>
      <c r="AH46" s="41" t="str">
        <f>IF(AND('Mapa final'!$AD$10="Muy Alta",'Mapa final'!$AF$10="Catastrófico"),CONCATENATE("R2C",'Mapa final'!$R$10),"")</f>
        <v/>
      </c>
      <c r="AI46" s="42" t="str">
        <f>IF(AND('Mapa final'!$AD$10="Muy Alta",'Mapa final'!$AF$10="Catastrófico"),CONCATENATE("R2C",'Mapa final'!$R$10),"")</f>
        <v/>
      </c>
      <c r="AJ46" s="42" t="str">
        <f>IF(AND('Mapa final'!$AD$10="Muy Alta",'Mapa final'!$AF$10="Catastrófico"),CONCATENATE("R2C",'Mapa final'!$R$10),"")</f>
        <v/>
      </c>
      <c r="AK46" s="42" t="str">
        <f>IF(AND('Mapa final'!$AD$10="Muy Alta",'Mapa final'!$AF$10="Catastrófico"),CONCATENATE("R2C",'Mapa final'!$R$10),"")</f>
        <v/>
      </c>
      <c r="AL46" s="42" t="str">
        <f>IF(AND('Mapa final'!$AD$10="Muy Alta",'Mapa final'!$AF$10="Catastrófico"),CONCATENATE("R2C",'Mapa final'!$R$10),"")</f>
        <v/>
      </c>
      <c r="AM46" s="43" t="str">
        <f>IF(AND('Mapa final'!$AD$10="Muy Alta",'Mapa final'!$AF$10="Catastrófico"),CONCATENATE("R2C",'Mapa final'!$R$10),"")</f>
        <v/>
      </c>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ht="19.5" customHeight="1" x14ac:dyDescent="0.25">
      <c r="A47" s="70"/>
      <c r="B47" s="352"/>
      <c r="C47" s="352"/>
      <c r="D47" s="353"/>
      <c r="E47" s="449"/>
      <c r="F47" s="450"/>
      <c r="G47" s="450"/>
      <c r="H47" s="450"/>
      <c r="I47" s="465"/>
      <c r="J47" s="65" t="str">
        <f>IF(AND('Mapa final'!$AD$10="Baja",'Mapa final'!$AF$10="Leve"),CONCATENATE("R2C",'Mapa final'!$R$10),"")</f>
        <v/>
      </c>
      <c r="K47" s="225" t="str">
        <f>IF(AND('Mapa final'!$AD$11="muy Baja",'Mapa final'!$AF$11="Leve"),CONCATENATE("R2C",'Mapa final'!$R$11),"")</f>
        <v/>
      </c>
      <c r="L47" s="196" t="str">
        <f>IF(AND('Mapa final'!$AD$10="Baja",'Mapa final'!$AF$10="Leve"),CONCATENATE("R2C",'Mapa final'!$R$10),"")</f>
        <v/>
      </c>
      <c r="M47" s="196" t="str">
        <f>IF(AND('Mapa final'!$AD$10="Baja",'Mapa final'!$AF$10="Leve"),CONCATENATE("R2C",'Mapa final'!$R$10),"")</f>
        <v/>
      </c>
      <c r="N47" s="196" t="str">
        <f>IF(AND('Mapa final'!$AD$10="Baja",'Mapa final'!$AF$10="Leve"),CONCATENATE("R2C",'Mapa final'!$R$10),"")</f>
        <v/>
      </c>
      <c r="O47" s="66" t="str">
        <f>IF(AND('Mapa final'!$AD$10="Baja",'Mapa final'!$AF$10="Leve"),CONCATENATE("R2C",'Mapa final'!$R$10),"")</f>
        <v/>
      </c>
      <c r="P47" s="65" t="str">
        <f>IF(AND('Mapa final'!$AD$10="Baja",'Mapa final'!$AF$10="Leve"),CONCATENATE("R2C",'Mapa final'!$R$10),"")</f>
        <v/>
      </c>
      <c r="Q47" s="196" t="str">
        <f>IF(AND('Mapa final'!$AD$10="Baja",'Mapa final'!$AF$10="Leve"),CONCATENATE("R2C",'Mapa final'!$R$10),"")</f>
        <v/>
      </c>
      <c r="R47" s="196" t="str">
        <f>IF(AND('Mapa final'!$AD$10="Baja",'Mapa final'!$AF$10="Leve"),CONCATENATE("R2C",'Mapa final'!$R$10),"")</f>
        <v/>
      </c>
      <c r="S47" s="196" t="str">
        <f>IF(AND('Mapa final'!$AD$10="Baja",'Mapa final'!$AF$10="Leve"),CONCATENATE("R2C",'Mapa final'!$R$10),"")</f>
        <v/>
      </c>
      <c r="T47" s="196" t="str">
        <f>IF(AND('Mapa final'!$AD$10="Baja",'Mapa final'!$AF$10="Leve"),CONCATENATE("R2C",'Mapa final'!$R$10),"")</f>
        <v/>
      </c>
      <c r="U47" s="66" t="str">
        <f>IF(AND('Mapa final'!$AD$10="Baja",'Mapa final'!$AF$10="Leve"),CONCATENATE("R2C",'Mapa final'!$R$10),"")</f>
        <v/>
      </c>
      <c r="V47" s="57" t="str">
        <f>IF(AND('Mapa final'!$AD$10="Alta",'Mapa final'!$AF$10="Leve"),CONCATENATE("R2C",'Mapa final'!$R$10),"")</f>
        <v/>
      </c>
      <c r="W47" s="194" t="str">
        <f>IF(AND('Mapa final'!$AD$10="Alta",'Mapa final'!$AF$10="Leve"),CONCATENATE("R2C",'Mapa final'!$R$10),"")</f>
        <v/>
      </c>
      <c r="X47" s="194" t="str">
        <f>IF(AND('Mapa final'!$AD$10="Alta",'Mapa final'!$AF$10="Leve"),CONCATENATE("R2C",'Mapa final'!$R$10),"")</f>
        <v/>
      </c>
      <c r="Y47" s="194" t="str">
        <f>IF(AND('Mapa final'!$AD$10="Alta",'Mapa final'!$AF$10="Leve"),CONCATENATE("R2C",'Mapa final'!$R$10),"")</f>
        <v/>
      </c>
      <c r="Z47" s="194" t="str">
        <f>IF(AND('Mapa final'!$AD$10="Alta",'Mapa final'!$AF$10="Leve"),CONCATENATE("R2C",'Mapa final'!$R$10),"")</f>
        <v/>
      </c>
      <c r="AA47" s="58" t="str">
        <f>IF(AND('Mapa final'!$AD$10="Alta",'Mapa final'!$AF$10="Leve"),CONCATENATE("R2C",'Mapa final'!$R$10),"")</f>
        <v/>
      </c>
      <c r="AB47" s="44" t="str">
        <f>IF(AND('Mapa final'!$AD$10="Muy Alta",'Mapa final'!$AF$10="Leve"),CONCATENATE("R2C",'Mapa final'!$R$10),"")</f>
        <v/>
      </c>
      <c r="AC47" s="193" t="str">
        <f>IF(AND('Mapa final'!$AD$10="Muy Alta",'Mapa final'!$AF$10="Leve"),CONCATENATE("R2C",'Mapa final'!$R$10),"")</f>
        <v/>
      </c>
      <c r="AD47" s="193" t="str">
        <f>IF(AND('Mapa final'!$AD$10="Muy Alta",'Mapa final'!$AF$10="Leve"),CONCATENATE("R2C",'Mapa final'!$R$10),"")</f>
        <v/>
      </c>
      <c r="AE47" s="193" t="str">
        <f>IF(AND('Mapa final'!$AD$10="Muy Alta",'Mapa final'!$AF$10="Leve"),CONCATENATE("R2C",'Mapa final'!$R$10),"")</f>
        <v/>
      </c>
      <c r="AF47" s="193" t="str">
        <f>IF(AND('Mapa final'!$AD$10="Muy Alta",'Mapa final'!$AF$10="Leve"),CONCATENATE("R2C",'Mapa final'!$R$10),"")</f>
        <v/>
      </c>
      <c r="AG47" s="45" t="str">
        <f>IF(AND('Mapa final'!$AD$10="Muy Alta",'Mapa final'!$AF$10="Leve"),CONCATENATE("R2C",'Mapa final'!$R$10),"")</f>
        <v/>
      </c>
      <c r="AH47" s="46" t="str">
        <f>IF(AND('Mapa final'!$AD$10="Muy Alta",'Mapa final'!$AF$10="Catastrófico"),CONCATENATE("R2C",'Mapa final'!$R$10),"")</f>
        <v/>
      </c>
      <c r="AI47" s="195" t="str">
        <f>IF(AND('Mapa final'!$AD$10="Muy Alta",'Mapa final'!$AF$10="Catastrófico"),CONCATENATE("R2C",'Mapa final'!$R$10),"")</f>
        <v/>
      </c>
      <c r="AJ47" s="195" t="str">
        <f>IF(AND('Mapa final'!$AD$10="Muy Alta",'Mapa final'!$AF$10="Catastrófico"),CONCATENATE("R2C",'Mapa final'!$R$10),"")</f>
        <v/>
      </c>
      <c r="AK47" s="195" t="str">
        <f>IF(AND('Mapa final'!$AD$10="Muy Alta",'Mapa final'!$AF$10="Catastrófico"),CONCATENATE("R2C",'Mapa final'!$R$10),"")</f>
        <v/>
      </c>
      <c r="AL47" s="195" t="str">
        <f>IF(AND('Mapa final'!$AD$10="Muy Alta",'Mapa final'!$AF$10="Catastrófico"),CONCATENATE("R2C",'Mapa final'!$R$10),"")</f>
        <v/>
      </c>
      <c r="AM47" s="47" t="str">
        <f>IF(AND('Mapa final'!$AD$10="Muy Alta",'Mapa final'!$AF$10="Catastrófico"),CONCATENATE("R2C",'Mapa final'!$R$10),"")</f>
        <v/>
      </c>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ht="15" customHeight="1" x14ac:dyDescent="0.25">
      <c r="A48" s="70"/>
      <c r="B48" s="352"/>
      <c r="C48" s="352"/>
      <c r="D48" s="353"/>
      <c r="E48" s="449"/>
      <c r="F48" s="450"/>
      <c r="G48" s="450"/>
      <c r="H48" s="450"/>
      <c r="I48" s="465"/>
      <c r="J48" s="65" t="str">
        <f>IF(AND('Mapa final'!$AD$10="Baja",'Mapa final'!$AF$10="Leve"),CONCATENATE("R2C",'Mapa final'!$R$10),"")</f>
        <v/>
      </c>
      <c r="K48" s="196" t="str">
        <f>IF(AND('Mapa final'!$AD$10="Baja",'Mapa final'!$AF$10="Leve"),CONCATENATE("R2C",'Mapa final'!$R$10),"")</f>
        <v/>
      </c>
      <c r="L48" s="196" t="str">
        <f>IF(AND('Mapa final'!$AD$10="Baja",'Mapa final'!$AF$10="Leve"),CONCATENATE("R2C",'Mapa final'!$R$10),"")</f>
        <v/>
      </c>
      <c r="M48" s="196" t="str">
        <f>IF(AND('Mapa final'!$AD$10="Baja",'Mapa final'!$AF$10="Leve"),CONCATENATE("R2C",'Mapa final'!$R$10),"")</f>
        <v/>
      </c>
      <c r="N48" s="196" t="str">
        <f>IF(AND('Mapa final'!$AD$10="Baja",'Mapa final'!$AF$10="Leve"),CONCATENATE("R2C",'Mapa final'!$R$10),"")</f>
        <v/>
      </c>
      <c r="O48" s="66" t="str">
        <f>IF(AND('Mapa final'!$AD$10="Baja",'Mapa final'!$AF$10="Leve"),CONCATENATE("R2C",'Mapa final'!$R$10),"")</f>
        <v/>
      </c>
      <c r="P48" s="65" t="str">
        <f>IF(AND('Mapa final'!$AD$10="Baja",'Mapa final'!$AF$10="Leve"),CONCATENATE("R2C",'Mapa final'!$R$10),"")</f>
        <v/>
      </c>
      <c r="Q48" s="196" t="str">
        <f>IF(AND('Mapa final'!$AD$10="Baja",'Mapa final'!$AF$10="Leve"),CONCATENATE("R2C",'Mapa final'!$R$10),"")</f>
        <v/>
      </c>
      <c r="R48" s="196" t="str">
        <f>IF(AND('Mapa final'!$AD$10="Baja",'Mapa final'!$AF$10="Leve"),CONCATENATE("R2C",'Mapa final'!$R$10),"")</f>
        <v/>
      </c>
      <c r="S48" s="196" t="str">
        <f>IF(AND('Mapa final'!$AD$10="Baja",'Mapa final'!$AF$10="Leve"),CONCATENATE("R2C",'Mapa final'!$R$10),"")</f>
        <v/>
      </c>
      <c r="T48" s="196" t="str">
        <f>IF(AND('Mapa final'!$AD$10="Baja",'Mapa final'!$AF$10="Leve"),CONCATENATE("R2C",'Mapa final'!$R$10),"")</f>
        <v/>
      </c>
      <c r="U48" s="66" t="str">
        <f>IF(AND('Mapa final'!$AD$10="Baja",'Mapa final'!$AF$10="Leve"),CONCATENATE("R2C",'Mapa final'!$R$10),"")</f>
        <v/>
      </c>
      <c r="V48" s="57" t="str">
        <f>IF(AND('Mapa final'!$AD$10="Alta",'Mapa final'!$AF$10="Leve"),CONCATENATE("R2C",'Mapa final'!$R$10),"")</f>
        <v/>
      </c>
      <c r="W48" s="194" t="str">
        <f>IF(AND('Mapa final'!$AD$10="Alta",'Mapa final'!$AF$10="Leve"),CONCATENATE("R2C",'Mapa final'!$R$10),"")</f>
        <v/>
      </c>
      <c r="X48" s="194" t="str">
        <f>IF(AND('Mapa final'!$AD$10="Alta",'Mapa final'!$AF$10="Leve"),CONCATENATE("R2C",'Mapa final'!$R$10),"")</f>
        <v/>
      </c>
      <c r="Y48" s="194" t="str">
        <f>IF(AND('Mapa final'!$AD$10="Alta",'Mapa final'!$AF$10="Leve"),CONCATENATE("R2C",'Mapa final'!$R$10),"")</f>
        <v/>
      </c>
      <c r="Z48" s="194" t="str">
        <f>IF(AND('Mapa final'!$AD$10="Alta",'Mapa final'!$AF$10="Leve"),CONCATENATE("R2C",'Mapa final'!$R$10),"")</f>
        <v/>
      </c>
      <c r="AA48" s="58" t="str">
        <f>IF(AND('Mapa final'!$AD$10="Alta",'Mapa final'!$AF$10="Leve"),CONCATENATE("R2C",'Mapa final'!$R$10),"")</f>
        <v/>
      </c>
      <c r="AB48" s="44" t="str">
        <f>IF(AND('Mapa final'!$AD$10="Muy Alta",'Mapa final'!$AF$10="Leve"),CONCATENATE("R2C",'Mapa final'!$R$10),"")</f>
        <v/>
      </c>
      <c r="AC48" s="193" t="str">
        <f>IF(AND('Mapa final'!$AD$10="Muy Alta",'Mapa final'!$AF$10="Leve"),CONCATENATE("R2C",'Mapa final'!$R$10),"")</f>
        <v/>
      </c>
      <c r="AD48" s="193" t="str">
        <f>IF(AND('Mapa final'!$AD$10="Muy Alta",'Mapa final'!$AF$10="Leve"),CONCATENATE("R2C",'Mapa final'!$R$10),"")</f>
        <v/>
      </c>
      <c r="AE48" s="193" t="str">
        <f>IF(AND('Mapa final'!$AD$10="Muy Alta",'Mapa final'!$AF$10="Leve"),CONCATENATE("R2C",'Mapa final'!$R$10),"")</f>
        <v/>
      </c>
      <c r="AF48" s="193" t="str">
        <f>IF(AND('Mapa final'!$AD$10="Muy Alta",'Mapa final'!$AF$10="Leve"),CONCATENATE("R2C",'Mapa final'!$R$10),"")</f>
        <v/>
      </c>
      <c r="AG48" s="45" t="str">
        <f>IF(AND('Mapa final'!$AD$10="Muy Alta",'Mapa final'!$AF$10="Leve"),CONCATENATE("R2C",'Mapa final'!$R$10),"")</f>
        <v/>
      </c>
      <c r="AH48" s="46" t="str">
        <f>IF(AND('Mapa final'!$AD$10="Muy Alta",'Mapa final'!$AF$10="Catastrófico"),CONCATENATE("R2C",'Mapa final'!$R$10),"")</f>
        <v/>
      </c>
      <c r="AI48" s="195" t="str">
        <f>IF(AND('Mapa final'!$AD$10="Muy Alta",'Mapa final'!$AF$10="Catastrófico"),CONCATENATE("R2C",'Mapa final'!$R$10),"")</f>
        <v/>
      </c>
      <c r="AJ48" s="195" t="str">
        <f>IF(AND('Mapa final'!$AD$10="Muy Alta",'Mapa final'!$AF$10="Catastrófico"),CONCATENATE("R2C",'Mapa final'!$R$10),"")</f>
        <v/>
      </c>
      <c r="AK48" s="195" t="str">
        <f>IF(AND('Mapa final'!$AD$10="Muy Alta",'Mapa final'!$AF$10="Catastrófico"),CONCATENATE("R2C",'Mapa final'!$R$10),"")</f>
        <v/>
      </c>
      <c r="AL48" s="195" t="str">
        <f>IF(AND('Mapa final'!$AD$10="Muy Alta",'Mapa final'!$AF$10="Catastrófico"),CONCATENATE("R2C",'Mapa final'!$R$10),"")</f>
        <v/>
      </c>
      <c r="AM48" s="47" t="str">
        <f>IF(AND('Mapa final'!$AD$10="Muy Alta",'Mapa final'!$AF$10="Catastrófico"),CONCATENATE("R2C",'Mapa final'!$R$10),"")</f>
        <v/>
      </c>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ht="15" customHeight="1" x14ac:dyDescent="0.25">
      <c r="A49" s="70"/>
      <c r="B49" s="352"/>
      <c r="C49" s="352"/>
      <c r="D49" s="353"/>
      <c r="E49" s="451"/>
      <c r="F49" s="450"/>
      <c r="G49" s="450"/>
      <c r="H49" s="450"/>
      <c r="I49" s="465"/>
      <c r="J49" s="65" t="str">
        <f>IF(AND('Mapa final'!$AD$10="Baja",'Mapa final'!$AF$10="Leve"),CONCATENATE("R2C",'Mapa final'!$R$10),"")</f>
        <v/>
      </c>
      <c r="K49" s="196" t="str">
        <f>IF(AND('Mapa final'!$AD$10="Baja",'Mapa final'!$AF$10="Leve"),CONCATENATE("R2C",'Mapa final'!$R$10),"")</f>
        <v/>
      </c>
      <c r="L49" s="196" t="str">
        <f>IF(AND('Mapa final'!$AD$10="Baja",'Mapa final'!$AF$10="Leve"),CONCATENATE("R2C",'Mapa final'!$R$10),"")</f>
        <v/>
      </c>
      <c r="M49" s="196" t="str">
        <f>IF(AND('Mapa final'!$AD$10="Baja",'Mapa final'!$AF$10="Leve"),CONCATENATE("R2C",'Mapa final'!$R$10),"")</f>
        <v/>
      </c>
      <c r="N49" s="196" t="str">
        <f>IF(AND('Mapa final'!$AD$10="Baja",'Mapa final'!$AF$10="Leve"),CONCATENATE("R2C",'Mapa final'!$R$10),"")</f>
        <v/>
      </c>
      <c r="O49" s="66" t="str">
        <f>IF(AND('Mapa final'!$AD$10="Baja",'Mapa final'!$AF$10="Leve"),CONCATENATE("R2C",'Mapa final'!$R$10),"")</f>
        <v/>
      </c>
      <c r="P49" s="65" t="str">
        <f>IF(AND('Mapa final'!$AD$10="Baja",'Mapa final'!$AF$10="Leve"),CONCATENATE("R2C",'Mapa final'!$R$10),"")</f>
        <v/>
      </c>
      <c r="Q49" s="196" t="str">
        <f>IF(AND('Mapa final'!$AD$10="Baja",'Mapa final'!$AF$10="Leve"),CONCATENATE("R2C",'Mapa final'!$R$10),"")</f>
        <v/>
      </c>
      <c r="R49" s="196" t="str">
        <f>IF(AND('Mapa final'!$AD$10="Baja",'Mapa final'!$AF$10="Leve"),CONCATENATE("R2C",'Mapa final'!$R$10),"")</f>
        <v/>
      </c>
      <c r="S49" s="196" t="str">
        <f>IF(AND('Mapa final'!$AD$10="Baja",'Mapa final'!$AF$10="Leve"),CONCATENATE("R2C",'Mapa final'!$R$10),"")</f>
        <v/>
      </c>
      <c r="T49" s="196" t="str">
        <f>IF(AND('Mapa final'!$AD$10="Baja",'Mapa final'!$AF$10="Leve"),CONCATENATE("R2C",'Mapa final'!$R$10),"")</f>
        <v/>
      </c>
      <c r="U49" s="66" t="str">
        <f>IF(AND('Mapa final'!$AD$10="Baja",'Mapa final'!$AF$10="Leve"),CONCATENATE("R2C",'Mapa final'!$R$10),"")</f>
        <v/>
      </c>
      <c r="V49" s="57" t="str">
        <f>IF(AND('Mapa final'!$AD$10="Alta",'Mapa final'!$AF$10="Leve"),CONCATENATE("R2C",'Mapa final'!$R$10),"")</f>
        <v/>
      </c>
      <c r="W49" s="194" t="str">
        <f>IF(AND('Mapa final'!$AD$10="Alta",'Mapa final'!$AF$10="Leve"),CONCATENATE("R2C",'Mapa final'!$R$10),"")</f>
        <v/>
      </c>
      <c r="X49" s="194" t="str">
        <f>IF(AND('Mapa final'!$AD$10="Alta",'Mapa final'!$AF$10="Leve"),CONCATENATE("R2C",'Mapa final'!$R$10),"")</f>
        <v/>
      </c>
      <c r="Y49" s="194" t="str">
        <f>IF(AND('Mapa final'!$AD$10="Alta",'Mapa final'!$AF$10="Leve"),CONCATENATE("R2C",'Mapa final'!$R$10),"")</f>
        <v/>
      </c>
      <c r="Z49" s="194" t="str">
        <f>IF(AND('Mapa final'!$AD$10="Alta",'Mapa final'!$AF$10="Leve"),CONCATENATE("R2C",'Mapa final'!$R$10),"")</f>
        <v/>
      </c>
      <c r="AA49" s="58" t="str">
        <f>IF(AND('Mapa final'!$AD$10="Alta",'Mapa final'!$AF$10="Leve"),CONCATENATE("R2C",'Mapa final'!$R$10),"")</f>
        <v/>
      </c>
      <c r="AB49" s="44" t="str">
        <f>IF(AND('Mapa final'!$AD$10="Muy Alta",'Mapa final'!$AF$10="Leve"),CONCATENATE("R2C",'Mapa final'!$R$10),"")</f>
        <v/>
      </c>
      <c r="AC49" s="193" t="str">
        <f>IF(AND('Mapa final'!$AD$10="Muy Alta",'Mapa final'!$AF$10="Leve"),CONCATENATE("R2C",'Mapa final'!$R$10),"")</f>
        <v/>
      </c>
      <c r="AD49" s="193" t="str">
        <f>IF(AND('Mapa final'!$AD$10="Muy Alta",'Mapa final'!$AF$10="Leve"),CONCATENATE("R2C",'Mapa final'!$R$10),"")</f>
        <v/>
      </c>
      <c r="AE49" s="193" t="str">
        <f>IF(AND('Mapa final'!$AD$10="Muy Alta",'Mapa final'!$AF$10="Leve"),CONCATENATE("R2C",'Mapa final'!$R$10),"")</f>
        <v/>
      </c>
      <c r="AF49" s="193" t="str">
        <f>IF(AND('Mapa final'!$AD$10="Muy Alta",'Mapa final'!$AF$10="Leve"),CONCATENATE("R2C",'Mapa final'!$R$10),"")</f>
        <v/>
      </c>
      <c r="AG49" s="45" t="str">
        <f>IF(AND('Mapa final'!$AD$10="Muy Alta",'Mapa final'!$AF$10="Leve"),CONCATENATE("R2C",'Mapa final'!$R$10),"")</f>
        <v/>
      </c>
      <c r="AH49" s="46" t="str">
        <f>IF(AND('Mapa final'!$AD$10="Muy Alta",'Mapa final'!$AF$10="Catastrófico"),CONCATENATE("R2C",'Mapa final'!$R$10),"")</f>
        <v/>
      </c>
      <c r="AI49" s="195" t="str">
        <f>IF(AND('Mapa final'!$AD$10="Muy Alta",'Mapa final'!$AF$10="Catastrófico"),CONCATENATE("R2C",'Mapa final'!$R$10),"")</f>
        <v/>
      </c>
      <c r="AJ49" s="195" t="str">
        <f>IF(AND('Mapa final'!$AD$10="Muy Alta",'Mapa final'!$AF$10="Catastrófico"),CONCATENATE("R2C",'Mapa final'!$R$10),"")</f>
        <v/>
      </c>
      <c r="AK49" s="195" t="str">
        <f>IF(AND('Mapa final'!$AD$10="Muy Alta",'Mapa final'!$AF$10="Catastrófico"),CONCATENATE("R2C",'Mapa final'!$R$10),"")</f>
        <v/>
      </c>
      <c r="AL49" s="195" t="str">
        <f>IF(AND('Mapa final'!$AD$10="Muy Alta",'Mapa final'!$AF$10="Catastrófico"),CONCATENATE("R2C",'Mapa final'!$R$10),"")</f>
        <v/>
      </c>
      <c r="AM49" s="47" t="str">
        <f>IF(AND('Mapa final'!$AD$10="Muy Alta",'Mapa final'!$AF$10="Catastrófico"),CONCATENATE("R2C",'Mapa final'!$R$10),"")</f>
        <v/>
      </c>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ht="15" customHeight="1" x14ac:dyDescent="0.25">
      <c r="A50" s="70"/>
      <c r="B50" s="352"/>
      <c r="C50" s="352"/>
      <c r="D50" s="353"/>
      <c r="E50" s="451"/>
      <c r="F50" s="450"/>
      <c r="G50" s="450"/>
      <c r="H50" s="450"/>
      <c r="I50" s="465"/>
      <c r="J50" s="65" t="str">
        <f>IF(AND('Mapa final'!$AD$10="Baja",'Mapa final'!$AF$10="Leve"),CONCATENATE("R2C",'Mapa final'!$R$10),"")</f>
        <v/>
      </c>
      <c r="K50" s="196" t="str">
        <f>IF(AND('Mapa final'!$AD$10="Baja",'Mapa final'!$AF$10="Leve"),CONCATENATE("R2C",'Mapa final'!$R$10),"")</f>
        <v/>
      </c>
      <c r="L50" s="196" t="str">
        <f>IF(AND('Mapa final'!$AD$10="Baja",'Mapa final'!$AF$10="Leve"),CONCATENATE("R2C",'Mapa final'!$R$10),"")</f>
        <v/>
      </c>
      <c r="M50" s="196" t="str">
        <f>IF(AND('Mapa final'!$AD$10="Baja",'Mapa final'!$AF$10="Leve"),CONCATENATE("R2C",'Mapa final'!$R$10),"")</f>
        <v/>
      </c>
      <c r="N50" s="196" t="str">
        <f>IF(AND('Mapa final'!$AD$10="Baja",'Mapa final'!$AF$10="Leve"),CONCATENATE("R2C",'Mapa final'!$R$10),"")</f>
        <v/>
      </c>
      <c r="O50" s="66" t="str">
        <f>IF(AND('Mapa final'!$AD$10="Baja",'Mapa final'!$AF$10="Leve"),CONCATENATE("R2C",'Mapa final'!$R$10),"")</f>
        <v/>
      </c>
      <c r="P50" s="65" t="str">
        <f>IF(AND('Mapa final'!$AD$10="Baja",'Mapa final'!$AF$10="Leve"),CONCATENATE("R2C",'Mapa final'!$R$10),"")</f>
        <v/>
      </c>
      <c r="Q50" s="196" t="str">
        <f>IF(AND('Mapa final'!$AD$10="Baja",'Mapa final'!$AF$10="Leve"),CONCATENATE("R2C",'Mapa final'!$R$10),"")</f>
        <v/>
      </c>
      <c r="R50" s="196" t="str">
        <f>IF(AND('Mapa final'!$AD$10="Baja",'Mapa final'!$AF$10="Leve"),CONCATENATE("R2C",'Mapa final'!$R$10),"")</f>
        <v/>
      </c>
      <c r="S50" s="196" t="str">
        <f>IF(AND('Mapa final'!$AD$10="Baja",'Mapa final'!$AF$10="Leve"),CONCATENATE("R2C",'Mapa final'!$R$10),"")</f>
        <v/>
      </c>
      <c r="T50" s="196" t="str">
        <f>IF(AND('Mapa final'!$AD$10="Baja",'Mapa final'!$AF$10="Leve"),CONCATENATE("R2C",'Mapa final'!$R$10),"")</f>
        <v/>
      </c>
      <c r="U50" s="66" t="str">
        <f>IF(AND('Mapa final'!$AD$10="Baja",'Mapa final'!$AF$10="Leve"),CONCATENATE("R2C",'Mapa final'!$R$10),"")</f>
        <v/>
      </c>
      <c r="V50" s="57" t="str">
        <f>IF(AND('Mapa final'!$AD$10="Alta",'Mapa final'!$AF$10="Leve"),CONCATENATE("R2C",'Mapa final'!$R$10),"")</f>
        <v/>
      </c>
      <c r="W50" s="194" t="str">
        <f>IF(AND('Mapa final'!$AD$10="Alta",'Mapa final'!$AF$10="Leve"),CONCATENATE("R2C",'Mapa final'!$R$10),"")</f>
        <v/>
      </c>
      <c r="X50" s="194" t="str">
        <f>IF(AND('Mapa final'!$AD$10="Alta",'Mapa final'!$AF$10="Leve"),CONCATENATE("R2C",'Mapa final'!$R$10),"")</f>
        <v/>
      </c>
      <c r="Y50" s="194" t="str">
        <f>IF(AND('Mapa final'!$AD$10="Alta",'Mapa final'!$AF$10="Leve"),CONCATENATE("R2C",'Mapa final'!$R$10),"")</f>
        <v/>
      </c>
      <c r="Z50" s="194" t="str">
        <f>IF(AND('Mapa final'!$AD$10="Alta",'Mapa final'!$AF$10="Leve"),CONCATENATE("R2C",'Mapa final'!$R$10),"")</f>
        <v/>
      </c>
      <c r="AA50" s="58" t="str">
        <f>IF(AND('Mapa final'!$AD$10="Alta",'Mapa final'!$AF$10="Leve"),CONCATENATE("R2C",'Mapa final'!$R$10),"")</f>
        <v/>
      </c>
      <c r="AB50" s="44" t="str">
        <f>IF(AND('Mapa final'!$AD$10="Muy Alta",'Mapa final'!$AF$10="Leve"),CONCATENATE("R2C",'Mapa final'!$R$10),"")</f>
        <v/>
      </c>
      <c r="AC50" s="193" t="str">
        <f>IF(AND('Mapa final'!$AD$10="Muy Alta",'Mapa final'!$AF$10="Leve"),CONCATENATE("R2C",'Mapa final'!$R$10),"")</f>
        <v/>
      </c>
      <c r="AD50" s="193" t="str">
        <f>IF(AND('Mapa final'!$AD$10="Muy Alta",'Mapa final'!$AF$10="Leve"),CONCATENATE("R2C",'Mapa final'!$R$10),"")</f>
        <v/>
      </c>
      <c r="AE50" s="193" t="str">
        <f>IF(AND('Mapa final'!$AD$10="Muy Alta",'Mapa final'!$AF$10="Leve"),CONCATENATE("R2C",'Mapa final'!$R$10),"")</f>
        <v/>
      </c>
      <c r="AF50" s="193" t="str">
        <f>IF(AND('Mapa final'!$AD$10="Muy Alta",'Mapa final'!$AF$10="Leve"),CONCATENATE("R2C",'Mapa final'!$R$10),"")</f>
        <v/>
      </c>
      <c r="AG50" s="45" t="str">
        <f>IF(AND('Mapa final'!$AD$10="Muy Alta",'Mapa final'!$AF$10="Leve"),CONCATENATE("R2C",'Mapa final'!$R$10),"")</f>
        <v/>
      </c>
      <c r="AH50" s="46" t="str">
        <f>IF(AND('Mapa final'!$AD$10="Muy Alta",'Mapa final'!$AF$10="Catastrófico"),CONCATENATE("R2C",'Mapa final'!$R$10),"")</f>
        <v/>
      </c>
      <c r="AI50" s="195" t="str">
        <f>IF(AND('Mapa final'!$AD$10="Muy Alta",'Mapa final'!$AF$10="Catastrófico"),CONCATENATE("R2C",'Mapa final'!$R$10),"")</f>
        <v/>
      </c>
      <c r="AJ50" s="195" t="str">
        <f>IF(AND('Mapa final'!$AD$10="Muy Alta",'Mapa final'!$AF$10="Catastrófico"),CONCATENATE("R2C",'Mapa final'!$R$10),"")</f>
        <v/>
      </c>
      <c r="AK50" s="195" t="str">
        <f>IF(AND('Mapa final'!$AD$10="Muy Alta",'Mapa final'!$AF$10="Catastrófico"),CONCATENATE("R2C",'Mapa final'!$R$10),"")</f>
        <v/>
      </c>
      <c r="AL50" s="195" t="str">
        <f>IF(AND('Mapa final'!$AD$10="Muy Alta",'Mapa final'!$AF$10="Catastrófico"),CONCATENATE("R2C",'Mapa final'!$R$10),"")</f>
        <v/>
      </c>
      <c r="AM50" s="47" t="str">
        <f>IF(AND('Mapa final'!$AD$10="Muy Alta",'Mapa final'!$AF$10="Catastrófico"),CONCATENATE("R2C",'Mapa final'!$R$10),"")</f>
        <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customHeight="1" x14ac:dyDescent="0.25">
      <c r="A51" s="70"/>
      <c r="B51" s="352"/>
      <c r="C51" s="352"/>
      <c r="D51" s="353"/>
      <c r="E51" s="451"/>
      <c r="F51" s="450"/>
      <c r="G51" s="450"/>
      <c r="H51" s="450"/>
      <c r="I51" s="465"/>
      <c r="J51" s="65" t="str">
        <f>IF(AND('Mapa final'!$AD$10="Baja",'Mapa final'!$AF$10="Leve"),CONCATENATE("R2C",'Mapa final'!$R$10),"")</f>
        <v/>
      </c>
      <c r="K51" s="196" t="str">
        <f>IF(AND('Mapa final'!$AD$10="Baja",'Mapa final'!$AF$10="Leve"),CONCATENATE("R2C",'Mapa final'!$R$10),"")</f>
        <v/>
      </c>
      <c r="L51" s="196" t="str">
        <f>IF(AND('Mapa final'!$AD$10="Baja",'Mapa final'!$AF$10="Leve"),CONCATENATE("R2C",'Mapa final'!$R$10),"")</f>
        <v/>
      </c>
      <c r="M51" s="196" t="str">
        <f>IF(AND('Mapa final'!$AD$10="Baja",'Mapa final'!$AF$10="Leve"),CONCATENATE("R2C",'Mapa final'!$R$10),"")</f>
        <v/>
      </c>
      <c r="N51" s="196" t="str">
        <f>IF(AND('Mapa final'!$AD$10="Baja",'Mapa final'!$AF$10="Leve"),CONCATENATE("R2C",'Mapa final'!$R$10),"")</f>
        <v/>
      </c>
      <c r="O51" s="66" t="str">
        <f>IF(AND('Mapa final'!$AD$10="Baja",'Mapa final'!$AF$10="Leve"),CONCATENATE("R2C",'Mapa final'!$R$10),"")</f>
        <v/>
      </c>
      <c r="P51" s="65" t="str">
        <f>IF(AND('Mapa final'!$AD$10="Baja",'Mapa final'!$AF$10="Leve"),CONCATENATE("R2C",'Mapa final'!$R$10),"")</f>
        <v/>
      </c>
      <c r="Q51" s="196" t="str">
        <f>IF(AND('Mapa final'!$AD$10="Baja",'Mapa final'!$AF$10="Leve"),CONCATENATE("R2C",'Mapa final'!$R$10),"")</f>
        <v/>
      </c>
      <c r="R51" s="196" t="str">
        <f>IF(AND('Mapa final'!$AD$10="Baja",'Mapa final'!$AF$10="Leve"),CONCATENATE("R2C",'Mapa final'!$R$10),"")</f>
        <v/>
      </c>
      <c r="S51" s="196" t="str">
        <f>IF(AND('Mapa final'!$AD$10="Baja",'Mapa final'!$AF$10="Leve"),CONCATENATE("R2C",'Mapa final'!$R$10),"")</f>
        <v/>
      </c>
      <c r="T51" s="196" t="str">
        <f>IF(AND('Mapa final'!$AD$10="Baja",'Mapa final'!$AF$10="Leve"),CONCATENATE("R2C",'Mapa final'!$R$10),"")</f>
        <v/>
      </c>
      <c r="U51" s="66" t="str">
        <f>IF(AND('Mapa final'!$AD$10="Baja",'Mapa final'!$AF$10="Leve"),CONCATENATE("R2C",'Mapa final'!$R$10),"")</f>
        <v/>
      </c>
      <c r="V51" s="57" t="str">
        <f>IF(AND('Mapa final'!$AD$10="Alta",'Mapa final'!$AF$10="Leve"),CONCATENATE("R2C",'Mapa final'!$R$10),"")</f>
        <v/>
      </c>
      <c r="W51" s="194" t="str">
        <f>IF(AND('Mapa final'!$AD$10="Alta",'Mapa final'!$AF$10="Leve"),CONCATENATE("R2C",'Mapa final'!$R$10),"")</f>
        <v/>
      </c>
      <c r="X51" s="194" t="str">
        <f>IF(AND('Mapa final'!$AD$10="Alta",'Mapa final'!$AF$10="Leve"),CONCATENATE("R2C",'Mapa final'!$R$10),"")</f>
        <v/>
      </c>
      <c r="Y51" s="194" t="str">
        <f>IF(AND('Mapa final'!$AD$10="Alta",'Mapa final'!$AF$10="Leve"),CONCATENATE("R2C",'Mapa final'!$R$10),"")</f>
        <v/>
      </c>
      <c r="Z51" s="194" t="str">
        <f>IF(AND('Mapa final'!$AD$10="Alta",'Mapa final'!$AF$10="Leve"),CONCATENATE("R2C",'Mapa final'!$R$10),"")</f>
        <v/>
      </c>
      <c r="AA51" s="58" t="str">
        <f>IF(AND('Mapa final'!$AD$10="Alta",'Mapa final'!$AF$10="Leve"),CONCATENATE("R2C",'Mapa final'!$R$10),"")</f>
        <v/>
      </c>
      <c r="AB51" s="44" t="str">
        <f>IF(AND('Mapa final'!$AD$10="Muy Alta",'Mapa final'!$AF$10="Leve"),CONCATENATE("R2C",'Mapa final'!$R$10),"")</f>
        <v/>
      </c>
      <c r="AC51" s="193" t="str">
        <f>IF(AND('Mapa final'!$AD$10="Muy Alta",'Mapa final'!$AF$10="Leve"),CONCATENATE("R2C",'Mapa final'!$R$10),"")</f>
        <v/>
      </c>
      <c r="AD51" s="193" t="str">
        <f>IF(AND('Mapa final'!$AD$10="Muy Alta",'Mapa final'!$AF$10="Leve"),CONCATENATE("R2C",'Mapa final'!$R$10),"")</f>
        <v/>
      </c>
      <c r="AE51" s="193" t="str">
        <f>IF(AND('Mapa final'!$AD$10="Muy Alta",'Mapa final'!$AF$10="Leve"),CONCATENATE("R2C",'Mapa final'!$R$10),"")</f>
        <v/>
      </c>
      <c r="AF51" s="193" t="str">
        <f>IF(AND('Mapa final'!$AD$10="Muy Alta",'Mapa final'!$AF$10="Leve"),CONCATENATE("R2C",'Mapa final'!$R$10),"")</f>
        <v/>
      </c>
      <c r="AG51" s="45" t="str">
        <f>IF(AND('Mapa final'!$AD$10="Muy Alta",'Mapa final'!$AF$10="Leve"),CONCATENATE("R2C",'Mapa final'!$R$10),"")</f>
        <v/>
      </c>
      <c r="AH51" s="46" t="str">
        <f>IF(AND('Mapa final'!$AD$10="Muy Alta",'Mapa final'!$AF$10="Catastrófico"),CONCATENATE("R2C",'Mapa final'!$R$10),"")</f>
        <v/>
      </c>
      <c r="AI51" s="195" t="str">
        <f>IF(AND('Mapa final'!$AD$10="Muy Alta",'Mapa final'!$AF$10="Catastrófico"),CONCATENATE("R2C",'Mapa final'!$R$10),"")</f>
        <v/>
      </c>
      <c r="AJ51" s="195" t="str">
        <f>IF(AND('Mapa final'!$AD$10="Muy Alta",'Mapa final'!$AF$10="Catastrófico"),CONCATENATE("R2C",'Mapa final'!$R$10),"")</f>
        <v/>
      </c>
      <c r="AK51" s="195" t="str">
        <f>IF(AND('Mapa final'!$AD$10="Muy Alta",'Mapa final'!$AF$10="Catastrófico"),CONCATENATE("R2C",'Mapa final'!$R$10),"")</f>
        <v/>
      </c>
      <c r="AL51" s="195" t="str">
        <f>IF(AND('Mapa final'!$AD$10="Muy Alta",'Mapa final'!$AF$10="Catastrófico"),CONCATENATE("R2C",'Mapa final'!$R$10),"")</f>
        <v/>
      </c>
      <c r="AM51" s="47" t="str">
        <f>IF(AND('Mapa final'!$AD$10="Muy Alta",'Mapa final'!$AF$10="Catastrófico"),CONCATENATE("R2C",'Mapa final'!$R$10),"")</f>
        <v/>
      </c>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ht="15" customHeight="1" x14ac:dyDescent="0.25">
      <c r="A52" s="70"/>
      <c r="B52" s="352"/>
      <c r="C52" s="352"/>
      <c r="D52" s="353"/>
      <c r="E52" s="451"/>
      <c r="F52" s="450"/>
      <c r="G52" s="450"/>
      <c r="H52" s="450"/>
      <c r="I52" s="465"/>
      <c r="J52" s="65" t="str">
        <f>IF(AND('Mapa final'!$AD$10="Baja",'Mapa final'!$AF$10="Leve"),CONCATENATE("R2C",'Mapa final'!$R$10),"")</f>
        <v/>
      </c>
      <c r="K52" s="196" t="str">
        <f>IF(AND('Mapa final'!$AD$10="Baja",'Mapa final'!$AF$10="Leve"),CONCATENATE("R2C",'Mapa final'!$R$10),"")</f>
        <v/>
      </c>
      <c r="L52" s="196" t="str">
        <f>IF(AND('Mapa final'!$AD$10="Baja",'Mapa final'!$AF$10="Leve"),CONCATENATE("R2C",'Mapa final'!$R$10),"")</f>
        <v/>
      </c>
      <c r="M52" s="196" t="str">
        <f>IF(AND('Mapa final'!$AD$10="Baja",'Mapa final'!$AF$10="Leve"),CONCATENATE("R2C",'Mapa final'!$R$10),"")</f>
        <v/>
      </c>
      <c r="N52" s="196" t="str">
        <f>IF(AND('Mapa final'!$AD$10="Baja",'Mapa final'!$AF$10="Leve"),CONCATENATE("R2C",'Mapa final'!$R$10),"")</f>
        <v/>
      </c>
      <c r="O52" s="66" t="str">
        <f>IF(AND('Mapa final'!$AD$10="Baja",'Mapa final'!$AF$10="Leve"),CONCATENATE("R2C",'Mapa final'!$R$10),"")</f>
        <v/>
      </c>
      <c r="P52" s="65" t="str">
        <f>IF(AND('Mapa final'!$AD$10="Baja",'Mapa final'!$AF$10="Leve"),CONCATENATE("R2C",'Mapa final'!$R$10),"")</f>
        <v/>
      </c>
      <c r="Q52" s="196" t="str">
        <f>IF(AND('Mapa final'!$AD$10="Baja",'Mapa final'!$AF$10="Leve"),CONCATENATE("R2C",'Mapa final'!$R$10),"")</f>
        <v/>
      </c>
      <c r="R52" s="196" t="str">
        <f>IF(AND('Mapa final'!$AD$10="Baja",'Mapa final'!$AF$10="Leve"),CONCATENATE("R2C",'Mapa final'!$R$10),"")</f>
        <v/>
      </c>
      <c r="S52" s="196" t="str">
        <f>IF(AND('Mapa final'!$AD$10="Baja",'Mapa final'!$AF$10="Leve"),CONCATENATE("R2C",'Mapa final'!$R$10),"")</f>
        <v/>
      </c>
      <c r="T52" s="196" t="str">
        <f>IF(AND('Mapa final'!$AD$10="Baja",'Mapa final'!$AF$10="Leve"),CONCATENATE("R2C",'Mapa final'!$R$10),"")</f>
        <v/>
      </c>
      <c r="U52" s="66" t="str">
        <f>IF(AND('Mapa final'!$AD$10="Baja",'Mapa final'!$AF$10="Leve"),CONCATENATE("R2C",'Mapa final'!$R$10),"")</f>
        <v/>
      </c>
      <c r="V52" s="57" t="str">
        <f>IF(AND('Mapa final'!$AD$10="Alta",'Mapa final'!$AF$10="Leve"),CONCATENATE("R2C",'Mapa final'!$R$10),"")</f>
        <v/>
      </c>
      <c r="W52" s="194" t="str">
        <f>IF(AND('Mapa final'!$AD$10="Alta",'Mapa final'!$AF$10="Leve"),CONCATENATE("R2C",'Mapa final'!$R$10),"")</f>
        <v/>
      </c>
      <c r="X52" s="194" t="str">
        <f>IF(AND('Mapa final'!$AD$10="Alta",'Mapa final'!$AF$10="Leve"),CONCATENATE("R2C",'Mapa final'!$R$10),"")</f>
        <v/>
      </c>
      <c r="Y52" s="194" t="str">
        <f>IF(AND('Mapa final'!$AD$10="Alta",'Mapa final'!$AF$10="Leve"),CONCATENATE("R2C",'Mapa final'!$R$10),"")</f>
        <v/>
      </c>
      <c r="Z52" s="194" t="str">
        <f>IF(AND('Mapa final'!$AD$10="Alta",'Mapa final'!$AF$10="Leve"),CONCATENATE("R2C",'Mapa final'!$R$10),"")</f>
        <v/>
      </c>
      <c r="AA52" s="58" t="str">
        <f>IF(AND('Mapa final'!$AD$10="Alta",'Mapa final'!$AF$10="Leve"),CONCATENATE("R2C",'Mapa final'!$R$10),"")</f>
        <v/>
      </c>
      <c r="AB52" s="44" t="str">
        <f>IF(AND('Mapa final'!$AD$10="Muy Alta",'Mapa final'!$AF$10="Leve"),CONCATENATE("R2C",'Mapa final'!$R$10),"")</f>
        <v/>
      </c>
      <c r="AC52" s="193" t="str">
        <f>IF(AND('Mapa final'!$AD$10="Muy Alta",'Mapa final'!$AF$10="Leve"),CONCATENATE("R2C",'Mapa final'!$R$10),"")</f>
        <v/>
      </c>
      <c r="AD52" s="193" t="str">
        <f>IF(AND('Mapa final'!$AD$10="Muy Alta",'Mapa final'!$AF$10="Leve"),CONCATENATE("R2C",'Mapa final'!$R$10),"")</f>
        <v/>
      </c>
      <c r="AE52" s="193" t="str">
        <f>IF(AND('Mapa final'!$AD$10="Muy Alta",'Mapa final'!$AF$10="Leve"),CONCATENATE("R2C",'Mapa final'!$R$10),"")</f>
        <v/>
      </c>
      <c r="AF52" s="193" t="str">
        <f>IF(AND('Mapa final'!$AD$10="Muy Alta",'Mapa final'!$AF$10="Leve"),CONCATENATE("R2C",'Mapa final'!$R$10),"")</f>
        <v/>
      </c>
      <c r="AG52" s="45" t="str">
        <f>IF(AND('Mapa final'!$AD$10="Muy Alta",'Mapa final'!$AF$10="Leve"),CONCATENATE("R2C",'Mapa final'!$R$10),"")</f>
        <v/>
      </c>
      <c r="AH52" s="46" t="str">
        <f>IF(AND('Mapa final'!$AD$10="Muy Alta",'Mapa final'!$AF$10="Catastrófico"),CONCATENATE("R2C",'Mapa final'!$R$10),"")</f>
        <v/>
      </c>
      <c r="AI52" s="195" t="str">
        <f>IF(AND('Mapa final'!$AD$10="Muy Alta",'Mapa final'!$AF$10="Catastrófico"),CONCATENATE("R2C",'Mapa final'!$R$10),"")</f>
        <v/>
      </c>
      <c r="AJ52" s="195" t="str">
        <f>IF(AND('Mapa final'!$AD$10="Muy Alta",'Mapa final'!$AF$10="Catastrófico"),CONCATENATE("R2C",'Mapa final'!$R$10),"")</f>
        <v/>
      </c>
      <c r="AK52" s="195" t="str">
        <f>IF(AND('Mapa final'!$AD$10="Muy Alta",'Mapa final'!$AF$10="Catastrófico"),CONCATENATE("R2C",'Mapa final'!$R$10),"")</f>
        <v/>
      </c>
      <c r="AL52" s="195" t="str">
        <f>IF(AND('Mapa final'!$AD$10="Muy Alta",'Mapa final'!$AF$10="Catastrófico"),CONCATENATE("R2C",'Mapa final'!$R$10),"")</f>
        <v/>
      </c>
      <c r="AM52" s="47" t="str">
        <f>IF(AND('Mapa final'!$AD$10="Muy Alta",'Mapa final'!$AF$10="Catastrófico"),CONCATENATE("R2C",'Mapa final'!$R$10),"")</f>
        <v/>
      </c>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352"/>
      <c r="C53" s="352"/>
      <c r="D53" s="353"/>
      <c r="E53" s="451"/>
      <c r="F53" s="450"/>
      <c r="G53" s="450"/>
      <c r="H53" s="450"/>
      <c r="I53" s="465"/>
      <c r="J53" s="65" t="str">
        <f>IF(AND('Mapa final'!$AD$10="Baja",'Mapa final'!$AF$10="Leve"),CONCATENATE("R2C",'Mapa final'!$R$10),"")</f>
        <v/>
      </c>
      <c r="K53" s="196" t="str">
        <f>IF(AND('Mapa final'!$AD$10="Baja",'Mapa final'!$AF$10="Leve"),CONCATENATE("R2C",'Mapa final'!$R$10),"")</f>
        <v/>
      </c>
      <c r="L53" s="196" t="str">
        <f>IF(AND('Mapa final'!$AD$10="Baja",'Mapa final'!$AF$10="Leve"),CONCATENATE("R2C",'Mapa final'!$R$10),"")</f>
        <v/>
      </c>
      <c r="M53" s="196" t="str">
        <f>IF(AND('Mapa final'!$AD$10="Baja",'Mapa final'!$AF$10="Leve"),CONCATENATE("R2C",'Mapa final'!$R$10),"")</f>
        <v/>
      </c>
      <c r="N53" s="196" t="str">
        <f>IF(AND('Mapa final'!$AD$10="Baja",'Mapa final'!$AF$10="Leve"),CONCATENATE("R2C",'Mapa final'!$R$10),"")</f>
        <v/>
      </c>
      <c r="O53" s="66" t="str">
        <f>IF(AND('Mapa final'!$AD$10="Baja",'Mapa final'!$AF$10="Leve"),CONCATENATE("R2C",'Mapa final'!$R$10),"")</f>
        <v/>
      </c>
      <c r="P53" s="65" t="str">
        <f>IF(AND('Mapa final'!$AD$10="Baja",'Mapa final'!$AF$10="Leve"),CONCATENATE("R2C",'Mapa final'!$R$10),"")</f>
        <v/>
      </c>
      <c r="Q53" s="196" t="str">
        <f>IF(AND('Mapa final'!$AD$10="Baja",'Mapa final'!$AF$10="Leve"),CONCATENATE("R2C",'Mapa final'!$R$10),"")</f>
        <v/>
      </c>
      <c r="R53" s="196" t="str">
        <f>IF(AND('Mapa final'!$AD$10="Baja",'Mapa final'!$AF$10="Leve"),CONCATENATE("R2C",'Mapa final'!$R$10),"")</f>
        <v/>
      </c>
      <c r="S53" s="196" t="str">
        <f>IF(AND('Mapa final'!$AD$10="Baja",'Mapa final'!$AF$10="Leve"),CONCATENATE("R2C",'Mapa final'!$R$10),"")</f>
        <v/>
      </c>
      <c r="T53" s="196" t="str">
        <f>IF(AND('Mapa final'!$AD$10="Baja",'Mapa final'!$AF$10="Leve"),CONCATENATE("R2C",'Mapa final'!$R$10),"")</f>
        <v/>
      </c>
      <c r="U53" s="66" t="str">
        <f>IF(AND('Mapa final'!$AD$10="Baja",'Mapa final'!$AF$10="Leve"),CONCATENATE("R2C",'Mapa final'!$R$10),"")</f>
        <v/>
      </c>
      <c r="V53" s="57" t="str">
        <f>IF(AND('Mapa final'!$AD$10="Alta",'Mapa final'!$AF$10="Leve"),CONCATENATE("R2C",'Mapa final'!$R$10),"")</f>
        <v/>
      </c>
      <c r="W53" s="194" t="str">
        <f>IF(AND('Mapa final'!$AD$10="Alta",'Mapa final'!$AF$10="Leve"),CONCATENATE("R2C",'Mapa final'!$R$10),"")</f>
        <v/>
      </c>
      <c r="X53" s="194" t="str">
        <f>IF(AND('Mapa final'!$AD$10="Alta",'Mapa final'!$AF$10="Leve"),CONCATENATE("R2C",'Mapa final'!$R$10),"")</f>
        <v/>
      </c>
      <c r="Y53" s="194" t="str">
        <f>IF(AND('Mapa final'!$AD$10="Alta",'Mapa final'!$AF$10="Leve"),CONCATENATE("R2C",'Mapa final'!$R$10),"")</f>
        <v/>
      </c>
      <c r="Z53" s="194" t="str">
        <f>IF(AND('Mapa final'!$AD$10="Alta",'Mapa final'!$AF$10="Leve"),CONCATENATE("R2C",'Mapa final'!$R$10),"")</f>
        <v/>
      </c>
      <c r="AA53" s="58" t="str">
        <f>IF(AND('Mapa final'!$AD$10="Alta",'Mapa final'!$AF$10="Leve"),CONCATENATE("R2C",'Mapa final'!$R$10),"")</f>
        <v/>
      </c>
      <c r="AB53" s="44" t="str">
        <f>IF(AND('Mapa final'!$AD$10="Muy Alta",'Mapa final'!$AF$10="Leve"),CONCATENATE("R2C",'Mapa final'!$R$10),"")</f>
        <v/>
      </c>
      <c r="AC53" s="193" t="str">
        <f>IF(AND('Mapa final'!$AD$10="Muy Alta",'Mapa final'!$AF$10="Leve"),CONCATENATE("R2C",'Mapa final'!$R$10),"")</f>
        <v/>
      </c>
      <c r="AD53" s="193" t="str">
        <f>IF(AND('Mapa final'!$AD$10="Muy Alta",'Mapa final'!$AF$10="Leve"),CONCATENATE("R2C",'Mapa final'!$R$10),"")</f>
        <v/>
      </c>
      <c r="AE53" s="193" t="str">
        <f>IF(AND('Mapa final'!$AD$10="Muy Alta",'Mapa final'!$AF$10="Leve"),CONCATENATE("R2C",'Mapa final'!$R$10),"")</f>
        <v/>
      </c>
      <c r="AF53" s="193" t="str">
        <f>IF(AND('Mapa final'!$AD$10="Muy Alta",'Mapa final'!$AF$10="Leve"),CONCATENATE("R2C",'Mapa final'!$R$10),"")</f>
        <v/>
      </c>
      <c r="AG53" s="45" t="str">
        <f>IF(AND('Mapa final'!$AD$10="Muy Alta",'Mapa final'!$AF$10="Leve"),CONCATENATE("R2C",'Mapa final'!$R$10),"")</f>
        <v/>
      </c>
      <c r="AH53" s="46" t="str">
        <f>IF(AND('Mapa final'!$AD$10="Muy Alta",'Mapa final'!$AF$10="Catastrófico"),CONCATENATE("R2C",'Mapa final'!$R$10),"")</f>
        <v/>
      </c>
      <c r="AI53" s="195" t="str">
        <f>IF(AND('Mapa final'!$AD$10="Muy Alta",'Mapa final'!$AF$10="Catastrófico"),CONCATENATE("R2C",'Mapa final'!$R$10),"")</f>
        <v/>
      </c>
      <c r="AJ53" s="195" t="str">
        <f>IF(AND('Mapa final'!$AD$10="Muy Alta",'Mapa final'!$AF$10="Catastrófico"),CONCATENATE("R2C",'Mapa final'!$R$10),"")</f>
        <v/>
      </c>
      <c r="AK53" s="195" t="str">
        <f>IF(AND('Mapa final'!$AD$10="Muy Alta",'Mapa final'!$AF$10="Catastrófico"),CONCATENATE("R2C",'Mapa final'!$R$10),"")</f>
        <v/>
      </c>
      <c r="AL53" s="195" t="str">
        <f>IF(AND('Mapa final'!$AD$10="Muy Alta",'Mapa final'!$AF$10="Catastrófico"),CONCATENATE("R2C",'Mapa final'!$R$10),"")</f>
        <v/>
      </c>
      <c r="AM53" s="47" t="str">
        <f>IF(AND('Mapa final'!$AD$10="Muy Alta",'Mapa final'!$AF$10="Catastrófico"),CONCATENATE("R2C",'Mapa final'!$R$10),"")</f>
        <v/>
      </c>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352"/>
      <c r="C54" s="352"/>
      <c r="D54" s="353"/>
      <c r="E54" s="451"/>
      <c r="F54" s="450"/>
      <c r="G54" s="450"/>
      <c r="H54" s="450"/>
      <c r="I54" s="465"/>
      <c r="J54" s="65" t="str">
        <f>IF(AND('Mapa final'!$AD$10="Baja",'Mapa final'!$AF$10="Leve"),CONCATENATE("R2C",'Mapa final'!$R$10),"")</f>
        <v/>
      </c>
      <c r="K54" s="196" t="str">
        <f>IF(AND('Mapa final'!$AD$10="Baja",'Mapa final'!$AF$10="Leve"),CONCATENATE("R2C",'Mapa final'!$R$10),"")</f>
        <v/>
      </c>
      <c r="L54" s="196" t="str">
        <f>IF(AND('Mapa final'!$AD$10="Baja",'Mapa final'!$AF$10="Leve"),CONCATENATE("R2C",'Mapa final'!$R$10),"")</f>
        <v/>
      </c>
      <c r="M54" s="196" t="str">
        <f>IF(AND('Mapa final'!$AD$10="Baja",'Mapa final'!$AF$10="Leve"),CONCATENATE("R2C",'Mapa final'!$R$10),"")</f>
        <v/>
      </c>
      <c r="N54" s="196" t="str">
        <f>IF(AND('Mapa final'!$AD$10="Baja",'Mapa final'!$AF$10="Leve"),CONCATENATE("R2C",'Mapa final'!$R$10),"")</f>
        <v/>
      </c>
      <c r="O54" s="66" t="str">
        <f>IF(AND('Mapa final'!$AD$10="Baja",'Mapa final'!$AF$10="Leve"),CONCATENATE("R2C",'Mapa final'!$R$10),"")</f>
        <v/>
      </c>
      <c r="P54" s="65" t="str">
        <f>IF(AND('Mapa final'!$AD$10="Baja",'Mapa final'!$AF$10="Leve"),CONCATENATE("R2C",'Mapa final'!$R$10),"")</f>
        <v/>
      </c>
      <c r="Q54" s="196" t="str">
        <f>IF(AND('Mapa final'!$AD$10="Baja",'Mapa final'!$AF$10="Leve"),CONCATENATE("R2C",'Mapa final'!$R$10),"")</f>
        <v/>
      </c>
      <c r="R54" s="196" t="str">
        <f>IF(AND('Mapa final'!$AD$10="Baja",'Mapa final'!$AF$10="Leve"),CONCATENATE("R2C",'Mapa final'!$R$10),"")</f>
        <v/>
      </c>
      <c r="S54" s="196" t="str">
        <f>IF(AND('Mapa final'!$AD$10="Baja",'Mapa final'!$AF$10="Leve"),CONCATENATE("R2C",'Mapa final'!$R$10),"")</f>
        <v/>
      </c>
      <c r="T54" s="196" t="str">
        <f>IF(AND('Mapa final'!$AD$10="Baja",'Mapa final'!$AF$10="Leve"),CONCATENATE("R2C",'Mapa final'!$R$10),"")</f>
        <v/>
      </c>
      <c r="U54" s="66" t="str">
        <f>IF(AND('Mapa final'!$AD$10="Baja",'Mapa final'!$AF$10="Leve"),CONCATENATE("R2C",'Mapa final'!$R$10),"")</f>
        <v/>
      </c>
      <c r="V54" s="57" t="str">
        <f>IF(AND('Mapa final'!$AD$10="Alta",'Mapa final'!$AF$10="Leve"),CONCATENATE("R2C",'Mapa final'!$R$10),"")</f>
        <v/>
      </c>
      <c r="W54" s="194" t="str">
        <f>IF(AND('Mapa final'!$AD$10="Alta",'Mapa final'!$AF$10="Leve"),CONCATENATE("R2C",'Mapa final'!$R$10),"")</f>
        <v/>
      </c>
      <c r="X54" s="194" t="str">
        <f>IF(AND('Mapa final'!$AD$10="Alta",'Mapa final'!$AF$10="Leve"),CONCATENATE("R2C",'Mapa final'!$R$10),"")</f>
        <v/>
      </c>
      <c r="Y54" s="194" t="str">
        <f>IF(AND('Mapa final'!$AD$10="Alta",'Mapa final'!$AF$10="Leve"),CONCATENATE("R2C",'Mapa final'!$R$10),"")</f>
        <v/>
      </c>
      <c r="Z54" s="194" t="str">
        <f>IF(AND('Mapa final'!$AD$10="Alta",'Mapa final'!$AF$10="Leve"),CONCATENATE("R2C",'Mapa final'!$R$10),"")</f>
        <v/>
      </c>
      <c r="AA54" s="58" t="str">
        <f>IF(AND('Mapa final'!$AD$10="Alta",'Mapa final'!$AF$10="Leve"),CONCATENATE("R2C",'Mapa final'!$R$10),"")</f>
        <v/>
      </c>
      <c r="AB54" s="44" t="str">
        <f>IF(AND('Mapa final'!$AD$10="Muy Alta",'Mapa final'!$AF$10="Leve"),CONCATENATE("R2C",'Mapa final'!$R$10),"")</f>
        <v/>
      </c>
      <c r="AC54" s="193" t="str">
        <f>IF(AND('Mapa final'!$AD$10="Muy Alta",'Mapa final'!$AF$10="Leve"),CONCATENATE("R2C",'Mapa final'!$R$10),"")</f>
        <v/>
      </c>
      <c r="AD54" s="193" t="str">
        <f>IF(AND('Mapa final'!$AD$10="Muy Alta",'Mapa final'!$AF$10="Leve"),CONCATENATE("R2C",'Mapa final'!$R$10),"")</f>
        <v/>
      </c>
      <c r="AE54" s="193" t="str">
        <f>IF(AND('Mapa final'!$AD$10="Muy Alta",'Mapa final'!$AF$10="Leve"),CONCATENATE("R2C",'Mapa final'!$R$10),"")</f>
        <v/>
      </c>
      <c r="AF54" s="193" t="str">
        <f>IF(AND('Mapa final'!$AD$10="Muy Alta",'Mapa final'!$AF$10="Leve"),CONCATENATE("R2C",'Mapa final'!$R$10),"")</f>
        <v/>
      </c>
      <c r="AG54" s="45" t="str">
        <f>IF(AND('Mapa final'!$AD$10="Muy Alta",'Mapa final'!$AF$10="Leve"),CONCATENATE("R2C",'Mapa final'!$R$10),"")</f>
        <v/>
      </c>
      <c r="AH54" s="46" t="str">
        <f>IF(AND('Mapa final'!$AD$10="Muy Alta",'Mapa final'!$AF$10="Catastrófico"),CONCATENATE("R2C",'Mapa final'!$R$10),"")</f>
        <v/>
      </c>
      <c r="AI54" s="195" t="str">
        <f>IF(AND('Mapa final'!$AD$10="Muy Alta",'Mapa final'!$AF$10="Catastrófico"),CONCATENATE("R2C",'Mapa final'!$R$10),"")</f>
        <v/>
      </c>
      <c r="AJ54" s="195" t="str">
        <f>IF(AND('Mapa final'!$AD$10="Muy Alta",'Mapa final'!$AF$10="Catastrófico"),CONCATENATE("R2C",'Mapa final'!$R$10),"")</f>
        <v/>
      </c>
      <c r="AK54" s="195" t="str">
        <f>IF(AND('Mapa final'!$AD$10="Muy Alta",'Mapa final'!$AF$10="Catastrófico"),CONCATENATE("R2C",'Mapa final'!$R$10),"")</f>
        <v/>
      </c>
      <c r="AL54" s="195" t="str">
        <f>IF(AND('Mapa final'!$AD$10="Muy Alta",'Mapa final'!$AF$10="Catastrófico"),CONCATENATE("R2C",'Mapa final'!$R$10),"")</f>
        <v/>
      </c>
      <c r="AM54" s="47" t="str">
        <f>IF(AND('Mapa final'!$AD$10="Muy Alta",'Mapa final'!$AF$10="Catastrófico"),CONCATENATE("R2C",'Mapa final'!$R$10),"")</f>
        <v/>
      </c>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ht="15.75" customHeight="1" thickBot="1" x14ac:dyDescent="0.3">
      <c r="A55" s="70"/>
      <c r="B55" s="352"/>
      <c r="C55" s="352"/>
      <c r="D55" s="353"/>
      <c r="E55" s="452"/>
      <c r="F55" s="453"/>
      <c r="G55" s="453"/>
      <c r="H55" s="453"/>
      <c r="I55" s="466"/>
      <c r="J55" s="67" t="str">
        <f>IF(AND('Mapa final'!$AD$10="Baja",'Mapa final'!$AF$10="Leve"),CONCATENATE("R2C",'Mapa final'!$R$10),"")</f>
        <v/>
      </c>
      <c r="K55" s="68" t="str">
        <f>IF(AND('Mapa final'!$AD$10="Baja",'Mapa final'!$AF$10="Leve"),CONCATENATE("R2C",'Mapa final'!$R$10),"")</f>
        <v/>
      </c>
      <c r="L55" s="68" t="str">
        <f>IF(AND('Mapa final'!$AD$10="Baja",'Mapa final'!$AF$10="Leve"),CONCATENATE("R2C",'Mapa final'!$R$10),"")</f>
        <v/>
      </c>
      <c r="M55" s="68" t="str">
        <f>IF(AND('Mapa final'!$AD$10="Baja",'Mapa final'!$AF$10="Leve"),CONCATENATE("R2C",'Mapa final'!$R$10),"")</f>
        <v/>
      </c>
      <c r="N55" s="68" t="str">
        <f>IF(AND('Mapa final'!$AD$10="Baja",'Mapa final'!$AF$10="Leve"),CONCATENATE("R2C",'Mapa final'!$R$10),"")</f>
        <v/>
      </c>
      <c r="O55" s="69" t="str">
        <f>IF(AND('Mapa final'!$AD$10="Baja",'Mapa final'!$AF$10="Leve"),CONCATENATE("R2C",'Mapa final'!$R$10),"")</f>
        <v/>
      </c>
      <c r="P55" s="67" t="str">
        <f>IF(AND('Mapa final'!$AD$10="Baja",'Mapa final'!$AF$10="Leve"),CONCATENATE("R2C",'Mapa final'!$R$10),"")</f>
        <v/>
      </c>
      <c r="Q55" s="68" t="str">
        <f>IF(AND('Mapa final'!$AD$10="Baja",'Mapa final'!$AF$10="Leve"),CONCATENATE("R2C",'Mapa final'!$R$10),"")</f>
        <v/>
      </c>
      <c r="R55" s="68" t="str">
        <f>IF(AND('Mapa final'!$AD$10="Baja",'Mapa final'!$AF$10="Leve"),CONCATENATE("R2C",'Mapa final'!$R$10),"")</f>
        <v/>
      </c>
      <c r="S55" s="68" t="str">
        <f>IF(AND('Mapa final'!$AD$10="Baja",'Mapa final'!$AF$10="Leve"),CONCATENATE("R2C",'Mapa final'!$R$10),"")</f>
        <v/>
      </c>
      <c r="T55" s="68" t="str">
        <f>IF(AND('Mapa final'!$AD$10="Baja",'Mapa final'!$AF$10="Leve"),CONCATENATE("R2C",'Mapa final'!$R$10),"")</f>
        <v/>
      </c>
      <c r="U55" s="69" t="str">
        <f>IF(AND('Mapa final'!$AD$10="Baja",'Mapa final'!$AF$10="Leve"),CONCATENATE("R2C",'Mapa final'!$R$10),"")</f>
        <v/>
      </c>
      <c r="V55" s="59" t="str">
        <f>IF(AND('Mapa final'!$AD$10="Alta",'Mapa final'!$AF$10="Leve"),CONCATENATE("R2C",'Mapa final'!$R$10),"")</f>
        <v/>
      </c>
      <c r="W55" s="60" t="str">
        <f>IF(AND('Mapa final'!$AD$10="Alta",'Mapa final'!$AF$10="Leve"),CONCATENATE("R2C",'Mapa final'!$R$10),"")</f>
        <v/>
      </c>
      <c r="X55" s="60" t="str">
        <f>IF(AND('Mapa final'!$AD$10="Alta",'Mapa final'!$AF$10="Leve"),CONCATENATE("R2C",'Mapa final'!$R$10),"")</f>
        <v/>
      </c>
      <c r="Y55" s="60" t="str">
        <f>IF(AND('Mapa final'!$AD$10="Alta",'Mapa final'!$AF$10="Leve"),CONCATENATE("R2C",'Mapa final'!$R$10),"")</f>
        <v/>
      </c>
      <c r="Z55" s="60" t="str">
        <f>IF(AND('Mapa final'!$AD$10="Alta",'Mapa final'!$AF$10="Leve"),CONCATENATE("R2C",'Mapa final'!$R$10),"")</f>
        <v/>
      </c>
      <c r="AA55" s="61" t="str">
        <f>IF(AND('Mapa final'!$AD$10="Alta",'Mapa final'!$AF$10="Leve"),CONCATENATE("R2C",'Mapa final'!$R$10),"")</f>
        <v/>
      </c>
      <c r="AB55" s="44" t="str">
        <f>IF(AND('Mapa final'!$AD$10="Muy Alta",'Mapa final'!$AF$10="Leve"),CONCATENATE("R2C",'Mapa final'!$R$10),"")</f>
        <v/>
      </c>
      <c r="AC55" s="193" t="str">
        <f>IF(AND('Mapa final'!$AD$10="Muy Alta",'Mapa final'!$AF$10="Leve"),CONCATENATE("R2C",'Mapa final'!$R$10),"")</f>
        <v/>
      </c>
      <c r="AD55" s="193" t="str">
        <f>IF(AND('Mapa final'!$AD$10="Muy Alta",'Mapa final'!$AF$10="Leve"),CONCATENATE("R2C",'Mapa final'!$R$10),"")</f>
        <v/>
      </c>
      <c r="AE55" s="193" t="str">
        <f>IF(AND('Mapa final'!$AD$10="Muy Alta",'Mapa final'!$AF$10="Leve"),CONCATENATE("R2C",'Mapa final'!$R$10),"")</f>
        <v/>
      </c>
      <c r="AF55" s="193" t="str">
        <f>IF(AND('Mapa final'!$AD$10="Muy Alta",'Mapa final'!$AF$10="Leve"),CONCATENATE("R2C",'Mapa final'!$R$10),"")</f>
        <v/>
      </c>
      <c r="AG55" s="45" t="str">
        <f>IF(AND('Mapa final'!$AD$10="Muy Alta",'Mapa final'!$AF$10="Leve"),CONCATENATE("R2C",'Mapa final'!$R$10),"")</f>
        <v/>
      </c>
      <c r="AH55" s="51" t="str">
        <f>IF(AND('Mapa final'!$AD$10="Muy Alta",'Mapa final'!$AF$10="Catastrófico"),CONCATENATE("R2C",'Mapa final'!$R$10),"")</f>
        <v/>
      </c>
      <c r="AI55" s="52" t="str">
        <f>IF(AND('Mapa final'!$AD$10="Muy Alta",'Mapa final'!$AF$10="Catastrófico"),CONCATENATE("R2C",'Mapa final'!$R$10),"")</f>
        <v/>
      </c>
      <c r="AJ55" s="52" t="str">
        <f>IF(AND('Mapa final'!$AD$10="Muy Alta",'Mapa final'!$AF$10="Catastrófico"),CONCATENATE("R2C",'Mapa final'!$R$10),"")</f>
        <v/>
      </c>
      <c r="AK55" s="52" t="str">
        <f>IF(AND('Mapa final'!$AD$10="Muy Alta",'Mapa final'!$AF$10="Catastrófico"),CONCATENATE("R2C",'Mapa final'!$R$10),"")</f>
        <v/>
      </c>
      <c r="AL55" s="52" t="str">
        <f>IF(AND('Mapa final'!$AD$10="Muy Alta",'Mapa final'!$AF$10="Catastrófico"),CONCATENATE("R2C",'Mapa final'!$R$10),"")</f>
        <v/>
      </c>
      <c r="AM55" s="53" t="str">
        <f>IF(AND('Mapa final'!$AD$10="Muy Alta",'Mapa final'!$AF$10="Catastrófico"),CONCATENATE("R2C",'Mapa final'!$R$10),"")</f>
        <v/>
      </c>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447" t="s">
        <v>109</v>
      </c>
      <c r="K56" s="448"/>
      <c r="L56" s="448"/>
      <c r="M56" s="448"/>
      <c r="N56" s="448"/>
      <c r="O56" s="485"/>
      <c r="P56" s="447" t="s">
        <v>108</v>
      </c>
      <c r="Q56" s="448"/>
      <c r="R56" s="448"/>
      <c r="S56" s="448"/>
      <c r="T56" s="448"/>
      <c r="U56" s="485"/>
      <c r="V56" s="447" t="s">
        <v>107</v>
      </c>
      <c r="W56" s="448"/>
      <c r="X56" s="448"/>
      <c r="Y56" s="448"/>
      <c r="Z56" s="448"/>
      <c r="AA56" s="485"/>
      <c r="AB56" s="447" t="s">
        <v>106</v>
      </c>
      <c r="AC56" s="486"/>
      <c r="AD56" s="448"/>
      <c r="AE56" s="448"/>
      <c r="AF56" s="448"/>
      <c r="AG56" s="485"/>
      <c r="AH56" s="447" t="s">
        <v>105</v>
      </c>
      <c r="AI56" s="448"/>
      <c r="AJ56" s="448"/>
      <c r="AK56" s="448"/>
      <c r="AL56" s="448"/>
      <c r="AM56" s="485"/>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451"/>
      <c r="K57" s="450"/>
      <c r="L57" s="450"/>
      <c r="M57" s="450"/>
      <c r="N57" s="450"/>
      <c r="O57" s="465"/>
      <c r="P57" s="451"/>
      <c r="Q57" s="450"/>
      <c r="R57" s="450"/>
      <c r="S57" s="450"/>
      <c r="T57" s="450"/>
      <c r="U57" s="465"/>
      <c r="V57" s="451"/>
      <c r="W57" s="450"/>
      <c r="X57" s="450"/>
      <c r="Y57" s="450"/>
      <c r="Z57" s="450"/>
      <c r="AA57" s="465"/>
      <c r="AB57" s="451"/>
      <c r="AC57" s="450"/>
      <c r="AD57" s="450"/>
      <c r="AE57" s="450"/>
      <c r="AF57" s="450"/>
      <c r="AG57" s="465"/>
      <c r="AH57" s="451"/>
      <c r="AI57" s="450"/>
      <c r="AJ57" s="450"/>
      <c r="AK57" s="450"/>
      <c r="AL57" s="450"/>
      <c r="AM57" s="465"/>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451"/>
      <c r="K58" s="450"/>
      <c r="L58" s="450"/>
      <c r="M58" s="450"/>
      <c r="N58" s="450"/>
      <c r="O58" s="465"/>
      <c r="P58" s="451"/>
      <c r="Q58" s="450"/>
      <c r="R58" s="450"/>
      <c r="S58" s="450"/>
      <c r="T58" s="450"/>
      <c r="U58" s="465"/>
      <c r="V58" s="451"/>
      <c r="W58" s="450"/>
      <c r="X58" s="450"/>
      <c r="Y58" s="450"/>
      <c r="Z58" s="450"/>
      <c r="AA58" s="465"/>
      <c r="AB58" s="451"/>
      <c r="AC58" s="450"/>
      <c r="AD58" s="450"/>
      <c r="AE58" s="450"/>
      <c r="AF58" s="450"/>
      <c r="AG58" s="465"/>
      <c r="AH58" s="451"/>
      <c r="AI58" s="450"/>
      <c r="AJ58" s="450"/>
      <c r="AK58" s="450"/>
      <c r="AL58" s="450"/>
      <c r="AM58" s="465"/>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451"/>
      <c r="K59" s="450"/>
      <c r="L59" s="450"/>
      <c r="M59" s="450"/>
      <c r="N59" s="450"/>
      <c r="O59" s="465"/>
      <c r="P59" s="451"/>
      <c r="Q59" s="450"/>
      <c r="R59" s="450"/>
      <c r="S59" s="450"/>
      <c r="T59" s="450"/>
      <c r="U59" s="465"/>
      <c r="V59" s="451"/>
      <c r="W59" s="450"/>
      <c r="X59" s="450"/>
      <c r="Y59" s="450"/>
      <c r="Z59" s="450"/>
      <c r="AA59" s="465"/>
      <c r="AB59" s="451"/>
      <c r="AC59" s="450"/>
      <c r="AD59" s="450"/>
      <c r="AE59" s="450"/>
      <c r="AF59" s="450"/>
      <c r="AG59" s="465"/>
      <c r="AH59" s="451"/>
      <c r="AI59" s="450"/>
      <c r="AJ59" s="450"/>
      <c r="AK59" s="450"/>
      <c r="AL59" s="450"/>
      <c r="AM59" s="465"/>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451"/>
      <c r="K60" s="450"/>
      <c r="L60" s="450"/>
      <c r="M60" s="450"/>
      <c r="N60" s="450"/>
      <c r="O60" s="465"/>
      <c r="P60" s="451"/>
      <c r="Q60" s="450"/>
      <c r="R60" s="450"/>
      <c r="S60" s="450"/>
      <c r="T60" s="450"/>
      <c r="U60" s="465"/>
      <c r="V60" s="451"/>
      <c r="W60" s="450"/>
      <c r="X60" s="450"/>
      <c r="Y60" s="450"/>
      <c r="Z60" s="450"/>
      <c r="AA60" s="465"/>
      <c r="AB60" s="451"/>
      <c r="AC60" s="450"/>
      <c r="AD60" s="450"/>
      <c r="AE60" s="450"/>
      <c r="AF60" s="450"/>
      <c r="AG60" s="465"/>
      <c r="AH60" s="451"/>
      <c r="AI60" s="450"/>
      <c r="AJ60" s="450"/>
      <c r="AK60" s="450"/>
      <c r="AL60" s="450"/>
      <c r="AM60" s="465"/>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ht="15.75" thickBot="1" x14ac:dyDescent="0.3">
      <c r="A61" s="70"/>
      <c r="B61" s="70"/>
      <c r="C61" s="70"/>
      <c r="D61" s="70"/>
      <c r="E61" s="70"/>
      <c r="F61" s="70"/>
      <c r="G61" s="70"/>
      <c r="H61" s="70"/>
      <c r="I61" s="70"/>
      <c r="J61" s="452"/>
      <c r="K61" s="453"/>
      <c r="L61" s="453"/>
      <c r="M61" s="453"/>
      <c r="N61" s="453"/>
      <c r="O61" s="466"/>
      <c r="P61" s="452"/>
      <c r="Q61" s="453"/>
      <c r="R61" s="453"/>
      <c r="S61" s="453"/>
      <c r="T61" s="453"/>
      <c r="U61" s="466"/>
      <c r="V61" s="452"/>
      <c r="W61" s="453"/>
      <c r="X61" s="453"/>
      <c r="Y61" s="453"/>
      <c r="Z61" s="453"/>
      <c r="AA61" s="466"/>
      <c r="AB61" s="452"/>
      <c r="AC61" s="453"/>
      <c r="AD61" s="453"/>
      <c r="AE61" s="453"/>
      <c r="AF61" s="453"/>
      <c r="AG61" s="466"/>
      <c r="AH61" s="452"/>
      <c r="AI61" s="453"/>
      <c r="AJ61" s="453"/>
      <c r="AK61" s="453"/>
      <c r="AL61" s="453"/>
      <c r="AM61" s="466"/>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row>
    <row r="63" spans="1:80" ht="15" customHeight="1" x14ac:dyDescent="0.25">
      <c r="A63" s="70"/>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0"/>
      <c r="AV63" s="70"/>
      <c r="AW63" s="70"/>
      <c r="AX63" s="70"/>
      <c r="AY63" s="70"/>
      <c r="AZ63" s="70"/>
      <c r="BA63" s="70"/>
      <c r="BB63" s="70"/>
      <c r="BC63" s="70"/>
      <c r="BD63" s="70"/>
      <c r="BE63" s="70"/>
      <c r="BF63" s="70"/>
      <c r="BG63" s="70"/>
      <c r="BH63" s="70"/>
    </row>
    <row r="64" spans="1:80" ht="15" customHeight="1" x14ac:dyDescent="0.25">
      <c r="A64" s="70"/>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0"/>
      <c r="AV64" s="70"/>
      <c r="AW64" s="70"/>
      <c r="AX64" s="70"/>
      <c r="AY64" s="70"/>
      <c r="AZ64" s="70"/>
      <c r="BA64" s="70"/>
      <c r="BB64" s="70"/>
      <c r="BC64" s="70"/>
      <c r="BD64" s="70"/>
      <c r="BE64" s="70"/>
      <c r="BF64" s="70"/>
      <c r="BG64" s="70"/>
      <c r="BH64" s="70"/>
    </row>
    <row r="65" spans="1:6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row>
    <row r="66" spans="1:6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row>
    <row r="67" spans="1:6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row>
    <row r="68" spans="1:6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row>
    <row r="69" spans="1:6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row>
    <row r="70" spans="1:6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row>
    <row r="71" spans="1:6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row>
    <row r="72" spans="1:6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row>
    <row r="73" spans="1:6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row>
    <row r="74" spans="1:6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row>
    <row r="75" spans="1:6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row>
    <row r="76" spans="1:6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row>
    <row r="77" spans="1:6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row>
    <row r="78" spans="1:6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row>
    <row r="79" spans="1:6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row>
    <row r="80" spans="1:6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row>
    <row r="81" spans="1:60"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row>
    <row r="82" spans="1:60"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row>
    <row r="83" spans="1:60"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row>
    <row r="84" spans="1:60"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row>
    <row r="85" spans="1:60"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row>
    <row r="86" spans="1:60"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row>
    <row r="87" spans="1:60"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row>
    <row r="88" spans="1:60"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row>
    <row r="89" spans="1:60"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row>
    <row r="90" spans="1:60"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row>
    <row r="91" spans="1:60"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row>
    <row r="92" spans="1:60"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row>
    <row r="93" spans="1:60"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row>
    <row r="94" spans="1:60"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row>
    <row r="95" spans="1:60"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row>
    <row r="96" spans="1:60"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row>
    <row r="97" spans="1:60"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row>
    <row r="98" spans="1:60"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row>
    <row r="99" spans="1:60"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row>
    <row r="100" spans="1:60"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row>
    <row r="101" spans="1:60"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row>
    <row r="102" spans="1:60"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row>
    <row r="103" spans="1:60"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row>
    <row r="104" spans="1:60"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row>
    <row r="105" spans="1:60"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row>
    <row r="106" spans="1:60"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row>
    <row r="107" spans="1:60"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row>
    <row r="108" spans="1:60"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row>
    <row r="109" spans="1:60"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row>
    <row r="110" spans="1:60"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row>
    <row r="111" spans="1:60"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row>
    <row r="112" spans="1:60"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row>
    <row r="113" spans="1:60"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row>
    <row r="114" spans="1:60"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row>
    <row r="115" spans="1:60"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row>
    <row r="116" spans="1:60"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row>
    <row r="117" spans="1:60"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row>
    <row r="118" spans="1:60"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row>
    <row r="119" spans="1:60"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row>
    <row r="120" spans="1:60"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row>
    <row r="121" spans="1:60"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row>
    <row r="122" spans="1:60" x14ac:dyDescent="0.2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row>
    <row r="123" spans="1:60" x14ac:dyDescent="0.2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row>
    <row r="124" spans="1:60" x14ac:dyDescent="0.2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row>
    <row r="125" spans="1:60" x14ac:dyDescent="0.2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row>
    <row r="126" spans="1:60" x14ac:dyDescent="0.2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row>
    <row r="127" spans="1:60" x14ac:dyDescent="0.2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row>
    <row r="128" spans="1:60" x14ac:dyDescent="0.2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row>
    <row r="129" spans="1:60" x14ac:dyDescent="0.2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row>
    <row r="130" spans="1:60" x14ac:dyDescent="0.2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row>
    <row r="131" spans="1:60" x14ac:dyDescent="0.2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row>
    <row r="132" spans="1:60" x14ac:dyDescent="0.2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row>
    <row r="133" spans="1:60" x14ac:dyDescent="0.2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row>
    <row r="134" spans="1:60" x14ac:dyDescent="0.2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row>
    <row r="135" spans="1:60" x14ac:dyDescent="0.2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row>
    <row r="136" spans="1:60" x14ac:dyDescent="0.2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row>
    <row r="137" spans="1:60" x14ac:dyDescent="0.2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row>
    <row r="138" spans="1:60" x14ac:dyDescent="0.2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row>
    <row r="139" spans="1:60" x14ac:dyDescent="0.2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row>
    <row r="140" spans="1:60" x14ac:dyDescent="0.2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row>
    <row r="141" spans="1:60" x14ac:dyDescent="0.2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row>
    <row r="142" spans="1:60" x14ac:dyDescent="0.2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row>
    <row r="143" spans="1:60" x14ac:dyDescent="0.2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row>
    <row r="144" spans="1:60" x14ac:dyDescent="0.2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row>
    <row r="145" spans="1:60" x14ac:dyDescent="0.2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row>
    <row r="146" spans="1:60" x14ac:dyDescent="0.2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row>
    <row r="147" spans="1:60" x14ac:dyDescent="0.2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row>
    <row r="148" spans="1:60" x14ac:dyDescent="0.2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row>
    <row r="149" spans="1:60" x14ac:dyDescent="0.2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row>
    <row r="150" spans="1:60" x14ac:dyDescent="0.2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row>
    <row r="151" spans="1:60" x14ac:dyDescent="0.2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row>
    <row r="152" spans="1:60" x14ac:dyDescent="0.2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row>
    <row r="153" spans="1:60" x14ac:dyDescent="0.2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row>
    <row r="154" spans="1:60" x14ac:dyDescent="0.2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row>
    <row r="155" spans="1:60" x14ac:dyDescent="0.2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row>
    <row r="156" spans="1:60" x14ac:dyDescent="0.2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row>
    <row r="157" spans="1:60" x14ac:dyDescent="0.2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row>
    <row r="158" spans="1:60" x14ac:dyDescent="0.2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row>
    <row r="159" spans="1:60" x14ac:dyDescent="0.2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row>
    <row r="160" spans="1:60" x14ac:dyDescent="0.2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row>
    <row r="161" spans="1:60" x14ac:dyDescent="0.2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row>
    <row r="162" spans="1:60" x14ac:dyDescent="0.2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row>
    <row r="163" spans="1:60" x14ac:dyDescent="0.2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row>
    <row r="164" spans="1:60" x14ac:dyDescent="0.2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row>
    <row r="165" spans="1:60" x14ac:dyDescent="0.2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row>
    <row r="166" spans="1:60" x14ac:dyDescent="0.2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row>
    <row r="167" spans="1:60" x14ac:dyDescent="0.2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row>
    <row r="168" spans="1:60" x14ac:dyDescent="0.2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row>
    <row r="169" spans="1:60" x14ac:dyDescent="0.2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row>
    <row r="170" spans="1:60" x14ac:dyDescent="0.2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row>
    <row r="171" spans="1:60" x14ac:dyDescent="0.2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row>
    <row r="172" spans="1:60" x14ac:dyDescent="0.2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row>
    <row r="173" spans="1:60" x14ac:dyDescent="0.2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row>
    <row r="174" spans="1:60" x14ac:dyDescent="0.2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row>
    <row r="175" spans="1:60" x14ac:dyDescent="0.2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row>
    <row r="176" spans="1:60" x14ac:dyDescent="0.2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row>
    <row r="177" spans="1:60" x14ac:dyDescent="0.2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row>
    <row r="178" spans="1:60" x14ac:dyDescent="0.2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row>
    <row r="179" spans="1:60" x14ac:dyDescent="0.2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row>
    <row r="180" spans="1:60" x14ac:dyDescent="0.2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row>
    <row r="181" spans="1:60" x14ac:dyDescent="0.2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row>
    <row r="182" spans="1:60" x14ac:dyDescent="0.2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row>
    <row r="183" spans="1:60" x14ac:dyDescent="0.2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row>
    <row r="184" spans="1:60" x14ac:dyDescent="0.2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row>
    <row r="185" spans="1:60" x14ac:dyDescent="0.2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row>
    <row r="186" spans="1:60" x14ac:dyDescent="0.2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row>
    <row r="187" spans="1:60" x14ac:dyDescent="0.2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row>
    <row r="188" spans="1:60" x14ac:dyDescent="0.2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row>
    <row r="189" spans="1:60" x14ac:dyDescent="0.2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row>
    <row r="190" spans="1:60" x14ac:dyDescent="0.2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row>
    <row r="191" spans="1:60" x14ac:dyDescent="0.25">
      <c r="A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row>
    <row r="192" spans="1:60" x14ac:dyDescent="0.25">
      <c r="A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row>
    <row r="193" spans="1:60" x14ac:dyDescent="0.25">
      <c r="A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row>
    <row r="194" spans="1:60" x14ac:dyDescent="0.25">
      <c r="A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row>
    <row r="195" spans="1:60" x14ac:dyDescent="0.25">
      <c r="A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row>
    <row r="196" spans="1:60" x14ac:dyDescent="0.25">
      <c r="A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row>
    <row r="197" spans="1:60" x14ac:dyDescent="0.25">
      <c r="A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row>
    <row r="198" spans="1:60" x14ac:dyDescent="0.25">
      <c r="A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row>
    <row r="199" spans="1:60" x14ac:dyDescent="0.25">
      <c r="A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row>
    <row r="200" spans="1:60" x14ac:dyDescent="0.25">
      <c r="A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row>
    <row r="201" spans="1:60" x14ac:dyDescent="0.25">
      <c r="A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row>
    <row r="202" spans="1:60" x14ac:dyDescent="0.25">
      <c r="A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row>
    <row r="203" spans="1:60" x14ac:dyDescent="0.25">
      <c r="A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row>
    <row r="204" spans="1:60" x14ac:dyDescent="0.25">
      <c r="A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row>
    <row r="205" spans="1:60" x14ac:dyDescent="0.25">
      <c r="A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row>
    <row r="206" spans="1:60" x14ac:dyDescent="0.25">
      <c r="A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row>
    <row r="207" spans="1:60" x14ac:dyDescent="0.25">
      <c r="A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row>
    <row r="208" spans="1:60" x14ac:dyDescent="0.25">
      <c r="A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row>
    <row r="209" spans="1:60" x14ac:dyDescent="0.25">
      <c r="A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row>
    <row r="210" spans="1:60" x14ac:dyDescent="0.25">
      <c r="A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row>
    <row r="211" spans="1:60" x14ac:dyDescent="0.25">
      <c r="A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row>
    <row r="212" spans="1:60" x14ac:dyDescent="0.25">
      <c r="A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row>
    <row r="213" spans="1:60" x14ac:dyDescent="0.25">
      <c r="A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row>
    <row r="214" spans="1:60" x14ac:dyDescent="0.25">
      <c r="A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row>
    <row r="215" spans="1:60" x14ac:dyDescent="0.25">
      <c r="A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row>
    <row r="216" spans="1:60" x14ac:dyDescent="0.25">
      <c r="A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row>
    <row r="217" spans="1:60" x14ac:dyDescent="0.25">
      <c r="A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row>
    <row r="218" spans="1:60" x14ac:dyDescent="0.25">
      <c r="A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row>
    <row r="219" spans="1:60" x14ac:dyDescent="0.25">
      <c r="A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row>
    <row r="220" spans="1:60" x14ac:dyDescent="0.25">
      <c r="A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row>
    <row r="221" spans="1:60" x14ac:dyDescent="0.25">
      <c r="A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row>
    <row r="222" spans="1:60" x14ac:dyDescent="0.25">
      <c r="A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row>
    <row r="223" spans="1:60" x14ac:dyDescent="0.25">
      <c r="A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row>
    <row r="224" spans="1:60" x14ac:dyDescent="0.25">
      <c r="A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row>
    <row r="225" spans="1:60" x14ac:dyDescent="0.25">
      <c r="A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row>
    <row r="226" spans="1:60" x14ac:dyDescent="0.25">
      <c r="A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row>
    <row r="227" spans="1:60" x14ac:dyDescent="0.25">
      <c r="A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row>
    <row r="228" spans="1:60" x14ac:dyDescent="0.25">
      <c r="A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row>
    <row r="229" spans="1:60" x14ac:dyDescent="0.25">
      <c r="A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row>
    <row r="230" spans="1:60" x14ac:dyDescent="0.25">
      <c r="A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row>
    <row r="231" spans="1:60" x14ac:dyDescent="0.25">
      <c r="A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row>
    <row r="232" spans="1:60" x14ac:dyDescent="0.25">
      <c r="A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row>
    <row r="233" spans="1:60" x14ac:dyDescent="0.25">
      <c r="A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row>
    <row r="234" spans="1:60" x14ac:dyDescent="0.25">
      <c r="A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row>
    <row r="235" spans="1:60" x14ac:dyDescent="0.25">
      <c r="A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row>
    <row r="236" spans="1:60" x14ac:dyDescent="0.25">
      <c r="A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row>
    <row r="237" spans="1:60" x14ac:dyDescent="0.25">
      <c r="A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row>
    <row r="238" spans="1:60" x14ac:dyDescent="0.25">
      <c r="A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row>
    <row r="239" spans="1:60" x14ac:dyDescent="0.25">
      <c r="A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row>
    <row r="240" spans="1:60" x14ac:dyDescent="0.25">
      <c r="A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row>
    <row r="241" spans="1:60" x14ac:dyDescent="0.25">
      <c r="A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row>
    <row r="242" spans="1:60" x14ac:dyDescent="0.25">
      <c r="A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row>
    <row r="243" spans="1:60" x14ac:dyDescent="0.25">
      <c r="A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row>
    <row r="244" spans="1:60" x14ac:dyDescent="0.25">
      <c r="A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row>
    <row r="245" spans="1:60" x14ac:dyDescent="0.25">
      <c r="A245" s="70"/>
    </row>
    <row r="246" spans="1:60" x14ac:dyDescent="0.25">
      <c r="A246" s="70"/>
    </row>
    <row r="247" spans="1:60" x14ac:dyDescent="0.25">
      <c r="A247" s="70"/>
    </row>
    <row r="248" spans="1:60" x14ac:dyDescent="0.25">
      <c r="A248" s="70"/>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8" sqref="C8"/>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70"/>
      <c r="B1" s="487" t="s">
        <v>52</v>
      </c>
      <c r="C1" s="487"/>
      <c r="D1" s="487"/>
      <c r="E1" s="70"/>
      <c r="F1" s="70"/>
      <c r="G1" s="70"/>
      <c r="H1" s="70"/>
      <c r="I1" s="70"/>
      <c r="J1" s="70"/>
      <c r="K1" s="70"/>
      <c r="L1" s="70"/>
      <c r="M1" s="70"/>
      <c r="N1" s="70"/>
      <c r="O1" s="70"/>
      <c r="P1" s="70"/>
      <c r="Q1" s="70"/>
      <c r="R1" s="70"/>
      <c r="S1" s="70"/>
      <c r="T1" s="70"/>
      <c r="U1" s="70"/>
      <c r="V1" s="70"/>
      <c r="W1" s="70"/>
      <c r="X1" s="70"/>
      <c r="Y1" s="70"/>
      <c r="Z1" s="70"/>
      <c r="AA1" s="70"/>
      <c r="AB1" s="70"/>
      <c r="AC1" s="70"/>
      <c r="AD1" s="70"/>
      <c r="AE1" s="70"/>
    </row>
    <row r="2" spans="1:37" x14ac:dyDescent="0.2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7" ht="25.5" x14ac:dyDescent="0.25">
      <c r="A3" s="70"/>
      <c r="B3" s="8"/>
      <c r="C3" s="9" t="s">
        <v>49</v>
      </c>
      <c r="D3" s="9" t="s">
        <v>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7" ht="51" x14ac:dyDescent="0.25">
      <c r="A4" s="70"/>
      <c r="B4" s="10" t="s">
        <v>48</v>
      </c>
      <c r="C4" s="11" t="s">
        <v>99</v>
      </c>
      <c r="D4" s="12">
        <v>0.2</v>
      </c>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7" ht="51" x14ac:dyDescent="0.25">
      <c r="A5" s="70"/>
      <c r="B5" s="13" t="s">
        <v>50</v>
      </c>
      <c r="C5" s="14" t="s">
        <v>100</v>
      </c>
      <c r="D5" s="15">
        <v>0.4</v>
      </c>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7" ht="51" x14ac:dyDescent="0.25">
      <c r="A6" s="70"/>
      <c r="B6" s="16" t="s">
        <v>104</v>
      </c>
      <c r="C6" s="14" t="s">
        <v>101</v>
      </c>
      <c r="D6" s="15">
        <v>0.6</v>
      </c>
      <c r="E6" s="70"/>
      <c r="F6" s="70"/>
      <c r="G6" s="70"/>
      <c r="H6" s="70"/>
      <c r="I6" s="70"/>
      <c r="J6" s="70"/>
      <c r="K6" s="70"/>
      <c r="L6" s="70"/>
      <c r="M6" s="70"/>
      <c r="N6" s="70"/>
      <c r="O6" s="70"/>
      <c r="P6" s="70"/>
      <c r="Q6" s="70"/>
      <c r="R6" s="70"/>
      <c r="S6" s="70"/>
      <c r="T6" s="70"/>
      <c r="U6" s="70"/>
      <c r="V6" s="70"/>
      <c r="W6" s="70"/>
      <c r="X6" s="70"/>
      <c r="Y6" s="70"/>
      <c r="Z6" s="70"/>
      <c r="AA6" s="70"/>
      <c r="AB6" s="70"/>
      <c r="AC6" s="70"/>
      <c r="AD6" s="70"/>
      <c r="AE6" s="70"/>
    </row>
    <row r="7" spans="1:37" ht="76.5" x14ac:dyDescent="0.25">
      <c r="A7" s="70"/>
      <c r="B7" s="17" t="s">
        <v>6</v>
      </c>
      <c r="C7" s="14" t="s">
        <v>102</v>
      </c>
      <c r="D7" s="15">
        <v>0.8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row>
    <row r="8" spans="1:37" ht="51" x14ac:dyDescent="0.25">
      <c r="A8" s="70"/>
      <c r="B8" s="18" t="s">
        <v>51</v>
      </c>
      <c r="C8" s="14" t="s">
        <v>103</v>
      </c>
      <c r="D8" s="15">
        <v>1</v>
      </c>
      <c r="E8" s="70"/>
      <c r="F8" s="70"/>
      <c r="G8" s="70"/>
      <c r="H8" s="70"/>
      <c r="I8" s="70"/>
      <c r="J8" s="70"/>
      <c r="K8" s="70"/>
      <c r="L8" s="70"/>
      <c r="M8" s="70"/>
      <c r="N8" s="70"/>
      <c r="O8" s="70"/>
      <c r="P8" s="70"/>
      <c r="Q8" s="70"/>
      <c r="R8" s="70"/>
      <c r="S8" s="70"/>
      <c r="T8" s="70"/>
      <c r="U8" s="70"/>
      <c r="V8" s="70"/>
      <c r="W8" s="70"/>
      <c r="X8" s="70"/>
      <c r="Y8" s="70"/>
      <c r="Z8" s="70"/>
      <c r="AA8" s="70"/>
      <c r="AB8" s="70"/>
      <c r="AC8" s="70"/>
      <c r="AD8" s="70"/>
      <c r="AE8" s="70"/>
    </row>
    <row r="9" spans="1:37" x14ac:dyDescent="0.25">
      <c r="A9" s="70"/>
      <c r="B9" s="94"/>
      <c r="C9" s="94"/>
      <c r="D9" s="94"/>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7" ht="16.5" x14ac:dyDescent="0.25">
      <c r="A10" s="70"/>
      <c r="B10" s="95"/>
      <c r="C10" s="94"/>
      <c r="D10" s="94"/>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37" x14ac:dyDescent="0.25">
      <c r="A11" s="70"/>
      <c r="B11" s="94"/>
      <c r="C11" s="94"/>
      <c r="D11" s="94"/>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37" x14ac:dyDescent="0.25">
      <c r="A12" s="70"/>
      <c r="B12" s="94"/>
      <c r="C12" s="94"/>
      <c r="D12" s="94"/>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row>
    <row r="13" spans="1:37" x14ac:dyDescent="0.25">
      <c r="A13" s="70"/>
      <c r="B13" s="94"/>
      <c r="C13" s="94"/>
      <c r="D13" s="94"/>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7" x14ac:dyDescent="0.25">
      <c r="A14" s="70"/>
      <c r="B14" s="94"/>
      <c r="C14" s="94"/>
      <c r="D14" s="94"/>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x14ac:dyDescent="0.25">
      <c r="A15" s="70"/>
      <c r="B15" s="94"/>
      <c r="C15" s="94"/>
      <c r="D15" s="94"/>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x14ac:dyDescent="0.25">
      <c r="A16" s="70"/>
      <c r="B16" s="94"/>
      <c r="C16" s="94"/>
      <c r="D16" s="94"/>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1:37" x14ac:dyDescent="0.25">
      <c r="A17" s="70"/>
      <c r="B17" s="94"/>
      <c r="C17" s="94"/>
      <c r="D17" s="94"/>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row>
    <row r="18" spans="1:37" x14ac:dyDescent="0.25">
      <c r="A18" s="70"/>
      <c r="B18" s="94"/>
      <c r="C18" s="94"/>
      <c r="D18" s="94"/>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row>
    <row r="19" spans="1:37" x14ac:dyDescent="0.2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row>
    <row r="20" spans="1:37" x14ac:dyDescent="0.25">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row>
    <row r="21" spans="1:37" x14ac:dyDescent="0.2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37" x14ac:dyDescent="0.25">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37" x14ac:dyDescent="0.2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x14ac:dyDescent="0.2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x14ac:dyDescent="0.2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37" x14ac:dyDescent="0.2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7" x14ac:dyDescent="0.2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7" x14ac:dyDescent="0.2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x14ac:dyDescent="0.2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7" x14ac:dyDescent="0.2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7" x14ac:dyDescent="0.2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1:31" x14ac:dyDescent="0.25">
      <c r="A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1:31" x14ac:dyDescent="0.25">
      <c r="A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1:31" x14ac:dyDescent="0.25">
      <c r="A35" s="70"/>
    </row>
    <row r="36" spans="1:31" x14ac:dyDescent="0.25">
      <c r="A36" s="70"/>
    </row>
    <row r="37" spans="1:31" x14ac:dyDescent="0.25">
      <c r="A37" s="70"/>
    </row>
    <row r="38" spans="1:31" x14ac:dyDescent="0.25">
      <c r="A38" s="70"/>
    </row>
    <row r="39" spans="1:31" x14ac:dyDescent="0.25">
      <c r="A39" s="70"/>
    </row>
    <row r="40" spans="1:31" x14ac:dyDescent="0.25">
      <c r="A40" s="70"/>
    </row>
    <row r="41" spans="1:31" x14ac:dyDescent="0.25">
      <c r="A41" s="70"/>
    </row>
    <row r="42" spans="1:31" x14ac:dyDescent="0.25">
      <c r="A42" s="70"/>
    </row>
    <row r="43" spans="1:31" x14ac:dyDescent="0.25">
      <c r="A43" s="70"/>
    </row>
    <row r="44" spans="1:31" x14ac:dyDescent="0.25">
      <c r="A44" s="70"/>
    </row>
    <row r="45" spans="1:31" x14ac:dyDescent="0.25">
      <c r="A45" s="70"/>
    </row>
    <row r="46" spans="1:31" x14ac:dyDescent="0.25">
      <c r="A46" s="70"/>
    </row>
    <row r="47" spans="1:31" x14ac:dyDescent="0.25">
      <c r="A47" s="70"/>
    </row>
    <row r="48" spans="1:31" x14ac:dyDescent="0.25">
      <c r="A48" s="70"/>
    </row>
    <row r="49" spans="1:1" x14ac:dyDescent="0.25">
      <c r="A49" s="70"/>
    </row>
    <row r="50" spans="1:1" x14ac:dyDescent="0.25">
      <c r="A50" s="70"/>
    </row>
    <row r="51" spans="1:1" x14ac:dyDescent="0.25">
      <c r="A51" s="70"/>
    </row>
    <row r="52" spans="1:1" x14ac:dyDescent="0.25">
      <c r="A52" s="70"/>
    </row>
    <row r="53" spans="1:1" x14ac:dyDescent="0.25">
      <c r="A53" s="70"/>
    </row>
    <row r="54" spans="1:1" x14ac:dyDescent="0.25">
      <c r="A54" s="70"/>
    </row>
    <row r="55" spans="1:1" x14ac:dyDescent="0.25">
      <c r="A55" s="70"/>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0"/>
      <c r="B1" s="488" t="s">
        <v>60</v>
      </c>
      <c r="C1" s="488"/>
      <c r="D1" s="488"/>
      <c r="E1" s="70"/>
      <c r="F1" s="70"/>
      <c r="G1" s="70"/>
      <c r="H1" s="70"/>
      <c r="I1" s="70"/>
      <c r="J1" s="70"/>
      <c r="K1" s="70"/>
      <c r="L1" s="70"/>
      <c r="M1" s="70"/>
      <c r="N1" s="70"/>
      <c r="O1" s="70"/>
      <c r="P1" s="70"/>
      <c r="Q1" s="70"/>
      <c r="R1" s="70"/>
      <c r="S1" s="70"/>
      <c r="T1" s="70"/>
      <c r="U1" s="70"/>
    </row>
    <row r="2" spans="1:21" x14ac:dyDescent="0.25">
      <c r="A2" s="70"/>
      <c r="B2" s="70"/>
      <c r="C2" s="70"/>
      <c r="D2" s="70"/>
      <c r="E2" s="70"/>
      <c r="F2" s="70"/>
      <c r="G2" s="70"/>
      <c r="H2" s="70"/>
      <c r="I2" s="70"/>
      <c r="J2" s="70"/>
      <c r="K2" s="70"/>
      <c r="L2" s="70"/>
      <c r="M2" s="70"/>
      <c r="N2" s="70"/>
      <c r="O2" s="70"/>
      <c r="P2" s="70"/>
      <c r="Q2" s="70"/>
      <c r="R2" s="70"/>
      <c r="S2" s="70"/>
      <c r="T2" s="70"/>
      <c r="U2" s="70"/>
    </row>
    <row r="3" spans="1:21" ht="60" x14ac:dyDescent="0.25">
      <c r="A3" s="70"/>
      <c r="B3" s="91"/>
      <c r="C3" s="28" t="s">
        <v>53</v>
      </c>
      <c r="D3" s="28" t="s">
        <v>54</v>
      </c>
      <c r="E3" s="70"/>
      <c r="F3" s="70"/>
      <c r="G3" s="70"/>
      <c r="H3" s="70"/>
      <c r="I3" s="70"/>
      <c r="J3" s="70"/>
      <c r="K3" s="70"/>
      <c r="L3" s="70"/>
      <c r="M3" s="70"/>
      <c r="N3" s="70"/>
      <c r="O3" s="70"/>
      <c r="P3" s="70"/>
      <c r="Q3" s="70"/>
      <c r="R3" s="70"/>
      <c r="S3" s="70"/>
      <c r="T3" s="70"/>
      <c r="U3" s="70"/>
    </row>
    <row r="4" spans="1:21" ht="33.75" x14ac:dyDescent="0.25">
      <c r="A4" s="90" t="s">
        <v>80</v>
      </c>
      <c r="B4" s="31" t="s">
        <v>98</v>
      </c>
      <c r="C4" s="36" t="s">
        <v>152</v>
      </c>
      <c r="D4" s="29" t="s">
        <v>94</v>
      </c>
      <c r="E4" s="70"/>
      <c r="F4" s="70"/>
      <c r="G4" s="70"/>
      <c r="H4" s="70"/>
      <c r="I4" s="70"/>
      <c r="J4" s="70"/>
      <c r="K4" s="70"/>
      <c r="L4" s="70"/>
      <c r="M4" s="70"/>
      <c r="N4" s="70"/>
      <c r="O4" s="70"/>
      <c r="P4" s="70"/>
      <c r="Q4" s="70"/>
      <c r="R4" s="70"/>
      <c r="S4" s="70"/>
      <c r="T4" s="70"/>
      <c r="U4" s="70"/>
    </row>
    <row r="5" spans="1:21" ht="101.25" x14ac:dyDescent="0.25">
      <c r="A5" s="90" t="s">
        <v>81</v>
      </c>
      <c r="B5" s="32" t="s">
        <v>56</v>
      </c>
      <c r="C5" s="37" t="s">
        <v>90</v>
      </c>
      <c r="D5" s="30" t="s">
        <v>95</v>
      </c>
      <c r="E5" s="70"/>
      <c r="F5" s="70"/>
      <c r="G5" s="70"/>
      <c r="H5" s="70"/>
      <c r="I5" s="70"/>
      <c r="J5" s="70"/>
      <c r="K5" s="70"/>
      <c r="L5" s="70"/>
      <c r="M5" s="70"/>
      <c r="N5" s="70"/>
      <c r="O5" s="70"/>
      <c r="P5" s="70"/>
      <c r="Q5" s="70"/>
      <c r="R5" s="70"/>
      <c r="S5" s="70"/>
      <c r="T5" s="70"/>
      <c r="U5" s="70"/>
    </row>
    <row r="6" spans="1:21" ht="67.5" x14ac:dyDescent="0.25">
      <c r="A6" s="90" t="s">
        <v>78</v>
      </c>
      <c r="B6" s="33" t="s">
        <v>57</v>
      </c>
      <c r="C6" s="37" t="s">
        <v>91</v>
      </c>
      <c r="D6" s="30" t="s">
        <v>97</v>
      </c>
      <c r="E6" s="70"/>
      <c r="F6" s="70"/>
      <c r="G6" s="70"/>
      <c r="H6" s="70"/>
      <c r="I6" s="70"/>
      <c r="J6" s="70"/>
      <c r="K6" s="70"/>
      <c r="L6" s="70"/>
      <c r="M6" s="70"/>
      <c r="N6" s="70"/>
      <c r="O6" s="70"/>
      <c r="P6" s="70"/>
      <c r="Q6" s="70"/>
      <c r="R6" s="70"/>
      <c r="S6" s="70"/>
      <c r="T6" s="70"/>
      <c r="U6" s="70"/>
    </row>
    <row r="7" spans="1:21" ht="101.25" x14ac:dyDescent="0.25">
      <c r="A7" s="90" t="s">
        <v>7</v>
      </c>
      <c r="B7" s="34" t="s">
        <v>58</v>
      </c>
      <c r="C7" s="37" t="s">
        <v>92</v>
      </c>
      <c r="D7" s="30" t="s">
        <v>208</v>
      </c>
      <c r="E7" s="70"/>
      <c r="F7" s="70"/>
      <c r="G7" s="70"/>
      <c r="H7" s="70"/>
      <c r="I7" s="70"/>
      <c r="J7" s="70"/>
      <c r="K7" s="70"/>
      <c r="L7" s="70"/>
      <c r="M7" s="70"/>
      <c r="N7" s="70"/>
      <c r="O7" s="70"/>
      <c r="P7" s="70"/>
      <c r="Q7" s="70"/>
      <c r="R7" s="70"/>
      <c r="S7" s="70"/>
      <c r="T7" s="70"/>
      <c r="U7" s="70"/>
    </row>
    <row r="8" spans="1:21" ht="67.5" x14ac:dyDescent="0.25">
      <c r="A8" s="90" t="s">
        <v>82</v>
      </c>
      <c r="B8" s="35" t="s">
        <v>59</v>
      </c>
      <c r="C8" s="37" t="s">
        <v>93</v>
      </c>
      <c r="D8" s="30" t="s">
        <v>115</v>
      </c>
      <c r="E8" s="70"/>
      <c r="F8" s="70"/>
      <c r="G8" s="70"/>
      <c r="H8" s="70"/>
      <c r="I8" s="70"/>
      <c r="J8" s="70"/>
      <c r="K8" s="70"/>
      <c r="L8" s="70"/>
      <c r="M8" s="70"/>
      <c r="N8" s="70"/>
      <c r="O8" s="70"/>
      <c r="P8" s="70"/>
      <c r="Q8" s="70"/>
      <c r="R8" s="70"/>
      <c r="S8" s="70"/>
      <c r="T8" s="70"/>
      <c r="U8" s="70"/>
    </row>
    <row r="9" spans="1:21" ht="20.25" x14ac:dyDescent="0.25">
      <c r="A9" s="90"/>
      <c r="B9" s="90"/>
      <c r="C9" s="92"/>
      <c r="D9" s="92"/>
      <c r="E9" s="70"/>
      <c r="F9" s="70"/>
      <c r="G9" s="70"/>
      <c r="H9" s="70"/>
      <c r="I9" s="70"/>
      <c r="J9" s="70"/>
      <c r="K9" s="70"/>
      <c r="L9" s="70"/>
      <c r="M9" s="70"/>
      <c r="N9" s="70"/>
      <c r="O9" s="70"/>
      <c r="P9" s="70"/>
      <c r="Q9" s="70"/>
      <c r="R9" s="70"/>
      <c r="S9" s="70"/>
      <c r="T9" s="70"/>
      <c r="U9" s="70"/>
    </row>
    <row r="10" spans="1:21" ht="16.5" x14ac:dyDescent="0.25">
      <c r="A10" s="90"/>
      <c r="B10" s="93"/>
      <c r="C10" s="93"/>
      <c r="D10" s="93"/>
      <c r="E10" s="70"/>
      <c r="F10" s="70"/>
      <c r="G10" s="70"/>
      <c r="H10" s="70"/>
      <c r="I10" s="70"/>
      <c r="J10" s="70"/>
      <c r="K10" s="70"/>
      <c r="L10" s="70"/>
      <c r="M10" s="70"/>
      <c r="N10" s="70"/>
      <c r="O10" s="70"/>
      <c r="P10" s="70"/>
      <c r="Q10" s="70"/>
      <c r="R10" s="70"/>
      <c r="S10" s="70"/>
      <c r="T10" s="70"/>
      <c r="U10" s="70"/>
    </row>
    <row r="11" spans="1:21" x14ac:dyDescent="0.25">
      <c r="A11" s="90"/>
      <c r="B11" s="90" t="s">
        <v>88</v>
      </c>
      <c r="C11" s="90" t="s">
        <v>140</v>
      </c>
      <c r="D11" s="90" t="s">
        <v>147</v>
      </c>
      <c r="E11" s="70"/>
      <c r="F11" s="70"/>
      <c r="G11" s="70"/>
      <c r="H11" s="70"/>
      <c r="I11" s="70"/>
      <c r="J11" s="70"/>
      <c r="K11" s="70"/>
      <c r="L11" s="70"/>
      <c r="M11" s="70"/>
      <c r="N11" s="70"/>
      <c r="O11" s="70"/>
      <c r="P11" s="70"/>
      <c r="Q11" s="70"/>
      <c r="R11" s="70"/>
      <c r="S11" s="70"/>
      <c r="T11" s="70"/>
      <c r="U11" s="70"/>
    </row>
    <row r="12" spans="1:21" x14ac:dyDescent="0.25">
      <c r="A12" s="90"/>
      <c r="B12" s="90" t="s">
        <v>86</v>
      </c>
      <c r="C12" s="90" t="s">
        <v>144</v>
      </c>
      <c r="D12" s="90" t="s">
        <v>148</v>
      </c>
      <c r="E12" s="70"/>
      <c r="F12" s="70"/>
      <c r="G12" s="70"/>
      <c r="H12" s="70"/>
      <c r="I12" s="70"/>
      <c r="J12" s="70"/>
      <c r="K12" s="70"/>
      <c r="L12" s="70"/>
      <c r="M12" s="70"/>
      <c r="N12" s="70"/>
      <c r="O12" s="70"/>
      <c r="P12" s="70"/>
      <c r="Q12" s="70"/>
      <c r="R12" s="70"/>
      <c r="S12" s="70"/>
      <c r="T12" s="70"/>
      <c r="U12" s="70"/>
    </row>
    <row r="13" spans="1:21" x14ac:dyDescent="0.25">
      <c r="A13" s="90"/>
      <c r="B13" s="90"/>
      <c r="C13" s="90" t="s">
        <v>143</v>
      </c>
      <c r="D13" s="90" t="s">
        <v>149</v>
      </c>
      <c r="E13" s="70"/>
      <c r="F13" s="70"/>
      <c r="G13" s="70"/>
      <c r="H13" s="70"/>
      <c r="I13" s="70"/>
      <c r="J13" s="70"/>
      <c r="K13" s="70"/>
      <c r="L13" s="70"/>
      <c r="M13" s="70"/>
      <c r="N13" s="70"/>
      <c r="O13" s="70"/>
      <c r="P13" s="70"/>
      <c r="Q13" s="70"/>
      <c r="R13" s="70"/>
      <c r="S13" s="70"/>
      <c r="T13" s="70"/>
      <c r="U13" s="70"/>
    </row>
    <row r="14" spans="1:21" x14ac:dyDescent="0.25">
      <c r="A14" s="90"/>
      <c r="B14" s="90"/>
      <c r="C14" s="90" t="s">
        <v>145</v>
      </c>
      <c r="D14" s="90" t="s">
        <v>150</v>
      </c>
      <c r="E14" s="70"/>
      <c r="F14" s="70"/>
      <c r="G14" s="70"/>
      <c r="H14" s="70"/>
      <c r="I14" s="70"/>
      <c r="J14" s="70"/>
      <c r="K14" s="70"/>
      <c r="L14" s="70"/>
      <c r="M14" s="70"/>
      <c r="N14" s="70"/>
      <c r="O14" s="70"/>
      <c r="P14" s="70"/>
      <c r="Q14" s="70"/>
      <c r="R14" s="70"/>
      <c r="S14" s="70"/>
      <c r="T14" s="70"/>
      <c r="U14" s="70"/>
    </row>
    <row r="15" spans="1:21" x14ac:dyDescent="0.25">
      <c r="A15" s="90"/>
      <c r="B15" s="90"/>
      <c r="C15" s="90" t="s">
        <v>146</v>
      </c>
      <c r="D15" s="90" t="s">
        <v>151</v>
      </c>
      <c r="E15" s="70"/>
      <c r="F15" s="70"/>
      <c r="G15" s="70"/>
      <c r="H15" s="70"/>
      <c r="I15" s="70"/>
      <c r="J15" s="70"/>
      <c r="K15" s="70"/>
      <c r="L15" s="70"/>
      <c r="M15" s="70"/>
      <c r="N15" s="70"/>
      <c r="O15" s="70"/>
      <c r="P15" s="70"/>
      <c r="Q15" s="70"/>
      <c r="R15" s="70"/>
      <c r="S15" s="70"/>
      <c r="T15" s="70"/>
      <c r="U15" s="70"/>
    </row>
    <row r="16" spans="1:21" x14ac:dyDescent="0.25">
      <c r="A16" s="90"/>
      <c r="B16" s="90"/>
      <c r="C16" s="90"/>
      <c r="D16" s="90"/>
      <c r="E16" s="70"/>
      <c r="F16" s="70"/>
      <c r="G16" s="70"/>
      <c r="H16" s="70"/>
      <c r="I16" s="70"/>
      <c r="J16" s="70"/>
      <c r="K16" s="70"/>
      <c r="L16" s="70"/>
      <c r="M16" s="70"/>
      <c r="N16" s="70"/>
      <c r="O16" s="70"/>
    </row>
    <row r="17" spans="1:15" x14ac:dyDescent="0.25">
      <c r="A17" s="90"/>
      <c r="B17" s="90"/>
      <c r="C17" s="90"/>
      <c r="D17" s="90"/>
      <c r="E17" s="70"/>
      <c r="F17" s="70"/>
      <c r="G17" s="70"/>
      <c r="H17" s="70"/>
      <c r="I17" s="70"/>
      <c r="J17" s="70"/>
      <c r="K17" s="70"/>
      <c r="L17" s="70"/>
      <c r="M17" s="70"/>
      <c r="N17" s="70"/>
      <c r="O17" s="70"/>
    </row>
    <row r="18" spans="1:15" x14ac:dyDescent="0.25">
      <c r="A18" s="90"/>
      <c r="B18" s="94"/>
      <c r="C18" s="94"/>
      <c r="D18" s="94"/>
      <c r="E18" s="70"/>
      <c r="F18" s="70"/>
      <c r="G18" s="70"/>
      <c r="H18" s="70"/>
      <c r="I18" s="70"/>
      <c r="J18" s="70"/>
      <c r="K18" s="70"/>
      <c r="L18" s="70"/>
      <c r="M18" s="70"/>
      <c r="N18" s="70"/>
      <c r="O18" s="70"/>
    </row>
    <row r="19" spans="1:15" x14ac:dyDescent="0.25">
      <c r="A19" s="90"/>
      <c r="B19" s="94"/>
      <c r="C19" s="94"/>
      <c r="D19" s="94"/>
      <c r="E19" s="70"/>
      <c r="F19" s="70"/>
      <c r="G19" s="70"/>
      <c r="H19" s="70"/>
      <c r="I19" s="70"/>
      <c r="J19" s="70"/>
      <c r="K19" s="70"/>
      <c r="L19" s="70"/>
      <c r="M19" s="70"/>
      <c r="N19" s="70"/>
      <c r="O19" s="70"/>
    </row>
    <row r="20" spans="1:15" x14ac:dyDescent="0.25">
      <c r="A20" s="90"/>
      <c r="B20" s="94"/>
      <c r="C20" s="94"/>
      <c r="D20" s="94"/>
      <c r="E20" s="70"/>
      <c r="F20" s="70"/>
      <c r="G20" s="70"/>
      <c r="H20" s="70"/>
      <c r="I20" s="70"/>
      <c r="J20" s="70"/>
      <c r="K20" s="70"/>
      <c r="L20" s="70"/>
      <c r="M20" s="70"/>
      <c r="N20" s="70"/>
      <c r="O20" s="70"/>
    </row>
    <row r="21" spans="1:15" x14ac:dyDescent="0.25">
      <c r="A21" s="90"/>
      <c r="B21" s="94"/>
      <c r="C21" s="94"/>
      <c r="D21" s="94"/>
      <c r="E21" s="70"/>
      <c r="F21" s="70"/>
      <c r="G21" s="70"/>
      <c r="H21" s="70"/>
      <c r="I21" s="70"/>
      <c r="J21" s="70"/>
      <c r="K21" s="70"/>
      <c r="L21" s="70"/>
      <c r="M21" s="70"/>
      <c r="N21" s="70"/>
      <c r="O21" s="70"/>
    </row>
    <row r="22" spans="1:15" ht="20.25" x14ac:dyDescent="0.25">
      <c r="A22" s="90"/>
      <c r="B22" s="90"/>
      <c r="C22" s="92"/>
      <c r="D22" s="92"/>
      <c r="E22" s="70"/>
      <c r="F22" s="70"/>
      <c r="G22" s="70"/>
      <c r="H22" s="70"/>
      <c r="I22" s="70"/>
      <c r="J22" s="70"/>
      <c r="K22" s="70"/>
      <c r="L22" s="70"/>
      <c r="M22" s="70"/>
      <c r="N22" s="70"/>
      <c r="O22" s="70"/>
    </row>
    <row r="23" spans="1:15" ht="20.25" x14ac:dyDescent="0.25">
      <c r="A23" s="90"/>
      <c r="B23" s="90"/>
      <c r="C23" s="92"/>
      <c r="D23" s="92"/>
      <c r="E23" s="70"/>
      <c r="F23" s="70"/>
      <c r="G23" s="70"/>
      <c r="H23" s="70"/>
      <c r="I23" s="70"/>
      <c r="J23" s="70"/>
      <c r="K23" s="70"/>
      <c r="L23" s="70"/>
      <c r="M23" s="70"/>
      <c r="N23" s="70"/>
      <c r="O23" s="70"/>
    </row>
    <row r="24" spans="1:15" ht="20.25" x14ac:dyDescent="0.25">
      <c r="A24" s="90"/>
      <c r="B24" s="90"/>
      <c r="C24" s="92"/>
      <c r="D24" s="92"/>
      <c r="E24" s="70"/>
      <c r="F24" s="70"/>
      <c r="G24" s="70"/>
      <c r="H24" s="70"/>
      <c r="I24" s="70"/>
      <c r="J24" s="70"/>
      <c r="K24" s="70"/>
      <c r="L24" s="70"/>
      <c r="M24" s="70"/>
      <c r="N24" s="70"/>
      <c r="O24" s="70"/>
    </row>
    <row r="25" spans="1:15" ht="20.25" x14ac:dyDescent="0.25">
      <c r="A25" s="90"/>
      <c r="B25" s="90"/>
      <c r="C25" s="92"/>
      <c r="D25" s="92"/>
      <c r="E25" s="70"/>
      <c r="F25" s="70"/>
      <c r="G25" s="70"/>
      <c r="H25" s="70"/>
      <c r="I25" s="70"/>
      <c r="J25" s="70"/>
      <c r="K25" s="70"/>
      <c r="L25" s="70"/>
      <c r="M25" s="70"/>
      <c r="N25" s="70"/>
      <c r="O25" s="70"/>
    </row>
    <row r="26" spans="1:15" ht="20.25" x14ac:dyDescent="0.25">
      <c r="A26" s="90"/>
      <c r="B26" s="90"/>
      <c r="C26" s="92"/>
      <c r="D26" s="92"/>
      <c r="E26" s="70"/>
      <c r="F26" s="70"/>
      <c r="G26" s="70"/>
      <c r="H26" s="70"/>
      <c r="I26" s="70"/>
      <c r="J26" s="70"/>
      <c r="K26" s="70"/>
      <c r="L26" s="70"/>
      <c r="M26" s="70"/>
      <c r="N26" s="70"/>
      <c r="O26" s="70"/>
    </row>
    <row r="27" spans="1:15" ht="20.25" x14ac:dyDescent="0.25">
      <c r="A27" s="90"/>
      <c r="B27" s="90"/>
      <c r="C27" s="92"/>
      <c r="D27" s="92"/>
      <c r="E27" s="70"/>
      <c r="F27" s="70"/>
      <c r="G27" s="70"/>
      <c r="H27" s="70"/>
      <c r="I27" s="70"/>
      <c r="J27" s="70"/>
      <c r="K27" s="70"/>
      <c r="L27" s="70"/>
      <c r="M27" s="70"/>
      <c r="N27" s="70"/>
      <c r="O27" s="70"/>
    </row>
    <row r="28" spans="1:15" ht="20.25" x14ac:dyDescent="0.25">
      <c r="A28" s="90"/>
      <c r="B28" s="90"/>
      <c r="C28" s="92"/>
      <c r="D28" s="92"/>
      <c r="E28" s="70"/>
      <c r="F28" s="70"/>
      <c r="G28" s="70"/>
      <c r="H28" s="70"/>
      <c r="I28" s="70"/>
      <c r="J28" s="70"/>
      <c r="K28" s="70"/>
      <c r="L28" s="70"/>
      <c r="M28" s="70"/>
      <c r="N28" s="70"/>
      <c r="O28" s="70"/>
    </row>
    <row r="29" spans="1:15" ht="20.25" x14ac:dyDescent="0.25">
      <c r="A29" s="90"/>
      <c r="B29" s="90"/>
      <c r="C29" s="92"/>
      <c r="D29" s="92"/>
      <c r="E29" s="70"/>
      <c r="F29" s="70"/>
      <c r="G29" s="70"/>
      <c r="H29" s="70"/>
      <c r="I29" s="70"/>
      <c r="J29" s="70"/>
      <c r="K29" s="70"/>
      <c r="L29" s="70"/>
      <c r="M29" s="70"/>
      <c r="N29" s="70"/>
      <c r="O29" s="70"/>
    </row>
    <row r="30" spans="1:15" ht="20.25" x14ac:dyDescent="0.25">
      <c r="A30" s="90"/>
      <c r="B30" s="90"/>
      <c r="C30" s="92"/>
      <c r="D30" s="92"/>
      <c r="E30" s="70"/>
      <c r="F30" s="70"/>
      <c r="G30" s="70"/>
      <c r="H30" s="70"/>
      <c r="I30" s="70"/>
      <c r="J30" s="70"/>
      <c r="K30" s="70"/>
      <c r="L30" s="70"/>
      <c r="M30" s="70"/>
      <c r="N30" s="70"/>
      <c r="O30" s="70"/>
    </row>
    <row r="31" spans="1:15" ht="20.25" x14ac:dyDescent="0.25">
      <c r="A31" s="90"/>
      <c r="B31" s="90"/>
      <c r="C31" s="92"/>
      <c r="D31" s="92"/>
      <c r="E31" s="70"/>
      <c r="F31" s="70"/>
      <c r="G31" s="70"/>
      <c r="H31" s="70"/>
      <c r="I31" s="70"/>
      <c r="J31" s="70"/>
      <c r="K31" s="70"/>
      <c r="L31" s="70"/>
      <c r="M31" s="70"/>
      <c r="N31" s="70"/>
      <c r="O31" s="70"/>
    </row>
    <row r="32" spans="1:15" ht="20.25" x14ac:dyDescent="0.25">
      <c r="A32" s="90"/>
      <c r="B32" s="90"/>
      <c r="C32" s="92"/>
      <c r="D32" s="92"/>
      <c r="E32" s="70"/>
      <c r="F32" s="70"/>
      <c r="G32" s="70"/>
      <c r="H32" s="70"/>
      <c r="I32" s="70"/>
      <c r="J32" s="70"/>
      <c r="K32" s="70"/>
      <c r="L32" s="70"/>
      <c r="M32" s="70"/>
      <c r="N32" s="70"/>
      <c r="O32" s="70"/>
    </row>
    <row r="33" spans="1:15" ht="20.25" x14ac:dyDescent="0.25">
      <c r="A33" s="90"/>
      <c r="B33" s="90"/>
      <c r="C33" s="92"/>
      <c r="D33" s="92"/>
      <c r="E33" s="70"/>
      <c r="F33" s="70"/>
      <c r="G33" s="70"/>
      <c r="H33" s="70"/>
      <c r="I33" s="70"/>
      <c r="J33" s="70"/>
      <c r="K33" s="70"/>
      <c r="L33" s="70"/>
      <c r="M33" s="70"/>
      <c r="N33" s="70"/>
      <c r="O33" s="70"/>
    </row>
    <row r="34" spans="1:15" ht="20.25" x14ac:dyDescent="0.25">
      <c r="A34" s="90"/>
      <c r="B34" s="90"/>
      <c r="C34" s="92"/>
      <c r="D34" s="92"/>
      <c r="E34" s="70"/>
      <c r="F34" s="70"/>
      <c r="G34" s="70"/>
      <c r="H34" s="70"/>
      <c r="I34" s="70"/>
      <c r="J34" s="70"/>
      <c r="K34" s="70"/>
      <c r="L34" s="70"/>
      <c r="M34" s="70"/>
      <c r="N34" s="70"/>
      <c r="O34" s="70"/>
    </row>
    <row r="35" spans="1:15" ht="20.25" x14ac:dyDescent="0.25">
      <c r="A35" s="90"/>
      <c r="B35" s="90"/>
      <c r="C35" s="92"/>
      <c r="D35" s="92"/>
      <c r="E35" s="70"/>
      <c r="F35" s="70"/>
      <c r="G35" s="70"/>
      <c r="H35" s="70"/>
      <c r="I35" s="70"/>
      <c r="J35" s="70"/>
      <c r="K35" s="70"/>
      <c r="L35" s="70"/>
      <c r="M35" s="70"/>
      <c r="N35" s="70"/>
      <c r="O35" s="70"/>
    </row>
    <row r="36" spans="1:15" ht="20.25" x14ac:dyDescent="0.25">
      <c r="A36" s="90"/>
      <c r="B36" s="90"/>
      <c r="C36" s="92"/>
      <c r="D36" s="92"/>
      <c r="E36" s="70"/>
      <c r="F36" s="70"/>
      <c r="G36" s="70"/>
      <c r="H36" s="70"/>
      <c r="I36" s="70"/>
      <c r="J36" s="70"/>
      <c r="K36" s="70"/>
      <c r="L36" s="70"/>
      <c r="M36" s="70"/>
      <c r="N36" s="70"/>
      <c r="O36" s="70"/>
    </row>
    <row r="37" spans="1:15" ht="20.25" x14ac:dyDescent="0.25">
      <c r="A37" s="90"/>
      <c r="B37" s="90"/>
      <c r="C37" s="92"/>
      <c r="D37" s="92"/>
      <c r="E37" s="70"/>
      <c r="F37" s="70"/>
      <c r="G37" s="70"/>
      <c r="H37" s="70"/>
      <c r="I37" s="70"/>
      <c r="J37" s="70"/>
      <c r="K37" s="70"/>
      <c r="L37" s="70"/>
      <c r="M37" s="70"/>
      <c r="N37" s="70"/>
      <c r="O37" s="70"/>
    </row>
    <row r="38" spans="1:15" ht="20.25" x14ac:dyDescent="0.25">
      <c r="A38" s="90"/>
      <c r="B38" s="90"/>
      <c r="C38" s="92"/>
      <c r="D38" s="92"/>
      <c r="E38" s="70"/>
      <c r="F38" s="70"/>
      <c r="G38" s="70"/>
      <c r="H38" s="70"/>
      <c r="I38" s="70"/>
      <c r="J38" s="70"/>
      <c r="K38" s="70"/>
      <c r="L38" s="70"/>
      <c r="M38" s="70"/>
      <c r="N38" s="70"/>
      <c r="O38" s="70"/>
    </row>
    <row r="39" spans="1:15" ht="20.25" x14ac:dyDescent="0.25">
      <c r="A39" s="90"/>
      <c r="B39" s="90"/>
      <c r="C39" s="92"/>
      <c r="D39" s="92"/>
      <c r="E39" s="70"/>
      <c r="F39" s="70"/>
      <c r="G39" s="70"/>
      <c r="H39" s="70"/>
      <c r="I39" s="70"/>
      <c r="J39" s="70"/>
      <c r="K39" s="70"/>
      <c r="L39" s="70"/>
      <c r="M39" s="70"/>
      <c r="N39" s="70"/>
      <c r="O39" s="70"/>
    </row>
    <row r="40" spans="1:15" ht="20.25" x14ac:dyDescent="0.25">
      <c r="A40" s="90"/>
      <c r="B40" s="90"/>
      <c r="C40" s="92"/>
      <c r="D40" s="92"/>
      <c r="E40" s="70"/>
      <c r="F40" s="70"/>
      <c r="G40" s="70"/>
      <c r="H40" s="70"/>
      <c r="I40" s="70"/>
      <c r="J40" s="70"/>
      <c r="K40" s="70"/>
      <c r="L40" s="70"/>
      <c r="M40" s="70"/>
      <c r="N40" s="70"/>
      <c r="O40" s="70"/>
    </row>
    <row r="41" spans="1:15" ht="20.25" x14ac:dyDescent="0.25">
      <c r="A41" s="90"/>
      <c r="B41" s="90"/>
      <c r="C41" s="92"/>
      <c r="D41" s="92"/>
      <c r="E41" s="70"/>
      <c r="F41" s="70"/>
      <c r="G41" s="70"/>
      <c r="H41" s="70"/>
      <c r="I41" s="70"/>
      <c r="J41" s="70"/>
      <c r="K41" s="70"/>
      <c r="L41" s="70"/>
      <c r="M41" s="70"/>
      <c r="N41" s="70"/>
      <c r="O41" s="70"/>
    </row>
    <row r="42" spans="1:15" ht="20.25" x14ac:dyDescent="0.25">
      <c r="A42" s="90"/>
      <c r="B42" s="90"/>
      <c r="C42" s="92"/>
      <c r="D42" s="92"/>
      <c r="E42" s="70"/>
      <c r="F42" s="70"/>
      <c r="G42" s="70"/>
      <c r="H42" s="70"/>
      <c r="I42" s="70"/>
      <c r="J42" s="70"/>
      <c r="K42" s="70"/>
      <c r="L42" s="70"/>
      <c r="M42" s="70"/>
      <c r="N42" s="70"/>
      <c r="O42" s="70"/>
    </row>
    <row r="43" spans="1:15" ht="20.25" x14ac:dyDescent="0.25">
      <c r="A43" s="90"/>
      <c r="B43" s="90"/>
      <c r="C43" s="92"/>
      <c r="D43" s="92"/>
      <c r="E43" s="70"/>
      <c r="F43" s="70"/>
      <c r="G43" s="70"/>
      <c r="H43" s="70"/>
      <c r="I43" s="70"/>
      <c r="J43" s="70"/>
      <c r="K43" s="70"/>
      <c r="L43" s="70"/>
      <c r="M43" s="70"/>
      <c r="N43" s="70"/>
      <c r="O43" s="70"/>
    </row>
    <row r="44" spans="1:15" ht="20.25" x14ac:dyDescent="0.25">
      <c r="A44" s="90"/>
      <c r="B44" s="90"/>
      <c r="C44" s="92"/>
      <c r="D44" s="92"/>
      <c r="E44" s="70"/>
      <c r="F44" s="70"/>
      <c r="G44" s="70"/>
      <c r="H44" s="70"/>
      <c r="I44" s="70"/>
      <c r="J44" s="70"/>
      <c r="K44" s="70"/>
      <c r="L44" s="70"/>
      <c r="M44" s="70"/>
      <c r="N44" s="70"/>
      <c r="O44" s="70"/>
    </row>
    <row r="45" spans="1:15" ht="20.25" x14ac:dyDescent="0.25">
      <c r="A45" s="90"/>
      <c r="B45" s="90"/>
      <c r="C45" s="92"/>
      <c r="D45" s="92"/>
      <c r="E45" s="70"/>
      <c r="F45" s="70"/>
      <c r="G45" s="70"/>
      <c r="H45" s="70"/>
      <c r="I45" s="70"/>
      <c r="J45" s="70"/>
      <c r="K45" s="70"/>
      <c r="L45" s="70"/>
      <c r="M45" s="70"/>
      <c r="N45" s="70"/>
      <c r="O45" s="70"/>
    </row>
    <row r="46" spans="1:15" ht="20.25" x14ac:dyDescent="0.25">
      <c r="A46" s="90"/>
      <c r="B46" s="90"/>
      <c r="C46" s="92"/>
      <c r="D46" s="92"/>
      <c r="E46" s="70"/>
      <c r="F46" s="70"/>
      <c r="G46" s="70"/>
      <c r="H46" s="70"/>
      <c r="I46" s="70"/>
      <c r="J46" s="70"/>
      <c r="K46" s="70"/>
      <c r="L46" s="70"/>
      <c r="M46" s="70"/>
      <c r="N46" s="70"/>
      <c r="O46" s="70"/>
    </row>
    <row r="47" spans="1:15" ht="20.25" x14ac:dyDescent="0.25">
      <c r="A47" s="90"/>
      <c r="B47" s="90"/>
      <c r="C47" s="92"/>
      <c r="D47" s="92"/>
      <c r="E47" s="70"/>
      <c r="F47" s="70"/>
      <c r="G47" s="70"/>
      <c r="H47" s="70"/>
      <c r="I47" s="70"/>
      <c r="J47" s="70"/>
      <c r="K47" s="70"/>
      <c r="L47" s="70"/>
      <c r="M47" s="70"/>
      <c r="N47" s="70"/>
      <c r="O47" s="70"/>
    </row>
    <row r="48" spans="1:15" ht="20.25" x14ac:dyDescent="0.25">
      <c r="A48" s="90"/>
      <c r="B48" s="90"/>
      <c r="C48" s="92"/>
      <c r="D48" s="92"/>
      <c r="E48" s="70"/>
      <c r="F48" s="70"/>
      <c r="G48" s="70"/>
      <c r="H48" s="70"/>
      <c r="I48" s="70"/>
      <c r="J48" s="70"/>
      <c r="K48" s="70"/>
      <c r="L48" s="70"/>
      <c r="M48" s="70"/>
      <c r="N48" s="70"/>
      <c r="O48" s="70"/>
    </row>
    <row r="49" spans="1:15" ht="20.25" x14ac:dyDescent="0.25">
      <c r="A49" s="90"/>
      <c r="B49" s="90"/>
      <c r="C49" s="92"/>
      <c r="D49" s="92"/>
      <c r="E49" s="70"/>
      <c r="F49" s="70"/>
      <c r="G49" s="70"/>
      <c r="H49" s="70"/>
      <c r="I49" s="70"/>
      <c r="J49" s="70"/>
      <c r="K49" s="70"/>
      <c r="L49" s="70"/>
      <c r="M49" s="70"/>
      <c r="N49" s="70"/>
      <c r="O49" s="70"/>
    </row>
    <row r="50" spans="1:15" ht="20.25" x14ac:dyDescent="0.25">
      <c r="A50" s="90"/>
      <c r="B50" s="90"/>
      <c r="C50" s="92"/>
      <c r="D50" s="92"/>
      <c r="E50" s="70"/>
      <c r="F50" s="70"/>
      <c r="G50" s="70"/>
      <c r="H50" s="70"/>
      <c r="I50" s="70"/>
      <c r="J50" s="70"/>
      <c r="K50" s="70"/>
      <c r="L50" s="70"/>
      <c r="M50" s="70"/>
      <c r="N50" s="70"/>
      <c r="O50" s="70"/>
    </row>
    <row r="51" spans="1:15" ht="20.25" x14ac:dyDescent="0.25">
      <c r="A51" s="90"/>
      <c r="B51" s="90"/>
      <c r="C51" s="92"/>
      <c r="D51" s="92"/>
      <c r="E51" s="70"/>
      <c r="F51" s="70"/>
      <c r="G51" s="70"/>
      <c r="H51" s="70"/>
      <c r="I51" s="70"/>
      <c r="J51" s="70"/>
      <c r="K51" s="70"/>
      <c r="L51" s="70"/>
      <c r="M51" s="70"/>
      <c r="N51" s="70"/>
      <c r="O51" s="70"/>
    </row>
    <row r="52" spans="1:15" ht="20.25" x14ac:dyDescent="0.25">
      <c r="A52" s="90"/>
      <c r="B52" s="20"/>
      <c r="C52" s="26"/>
      <c r="D52" s="26"/>
    </row>
    <row r="53" spans="1:15" ht="20.25" x14ac:dyDescent="0.25">
      <c r="A53" s="90"/>
      <c r="B53" s="20"/>
      <c r="C53" s="26"/>
      <c r="D53" s="26"/>
    </row>
    <row r="54" spans="1:15" ht="20.25" x14ac:dyDescent="0.25">
      <c r="A54" s="90"/>
      <c r="B54" s="20"/>
      <c r="C54" s="26"/>
      <c r="D54" s="26"/>
    </row>
    <row r="55" spans="1:15" ht="20.25" x14ac:dyDescent="0.25">
      <c r="A55" s="90"/>
      <c r="B55" s="20"/>
      <c r="C55" s="26"/>
      <c r="D55" s="26"/>
    </row>
    <row r="56" spans="1:15" ht="20.25" x14ac:dyDescent="0.25">
      <c r="A56" s="90"/>
      <c r="B56" s="20"/>
      <c r="C56" s="26"/>
      <c r="D56" s="26"/>
    </row>
    <row r="57" spans="1:15" ht="20.25" x14ac:dyDescent="0.25">
      <c r="A57" s="90"/>
      <c r="B57" s="20"/>
      <c r="C57" s="26"/>
      <c r="D57" s="26"/>
    </row>
    <row r="58" spans="1:15" ht="20.25" x14ac:dyDescent="0.25">
      <c r="A58" s="90"/>
      <c r="B58" s="20"/>
      <c r="C58" s="26"/>
      <c r="D58" s="26"/>
    </row>
    <row r="59" spans="1:15" ht="20.25" x14ac:dyDescent="0.25">
      <c r="A59" s="90"/>
      <c r="B59" s="20"/>
      <c r="C59" s="26"/>
      <c r="D59" s="26"/>
    </row>
    <row r="60" spans="1:15" ht="20.25" x14ac:dyDescent="0.25">
      <c r="A60" s="90"/>
      <c r="B60" s="20"/>
      <c r="C60" s="26"/>
      <c r="D60" s="26"/>
    </row>
    <row r="61" spans="1:15" ht="20.25" x14ac:dyDescent="0.25">
      <c r="A61" s="90"/>
      <c r="B61" s="20"/>
      <c r="C61" s="26"/>
      <c r="D61" s="26"/>
    </row>
    <row r="62" spans="1:15" ht="20.25" x14ac:dyDescent="0.25">
      <c r="A62" s="90"/>
      <c r="B62" s="20"/>
      <c r="C62" s="26"/>
      <c r="D62" s="26"/>
    </row>
    <row r="63" spans="1:15" ht="20.25" x14ac:dyDescent="0.25">
      <c r="A63" s="90"/>
      <c r="B63" s="20"/>
      <c r="C63" s="26"/>
      <c r="D63" s="26"/>
    </row>
    <row r="64" spans="1:15" ht="20.25" x14ac:dyDescent="0.25">
      <c r="A64" s="90"/>
      <c r="B64" s="20"/>
      <c r="C64" s="26"/>
      <c r="D64" s="26"/>
    </row>
    <row r="65" spans="1:4" ht="20.25" x14ac:dyDescent="0.25">
      <c r="A65" s="90"/>
      <c r="B65" s="20"/>
      <c r="C65" s="26"/>
      <c r="D65" s="26"/>
    </row>
    <row r="66" spans="1:4" ht="20.25" x14ac:dyDescent="0.25">
      <c r="A66" s="90"/>
      <c r="B66" s="20"/>
      <c r="C66" s="26"/>
      <c r="D66" s="26"/>
    </row>
    <row r="67" spans="1:4" ht="20.25" x14ac:dyDescent="0.25">
      <c r="A67" s="90"/>
      <c r="B67" s="20"/>
      <c r="C67" s="26"/>
      <c r="D67" s="26"/>
    </row>
    <row r="68" spans="1:4" ht="20.25" x14ac:dyDescent="0.25">
      <c r="A68" s="90"/>
      <c r="B68" s="20"/>
      <c r="C68" s="26"/>
      <c r="D68" s="26"/>
    </row>
    <row r="69" spans="1:4" ht="20.25" x14ac:dyDescent="0.25">
      <c r="A69" s="90"/>
      <c r="B69" s="20"/>
      <c r="C69" s="26"/>
      <c r="D69" s="26"/>
    </row>
    <row r="70" spans="1:4" ht="20.25" x14ac:dyDescent="0.25">
      <c r="A70" s="90"/>
      <c r="B70" s="20"/>
      <c r="C70" s="26"/>
      <c r="D70" s="26"/>
    </row>
    <row r="71" spans="1:4" ht="20.25" x14ac:dyDescent="0.25">
      <c r="A71" s="90"/>
      <c r="B71" s="20"/>
      <c r="C71" s="26"/>
      <c r="D71" s="26"/>
    </row>
    <row r="72" spans="1:4" ht="20.25" x14ac:dyDescent="0.25">
      <c r="A72" s="90"/>
      <c r="B72" s="20"/>
      <c r="C72" s="26"/>
      <c r="D72" s="26"/>
    </row>
    <row r="73" spans="1:4" ht="20.25" x14ac:dyDescent="0.25">
      <c r="A73" s="90"/>
      <c r="B73" s="20"/>
      <c r="C73" s="26"/>
      <c r="D73" s="26"/>
    </row>
    <row r="74" spans="1:4" ht="20.25" x14ac:dyDescent="0.25">
      <c r="A74" s="90"/>
      <c r="B74" s="20"/>
      <c r="C74" s="26"/>
      <c r="D74" s="26"/>
    </row>
    <row r="75" spans="1:4" ht="20.25" x14ac:dyDescent="0.25">
      <c r="A75" s="90"/>
      <c r="B75" s="20"/>
      <c r="C75" s="26"/>
      <c r="D75" s="26"/>
    </row>
    <row r="76" spans="1:4" ht="20.25" x14ac:dyDescent="0.25">
      <c r="A76" s="90"/>
      <c r="B76" s="20"/>
      <c r="C76" s="26"/>
      <c r="D76" s="26"/>
    </row>
    <row r="77" spans="1:4" ht="20.25" x14ac:dyDescent="0.25">
      <c r="A77" s="90"/>
      <c r="B77" s="20"/>
      <c r="C77" s="26"/>
      <c r="D77" s="26"/>
    </row>
    <row r="78" spans="1:4" ht="20.25" x14ac:dyDescent="0.25">
      <c r="A78" s="90"/>
      <c r="B78" s="20"/>
      <c r="C78" s="26"/>
      <c r="D78" s="26"/>
    </row>
    <row r="79" spans="1:4" ht="20.25" x14ac:dyDescent="0.25">
      <c r="A79" s="90"/>
      <c r="B79" s="20"/>
      <c r="C79" s="26"/>
      <c r="D79" s="26"/>
    </row>
    <row r="80" spans="1:4" ht="20.25" x14ac:dyDescent="0.25">
      <c r="A80" s="90"/>
      <c r="B80" s="20"/>
      <c r="C80" s="26"/>
      <c r="D80" s="26"/>
    </row>
    <row r="81" spans="1:4" ht="20.25" x14ac:dyDescent="0.25">
      <c r="A81" s="90"/>
      <c r="B81" s="20"/>
      <c r="C81" s="26"/>
      <c r="D81" s="26"/>
    </row>
    <row r="82" spans="1:4" ht="20.25" x14ac:dyDescent="0.25">
      <c r="A82" s="90"/>
      <c r="B82" s="20"/>
      <c r="C82" s="26"/>
      <c r="D82" s="26"/>
    </row>
    <row r="83" spans="1:4" ht="20.25" x14ac:dyDescent="0.25">
      <c r="A83" s="90"/>
      <c r="B83" s="20"/>
      <c r="C83" s="26"/>
      <c r="D83" s="26"/>
    </row>
    <row r="84" spans="1:4" ht="20.25" x14ac:dyDescent="0.25">
      <c r="A84" s="90"/>
      <c r="B84" s="20"/>
      <c r="C84" s="26"/>
      <c r="D84" s="26"/>
    </row>
    <row r="85" spans="1:4" ht="20.25" x14ac:dyDescent="0.25">
      <c r="A85" s="90"/>
      <c r="B85" s="20"/>
      <c r="C85" s="26"/>
      <c r="D85" s="26"/>
    </row>
    <row r="86" spans="1:4" ht="20.25" x14ac:dyDescent="0.25">
      <c r="A86" s="90"/>
      <c r="B86" s="20"/>
      <c r="C86" s="26"/>
      <c r="D86" s="26"/>
    </row>
    <row r="87" spans="1:4" ht="20.25" x14ac:dyDescent="0.25">
      <c r="A87" s="90"/>
      <c r="B87" s="20"/>
      <c r="C87" s="26"/>
      <c r="D87" s="26"/>
    </row>
    <row r="88" spans="1:4" ht="20.25" x14ac:dyDescent="0.25">
      <c r="A88" s="90"/>
      <c r="B88" s="20"/>
      <c r="C88" s="26"/>
      <c r="D88" s="26"/>
    </row>
    <row r="89" spans="1:4" ht="20.25" x14ac:dyDescent="0.25">
      <c r="A89" s="90"/>
      <c r="B89" s="20"/>
      <c r="C89" s="26"/>
      <c r="D89" s="26"/>
    </row>
    <row r="90" spans="1:4" ht="20.25" x14ac:dyDescent="0.25">
      <c r="A90" s="90"/>
      <c r="B90" s="20"/>
      <c r="C90" s="26"/>
      <c r="D90" s="26"/>
    </row>
    <row r="91" spans="1:4" ht="20.25" x14ac:dyDescent="0.25">
      <c r="A91" s="90"/>
      <c r="B91" s="20"/>
      <c r="C91" s="26"/>
      <c r="D91" s="26"/>
    </row>
    <row r="92" spans="1:4" ht="20.25" x14ac:dyDescent="0.25">
      <c r="A92" s="90"/>
      <c r="B92" s="20"/>
      <c r="C92" s="26"/>
      <c r="D92" s="26"/>
    </row>
    <row r="93" spans="1:4" ht="20.25" x14ac:dyDescent="0.25">
      <c r="A93" s="90"/>
      <c r="B93" s="20"/>
      <c r="C93" s="26"/>
      <c r="D93" s="26"/>
    </row>
    <row r="94" spans="1:4" ht="20.25" x14ac:dyDescent="0.25">
      <c r="A94" s="90"/>
      <c r="B94" s="20"/>
      <c r="C94" s="26"/>
      <c r="D94" s="26"/>
    </row>
    <row r="95" spans="1:4" ht="20.25" x14ac:dyDescent="0.25">
      <c r="A95" s="90"/>
      <c r="B95" s="20"/>
      <c r="C95" s="26"/>
      <c r="D95" s="26"/>
    </row>
    <row r="96" spans="1:4" ht="20.25" x14ac:dyDescent="0.25">
      <c r="A96" s="90"/>
      <c r="B96" s="20"/>
      <c r="C96" s="26"/>
      <c r="D96" s="26"/>
    </row>
    <row r="97" spans="1:4" ht="20.25" x14ac:dyDescent="0.25">
      <c r="A97" s="90"/>
      <c r="B97" s="20"/>
      <c r="C97" s="26"/>
      <c r="D97" s="26"/>
    </row>
    <row r="98" spans="1:4" ht="20.25" x14ac:dyDescent="0.25">
      <c r="A98" s="90"/>
      <c r="B98" s="20"/>
      <c r="C98" s="26"/>
      <c r="D98" s="26"/>
    </row>
    <row r="99" spans="1:4" ht="20.25" x14ac:dyDescent="0.25">
      <c r="A99" s="90"/>
      <c r="B99" s="20"/>
      <c r="C99" s="26"/>
      <c r="D99" s="26"/>
    </row>
    <row r="100" spans="1:4" ht="20.25" x14ac:dyDescent="0.25">
      <c r="A100" s="90"/>
      <c r="B100" s="20"/>
      <c r="C100" s="26"/>
      <c r="D100" s="26"/>
    </row>
    <row r="101" spans="1:4" ht="20.25" x14ac:dyDescent="0.25">
      <c r="A101" s="90"/>
      <c r="B101" s="20"/>
      <c r="C101" s="26"/>
      <c r="D101" s="26"/>
    </row>
    <row r="102" spans="1:4" ht="20.25" x14ac:dyDescent="0.25">
      <c r="A102" s="90"/>
      <c r="B102" s="20"/>
      <c r="C102" s="26"/>
      <c r="D102" s="26"/>
    </row>
    <row r="103" spans="1:4" ht="20.25" x14ac:dyDescent="0.25">
      <c r="A103" s="90"/>
      <c r="B103" s="20"/>
      <c r="C103" s="26"/>
      <c r="D103" s="26"/>
    </row>
    <row r="104" spans="1:4" ht="20.25" x14ac:dyDescent="0.25">
      <c r="A104" s="90"/>
      <c r="B104" s="20"/>
      <c r="C104" s="26"/>
      <c r="D104" s="26"/>
    </row>
    <row r="105" spans="1:4" ht="20.25" x14ac:dyDescent="0.25">
      <c r="A105" s="90"/>
      <c r="B105" s="20"/>
      <c r="C105" s="26"/>
      <c r="D105" s="26"/>
    </row>
    <row r="106" spans="1:4" ht="20.25" x14ac:dyDescent="0.25">
      <c r="A106" s="90"/>
      <c r="B106" s="20"/>
      <c r="C106" s="26"/>
      <c r="D106" s="26"/>
    </row>
    <row r="107" spans="1:4" ht="20.25" x14ac:dyDescent="0.25">
      <c r="A107" s="90"/>
      <c r="B107" s="20"/>
      <c r="C107" s="26"/>
      <c r="D107" s="26"/>
    </row>
    <row r="108" spans="1:4" ht="20.25" x14ac:dyDescent="0.25">
      <c r="A108" s="90"/>
      <c r="B108" s="20"/>
      <c r="C108" s="26"/>
      <c r="D108" s="26"/>
    </row>
    <row r="109" spans="1:4" ht="20.25" x14ac:dyDescent="0.25">
      <c r="A109" s="90"/>
      <c r="B109" s="20"/>
      <c r="C109" s="26"/>
      <c r="D109" s="26"/>
    </row>
    <row r="110" spans="1:4" ht="20.25" x14ac:dyDescent="0.25">
      <c r="A110" s="90"/>
      <c r="B110" s="20"/>
      <c r="C110" s="26"/>
      <c r="D110" s="26"/>
    </row>
    <row r="111" spans="1:4" ht="20.25" x14ac:dyDescent="0.25">
      <c r="A111" s="90"/>
      <c r="B111" s="20"/>
      <c r="C111" s="26"/>
      <c r="D111" s="26"/>
    </row>
    <row r="112" spans="1:4" ht="20.25" x14ac:dyDescent="0.25">
      <c r="A112" s="90"/>
      <c r="B112" s="20"/>
      <c r="C112" s="26"/>
      <c r="D112" s="26"/>
    </row>
    <row r="113" spans="1:4" ht="20.25" x14ac:dyDescent="0.25">
      <c r="A113" s="90"/>
      <c r="B113" s="20"/>
      <c r="C113" s="26"/>
      <c r="D113" s="26"/>
    </row>
    <row r="114" spans="1:4" ht="20.25" x14ac:dyDescent="0.25">
      <c r="A114" s="90"/>
      <c r="B114" s="20"/>
      <c r="C114" s="26"/>
      <c r="D114" s="26"/>
    </row>
    <row r="115" spans="1:4" ht="20.25" x14ac:dyDescent="0.25">
      <c r="A115" s="90"/>
      <c r="B115" s="20"/>
      <c r="C115" s="26"/>
      <c r="D115" s="26"/>
    </row>
    <row r="116" spans="1:4" ht="20.25" x14ac:dyDescent="0.25">
      <c r="A116" s="90"/>
      <c r="B116" s="20"/>
      <c r="C116" s="26"/>
      <c r="D116" s="26"/>
    </row>
    <row r="117" spans="1:4" ht="20.25" x14ac:dyDescent="0.25">
      <c r="A117" s="90"/>
      <c r="B117" s="20"/>
      <c r="C117" s="26"/>
      <c r="D117" s="26"/>
    </row>
    <row r="118" spans="1:4" ht="20.25" x14ac:dyDescent="0.25">
      <c r="A118" s="90"/>
      <c r="B118" s="20"/>
      <c r="C118" s="26"/>
      <c r="D118" s="26"/>
    </row>
    <row r="119" spans="1:4" ht="20.25" x14ac:dyDescent="0.25">
      <c r="A119" s="90"/>
      <c r="B119" s="20"/>
      <c r="C119" s="26"/>
      <c r="D119" s="26"/>
    </row>
    <row r="120" spans="1:4" ht="20.25" x14ac:dyDescent="0.25">
      <c r="A120" s="90"/>
      <c r="B120" s="20"/>
      <c r="C120" s="26"/>
      <c r="D120" s="26"/>
    </row>
    <row r="121" spans="1:4" ht="20.25" x14ac:dyDescent="0.25">
      <c r="A121" s="90"/>
      <c r="B121" s="20"/>
      <c r="C121" s="26"/>
      <c r="D121" s="26"/>
    </row>
    <row r="122" spans="1:4" ht="20.25" x14ac:dyDescent="0.25">
      <c r="A122" s="90"/>
      <c r="B122" s="20"/>
      <c r="C122" s="26"/>
      <c r="D122" s="26"/>
    </row>
    <row r="123" spans="1:4" ht="20.25" x14ac:dyDescent="0.25">
      <c r="A123" s="90"/>
      <c r="B123" s="20"/>
      <c r="C123" s="26"/>
      <c r="D123" s="26"/>
    </row>
    <row r="124" spans="1:4" ht="20.25" x14ac:dyDescent="0.25">
      <c r="A124" s="90"/>
      <c r="B124" s="20"/>
      <c r="C124" s="26"/>
      <c r="D124" s="26"/>
    </row>
    <row r="125" spans="1:4" ht="20.25" x14ac:dyDescent="0.25">
      <c r="A125" s="90"/>
      <c r="B125" s="20"/>
      <c r="C125" s="26"/>
      <c r="D125" s="26"/>
    </row>
    <row r="126" spans="1:4" ht="20.25" x14ac:dyDescent="0.25">
      <c r="A126" s="90"/>
      <c r="B126" s="20"/>
      <c r="C126" s="26"/>
      <c r="D126" s="26"/>
    </row>
    <row r="127" spans="1:4" ht="20.25" x14ac:dyDescent="0.25">
      <c r="A127" s="90"/>
      <c r="B127" s="20"/>
      <c r="C127" s="26"/>
      <c r="D127" s="26"/>
    </row>
    <row r="128" spans="1:4" ht="20.25" x14ac:dyDescent="0.25">
      <c r="A128" s="90"/>
      <c r="B128" s="20"/>
      <c r="C128" s="26"/>
      <c r="D128" s="26"/>
    </row>
    <row r="129" spans="1:4" ht="20.25" x14ac:dyDescent="0.25">
      <c r="A129" s="90"/>
      <c r="B129" s="20"/>
      <c r="C129" s="26"/>
      <c r="D129" s="26"/>
    </row>
    <row r="130" spans="1:4" ht="20.25" x14ac:dyDescent="0.25">
      <c r="A130" s="90"/>
      <c r="B130" s="20"/>
      <c r="C130" s="26"/>
      <c r="D130" s="26"/>
    </row>
    <row r="131" spans="1:4" ht="20.25" x14ac:dyDescent="0.25">
      <c r="A131" s="90"/>
      <c r="B131" s="20"/>
      <c r="C131" s="26"/>
      <c r="D131" s="26"/>
    </row>
    <row r="132" spans="1:4" ht="20.25" x14ac:dyDescent="0.25">
      <c r="A132" s="90"/>
      <c r="B132" s="20"/>
      <c r="C132" s="26"/>
      <c r="D132" s="26"/>
    </row>
    <row r="133" spans="1:4" ht="20.25" x14ac:dyDescent="0.25">
      <c r="A133" s="90"/>
      <c r="B133" s="20"/>
      <c r="C133" s="26"/>
      <c r="D133" s="26"/>
    </row>
    <row r="134" spans="1:4" ht="20.25" x14ac:dyDescent="0.25">
      <c r="A134" s="90"/>
      <c r="B134" s="20"/>
      <c r="C134" s="26"/>
      <c r="D134" s="26"/>
    </row>
    <row r="135" spans="1:4" ht="20.25" x14ac:dyDescent="0.25">
      <c r="A135" s="90"/>
      <c r="B135" s="20"/>
      <c r="C135" s="26"/>
      <c r="D135" s="26"/>
    </row>
    <row r="136" spans="1:4" ht="20.25" x14ac:dyDescent="0.25">
      <c r="A136" s="90"/>
      <c r="B136" s="20"/>
      <c r="C136" s="26"/>
      <c r="D136" s="26"/>
    </row>
    <row r="137" spans="1:4" ht="20.25" x14ac:dyDescent="0.25">
      <c r="A137" s="90"/>
      <c r="B137" s="20"/>
      <c r="C137" s="26"/>
      <c r="D137" s="26"/>
    </row>
    <row r="138" spans="1:4" ht="20.25" x14ac:dyDescent="0.25">
      <c r="A138" s="90"/>
      <c r="B138" s="20"/>
      <c r="C138" s="26"/>
      <c r="D138" s="26"/>
    </row>
    <row r="139" spans="1:4" ht="20.25" x14ac:dyDescent="0.25">
      <c r="A139" s="90"/>
      <c r="B139" s="20"/>
      <c r="C139" s="26"/>
      <c r="D139" s="26"/>
    </row>
    <row r="140" spans="1:4" ht="20.25" x14ac:dyDescent="0.25">
      <c r="A140" s="90"/>
      <c r="B140" s="20"/>
      <c r="C140" s="26"/>
      <c r="D140" s="26"/>
    </row>
    <row r="141" spans="1:4" ht="20.25" x14ac:dyDescent="0.25">
      <c r="A141" s="90"/>
      <c r="B141" s="20"/>
      <c r="C141" s="26"/>
      <c r="D141" s="26"/>
    </row>
    <row r="142" spans="1:4" ht="20.25" x14ac:dyDescent="0.25">
      <c r="A142" s="90"/>
      <c r="B142" s="20"/>
      <c r="C142" s="26"/>
      <c r="D142" s="26"/>
    </row>
    <row r="143" spans="1:4" ht="20.25" x14ac:dyDescent="0.25">
      <c r="A143" s="90"/>
      <c r="B143" s="20"/>
      <c r="C143" s="26"/>
      <c r="D143" s="26"/>
    </row>
    <row r="144" spans="1:4" ht="20.25" x14ac:dyDescent="0.25">
      <c r="A144" s="90"/>
      <c r="B144" s="20"/>
      <c r="C144" s="26"/>
      <c r="D144" s="26"/>
    </row>
    <row r="145" spans="1:4" ht="20.25" x14ac:dyDescent="0.25">
      <c r="A145" s="90"/>
      <c r="B145" s="20"/>
      <c r="C145" s="26"/>
      <c r="D145" s="26"/>
    </row>
    <row r="146" spans="1:4" ht="20.25" x14ac:dyDescent="0.25">
      <c r="A146" s="90"/>
      <c r="B146" s="20"/>
      <c r="C146" s="26"/>
      <c r="D146" s="26"/>
    </row>
    <row r="147" spans="1:4" ht="20.25" x14ac:dyDescent="0.25">
      <c r="A147" s="90"/>
      <c r="B147" s="20"/>
      <c r="C147" s="26"/>
      <c r="D147" s="26"/>
    </row>
    <row r="148" spans="1:4" ht="20.25" x14ac:dyDescent="0.25">
      <c r="A148" s="90"/>
      <c r="B148" s="20"/>
      <c r="C148" s="26"/>
      <c r="D148" s="26"/>
    </row>
    <row r="149" spans="1:4" ht="20.25" x14ac:dyDescent="0.25">
      <c r="A149" s="90"/>
      <c r="B149" s="20"/>
      <c r="C149" s="26"/>
      <c r="D149" s="26"/>
    </row>
    <row r="150" spans="1:4" ht="20.25" x14ac:dyDescent="0.25">
      <c r="A150" s="90"/>
      <c r="B150" s="20"/>
      <c r="C150" s="26"/>
      <c r="D150" s="26"/>
    </row>
    <row r="151" spans="1:4" ht="20.25" x14ac:dyDescent="0.25">
      <c r="A151" s="90"/>
      <c r="B151" s="20"/>
      <c r="C151" s="26"/>
      <c r="D151" s="26"/>
    </row>
    <row r="152" spans="1:4" ht="20.25" x14ac:dyDescent="0.25">
      <c r="A152" s="90"/>
      <c r="B152" s="20"/>
      <c r="C152" s="26"/>
      <c r="D152" s="26"/>
    </row>
    <row r="153" spans="1:4" ht="20.25" x14ac:dyDescent="0.25">
      <c r="A153" s="90"/>
      <c r="B153" s="20"/>
      <c r="C153" s="26"/>
      <c r="D153" s="26"/>
    </row>
    <row r="154" spans="1:4" ht="20.25" x14ac:dyDescent="0.25">
      <c r="A154" s="90"/>
      <c r="B154" s="20"/>
      <c r="C154" s="26"/>
      <c r="D154" s="26"/>
    </row>
    <row r="155" spans="1:4" ht="20.25" x14ac:dyDescent="0.25">
      <c r="A155" s="90"/>
      <c r="B155" s="20"/>
      <c r="C155" s="26"/>
      <c r="D155" s="26"/>
    </row>
    <row r="156" spans="1:4" ht="20.25" x14ac:dyDescent="0.25">
      <c r="A156" s="90"/>
      <c r="B156" s="20"/>
      <c r="C156" s="26"/>
      <c r="D156" s="26"/>
    </row>
    <row r="157" spans="1:4" ht="20.25" x14ac:dyDescent="0.25">
      <c r="A157" s="90"/>
      <c r="B157" s="20"/>
      <c r="C157" s="26"/>
      <c r="D157" s="26"/>
    </row>
    <row r="158" spans="1:4" ht="20.25" x14ac:dyDescent="0.25">
      <c r="A158" s="90"/>
      <c r="B158" s="20"/>
      <c r="C158" s="26"/>
      <c r="D158" s="26"/>
    </row>
    <row r="159" spans="1:4" ht="20.25" x14ac:dyDescent="0.25">
      <c r="A159" s="90"/>
      <c r="B159" s="20"/>
      <c r="C159" s="26"/>
      <c r="D159" s="26"/>
    </row>
    <row r="160" spans="1:4" ht="20.25" x14ac:dyDescent="0.25">
      <c r="A160" s="90"/>
      <c r="B160" s="20"/>
      <c r="C160" s="26"/>
      <c r="D160" s="26"/>
    </row>
    <row r="161" spans="1:4" ht="20.25" x14ac:dyDescent="0.25">
      <c r="A161" s="90"/>
      <c r="B161" s="20"/>
      <c r="C161" s="26"/>
      <c r="D161" s="26"/>
    </row>
    <row r="162" spans="1:4" ht="20.25" x14ac:dyDescent="0.25">
      <c r="A162" s="90"/>
      <c r="B162" s="20"/>
      <c r="C162" s="26"/>
      <c r="D162" s="26"/>
    </row>
    <row r="163" spans="1:4" ht="20.25" x14ac:dyDescent="0.25">
      <c r="A163" s="90"/>
      <c r="B163" s="20"/>
      <c r="C163" s="26"/>
      <c r="D163" s="26"/>
    </row>
    <row r="164" spans="1:4" ht="20.25" x14ac:dyDescent="0.25">
      <c r="A164" s="90"/>
      <c r="B164" s="20"/>
      <c r="C164" s="26"/>
      <c r="D164" s="26"/>
    </row>
    <row r="165" spans="1:4" ht="20.25" x14ac:dyDescent="0.25">
      <c r="A165" s="90"/>
      <c r="B165" s="20"/>
      <c r="C165" s="26"/>
      <c r="D165" s="26"/>
    </row>
    <row r="166" spans="1:4" ht="20.25" x14ac:dyDescent="0.25">
      <c r="A166" s="90"/>
      <c r="B166" s="20"/>
      <c r="C166" s="26"/>
      <c r="D166" s="26"/>
    </row>
    <row r="167" spans="1:4" ht="20.25" x14ac:dyDescent="0.25">
      <c r="A167" s="90"/>
      <c r="B167" s="20"/>
      <c r="C167" s="26"/>
      <c r="D167" s="26"/>
    </row>
    <row r="168" spans="1:4" ht="20.25" x14ac:dyDescent="0.25">
      <c r="A168" s="90"/>
      <c r="B168" s="20"/>
      <c r="C168" s="26"/>
      <c r="D168" s="26"/>
    </row>
    <row r="169" spans="1:4" ht="20.25" x14ac:dyDescent="0.25">
      <c r="A169" s="90"/>
      <c r="B169" s="20"/>
      <c r="C169" s="26"/>
      <c r="D169" s="26"/>
    </row>
    <row r="170" spans="1:4" ht="20.25" x14ac:dyDescent="0.25">
      <c r="A170" s="90"/>
      <c r="B170" s="20"/>
      <c r="C170" s="26"/>
      <c r="D170" s="26"/>
    </row>
    <row r="171" spans="1:4" ht="20.25" x14ac:dyDescent="0.25">
      <c r="A171" s="90"/>
      <c r="B171" s="20"/>
      <c r="C171" s="26"/>
      <c r="D171" s="26"/>
    </row>
    <row r="172" spans="1:4" ht="20.25" x14ac:dyDescent="0.25">
      <c r="A172" s="90"/>
      <c r="B172" s="20"/>
      <c r="C172" s="26"/>
      <c r="D172" s="26"/>
    </row>
    <row r="173" spans="1:4" ht="20.25" x14ac:dyDescent="0.25">
      <c r="A173" s="90"/>
      <c r="B173" s="20"/>
      <c r="C173" s="26"/>
      <c r="D173" s="26"/>
    </row>
    <row r="174" spans="1:4" ht="20.25" x14ac:dyDescent="0.25">
      <c r="A174" s="90"/>
      <c r="B174" s="20"/>
      <c r="C174" s="26"/>
      <c r="D174" s="26"/>
    </row>
    <row r="175" spans="1:4" ht="20.25" x14ac:dyDescent="0.25">
      <c r="A175" s="90"/>
      <c r="B175" s="20"/>
      <c r="C175" s="26"/>
      <c r="D175" s="26"/>
    </row>
    <row r="176" spans="1:4" ht="20.25" x14ac:dyDescent="0.25">
      <c r="A176" s="90"/>
      <c r="B176" s="20"/>
      <c r="C176" s="26"/>
      <c r="D176" s="26"/>
    </row>
    <row r="177" spans="1:4" ht="20.25" x14ac:dyDescent="0.25">
      <c r="A177" s="90"/>
      <c r="B177" s="20"/>
      <c r="C177" s="26"/>
      <c r="D177" s="26"/>
    </row>
    <row r="178" spans="1:4" ht="20.25" x14ac:dyDescent="0.25">
      <c r="A178" s="90"/>
      <c r="B178" s="20"/>
      <c r="C178" s="26"/>
      <c r="D178" s="26"/>
    </row>
    <row r="179" spans="1:4" ht="20.25" x14ac:dyDescent="0.25">
      <c r="A179" s="90"/>
      <c r="B179" s="20"/>
      <c r="C179" s="26"/>
      <c r="D179" s="26"/>
    </row>
    <row r="180" spans="1:4" ht="20.25" x14ac:dyDescent="0.25">
      <c r="A180" s="90"/>
      <c r="B180" s="20"/>
      <c r="C180" s="26"/>
      <c r="D180" s="26"/>
    </row>
    <row r="181" spans="1:4" ht="20.25" x14ac:dyDescent="0.25">
      <c r="A181" s="90"/>
      <c r="B181" s="20"/>
      <c r="C181" s="26"/>
      <c r="D181" s="26"/>
    </row>
    <row r="182" spans="1:4" ht="20.25" x14ac:dyDescent="0.25">
      <c r="A182" s="90"/>
      <c r="B182" s="20"/>
      <c r="C182" s="26"/>
      <c r="D182" s="26"/>
    </row>
    <row r="183" spans="1:4" ht="20.25" x14ac:dyDescent="0.25">
      <c r="A183" s="90"/>
      <c r="B183" s="20"/>
      <c r="C183" s="26"/>
      <c r="D183" s="26"/>
    </row>
    <row r="184" spans="1:4" ht="20.25" x14ac:dyDescent="0.25">
      <c r="A184" s="90"/>
      <c r="B184" s="20"/>
      <c r="C184" s="26"/>
      <c r="D184" s="26"/>
    </row>
    <row r="185" spans="1:4" ht="20.25" x14ac:dyDescent="0.25">
      <c r="A185" s="90"/>
      <c r="B185" s="20"/>
      <c r="C185" s="26"/>
      <c r="D185" s="26"/>
    </row>
    <row r="186" spans="1:4" ht="20.25" x14ac:dyDescent="0.25">
      <c r="A186" s="90"/>
      <c r="B186" s="20"/>
      <c r="C186" s="26"/>
      <c r="D186" s="26"/>
    </row>
    <row r="187" spans="1:4" ht="20.25" x14ac:dyDescent="0.25">
      <c r="A187" s="90"/>
      <c r="B187" s="20"/>
      <c r="C187" s="26"/>
      <c r="D187" s="26"/>
    </row>
    <row r="188" spans="1:4" ht="20.25" x14ac:dyDescent="0.25">
      <c r="A188" s="90"/>
      <c r="B188" s="20"/>
      <c r="C188" s="26"/>
      <c r="D188" s="26"/>
    </row>
    <row r="189" spans="1:4" ht="20.25" x14ac:dyDescent="0.25">
      <c r="A189" s="90"/>
      <c r="B189" s="20"/>
      <c r="C189" s="26"/>
      <c r="D189" s="26"/>
    </row>
    <row r="190" spans="1:4" ht="20.25" x14ac:dyDescent="0.25">
      <c r="A190" s="90"/>
      <c r="B190" s="20"/>
      <c r="C190" s="26"/>
      <c r="D190" s="26"/>
    </row>
    <row r="191" spans="1:4" ht="20.25" x14ac:dyDescent="0.25">
      <c r="A191" s="90"/>
      <c r="B191" s="20"/>
      <c r="C191" s="26"/>
      <c r="D191" s="26"/>
    </row>
    <row r="192" spans="1:4" ht="20.25" x14ac:dyDescent="0.25">
      <c r="A192" s="90"/>
      <c r="B192" s="20"/>
      <c r="C192" s="26"/>
      <c r="D192" s="26"/>
    </row>
    <row r="193" spans="1:4" ht="20.25" x14ac:dyDescent="0.25">
      <c r="A193" s="90"/>
      <c r="B193" s="20"/>
      <c r="C193" s="26"/>
      <c r="D193" s="26"/>
    </row>
    <row r="194" spans="1:4" ht="20.25" x14ac:dyDescent="0.25">
      <c r="A194" s="90"/>
      <c r="B194" s="20"/>
      <c r="C194" s="26"/>
      <c r="D194" s="26"/>
    </row>
    <row r="195" spans="1:4" ht="20.25" x14ac:dyDescent="0.25">
      <c r="A195" s="90"/>
      <c r="B195" s="20"/>
      <c r="C195" s="26"/>
      <c r="D195" s="26"/>
    </row>
    <row r="196" spans="1:4" ht="20.25" x14ac:dyDescent="0.25">
      <c r="A196" s="90"/>
      <c r="B196" s="20"/>
      <c r="C196" s="26"/>
      <c r="D196" s="26"/>
    </row>
    <row r="197" spans="1:4" ht="20.25" x14ac:dyDescent="0.25">
      <c r="A197" s="90"/>
      <c r="B197" s="20"/>
      <c r="C197" s="26"/>
      <c r="D197" s="26"/>
    </row>
    <row r="198" spans="1:4" ht="20.25" x14ac:dyDescent="0.25">
      <c r="A198" s="90"/>
      <c r="B198" s="20"/>
      <c r="C198" s="26"/>
      <c r="D198" s="26"/>
    </row>
    <row r="199" spans="1:4" ht="20.25" x14ac:dyDescent="0.25">
      <c r="A199" s="90"/>
      <c r="B199" s="20"/>
      <c r="C199" s="26"/>
      <c r="D199" s="26"/>
    </row>
    <row r="200" spans="1:4" ht="20.25" x14ac:dyDescent="0.25">
      <c r="A200" s="90"/>
      <c r="B200" s="20"/>
      <c r="C200" s="26"/>
      <c r="D200" s="26"/>
    </row>
    <row r="201" spans="1:4" ht="20.25" x14ac:dyDescent="0.25">
      <c r="A201" s="90"/>
      <c r="B201" s="20"/>
      <c r="C201" s="26"/>
      <c r="D201" s="26"/>
    </row>
    <row r="202" spans="1:4" ht="20.25" x14ac:dyDescent="0.25">
      <c r="A202" s="90"/>
      <c r="B202" s="20"/>
      <c r="C202" s="26"/>
      <c r="D202" s="26"/>
    </row>
    <row r="203" spans="1:4" ht="20.25" x14ac:dyDescent="0.25">
      <c r="A203" s="90"/>
      <c r="B203" s="20"/>
      <c r="C203" s="26"/>
      <c r="D203" s="26"/>
    </row>
    <row r="204" spans="1:4" ht="20.25" x14ac:dyDescent="0.25">
      <c r="A204" s="90"/>
      <c r="B204" s="20"/>
      <c r="C204" s="26"/>
      <c r="D204" s="26"/>
    </row>
    <row r="205" spans="1:4" ht="20.25" x14ac:dyDescent="0.25">
      <c r="A205" s="90"/>
      <c r="B205" s="20"/>
      <c r="C205" s="26"/>
      <c r="D205" s="26"/>
    </row>
    <row r="206" spans="1:4" ht="20.25" x14ac:dyDescent="0.25">
      <c r="A206" s="90"/>
      <c r="B206" s="20"/>
      <c r="C206" s="26"/>
      <c r="D206" s="26"/>
    </row>
    <row r="207" spans="1:4" ht="20.25" x14ac:dyDescent="0.25">
      <c r="A207" s="90"/>
      <c r="B207" s="20"/>
      <c r="C207" s="26"/>
      <c r="D207" s="26"/>
    </row>
    <row r="208" spans="1:4" x14ac:dyDescent="0.25">
      <c r="A208" s="70"/>
      <c r="B208" s="20"/>
      <c r="C208" s="20"/>
      <c r="D208" s="20"/>
    </row>
    <row r="209" spans="1:8" ht="20.25" x14ac:dyDescent="0.25">
      <c r="A209" s="70"/>
      <c r="B209" s="22" t="s">
        <v>85</v>
      </c>
      <c r="C209" s="22" t="s">
        <v>139</v>
      </c>
      <c r="D209" s="25" t="s">
        <v>85</v>
      </c>
      <c r="E209" s="25" t="s">
        <v>139</v>
      </c>
    </row>
    <row r="210" spans="1:8" ht="21" x14ac:dyDescent="0.35">
      <c r="A210" s="70"/>
      <c r="B210" s="23" t="s">
        <v>87</v>
      </c>
      <c r="C210" s="23" t="s">
        <v>55</v>
      </c>
      <c r="D210" t="s">
        <v>87</v>
      </c>
      <c r="F210" t="str">
        <f>IF(NOT(ISBLANK(D210)),D210,IF(NOT(ISBLANK(E210)),"     "&amp;E210,FALSE))</f>
        <v>Afectación Económica o presupuestal</v>
      </c>
      <c r="G210" t="s">
        <v>87</v>
      </c>
      <c r="H210" t="str">
        <f>IF(NOT(ISERROR(MATCH(G210,_xlfn.ANCHORARRAY(B221),0))),F223&amp;"Por favor no seleccionar los criterios de impacto",G210)</f>
        <v>❌Por favor no seleccionar los criterios de impacto</v>
      </c>
    </row>
    <row r="211" spans="1:8" ht="21" x14ac:dyDescent="0.35">
      <c r="A211" s="70"/>
      <c r="B211" s="23" t="s">
        <v>87</v>
      </c>
      <c r="C211" s="23" t="s">
        <v>90</v>
      </c>
      <c r="E211" t="s">
        <v>55</v>
      </c>
      <c r="F211" t="str">
        <f t="shared" ref="F211:F221" si="0">IF(NOT(ISBLANK(D211)),D211,IF(NOT(ISBLANK(E211)),"     "&amp;E211,FALSE))</f>
        <v xml:space="preserve">     Afectación menor a 10 SMLMV .</v>
      </c>
    </row>
    <row r="212" spans="1:8" ht="21" x14ac:dyDescent="0.35">
      <c r="A212" s="70"/>
      <c r="B212" s="23" t="s">
        <v>87</v>
      </c>
      <c r="C212" s="23" t="s">
        <v>91</v>
      </c>
      <c r="E212" t="s">
        <v>90</v>
      </c>
      <c r="F212" t="str">
        <f t="shared" si="0"/>
        <v xml:space="preserve">     Entre 10 y 50 SMLMV </v>
      </c>
    </row>
    <row r="213" spans="1:8" ht="21" x14ac:dyDescent="0.35">
      <c r="A213" s="70"/>
      <c r="B213" s="23" t="s">
        <v>87</v>
      </c>
      <c r="C213" s="23" t="s">
        <v>92</v>
      </c>
      <c r="E213" t="s">
        <v>91</v>
      </c>
      <c r="F213" t="str">
        <f t="shared" si="0"/>
        <v xml:space="preserve">     Entre 50 y 100 SMLMV </v>
      </c>
    </row>
    <row r="214" spans="1:8" ht="21" x14ac:dyDescent="0.35">
      <c r="A214" s="70"/>
      <c r="B214" s="23" t="s">
        <v>87</v>
      </c>
      <c r="C214" s="23" t="s">
        <v>93</v>
      </c>
      <c r="E214" t="s">
        <v>92</v>
      </c>
      <c r="F214" t="str">
        <f t="shared" si="0"/>
        <v xml:space="preserve">     Entre 100 y 500 SMLMV </v>
      </c>
    </row>
    <row r="215" spans="1:8" ht="21" x14ac:dyDescent="0.35">
      <c r="A215" s="70"/>
      <c r="B215" s="23" t="s">
        <v>54</v>
      </c>
      <c r="C215" s="23" t="s">
        <v>94</v>
      </c>
      <c r="E215" t="s">
        <v>93</v>
      </c>
      <c r="F215" t="str">
        <f t="shared" si="0"/>
        <v xml:space="preserve">     Mayor a 500 SMLMV </v>
      </c>
    </row>
    <row r="216" spans="1:8" ht="21" x14ac:dyDescent="0.35">
      <c r="A216" s="70"/>
      <c r="B216" s="23" t="s">
        <v>54</v>
      </c>
      <c r="C216" s="23" t="s">
        <v>95</v>
      </c>
      <c r="D216" t="s">
        <v>54</v>
      </c>
      <c r="F216" t="str">
        <f t="shared" si="0"/>
        <v>Pérdida Reputacional</v>
      </c>
    </row>
    <row r="217" spans="1:8" ht="21" x14ac:dyDescent="0.35">
      <c r="A217" s="70"/>
      <c r="B217" s="23" t="s">
        <v>54</v>
      </c>
      <c r="C217" s="23" t="s">
        <v>97</v>
      </c>
      <c r="E217" t="s">
        <v>94</v>
      </c>
      <c r="F217" t="str">
        <f t="shared" si="0"/>
        <v xml:space="preserve">     El riesgo afecta la imagen de alguna área de la organización</v>
      </c>
    </row>
    <row r="218" spans="1:8" ht="21" x14ac:dyDescent="0.35">
      <c r="A218" s="70"/>
      <c r="B218" s="23" t="s">
        <v>54</v>
      </c>
      <c r="C218" s="23" t="s">
        <v>96</v>
      </c>
      <c r="E218" t="s">
        <v>95</v>
      </c>
      <c r="F218" t="str">
        <f t="shared" si="0"/>
        <v xml:space="preserve">     El riesgo afecta la imagen de la entidad internamente, de conocimiento general, nivel interno, de junta dircetiva y accionistas y/o de provedores</v>
      </c>
    </row>
    <row r="219" spans="1:8" ht="21" x14ac:dyDescent="0.35">
      <c r="A219" s="70"/>
      <c r="B219" s="23" t="s">
        <v>54</v>
      </c>
      <c r="C219" s="23" t="s">
        <v>115</v>
      </c>
      <c r="E219" t="s">
        <v>97</v>
      </c>
      <c r="F219" t="str">
        <f t="shared" si="0"/>
        <v xml:space="preserve">     El riesgo afecta la imagen de la entidad con algunos usuarios de relevancia frente al logro de los objetivos</v>
      </c>
    </row>
    <row r="220" spans="1:8" x14ac:dyDescent="0.25">
      <c r="A220" s="70"/>
      <c r="B220" s="24"/>
      <c r="C220" s="24"/>
      <c r="E220" t="s">
        <v>96</v>
      </c>
      <c r="F220" t="str">
        <f t="shared" si="0"/>
        <v xml:space="preserve">     El riesgo afecta la imagen de de la entidad con efecto publicitario sostenido a nivel de sector administrativo, nivel departamental o municipal</v>
      </c>
    </row>
    <row r="221" spans="1:8" x14ac:dyDescent="0.25">
      <c r="A221" s="70"/>
      <c r="B221" s="24" t="str" cm="1">
        <f t="array" ref="B221:B223">_xlfn.UNIQUE(Tabla1[[#All],[Criterios]])</f>
        <v>Criterios</v>
      </c>
      <c r="C221" s="24"/>
      <c r="E221" t="s">
        <v>115</v>
      </c>
      <c r="F221" t="str">
        <f t="shared" si="0"/>
        <v xml:space="preserve">     El riesgo afecta la imagen de la entidad a nivel nacional, con efecto publicitarios sostenible a nivel país</v>
      </c>
    </row>
    <row r="222" spans="1:8" x14ac:dyDescent="0.25">
      <c r="A222" s="70"/>
      <c r="B222" s="24" t="str">
        <v>Afectación Económica o presupuestal</v>
      </c>
      <c r="C222" s="24"/>
    </row>
    <row r="223" spans="1:8" x14ac:dyDescent="0.25">
      <c r="B223" s="24" t="str">
        <v>Pérdida Reputacional</v>
      </c>
      <c r="C223" s="24"/>
      <c r="F223" s="27" t="s">
        <v>141</v>
      </c>
    </row>
    <row r="224" spans="1:8" x14ac:dyDescent="0.25">
      <c r="B224" s="19"/>
      <c r="C224" s="19"/>
      <c r="F224" s="27" t="s">
        <v>142</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75"/>
    <col min="3" max="3" width="17" style="75" customWidth="1"/>
    <col min="4" max="4" width="14.28515625" style="75"/>
    <col min="5" max="5" width="46" style="75" customWidth="1"/>
    <col min="6" max="16384" width="14.28515625" style="75"/>
  </cols>
  <sheetData>
    <row r="1" spans="2:6" ht="24" customHeight="1" thickBot="1" x14ac:dyDescent="0.25">
      <c r="B1" s="489" t="s">
        <v>75</v>
      </c>
      <c r="C1" s="490"/>
      <c r="D1" s="490"/>
      <c r="E1" s="490"/>
      <c r="F1" s="491"/>
    </row>
    <row r="2" spans="2:6" ht="16.5" thickBot="1" x14ac:dyDescent="0.3">
      <c r="B2" s="76"/>
      <c r="C2" s="76"/>
      <c r="D2" s="76"/>
      <c r="E2" s="76"/>
      <c r="F2" s="76"/>
    </row>
    <row r="3" spans="2:6" ht="16.5" thickBot="1" x14ac:dyDescent="0.25">
      <c r="B3" s="493" t="s">
        <v>61</v>
      </c>
      <c r="C3" s="494"/>
      <c r="D3" s="494"/>
      <c r="E3" s="88" t="s">
        <v>62</v>
      </c>
      <c r="F3" s="89" t="s">
        <v>63</v>
      </c>
    </row>
    <row r="4" spans="2:6" ht="31.5" x14ac:dyDescent="0.2">
      <c r="B4" s="495" t="s">
        <v>64</v>
      </c>
      <c r="C4" s="497" t="s">
        <v>13</v>
      </c>
      <c r="D4" s="77" t="s">
        <v>14</v>
      </c>
      <c r="E4" s="78" t="s">
        <v>65</v>
      </c>
      <c r="F4" s="79">
        <v>0.25</v>
      </c>
    </row>
    <row r="5" spans="2:6" ht="47.25" x14ac:dyDescent="0.2">
      <c r="B5" s="496"/>
      <c r="C5" s="498"/>
      <c r="D5" s="80" t="s">
        <v>15</v>
      </c>
      <c r="E5" s="81" t="s">
        <v>66</v>
      </c>
      <c r="F5" s="82">
        <v>0.15</v>
      </c>
    </row>
    <row r="6" spans="2:6" ht="47.25" x14ac:dyDescent="0.2">
      <c r="B6" s="496"/>
      <c r="C6" s="498"/>
      <c r="D6" s="80" t="s">
        <v>16</v>
      </c>
      <c r="E6" s="81" t="s">
        <v>67</v>
      </c>
      <c r="F6" s="82">
        <v>0.1</v>
      </c>
    </row>
    <row r="7" spans="2:6" ht="63" x14ac:dyDescent="0.2">
      <c r="B7" s="496"/>
      <c r="C7" s="498" t="s">
        <v>17</v>
      </c>
      <c r="D7" s="80" t="s">
        <v>10</v>
      </c>
      <c r="E7" s="81" t="s">
        <v>68</v>
      </c>
      <c r="F7" s="82">
        <v>0.25</v>
      </c>
    </row>
    <row r="8" spans="2:6" ht="31.5" x14ac:dyDescent="0.2">
      <c r="B8" s="496"/>
      <c r="C8" s="498"/>
      <c r="D8" s="80" t="s">
        <v>9</v>
      </c>
      <c r="E8" s="81" t="s">
        <v>69</v>
      </c>
      <c r="F8" s="82">
        <v>0.15</v>
      </c>
    </row>
    <row r="9" spans="2:6" ht="47.25" x14ac:dyDescent="0.2">
      <c r="B9" s="496" t="s">
        <v>156</v>
      </c>
      <c r="C9" s="498" t="s">
        <v>18</v>
      </c>
      <c r="D9" s="80" t="s">
        <v>19</v>
      </c>
      <c r="E9" s="81" t="s">
        <v>70</v>
      </c>
      <c r="F9" s="83" t="s">
        <v>71</v>
      </c>
    </row>
    <row r="10" spans="2:6" ht="63" x14ac:dyDescent="0.2">
      <c r="B10" s="496"/>
      <c r="C10" s="498"/>
      <c r="D10" s="80" t="s">
        <v>20</v>
      </c>
      <c r="E10" s="81" t="s">
        <v>72</v>
      </c>
      <c r="F10" s="83" t="s">
        <v>71</v>
      </c>
    </row>
    <row r="11" spans="2:6" ht="47.25" x14ac:dyDescent="0.2">
      <c r="B11" s="496"/>
      <c r="C11" s="498" t="s">
        <v>21</v>
      </c>
      <c r="D11" s="80" t="s">
        <v>22</v>
      </c>
      <c r="E11" s="81" t="s">
        <v>73</v>
      </c>
      <c r="F11" s="83" t="s">
        <v>71</v>
      </c>
    </row>
    <row r="12" spans="2:6" ht="47.25" x14ac:dyDescent="0.2">
      <c r="B12" s="496"/>
      <c r="C12" s="498"/>
      <c r="D12" s="80" t="s">
        <v>23</v>
      </c>
      <c r="E12" s="81" t="s">
        <v>74</v>
      </c>
      <c r="F12" s="83" t="s">
        <v>71</v>
      </c>
    </row>
    <row r="13" spans="2:6" ht="31.5" x14ac:dyDescent="0.2">
      <c r="B13" s="496"/>
      <c r="C13" s="498" t="s">
        <v>24</v>
      </c>
      <c r="D13" s="80" t="s">
        <v>116</v>
      </c>
      <c r="E13" s="81" t="s">
        <v>119</v>
      </c>
      <c r="F13" s="83" t="s">
        <v>71</v>
      </c>
    </row>
    <row r="14" spans="2:6" ht="32.25" thickBot="1" x14ac:dyDescent="0.25">
      <c r="B14" s="499"/>
      <c r="C14" s="500"/>
      <c r="D14" s="84" t="s">
        <v>117</v>
      </c>
      <c r="E14" s="85" t="s">
        <v>118</v>
      </c>
      <c r="F14" s="86" t="s">
        <v>71</v>
      </c>
    </row>
    <row r="15" spans="2:6" ht="49.5" customHeight="1" x14ac:dyDescent="0.2">
      <c r="B15" s="492" t="s">
        <v>153</v>
      </c>
      <c r="C15" s="492"/>
      <c r="D15" s="492"/>
      <c r="E15" s="492"/>
      <c r="F15" s="492"/>
    </row>
    <row r="16" spans="2:6" ht="27" customHeight="1" x14ac:dyDescent="0.25">
      <c r="B16" s="8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129</v>
      </c>
    </row>
    <row r="3" spans="2:5" x14ac:dyDescent="0.25">
      <c r="B3" t="s">
        <v>32</v>
      </c>
      <c r="E3" t="s">
        <v>128</v>
      </c>
    </row>
    <row r="4" spans="2:5" x14ac:dyDescent="0.25">
      <c r="B4" t="s">
        <v>133</v>
      </c>
      <c r="E4" t="s">
        <v>130</v>
      </c>
    </row>
    <row r="5" spans="2:5" x14ac:dyDescent="0.25">
      <c r="B5" t="s">
        <v>132</v>
      </c>
    </row>
    <row r="8" spans="2:5" x14ac:dyDescent="0.25">
      <c r="B8" t="s">
        <v>83</v>
      </c>
    </row>
    <row r="9" spans="2:5" x14ac:dyDescent="0.25">
      <c r="B9" t="s">
        <v>37</v>
      </c>
    </row>
    <row r="10" spans="2:5" x14ac:dyDescent="0.25">
      <c r="B10" t="s">
        <v>38</v>
      </c>
    </row>
    <row r="13" spans="2:5" x14ac:dyDescent="0.25">
      <c r="B13" t="s">
        <v>126</v>
      </c>
    </row>
    <row r="14" spans="2:5" x14ac:dyDescent="0.25">
      <c r="B14" t="s">
        <v>120</v>
      </c>
    </row>
    <row r="15" spans="2:5" x14ac:dyDescent="0.25">
      <c r="B15" t="s">
        <v>123</v>
      </c>
    </row>
    <row r="16" spans="2:5" x14ac:dyDescent="0.25">
      <c r="B16" t="s">
        <v>121</v>
      </c>
    </row>
    <row r="17" spans="2:2" x14ac:dyDescent="0.25">
      <c r="B17" t="s">
        <v>122</v>
      </c>
    </row>
    <row r="18" spans="2:2" x14ac:dyDescent="0.25">
      <c r="B18" t="s">
        <v>124</v>
      </c>
    </row>
    <row r="19" spans="2:2" x14ac:dyDescent="0.25">
      <c r="B19" t="s">
        <v>125</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Plan de Accion ETITC</cp:lastModifiedBy>
  <cp:lastPrinted>2024-08-22T21:52:56Z</cp:lastPrinted>
  <dcterms:created xsi:type="dcterms:W3CDTF">2020-03-24T23:12:47Z</dcterms:created>
  <dcterms:modified xsi:type="dcterms:W3CDTF">2024-09-12T21:26:36Z</dcterms:modified>
</cp:coreProperties>
</file>