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2" documentId="11_B414E9C6C6D3ACB6D67E2D3DAE92C9941FBDC572" xr6:coauthVersionLast="47" xr6:coauthVersionMax="47" xr10:uidLastSave="{DBEACC8B-C6AE-4CCC-952E-5E3E0E9A19C1}"/>
  <bookViews>
    <workbookView xWindow="-120" yWindow="-120" windowWidth="20730" windowHeight="11040"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1" l="1"/>
  <c r="Y17" i="1"/>
  <c r="Y16" i="1"/>
  <c r="U16" i="1"/>
  <c r="O16" i="1"/>
  <c r="P16" i="1" s="1"/>
  <c r="O17" i="1"/>
  <c r="K17" i="1"/>
  <c r="K16" i="1"/>
  <c r="L16" i="1" l="1"/>
  <c r="X24" i="18"/>
  <c r="Q16" i="1"/>
  <c r="L17" i="1"/>
  <c r="N22" i="18"/>
  <c r="Q17" i="1"/>
  <c r="AC17" i="1"/>
  <c r="AE17" i="1" s="1"/>
  <c r="AC16" i="1"/>
  <c r="AD16" i="1" s="1"/>
  <c r="AG17" i="1"/>
  <c r="AF17" i="1" s="1"/>
  <c r="AG16" i="1"/>
  <c r="AF16" i="1" s="1"/>
  <c r="K11" i="1"/>
  <c r="K12" i="1"/>
  <c r="K14" i="1"/>
  <c r="K15" i="1"/>
  <c r="K10" i="1"/>
  <c r="U12" i="1"/>
  <c r="Y12" i="1"/>
  <c r="U14" i="1"/>
  <c r="Y14" i="1"/>
  <c r="U15" i="1"/>
  <c r="Y15" i="1"/>
  <c r="U11" i="1"/>
  <c r="Y11" i="1"/>
  <c r="L12" i="1" l="1"/>
  <c r="X39" i="19"/>
  <c r="AH16" i="1"/>
  <c r="L14" i="1"/>
  <c r="L11" i="1"/>
  <c r="AE16" i="1"/>
  <c r="AD17" i="1"/>
  <c r="L15" i="1"/>
  <c r="AC15" i="1" s="1"/>
  <c r="AD15" i="1" s="1"/>
  <c r="AC14" i="1"/>
  <c r="AD14" i="1" s="1"/>
  <c r="AC12" i="1"/>
  <c r="AD12" i="1" s="1"/>
  <c r="AC11" i="1"/>
  <c r="AD11" i="1" s="1"/>
  <c r="M43" i="19" l="1"/>
  <c r="AH17" i="1"/>
  <c r="AE15" i="1"/>
  <c r="AE14" i="1"/>
  <c r="AE12" i="1"/>
  <c r="AE11" i="1"/>
  <c r="K21" i="1" l="1"/>
  <c r="Y10" i="1" l="1"/>
  <c r="F221" i="13" l="1"/>
  <c r="F211" i="13"/>
  <c r="F212" i="13"/>
  <c r="F213" i="13"/>
  <c r="F214" i="13"/>
  <c r="F215" i="13"/>
  <c r="F216" i="13"/>
  <c r="F217" i="13"/>
  <c r="F218" i="13"/>
  <c r="F219" i="13"/>
  <c r="F220" i="13"/>
  <c r="F210" i="13"/>
  <c r="B221" i="13" a="1"/>
  <c r="B221" i="13" l="1"/>
  <c r="H210" i="13" l="1"/>
  <c r="U10" i="1" l="1"/>
  <c r="L10" i="1" l="1"/>
  <c r="AC10" i="1" s="1"/>
  <c r="AD10" i="1" l="1"/>
  <c r="AE10" i="1"/>
  <c r="N12" i="1" l="1"/>
  <c r="O12" i="1" s="1"/>
  <c r="N15" i="1"/>
  <c r="O15" i="1" s="1"/>
  <c r="N11" i="1"/>
  <c r="O11" i="1" s="1"/>
  <c r="N14" i="1"/>
  <c r="O14" i="1" s="1"/>
  <c r="N10" i="1"/>
  <c r="O10" i="1" s="1"/>
  <c r="L40" i="18" l="1"/>
  <c r="AH6" i="18"/>
  <c r="X34" i="18"/>
  <c r="AB24" i="18"/>
  <c r="AD6" i="18"/>
  <c r="AL30" i="18"/>
  <c r="N42" i="18"/>
  <c r="R24" i="18"/>
  <c r="V14" i="18"/>
  <c r="L10" i="18"/>
  <c r="V38" i="18"/>
  <c r="V36" i="18"/>
  <c r="AF24" i="18"/>
  <c r="P8" i="18"/>
  <c r="AL26" i="18"/>
  <c r="L38" i="18"/>
  <c r="R20" i="18"/>
  <c r="AB42" i="18"/>
  <c r="AD12" i="18"/>
  <c r="N36" i="18"/>
  <c r="AF16" i="18"/>
  <c r="AL32" i="18"/>
  <c r="J32" i="18"/>
  <c r="AL44" i="18"/>
  <c r="AJ24" i="18"/>
  <c r="N30" i="18"/>
  <c r="V18" i="18"/>
  <c r="AJ22" i="18"/>
  <c r="R12" i="18"/>
  <c r="Z40" i="18"/>
  <c r="AJ18" i="18"/>
  <c r="P36" i="18"/>
  <c r="T22" i="18"/>
  <c r="T16" i="18"/>
  <c r="J6" i="18"/>
  <c r="J28" i="18"/>
  <c r="AD14" i="18"/>
  <c r="AJ30" i="18"/>
  <c r="L42" i="18"/>
  <c r="P24" i="18"/>
  <c r="AF44" i="18"/>
  <c r="J10" i="18"/>
  <c r="AL6" i="18"/>
  <c r="Z34" i="18"/>
  <c r="AD24" i="18"/>
  <c r="AF6" i="18"/>
  <c r="AH32" i="18"/>
  <c r="J44" i="18"/>
  <c r="T24" i="18"/>
  <c r="X14" i="18"/>
  <c r="AH10" i="18"/>
  <c r="Z30" i="18"/>
  <c r="J14" i="18"/>
  <c r="T6" i="18"/>
  <c r="AJ38" i="18"/>
  <c r="Z6" i="18"/>
  <c r="AF36" i="18"/>
  <c r="J18" i="18"/>
  <c r="AL38" i="18"/>
  <c r="AD26" i="18"/>
  <c r="AF32" i="18"/>
  <c r="P16" i="18"/>
  <c r="J36" i="18"/>
  <c r="X16" i="18"/>
  <c r="R32" i="18"/>
  <c r="AL36" i="18"/>
  <c r="J24" i="18"/>
  <c r="Q10" i="1"/>
  <c r="X36" i="18"/>
  <c r="R8" i="18"/>
  <c r="V34" i="18"/>
  <c r="AF26" i="18"/>
  <c r="AJ8" i="18"/>
  <c r="AB22" i="18"/>
  <c r="T12" i="18"/>
  <c r="AB44" i="18"/>
  <c r="AD28" i="18"/>
  <c r="AL40" i="18"/>
  <c r="L28" i="18"/>
  <c r="AB18" i="18"/>
  <c r="AJ20" i="18"/>
  <c r="P40" i="18"/>
  <c r="P14" i="18"/>
  <c r="AB10" i="18"/>
  <c r="Z24" i="18"/>
  <c r="AF18" i="18"/>
  <c r="P34" i="18"/>
  <c r="X44" i="18"/>
  <c r="AL22" i="18"/>
  <c r="AB20" i="18"/>
  <c r="AD32" i="18"/>
  <c r="L12" i="18"/>
  <c r="X18" i="18"/>
  <c r="AD20" i="18"/>
  <c r="AJ44" i="18"/>
  <c r="Z28" i="18"/>
  <c r="J20" i="18"/>
  <c r="AF20" i="18"/>
  <c r="AH26" i="18"/>
  <c r="T44" i="18"/>
  <c r="AD40" i="18"/>
  <c r="AH8" i="18"/>
  <c r="N20" i="18"/>
  <c r="AH22" i="18"/>
  <c r="T40" i="18"/>
  <c r="AD36" i="18"/>
  <c r="AF10" i="18"/>
  <c r="AD42" i="18"/>
  <c r="R42" i="18"/>
  <c r="J40" i="18"/>
  <c r="AB6" i="18"/>
  <c r="Z8" i="18"/>
  <c r="L8" i="18"/>
  <c r="V12" i="18"/>
  <c r="R16" i="18"/>
  <c r="AJ14" i="18"/>
  <c r="V42" i="18"/>
  <c r="P32" i="18"/>
  <c r="AF28" i="18"/>
  <c r="AB8" i="18"/>
  <c r="AJ36" i="18"/>
  <c r="L36" i="18"/>
  <c r="L22" i="18"/>
  <c r="Z16" i="18"/>
  <c r="AH16" i="18"/>
  <c r="Z42" i="18"/>
  <c r="T32" i="18"/>
  <c r="AD30" i="18"/>
  <c r="AF8" i="18"/>
  <c r="AJ32" i="18"/>
  <c r="L44" i="18"/>
  <c r="P26" i="18"/>
  <c r="Z14" i="18"/>
  <c r="J12" i="18"/>
  <c r="V32" i="18"/>
  <c r="V6" i="18"/>
  <c r="P42" i="18"/>
  <c r="Z26" i="18"/>
  <c r="T42" i="18"/>
  <c r="V16" i="18"/>
  <c r="X32" i="18"/>
  <c r="X6" i="18"/>
  <c r="N44" i="18"/>
  <c r="AH24" i="18"/>
  <c r="P44" i="18"/>
  <c r="AL28" i="18"/>
  <c r="R22" i="18"/>
  <c r="Z18" i="18"/>
  <c r="AF14" i="18"/>
  <c r="AL18" i="18"/>
  <c r="AD44" i="18"/>
  <c r="V8" i="18"/>
  <c r="N10" i="18"/>
  <c r="P28" i="18"/>
  <c r="J26" i="18"/>
  <c r="X8" i="18"/>
  <c r="P18" i="18"/>
  <c r="AH36" i="18"/>
  <c r="T28" i="18"/>
  <c r="AL14" i="18"/>
  <c r="X42" i="18"/>
  <c r="AB30" i="18"/>
  <c r="AD8" i="18"/>
  <c r="J30" i="18"/>
  <c r="AB16" i="18"/>
  <c r="X38" i="18"/>
  <c r="AB26" i="18"/>
  <c r="AH12" i="18"/>
  <c r="N14" i="18"/>
  <c r="AB28" i="18"/>
  <c r="X22" i="18"/>
  <c r="N18" i="18"/>
  <c r="R38" i="18"/>
  <c r="AF38" i="18"/>
  <c r="AL10" i="18"/>
  <c r="T18" i="18"/>
  <c r="Z12" i="18"/>
  <c r="X30" i="18"/>
  <c r="R6" i="18"/>
  <c r="T14" i="18"/>
  <c r="N38" i="18"/>
  <c r="X10" i="18"/>
  <c r="N12" i="18"/>
  <c r="AF42" i="18"/>
  <c r="AH34" i="18"/>
  <c r="AL8" i="18"/>
  <c r="Z32" i="18"/>
  <c r="J34" i="18"/>
  <c r="R36" i="18"/>
  <c r="AH20" i="18"/>
  <c r="T38" i="18"/>
  <c r="T36" i="18"/>
  <c r="AD34" i="18"/>
  <c r="Z10" i="18"/>
  <c r="AH42" i="18"/>
  <c r="V24" i="18"/>
  <c r="N28" i="18"/>
  <c r="AD18" i="18"/>
  <c r="AL20" i="18"/>
  <c r="R40" i="18"/>
  <c r="R14" i="18"/>
  <c r="AB36" i="18"/>
  <c r="AD10" i="18"/>
  <c r="AH38" i="18"/>
  <c r="N32" i="18"/>
  <c r="L24" i="18"/>
  <c r="AD16" i="18"/>
  <c r="AL16" i="18"/>
  <c r="R34" i="18"/>
  <c r="R10" i="18"/>
  <c r="X26" i="18"/>
  <c r="P30" i="18"/>
  <c r="V28" i="18"/>
  <c r="AH18" i="18"/>
  <c r="T34" i="18"/>
  <c r="T10" i="18"/>
  <c r="Z36" i="18"/>
  <c r="L18" i="18"/>
  <c r="X28" i="18"/>
  <c r="AH40" i="18"/>
  <c r="N26" i="18"/>
  <c r="Z38" i="18"/>
  <c r="AL34" i="18"/>
  <c r="AH30" i="18"/>
  <c r="N8" i="18"/>
  <c r="X40" i="18"/>
  <c r="AL24" i="18"/>
  <c r="R44" i="18"/>
  <c r="R18" i="18"/>
  <c r="AB40" i="18"/>
  <c r="X12" i="18"/>
  <c r="AL12" i="18"/>
  <c r="V30" i="18"/>
  <c r="L20" i="18"/>
  <c r="P6" i="18"/>
  <c r="AJ26" i="18"/>
  <c r="J38" i="18"/>
  <c r="P20" i="18"/>
  <c r="AF40" i="18"/>
  <c r="AB12" i="18"/>
  <c r="AL42" i="18"/>
  <c r="V26" i="18"/>
  <c r="L16" i="18"/>
  <c r="V20" i="18"/>
  <c r="AH28" i="18"/>
  <c r="T20" i="18"/>
  <c r="AF12" i="18"/>
  <c r="R26" i="18"/>
  <c r="T26" i="18"/>
  <c r="R30" i="18"/>
  <c r="AJ28" i="18"/>
  <c r="P22" i="18"/>
  <c r="J8" i="18"/>
  <c r="N16" i="18"/>
  <c r="AD38" i="18"/>
  <c r="T30" i="18"/>
  <c r="AJ10" i="18"/>
  <c r="AD22" i="18"/>
  <c r="T8" i="18"/>
  <c r="L34" i="18"/>
  <c r="AJ40" i="18"/>
  <c r="AH44" i="18"/>
  <c r="N24" i="18"/>
  <c r="V10" i="18"/>
  <c r="R28" i="18"/>
  <c r="P38" i="18"/>
  <c r="V40" i="18"/>
  <c r="AJ12" i="18"/>
  <c r="X20" i="18"/>
  <c r="AB14" i="18"/>
  <c r="N40" i="18"/>
  <c r="AB38" i="18"/>
  <c r="P12" i="18"/>
  <c r="Z22" i="18"/>
  <c r="AF34" i="18"/>
  <c r="AJ42" i="18"/>
  <c r="J16" i="18"/>
  <c r="AJ16" i="18"/>
  <c r="V44" i="18"/>
  <c r="AF30" i="18"/>
  <c r="P10" i="18"/>
  <c r="AB32" i="18"/>
  <c r="AB34" i="18"/>
  <c r="Z20" i="18"/>
  <c r="Z44" i="18"/>
  <c r="AF22" i="18"/>
  <c r="AH14" i="18"/>
  <c r="V22" i="18"/>
  <c r="AJ34" i="18"/>
  <c r="J42" i="18"/>
  <c r="N6" i="18"/>
  <c r="Q14" i="1"/>
  <c r="J22" i="18"/>
  <c r="Q15" i="1"/>
  <c r="L26" i="18"/>
  <c r="L32" i="18"/>
  <c r="Q11" i="1"/>
  <c r="Q12" i="1"/>
  <c r="N34" i="18"/>
  <c r="P14" i="1"/>
  <c r="AG14" i="1" s="1"/>
  <c r="AF14" i="1" s="1"/>
  <c r="P11" i="1"/>
  <c r="AG11" i="1" s="1"/>
  <c r="AF11" i="1" s="1"/>
  <c r="P15" i="1"/>
  <c r="AG15" i="1" s="1"/>
  <c r="AF15" i="1" s="1"/>
  <c r="AH15" i="1" s="1"/>
  <c r="P12" i="1"/>
  <c r="AG12" i="1" s="1"/>
  <c r="AF12" i="1" s="1"/>
  <c r="AJ6" i="18"/>
  <c r="P10" i="1"/>
  <c r="AG10" i="1" s="1"/>
  <c r="AF10" i="1" s="1"/>
  <c r="L30" i="18"/>
  <c r="L6" i="18"/>
  <c r="L14" i="18"/>
  <c r="J40" i="19" l="1"/>
  <c r="L37" i="19"/>
  <c r="AH12" i="1"/>
  <c r="AH14" i="1"/>
  <c r="L40" i="19"/>
  <c r="AH11" i="1"/>
  <c r="J37" i="19"/>
  <c r="K47" i="19"/>
  <c r="S46" i="19"/>
  <c r="M47" i="19"/>
  <c r="N40" i="19"/>
  <c r="AA49" i="19"/>
  <c r="S38" i="19"/>
  <c r="X43" i="19"/>
  <c r="V32" i="19"/>
  <c r="N29" i="19"/>
  <c r="R34" i="19"/>
  <c r="P24" i="19"/>
  <c r="N16" i="19"/>
  <c r="K46" i="19"/>
  <c r="K39" i="19"/>
  <c r="Z48" i="19"/>
  <c r="X37" i="19"/>
  <c r="Q43" i="19"/>
  <c r="AA30" i="19"/>
  <c r="S28" i="19"/>
  <c r="K34" i="19"/>
  <c r="U22" i="19"/>
  <c r="M25" i="19"/>
  <c r="R51" i="19"/>
  <c r="L52" i="19"/>
  <c r="N45" i="19"/>
  <c r="Z54" i="19"/>
  <c r="Y40" i="19"/>
  <c r="W26" i="19"/>
  <c r="O26" i="19"/>
  <c r="S31" i="19"/>
  <c r="Q18" i="19"/>
  <c r="O20" i="19"/>
  <c r="U48" i="19"/>
  <c r="K38" i="19"/>
  <c r="X54" i="19"/>
  <c r="Z43" i="19"/>
  <c r="M27" i="19"/>
  <c r="T35" i="19"/>
  <c r="N24" i="19"/>
  <c r="AL24" i="19"/>
  <c r="AJ35" i="19"/>
  <c r="AH46" i="19"/>
  <c r="AL8" i="19"/>
  <c r="J50" i="19"/>
  <c r="W48" i="19"/>
  <c r="X40" i="19"/>
  <c r="Y32" i="19"/>
  <c r="S51" i="19"/>
  <c r="L41" i="19"/>
  <c r="V36" i="19"/>
  <c r="N50" i="19"/>
  <c r="AA48" i="19"/>
  <c r="AA40" i="19"/>
  <c r="V33" i="19"/>
  <c r="J33" i="19"/>
  <c r="K19" i="19"/>
  <c r="AI21" i="19"/>
  <c r="AM31" i="19"/>
  <c r="AK42" i="19"/>
  <c r="AI53" i="19"/>
  <c r="Q54" i="19"/>
  <c r="K44" i="19"/>
  <c r="Z37" i="19"/>
  <c r="V27" i="19"/>
  <c r="U29" i="19"/>
  <c r="P21" i="19"/>
  <c r="AJ17" i="19"/>
  <c r="AH28" i="19"/>
  <c r="AL38" i="19"/>
  <c r="AJ49" i="19"/>
  <c r="S48" i="19"/>
  <c r="S40" i="19"/>
  <c r="T31" i="19"/>
  <c r="L17" i="19"/>
  <c r="AK32" i="19"/>
  <c r="AL49" i="19"/>
  <c r="AM15" i="19"/>
  <c r="AF31" i="19"/>
  <c r="AD42" i="19"/>
  <c r="V16" i="19"/>
  <c r="Z21" i="19"/>
  <c r="X6" i="19"/>
  <c r="P10" i="19"/>
  <c r="Z13" i="19"/>
  <c r="L11" i="19"/>
  <c r="L31" i="19"/>
  <c r="AM52" i="19"/>
  <c r="N39" i="19"/>
  <c r="Z27" i="19"/>
  <c r="R18" i="19"/>
  <c r="AI22" i="19"/>
  <c r="AI39" i="19"/>
  <c r="AJ8" i="19"/>
  <c r="AC55" i="19"/>
  <c r="AG35" i="19"/>
  <c r="AE46" i="19"/>
  <c r="W18" i="19"/>
  <c r="AA23" i="19"/>
  <c r="AE7" i="19"/>
  <c r="W11" i="19"/>
  <c r="AG14" i="19"/>
  <c r="M15" i="19"/>
  <c r="AM18" i="19"/>
  <c r="AF55" i="19"/>
  <c r="AA55" i="19"/>
  <c r="Q28" i="19"/>
  <c r="J21" i="19"/>
  <c r="AM28" i="19"/>
  <c r="AM45" i="19"/>
  <c r="AK13" i="19"/>
  <c r="AD29" i="19"/>
  <c r="AB40" i="19"/>
  <c r="AF50" i="19"/>
  <c r="X20" i="19"/>
  <c r="AB25" i="19"/>
  <c r="T9" i="19"/>
  <c r="AD12" i="19"/>
  <c r="J9" i="19"/>
  <c r="R39" i="19"/>
  <c r="AB27" i="19"/>
  <c r="Q39" i="19"/>
  <c r="T30" i="19"/>
  <c r="J25" i="19"/>
  <c r="AI31" i="19"/>
  <c r="AJ48" i="19"/>
  <c r="AH15" i="19"/>
  <c r="AG30" i="19"/>
  <c r="AE41" i="19"/>
  <c r="AC52" i="19"/>
  <c r="AG20" i="19"/>
  <c r="S6" i="19"/>
  <c r="AC9" i="19"/>
  <c r="U13" i="19"/>
  <c r="M10" i="19"/>
  <c r="M37" i="19"/>
  <c r="AM37" i="19"/>
  <c r="V44" i="19"/>
  <c r="AL31" i="19"/>
  <c r="AD27" i="19"/>
  <c r="AF49" i="19"/>
  <c r="V25" i="19"/>
  <c r="X12" i="19"/>
  <c r="M42" i="19"/>
  <c r="R11" i="19"/>
  <c r="AI7" i="19"/>
  <c r="W9" i="19"/>
  <c r="AH53" i="19"/>
  <c r="T11" i="19"/>
  <c r="AJ11" i="19"/>
  <c r="Y23" i="19"/>
  <c r="O53" i="19"/>
  <c r="U47" i="19"/>
  <c r="O48" i="19"/>
  <c r="J42" i="19"/>
  <c r="W51" i="19"/>
  <c r="AA38" i="19"/>
  <c r="T44" i="19"/>
  <c r="X33" i="19"/>
  <c r="J30" i="19"/>
  <c r="N35" i="19"/>
  <c r="R25" i="19"/>
  <c r="T46" i="19"/>
  <c r="N47" i="19"/>
  <c r="O40" i="19"/>
  <c r="V50" i="19"/>
  <c r="T38" i="19"/>
  <c r="Y43" i="19"/>
  <c r="W32" i="19"/>
  <c r="O29" i="19"/>
  <c r="S34" i="19"/>
  <c r="Q24" i="19"/>
  <c r="O16" i="19"/>
  <c r="T52" i="19"/>
  <c r="N53" i="19"/>
  <c r="K37" i="19"/>
  <c r="P36" i="19"/>
  <c r="U41" i="19"/>
  <c r="Y27" i="19"/>
  <c r="K27" i="19"/>
  <c r="O32" i="19"/>
  <c r="S19" i="19"/>
  <c r="K22" i="19"/>
  <c r="P51" i="19"/>
  <c r="J41" i="19"/>
  <c r="R36" i="19"/>
  <c r="Z44" i="19"/>
  <c r="N28" i="19"/>
  <c r="U17" i="19"/>
  <c r="K17" i="19"/>
  <c r="AH26" i="19"/>
  <c r="AL36" i="19"/>
  <c r="AJ47" i="19"/>
  <c r="AH10" i="19"/>
  <c r="K52" i="19"/>
  <c r="X50" i="19"/>
  <c r="Z41" i="19"/>
  <c r="Y34" i="19"/>
  <c r="T53" i="19"/>
  <c r="O43" i="19"/>
  <c r="V37" i="19"/>
  <c r="N52" i="19"/>
  <c r="AA50" i="19"/>
  <c r="P42" i="19"/>
  <c r="W35" i="19"/>
  <c r="L34" i="19"/>
  <c r="K21" i="19"/>
  <c r="AK22" i="19"/>
  <c r="AI33" i="19"/>
  <c r="AM43" i="19"/>
  <c r="AK54" i="19"/>
  <c r="M46" i="19"/>
  <c r="M36" i="19"/>
  <c r="Z38" i="19"/>
  <c r="V29" i="19"/>
  <c r="J31" i="19"/>
  <c r="Q23" i="19"/>
  <c r="AL18" i="19"/>
  <c r="AJ29" i="19"/>
  <c r="AH40" i="19"/>
  <c r="AL50" i="19"/>
  <c r="U54" i="19"/>
  <c r="V42" i="19"/>
  <c r="Q33" i="19"/>
  <c r="AL17" i="19"/>
  <c r="AM34" i="19"/>
  <c r="AL51" i="19"/>
  <c r="AJ7" i="19"/>
  <c r="AB33" i="19"/>
  <c r="AF43" i="19"/>
  <c r="AD16" i="19"/>
  <c r="V22" i="19"/>
  <c r="AF6" i="19"/>
  <c r="X10" i="19"/>
  <c r="P14" i="19"/>
  <c r="N12" i="19"/>
  <c r="M18" i="19"/>
  <c r="AI11" i="19"/>
  <c r="K45" i="19"/>
  <c r="AA31" i="19"/>
  <c r="U21" i="19"/>
  <c r="AJ24" i="19"/>
  <c r="AK41" i="19"/>
  <c r="AJ10" i="19"/>
  <c r="AE26" i="19"/>
  <c r="AC37" i="19"/>
  <c r="AG47" i="19"/>
  <c r="AE18" i="19"/>
  <c r="W24" i="19"/>
  <c r="U8" i="19"/>
  <c r="AE11" i="19"/>
  <c r="W15" i="19"/>
  <c r="O6" i="19"/>
  <c r="AH23" i="19"/>
  <c r="AF29" i="19"/>
  <c r="W38" i="19"/>
  <c r="Q30" i="19"/>
  <c r="M24" i="19"/>
  <c r="AH31" i="19"/>
  <c r="AI48" i="19"/>
  <c r="AM14" i="19"/>
  <c r="AF30" i="19"/>
  <c r="AD41" i="19"/>
  <c r="AB52" i="19"/>
  <c r="AF20" i="19"/>
  <c r="R6" i="19"/>
  <c r="AB9" i="19"/>
  <c r="T13" i="19"/>
  <c r="L10" i="19"/>
  <c r="AA33" i="19"/>
  <c r="U50" i="19"/>
  <c r="S41" i="19"/>
  <c r="P32" i="19"/>
  <c r="AJ16" i="19"/>
  <c r="AK33" i="19"/>
  <c r="AJ50" i="19"/>
  <c r="AJ6" i="19"/>
  <c r="AC32" i="19"/>
  <c r="AG42" i="19"/>
  <c r="Y16" i="19"/>
  <c r="AC21" i="19"/>
  <c r="AA6" i="19"/>
  <c r="S10" i="19"/>
  <c r="AC13" i="19"/>
  <c r="O11" i="19"/>
  <c r="Z36" i="19"/>
  <c r="AK48" i="19"/>
  <c r="V35" i="19"/>
  <c r="AK36" i="19"/>
  <c r="AB31" i="19"/>
  <c r="AD52" i="19"/>
  <c r="T6" i="19"/>
  <c r="V13" i="19"/>
  <c r="AH13" i="19"/>
  <c r="AD13" i="19"/>
  <c r="AG29" i="19"/>
  <c r="Q12" i="19"/>
  <c r="AC26" i="19"/>
  <c r="AF13" i="19"/>
  <c r="AD53" i="19"/>
  <c r="AE6" i="19"/>
  <c r="Z47" i="19"/>
  <c r="AH21" i="19"/>
  <c r="AK15" i="19"/>
  <c r="AE44" i="19"/>
  <c r="AA22" i="19"/>
  <c r="AC10" i="19"/>
  <c r="M13" i="19"/>
  <c r="AD25" i="19"/>
  <c r="Q49" i="19"/>
  <c r="K50" i="19"/>
  <c r="L43" i="19"/>
  <c r="Y52" i="19"/>
  <c r="W39" i="19"/>
  <c r="P45" i="19"/>
  <c r="Z34" i="19"/>
  <c r="R30" i="19"/>
  <c r="P16" i="19"/>
  <c r="N18" i="19"/>
  <c r="P48" i="19"/>
  <c r="J49" i="19"/>
  <c r="K42" i="19"/>
  <c r="X51" i="19"/>
  <c r="P39" i="19"/>
  <c r="U44" i="19"/>
  <c r="Y33" i="19"/>
  <c r="K30" i="19"/>
  <c r="O35" i="19"/>
  <c r="S25" i="19"/>
  <c r="J39" i="19"/>
  <c r="P54" i="19"/>
  <c r="J55" i="19"/>
  <c r="Z46" i="19"/>
  <c r="X36" i="19"/>
  <c r="Q42" i="19"/>
  <c r="AA28" i="19"/>
  <c r="S27" i="19"/>
  <c r="K33" i="19"/>
  <c r="U20" i="19"/>
  <c r="M23" i="19"/>
  <c r="P53" i="19"/>
  <c r="J43" i="19"/>
  <c r="S37" i="19"/>
  <c r="AA45" i="19"/>
  <c r="P29" i="19"/>
  <c r="U19" i="19"/>
  <c r="AL16" i="19"/>
  <c r="AJ27" i="19"/>
  <c r="AH38" i="19"/>
  <c r="AL48" i="19"/>
  <c r="P47" i="19"/>
  <c r="M54" i="19"/>
  <c r="X52" i="19"/>
  <c r="Z42" i="19"/>
  <c r="N26" i="19"/>
  <c r="T55" i="19"/>
  <c r="O45" i="19"/>
  <c r="S47" i="19"/>
  <c r="O54" i="19"/>
  <c r="V53" i="19"/>
  <c r="R43" i="19"/>
  <c r="Q26" i="19"/>
  <c r="L35" i="19"/>
  <c r="L23" i="19"/>
  <c r="AM23" i="19"/>
  <c r="AK34" i="19"/>
  <c r="AI45" i="19"/>
  <c r="AM55" i="19"/>
  <c r="N48" i="19"/>
  <c r="AA46" i="19"/>
  <c r="P40" i="19"/>
  <c r="W31" i="19"/>
  <c r="L32" i="19"/>
  <c r="Q25" i="19"/>
  <c r="AH20" i="19"/>
  <c r="AL30" i="19"/>
  <c r="AJ41" i="19"/>
  <c r="AH52" i="19"/>
  <c r="K51" i="19"/>
  <c r="W44" i="19"/>
  <c r="P35" i="19"/>
  <c r="AL19" i="19"/>
  <c r="AM36" i="19"/>
  <c r="AM53" i="19"/>
  <c r="AF53" i="19"/>
  <c r="AD34" i="19"/>
  <c r="AB45" i="19"/>
  <c r="Z17" i="19"/>
  <c r="AD22" i="19"/>
  <c r="V7" i="19"/>
  <c r="AF10" i="19"/>
  <c r="X14" i="19"/>
  <c r="J14" i="19"/>
  <c r="AK16" i="19"/>
  <c r="AI15" i="19"/>
  <c r="Y49" i="19"/>
  <c r="L26" i="19"/>
  <c r="T25" i="19"/>
  <c r="AJ26" i="19"/>
  <c r="AK43" i="19"/>
  <c r="AH12" i="19"/>
  <c r="AG27" i="19"/>
  <c r="AE38" i="19"/>
  <c r="AC49" i="19"/>
  <c r="AA19" i="19"/>
  <c r="AE24" i="19"/>
  <c r="AC8" i="19"/>
  <c r="U12" i="19"/>
  <c r="AE15" i="19"/>
  <c r="L47" i="19"/>
  <c r="AK31" i="19"/>
  <c r="R50" i="19"/>
  <c r="Z40" i="19"/>
  <c r="N32" i="19"/>
  <c r="AI16" i="19"/>
  <c r="AH33" i="19"/>
  <c r="AI50" i="19"/>
  <c r="AI6" i="19"/>
  <c r="AB32" i="19"/>
  <c r="AF42" i="19"/>
  <c r="X16" i="19"/>
  <c r="AB21" i="19"/>
  <c r="Z6" i="19"/>
  <c r="R10" i="19"/>
  <c r="AB13" i="19"/>
  <c r="N11" i="19"/>
  <c r="T32" i="19"/>
  <c r="J47" i="19"/>
  <c r="T43" i="19"/>
  <c r="N34" i="19"/>
  <c r="AJ18" i="19"/>
  <c r="AK35" i="19"/>
  <c r="AK52" i="19"/>
  <c r="AM7" i="19"/>
  <c r="AE33" i="19"/>
  <c r="AC44" i="19"/>
  <c r="AG16" i="19"/>
  <c r="Y22" i="19"/>
  <c r="Q7" i="19"/>
  <c r="AA10" i="19"/>
  <c r="S14" i="19"/>
  <c r="K13" i="19"/>
  <c r="T41" i="19"/>
  <c r="AK12" i="19"/>
  <c r="M31" i="19"/>
  <c r="AM42" i="19"/>
  <c r="AF33" i="19"/>
  <c r="V17" i="19"/>
  <c r="R7" i="19"/>
  <c r="T14" i="19"/>
  <c r="AF37" i="19"/>
  <c r="Z15" i="19"/>
  <c r="AE40" i="19"/>
  <c r="AC14" i="19"/>
  <c r="AD35" i="19"/>
  <c r="N9" i="19"/>
  <c r="AG32" i="19"/>
  <c r="AA8" i="19"/>
  <c r="Z39" i="19"/>
  <c r="AM25" i="19"/>
  <c r="AE54" i="19"/>
  <c r="AC47" i="19"/>
  <c r="AE23" i="19"/>
  <c r="AA11" i="19"/>
  <c r="K6" i="19"/>
  <c r="X8" i="19"/>
  <c r="S20" i="19"/>
  <c r="AC43" i="19"/>
  <c r="N7" i="19"/>
  <c r="AI14" i="19"/>
  <c r="R12" i="19"/>
  <c r="K23" i="19"/>
  <c r="AC38" i="19"/>
  <c r="AG13" i="19"/>
  <c r="R31" i="19"/>
  <c r="AK44" i="19"/>
  <c r="AB34" i="19"/>
  <c r="X17" i="19"/>
  <c r="T7" i="19"/>
  <c r="S50" i="19"/>
  <c r="M51" i="19"/>
  <c r="O44" i="19"/>
  <c r="AA53" i="19"/>
  <c r="T40" i="19"/>
  <c r="X45" i="19"/>
  <c r="J26" i="19"/>
  <c r="N31" i="19"/>
  <c r="R17" i="19"/>
  <c r="J20" i="19"/>
  <c r="R49" i="19"/>
  <c r="L50" i="19"/>
  <c r="N43" i="19"/>
  <c r="Z52" i="19"/>
  <c r="Y39" i="19"/>
  <c r="Q45" i="19"/>
  <c r="AA34" i="19"/>
  <c r="S30" i="19"/>
  <c r="Q16" i="19"/>
  <c r="U51" i="19"/>
  <c r="K36" i="19"/>
  <c r="P41" i="19"/>
  <c r="R26" i="19"/>
  <c r="T18" i="19"/>
  <c r="T50" i="19"/>
  <c r="J45" i="19"/>
  <c r="U40" i="19"/>
  <c r="K26" i="19"/>
  <c r="S17" i="19"/>
  <c r="K24" i="19"/>
  <c r="L48" i="19"/>
  <c r="V48" i="19"/>
  <c r="T39" i="19"/>
  <c r="Y31" i="19"/>
  <c r="K31" i="19"/>
  <c r="U24" i="19"/>
  <c r="Q55" i="19"/>
  <c r="W50" i="19"/>
  <c r="V30" i="19"/>
  <c r="T34" i="19"/>
  <c r="AL20" i="19"/>
  <c r="AJ39" i="19"/>
  <c r="AH54" i="19"/>
  <c r="K41" i="19"/>
  <c r="V39" i="19"/>
  <c r="Q29" i="19"/>
  <c r="X46" i="19"/>
  <c r="L46" i="19"/>
  <c r="W36" i="19"/>
  <c r="V31" i="19"/>
  <c r="T20" i="19"/>
  <c r="AI25" i="19"/>
  <c r="AM39" i="19"/>
  <c r="AK10" i="19"/>
  <c r="O41" i="19"/>
  <c r="S43" i="19"/>
  <c r="L33" i="19"/>
  <c r="O25" i="19"/>
  <c r="AJ33" i="19"/>
  <c r="AH48" i="19"/>
  <c r="W49" i="19"/>
  <c r="P18" i="19"/>
  <c r="AJ28" i="19"/>
  <c r="AI10" i="19"/>
  <c r="AD30" i="19"/>
  <c r="AB49" i="19"/>
  <c r="Z23" i="19"/>
  <c r="R9" i="19"/>
  <c r="V15" i="19"/>
  <c r="Z29" i="19"/>
  <c r="Q50" i="19"/>
  <c r="M28" i="19"/>
  <c r="AM17" i="19"/>
  <c r="AL47" i="19"/>
  <c r="AG53" i="19"/>
  <c r="AE42" i="19"/>
  <c r="W20" i="19"/>
  <c r="AG6" i="19"/>
  <c r="S13" i="19"/>
  <c r="K14" i="19"/>
  <c r="AM50" i="19"/>
  <c r="AA42" i="19"/>
  <c r="R22" i="19"/>
  <c r="AK37" i="19"/>
  <c r="AI12" i="19"/>
  <c r="AB36" i="19"/>
  <c r="AF16" i="19"/>
  <c r="X24" i="19"/>
  <c r="P11" i="19"/>
  <c r="AF15" i="19"/>
  <c r="AI42" i="19"/>
  <c r="V45" i="19"/>
  <c r="J18" i="19"/>
  <c r="AL39" i="19"/>
  <c r="AL13" i="19"/>
  <c r="AE37" i="19"/>
  <c r="AC17" i="19"/>
  <c r="AG24" i="19"/>
  <c r="Y11" i="19"/>
  <c r="K9" i="19"/>
  <c r="R16" i="19"/>
  <c r="J35" i="19"/>
  <c r="AJ15" i="19"/>
  <c r="AD19" i="19"/>
  <c r="Z11" i="19"/>
  <c r="V23" i="19"/>
  <c r="AG45" i="19"/>
  <c r="AH19" i="19"/>
  <c r="V47" i="19"/>
  <c r="AC20" i="19"/>
  <c r="P31" i="19"/>
  <c r="AI55" i="19"/>
  <c r="AG49" i="19"/>
  <c r="S7" i="19"/>
  <c r="K8" i="19"/>
  <c r="T10" i="19"/>
  <c r="AK23" i="19"/>
  <c r="AA24" i="19"/>
  <c r="Q21" i="19"/>
  <c r="AB20" i="19"/>
  <c r="L30" i="19"/>
  <c r="AE35" i="19"/>
  <c r="O9" i="19"/>
  <c r="J19" i="19"/>
  <c r="AL12" i="19"/>
  <c r="AF44" i="19"/>
  <c r="AF23" i="19"/>
  <c r="Z12" i="19"/>
  <c r="U52" i="19"/>
  <c r="AL29" i="19"/>
  <c r="M44" i="19"/>
  <c r="AB15" i="19"/>
  <c r="AE14" i="19"/>
  <c r="U32" i="19"/>
  <c r="AM44" i="19"/>
  <c r="AC34" i="19"/>
  <c r="Y17" i="19"/>
  <c r="U7" i="19"/>
  <c r="W14" i="19"/>
  <c r="U27" i="19"/>
  <c r="AH45" i="19"/>
  <c r="Z20" i="19"/>
  <c r="S11" i="19"/>
  <c r="AB7" i="19"/>
  <c r="Q53" i="19"/>
  <c r="Q41" i="19"/>
  <c r="S26" i="19"/>
  <c r="U18" i="19"/>
  <c r="AH10" i="1"/>
  <c r="N49" i="19"/>
  <c r="X49" i="19"/>
  <c r="Q40" i="19"/>
  <c r="AA32" i="19"/>
  <c r="S33" i="19"/>
  <c r="K18" i="19"/>
  <c r="O47" i="19"/>
  <c r="W52" i="19"/>
  <c r="X32" i="19"/>
  <c r="P22" i="19"/>
  <c r="AH22" i="19"/>
  <c r="AL40" i="19"/>
  <c r="AJ55" i="19"/>
  <c r="K43" i="19"/>
  <c r="AA43" i="19"/>
  <c r="Q47" i="19"/>
  <c r="X48" i="19"/>
  <c r="M48" i="19"/>
  <c r="Y37" i="19"/>
  <c r="R27" i="19"/>
  <c r="P23" i="19"/>
  <c r="AK26" i="19"/>
  <c r="AI41" i="19"/>
  <c r="O37" i="19"/>
  <c r="X41" i="19"/>
  <c r="N27" i="19"/>
  <c r="P20" i="19"/>
  <c r="P52" i="19"/>
  <c r="L36" i="19"/>
  <c r="S54" i="19"/>
  <c r="W47" i="19"/>
  <c r="T42" i="19"/>
  <c r="J28" i="19"/>
  <c r="R21" i="19"/>
  <c r="R53" i="19"/>
  <c r="V46" i="19"/>
  <c r="Y41" i="19"/>
  <c r="O27" i="19"/>
  <c r="Q20" i="19"/>
  <c r="P46" i="19"/>
  <c r="J51" i="19"/>
  <c r="Z50" i="19"/>
  <c r="Y42" i="19"/>
  <c r="W34" i="19"/>
  <c r="O34" i="19"/>
  <c r="M19" i="19"/>
  <c r="O49" i="19"/>
  <c r="U38" i="19"/>
  <c r="X34" i="19"/>
  <c r="R24" i="19"/>
  <c r="AJ23" i="19"/>
  <c r="AH42" i="19"/>
  <c r="P49" i="19"/>
  <c r="M45" i="19"/>
  <c r="AA44" i="19"/>
  <c r="S49" i="19"/>
  <c r="Y50" i="19"/>
  <c r="L39" i="19"/>
  <c r="Y38" i="19"/>
  <c r="T28" i="19"/>
  <c r="P25" i="19"/>
  <c r="AM27" i="19"/>
  <c r="AK46" i="19"/>
  <c r="U49" i="19"/>
  <c r="V51" i="19"/>
  <c r="T45" i="19"/>
  <c r="M35" i="19"/>
  <c r="AJ21" i="19"/>
  <c r="AH36" i="19"/>
  <c r="AL54" i="19"/>
  <c r="Q38" i="19"/>
  <c r="T24" i="19"/>
  <c r="AH39" i="19"/>
  <c r="AI13" i="19"/>
  <c r="AB37" i="19"/>
  <c r="AF51" i="19"/>
  <c r="AD24" i="19"/>
  <c r="V11" i="19"/>
  <c r="N8" i="19"/>
  <c r="AI27" i="19"/>
  <c r="L51" i="19"/>
  <c r="M32" i="19"/>
  <c r="AK28" i="19"/>
  <c r="AI52" i="19"/>
  <c r="AE30" i="19"/>
  <c r="AC45" i="19"/>
  <c r="AA21" i="19"/>
  <c r="S9" i="19"/>
  <c r="Q14" i="19"/>
  <c r="J27" i="19"/>
  <c r="AK6" i="19"/>
  <c r="Y28" i="19"/>
  <c r="AI18" i="19"/>
  <c r="AL41" i="19"/>
  <c r="AB54" i="19"/>
  <c r="AF38" i="19"/>
  <c r="X18" i="19"/>
  <c r="P7" i="19"/>
  <c r="AF11" i="19"/>
  <c r="L14" i="19"/>
  <c r="AM13" i="19"/>
  <c r="Z33" i="19"/>
  <c r="AK20" i="19"/>
  <c r="AI44" i="19"/>
  <c r="AE55" i="19"/>
  <c r="AC40" i="19"/>
  <c r="AG18" i="19"/>
  <c r="Y7" i="19"/>
  <c r="W12" i="19"/>
  <c r="O15" i="19"/>
  <c r="AK29" i="19"/>
  <c r="J16" i="19"/>
  <c r="AD36" i="19"/>
  <c r="Z22" i="19"/>
  <c r="J8" i="19"/>
  <c r="V9" i="19"/>
  <c r="W19" i="19"/>
  <c r="AD43" i="19"/>
  <c r="AK25" i="19"/>
  <c r="Q13" i="19"/>
  <c r="S24" i="19"/>
  <c r="AE27" i="19"/>
  <c r="W17" i="19"/>
  <c r="AG8" i="19"/>
  <c r="Z53" i="19"/>
  <c r="L9" i="19"/>
  <c r="AM46" i="19"/>
  <c r="U10" i="19"/>
  <c r="AM29" i="19"/>
  <c r="X9" i="19"/>
  <c r="AI19" i="19"/>
  <c r="AG17" i="19"/>
  <c r="L55" i="19"/>
  <c r="AK21" i="19"/>
  <c r="AF54" i="19"/>
  <c r="AB50" i="19"/>
  <c r="V6" i="19"/>
  <c r="V14" i="19"/>
  <c r="AB35" i="19"/>
  <c r="AG37" i="19"/>
  <c r="AM9" i="19"/>
  <c r="AJ42" i="19"/>
  <c r="S52" i="19"/>
  <c r="N19" i="19"/>
  <c r="AL55" i="19"/>
  <c r="AE39" i="19"/>
  <c r="AG19" i="19"/>
  <c r="Q9" i="19"/>
  <c r="M8" i="19"/>
  <c r="R20" i="19"/>
  <c r="AM6" i="19"/>
  <c r="P12" i="19"/>
  <c r="K49" i="19"/>
  <c r="J15" i="19"/>
  <c r="J12" i="19"/>
  <c r="U55" i="19"/>
  <c r="Y48" i="19"/>
  <c r="P43" i="19"/>
  <c r="R28" i="19"/>
  <c r="T22" i="19"/>
  <c r="T54" i="19"/>
  <c r="X47" i="19"/>
  <c r="U42" i="19"/>
  <c r="K28" i="19"/>
  <c r="S21" i="19"/>
  <c r="R47" i="19"/>
  <c r="L38" i="19"/>
  <c r="V52" i="19"/>
  <c r="U43" i="19"/>
  <c r="Y35" i="19"/>
  <c r="K35" i="19"/>
  <c r="O24" i="19"/>
  <c r="J52" i="19"/>
  <c r="U39" i="19"/>
  <c r="M26" i="19"/>
  <c r="L18" i="19"/>
  <c r="AL28" i="19"/>
  <c r="AJ43" i="19"/>
  <c r="Q51" i="19"/>
  <c r="W46" i="19"/>
  <c r="V26" i="19"/>
  <c r="K48" i="19"/>
  <c r="AA52" i="19"/>
  <c r="N41" i="19"/>
  <c r="AA39" i="19"/>
  <c r="T29" i="19"/>
  <c r="N25" i="19"/>
  <c r="AI29" i="19"/>
  <c r="AM47" i="19"/>
  <c r="Q52" i="19"/>
  <c r="W53" i="19"/>
  <c r="W33" i="19"/>
  <c r="T16" i="19"/>
  <c r="AL22" i="19"/>
  <c r="AJ37" i="19"/>
  <c r="AH8" i="19"/>
  <c r="X27" i="19"/>
  <c r="L20" i="19"/>
  <c r="AH41" i="19"/>
  <c r="AK14" i="19"/>
  <c r="AD38" i="19"/>
  <c r="V18" i="19"/>
  <c r="Z25" i="19"/>
  <c r="AD11" i="19"/>
  <c r="J10" i="19"/>
  <c r="AL33" i="19"/>
  <c r="Z55" i="19"/>
  <c r="T33" i="19"/>
  <c r="AM30" i="19"/>
  <c r="AI54" i="19"/>
  <c r="AG31" i="19"/>
  <c r="AE50" i="19"/>
  <c r="W22" i="19"/>
  <c r="AA9" i="19"/>
  <c r="Y14" i="19"/>
  <c r="P34" i="19"/>
  <c r="N46" i="19"/>
  <c r="Z32" i="19"/>
  <c r="AJ20" i="19"/>
  <c r="AL43" i="19"/>
  <c r="AD55" i="19"/>
  <c r="AB44" i="19"/>
  <c r="AF18" i="19"/>
  <c r="X7" i="19"/>
  <c r="V12" i="19"/>
  <c r="N15" i="19"/>
  <c r="L53" i="19"/>
  <c r="U26" i="19"/>
  <c r="AM22" i="19"/>
  <c r="AI46" i="19"/>
  <c r="AG26" i="19"/>
  <c r="AE45" i="19"/>
  <c r="AC19" i="19"/>
  <c r="AG7" i="19"/>
  <c r="AE12" i="19"/>
  <c r="L7" i="19"/>
  <c r="AD54" i="19"/>
  <c r="AK19" i="19"/>
  <c r="AB39" i="19"/>
  <c r="AD23" i="19"/>
  <c r="N10" i="19"/>
  <c r="M7" i="19"/>
  <c r="W23" i="19"/>
  <c r="AB16" i="19"/>
  <c r="AI47" i="19"/>
  <c r="AC15" i="19"/>
  <c r="L16" i="19"/>
  <c r="AC31" i="19"/>
  <c r="AA18" i="19"/>
  <c r="AE9" i="19"/>
  <c r="AJ40" i="19"/>
  <c r="N42" i="19"/>
  <c r="AL9" i="19"/>
  <c r="AG12" i="19"/>
  <c r="AH47" i="19"/>
  <c r="AD14" i="19"/>
  <c r="AI30" i="19"/>
  <c r="AG21" i="19"/>
  <c r="AA51" i="19"/>
  <c r="AK27" i="19"/>
  <c r="AE28" i="19"/>
  <c r="AF52" i="19"/>
  <c r="R8" i="19"/>
  <c r="T15" i="19"/>
  <c r="AD48" i="19"/>
  <c r="AE48" i="19"/>
  <c r="AF32" i="19"/>
  <c r="AC30" i="19"/>
  <c r="O55" i="19"/>
  <c r="AM16" i="19"/>
  <c r="AM12" i="19"/>
  <c r="AC42" i="19"/>
  <c r="Y21" i="19"/>
  <c r="AG9" i="19"/>
  <c r="K11" i="19"/>
  <c r="O19" i="19"/>
  <c r="AG55" i="19"/>
  <c r="AI36" i="19"/>
  <c r="O52" i="19"/>
  <c r="W55" i="19"/>
  <c r="Z26" i="19"/>
  <c r="J32" i="19"/>
  <c r="L21" i="19"/>
  <c r="N51" i="19"/>
  <c r="V54" i="19"/>
  <c r="Y45" i="19"/>
  <c r="O31" i="19"/>
  <c r="O18" i="19"/>
  <c r="T48" i="19"/>
  <c r="O39" i="19"/>
  <c r="X53" i="19"/>
  <c r="Q44" i="19"/>
  <c r="O28" i="19"/>
  <c r="S35" i="19"/>
  <c r="K16" i="19"/>
  <c r="J54" i="19"/>
  <c r="W40" i="19"/>
  <c r="P30" i="19"/>
  <c r="M20" i="19"/>
  <c r="AH30" i="19"/>
  <c r="AL44" i="19"/>
  <c r="S53" i="19"/>
  <c r="Y54" i="19"/>
  <c r="X28" i="19"/>
  <c r="M50" i="19"/>
  <c r="AA54" i="19"/>
  <c r="J44" i="19"/>
  <c r="R44" i="19"/>
  <c r="U30" i="19"/>
  <c r="O17" i="19"/>
  <c r="AK30" i="19"/>
  <c r="AI49" i="19"/>
  <c r="O50" i="19"/>
  <c r="Y55" i="19"/>
  <c r="X35" i="19"/>
  <c r="P19" i="19"/>
  <c r="AH24" i="19"/>
  <c r="AL42" i="19"/>
  <c r="AJ9" i="19"/>
  <c r="Z31" i="19"/>
  <c r="O23" i="19"/>
  <c r="AI43" i="19"/>
  <c r="AB55" i="19"/>
  <c r="AF39" i="19"/>
  <c r="AD18" i="19"/>
  <c r="M55" i="19"/>
  <c r="AA36" i="19"/>
  <c r="X29" i="19"/>
  <c r="N33" i="19"/>
  <c r="J24" i="19"/>
  <c r="L54" i="19"/>
  <c r="T36" i="19"/>
  <c r="W28" i="19"/>
  <c r="S32" i="19"/>
  <c r="M21" i="19"/>
  <c r="R55" i="19"/>
  <c r="O42" i="19"/>
  <c r="P38" i="19"/>
  <c r="U45" i="19"/>
  <c r="S29" i="19"/>
  <c r="Q22" i="19"/>
  <c r="J46" i="19"/>
  <c r="N37" i="19"/>
  <c r="X42" i="19"/>
  <c r="Q32" i="19"/>
  <c r="AH18" i="19"/>
  <c r="AL32" i="19"/>
  <c r="AJ51" i="19"/>
  <c r="J48" i="19"/>
  <c r="U37" i="19"/>
  <c r="P27" i="19"/>
  <c r="N54" i="19"/>
  <c r="T51" i="19"/>
  <c r="Y46" i="19"/>
  <c r="Y26" i="19"/>
  <c r="S16" i="19"/>
  <c r="AK18" i="19"/>
  <c r="AI37" i="19"/>
  <c r="AM51" i="19"/>
  <c r="K55" i="19"/>
  <c r="R41" i="19"/>
  <c r="T27" i="19"/>
  <c r="N21" i="19"/>
  <c r="AL26" i="19"/>
  <c r="AJ45" i="19"/>
  <c r="J38" i="19"/>
  <c r="L28" i="19"/>
  <c r="AI24" i="19"/>
  <c r="AK47" i="19"/>
  <c r="AF27" i="19"/>
  <c r="AD46" i="19"/>
  <c r="V20" i="19"/>
  <c r="T8" i="19"/>
  <c r="R13" i="19"/>
  <c r="R52" i="19"/>
  <c r="AB53" i="19"/>
  <c r="W42" i="19"/>
  <c r="L24" i="19"/>
  <c r="AH37" i="19"/>
  <c r="AH6" i="19"/>
  <c r="AG39" i="19"/>
  <c r="AE16" i="19"/>
  <c r="Q6" i="19"/>
  <c r="AG10" i="19"/>
  <c r="M11" i="19"/>
  <c r="AL35" i="19"/>
  <c r="N36" i="19"/>
  <c r="R35" i="19"/>
  <c r="AM26" i="19"/>
  <c r="AK8" i="19"/>
  <c r="AD33" i="19"/>
  <c r="AB48" i="19"/>
  <c r="AF22" i="19"/>
  <c r="AD8" i="19"/>
  <c r="P15" i="19"/>
  <c r="R23" i="19"/>
  <c r="Y51" i="19"/>
  <c r="R19" i="19"/>
  <c r="AH29" i="19"/>
  <c r="AH11" i="19"/>
  <c r="AG34" i="19"/>
  <c r="AE49" i="19"/>
  <c r="AC23" i="19"/>
  <c r="U9" i="19"/>
  <c r="Y15" i="19"/>
  <c r="W45" i="19"/>
  <c r="Y47" i="19"/>
  <c r="AL53" i="19"/>
  <c r="AB47" i="19"/>
  <c r="AD9" i="19"/>
  <c r="AB51" i="19"/>
  <c r="AK40" i="19"/>
  <c r="R37" i="19"/>
  <c r="Z8" i="19"/>
  <c r="AE51" i="19"/>
  <c r="Z45" i="19"/>
  <c r="AH43" i="19"/>
  <c r="AC39" i="19"/>
  <c r="W25" i="19"/>
  <c r="U14" i="19"/>
  <c r="AD17" i="19"/>
  <c r="P33" i="19"/>
  <c r="AA16" i="19"/>
  <c r="X31" i="19"/>
  <c r="AB46" i="19"/>
  <c r="P44" i="19"/>
  <c r="AJ14" i="19"/>
  <c r="Y9" i="19"/>
  <c r="L27" i="19"/>
  <c r="AK49" i="19"/>
  <c r="AD39" i="19"/>
  <c r="X21" i="19"/>
  <c r="AD10" i="19"/>
  <c r="N13" i="19"/>
  <c r="N14" i="19"/>
  <c r="AE13" i="19"/>
  <c r="AD6" i="19"/>
  <c r="AG25" i="19"/>
  <c r="W27" i="19"/>
  <c r="AM33" i="19"/>
  <c r="AF28" i="19"/>
  <c r="AC50" i="19"/>
  <c r="Y25" i="19"/>
  <c r="AA12" i="19"/>
  <c r="AA41" i="19"/>
  <c r="AI28" i="19"/>
  <c r="AB43" i="19"/>
  <c r="AE17" i="19"/>
  <c r="AF17" i="19"/>
  <c r="K54" i="19"/>
  <c r="N22" i="19"/>
  <c r="K32" i="19"/>
  <c r="T37" i="19"/>
  <c r="N17" i="19"/>
  <c r="M22" i="19"/>
  <c r="U36" i="19"/>
  <c r="J36" i="19"/>
  <c r="AM35" i="19"/>
  <c r="Y36" i="19"/>
  <c r="AH16" i="19"/>
  <c r="N44" i="19"/>
  <c r="AK45" i="19"/>
  <c r="AD50" i="19"/>
  <c r="T12" i="19"/>
  <c r="AI40" i="19"/>
  <c r="Q35" i="19"/>
  <c r="AJ13" i="19"/>
  <c r="AG51" i="19"/>
  <c r="Q10" i="19"/>
  <c r="T19" i="19"/>
  <c r="P26" i="19"/>
  <c r="AJ52" i="19"/>
  <c r="AD45" i="19"/>
  <c r="AF7" i="19"/>
  <c r="K7" i="19"/>
  <c r="J29" i="19"/>
  <c r="AM54" i="19"/>
  <c r="AG46" i="19"/>
  <c r="W8" i="19"/>
  <c r="M53" i="19"/>
  <c r="AL25" i="19"/>
  <c r="P8" i="19"/>
  <c r="R54" i="19"/>
  <c r="X19" i="19"/>
  <c r="M12" i="19"/>
  <c r="AG33" i="19"/>
  <c r="Y12" i="19"/>
  <c r="Y30" i="19"/>
  <c r="AA15" i="19"/>
  <c r="L12" i="19"/>
  <c r="AC24" i="19"/>
  <c r="AJ32" i="19"/>
  <c r="AB18" i="19"/>
  <c r="L8" i="19"/>
  <c r="AE21" i="19"/>
  <c r="AC46" i="19"/>
  <c r="AL21" i="19"/>
  <c r="AG44" i="19"/>
  <c r="AE10" i="19"/>
  <c r="AH17" i="19"/>
  <c r="Q37" i="19"/>
  <c r="AB22" i="19"/>
  <c r="O14" i="19"/>
  <c r="W10" i="19"/>
  <c r="AM38" i="19"/>
  <c r="Y13" i="19"/>
  <c r="AI34" i="19"/>
  <c r="AF21" i="19"/>
  <c r="U16" i="19"/>
  <c r="Z51" i="19"/>
  <c r="Z49" i="19"/>
  <c r="AB23" i="19"/>
  <c r="AL37" i="19"/>
  <c r="AG15" i="19"/>
  <c r="R29" i="19"/>
  <c r="AD21" i="19"/>
  <c r="AC27" i="19"/>
  <c r="AB11" i="19"/>
  <c r="AE31" i="19"/>
  <c r="X23" i="19"/>
  <c r="S23" i="19"/>
  <c r="M38" i="19"/>
  <c r="AM19" i="19"/>
  <c r="AJ30" i="19"/>
  <c r="N30" i="19"/>
  <c r="AK39" i="19"/>
  <c r="W29" i="19"/>
  <c r="M14" i="19"/>
  <c r="AM40" i="19"/>
  <c r="AF25" i="19"/>
  <c r="X13" i="19"/>
  <c r="T17" i="19"/>
  <c r="M33" i="19"/>
  <c r="O38" i="19"/>
  <c r="L25" i="19"/>
  <c r="O33" i="19"/>
  <c r="X38" i="19"/>
  <c r="U46" i="19"/>
  <c r="AJ19" i="19"/>
  <c r="V38" i="19"/>
  <c r="V55" i="19"/>
  <c r="AK38" i="19"/>
  <c r="R42" i="19"/>
  <c r="AJ25" i="19"/>
  <c r="W54" i="19"/>
  <c r="AI8" i="19"/>
  <c r="Z19" i="19"/>
  <c r="AB12" i="19"/>
  <c r="AJ46" i="19"/>
  <c r="N20" i="19"/>
  <c r="AL14" i="19"/>
  <c r="W16" i="19"/>
  <c r="Y10" i="19"/>
  <c r="J22" i="19"/>
  <c r="U33" i="19"/>
  <c r="AJ54" i="19"/>
  <c r="AF46" i="19"/>
  <c r="V8" i="19"/>
  <c r="Q46" i="19"/>
  <c r="U35" i="19"/>
  <c r="AM8" i="19"/>
  <c r="AC48" i="19"/>
  <c r="AE8" i="19"/>
  <c r="L42" i="19"/>
  <c r="AM48" i="19"/>
  <c r="AF8" i="19"/>
  <c r="AK17" i="19"/>
  <c r="AB24" i="19"/>
  <c r="Q48" i="19"/>
  <c r="AE36" i="19"/>
  <c r="W13" i="19"/>
  <c r="M29" i="19"/>
  <c r="W43" i="19"/>
  <c r="L49" i="19"/>
  <c r="AC7" i="19"/>
  <c r="AJ38" i="19"/>
  <c r="AF19" i="19"/>
  <c r="J11" i="19"/>
  <c r="Y8" i="19"/>
  <c r="Y19" i="19"/>
  <c r="AL27" i="19"/>
  <c r="AE47" i="19"/>
  <c r="AC11" i="19"/>
  <c r="AI23" i="19"/>
  <c r="AE32" i="19"/>
  <c r="V41" i="19"/>
  <c r="M41" i="19"/>
  <c r="X44" i="19"/>
  <c r="O12" i="19"/>
  <c r="X15" i="19"/>
  <c r="AC36" i="19"/>
  <c r="Z18" i="19"/>
  <c r="AC16" i="19"/>
  <c r="AA20" i="19"/>
  <c r="Q17" i="19"/>
  <c r="V10" i="19"/>
  <c r="AA29" i="19"/>
  <c r="J34" i="19"/>
  <c r="U53" i="19"/>
  <c r="AL10" i="19"/>
  <c r="AM20" i="19"/>
  <c r="W7" i="19"/>
  <c r="AD37" i="19"/>
  <c r="AM41" i="19"/>
  <c r="U23" i="19"/>
  <c r="U11" i="19"/>
  <c r="AA7" i="19"/>
  <c r="AD47" i="19"/>
  <c r="AG36" i="19"/>
  <c r="Z24" i="19"/>
  <c r="S36" i="19"/>
  <c r="J53" i="19"/>
  <c r="K20" i="19"/>
  <c r="Y44" i="19"/>
  <c r="L45" i="19"/>
  <c r="AJ31" i="19"/>
  <c r="X30" i="19"/>
  <c r="S45" i="19"/>
  <c r="AK50" i="19"/>
  <c r="S44" i="19"/>
  <c r="AH32" i="19"/>
  <c r="AA35" i="19"/>
  <c r="AM11" i="19"/>
  <c r="AD20" i="19"/>
  <c r="AF14" i="19"/>
  <c r="AD28" i="19"/>
  <c r="M17" i="19"/>
  <c r="AK7" i="19"/>
  <c r="AA17" i="19"/>
  <c r="AC12" i="19"/>
  <c r="AJ44" i="19"/>
  <c r="Q19" i="19"/>
  <c r="AM10" i="19"/>
  <c r="AD49" i="19"/>
  <c r="Z10" i="19"/>
  <c r="AH25" i="19"/>
  <c r="S22" i="19"/>
  <c r="AJ12" i="19"/>
  <c r="AG50" i="19"/>
  <c r="Q11" i="19"/>
  <c r="L29" i="19"/>
  <c r="AK11" i="19"/>
  <c r="AB10" i="19"/>
  <c r="AK51" i="19"/>
  <c r="O7" i="19"/>
  <c r="Z35" i="19"/>
  <c r="AG41" i="19"/>
  <c r="S15" i="19"/>
  <c r="L22" i="19"/>
  <c r="Q34" i="19"/>
  <c r="V34" i="19"/>
  <c r="S12" i="19"/>
  <c r="AK55" i="19"/>
  <c r="L6" i="19"/>
  <c r="AG52" i="19"/>
  <c r="AE25" i="19"/>
  <c r="AC18" i="19"/>
  <c r="AK9" i="19"/>
  <c r="M9" i="19"/>
  <c r="Z7" i="19"/>
  <c r="Y53" i="19"/>
  <c r="AC22" i="19"/>
  <c r="AD32" i="19"/>
  <c r="AC53" i="19"/>
  <c r="Z30" i="19"/>
  <c r="P37" i="19"/>
  <c r="O46" i="19"/>
  <c r="O30" i="19"/>
  <c r="AA27" i="19"/>
  <c r="AL52" i="19"/>
  <c r="N38" i="19"/>
  <c r="S18" i="19"/>
  <c r="K53" i="19"/>
  <c r="M34" i="19"/>
  <c r="AL46" i="19"/>
  <c r="AM21" i="19"/>
  <c r="AF35" i="19"/>
  <c r="AD7" i="19"/>
  <c r="N6" i="19"/>
  <c r="V40" i="19"/>
  <c r="AH35" i="19"/>
  <c r="AE34" i="19"/>
  <c r="AA25" i="19"/>
  <c r="K10" i="19"/>
  <c r="K40" i="19"/>
  <c r="AK24" i="19"/>
  <c r="AB28" i="19"/>
  <c r="X22" i="19"/>
  <c r="Z14" i="19"/>
  <c r="O36" i="19"/>
  <c r="AH27" i="19"/>
  <c r="AE29" i="19"/>
  <c r="AG22" i="19"/>
  <c r="M49" i="19"/>
  <c r="AD44" i="19"/>
  <c r="J6" i="19"/>
  <c r="K12" i="19"/>
  <c r="AE43" i="19"/>
  <c r="AI38" i="19"/>
  <c r="W21" i="19"/>
  <c r="AF45" i="19"/>
  <c r="AC35" i="19"/>
  <c r="AB38" i="19"/>
  <c r="AK53" i="19"/>
  <c r="X26" i="19"/>
  <c r="AF36" i="19"/>
  <c r="AF12" i="19"/>
  <c r="AG54" i="19"/>
  <c r="AG23" i="19"/>
  <c r="AD40" i="19"/>
  <c r="AF40" i="19"/>
  <c r="R32" i="19"/>
  <c r="Q31" i="19"/>
  <c r="S55" i="19"/>
  <c r="T49" i="19"/>
  <c r="AI17" i="19"/>
  <c r="M39" i="19"/>
  <c r="L19" i="19"/>
  <c r="AJ53" i="19"/>
  <c r="AB41" i="19"/>
  <c r="AB8" i="19"/>
  <c r="AL45" i="19"/>
  <c r="Y6" i="19"/>
  <c r="AI35" i="19"/>
  <c r="Q36" i="19"/>
  <c r="Y24" i="19"/>
  <c r="V19" i="19"/>
  <c r="AH49" i="19"/>
  <c r="AD51" i="19"/>
  <c r="S42" i="19"/>
  <c r="Z16" i="19"/>
  <c r="L44" i="19"/>
  <c r="V49" i="19"/>
  <c r="AF47" i="19"/>
  <c r="AM49" i="19"/>
  <c r="R45" i="19"/>
  <c r="J13" i="19"/>
  <c r="AC25" i="19"/>
  <c r="AB6" i="19"/>
  <c r="AL11" i="19"/>
  <c r="AG48" i="19"/>
  <c r="AH14" i="19"/>
  <c r="S8" i="19"/>
  <c r="W37" i="19"/>
  <c r="N55" i="19"/>
  <c r="O22" i="19"/>
  <c r="W30" i="19"/>
  <c r="AA47" i="19"/>
  <c r="AH34" i="19"/>
  <c r="P28" i="19"/>
  <c r="Z28" i="19"/>
  <c r="AI9" i="19"/>
  <c r="T26" i="19"/>
  <c r="AL34" i="19"/>
  <c r="M30" i="19"/>
  <c r="AD26" i="19"/>
  <c r="V24" i="19"/>
  <c r="AD15" i="19"/>
  <c r="P55" i="19"/>
  <c r="AI20" i="19"/>
  <c r="AC29" i="19"/>
  <c r="AE20" i="19"/>
  <c r="AA13" i="19"/>
  <c r="AH9" i="19"/>
  <c r="U25" i="19"/>
  <c r="AL7" i="19"/>
  <c r="AB17" i="19"/>
  <c r="X11" i="19"/>
  <c r="AH55" i="19"/>
  <c r="O21" i="19"/>
  <c r="AC54" i="19"/>
  <c r="Y18" i="19"/>
  <c r="AG11" i="19"/>
  <c r="K25" i="19"/>
  <c r="AE53" i="19"/>
  <c r="R15" i="19"/>
  <c r="AC51" i="19"/>
  <c r="T23" i="19"/>
  <c r="P17" i="19"/>
  <c r="AE52" i="19"/>
  <c r="O10" i="19"/>
  <c r="AJ34" i="19"/>
  <c r="J23" i="19"/>
  <c r="U34" i="19"/>
  <c r="R48" i="19"/>
  <c r="AL15" i="19"/>
  <c r="X25" i="19"/>
  <c r="AI51" i="19"/>
  <c r="AL23" i="19"/>
  <c r="K15" i="19"/>
  <c r="AH51" i="19"/>
  <c r="U15" i="19"/>
  <c r="Q15" i="19"/>
  <c r="AF9" i="19"/>
  <c r="M6" i="19"/>
  <c r="AA26" i="19"/>
  <c r="AI26" i="19"/>
  <c r="AC41" i="19"/>
  <c r="AF34" i="19"/>
  <c r="S39" i="19"/>
  <c r="U6" i="19"/>
  <c r="AB42" i="19"/>
  <c r="W6" i="19"/>
  <c r="Y29" i="19"/>
  <c r="N23" i="19"/>
  <c r="Z9" i="19"/>
  <c r="AG43" i="19"/>
  <c r="V43" i="19"/>
  <c r="AF24" i="19"/>
  <c r="AG38" i="19"/>
  <c r="V21" i="19"/>
  <c r="Q8" i="19"/>
  <c r="M16" i="19"/>
  <c r="AA37" i="19"/>
  <c r="P13" i="19"/>
  <c r="V28" i="19"/>
  <c r="X55" i="19"/>
  <c r="P50" i="19"/>
  <c r="K29" i="19"/>
  <c r="W41" i="19"/>
  <c r="AH50" i="19"/>
  <c r="M52" i="19"/>
  <c r="U31" i="19"/>
  <c r="T47" i="19"/>
  <c r="U28" i="19"/>
  <c r="AH44" i="19"/>
  <c r="T21" i="19"/>
  <c r="AB29" i="19"/>
  <c r="P6" i="19"/>
  <c r="L15" i="19"/>
  <c r="R38" i="19"/>
  <c r="AM32" i="19"/>
  <c r="AC33" i="19"/>
  <c r="AE22" i="19"/>
  <c r="O8" i="19"/>
  <c r="O51" i="19"/>
  <c r="AJ22" i="19"/>
  <c r="AF26" i="19"/>
  <c r="AB19" i="19"/>
  <c r="R14" i="19"/>
  <c r="M40" i="19"/>
  <c r="AM24" i="19"/>
  <c r="AC28" i="19"/>
  <c r="Y20" i="19"/>
  <c r="AA14" i="19"/>
  <c r="R46" i="19"/>
  <c r="AF41" i="19"/>
  <c r="L13" i="19"/>
  <c r="AC6" i="19"/>
  <c r="AG40" i="19"/>
  <c r="AI32" i="19"/>
  <c r="AE19" i="19"/>
  <c r="AG28" i="19"/>
  <c r="AB26" i="19"/>
  <c r="AB30" i="19"/>
  <c r="AJ36" i="19"/>
  <c r="R40" i="19"/>
  <c r="AD31" i="19"/>
  <c r="P9" i="19"/>
  <c r="AF48" i="19"/>
  <c r="AL6" i="19"/>
  <c r="O13" i="19"/>
  <c r="Q27" i="19"/>
  <c r="R33" i="19"/>
  <c r="AB14" i="19"/>
  <c r="J7" i="19"/>
  <c r="AH7" i="19"/>
  <c r="J1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<sst xmlns="http://schemas.openxmlformats.org/spreadsheetml/2006/main" count="559" uniqueCount="329">
  <si>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</si>
  <si>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</si>
  <si>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</si>
  <si>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</si>
  <si>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</si>
  <si>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</si>
  <si>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</si>
  <si>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</si>
  <si>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</si>
  <si>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</si>
  <si>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</si>
  <si>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</si>
  <si>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</si>
  <si>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</si>
  <si>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</si>
  <si>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</si>
  <si>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</si>
  <si>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</si>
  <si>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</si>
  <si>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</si>
  <si>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</si>
  <si>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</si>
  <si>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</si>
  <si>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</si>
  <si>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</si>
  <si>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</si>
  <si>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</si>
  <si>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</si>
  <si>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</si>
  <si>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</si>
  <si>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</si>
  <si>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</si>
  <si>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</si>
  <si>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</si>
  <si>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</si>
  <si>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</si>
  <si>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</si>
  <si>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</si>
  <si>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</si>
  <si>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</si>
  <si>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</si>
  <si>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</si>
  <si>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</si>
  <si>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</si>
  <si>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</si>
  <si>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</si>
  <si>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</si>
  <si>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</si>
  <si>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</si>
  <si>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</si>
  <si>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</si>
  <si>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</si>
  <si>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</si>
  <si>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</si>
  <si>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</si>
  <si>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</si>
  <si>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</si>
  <si>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</si>
  <si>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</si>
  <si>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</si>
  <si>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</si>
  <si>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</si>
  <si>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</si>
  <si>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</si>
  <si>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</si>
  <si>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</si>
  <si>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</si>
  <si>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</si>
  <si>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</si>
  <si>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</si>
  <si>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</si>
  <si>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</si>
  <si>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</si>
  <si>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</si>
  <si>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</si>
  <si>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</si>
  <si>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</si>
  <si>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</si>
  <si>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</si>
  <si>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</si>
  <si>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</si>
  <si>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</si>
  <si>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</si>
  <si>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</si>
  <si>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</si>
  <si>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</si>
  <si>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</si>
  <si>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</si>
  <si>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</si>
  <si>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</si>
  <si>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</si>
  <si>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</si>
  <si>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</si>
  <si>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</si>
  <si>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</si>
  <si>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</si>
  <si>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</si>
  <si>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</si>
  <si>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</si>
  <si>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</si>
  <si>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</si>
  <si>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</si>
  <si>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</si>
  <si>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</si>
  <si>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</si>
  <si>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</si>
  <si>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</si>
  <si>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</si>
  <si>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</si>
  <si>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</si>
  <si>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</si>
  <si>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</si>
  <si>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</si>
  <si>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</si>
  <si>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</si>
  <si>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</si>
  <si>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</si>
  <si>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</si>
  <si>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</si>
  <si>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</si>
  <si>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</si>
  <si>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</si>
  <si>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</si>
  <si>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</si>
  <si>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</si>
  <si>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</si>
  <si>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</si>
  <si>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</si>
  <si>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</si>
  <si>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</si>
  <si>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</si>
  <si>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</si>
  <si>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</si>
  <si>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</si>
  <si>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</si>
  <si>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</si>
  <si>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</si>
  <si>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</si>
  <si>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</si>
  <si>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</si>
  <si>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</si>
  <si>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</si>
  <si>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</si>
  <si>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</si>
  <si>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</si>
  <si>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</si>
  <si>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</si>
  <si>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</si>
  <si>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</si>
  <si>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</si>
  <si>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</si>
  <si>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</si>
  <si>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</si>
  <si>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</si>
  <si>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</si>
  <si>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</si>
  <si>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</si>
  <si>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</si>
  <si>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</si>
  <si>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</si>
  <si>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</si>
  <si>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</si>
  <si>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</si>
  <si>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</si>
  <si>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</si>
  <si>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</si>
  <si>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</si>
  <si>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</si>
  <si>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</si>
  <si>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</si>
  <si>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</si>
  <si>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</si>
  <si>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</si>
  <si>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</si>
  <si>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</si>
  <si>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</si>
  <si>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</si>
  <si>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</si>
  <si>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</si>
  <si>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</si>
  <si>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</si>
  <si>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</si>
  <si>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</si>
  <si>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</si>
  <si>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</si>
  <si>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</si>
  <si>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</si>
  <si>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</si>
  <si>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</si>
  <si>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</si>
  <si>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</si>
  <si>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</si>
  <si>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</si>
  <si>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</si>
  <si>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</si>
  <si>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</si>
  <si>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</si>
  <si>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</si>
  <si>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</si>
  <si>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</si>
  <si>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</si>
  <si>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</si>
  <si>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</si>
  <si>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</si>
  <si>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</si>
  <si>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</si>
  <si>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</si>
  <si>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</si>
  <si>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</si>
  <si>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</si>
  <si>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</si>
  <si>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CLASIF. DE CONFIDENCIALIDAD</t>
  </si>
  <si>
    <t>IPB</t>
  </si>
  <si>
    <t>CLASIF. DE INTEGRIDAD</t>
  </si>
  <si>
    <t>A</t>
  </si>
  <si>
    <t>CLASIF. DE DISPONIBILIDAD</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</si>
  <si>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</si>
  <si>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</si>
  <si>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</si>
  <si>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</si>
  <si>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</si>
  <si>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</si>
  <si>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</si>
  <si>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</si>
  <si>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</si>
  <si>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</si>
  <si>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</si>
  <si>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</si>
  <si>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</si>
  <si>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</si>
  <si>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</si>
  <si>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</si>
  <si>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</si>
  <si>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</si>
  <si>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</si>
  <si>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</si>
  <si>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</si>
  <si>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</si>
  <si>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</si>
  <si>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</si>
  <si>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</si>
  <si>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</si>
  <si>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</si>
  <si>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 xml:space="preserve">Formar personas integrales, creativas y competentes en los niveles técnico, tecnológica y de ingeniería, capaces de solucionar problemas a través de la investigación aplicada </t>
  </si>
  <si>
    <t>Inicia con el diseño curricular y finaliza con la graduación de los estudiantes en los respectivos niveles.</t>
  </si>
  <si>
    <t>Vicerrectoría Académica</t>
  </si>
  <si>
    <r>
      <rPr>
        <b/>
        <sz val="14"/>
        <rFont val="Arial Narrow"/>
        <family val="2"/>
      </rPr>
      <t>LIDER DEL PROCESO:</t>
    </r>
    <r>
      <rPr>
        <sz val="14"/>
        <rFont val="Arial Narrow"/>
        <family val="2"/>
      </rPr>
      <t xml:space="preserve">  MIGUEL ANTONIO MORALES BELTRÁN</t>
    </r>
  </si>
  <si>
    <t>DOCENCIA PROGRAMAS DE EDUCACIÓN SUPERIOR (DOCENCIA PES)</t>
  </si>
  <si>
    <t>Crear necesidades que no concuerdan con la realidad institucional.</t>
  </si>
  <si>
    <t>Procesos y procedimientos desactualizados o faltantes</t>
  </si>
  <si>
    <t>Desactualización del “Compendio” de definición de los perfiles docentes requeridos por la academia, con base en las necesidades cualitativas y cuantitativas por áreas académicas y de la proyección académica de la ETITC.</t>
  </si>
  <si>
    <t>Fecha</t>
  </si>
  <si>
    <t>Carencia de un "Plan Maestro de Talleres y Laboratorios" tendiente a la actualización del inventario, revisión y optimización de los espacios físicos.</t>
  </si>
  <si>
    <t>Elaborar el “Compendio” de definición de los perfiles docentes requeridos por la academia, con base en las necesidades cualitativas y cuantitativas por áreas académicas y de la proyección académica de la ETITC.</t>
  </si>
  <si>
    <t>Vicerrectorìa Académica</t>
  </si>
  <si>
    <t>Inventario y registros en el sistema Mantum</t>
  </si>
  <si>
    <t xml:space="preserve">Oficina de Autoevaluación y Autorregulación y Vicerrectorìa Académica </t>
  </si>
  <si>
    <t>Vicerrectorìa Académica y Decanaturas</t>
  </si>
  <si>
    <t>Documentar los procedimientos: 
1. Selección de profesores hora cátedra para los programas de educación superior y 2.Selección de profesores ocasionales para los programas de educación superior</t>
  </si>
  <si>
    <t>Fecha Seguimiento</t>
  </si>
  <si>
    <t>Seguimiento
1a. línea de defensa
Mayo</t>
  </si>
  <si>
    <t>Sin iniciar</t>
  </si>
  <si>
    <t>Esta actividad no presenta avance</t>
  </si>
  <si>
    <t>Mayo 11/2023</t>
  </si>
  <si>
    <t>Revisar, actualizar o crear los procedimientos o mecanismos para el sistema de gestión de procesos académicos y curriculares con base en competencias y resultados de aprendizaje.</t>
  </si>
  <si>
    <t xml:space="preserve">1. Indisponibilidad del sistema Koha para el registro del uso del material bibliográfico
2. Mal funcionamiento del las antenas Evolve, de acceso y salida de la Biblioteca. </t>
  </si>
  <si>
    <t>Iniciar la formulación de un proyecto para adquirir el sistema de seguridad bibliográfica</t>
  </si>
  <si>
    <t>Profesional de Biblioteca y Medios Educativos</t>
  </si>
  <si>
    <t xml:space="preserve">- Procedimientos documentados y publicados en la página de la ETITC: - DES-PC-09 Selección de Profesores Hora Cátedra. - DES-PC-10 Selección de Profesores Ocasionales </t>
  </si>
  <si>
    <t>Capacitaciones por parte del área de contratación sobre supervisión de contratos y elaboración de estudios previos. Marzo/2023</t>
  </si>
  <si>
    <t>- Procedimientos documentados y publicados en la página de la ETITC: - DES-PC-09 Selección de Profesores Hora Cátedra. - DES-PC-10 Selección de Profesores Ocasionales 
- Actualización del Formato DES-FO 05 Syllabus
- Actualización del Formato DES-FO-28 Inducción a Estudiantes (Primera Clase) 
-Políticas:  de Educación "a Distancia", "Segundas Lenguas", "Dobles Titulaciones"; "Inclusión"</t>
  </si>
  <si>
    <t>-Se han actualizado las fichas de perfil docente para 29 cargos que van a salir a concurso</t>
  </si>
  <si>
    <t>-Se realizó primera mesa de trabajo el 16/03/2023. Acta de reunión.
-El Coordinador de Talleres y Laboratorios y el Líder de Infraestructura  informan que el Protocolo de Proyectos Técnicos tiene un avance del 40% y el diagnóstico del 25%</t>
  </si>
  <si>
    <t>Imposibilidad de demostar o sustentar el cumlimiento delos diferentes factores, carcterísticas y aspectos correspondientes a la función misional de docencia</t>
  </si>
  <si>
    <t>-Se han realizado 4 talleres con la Dra. Claudia Aponte: 1. Taller de impacto, 2. Taller de internacionalización, 3. Taller de Syllabus,  4. Taller de Juicios de calidad
-Se han subsanado los faltantes de documentación, tales como: Plan de implementación 2020-2030 en Resultados de Aprendizaje  y Perfiles de Egreso y Resultados de Aprendizaje</t>
  </si>
  <si>
    <t>Búsqueda de bases de datos de los resultados de Saber 11, TyT y Saber Pro. Se usó el DataIcfes. 
- Se está haciendo cruce de  información  Saber 11, TyT y Saber Pro con una muestra de estudiantes</t>
  </si>
  <si>
    <t>Registros de soporte de la plataforma</t>
  </si>
  <si>
    <t>Seguimiento
2a. línea de defensa
Agosto</t>
  </si>
  <si>
    <t>Seguimiento
3a. línea de defensa
Diciembre</t>
  </si>
  <si>
    <t>zxxzzz</t>
  </si>
  <si>
    <r>
      <t xml:space="preserve">Teniendo en cuenta que el primer seguimiento se priorizaron procedimientos y formatos, desde el 12 de mayo, a agosto, se crearon y publicaron oportunamente nuevas políticas institucionales, a saber:
- Acuerdo No. 05 de 2023, </t>
    </r>
    <r>
      <rPr>
        <i/>
        <sz val="10"/>
        <color theme="1"/>
        <rFont val="Arial Narrow"/>
        <family val="2"/>
      </rPr>
      <t>“Por cual se define la Política de Modalidad “a Distancia” de la Escuela Tecnológica Instituto Técnico Central”</t>
    </r>
    <r>
      <rPr>
        <sz val="10"/>
        <color theme="1"/>
        <rFont val="Arial Narrow"/>
        <family val="2"/>
      </rPr>
      <t xml:space="preserve">.
- Acuerdo No. 06 de 2023, </t>
    </r>
    <r>
      <rPr>
        <i/>
        <sz val="10"/>
        <color theme="1"/>
        <rFont val="Arial Narrow"/>
        <family val="2"/>
      </rPr>
      <t>“Por cual se define la Política en Enseñanza y Aprendizaje de Segundas Lenguas de
la Escuela Tecnológica Instituto Técnico Central”</t>
    </r>
    <r>
      <rPr>
        <sz val="10"/>
        <color theme="1"/>
        <rFont val="Arial Narrow"/>
        <family val="2"/>
      </rPr>
      <t xml:space="preserve">.
- Acuerdo No. 07 de 2023, </t>
    </r>
    <r>
      <rPr>
        <i/>
        <sz val="10"/>
        <color theme="1"/>
        <rFont val="Arial Narrow"/>
        <family val="2"/>
      </rPr>
      <t>“Por cual se aprueba la Política de Dobles Titulaciones de la Escuela Tecnológica
Instituto Técnico Central”.
- Acuerdo No. 09 de 2023, “Por cual se aprueba la Política de Inclusión Educativa, Intercultural y de Género de la Escuela Tecnológica Instituto Técnico Central”.</t>
    </r>
  </si>
  <si>
    <r>
      <t xml:space="preserve">1. Para el periodo de reporte (mayo-agosto), se requirieron </t>
    </r>
    <r>
      <rPr>
        <sz val="10"/>
        <color rgb="FFFF0000"/>
        <rFont val="Arial Narrow"/>
        <family val="2"/>
      </rPr>
      <t xml:space="preserve">X </t>
    </r>
    <r>
      <rPr>
        <sz val="10"/>
        <rFont val="Arial Narrow"/>
        <family val="2"/>
      </rPr>
      <t>docentes nuevos, y se soportaron con el diligenciamiento del formato</t>
    </r>
    <r>
      <rPr>
        <sz val="10"/>
        <color theme="1"/>
        <rFont val="Arial Narrow"/>
        <family val="2"/>
      </rPr>
      <t xml:space="preserve"> GTH-FO-18 Solicitud Perfil Docente.
2. Frente al compendio de definición de perfiles docentes, se definieron mediante el Acuerdo No. 012 de 2023 </t>
    </r>
    <r>
      <rPr>
        <i/>
        <sz val="10"/>
        <color theme="1"/>
        <rFont val="Arial Narrow"/>
        <family val="2"/>
      </rPr>
      <t>"Por el cual se Reglamenta el Concurso Público de Méritos 2023 para proveer 29
Cargos Docentes de Planta de los Programas de Educación Superior de la Escuela Tecnológica Instituto Técnico Central"</t>
    </r>
    <r>
      <rPr>
        <sz val="10"/>
        <color theme="1"/>
        <rFont val="Arial Narrow"/>
        <family val="2"/>
      </rPr>
      <t>, donde se establece el perfil para 29 docentes (8 tiempo completo, y 21 de medio tiempo).</t>
    </r>
  </si>
  <si>
    <t xml:space="preserve">La actividad se cumplió mediante la formulación de los procedimientos el 28 de marzo:
DES-PC-09 Selección de Profesores Hora Cátedra. - DES-PC-10 Selección de Profesores Ocasionales </t>
  </si>
  <si>
    <t>1. Se evidencia la preparación de 11 estudios previos de diferentes áreas, como Biblioteca, Bienestar, Facultades de Mecatrónica y Electromecánica, Registro y Control, y el Despacho del Vicerrector
2. Los contratistas de la Vicerrectoría Académica cuentan con el certificado del Curso de Transparencia y Anticorrupción.</t>
  </si>
  <si>
    <t>Evidencias</t>
  </si>
  <si>
    <t>Evidencias seguimiento 2° línea de defensa</t>
  </si>
  <si>
    <r>
      <t>1. Los Vicerrectores Administrativo Académico, y Administrativo y Financiero adelantaron una reunión, para inventariar todos los equipos de talleres y laboratorios, donde se lleva un 88% de inventarios realizados.</t>
    </r>
    <r>
      <rPr>
        <sz val="10"/>
        <rFont val="Arial Narrow"/>
        <family val="2"/>
      </rPr>
      <t xml:space="preserve">
2. Se evidencia el inventario de talleres y laboratorios de la ETITC.</t>
    </r>
    <r>
      <rPr>
        <sz val="10"/>
        <color theme="1"/>
        <rFont val="Arial Narrow"/>
        <family val="2"/>
      </rPr>
      <t xml:space="preserve">
</t>
    </r>
    <r>
      <rPr>
        <sz val="10"/>
        <rFont val="Arial Narrow"/>
        <family val="2"/>
      </rPr>
      <t>3. Por disponibilidad financiera, el Plan Maestro de Talleres y Laboratorios se formulará en la vigencia 2024.</t>
    </r>
  </si>
  <si>
    <t>1. Se consolidaron los resultados de las Pruebas Saber TyT y Saber 11, para el 2016 y 2020, no obstante, con excepción del estudio de valor agregado realizado por Bienestar Universitario, no se han analizado los resultados.
2. Frente a la implementación de la medición del valor académico agregado en los programas académicos, no se ha implementado aún, debido a que se requiere más información de las Pruebas de Estado.</t>
  </si>
  <si>
    <t>El 18 de julio se participó en el taller de evidencias, liderado por el área de Autoevaluación, así como del taller de condiciones iniciales del factor 5.</t>
  </si>
  <si>
    <t>Se evidencian los correos electrónicos de soporte a KOHA.
'Frente al plan de acción, se formuló el proyecto para adquirir el sistema de seguridad bibliográfica, pero no se obtuvieron fondos para su financiación, además, se piensa reprogramar debido a que hay sistemas más óptimos.</t>
  </si>
  <si>
    <t>El Vierrector Académico, cada vez que se requiera iniciar un nuevo proceso contractual, verificará y dará visto bueno a los estudios previos que presenten los líderes de proceso que compone la Vicerrectoría Académica, con el fin de establecer un filtro adicional a las necesidades presentadas por esas áreas.
Si el Vicerrector Académico identifica alguna falencia en los documentos precontractuales, enviará las observaciones pertinentes al profesional responsable para su ajuste previo al inicio de la estructuración del proceso contractual con el área de Contratación.</t>
  </si>
  <si>
    <t>Formato de estudios previos con firma del Vicerrector Académico para cada proceso contractual de la Vicerrectoría Académica.</t>
  </si>
  <si>
    <t xml:space="preserve">GAD-PC-02 Procedimiento para Adquisiciones </t>
  </si>
  <si>
    <t>Realizar anualmente actividades lúdicas o capacitaciones, apoyadas por el área de talento humano, en donde se socialicen y traten de fondo temas de anticorrupción, así como su impacto y posibles consecuencias.</t>
  </si>
  <si>
    <t>Posibilidad de afectación económica y reputacional al presentar necesidades del área que no responden a los objetivos de la Escuela con el fin de que se formulen proyectos en favorecimiento propio o de terceros</t>
  </si>
  <si>
    <t>Posibilidad de afectación reputacional por deterioro de la calidad en la prestación del servicio educativo debido a desactualización o inexistencia de procesos y procedimientos.</t>
  </si>
  <si>
    <t>El profesional de Gestión Estratégica cuatrimestralmente verifica la información del proceso de Docencia PES frente a la actualización de: procedimientos, formatos, acuerdos y circulares publicados en la página web de la ETITC, con el fin de garantizar su actualización periódica.
Si el profesional de Gestión Estratégica identifica que la información está desactualizada, procederá a actualizar lo pertinente, y enviar al área de Calidad para su revisión, y posterior actualización en la página web de la ETITC.</t>
  </si>
  <si>
    <t>Procedimientos y formatos publicados y actualizados en la  pàgina web de la ETITC.
Secreenshot de revisión de la documentación del proceso Docencia PES.</t>
  </si>
  <si>
    <t xml:space="preserve">DIE-PC-09 Administración del Portal Web y las Redes Sociales </t>
  </si>
  <si>
    <t>Posibilidad de afectación reputacional por contratación de docentes que no cumplen con el perfil requerido debido a desactualización de los perfiles docentes requeridos por la academia.</t>
  </si>
  <si>
    <t>El Vicerrector Académico cada vez que se requiera la vinculación de docentes nuevos, verificará los formatos DES-FO-14 Selección Profesor Ocasional y/o DES-FO-15 Perfil Selección Profesor Hora Cátedra, diligenciados previamente por el Decano responsable, con el fin de validar los perfiles requeridos.
Si el Vicerrector Académico identifica alguna falencia en los formatos diligenciados, enviará las observaciones pertinentes al Decano responsable para su ajuste.</t>
  </si>
  <si>
    <t>Formatos DES-FO-14 Selección Profesor Ocasional y/o DES-FO-15 Perfil Selección Profesor Hora Cátedra firmados por el Vicerrector Académico</t>
  </si>
  <si>
    <t>Posibilidad de afectación económica por adqusiciones no asertivas en equipamiento y difcultades para  distribuir los espacios locativos debido a débil rigurosidad en el control de inventarios.</t>
  </si>
  <si>
    <t>El coordinador del área de Talleres y Laboratorios, cada vez que se requiera, verifica la actualización de los inventarios institucionales, así como su registro en el Sistema Mantum, con el fin de garantizar la actualización oportuna de los inventarios institucionales.
Si el coordinador del área de Talleres y Laboratorios identifica que la información en el Sistema Mantum se encuentra desactualizada, solicitará al tallerista y laboratorista responsable la actualización pertinente.</t>
  </si>
  <si>
    <t xml:space="preserve">Revisar y optimizar los espacios físicos, especialmente de talleres y laboratorios de la ETITC. </t>
  </si>
  <si>
    <t>GRF-MA-01 Administración de Bienes de la ETITC</t>
  </si>
  <si>
    <t xml:space="preserve">Procedimientos:
DES-PC-09 Selección de Profesores Hora Cátedra 
DES-PC-10 Selección de Profesores Ocasionales 
</t>
  </si>
  <si>
    <t>Posibilidad de afectación reputacional por no lograr la acreditacón institucional de Alta Calidad debido a dificultades en demostar o sustentar el cumplimiento de los factores, características y aspectos correspondientes a la función misional de docencia.</t>
  </si>
  <si>
    <t>El Vicerrector Académico, cada vez que se presenten reuniones de acreditación institucional, verificará el trabajo conjunto con el área de Autoevaluación para desarrollar los requerimientos de los factores, características y aspectos para la acreditación institucional.
Debido a la naturaleza de este control, no aplica decisión sobre la desviación.</t>
  </si>
  <si>
    <t>Correos y documentos desarrollados en las reuniones de trabajo.</t>
  </si>
  <si>
    <t>No se encuentra documentado</t>
  </si>
  <si>
    <t xml:space="preserve"> Acompañamiento de expertos en el proceso de acreditación </t>
  </si>
  <si>
    <t>Posibilidad de afectación económica por deterioro o pérdida de material bibliográfico debido a falta de rigurosidad en el proceso de préstamo y consulta de material bibliográfico.</t>
  </si>
  <si>
    <t>El responsable de biblioteca cuando detecta indisponibilidad  de la plataforma Koha, gestionará lo pertinente con Metablibioteca (proveedor) para el respectivo soporte de la plataforma, con el fin de garantizar la disponibilidad de la misma.
Los acuerdos de servicio con el proveedor establecen que en caso de indisponibilidad, el soporte se prestará inmediatamente, por tal motivo, no aplica decisión de desviación para este control.</t>
  </si>
  <si>
    <t>Carencia de un procedimiento para la medicion del Valor Académico Agregado</t>
  </si>
  <si>
    <t xml:space="preserve">Posibilidad de afectación reputacional debido a que no se logre la reonvación de un registro calificado o de acreditación de alta calidad por la Carencia de un procedimiento para la medicion del Valor Académico Agregado
</t>
  </si>
  <si>
    <t xml:space="preserve">La profesional de apoyo de Vicerrectoría Académica semestralmente  monitorea los resultados de pruebas TyT y Saber Pro a partir de las bases de datos publicadas por el ICFES con el fin de analizar los resultados obtenidos por los estudiantes frente a la media nacional.
Si se identifica que los resultados obtenidos por los estudiantes no es satisfactorio el Vicerrector Académico presentará la información en el Comité de Autoevaluación y Autorregulación para que se tomen las medidas pertinentes.
</t>
  </si>
  <si>
    <t>Establecer mecanismos y procedimientos para definir la medición del valor  agregado.</t>
  </si>
  <si>
    <t>Informe de análisis de los resultados de pruebas de estado</t>
  </si>
  <si>
    <t>Se cuenta con la evidencia de matriz  para el seguimiento a los con 28 estudios previos presentados al proceso de gestion de adquisiciones, para la gestion de proyectos propuestos por la vicerrectoria Academica, observando como muestra los estudios previos remitidos el 25 de septiembre para la adquisicion de trofeos y medallas, y 13 de septiembre, solidworks avanzado. Acción que contribuye con la mitigacion del riesgo identificado.</t>
  </si>
  <si>
    <t>Se evidencio la actualizacion de politicas academicas contenidas en los acuerdos numeros, 5, 6, 7, 8, 9 y 17, en en cuanto a documentos del proceso, se cuenta con actualizacion de caracterizacion, normograma, el procedimeinto "DES-PC-02 Programación Academica", por lo que las acciones desarrolladas contgribuyen con la mitigacion del riesgo identificado.</t>
  </si>
  <si>
    <t>Se evidencio la creacion de los procedimientos; DES-PC-09 Selección de Profesores Hora Cátedra 
DES-PC-10 Selección de Profesores Ocasionales, observando que se cuenta con los formatos DES-FO-14 Selección Profesor Ocasional, DES-FO-15 Perfil Selección Profesor Hora Cátedra, DES-FO-16 Resultados Selección Profesor Hora Cátedra, mediante m uestra aleatoria se observo el uso del profesional DES-FO-15, del un docente hora catedra, asi mismo se observo la resolucion 462 de 2023, para el nombramiento de una docente de hora catedra, lo que permite contar con los controles que contribuyen con la mitigación del riesgo identificado.</t>
  </si>
  <si>
    <t xml:space="preserve">Se evidencio la creacion de los procedimeintos; DES-PC-09 Selección de Profesores Hora Cátedra: DES-PC-10 Selección de Profesores Ocasionales, observando que se cuenta con los formatos DES-FO-14 Selección Profesor Ocasional,  DES-FO-16 Resultados Selección Profesor Hora Cátedra, el compedion fue implememntado a traves del formato DES-FO-15 Perfil Selección Profesor Hora Cátedra, asi mismo se observo el Acuerdo 12 de 2023, en el que  a traves del anexo unico se encuentran descritos los 29 perfiles de docentes de planta. accion que contribuye con la mitigacion del riesgo identificado. </t>
  </si>
  <si>
    <t>Se evidenciaron los correos remitidos por la profesional de Almacen e inventarios, del lab. De Domotica con 61 elemendos del 9 de agosto, asi mismo, se observo con fecha de 1 de agopsto del lab. modeleria con 318, con 17 inventarios debidamente archivados en formato PDF, en los que se observan los formatos debidamente firmados por los intervinientes, accion que contribuyen con la mitigacion del riesgo.</t>
  </si>
  <si>
    <t>Se evidencio la carpeta digital en la cual se cuenta con las evidencias de los informes de analisis de resultados de pruebas saber TyT y Saber Pro, con el razonamiento cuantitativo de estos resultados, el cual fue presentado en el mes de abril de 2023, accion que contribuye con la mitigacion del riesgo identificado para la vigencia.</t>
  </si>
  <si>
    <t>Se evidencio el intercambio de correos para el trabajo del factor 5, con correo inicial de del 31 de octubre, para el manejo del documento "Juicios de Calidad Factor 5" a 34 paginas. Asi como las politicas para la doble titulacion y la politica de internacionalizacion, accion que contribuye con la mitigacion del riesgo.</t>
  </si>
  <si>
    <t>Se evidenció que para la vigencia 2023 se cuenta con una solicitud al proveedor "metabiblioteca", en la cual se solicitan ajustes en la plataforma dispuesta para la biblioteca en el portal web institucional, por lo que el control requiere ser fortalecido con el fin de mitigar la perdida del material bibliografico.</t>
  </si>
  <si>
    <t>En Curso</t>
  </si>
  <si>
    <t>Fecha: Septiembre 17/11/2023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</si>
</sst>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22"/>
      <name val="Arial Narrow"/>
      <family val="2"/>
    </font>
    <font>
      <b/>
      <sz val="18"/>
      <name val="Arial Narrow"/>
      <family val="2"/>
    </font>
    <font>
      <b/>
      <sz val="10"/>
      <color theme="1"/>
      <name val="Arial Narrow"/>
      <family val="2"/>
    </font>
    <font>
      <sz val="10"/>
      <color rgb="FFFF0000"/>
      <name val="Arial Narrow"/>
      <family val="2"/>
    </font>
    <font>
      <i/>
      <sz val="10"/>
      <color theme="1"/>
      <name val="Arial Narrow"/>
      <family val="2"/>
    </font>
    <font>
      <u/>
      <sz val="11"/>
      <color theme="10"/>
      <name val="Calibri"/>
      <family val="2"/>
      <scheme val="minor"/>
    </font>
    <font>
      <b/>
      <sz val="10"/>
      <color rgb="FF000000"/>
      <name val="Calibri"/>
      <family val="2"/>
    </font>
    <font>
      <b/>
      <sz val="11"/>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70" fillId="0" borderId="0" applyNumberFormat="0" applyFill="0" applyBorder="0" applyAlignment="0" applyProtection="0"/>
  </cellStyleXfs>
  <cellXfs count="485">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2"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0" fillId="3" borderId="0" xfId="0" applyFill="1"/>
    <xf numFmtId="0" fontId="47" fillId="3" borderId="37" xfId="2" applyFont="1" applyFill="1" applyBorder="1"/>
    <xf numFmtId="0" fontId="47" fillId="3" borderId="38" xfId="2" applyFont="1" applyFill="1" applyBorder="1"/>
    <xf numFmtId="0" fontId="47" fillId="3" borderId="39"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4"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5"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6" xfId="2" applyFont="1" applyFill="1" applyBorder="1"/>
    <xf numFmtId="0" fontId="47" fillId="3" borderId="7" xfId="2" applyFont="1" applyFill="1" applyBorder="1"/>
    <xf numFmtId="0" fontId="47" fillId="3" borderId="9" xfId="2" applyFont="1" applyFill="1" applyBorder="1"/>
    <xf numFmtId="0" fontId="47" fillId="3" borderId="8"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6" xfId="2" quotePrefix="1" applyFont="1" applyFill="1" applyBorder="1" applyAlignment="1">
      <alignment horizontal="left" vertical="top" wrapText="1"/>
    </xf>
    <xf numFmtId="0" fontId="1" fillId="0" borderId="19" xfId="0" applyFont="1" applyBorder="1" applyAlignment="1">
      <alignment horizontal="center" vertical="center"/>
    </xf>
    <xf numFmtId="0" fontId="59" fillId="7" borderId="19" xfId="0" applyFont="1" applyFill="1" applyBorder="1" applyAlignment="1">
      <alignment horizontal="center" vertical="center" textRotation="90"/>
    </xf>
    <xf numFmtId="0" fontId="45" fillId="0" borderId="5"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0"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1"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65" xfId="0" applyFont="1" applyBorder="1" applyAlignment="1">
      <alignment horizontal="center" vertical="center" wrapText="1"/>
    </xf>
    <xf numFmtId="0" fontId="63" fillId="0" borderId="65" xfId="0" applyFont="1" applyBorder="1" applyAlignment="1">
      <alignment vertical="center" wrapText="1"/>
    </xf>
    <xf numFmtId="0" fontId="57" fillId="0" borderId="61" xfId="0" applyFont="1" applyBorder="1" applyAlignment="1" applyProtection="1">
      <alignment horizontal="center" wrapText="1"/>
      <protection locked="0"/>
    </xf>
    <xf numFmtId="0" fontId="57" fillId="0" borderId="55" xfId="0" applyFont="1" applyBorder="1" applyAlignment="1" applyProtection="1">
      <alignment horizontal="center" wrapText="1"/>
      <protection locked="0"/>
    </xf>
    <xf numFmtId="0" fontId="56" fillId="0" borderId="55" xfId="0" applyFont="1" applyBorder="1" applyAlignment="1" applyProtection="1">
      <alignment horizontal="center" vertical="center"/>
      <protection locked="0"/>
    </xf>
    <xf numFmtId="0" fontId="0" fillId="0" borderId="0" xfId="0" applyAlignment="1">
      <alignment horizontal="center" vertical="center" wrapText="1"/>
    </xf>
    <xf numFmtId="0" fontId="1" fillId="0" borderId="66" xfId="0" applyFont="1" applyBorder="1" applyAlignment="1">
      <alignment vertical="center"/>
    </xf>
    <xf numFmtId="0" fontId="1" fillId="0" borderId="19" xfId="0" applyFont="1" applyBorder="1" applyAlignment="1">
      <alignment vertical="center"/>
    </xf>
    <xf numFmtId="0" fontId="1" fillId="0" borderId="66" xfId="0" applyFont="1" applyBorder="1" applyAlignment="1">
      <alignment horizontal="left" vertical="center"/>
    </xf>
    <xf numFmtId="0" fontId="6" fillId="0" borderId="66" xfId="0" applyFont="1" applyBorder="1" applyAlignment="1">
      <alignment vertical="center"/>
    </xf>
    <xf numFmtId="0" fontId="6" fillId="0" borderId="66" xfId="0" applyFont="1" applyBorder="1" applyAlignment="1" applyProtection="1">
      <alignment vertical="center" wrapText="1"/>
      <protection locked="0"/>
    </xf>
    <xf numFmtId="0" fontId="6" fillId="0" borderId="66" xfId="0" applyFont="1" applyBorder="1" applyAlignment="1" applyProtection="1">
      <alignment horizontal="left" vertical="center" wrapText="1"/>
      <protection locked="0"/>
    </xf>
    <xf numFmtId="0" fontId="47" fillId="0" borderId="66" xfId="0" applyFont="1" applyBorder="1" applyAlignment="1" applyProtection="1">
      <alignment horizontal="left" vertical="center" wrapText="1"/>
      <protection locked="0"/>
    </xf>
    <xf numFmtId="0" fontId="6" fillId="0" borderId="66"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protection locked="0"/>
    </xf>
    <xf numFmtId="0" fontId="67" fillId="0" borderId="66" xfId="0" applyFont="1" applyBorder="1" applyAlignment="1" applyProtection="1">
      <alignment horizontal="left" vertical="center" wrapText="1"/>
      <protection hidden="1"/>
    </xf>
    <xf numFmtId="9" fontId="6" fillId="0" borderId="66" xfId="0" applyNumberFormat="1" applyFont="1" applyBorder="1" applyAlignment="1" applyProtection="1">
      <alignment vertical="center" wrapText="1"/>
      <protection hidden="1"/>
    </xf>
    <xf numFmtId="9" fontId="6" fillId="0" borderId="66" xfId="0" applyNumberFormat="1" applyFont="1" applyBorder="1" applyAlignment="1" applyProtection="1">
      <alignment vertical="center" wrapText="1"/>
      <protection locked="0"/>
    </xf>
    <xf numFmtId="9" fontId="6" fillId="0" borderId="19" xfId="0" applyNumberFormat="1" applyFont="1" applyBorder="1" applyAlignment="1" applyProtection="1">
      <alignment vertical="top" wrapText="1"/>
      <protection hidden="1"/>
    </xf>
    <xf numFmtId="0" fontId="6" fillId="0" borderId="66" xfId="0" applyFont="1" applyBorder="1" applyAlignment="1" applyProtection="1">
      <alignment vertical="center" wrapText="1"/>
      <protection hidden="1"/>
    </xf>
    <xf numFmtId="9" fontId="6" fillId="0" borderId="66" xfId="0" applyNumberFormat="1" applyFont="1" applyBorder="1" applyAlignment="1" applyProtection="1">
      <alignment horizontal="center" vertical="center" wrapText="1"/>
      <protection hidden="1"/>
    </xf>
    <xf numFmtId="0" fontId="67" fillId="0" borderId="66" xfId="0" applyFont="1" applyBorder="1" applyAlignment="1" applyProtection="1">
      <alignment vertical="center"/>
      <protection hidden="1"/>
    </xf>
    <xf numFmtId="0" fontId="6" fillId="0" borderId="19" xfId="0" applyFont="1" applyBorder="1" applyAlignment="1">
      <alignment horizontal="center" vertical="center"/>
    </xf>
    <xf numFmtId="0" fontId="6" fillId="0" borderId="19" xfId="0" applyFont="1" applyBorder="1" applyAlignment="1" applyProtection="1">
      <alignment horizontal="center" vertical="center"/>
      <protection hidden="1"/>
    </xf>
    <xf numFmtId="0" fontId="6" fillId="0" borderId="19" xfId="0" applyFont="1" applyBorder="1" applyAlignment="1" applyProtection="1">
      <alignment horizontal="center" vertical="top" textRotation="90"/>
      <protection locked="0"/>
    </xf>
    <xf numFmtId="9" fontId="6" fillId="0" borderId="19" xfId="0" applyNumberFormat="1" applyFont="1" applyBorder="1" applyAlignment="1" applyProtection="1">
      <alignment horizontal="center" vertical="top"/>
      <protection hidden="1"/>
    </xf>
    <xf numFmtId="164" fontId="6" fillId="0" borderId="19" xfId="1" applyNumberFormat="1" applyFont="1" applyBorder="1" applyAlignment="1">
      <alignment horizontal="center" vertical="top"/>
    </xf>
    <xf numFmtId="0" fontId="67" fillId="0" borderId="66" xfId="0" applyFont="1" applyBorder="1" applyAlignment="1" applyProtection="1">
      <alignment horizontal="center" vertical="center" textRotation="90" wrapText="1"/>
      <protection hidden="1"/>
    </xf>
    <xf numFmtId="9" fontId="6" fillId="0" borderId="19" xfId="0" applyNumberFormat="1" applyFont="1" applyBorder="1" applyAlignment="1" applyProtection="1">
      <alignment horizontal="center" vertical="center"/>
      <protection hidden="1"/>
    </xf>
    <xf numFmtId="0" fontId="67" fillId="0" borderId="19" xfId="0" applyFont="1" applyBorder="1" applyAlignment="1" applyProtection="1">
      <alignment horizontal="center" vertical="top" textRotation="90" wrapText="1"/>
      <protection hidden="1"/>
    </xf>
    <xf numFmtId="0" fontId="67" fillId="0" borderId="19" xfId="0" applyFont="1" applyBorder="1" applyAlignment="1" applyProtection="1">
      <alignment horizontal="center" vertical="top" textRotation="90"/>
      <protection hidden="1"/>
    </xf>
    <xf numFmtId="0" fontId="6" fillId="0" borderId="66" xfId="0" applyFont="1" applyBorder="1" applyAlignment="1" applyProtection="1">
      <alignment vertical="top" textRotation="90"/>
      <protection locked="0"/>
    </xf>
    <xf numFmtId="0" fontId="47"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3" borderId="19" xfId="0" applyFont="1" applyFill="1" applyBorder="1" applyAlignment="1">
      <alignment horizontal="center" vertical="center"/>
    </xf>
    <xf numFmtId="0" fontId="6" fillId="0" borderId="66" xfId="0" applyFont="1" applyBorder="1" applyAlignment="1">
      <alignment horizontal="center" vertical="center"/>
    </xf>
    <xf numFmtId="0" fontId="6" fillId="0" borderId="19" xfId="0" applyFont="1" applyBorder="1" applyAlignment="1" applyProtection="1">
      <alignment horizontal="left" vertical="center" wrapText="1"/>
      <protection locked="0"/>
    </xf>
    <xf numFmtId="9" fontId="6" fillId="0" borderId="66" xfId="0" applyNumberFormat="1" applyFont="1" applyBorder="1" applyAlignment="1" applyProtection="1">
      <alignment horizontal="center" vertical="center" wrapText="1"/>
      <protection locked="0"/>
    </xf>
    <xf numFmtId="0" fontId="67" fillId="0" borderId="66" xfId="0" applyFont="1" applyBorder="1" applyAlignment="1" applyProtection="1">
      <alignment horizontal="center" vertical="center"/>
      <protection hidden="1"/>
    </xf>
    <xf numFmtId="0" fontId="6" fillId="0" borderId="66" xfId="0" applyFont="1" applyBorder="1" applyAlignment="1" applyProtection="1">
      <alignment horizontal="center" vertical="center"/>
      <protection hidden="1"/>
    </xf>
    <xf numFmtId="0" fontId="6" fillId="0" borderId="66" xfId="0" applyFont="1" applyBorder="1" applyAlignment="1" applyProtection="1">
      <alignment horizontal="center" vertical="top" textRotation="90"/>
      <protection locked="0"/>
    </xf>
    <xf numFmtId="9" fontId="6" fillId="0" borderId="66" xfId="0" applyNumberFormat="1" applyFont="1" applyBorder="1" applyAlignment="1" applyProtection="1">
      <alignment horizontal="center" vertical="top"/>
      <protection hidden="1"/>
    </xf>
    <xf numFmtId="164" fontId="6" fillId="0" borderId="66" xfId="1" applyNumberFormat="1" applyFont="1" applyBorder="1" applyAlignment="1">
      <alignment horizontal="center" vertical="top"/>
    </xf>
    <xf numFmtId="9" fontId="6" fillId="0" borderId="66" xfId="0" applyNumberFormat="1" applyFont="1" applyBorder="1" applyAlignment="1" applyProtection="1">
      <alignment horizontal="center" vertical="center"/>
      <protection hidden="1"/>
    </xf>
    <xf numFmtId="0" fontId="67" fillId="0" borderId="66" xfId="0" applyFont="1" applyBorder="1" applyAlignment="1" applyProtection="1">
      <alignment horizontal="center" vertical="top" textRotation="90" wrapText="1"/>
      <protection hidden="1"/>
    </xf>
    <xf numFmtId="0" fontId="67" fillId="0" borderId="66" xfId="0" applyFont="1" applyBorder="1" applyAlignment="1" applyProtection="1">
      <alignment horizontal="center" vertical="top" textRotation="90"/>
      <protection hidden="1"/>
    </xf>
    <xf numFmtId="0" fontId="6" fillId="3" borderId="19" xfId="0" applyFont="1" applyFill="1" applyBorder="1" applyAlignment="1">
      <alignment horizontal="center" vertical="center" wrapText="1"/>
    </xf>
    <xf numFmtId="0" fontId="47" fillId="0" borderId="19" xfId="0" applyFont="1" applyBorder="1" applyAlignment="1" applyProtection="1">
      <alignment horizontal="left" vertical="center" wrapText="1"/>
      <protection locked="0"/>
    </xf>
    <xf numFmtId="0" fontId="67" fillId="0" borderId="66" xfId="0" applyFont="1" applyBorder="1" applyAlignment="1" applyProtection="1">
      <alignment vertical="center" wrapText="1"/>
      <protection hidden="1"/>
    </xf>
    <xf numFmtId="0" fontId="6" fillId="0" borderId="19" xfId="0" applyFont="1" applyBorder="1" applyAlignment="1" applyProtection="1">
      <alignment vertical="center" wrapText="1"/>
      <protection locked="0"/>
    </xf>
    <xf numFmtId="0" fontId="6" fillId="0" borderId="19" xfId="0" applyFont="1" applyBorder="1" applyAlignment="1">
      <alignment vertical="center"/>
    </xf>
    <xf numFmtId="0" fontId="6" fillId="0" borderId="19" xfId="0" applyFont="1" applyBorder="1" applyAlignment="1" applyProtection="1">
      <alignment horizontal="center" vertical="center"/>
      <protection locked="0"/>
    </xf>
    <xf numFmtId="9" fontId="6" fillId="0" borderId="19" xfId="0" applyNumberFormat="1" applyFont="1" applyBorder="1" applyAlignment="1" applyProtection="1">
      <alignment vertical="center" wrapText="1"/>
      <protection hidden="1"/>
    </xf>
    <xf numFmtId="0" fontId="6" fillId="0" borderId="19" xfId="0" quotePrefix="1" applyFont="1" applyBorder="1" applyAlignment="1" applyProtection="1">
      <alignment horizontal="center" vertical="center" wrapText="1"/>
      <protection locked="0"/>
    </xf>
    <xf numFmtId="0" fontId="6" fillId="0" borderId="66" xfId="0" applyFont="1" applyBorder="1" applyAlignment="1" applyProtection="1">
      <alignment horizontal="left" vertical="center" wrapText="1"/>
      <protection hidden="1"/>
    </xf>
    <xf numFmtId="0" fontId="6" fillId="0" borderId="19" xfId="0" quotePrefix="1" applyFont="1" applyBorder="1" applyAlignment="1" applyProtection="1">
      <alignment horizontal="justify" vertical="center" wrapText="1"/>
      <protection locked="0"/>
    </xf>
    <xf numFmtId="0" fontId="47" fillId="0" borderId="19" xfId="0" quotePrefix="1" applyFont="1" applyBorder="1" applyAlignment="1" applyProtection="1">
      <alignment horizontal="center" vertical="center" wrapText="1"/>
      <protection locked="0"/>
    </xf>
    <xf numFmtId="0" fontId="6" fillId="3" borderId="19" xfId="0" quotePrefix="1" applyFont="1" applyFill="1" applyBorder="1" applyAlignment="1">
      <alignment vertical="center" wrapText="1"/>
    </xf>
    <xf numFmtId="0" fontId="6" fillId="0" borderId="19" xfId="0" quotePrefix="1" applyFont="1" applyBorder="1" applyAlignment="1" applyProtection="1">
      <alignment horizontal="left" vertical="center" wrapText="1"/>
      <protection locked="0"/>
    </xf>
    <xf numFmtId="0" fontId="59" fillId="7" borderId="19" xfId="0" applyFont="1" applyFill="1" applyBorder="1" applyAlignment="1">
      <alignment horizontal="center" vertical="center" wrapText="1"/>
    </xf>
    <xf numFmtId="14" fontId="6" fillId="0" borderId="19" xfId="0" applyNumberFormat="1" applyFont="1" applyBorder="1" applyAlignment="1" applyProtection="1">
      <alignment horizontal="center" vertical="center" wrapText="1"/>
      <protection locked="0"/>
    </xf>
    <xf numFmtId="0" fontId="47" fillId="0" borderId="19" xfId="0" quotePrefix="1" applyFont="1" applyBorder="1" applyAlignment="1" applyProtection="1">
      <alignment horizontal="left" vertical="center" wrapText="1"/>
      <protection locked="0"/>
    </xf>
    <xf numFmtId="0" fontId="6" fillId="0" borderId="66" xfId="0" applyFont="1" applyBorder="1" applyAlignment="1" applyProtection="1">
      <alignment horizontal="center" vertical="center" wrapText="1"/>
      <protection hidden="1"/>
    </xf>
    <xf numFmtId="0" fontId="63" fillId="0" borderId="65" xfId="0" applyFont="1" applyBorder="1" applyAlignment="1">
      <alignment horizontal="center" vertical="center" wrapText="1"/>
    </xf>
    <xf numFmtId="14" fontId="70" fillId="0" borderId="19" xfId="5" applyNumberFormat="1" applyBorder="1" applyAlignment="1" applyProtection="1">
      <alignment horizontal="center" vertical="center" wrapText="1"/>
      <protection locked="0"/>
    </xf>
    <xf numFmtId="0" fontId="6" fillId="0" borderId="66" xfId="0" quotePrefix="1" applyFont="1" applyBorder="1" applyAlignment="1" applyProtection="1">
      <alignment vertical="center" wrapText="1"/>
      <protection locked="0"/>
    </xf>
    <xf numFmtId="0" fontId="1" fillId="0" borderId="0" xfId="0" applyFont="1" applyAlignment="1">
      <alignment vertical="center"/>
    </xf>
    <xf numFmtId="0" fontId="6" fillId="0" borderId="19" xfId="0" quotePrefix="1" applyFont="1" applyBorder="1" applyAlignment="1" applyProtection="1">
      <alignment vertical="top" wrapText="1"/>
      <protection locked="0"/>
    </xf>
    <xf numFmtId="0" fontId="6" fillId="0" borderId="19" xfId="0" applyFont="1" applyBorder="1" applyAlignment="1" applyProtection="1">
      <alignment horizontal="center" vertical="center" wrapText="1"/>
      <protection hidden="1"/>
    </xf>
    <xf numFmtId="0" fontId="6" fillId="0" borderId="66" xfId="0" quotePrefix="1" applyFont="1" applyBorder="1" applyAlignment="1" applyProtection="1">
      <alignment horizontal="left" vertical="center" wrapText="1"/>
      <protection locked="0"/>
    </xf>
    <xf numFmtId="0" fontId="67" fillId="0" borderId="19" xfId="0" applyFont="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9" fontId="6" fillId="0" borderId="63" xfId="0" applyNumberFormat="1" applyFont="1" applyBorder="1" applyAlignment="1" applyProtection="1">
      <alignment horizontal="center" vertical="center" wrapText="1"/>
      <protection hidden="1"/>
    </xf>
    <xf numFmtId="0" fontId="47" fillId="0" borderId="66" xfId="0" quotePrefix="1" applyFont="1" applyBorder="1" applyAlignment="1" applyProtection="1">
      <alignment horizontal="center" vertical="center" wrapText="1"/>
      <protection locked="0"/>
    </xf>
    <xf numFmtId="0" fontId="6" fillId="3" borderId="66" xfId="0" applyFont="1" applyFill="1" applyBorder="1" applyAlignment="1">
      <alignment horizontal="center" vertical="center" wrapText="1"/>
    </xf>
    <xf numFmtId="0" fontId="6" fillId="3" borderId="66" xfId="0" applyFont="1" applyFill="1" applyBorder="1" applyAlignment="1">
      <alignment horizontal="center" vertical="center"/>
    </xf>
    <xf numFmtId="14" fontId="6" fillId="0" borderId="66" xfId="0" applyNumberFormat="1" applyFont="1" applyBorder="1" applyAlignment="1" applyProtection="1">
      <alignment horizontal="center" vertical="center" wrapText="1"/>
      <protection locked="0"/>
    </xf>
    <xf numFmtId="14" fontId="70" fillId="0" borderId="66" xfId="5" applyNumberFormat="1" applyBorder="1" applyAlignment="1" applyProtection="1">
      <alignment horizontal="center" vertical="center" wrapText="1"/>
      <protection locked="0"/>
    </xf>
    <xf numFmtId="9" fontId="6" fillId="0" borderId="30" xfId="0" applyNumberFormat="1" applyFont="1" applyBorder="1" applyAlignment="1" applyProtection="1">
      <alignment horizontal="center" vertical="center" wrapText="1"/>
      <protection locked="0"/>
    </xf>
    <xf numFmtId="9" fontId="6" fillId="0" borderId="31" xfId="0" applyNumberFormat="1"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hidden="1"/>
    </xf>
    <xf numFmtId="9" fontId="6" fillId="0" borderId="31" xfId="0" applyNumberFormat="1" applyFont="1" applyBorder="1" applyAlignment="1" applyProtection="1">
      <alignment horizontal="center" vertical="center" wrapText="1"/>
      <protection hidden="1"/>
    </xf>
    <xf numFmtId="0" fontId="67" fillId="0" borderId="31" xfId="0" applyFont="1" applyBorder="1" applyAlignment="1" applyProtection="1">
      <alignment horizontal="center" vertical="center"/>
      <protection hidden="1"/>
    </xf>
    <xf numFmtId="0" fontId="6" fillId="0" borderId="31" xfId="0" applyFont="1" applyBorder="1" applyAlignment="1">
      <alignment horizontal="center" vertical="center"/>
    </xf>
    <xf numFmtId="0" fontId="6" fillId="0" borderId="31" xfId="0" quotePrefix="1" applyFont="1" applyBorder="1" applyAlignment="1" applyProtection="1">
      <alignment vertical="top" wrapText="1"/>
      <protection locked="0"/>
    </xf>
    <xf numFmtId="0" fontId="6" fillId="0" borderId="31" xfId="0" quotePrefix="1" applyFont="1" applyBorder="1" applyAlignment="1" applyProtection="1">
      <alignment vertical="center" wrapText="1"/>
      <protection locked="0"/>
    </xf>
    <xf numFmtId="0" fontId="6" fillId="0" borderId="31" xfId="0" applyFont="1" applyBorder="1" applyAlignment="1" applyProtection="1">
      <alignment horizontal="center" vertical="center"/>
      <protection hidden="1"/>
    </xf>
    <xf numFmtId="0" fontId="6" fillId="0" borderId="31" xfId="0" applyFont="1" applyBorder="1" applyAlignment="1" applyProtection="1">
      <alignment horizontal="center" vertical="top" textRotation="90"/>
      <protection locked="0"/>
    </xf>
    <xf numFmtId="9" fontId="6" fillId="0" borderId="31" xfId="0" applyNumberFormat="1" applyFont="1" applyBorder="1" applyAlignment="1" applyProtection="1">
      <alignment horizontal="center" vertical="top"/>
      <protection hidden="1"/>
    </xf>
    <xf numFmtId="164" fontId="6" fillId="0" borderId="31" xfId="1" applyNumberFormat="1" applyFont="1" applyBorder="1" applyAlignment="1">
      <alignment horizontal="center" vertical="top"/>
    </xf>
    <xf numFmtId="0" fontId="67" fillId="0" borderId="31" xfId="0" applyFont="1" applyBorder="1" applyAlignment="1" applyProtection="1">
      <alignment horizontal="center" vertical="center" textRotation="90" wrapText="1"/>
      <protection hidden="1"/>
    </xf>
    <xf numFmtId="9" fontId="6" fillId="0" borderId="31" xfId="0" applyNumberFormat="1" applyFont="1" applyBorder="1" applyAlignment="1" applyProtection="1">
      <alignment horizontal="center" vertical="center"/>
      <protection hidden="1"/>
    </xf>
    <xf numFmtId="0" fontId="67" fillId="0" borderId="31" xfId="0" applyFont="1" applyBorder="1" applyAlignment="1" applyProtection="1">
      <alignment horizontal="center" vertical="top" textRotation="90" wrapText="1"/>
      <protection hidden="1"/>
    </xf>
    <xf numFmtId="0" fontId="67" fillId="0" borderId="31" xfId="0" applyFont="1" applyBorder="1" applyAlignment="1" applyProtection="1">
      <alignment horizontal="center" vertical="top" textRotation="90"/>
      <protection hidden="1"/>
    </xf>
    <xf numFmtId="0" fontId="6" fillId="0" borderId="31" xfId="0" applyFont="1" applyBorder="1" applyAlignment="1" applyProtection="1">
      <alignment vertical="top" textRotation="90"/>
      <protection locked="0"/>
    </xf>
    <xf numFmtId="0" fontId="47" fillId="0" borderId="31" xfId="0" applyFont="1" applyBorder="1" applyAlignment="1" applyProtection="1">
      <alignment horizontal="center" vertical="center" wrapText="1"/>
      <protection locked="0"/>
    </xf>
    <xf numFmtId="0" fontId="6" fillId="3" borderId="31" xfId="0" applyFont="1" applyFill="1" applyBorder="1" applyAlignment="1">
      <alignment horizontal="center" vertical="center" wrapText="1"/>
    </xf>
    <xf numFmtId="0" fontId="6" fillId="3" borderId="31" xfId="0" applyFont="1" applyFill="1" applyBorder="1" applyAlignment="1">
      <alignment horizontal="center" vertical="center"/>
    </xf>
    <xf numFmtId="0" fontId="6" fillId="0" borderId="31" xfId="0" quotePrefix="1"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1" xfId="0" quotePrefix="1" applyFont="1" applyBorder="1" applyAlignment="1" applyProtection="1">
      <alignment horizontal="left" vertical="center" wrapText="1"/>
      <protection locked="0"/>
    </xf>
    <xf numFmtId="14" fontId="6" fillId="0" borderId="31" xfId="0" applyNumberFormat="1" applyFont="1" applyBorder="1" applyAlignment="1" applyProtection="1">
      <alignment horizontal="center" vertical="center" wrapText="1"/>
      <protection locked="0"/>
    </xf>
    <xf numFmtId="14" fontId="70" fillId="0" borderId="31" xfId="5" applyNumberFormat="1" applyBorder="1" applyAlignment="1" applyProtection="1">
      <alignment horizontal="center" vertical="center" wrapText="1"/>
      <protection locked="0"/>
    </xf>
    <xf numFmtId="0" fontId="71" fillId="5" borderId="3" xfId="0" applyFont="1" applyFill="1" applyBorder="1" applyAlignment="1" applyProtection="1">
      <alignment horizontal="center" wrapText="1" readingOrder="1"/>
      <protection hidden="1"/>
    </xf>
    <xf numFmtId="0" fontId="71" fillId="5" borderId="0" xfId="0" applyFont="1" applyFill="1" applyAlignment="1" applyProtection="1">
      <alignment horizontal="center" wrapText="1" readingOrder="1"/>
      <protection hidden="1"/>
    </xf>
    <xf numFmtId="0" fontId="71" fillId="5" borderId="5" xfId="0" applyFont="1" applyFill="1" applyBorder="1" applyAlignment="1" applyProtection="1">
      <alignment horizontal="center" wrapText="1" readingOrder="1"/>
      <protection hidden="1"/>
    </xf>
    <xf numFmtId="0" fontId="72" fillId="5" borderId="0" xfId="0" applyFont="1" applyFill="1" applyAlignment="1" applyProtection="1">
      <alignment horizontal="center" wrapText="1" readingOrder="1"/>
      <protection hidden="1"/>
    </xf>
    <xf numFmtId="0" fontId="71" fillId="13" borderId="0" xfId="0" applyFont="1" applyFill="1" applyAlignment="1" applyProtection="1">
      <alignment horizontal="center" wrapText="1" readingOrder="1"/>
      <protection hidden="1"/>
    </xf>
    <xf numFmtId="14" fontId="6" fillId="0" borderId="32" xfId="0" applyNumberFormat="1" applyFont="1" applyBorder="1" applyAlignment="1" applyProtection="1">
      <alignment horizontal="center" vertical="center" wrapText="1"/>
      <protection locked="0"/>
    </xf>
    <xf numFmtId="0" fontId="53" fillId="3" borderId="50" xfId="2" applyFont="1" applyFill="1" applyBorder="1" applyAlignment="1">
      <alignment horizontal="justify" vertical="center" wrapText="1"/>
    </xf>
    <xf numFmtId="0" fontId="53" fillId="3" borderId="51" xfId="2" applyFont="1" applyFill="1" applyBorder="1" applyAlignment="1">
      <alignment horizontal="justify" vertical="center" wrapText="1"/>
    </xf>
    <xf numFmtId="0" fontId="52" fillId="3" borderId="57" xfId="0" applyFont="1" applyFill="1" applyBorder="1" applyAlignment="1">
      <alignment horizontal="left" vertical="center" wrapText="1"/>
    </xf>
    <xf numFmtId="0" fontId="52" fillId="3" borderId="58" xfId="0" applyFont="1" applyFill="1" applyBorder="1" applyAlignment="1">
      <alignment horizontal="left" vertical="center" wrapText="1"/>
    </xf>
    <xf numFmtId="0" fontId="52" fillId="3" borderId="44" xfId="3" applyFont="1" applyFill="1" applyBorder="1" applyAlignment="1">
      <alignment horizontal="left" vertical="top" wrapText="1" readingOrder="1"/>
    </xf>
    <xf numFmtId="0" fontId="52" fillId="3" borderId="45" xfId="3" applyFont="1" applyFill="1" applyBorder="1" applyAlignment="1">
      <alignment horizontal="left" vertical="top" wrapText="1" readingOrder="1"/>
    </xf>
    <xf numFmtId="0" fontId="53" fillId="3" borderId="46" xfId="2" applyFont="1" applyFill="1" applyBorder="1" applyAlignment="1">
      <alignment horizontal="justify" vertical="center" wrapText="1"/>
    </xf>
    <xf numFmtId="0" fontId="53" fillId="3" borderId="47" xfId="2" applyFont="1" applyFill="1" applyBorder="1" applyAlignment="1">
      <alignment horizontal="justify" vertical="center" wrapText="1"/>
    </xf>
    <xf numFmtId="0" fontId="52" fillId="3" borderId="48" xfId="0" applyFont="1" applyFill="1" applyBorder="1" applyAlignment="1">
      <alignment horizontal="left" vertical="center" wrapText="1"/>
    </xf>
    <xf numFmtId="0" fontId="52" fillId="3" borderId="49" xfId="0" applyFont="1" applyFill="1" applyBorder="1" applyAlignment="1">
      <alignment horizontal="left" vertical="center" wrapText="1"/>
    </xf>
    <xf numFmtId="0" fontId="47" fillId="3" borderId="5"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6"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0" applyFont="1" applyFill="1" applyBorder="1" applyAlignment="1">
      <alignment horizontal="justify" vertical="center" wrapText="1"/>
    </xf>
    <xf numFmtId="0" fontId="53" fillId="3" borderId="53" xfId="0" applyFont="1" applyFill="1" applyBorder="1" applyAlignment="1">
      <alignment horizontal="justify" vertical="center" wrapText="1"/>
    </xf>
    <xf numFmtId="0" fontId="48" fillId="14" borderId="34" xfId="2" applyFont="1" applyFill="1" applyBorder="1" applyAlignment="1">
      <alignment horizontal="center" vertical="center" wrapText="1"/>
    </xf>
    <xf numFmtId="0" fontId="48" fillId="14" borderId="35" xfId="2" applyFont="1" applyFill="1" applyBorder="1" applyAlignment="1">
      <alignment horizontal="center" vertical="center" wrapText="1"/>
    </xf>
    <xf numFmtId="0" fontId="48" fillId="14" borderId="36" xfId="2" applyFont="1" applyFill="1" applyBorder="1" applyAlignment="1">
      <alignment horizontal="center" vertical="center" wrapText="1"/>
    </xf>
    <xf numFmtId="0" fontId="47" fillId="0" borderId="5"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6" xfId="2" quotePrefix="1" applyFont="1" applyBorder="1" applyAlignment="1">
      <alignment horizontal="left" vertical="center" wrapText="1"/>
    </xf>
    <xf numFmtId="0" fontId="47" fillId="0" borderId="54" xfId="2" quotePrefix="1" applyFont="1" applyBorder="1" applyAlignment="1">
      <alignment horizontal="left" vertical="center" wrapText="1"/>
    </xf>
    <xf numFmtId="0" fontId="47" fillId="0" borderId="55"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9" fillId="3" borderId="37" xfId="2" quotePrefix="1" applyFont="1" applyFill="1" applyBorder="1" applyAlignment="1">
      <alignment horizontal="left" vertical="top" wrapText="1"/>
    </xf>
    <xf numFmtId="0" fontId="50" fillId="3" borderId="38" xfId="2" quotePrefix="1" applyFont="1" applyFill="1" applyBorder="1" applyAlignment="1">
      <alignment horizontal="left" vertical="top" wrapText="1"/>
    </xf>
    <xf numFmtId="0" fontId="50" fillId="3" borderId="39" xfId="2" quotePrefix="1" applyFont="1" applyFill="1" applyBorder="1" applyAlignment="1">
      <alignment horizontal="left" vertical="top" wrapText="1"/>
    </xf>
    <xf numFmtId="0" fontId="47" fillId="0" borderId="5"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6" xfId="2" quotePrefix="1" applyFont="1" applyBorder="1" applyAlignment="1">
      <alignment horizontal="left" vertical="top" wrapText="1"/>
    </xf>
    <xf numFmtId="0" fontId="52" fillId="14" borderId="40" xfId="3" applyFont="1" applyFill="1" applyBorder="1" applyAlignment="1">
      <alignment horizontal="center" vertical="center" wrapText="1"/>
    </xf>
    <xf numFmtId="0" fontId="52" fillId="14" borderId="41" xfId="3" applyFont="1" applyFill="1" applyBorder="1" applyAlignment="1">
      <alignment horizontal="center" vertical="center" wrapText="1"/>
    </xf>
    <xf numFmtId="0" fontId="52" fillId="14" borderId="42" xfId="2" applyFont="1" applyFill="1" applyBorder="1" applyAlignment="1">
      <alignment horizontal="center" vertical="center"/>
    </xf>
    <xf numFmtId="0" fontId="52"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6" fillId="0" borderId="66"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protection hidden="1"/>
    </xf>
    <xf numFmtId="0" fontId="67" fillId="0" borderId="66" xfId="0" applyFont="1" applyBorder="1" applyAlignment="1" applyProtection="1">
      <alignment horizontal="center" vertical="center" textRotation="90" wrapText="1"/>
      <protection hidden="1"/>
    </xf>
    <xf numFmtId="0" fontId="67" fillId="0" borderId="67" xfId="0" applyFont="1" applyBorder="1" applyAlignment="1" applyProtection="1">
      <alignment horizontal="center" vertical="center" textRotation="90" wrapText="1"/>
      <protection hidden="1"/>
    </xf>
    <xf numFmtId="0" fontId="6" fillId="0" borderId="66" xfId="0" quotePrefix="1" applyFont="1" applyBorder="1" applyAlignment="1" applyProtection="1">
      <alignment horizontal="left" vertical="center" wrapText="1"/>
      <protection locked="0"/>
    </xf>
    <xf numFmtId="0" fontId="6" fillId="0" borderId="67" xfId="0" quotePrefix="1" applyFont="1" applyBorder="1" applyAlignment="1" applyProtection="1">
      <alignment horizontal="left" vertical="center" wrapText="1"/>
      <protection locked="0"/>
    </xf>
    <xf numFmtId="0" fontId="6" fillId="0" borderId="66" xfId="0" quotePrefix="1" applyFont="1" applyBorder="1" applyAlignment="1" applyProtection="1">
      <alignment horizontal="center" vertical="center" wrapText="1"/>
      <protection locked="0"/>
    </xf>
    <xf numFmtId="0" fontId="6" fillId="0" borderId="67" xfId="0" quotePrefix="1" applyFont="1" applyBorder="1" applyAlignment="1" applyProtection="1">
      <alignment horizontal="center" vertical="center" wrapText="1"/>
      <protection locked="0"/>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6" xfId="0" applyFont="1" applyBorder="1" applyAlignment="1" applyProtection="1">
      <alignment horizontal="center" vertical="center"/>
      <protection hidden="1"/>
    </xf>
    <xf numFmtId="0" fontId="6" fillId="0" borderId="67" xfId="0" applyFont="1" applyBorder="1" applyAlignment="1" applyProtection="1">
      <alignment horizontal="center" vertical="center"/>
      <protection hidden="1"/>
    </xf>
    <xf numFmtId="0" fontId="6" fillId="0" borderId="66" xfId="0" applyFont="1" applyBorder="1" applyAlignment="1" applyProtection="1">
      <alignment horizontal="center" vertical="top" textRotation="90"/>
      <protection locked="0"/>
    </xf>
    <xf numFmtId="0" fontId="6" fillId="0" borderId="67" xfId="0" applyFont="1" applyBorder="1" applyAlignment="1" applyProtection="1">
      <alignment horizontal="center" vertical="top" textRotation="90"/>
      <protection locked="0"/>
    </xf>
    <xf numFmtId="0" fontId="6" fillId="0" borderId="67" xfId="0" applyFont="1" applyBorder="1" applyAlignment="1" applyProtection="1">
      <alignment horizontal="center" vertical="center" wrapText="1"/>
      <protection hidden="1"/>
    </xf>
    <xf numFmtId="9" fontId="6" fillId="0" borderId="66" xfId="0" applyNumberFormat="1" applyFont="1" applyBorder="1" applyAlignment="1" applyProtection="1">
      <alignment horizontal="center" vertical="center" wrapText="1"/>
      <protection hidden="1"/>
    </xf>
    <xf numFmtId="9" fontId="6" fillId="0" borderId="67" xfId="0" applyNumberFormat="1" applyFont="1" applyBorder="1" applyAlignment="1" applyProtection="1">
      <alignment horizontal="center" vertical="center" wrapText="1"/>
      <protection hidden="1"/>
    </xf>
    <xf numFmtId="0" fontId="67" fillId="0" borderId="66" xfId="0" applyFont="1" applyBorder="1" applyAlignment="1" applyProtection="1">
      <alignment horizontal="center" vertical="center"/>
      <protection hidden="1"/>
    </xf>
    <xf numFmtId="0" fontId="67" fillId="0" borderId="67" xfId="0" applyFont="1" applyBorder="1" applyAlignment="1" applyProtection="1">
      <alignment horizontal="center" vertical="center"/>
      <protection hidden="1"/>
    </xf>
    <xf numFmtId="0" fontId="67" fillId="0" borderId="66" xfId="0" applyFont="1" applyBorder="1" applyAlignment="1" applyProtection="1">
      <alignment horizontal="left" vertical="center" wrapText="1"/>
      <protection hidden="1"/>
    </xf>
    <xf numFmtId="0" fontId="67" fillId="0" borderId="67" xfId="0" applyFont="1" applyBorder="1" applyAlignment="1" applyProtection="1">
      <alignment horizontal="left" vertical="center" wrapText="1"/>
      <protection hidden="1"/>
    </xf>
    <xf numFmtId="9" fontId="6" fillId="0" borderId="66" xfId="0" applyNumberFormat="1" applyFont="1" applyBorder="1" applyAlignment="1" applyProtection="1">
      <alignment horizontal="center" vertical="center" wrapText="1"/>
      <protection locked="0"/>
    </xf>
    <xf numFmtId="9" fontId="6" fillId="0" borderId="67" xfId="0" applyNumberFormat="1" applyFont="1" applyBorder="1" applyAlignment="1" applyProtection="1">
      <alignment horizontal="center" vertical="center" wrapText="1"/>
      <protection locked="0"/>
    </xf>
    <xf numFmtId="0" fontId="57" fillId="0" borderId="19" xfId="0" applyFont="1" applyBorder="1" applyAlignment="1" applyProtection="1">
      <alignment horizontal="center" wrapText="1"/>
      <protection locked="0"/>
    </xf>
    <xf numFmtId="0" fontId="59" fillId="7" borderId="19" xfId="0" applyFont="1" applyFill="1" applyBorder="1" applyAlignment="1">
      <alignment horizontal="center" vertical="center" textRotation="90" wrapText="1"/>
    </xf>
    <xf numFmtId="0" fontId="59" fillId="7" borderId="19" xfId="0" applyFont="1" applyFill="1" applyBorder="1" applyAlignment="1">
      <alignment horizontal="center" vertical="center" wrapText="1"/>
    </xf>
    <xf numFmtId="0" fontId="6" fillId="0" borderId="66"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1" fillId="0" borderId="19"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5" fillId="0" borderId="19" xfId="0" applyFont="1" applyBorder="1" applyAlignment="1" applyProtection="1">
      <alignment horizontal="center" vertical="center"/>
      <protection locked="0"/>
    </xf>
    <xf numFmtId="0" fontId="59" fillId="7" borderId="19" xfId="0" applyFont="1" applyFill="1" applyBorder="1" applyAlignment="1">
      <alignment horizontal="center" vertical="center"/>
    </xf>
    <xf numFmtId="0" fontId="63" fillId="0" borderId="65" xfId="0" applyFont="1" applyBorder="1" applyAlignment="1">
      <alignment horizontal="center" vertical="center" wrapText="1"/>
    </xf>
    <xf numFmtId="0" fontId="64" fillId="0" borderId="65" xfId="0" applyFont="1" applyBorder="1" applyAlignment="1">
      <alignment horizontal="center" vertical="center" wrapText="1"/>
    </xf>
    <xf numFmtId="0" fontId="48" fillId="0" borderId="63" xfId="0" applyFont="1" applyBorder="1" applyAlignment="1">
      <alignment horizontal="left" vertical="center" wrapText="1"/>
    </xf>
    <xf numFmtId="0" fontId="48" fillId="0" borderId="62" xfId="0" applyFont="1" applyBorder="1" applyAlignment="1">
      <alignment horizontal="left" vertical="center" wrapText="1"/>
    </xf>
    <xf numFmtId="0" fontId="48" fillId="0" borderId="64" xfId="0" applyFont="1" applyBorder="1" applyAlignment="1">
      <alignment horizontal="left" vertical="center" wrapText="1"/>
    </xf>
    <xf numFmtId="0" fontId="62" fillId="0" borderId="19" xfId="0" applyFont="1" applyBorder="1" applyAlignment="1">
      <alignment horizontal="left" vertical="center" wrapText="1"/>
    </xf>
    <xf numFmtId="0" fontId="58" fillId="7" borderId="63" xfId="0" applyFont="1" applyFill="1" applyBorder="1" applyAlignment="1">
      <alignment horizontal="center" vertical="center"/>
    </xf>
    <xf numFmtId="0" fontId="58" fillId="7" borderId="64" xfId="0" applyFont="1" applyFill="1" applyBorder="1" applyAlignment="1">
      <alignment horizontal="center" vertical="center"/>
    </xf>
    <xf numFmtId="0" fontId="66" fillId="0" borderId="63" xfId="0" applyFont="1" applyBorder="1" applyAlignment="1">
      <alignment horizontal="left" vertical="center"/>
    </xf>
    <xf numFmtId="0" fontId="66" fillId="0" borderId="62" xfId="0" applyFont="1" applyBorder="1" applyAlignment="1">
      <alignment horizontal="left" vertical="center"/>
    </xf>
    <xf numFmtId="0" fontId="59" fillId="7" borderId="20" xfId="0" applyFont="1" applyFill="1" applyBorder="1" applyAlignment="1">
      <alignment horizontal="center" vertical="center"/>
    </xf>
    <xf numFmtId="0" fontId="59" fillId="7" borderId="19" xfId="0" applyFont="1" applyFill="1" applyBorder="1" applyAlignment="1">
      <alignment horizontal="center" vertical="center" textRotation="90"/>
    </xf>
    <xf numFmtId="0" fontId="59" fillId="7" borderId="61" xfId="0" applyFont="1" applyFill="1" applyBorder="1" applyAlignment="1">
      <alignment horizontal="center" vertical="center"/>
    </xf>
    <xf numFmtId="0" fontId="59" fillId="7" borderId="55" xfId="0" applyFont="1" applyFill="1" applyBorder="1" applyAlignment="1">
      <alignment horizontal="center" vertical="center"/>
    </xf>
    <xf numFmtId="9" fontId="6" fillId="0" borderId="66" xfId="0" applyNumberFormat="1" applyFont="1" applyBorder="1" applyAlignment="1" applyProtection="1">
      <alignment horizontal="center" vertical="top" wrapText="1"/>
      <protection hidden="1"/>
    </xf>
    <xf numFmtId="9" fontId="6" fillId="0" borderId="20" xfId="0" applyNumberFormat="1" applyFont="1" applyBorder="1" applyAlignment="1" applyProtection="1">
      <alignment horizontal="center" vertical="top" wrapText="1"/>
      <protection hidden="1"/>
    </xf>
    <xf numFmtId="9" fontId="6" fillId="0" borderId="66" xfId="0" applyNumberFormat="1" applyFont="1" applyBorder="1" applyAlignment="1" applyProtection="1">
      <alignment horizontal="center" vertical="top"/>
      <protection hidden="1"/>
    </xf>
    <xf numFmtId="9" fontId="6" fillId="0" borderId="67" xfId="0" applyNumberFormat="1" applyFont="1" applyBorder="1" applyAlignment="1" applyProtection="1">
      <alignment horizontal="center" vertical="top"/>
      <protection hidden="1"/>
    </xf>
    <xf numFmtId="9" fontId="6" fillId="0" borderId="66" xfId="0" applyNumberFormat="1" applyFont="1" applyBorder="1" applyAlignment="1" applyProtection="1">
      <alignment horizontal="center" vertical="center"/>
      <protection hidden="1"/>
    </xf>
    <xf numFmtId="9" fontId="6" fillId="0" borderId="67" xfId="0" applyNumberFormat="1" applyFont="1" applyBorder="1" applyAlignment="1" applyProtection="1">
      <alignment horizontal="center" vertical="center"/>
      <protection hidden="1"/>
    </xf>
    <xf numFmtId="0" fontId="67" fillId="0" borderId="66" xfId="0" applyFont="1" applyBorder="1" applyAlignment="1" applyProtection="1">
      <alignment horizontal="center" vertical="top" textRotation="90" wrapText="1"/>
      <protection hidden="1"/>
    </xf>
    <xf numFmtId="0" fontId="67" fillId="0" borderId="67" xfId="0" applyFont="1" applyBorder="1" applyAlignment="1" applyProtection="1">
      <alignment horizontal="center" vertical="top" textRotation="90" wrapText="1"/>
      <protection hidden="1"/>
    </xf>
    <xf numFmtId="0" fontId="67" fillId="0" borderId="66" xfId="0" applyFont="1" applyBorder="1" applyAlignment="1" applyProtection="1">
      <alignment horizontal="center" vertical="top" textRotation="90"/>
      <protection hidden="1"/>
    </xf>
    <xf numFmtId="0" fontId="67" fillId="0" borderId="67" xfId="0" applyFont="1" applyBorder="1" applyAlignment="1" applyProtection="1">
      <alignment horizontal="center" vertical="top" textRotation="90"/>
      <protection hidden="1"/>
    </xf>
    <xf numFmtId="164" fontId="6" fillId="0" borderId="66" xfId="1" applyNumberFormat="1" applyFont="1" applyBorder="1" applyAlignment="1">
      <alignment horizontal="center" vertical="top"/>
    </xf>
    <xf numFmtId="164" fontId="6" fillId="0" borderId="67" xfId="1" applyNumberFormat="1" applyFont="1" applyBorder="1" applyAlignment="1">
      <alignment horizontal="center" vertical="top"/>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1" xfId="0" applyFont="1" applyFill="1" applyBorder="1" applyAlignment="1">
      <alignment horizontal="center" vertical="center" wrapText="1" readingOrder="1"/>
    </xf>
    <xf numFmtId="0" fontId="40" fillId="11" borderId="12"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1" fillId="0" borderId="3" xfId="0" applyFont="1" applyBorder="1" applyAlignment="1">
      <alignment horizontal="center" vertical="center" wrapText="1"/>
    </xf>
    <xf numFmtId="0" fontId="41" fillId="0" borderId="10" xfId="0" applyFont="1" applyBorder="1" applyAlignment="1">
      <alignment horizontal="center" vertical="center"/>
    </xf>
    <xf numFmtId="0" fontId="41" fillId="0" borderId="5" xfId="0" applyFont="1" applyBorder="1" applyAlignment="1">
      <alignment horizontal="center" vertical="center" wrapText="1"/>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0" fillId="5" borderId="11" xfId="0" applyFont="1" applyFill="1" applyBorder="1" applyAlignment="1">
      <alignment horizontal="center" vertical="center" wrapText="1" readingOrder="1"/>
    </xf>
    <xf numFmtId="0" fontId="40" fillId="5" borderId="12" xfId="0" applyFont="1" applyFill="1" applyBorder="1" applyAlignment="1">
      <alignment horizontal="center" vertical="center" wrapText="1" readingOrder="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13" borderId="1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1" fillId="0" borderId="4" xfId="0" applyFont="1" applyBorder="1" applyAlignment="1">
      <alignment horizontal="center" vertical="center"/>
    </xf>
    <xf numFmtId="0" fontId="41" fillId="0" borderId="10"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5">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392906</xdr:colOff>
      <xdr:row>2</xdr:row>
      <xdr:rowOff>76201</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40656" cy="79057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 dataDxfId="23">
  <autoFilter ref="B209:C219" xr:uid="{00000000-0009-0000-0100-000001000000}"/>
  <tableColumns count="2">
    <tableColumn id="1" xr3:uid="{00000000-0010-0000-0000-000001000000}" name="Criterios" dataDxfId="22"/>
    <tableColumn id="2" xr3:uid="{00000000-0010-0000-0000-000002000000}" name="Subcriterios" dataDxfId="2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g/personal/apoyogestionestrategica_itc_edu_co/Erpatd7-GylLvKN4S5xUM9sB-j0VqYQZLdzS__rTsAyxkA?e=qwuqjb" TargetMode="External"/><Relationship Id="rId1" Type="http://schemas.openxmlformats.org/officeDocument/2006/relationships/hyperlink" Target="../../../../../../../../../../../../../../../:f:/g/personal/apoyogestionestrategica_itc_edu_co/Erpatd7-GylLvKN4S5xUM9sB-j0VqYQZLdzS__rTsAyxkA?e=qwuqjb"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7" zoomScale="130" zoomScaleNormal="130" workbookViewId="0">
      <selection activeCell="E23" sqref="E23:F23"/>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253" t="s">
        <v>160</v>
      </c>
      <c r="C2" s="254"/>
      <c r="D2" s="254"/>
      <c r="E2" s="254"/>
      <c r="F2" s="254"/>
      <c r="G2" s="254"/>
      <c r="H2" s="255"/>
    </row>
    <row r="3" spans="2:8" x14ac:dyDescent="0.25">
      <c r="B3" s="71"/>
      <c r="C3" s="72"/>
      <c r="D3" s="72"/>
      <c r="E3" s="72"/>
      <c r="F3" s="72"/>
      <c r="G3" s="72"/>
      <c r="H3" s="73"/>
    </row>
    <row r="4" spans="2:8" ht="63" customHeight="1" x14ac:dyDescent="0.25">
      <c r="B4" s="256" t="s">
        <v>203</v>
      </c>
      <c r="C4" s="257"/>
      <c r="D4" s="257"/>
      <c r="E4" s="257"/>
      <c r="F4" s="257"/>
      <c r="G4" s="257"/>
      <c r="H4" s="258"/>
    </row>
    <row r="5" spans="2:8" ht="63" customHeight="1" x14ac:dyDescent="0.25">
      <c r="B5" s="259"/>
      <c r="C5" s="260"/>
      <c r="D5" s="260"/>
      <c r="E5" s="260"/>
      <c r="F5" s="260"/>
      <c r="G5" s="260"/>
      <c r="H5" s="261"/>
    </row>
    <row r="6" spans="2:8" ht="16.5" x14ac:dyDescent="0.25">
      <c r="B6" s="262" t="s">
        <v>158</v>
      </c>
      <c r="C6" s="263"/>
      <c r="D6" s="263"/>
      <c r="E6" s="263"/>
      <c r="F6" s="263"/>
      <c r="G6" s="263"/>
      <c r="H6" s="264"/>
    </row>
    <row r="7" spans="2:8" ht="95.25" customHeight="1" x14ac:dyDescent="0.25">
      <c r="B7" s="272" t="s">
        <v>163</v>
      </c>
      <c r="C7" s="273"/>
      <c r="D7" s="273"/>
      <c r="E7" s="273"/>
      <c r="F7" s="273"/>
      <c r="G7" s="273"/>
      <c r="H7" s="274"/>
    </row>
    <row r="8" spans="2:8" ht="16.5" x14ac:dyDescent="0.25">
      <c r="B8" s="107"/>
      <c r="C8" s="108"/>
      <c r="D8" s="108"/>
      <c r="E8" s="108"/>
      <c r="F8" s="108"/>
      <c r="G8" s="108"/>
      <c r="H8" s="109"/>
    </row>
    <row r="9" spans="2:8" ht="16.5" customHeight="1" x14ac:dyDescent="0.25">
      <c r="B9" s="265" t="s">
        <v>196</v>
      </c>
      <c r="C9" s="266"/>
      <c r="D9" s="266"/>
      <c r="E9" s="266"/>
      <c r="F9" s="266"/>
      <c r="G9" s="266"/>
      <c r="H9" s="267"/>
    </row>
    <row r="10" spans="2:8" ht="44.25" customHeight="1" x14ac:dyDescent="0.25">
      <c r="B10" s="265"/>
      <c r="C10" s="266"/>
      <c r="D10" s="266"/>
      <c r="E10" s="266"/>
      <c r="F10" s="266"/>
      <c r="G10" s="266"/>
      <c r="H10" s="267"/>
    </row>
    <row r="11" spans="2:8" ht="15.75" thickBot="1" x14ac:dyDescent="0.3">
      <c r="B11" s="96"/>
      <c r="C11" s="99"/>
      <c r="D11" s="104"/>
      <c r="E11" s="105"/>
      <c r="F11" s="105"/>
      <c r="G11" s="106"/>
      <c r="H11" s="100"/>
    </row>
    <row r="12" spans="2:8" ht="15.75" thickTop="1" x14ac:dyDescent="0.25">
      <c r="B12" s="96"/>
      <c r="C12" s="268" t="s">
        <v>159</v>
      </c>
      <c r="D12" s="269"/>
      <c r="E12" s="270" t="s">
        <v>197</v>
      </c>
      <c r="F12" s="271"/>
      <c r="G12" s="99"/>
      <c r="H12" s="100"/>
    </row>
    <row r="13" spans="2:8" ht="35.25" customHeight="1" x14ac:dyDescent="0.25">
      <c r="B13" s="96"/>
      <c r="C13" s="240" t="s">
        <v>190</v>
      </c>
      <c r="D13" s="241"/>
      <c r="E13" s="242" t="s">
        <v>195</v>
      </c>
      <c r="F13" s="243"/>
      <c r="G13" s="99"/>
      <c r="H13" s="100"/>
    </row>
    <row r="14" spans="2:8" ht="17.25" customHeight="1" x14ac:dyDescent="0.25">
      <c r="B14" s="96"/>
      <c r="C14" s="240" t="s">
        <v>191</v>
      </c>
      <c r="D14" s="241"/>
      <c r="E14" s="242" t="s">
        <v>193</v>
      </c>
      <c r="F14" s="243"/>
      <c r="G14" s="99"/>
      <c r="H14" s="100"/>
    </row>
    <row r="15" spans="2:8" ht="19.5" customHeight="1" x14ac:dyDescent="0.25">
      <c r="B15" s="96"/>
      <c r="C15" s="240" t="s">
        <v>192</v>
      </c>
      <c r="D15" s="241"/>
      <c r="E15" s="242" t="s">
        <v>194</v>
      </c>
      <c r="F15" s="243"/>
      <c r="G15" s="99"/>
      <c r="H15" s="100"/>
    </row>
    <row r="16" spans="2:8" ht="69.75" customHeight="1" x14ac:dyDescent="0.25">
      <c r="B16" s="96"/>
      <c r="C16" s="240" t="s">
        <v>161</v>
      </c>
      <c r="D16" s="241"/>
      <c r="E16" s="242" t="s">
        <v>162</v>
      </c>
      <c r="F16" s="243"/>
      <c r="G16" s="99"/>
      <c r="H16" s="100"/>
    </row>
    <row r="17" spans="2:8" ht="34.5" customHeight="1" x14ac:dyDescent="0.25">
      <c r="B17" s="96"/>
      <c r="C17" s="244" t="s">
        <v>2</v>
      </c>
      <c r="D17" s="245"/>
      <c r="E17" s="236" t="s">
        <v>204</v>
      </c>
      <c r="F17" s="237"/>
      <c r="G17" s="99"/>
      <c r="H17" s="100"/>
    </row>
    <row r="18" spans="2:8" ht="27.75" customHeight="1" x14ac:dyDescent="0.25">
      <c r="B18" s="96"/>
      <c r="C18" s="244" t="s">
        <v>3</v>
      </c>
      <c r="D18" s="245"/>
      <c r="E18" s="236" t="s">
        <v>205</v>
      </c>
      <c r="F18" s="237"/>
      <c r="G18" s="99"/>
      <c r="H18" s="100"/>
    </row>
    <row r="19" spans="2:8" ht="28.5" customHeight="1" x14ac:dyDescent="0.25">
      <c r="B19" s="96"/>
      <c r="C19" s="244" t="s">
        <v>39</v>
      </c>
      <c r="D19" s="245"/>
      <c r="E19" s="236" t="s">
        <v>206</v>
      </c>
      <c r="F19" s="237"/>
      <c r="G19" s="99"/>
      <c r="H19" s="100"/>
    </row>
    <row r="20" spans="2:8" ht="72.75" customHeight="1" x14ac:dyDescent="0.25">
      <c r="B20" s="96"/>
      <c r="C20" s="244" t="s">
        <v>1</v>
      </c>
      <c r="D20" s="245"/>
      <c r="E20" s="236" t="s">
        <v>207</v>
      </c>
      <c r="F20" s="237"/>
      <c r="G20" s="99"/>
      <c r="H20" s="100"/>
    </row>
    <row r="21" spans="2:8" ht="64.5" customHeight="1" x14ac:dyDescent="0.25">
      <c r="B21" s="96"/>
      <c r="C21" s="244" t="s">
        <v>47</v>
      </c>
      <c r="D21" s="245"/>
      <c r="E21" s="236" t="s">
        <v>165</v>
      </c>
      <c r="F21" s="237"/>
      <c r="G21" s="99"/>
      <c r="H21" s="100"/>
    </row>
    <row r="22" spans="2:8" ht="71.25" customHeight="1" x14ac:dyDescent="0.25">
      <c r="B22" s="96"/>
      <c r="C22" s="244" t="s">
        <v>164</v>
      </c>
      <c r="D22" s="245"/>
      <c r="E22" s="236" t="s">
        <v>166</v>
      </c>
      <c r="F22" s="237"/>
      <c r="G22" s="99"/>
      <c r="H22" s="100"/>
    </row>
    <row r="23" spans="2:8" ht="55.5" customHeight="1" x14ac:dyDescent="0.25">
      <c r="B23" s="96"/>
      <c r="C23" s="238" t="s">
        <v>167</v>
      </c>
      <c r="D23" s="239"/>
      <c r="E23" s="236" t="s">
        <v>168</v>
      </c>
      <c r="F23" s="237"/>
      <c r="G23" s="99"/>
      <c r="H23" s="100"/>
    </row>
    <row r="24" spans="2:8" ht="42" customHeight="1" x14ac:dyDescent="0.25">
      <c r="B24" s="96"/>
      <c r="C24" s="238" t="s">
        <v>45</v>
      </c>
      <c r="D24" s="239"/>
      <c r="E24" s="236" t="s">
        <v>169</v>
      </c>
      <c r="F24" s="237"/>
      <c r="G24" s="99"/>
      <c r="H24" s="100"/>
    </row>
    <row r="25" spans="2:8" ht="59.25" customHeight="1" x14ac:dyDescent="0.25">
      <c r="B25" s="96"/>
      <c r="C25" s="238" t="s">
        <v>157</v>
      </c>
      <c r="D25" s="239"/>
      <c r="E25" s="236" t="s">
        <v>170</v>
      </c>
      <c r="F25" s="237"/>
      <c r="G25" s="99"/>
      <c r="H25" s="100"/>
    </row>
    <row r="26" spans="2:8" ht="23.25" customHeight="1" x14ac:dyDescent="0.25">
      <c r="B26" s="96"/>
      <c r="C26" s="238" t="s">
        <v>12</v>
      </c>
      <c r="D26" s="239"/>
      <c r="E26" s="236" t="s">
        <v>171</v>
      </c>
      <c r="F26" s="237"/>
      <c r="G26" s="99"/>
      <c r="H26" s="100"/>
    </row>
    <row r="27" spans="2:8" ht="30.75" customHeight="1" x14ac:dyDescent="0.25">
      <c r="B27" s="96"/>
      <c r="C27" s="238" t="s">
        <v>175</v>
      </c>
      <c r="D27" s="239"/>
      <c r="E27" s="236" t="s">
        <v>172</v>
      </c>
      <c r="F27" s="237"/>
      <c r="G27" s="99"/>
      <c r="H27" s="100"/>
    </row>
    <row r="28" spans="2:8" ht="35.25" customHeight="1" x14ac:dyDescent="0.25">
      <c r="B28" s="96"/>
      <c r="C28" s="238" t="s">
        <v>176</v>
      </c>
      <c r="D28" s="239"/>
      <c r="E28" s="236" t="s">
        <v>173</v>
      </c>
      <c r="F28" s="237"/>
      <c r="G28" s="99"/>
      <c r="H28" s="100"/>
    </row>
    <row r="29" spans="2:8" ht="33" customHeight="1" x14ac:dyDescent="0.25">
      <c r="B29" s="96"/>
      <c r="C29" s="238" t="s">
        <v>176</v>
      </c>
      <c r="D29" s="239"/>
      <c r="E29" s="236" t="s">
        <v>173</v>
      </c>
      <c r="F29" s="237"/>
      <c r="G29" s="99"/>
      <c r="H29" s="100"/>
    </row>
    <row r="30" spans="2:8" ht="30" customHeight="1" x14ac:dyDescent="0.25">
      <c r="B30" s="96"/>
      <c r="C30" s="238" t="s">
        <v>177</v>
      </c>
      <c r="D30" s="239"/>
      <c r="E30" s="236" t="s">
        <v>174</v>
      </c>
      <c r="F30" s="237"/>
      <c r="G30" s="99"/>
      <c r="H30" s="100"/>
    </row>
    <row r="31" spans="2:8" ht="35.25" customHeight="1" x14ac:dyDescent="0.25">
      <c r="B31" s="96"/>
      <c r="C31" s="238" t="s">
        <v>178</v>
      </c>
      <c r="D31" s="239"/>
      <c r="E31" s="236" t="s">
        <v>179</v>
      </c>
      <c r="F31" s="237"/>
      <c r="G31" s="99"/>
      <c r="H31" s="100"/>
    </row>
    <row r="32" spans="2:8" ht="31.5" customHeight="1" x14ac:dyDescent="0.25">
      <c r="B32" s="96"/>
      <c r="C32" s="238" t="s">
        <v>180</v>
      </c>
      <c r="D32" s="239"/>
      <c r="E32" s="236" t="s">
        <v>181</v>
      </c>
      <c r="F32" s="237"/>
      <c r="G32" s="99"/>
      <c r="H32" s="100"/>
    </row>
    <row r="33" spans="2:8" ht="35.25" customHeight="1" x14ac:dyDescent="0.25">
      <c r="B33" s="96"/>
      <c r="C33" s="238" t="s">
        <v>182</v>
      </c>
      <c r="D33" s="239"/>
      <c r="E33" s="236" t="s">
        <v>183</v>
      </c>
      <c r="F33" s="237"/>
      <c r="G33" s="99"/>
      <c r="H33" s="100"/>
    </row>
    <row r="34" spans="2:8" ht="59.25" customHeight="1" x14ac:dyDescent="0.25">
      <c r="B34" s="96"/>
      <c r="C34" s="238" t="s">
        <v>184</v>
      </c>
      <c r="D34" s="239"/>
      <c r="E34" s="236" t="s">
        <v>185</v>
      </c>
      <c r="F34" s="237"/>
      <c r="G34" s="99"/>
      <c r="H34" s="100"/>
    </row>
    <row r="35" spans="2:8" ht="29.25" customHeight="1" x14ac:dyDescent="0.25">
      <c r="B35" s="96"/>
      <c r="C35" s="238" t="s">
        <v>29</v>
      </c>
      <c r="D35" s="239"/>
      <c r="E35" s="236" t="s">
        <v>186</v>
      </c>
      <c r="F35" s="237"/>
      <c r="G35" s="99"/>
      <c r="H35" s="100"/>
    </row>
    <row r="36" spans="2:8" ht="82.5" customHeight="1" x14ac:dyDescent="0.25">
      <c r="B36" s="96"/>
      <c r="C36" s="238" t="s">
        <v>188</v>
      </c>
      <c r="D36" s="239"/>
      <c r="E36" s="236" t="s">
        <v>187</v>
      </c>
      <c r="F36" s="237"/>
      <c r="G36" s="99"/>
      <c r="H36" s="100"/>
    </row>
    <row r="37" spans="2:8" ht="46.5" customHeight="1" x14ac:dyDescent="0.25">
      <c r="B37" s="96"/>
      <c r="C37" s="238" t="s">
        <v>36</v>
      </c>
      <c r="D37" s="239"/>
      <c r="E37" s="236" t="s">
        <v>189</v>
      </c>
      <c r="F37" s="237"/>
      <c r="G37" s="99"/>
      <c r="H37" s="100"/>
    </row>
    <row r="38" spans="2:8" ht="6.75" customHeight="1" thickBot="1" x14ac:dyDescent="0.3">
      <c r="B38" s="96"/>
      <c r="C38" s="249"/>
      <c r="D38" s="250"/>
      <c r="E38" s="251"/>
      <c r="F38" s="252"/>
      <c r="G38" s="99"/>
      <c r="H38" s="100"/>
    </row>
    <row r="39" spans="2:8" ht="15.75" thickTop="1" x14ac:dyDescent="0.25">
      <c r="B39" s="96"/>
      <c r="C39" s="97"/>
      <c r="D39" s="97"/>
      <c r="E39" s="98"/>
      <c r="F39" s="98"/>
      <c r="G39" s="99"/>
      <c r="H39" s="100"/>
    </row>
    <row r="40" spans="2:8" ht="21" customHeight="1" x14ac:dyDescent="0.25">
      <c r="B40" s="246" t="s">
        <v>198</v>
      </c>
      <c r="C40" s="247"/>
      <c r="D40" s="247"/>
      <c r="E40" s="247"/>
      <c r="F40" s="247"/>
      <c r="G40" s="247"/>
      <c r="H40" s="248"/>
    </row>
    <row r="41" spans="2:8" ht="20.25" customHeight="1" x14ac:dyDescent="0.25">
      <c r="B41" s="246" t="s">
        <v>199</v>
      </c>
      <c r="C41" s="247"/>
      <c r="D41" s="247"/>
      <c r="E41" s="247"/>
      <c r="F41" s="247"/>
      <c r="G41" s="247"/>
      <c r="H41" s="248"/>
    </row>
    <row r="42" spans="2:8" ht="20.25" customHeight="1" x14ac:dyDescent="0.25">
      <c r="B42" s="246" t="s">
        <v>200</v>
      </c>
      <c r="C42" s="247"/>
      <c r="D42" s="247"/>
      <c r="E42" s="247"/>
      <c r="F42" s="247"/>
      <c r="G42" s="247"/>
      <c r="H42" s="248"/>
    </row>
    <row r="43" spans="2:8" ht="20.25" customHeight="1" x14ac:dyDescent="0.25">
      <c r="B43" s="246" t="s">
        <v>201</v>
      </c>
      <c r="C43" s="247"/>
      <c r="D43" s="247"/>
      <c r="E43" s="247"/>
      <c r="F43" s="247"/>
      <c r="G43" s="247"/>
      <c r="H43" s="248"/>
    </row>
    <row r="44" spans="2:8" x14ac:dyDescent="0.25">
      <c r="B44" s="246" t="s">
        <v>202</v>
      </c>
      <c r="C44" s="247"/>
      <c r="D44" s="247"/>
      <c r="E44" s="247"/>
      <c r="F44" s="247"/>
      <c r="G44" s="247"/>
      <c r="H44" s="248"/>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37</v>
      </c>
    </row>
    <row r="21" spans="1:1" x14ac:dyDescent="0.2">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L23"/>
  <sheetViews>
    <sheetView showGridLines="0" tabSelected="1" topLeftCell="G17" zoomScale="95" zoomScaleNormal="95" workbookViewId="0">
      <selection activeCell="P27" sqref="P27"/>
    </sheetView>
  </sheetViews>
  <sheetFormatPr baseColWidth="10" defaultColWidth="11.42578125" defaultRowHeight="16.5" x14ac:dyDescent="0.3"/>
  <cols>
    <col min="1" max="1" width="4.7109375" style="2" customWidth="1"/>
    <col min="2" max="2" width="11.140625" style="2" bestFit="1" customWidth="1"/>
    <col min="3" max="3" width="14.28515625" style="2" customWidth="1"/>
    <col min="4" max="4" width="14" style="2" customWidth="1"/>
    <col min="5" max="5" width="25.5703125" style="2" bestFit="1" customWidth="1"/>
    <col min="6" max="6" width="30" style="1" customWidth="1"/>
    <col min="7" max="7" width="15.140625" style="4" customWidth="1"/>
    <col min="8" max="8" width="12.85546875" style="4" customWidth="1"/>
    <col min="9" max="9" width="15.42578125" style="4" customWidth="1"/>
    <col min="10" max="10" width="6.42578125" style="1" customWidth="1"/>
    <col min="11" max="11" width="21.28515625" style="1" customWidth="1"/>
    <col min="12" max="12" width="8.5703125" style="1" customWidth="1"/>
    <col min="13" max="13" width="26.85546875" style="1" customWidth="1"/>
    <col min="14" max="14" width="22" style="1" customWidth="1"/>
    <col min="15" max="15" width="9.28515625" style="1" customWidth="1"/>
    <col min="16" max="16" width="4.28515625" style="1" customWidth="1"/>
    <col min="17" max="17" width="13.7109375" style="1" customWidth="1"/>
    <col min="18" max="18" width="21.7109375" style="1" customWidth="1"/>
    <col min="19" max="19" width="38.140625" style="1" customWidth="1"/>
    <col min="20" max="20" width="16.140625" style="190" customWidth="1"/>
    <col min="21" max="21" width="12.85546875" style="1" hidden="1" customWidth="1"/>
    <col min="22" max="22" width="18.5703125" style="1" hidden="1" customWidth="1"/>
    <col min="23" max="23" width="5.7109375" style="1" hidden="1" customWidth="1"/>
    <col min="24" max="24" width="4.5703125" style="1" hidden="1" customWidth="1"/>
    <col min="25" max="25" width="5.140625" style="1" hidden="1" customWidth="1"/>
    <col min="26" max="26" width="5.28515625" style="1" hidden="1" customWidth="1"/>
    <col min="27" max="27" width="6.7109375" style="1" hidden="1" customWidth="1"/>
    <col min="28" max="28" width="6.28515625" style="1" hidden="1" customWidth="1"/>
    <col min="29" max="29" width="6.140625" style="1" hidden="1" customWidth="1"/>
    <col min="30" max="30" width="8" style="2" hidden="1" customWidth="1"/>
    <col min="31" max="31" width="8.140625" style="1" hidden="1" customWidth="1"/>
    <col min="32" max="32" width="6.7109375" style="1" hidden="1" customWidth="1"/>
    <col min="33" max="34" width="6.42578125" style="1" hidden="1" customWidth="1"/>
    <col min="35" max="35" width="8.85546875" style="1" hidden="1" customWidth="1"/>
    <col min="36" max="36" width="23" style="1" customWidth="1"/>
    <col min="37" max="37" width="18.7109375" style="1" customWidth="1"/>
    <col min="38" max="38" width="11.42578125" style="1"/>
    <col min="39" max="39" width="37.85546875" style="1" customWidth="1"/>
    <col min="40" max="40" width="11.42578125" style="1"/>
    <col min="41" max="41" width="15.5703125" style="1" customWidth="1"/>
    <col min="42" max="42" width="46.85546875" style="1" customWidth="1"/>
    <col min="43" max="43" width="11.42578125" style="1"/>
    <col min="44" max="45" width="15.5703125" style="1" customWidth="1"/>
    <col min="46" max="46" width="68.5703125" style="1" customWidth="1"/>
    <col min="47" max="47" width="11.42578125" style="1"/>
    <col min="48" max="48" width="15.5703125" style="1" customWidth="1"/>
    <col min="49" max="16384" width="11.42578125" style="1"/>
  </cols>
  <sheetData>
    <row r="1" spans="1:64" ht="27.75" customHeight="1" x14ac:dyDescent="0.3">
      <c r="A1" s="298"/>
      <c r="B1" s="298"/>
      <c r="C1" s="298"/>
      <c r="D1" s="298"/>
      <c r="E1" s="308" t="s">
        <v>210</v>
      </c>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row>
    <row r="2" spans="1:64" ht="27.75" customHeight="1" x14ac:dyDescent="0.3">
      <c r="A2" s="298"/>
      <c r="B2" s="298"/>
      <c r="C2" s="298"/>
      <c r="D2" s="29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row>
    <row r="3" spans="1:64" ht="13.9" customHeight="1" x14ac:dyDescent="0.3">
      <c r="A3" s="126"/>
      <c r="B3" s="127"/>
      <c r="C3" s="127"/>
      <c r="D3" s="127"/>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t="s">
        <v>279</v>
      </c>
      <c r="AK3" s="128"/>
    </row>
    <row r="4" spans="1:64" ht="26.25" customHeight="1" x14ac:dyDescent="0.3">
      <c r="A4" s="316" t="s">
        <v>40</v>
      </c>
      <c r="B4" s="317"/>
      <c r="C4" s="318" t="s">
        <v>247</v>
      </c>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5"/>
      <c r="AM4" s="5"/>
      <c r="AN4" s="5"/>
      <c r="AO4" s="5"/>
      <c r="AP4" s="5"/>
      <c r="AQ4" s="5"/>
      <c r="AR4" s="5"/>
      <c r="AS4" s="5"/>
      <c r="AT4" s="5"/>
      <c r="AU4" s="5"/>
      <c r="AV4" s="5"/>
      <c r="AW4" s="5"/>
      <c r="AX4" s="5"/>
      <c r="AY4" s="5"/>
      <c r="AZ4" s="5"/>
      <c r="BA4" s="5"/>
      <c r="BB4" s="5"/>
      <c r="BC4" s="5"/>
      <c r="BD4" s="5"/>
      <c r="BE4" s="5"/>
      <c r="BF4" s="5"/>
      <c r="BG4" s="5"/>
      <c r="BH4" s="5"/>
      <c r="BI4" s="5"/>
      <c r="BJ4" s="5"/>
      <c r="BK4" s="5"/>
      <c r="BL4" s="5"/>
    </row>
    <row r="5" spans="1:64" ht="30" customHeight="1" x14ac:dyDescent="0.3">
      <c r="A5" s="316" t="s">
        <v>127</v>
      </c>
      <c r="B5" s="317"/>
      <c r="C5" s="318" t="s">
        <v>243</v>
      </c>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5"/>
      <c r="AM5" s="5"/>
      <c r="AN5" s="5"/>
      <c r="AO5" s="5"/>
      <c r="AP5" s="5"/>
      <c r="AQ5" s="5"/>
      <c r="AR5" s="5"/>
      <c r="AS5" s="5"/>
      <c r="AT5" s="5"/>
      <c r="AU5" s="5"/>
      <c r="AV5" s="5"/>
      <c r="AW5" s="5"/>
      <c r="AX5" s="5"/>
      <c r="AY5" s="5"/>
      <c r="AZ5" s="5"/>
      <c r="BA5" s="5"/>
      <c r="BB5" s="5"/>
      <c r="BC5" s="5"/>
      <c r="BD5" s="5"/>
      <c r="BE5" s="5"/>
      <c r="BF5" s="5"/>
      <c r="BG5" s="5"/>
      <c r="BH5" s="5"/>
      <c r="BI5" s="5"/>
      <c r="BJ5" s="5"/>
      <c r="BK5" s="5"/>
      <c r="BL5" s="5"/>
    </row>
    <row r="6" spans="1:64" ht="24" customHeight="1" x14ac:dyDescent="0.3">
      <c r="A6" s="316" t="s">
        <v>41</v>
      </c>
      <c r="B6" s="317"/>
      <c r="C6" s="318" t="s">
        <v>244</v>
      </c>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5"/>
      <c r="AM6" s="5"/>
      <c r="AN6" s="5"/>
      <c r="AO6" s="5"/>
      <c r="AP6" s="5"/>
      <c r="AQ6" s="5"/>
      <c r="AR6" s="5"/>
      <c r="AS6" s="5"/>
      <c r="AT6" s="5"/>
      <c r="AU6" s="5"/>
      <c r="AV6" s="5"/>
      <c r="AW6" s="5"/>
      <c r="AX6" s="5"/>
      <c r="AY6" s="5"/>
      <c r="AZ6" s="5"/>
      <c r="BA6" s="5"/>
      <c r="BB6" s="5"/>
      <c r="BC6" s="5"/>
      <c r="BD6" s="5"/>
      <c r="BE6" s="5"/>
      <c r="BF6" s="5"/>
      <c r="BG6" s="5"/>
      <c r="BH6" s="5"/>
      <c r="BI6" s="5"/>
      <c r="BJ6" s="5"/>
      <c r="BK6" s="5"/>
      <c r="BL6" s="5"/>
    </row>
    <row r="7" spans="1:64" x14ac:dyDescent="0.3">
      <c r="A7" s="309" t="s">
        <v>135</v>
      </c>
      <c r="B7" s="309"/>
      <c r="C7" s="309"/>
      <c r="D7" s="309"/>
      <c r="E7" s="320"/>
      <c r="F7" s="320"/>
      <c r="G7" s="320"/>
      <c r="H7" s="320"/>
      <c r="I7" s="320"/>
      <c r="J7" s="320"/>
      <c r="K7" s="320" t="s">
        <v>136</v>
      </c>
      <c r="L7" s="320"/>
      <c r="M7" s="320"/>
      <c r="N7" s="320"/>
      <c r="O7" s="320"/>
      <c r="P7" s="320"/>
      <c r="Q7" s="320"/>
      <c r="R7" s="320" t="s">
        <v>137</v>
      </c>
      <c r="S7" s="320"/>
      <c r="T7" s="320"/>
      <c r="U7" s="320"/>
      <c r="V7" s="320"/>
      <c r="W7" s="320"/>
      <c r="X7" s="320"/>
      <c r="Y7" s="320"/>
      <c r="Z7" s="320"/>
      <c r="AA7" s="320"/>
      <c r="AB7" s="320"/>
      <c r="AC7" s="320" t="s">
        <v>138</v>
      </c>
      <c r="AD7" s="320"/>
      <c r="AE7" s="320"/>
      <c r="AF7" s="320"/>
      <c r="AG7" s="320"/>
      <c r="AH7" s="320"/>
      <c r="AI7" s="320"/>
      <c r="AJ7" s="322" t="s">
        <v>34</v>
      </c>
      <c r="AK7" s="323"/>
      <c r="AL7" s="323"/>
      <c r="AM7" s="323"/>
      <c r="AN7" s="323"/>
      <c r="AO7" s="323"/>
      <c r="AP7" s="323"/>
      <c r="AQ7" s="323"/>
      <c r="AR7" s="323"/>
      <c r="AS7" s="323"/>
      <c r="AT7" s="323"/>
      <c r="AU7" s="323"/>
      <c r="AV7" s="323"/>
      <c r="AW7" s="5"/>
      <c r="AX7" s="5"/>
      <c r="AY7" s="5"/>
      <c r="AZ7" s="5"/>
      <c r="BA7" s="5"/>
      <c r="BB7" s="5"/>
      <c r="BC7" s="5"/>
      <c r="BD7" s="5"/>
      <c r="BE7" s="5"/>
      <c r="BF7" s="5"/>
      <c r="BG7" s="5"/>
      <c r="BH7" s="5"/>
      <c r="BI7" s="5"/>
      <c r="BJ7" s="5"/>
      <c r="BK7" s="5"/>
      <c r="BL7" s="5"/>
    </row>
    <row r="8" spans="1:64" ht="16.5" customHeight="1" x14ac:dyDescent="0.3">
      <c r="A8" s="321" t="s">
        <v>0</v>
      </c>
      <c r="B8" s="309" t="s">
        <v>13</v>
      </c>
      <c r="C8" s="309" t="s">
        <v>225</v>
      </c>
      <c r="D8" s="309" t="s">
        <v>2</v>
      </c>
      <c r="E8" s="300" t="s">
        <v>3</v>
      </c>
      <c r="F8" s="309" t="s">
        <v>1</v>
      </c>
      <c r="G8" s="300" t="s">
        <v>47</v>
      </c>
      <c r="H8" s="300" t="s">
        <v>241</v>
      </c>
      <c r="I8" s="300" t="s">
        <v>242</v>
      </c>
      <c r="J8" s="300" t="s">
        <v>131</v>
      </c>
      <c r="K8" s="300" t="s">
        <v>33</v>
      </c>
      <c r="L8" s="309" t="s">
        <v>5</v>
      </c>
      <c r="M8" s="300" t="s">
        <v>84</v>
      </c>
      <c r="N8" s="300" t="s">
        <v>89</v>
      </c>
      <c r="O8" s="300" t="s">
        <v>42</v>
      </c>
      <c r="P8" s="309" t="s">
        <v>5</v>
      </c>
      <c r="Q8" s="300" t="s">
        <v>45</v>
      </c>
      <c r="R8" s="299" t="s">
        <v>11</v>
      </c>
      <c r="S8" s="300" t="s">
        <v>157</v>
      </c>
      <c r="T8" s="300" t="s">
        <v>209</v>
      </c>
      <c r="U8" s="300" t="s">
        <v>12</v>
      </c>
      <c r="V8" s="300" t="s">
        <v>18</v>
      </c>
      <c r="W8" s="300" t="s">
        <v>8</v>
      </c>
      <c r="X8" s="300"/>
      <c r="Y8" s="300"/>
      <c r="Z8" s="300"/>
      <c r="AA8" s="300"/>
      <c r="AB8" s="300"/>
      <c r="AC8" s="299" t="s">
        <v>134</v>
      </c>
      <c r="AD8" s="299" t="s">
        <v>43</v>
      </c>
      <c r="AE8" s="299" t="s">
        <v>5</v>
      </c>
      <c r="AF8" s="299" t="s">
        <v>44</v>
      </c>
      <c r="AG8" s="299" t="s">
        <v>5</v>
      </c>
      <c r="AH8" s="299" t="s">
        <v>46</v>
      </c>
      <c r="AI8" s="299" t="s">
        <v>29</v>
      </c>
      <c r="AJ8" s="300" t="s">
        <v>34</v>
      </c>
      <c r="AK8" s="300" t="s">
        <v>35</v>
      </c>
      <c r="AL8" s="300" t="s">
        <v>251</v>
      </c>
      <c r="AM8" s="300" t="s">
        <v>260</v>
      </c>
      <c r="AN8" s="300" t="s">
        <v>36</v>
      </c>
      <c r="AO8" s="300" t="s">
        <v>259</v>
      </c>
      <c r="AP8" s="300" t="s">
        <v>277</v>
      </c>
      <c r="AQ8" s="300" t="s">
        <v>36</v>
      </c>
      <c r="AR8" s="300" t="s">
        <v>259</v>
      </c>
      <c r="AS8" s="183"/>
      <c r="AT8" s="300" t="s">
        <v>278</v>
      </c>
      <c r="AU8" s="300" t="s">
        <v>36</v>
      </c>
      <c r="AV8" s="300" t="s">
        <v>259</v>
      </c>
      <c r="AW8" s="5"/>
      <c r="AX8" s="5"/>
      <c r="AY8" s="5"/>
      <c r="AZ8" s="5"/>
      <c r="BA8" s="5"/>
      <c r="BB8" s="5"/>
      <c r="BC8" s="5"/>
      <c r="BD8" s="5"/>
      <c r="BE8" s="5"/>
      <c r="BF8" s="5"/>
      <c r="BG8" s="5"/>
      <c r="BH8" s="5"/>
      <c r="BI8" s="5"/>
      <c r="BJ8" s="5"/>
      <c r="BK8" s="5"/>
      <c r="BL8" s="5"/>
    </row>
    <row r="9" spans="1:64" s="3" customFormat="1" ht="67.5" customHeight="1" x14ac:dyDescent="0.25">
      <c r="A9" s="321"/>
      <c r="B9" s="309"/>
      <c r="C9" s="309"/>
      <c r="D9" s="309"/>
      <c r="E9" s="300"/>
      <c r="F9" s="309"/>
      <c r="G9" s="300"/>
      <c r="H9" s="300"/>
      <c r="I9" s="300"/>
      <c r="J9" s="300"/>
      <c r="K9" s="300"/>
      <c r="L9" s="309"/>
      <c r="M9" s="300"/>
      <c r="N9" s="300"/>
      <c r="O9" s="309"/>
      <c r="P9" s="309"/>
      <c r="Q9" s="300"/>
      <c r="R9" s="299"/>
      <c r="S9" s="300"/>
      <c r="T9" s="300"/>
      <c r="U9" s="300"/>
      <c r="V9" s="300"/>
      <c r="W9" s="111" t="s">
        <v>13</v>
      </c>
      <c r="X9" s="111" t="s">
        <v>17</v>
      </c>
      <c r="Y9" s="111" t="s">
        <v>28</v>
      </c>
      <c r="Z9" s="111" t="s">
        <v>18</v>
      </c>
      <c r="AA9" s="111" t="s">
        <v>21</v>
      </c>
      <c r="AB9" s="111" t="s">
        <v>24</v>
      </c>
      <c r="AC9" s="299"/>
      <c r="AD9" s="299"/>
      <c r="AE9" s="299"/>
      <c r="AF9" s="299"/>
      <c r="AG9" s="299"/>
      <c r="AH9" s="299"/>
      <c r="AI9" s="299"/>
      <c r="AJ9" s="300"/>
      <c r="AK9" s="300"/>
      <c r="AL9" s="300"/>
      <c r="AM9" s="300"/>
      <c r="AN9" s="300"/>
      <c r="AO9" s="300"/>
      <c r="AP9" s="300"/>
      <c r="AQ9" s="300"/>
      <c r="AR9" s="300"/>
      <c r="AS9" s="183" t="s">
        <v>284</v>
      </c>
      <c r="AT9" s="300"/>
      <c r="AU9" s="300"/>
      <c r="AV9" s="300"/>
      <c r="AW9" s="21"/>
      <c r="AX9" s="21"/>
      <c r="AY9" s="21"/>
      <c r="AZ9" s="21"/>
      <c r="BA9" s="21"/>
      <c r="BB9" s="21"/>
      <c r="BC9" s="21"/>
      <c r="BD9" s="21"/>
      <c r="BE9" s="21"/>
      <c r="BF9" s="21"/>
      <c r="BG9" s="21"/>
      <c r="BH9" s="21"/>
      <c r="BI9" s="21"/>
      <c r="BJ9" s="21"/>
      <c r="BK9" s="21"/>
      <c r="BL9" s="21"/>
    </row>
    <row r="10" spans="1:64" ht="171.75" customHeight="1" x14ac:dyDescent="0.3">
      <c r="A10" s="110">
        <v>1</v>
      </c>
      <c r="B10" s="130" t="s">
        <v>217</v>
      </c>
      <c r="C10" s="133" t="s">
        <v>229</v>
      </c>
      <c r="D10" s="134" t="s">
        <v>130</v>
      </c>
      <c r="E10" s="135" t="s">
        <v>248</v>
      </c>
      <c r="F10" s="136" t="s">
        <v>294</v>
      </c>
      <c r="G10" s="137" t="s">
        <v>122</v>
      </c>
      <c r="H10" s="137" t="s">
        <v>234</v>
      </c>
      <c r="I10" s="137" t="s">
        <v>239</v>
      </c>
      <c r="J10" s="138">
        <v>2</v>
      </c>
      <c r="K10" s="139" t="str">
        <f t="shared" ref="K10" si="0">IF(J10&lt;=0,"",IF(J10&lt;=2,"Muy Baja",IF(J10&lt;=24,"Baja",IF(J10&lt;=500,"Media",IF(J10&lt;=5000,"Alta","Muy Alta")))))</f>
        <v>Muy Baja</v>
      </c>
      <c r="L10" s="140">
        <f t="shared" ref="L10" si="1">IF(K10="","",IF(K10="Muy Baja",0.2,IF(K10="Baja",0.4,IF(K10="Media",0.6,IF(K10="Alta",0.8,IF(K10="Muy Alta",1,))))))</f>
        <v>0.2</v>
      </c>
      <c r="M10" s="141" t="s">
        <v>147</v>
      </c>
      <c r="N10" s="176" t="str">
        <f>IF(NOT(ISERROR(MATCH(M10,'Tabla Impacto'!$B$221:$B$223,0))),'Tabla Impacto'!$F$223&amp;"Por favor no seleccionar los criterios de impacto(Afectación Económica o presupuestal y Pérdida Reputacional)",M10)</f>
        <v xml:space="preserve">     El riesgo afecta la imagen de alguna área de la organización</v>
      </c>
      <c r="O10" s="143" t="str">
        <f>IF(OR(N10='Tabla Impacto'!$C$11,N10='Tabla Impacto'!$D$11),"Leve",IF(OR(N10='Tabla Impacto'!$C$12,N10='Tabla Impacto'!$D$12),"Menor",IF(OR(N10='Tabla Impacto'!$C$13,N10='Tabla Impacto'!$D$13),"Moderado",IF(OR(N10='Tabla Impacto'!$C$14,N10='Tabla Impacto'!$D$14),"Mayor",IF(OR(N10='Tabla Impacto'!$C$15,N10='Tabla Impacto'!$D$15),"Catastrófico","")))))</f>
        <v>Leve</v>
      </c>
      <c r="P10" s="144">
        <f t="shared" ref="P10" si="2">IF(O10="","",IF(O10="Leve",0.2,IF(O10="Menor",0.4,IF(O10="Moderado",0.6,IF(O10="Mayor",0.8,IF(O10="Catastrófico",1,))))))</f>
        <v>0.2</v>
      </c>
      <c r="Q10" s="145"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Bajo</v>
      </c>
      <c r="R10" s="146">
        <v>1</v>
      </c>
      <c r="S10" s="179" t="s">
        <v>290</v>
      </c>
      <c r="T10" s="160" t="s">
        <v>291</v>
      </c>
      <c r="U10" s="147" t="str">
        <f t="shared" ref="U10" si="3">IF(OR(W10="Preventivo",W10="Detectivo"),"Probabilidad",IF(W10="Correctivo","Impacto",""))</f>
        <v>Probabilidad</v>
      </c>
      <c r="V10" s="192" t="s">
        <v>292</v>
      </c>
      <c r="W10" s="148" t="s">
        <v>14</v>
      </c>
      <c r="X10" s="148" t="s">
        <v>9</v>
      </c>
      <c r="Y10" s="149" t="str">
        <f t="shared" ref="Y10" si="4">IF(AND(W10="Preventivo",X10="Automático"),"50%",IF(AND(W10="Preventivo",X10="Manual"),"40%",IF(AND(W10="Detectivo",X10="Automático"),"40%",IF(AND(W10="Detectivo",X10="Manual"),"30%",IF(AND(W10="Correctivo",X10="Automático"),"35%",IF(AND(W10="Correctivo",X10="Manual"),"25%",""))))))</f>
        <v>40%</v>
      </c>
      <c r="Z10" s="148" t="s">
        <v>19</v>
      </c>
      <c r="AA10" s="148" t="s">
        <v>22</v>
      </c>
      <c r="AB10" s="148" t="s">
        <v>116</v>
      </c>
      <c r="AC10" s="150">
        <f t="shared" ref="AC10" si="5">IFERROR(IF(U10="Probabilidad",(L10-(+L10*Y10)),IF(U10="Impacto",L10,"")),"")</f>
        <v>0.12</v>
      </c>
      <c r="AD10" s="151" t="str">
        <f t="shared" ref="AD10" si="6">IFERROR(IF(AC10="","",IF(AC10&lt;=0.2,"Muy Baja",IF(AC10&lt;=0.4,"Baja",IF(AC10&lt;=0.6,"Media",IF(AC10&lt;=0.8,"Alta","Muy Alta"))))),"")</f>
        <v>Muy Baja</v>
      </c>
      <c r="AE10" s="152">
        <f t="shared" ref="AE10" si="7">+AC10</f>
        <v>0.12</v>
      </c>
      <c r="AF10" s="153" t="str">
        <f t="shared" ref="AF10" si="8">IFERROR(IF(AG10="","",IF(AG10&lt;=0.2,"Leve",IF(AG10&lt;=0.4,"Menor",IF(AG10&lt;=0.6,"Moderado",IF(AG10&lt;=0.8,"Mayor","Catastrófico"))))),"")</f>
        <v>Leve</v>
      </c>
      <c r="AG10" s="152">
        <f t="shared" ref="AG10" si="9">IFERROR(IF(U10="Impacto",(P10-(+P10*Y10)),IF(U10="Probabilidad",P10,"")),"")</f>
        <v>0.2</v>
      </c>
      <c r="AH10" s="154"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Bajo</v>
      </c>
      <c r="AI10" s="155" t="s">
        <v>31</v>
      </c>
      <c r="AJ10" s="179" t="s">
        <v>293</v>
      </c>
      <c r="AK10" s="177" t="s">
        <v>245</v>
      </c>
      <c r="AL10" s="177">
        <v>2023</v>
      </c>
      <c r="AM10" s="180" t="s">
        <v>269</v>
      </c>
      <c r="AN10" s="157" t="s">
        <v>38</v>
      </c>
      <c r="AO10" s="157" t="s">
        <v>263</v>
      </c>
      <c r="AP10" s="185" t="s">
        <v>283</v>
      </c>
      <c r="AQ10" s="158" t="s">
        <v>38</v>
      </c>
      <c r="AR10" s="184">
        <v>45160</v>
      </c>
      <c r="AS10" s="188" t="s">
        <v>285</v>
      </c>
      <c r="AT10" s="180" t="s">
        <v>319</v>
      </c>
      <c r="AU10" s="157" t="s">
        <v>37</v>
      </c>
      <c r="AV10" s="184">
        <v>45247</v>
      </c>
      <c r="AW10" s="5"/>
      <c r="AX10" s="5"/>
      <c r="AY10" s="5"/>
      <c r="AZ10" s="5"/>
      <c r="BA10" s="5"/>
      <c r="BB10" s="5"/>
      <c r="BC10" s="5"/>
      <c r="BD10" s="5"/>
      <c r="BE10" s="5"/>
      <c r="BF10" s="5"/>
      <c r="BG10" s="5"/>
      <c r="BH10" s="5"/>
      <c r="BI10" s="5"/>
      <c r="BJ10" s="5"/>
      <c r="BK10" s="5"/>
      <c r="BL10" s="5"/>
    </row>
    <row r="11" spans="1:64" ht="237.75" customHeight="1" x14ac:dyDescent="0.3">
      <c r="A11" s="110">
        <v>2</v>
      </c>
      <c r="B11" s="132" t="s">
        <v>220</v>
      </c>
      <c r="C11" s="159" t="s">
        <v>228</v>
      </c>
      <c r="D11" s="137" t="s">
        <v>128</v>
      </c>
      <c r="E11" s="160" t="s">
        <v>249</v>
      </c>
      <c r="F11" s="136" t="s">
        <v>295</v>
      </c>
      <c r="G11" s="137" t="s">
        <v>120</v>
      </c>
      <c r="H11" s="137" t="s">
        <v>234</v>
      </c>
      <c r="I11" s="137" t="s">
        <v>239</v>
      </c>
      <c r="J11" s="138">
        <v>10</v>
      </c>
      <c r="K11" s="139" t="str">
        <f t="shared" ref="K11:K17" si="10">IF(J11&lt;=0,"",IF(J11&lt;=2,"Muy Baja",IF(J11&lt;=24,"Baja",IF(J11&lt;=500,"Media",IF(J11&lt;=5000,"Alta","Muy Alta")))))</f>
        <v>Baja</v>
      </c>
      <c r="L11" s="144">
        <f t="shared" ref="L11" si="11">IF(K11="","",IF(K11="Muy Baja",0.2,IF(K11="Baja",0.4,IF(K11="Media",0.6,IF(K11="Alta",0.8,IF(K11="Muy Alta",1,))))))</f>
        <v>0.4</v>
      </c>
      <c r="M11" s="161" t="s">
        <v>147</v>
      </c>
      <c r="N11" s="142" t="str">
        <f>IF(NOT(ISERROR(MATCH(M11,'Tabla Impacto'!$B$221:$B$223,0))),'Tabla Impacto'!$F$223&amp;"Por favor no seleccionar los criterios de impacto(Afectación Económica o presupuestal y Pérdida Reputacional)",M11)</f>
        <v xml:space="preserve">     El riesgo afecta la imagen de alguna área de la organización</v>
      </c>
      <c r="O11" s="178" t="str">
        <f>IF(OR(N11='Tabla Impacto'!$C$11,N11='Tabla Impacto'!$D$11),"Leve",IF(OR(N11='Tabla Impacto'!$C$12,N11='Tabla Impacto'!$D$12),"Menor",IF(OR(N11='Tabla Impacto'!$C$13,N11='Tabla Impacto'!$D$13),"Moderado",IF(OR(N11='Tabla Impacto'!$C$14,N11='Tabla Impacto'!$D$14),"Mayor",IF(OR(N11='Tabla Impacto'!$C$15,N11='Tabla Impacto'!$D$15),"Catastrófico","")))))</f>
        <v>Leve</v>
      </c>
      <c r="P11" s="144">
        <f t="shared" ref="P11" si="12">IF(O11="","",IF(O11="Leve",0.2,IF(O11="Menor",0.4,IF(O11="Moderado",0.6,IF(O11="Mayor",0.8,IF(O11="Catastrófico",1,))))))</f>
        <v>0.2</v>
      </c>
      <c r="Q11" s="162"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Bajo</v>
      </c>
      <c r="R11" s="146">
        <v>2</v>
      </c>
      <c r="S11" s="193" t="s">
        <v>296</v>
      </c>
      <c r="T11" s="137" t="s">
        <v>297</v>
      </c>
      <c r="U11" s="163" t="str">
        <f t="shared" ref="U11" si="13">IF(OR(W11="Preventivo",W11="Detectivo"),"Probabilidad",IF(W11="Correctivo","Impacto",""))</f>
        <v>Probabilidad</v>
      </c>
      <c r="V11" s="186" t="s">
        <v>298</v>
      </c>
      <c r="W11" s="164" t="s">
        <v>14</v>
      </c>
      <c r="X11" s="164" t="s">
        <v>9</v>
      </c>
      <c r="Y11" s="165" t="str">
        <f t="shared" ref="Y11" si="14">IF(AND(W11="Preventivo",X11="Automático"),"50%",IF(AND(W11="Preventivo",X11="Manual"),"40%",IF(AND(W11="Detectivo",X11="Automático"),"40%",IF(AND(W11="Detectivo",X11="Manual"),"30%",IF(AND(W11="Correctivo",X11="Automático"),"35%",IF(AND(W11="Correctivo",X11="Manual"),"25%",""))))))</f>
        <v>40%</v>
      </c>
      <c r="Z11" s="164" t="s">
        <v>19</v>
      </c>
      <c r="AA11" s="164" t="s">
        <v>22</v>
      </c>
      <c r="AB11" s="164" t="s">
        <v>116</v>
      </c>
      <c r="AC11" s="166">
        <f t="shared" ref="AC11" si="15">IFERROR(IF(U11="Probabilidad",(L11-(+L11*Y11)),IF(U11="Impacto",L11,"")),"")</f>
        <v>0.24</v>
      </c>
      <c r="AD11" s="151" t="str">
        <f t="shared" ref="AD11" si="16">IFERROR(IF(AC11="","",IF(AC11&lt;=0.2,"Muy Baja",IF(AC11&lt;=0.4,"Baja",IF(AC11&lt;=0.6,"Media",IF(AC11&lt;=0.8,"Alta","Muy Alta"))))),"")</f>
        <v>Baja</v>
      </c>
      <c r="AE11" s="167">
        <f t="shared" ref="AE11" si="17">+AC11</f>
        <v>0.24</v>
      </c>
      <c r="AF11" s="168" t="str">
        <f t="shared" ref="AF11" si="18">IFERROR(IF(AG11="","",IF(AG11&lt;=0.2,"Leve",IF(AG11&lt;=0.4,"Menor",IF(AG11&lt;=0.6,"Moderado",IF(AG11&lt;=0.8,"Mayor","Catastrófico"))))),"")</f>
        <v>Leve</v>
      </c>
      <c r="AG11" s="167">
        <f t="shared" ref="AG11" si="19">IFERROR(IF(U11="Impacto",(P11-(+P11*Y11)),IF(U11="Probabilidad",P11,"")),"")</f>
        <v>0.2</v>
      </c>
      <c r="AH11" s="169"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Bajo</v>
      </c>
      <c r="AI11" s="164" t="s">
        <v>31</v>
      </c>
      <c r="AJ11" s="179" t="s">
        <v>264</v>
      </c>
      <c r="AK11" s="137" t="s">
        <v>245</v>
      </c>
      <c r="AL11" s="158">
        <v>2023</v>
      </c>
      <c r="AM11" s="181" t="s">
        <v>270</v>
      </c>
      <c r="AN11" s="157" t="s">
        <v>38</v>
      </c>
      <c r="AO11" s="157" t="s">
        <v>263</v>
      </c>
      <c r="AP11" s="181" t="s">
        <v>280</v>
      </c>
      <c r="AQ11" s="158" t="s">
        <v>38</v>
      </c>
      <c r="AR11" s="184">
        <v>45160</v>
      </c>
      <c r="AS11" s="188" t="s">
        <v>285</v>
      </c>
      <c r="AT11" s="181" t="s">
        <v>320</v>
      </c>
      <c r="AU11" s="157" t="s">
        <v>37</v>
      </c>
      <c r="AV11" s="184">
        <v>45247</v>
      </c>
      <c r="AW11" s="5"/>
      <c r="AX11" s="5"/>
      <c r="AY11" s="5"/>
      <c r="AZ11" s="5"/>
      <c r="BA11" s="5"/>
      <c r="BB11" s="5"/>
      <c r="BC11" s="5"/>
      <c r="BD11" s="5"/>
      <c r="BE11" s="5"/>
      <c r="BF11" s="5"/>
      <c r="BG11" s="5"/>
      <c r="BH11" s="5"/>
      <c r="BI11" s="5"/>
      <c r="BJ11" s="5"/>
      <c r="BK11" s="5"/>
      <c r="BL11" s="5"/>
    </row>
    <row r="12" spans="1:64" ht="170.25" customHeight="1" x14ac:dyDescent="0.3">
      <c r="A12" s="303">
        <v>3</v>
      </c>
      <c r="B12" s="304" t="s">
        <v>220</v>
      </c>
      <c r="C12" s="306" t="s">
        <v>228</v>
      </c>
      <c r="D12" s="306" t="s">
        <v>128</v>
      </c>
      <c r="E12" s="301" t="s">
        <v>250</v>
      </c>
      <c r="F12" s="283" t="s">
        <v>299</v>
      </c>
      <c r="G12" s="283" t="s">
        <v>125</v>
      </c>
      <c r="H12" s="283" t="s">
        <v>234</v>
      </c>
      <c r="I12" s="283" t="s">
        <v>239</v>
      </c>
      <c r="J12" s="283">
        <v>10</v>
      </c>
      <c r="K12" s="294" t="str">
        <f t="shared" si="10"/>
        <v>Baja</v>
      </c>
      <c r="L12" s="290">
        <f t="shared" ref="L12:L17" si="20">IF(K12="","",IF(K12="Muy Baja",0.2,IF(K12="Baja",0.4,IF(K12="Media",0.6,IF(K12="Alta",0.8,IF(K12="Muy Alta",1,))))))</f>
        <v>0.4</v>
      </c>
      <c r="M12" s="296" t="s">
        <v>147</v>
      </c>
      <c r="N12" s="324" t="str">
        <f>IF(NOT(ISERROR(MATCH(M12,'Tabla Impacto'!$B$221:$B$223,0))),'Tabla Impacto'!$F$223&amp;"Por favor no seleccionar los criterios de impacto(Afectación Económica o presupuestal y Pérdida Reputacional)",M12)</f>
        <v xml:space="preserve">     El riesgo afecta la imagen de alguna área de la organización</v>
      </c>
      <c r="O12" s="275" t="str">
        <f>IF(OR(N12='Tabla Impacto'!$C$11,N12='Tabla Impacto'!$D$11),"Leve",IF(OR(N12='Tabla Impacto'!$C$12,N12='Tabla Impacto'!$D$12),"Menor",IF(OR(N12='Tabla Impacto'!$C$13,N12='Tabla Impacto'!$D$13),"Moderado",IF(OR(N12='Tabla Impacto'!$C$14,N12='Tabla Impacto'!$D$14),"Mayor",IF(OR(N12='Tabla Impacto'!$C$15,N12='Tabla Impacto'!$D$15),"Catastrófico","")))))</f>
        <v>Leve</v>
      </c>
      <c r="P12" s="290">
        <f t="shared" ref="P12:P16" si="21">IF(O12="","",IF(O12="Leve",0.2,IF(O12="Menor",0.4,IF(O12="Moderado",0.6,IF(O12="Mayor",0.8,IF(O12="Catastrófico",1,))))))</f>
        <v>0.2</v>
      </c>
      <c r="Q12" s="292"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Bajo</v>
      </c>
      <c r="R12" s="306">
        <v>5</v>
      </c>
      <c r="S12" s="279" t="s">
        <v>300</v>
      </c>
      <c r="T12" s="281" t="s">
        <v>301</v>
      </c>
      <c r="U12" s="285" t="str">
        <f t="shared" ref="U12:U17" si="22">IF(OR(W12="Preventivo",W12="Detectivo"),"Probabilidad",IF(W12="Correctivo","Impacto",""))</f>
        <v>Probabilidad</v>
      </c>
      <c r="V12" s="275" t="s">
        <v>306</v>
      </c>
      <c r="W12" s="287" t="s">
        <v>14</v>
      </c>
      <c r="X12" s="287" t="s">
        <v>9</v>
      </c>
      <c r="Y12" s="326" t="str">
        <f t="shared" ref="Y12:Y15" si="23">IF(AND(W12="Preventivo",X12="Automático"),"50%",IF(AND(W12="Preventivo",X12="Manual"),"40%",IF(AND(W12="Detectivo",X12="Automático"),"40%",IF(AND(W12="Detectivo",X12="Manual"),"30%",IF(AND(W12="Correctivo",X12="Automático"),"35%",IF(AND(W12="Correctivo",X12="Manual"),"25%",""))))))</f>
        <v>40%</v>
      </c>
      <c r="Z12" s="287" t="s">
        <v>19</v>
      </c>
      <c r="AA12" s="287" t="s">
        <v>22</v>
      </c>
      <c r="AB12" s="287" t="s">
        <v>116</v>
      </c>
      <c r="AC12" s="334">
        <f t="shared" ref="AC12:AC15" si="24">IFERROR(IF(U12="Probabilidad",(L12-(+L12*Y12)),IF(U12="Impacto",L12,"")),"")</f>
        <v>0.24</v>
      </c>
      <c r="AD12" s="277" t="str">
        <f t="shared" ref="AD12:AD15" si="25">IFERROR(IF(AC12="","",IF(AC12&lt;=0.2,"Muy Baja",IF(AC12&lt;=0.4,"Baja",IF(AC12&lt;=0.6,"Media",IF(AC12&lt;=0.8,"Alta","Muy Alta"))))),"")</f>
        <v>Baja</v>
      </c>
      <c r="AE12" s="328">
        <f t="shared" ref="AE12:AE15" si="26">+AC12</f>
        <v>0.24</v>
      </c>
      <c r="AF12" s="330" t="str">
        <f t="shared" ref="AF12:AF15" si="27">IFERROR(IF(AG12="","",IF(AG12&lt;=0.2,"Leve",IF(AG12&lt;=0.4,"Menor",IF(AG12&lt;=0.6,"Moderado",IF(AG12&lt;=0.8,"Mayor","Catastrófico"))))),"")</f>
        <v>Leve</v>
      </c>
      <c r="AG12" s="328">
        <f t="shared" ref="AG12:AG15" si="28">IFERROR(IF(U12="Impacto",(P12-(+P12*Y12)),IF(U12="Probabilidad",P12,"")),"")</f>
        <v>0.2</v>
      </c>
      <c r="AH12" s="33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Bajo</v>
      </c>
      <c r="AI12" s="287" t="s">
        <v>31</v>
      </c>
      <c r="AJ12" s="170" t="s">
        <v>253</v>
      </c>
      <c r="AK12" s="170" t="s">
        <v>257</v>
      </c>
      <c r="AL12" s="158">
        <v>2023</v>
      </c>
      <c r="AM12" s="182" t="s">
        <v>271</v>
      </c>
      <c r="AN12" s="157" t="s">
        <v>38</v>
      </c>
      <c r="AO12" s="157" t="s">
        <v>263</v>
      </c>
      <c r="AP12" s="182" t="s">
        <v>281</v>
      </c>
      <c r="AQ12" s="158" t="s">
        <v>38</v>
      </c>
      <c r="AR12" s="184">
        <v>45160</v>
      </c>
      <c r="AS12" s="188" t="s">
        <v>285</v>
      </c>
      <c r="AT12" s="177" t="s">
        <v>321</v>
      </c>
      <c r="AU12" s="157" t="s">
        <v>37</v>
      </c>
      <c r="AV12" s="184">
        <v>45247</v>
      </c>
      <c r="AW12" s="5"/>
      <c r="AX12" s="5"/>
      <c r="AY12" s="5"/>
      <c r="AZ12" s="5"/>
      <c r="BA12" s="5"/>
      <c r="BB12" s="5"/>
      <c r="BC12" s="5"/>
      <c r="BD12" s="5"/>
      <c r="BE12" s="5"/>
      <c r="BF12" s="5"/>
      <c r="BG12" s="5"/>
      <c r="BH12" s="5"/>
      <c r="BI12" s="5"/>
      <c r="BJ12" s="5"/>
      <c r="BK12" s="5"/>
      <c r="BL12" s="5"/>
    </row>
    <row r="13" spans="1:64" ht="123.75" customHeight="1" x14ac:dyDescent="0.3">
      <c r="A13" s="303"/>
      <c r="B13" s="305"/>
      <c r="C13" s="307"/>
      <c r="D13" s="307"/>
      <c r="E13" s="302"/>
      <c r="F13" s="284"/>
      <c r="G13" s="284"/>
      <c r="H13" s="284"/>
      <c r="I13" s="284"/>
      <c r="J13" s="284"/>
      <c r="K13" s="295"/>
      <c r="L13" s="291"/>
      <c r="M13" s="297"/>
      <c r="N13" s="325"/>
      <c r="O13" s="289"/>
      <c r="P13" s="291"/>
      <c r="Q13" s="293"/>
      <c r="R13" s="307"/>
      <c r="S13" s="280"/>
      <c r="T13" s="282"/>
      <c r="U13" s="286"/>
      <c r="V13" s="276"/>
      <c r="W13" s="288"/>
      <c r="X13" s="288"/>
      <c r="Y13" s="327"/>
      <c r="Z13" s="288"/>
      <c r="AA13" s="288"/>
      <c r="AB13" s="288"/>
      <c r="AC13" s="335"/>
      <c r="AD13" s="278"/>
      <c r="AE13" s="329"/>
      <c r="AF13" s="331"/>
      <c r="AG13" s="329"/>
      <c r="AH13" s="333"/>
      <c r="AI13" s="288"/>
      <c r="AJ13" s="170" t="s">
        <v>258</v>
      </c>
      <c r="AK13" s="170" t="s">
        <v>245</v>
      </c>
      <c r="AL13" s="158">
        <v>2023</v>
      </c>
      <c r="AM13" s="181" t="s">
        <v>268</v>
      </c>
      <c r="AN13" s="158" t="s">
        <v>38</v>
      </c>
      <c r="AO13" s="157" t="s">
        <v>263</v>
      </c>
      <c r="AP13" s="181" t="s">
        <v>282</v>
      </c>
      <c r="AQ13" s="158" t="s">
        <v>37</v>
      </c>
      <c r="AR13" s="184">
        <v>45160</v>
      </c>
      <c r="AS13" s="188" t="s">
        <v>285</v>
      </c>
      <c r="AT13" s="181" t="s">
        <v>322</v>
      </c>
      <c r="AU13" s="158" t="s">
        <v>37</v>
      </c>
      <c r="AV13" s="184">
        <v>45247</v>
      </c>
      <c r="AW13" s="5"/>
      <c r="AX13" s="5"/>
      <c r="AY13" s="5"/>
      <c r="AZ13" s="5"/>
      <c r="BA13" s="5"/>
      <c r="BB13" s="5"/>
      <c r="BC13" s="5"/>
      <c r="BD13" s="5"/>
      <c r="BE13" s="5"/>
      <c r="BF13" s="5"/>
      <c r="BG13" s="5"/>
      <c r="BH13" s="5"/>
      <c r="BI13" s="5"/>
      <c r="BJ13" s="5"/>
      <c r="BK13" s="5"/>
      <c r="BL13" s="5"/>
    </row>
    <row r="14" spans="1:64" ht="150.75" customHeight="1" x14ac:dyDescent="0.3">
      <c r="A14" s="110">
        <v>4</v>
      </c>
      <c r="B14" s="130" t="s">
        <v>220</v>
      </c>
      <c r="C14" s="133" t="s">
        <v>227</v>
      </c>
      <c r="D14" s="134" t="s">
        <v>128</v>
      </c>
      <c r="E14" s="173" t="s">
        <v>252</v>
      </c>
      <c r="F14" s="171" t="s">
        <v>302</v>
      </c>
      <c r="G14" s="137" t="s">
        <v>120</v>
      </c>
      <c r="H14" s="137" t="s">
        <v>235</v>
      </c>
      <c r="I14" s="137" t="s">
        <v>239</v>
      </c>
      <c r="J14" s="138">
        <v>50</v>
      </c>
      <c r="K14" s="172" t="str">
        <f t="shared" si="10"/>
        <v>Media</v>
      </c>
      <c r="L14" s="140">
        <f t="shared" si="20"/>
        <v>0.6</v>
      </c>
      <c r="M14" s="141" t="s">
        <v>147</v>
      </c>
      <c r="N14" s="142" t="str">
        <f>IF(NOT(ISERROR(MATCH(M14,'Tabla Impacto'!$B$221:$B$223,0))),'Tabla Impacto'!$F$223&amp;"Por favor no seleccionar los criterios de impacto(Afectación Económica o presupuestal y Pérdida Reputacional)",M14)</f>
        <v xml:space="preserve">     El riesgo afecta la imagen de alguna área de la organización</v>
      </c>
      <c r="O14" s="143" t="str">
        <f>IF(OR(N14='Tabla Impacto'!$C$11,N14='Tabla Impacto'!$D$11),"Leve",IF(OR(N14='Tabla Impacto'!$C$12,N14='Tabla Impacto'!$D$12),"Menor",IF(OR(N14='Tabla Impacto'!$C$13,N14='Tabla Impacto'!$D$13),"Moderado",IF(OR(N14='Tabla Impacto'!$C$14,N14='Tabla Impacto'!$D$14),"Mayor",IF(OR(N14='Tabla Impacto'!$C$15,N14='Tabla Impacto'!$D$15),"Catastrófico","")))))</f>
        <v>Leve</v>
      </c>
      <c r="P14" s="144">
        <f t="shared" si="21"/>
        <v>0.2</v>
      </c>
      <c r="Q14" s="145"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46">
        <v>9</v>
      </c>
      <c r="S14" s="191" t="s">
        <v>303</v>
      </c>
      <c r="T14" s="189" t="s">
        <v>255</v>
      </c>
      <c r="U14" s="147" t="str">
        <f t="shared" si="22"/>
        <v>Probabilidad</v>
      </c>
      <c r="V14" s="192" t="s">
        <v>305</v>
      </c>
      <c r="W14" s="148" t="s">
        <v>14</v>
      </c>
      <c r="X14" s="148" t="s">
        <v>9</v>
      </c>
      <c r="Y14" s="149" t="str">
        <f t="shared" si="23"/>
        <v>40%</v>
      </c>
      <c r="Z14" s="148" t="s">
        <v>19</v>
      </c>
      <c r="AA14" s="148" t="s">
        <v>22</v>
      </c>
      <c r="AB14" s="148" t="s">
        <v>116</v>
      </c>
      <c r="AC14" s="150">
        <f t="shared" si="24"/>
        <v>0.36</v>
      </c>
      <c r="AD14" s="151" t="str">
        <f t="shared" si="25"/>
        <v>Baja</v>
      </c>
      <c r="AE14" s="152">
        <f t="shared" si="26"/>
        <v>0.36</v>
      </c>
      <c r="AF14" s="153" t="str">
        <f t="shared" si="27"/>
        <v>Leve</v>
      </c>
      <c r="AG14" s="152">
        <f t="shared" si="28"/>
        <v>0.2</v>
      </c>
      <c r="AH14" s="154"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55" t="s">
        <v>31</v>
      </c>
      <c r="AJ14" s="171" t="s">
        <v>304</v>
      </c>
      <c r="AK14" s="170" t="s">
        <v>254</v>
      </c>
      <c r="AL14" s="158">
        <v>2023</v>
      </c>
      <c r="AM14" s="181" t="s">
        <v>272</v>
      </c>
      <c r="AN14" s="158" t="s">
        <v>38</v>
      </c>
      <c r="AO14" s="157" t="s">
        <v>263</v>
      </c>
      <c r="AP14" s="181" t="s">
        <v>286</v>
      </c>
      <c r="AQ14" s="157" t="s">
        <v>38</v>
      </c>
      <c r="AR14" s="184">
        <v>45160</v>
      </c>
      <c r="AS14" s="188" t="s">
        <v>285</v>
      </c>
      <c r="AT14" s="181" t="s">
        <v>323</v>
      </c>
      <c r="AU14" s="158" t="s">
        <v>37</v>
      </c>
      <c r="AV14" s="184">
        <v>45247</v>
      </c>
      <c r="AW14" s="5"/>
      <c r="AX14" s="5"/>
      <c r="AY14" s="5"/>
      <c r="AZ14" s="5"/>
      <c r="BA14" s="5"/>
      <c r="BB14" s="5"/>
      <c r="BC14" s="5"/>
      <c r="BD14" s="5"/>
      <c r="BE14" s="5"/>
      <c r="BF14" s="5"/>
      <c r="BG14" s="5"/>
      <c r="BH14" s="5"/>
      <c r="BI14" s="5"/>
      <c r="BJ14" s="5"/>
      <c r="BK14" s="5"/>
      <c r="BL14" s="5"/>
    </row>
    <row r="15" spans="1:64" ht="139.5" customHeight="1" x14ac:dyDescent="0.3">
      <c r="A15" s="110">
        <v>5</v>
      </c>
      <c r="B15" s="130" t="s">
        <v>218</v>
      </c>
      <c r="C15" s="133" t="s">
        <v>228</v>
      </c>
      <c r="D15" s="134" t="s">
        <v>128</v>
      </c>
      <c r="E15" s="173" t="s">
        <v>314</v>
      </c>
      <c r="F15" s="171" t="s">
        <v>315</v>
      </c>
      <c r="G15" s="137" t="s">
        <v>125</v>
      </c>
      <c r="H15" s="137" t="s">
        <v>234</v>
      </c>
      <c r="I15" s="137" t="s">
        <v>239</v>
      </c>
      <c r="J15" s="138">
        <v>50</v>
      </c>
      <c r="K15" s="172" t="str">
        <f t="shared" si="10"/>
        <v>Media</v>
      </c>
      <c r="L15" s="140">
        <f t="shared" si="20"/>
        <v>0.6</v>
      </c>
      <c r="M15" s="141" t="s">
        <v>147</v>
      </c>
      <c r="N15" s="142" t="str">
        <f>IF(NOT(ISERROR(MATCH(M15,'Tabla Impacto'!$B$221:$B$223,0))),'Tabla Impacto'!$F$223&amp;"Por favor no seleccionar los criterios de impacto(Afectación Económica o presupuestal y Pérdida Reputacional)",M15)</f>
        <v xml:space="preserve">     El riesgo afecta la imagen de alguna área de la organización</v>
      </c>
      <c r="O15" s="143" t="str">
        <f>IF(OR(N15='Tabla Impacto'!$C$11,N15='Tabla Impacto'!$D$11),"Leve",IF(OR(N15='Tabla Impacto'!$C$12,N15='Tabla Impacto'!$D$12),"Menor",IF(OR(N15='Tabla Impacto'!$C$13,N15='Tabla Impacto'!$D$13),"Moderado",IF(OR(N15='Tabla Impacto'!$C$14,N15='Tabla Impacto'!$D$14),"Mayor",IF(OR(N15='Tabla Impacto'!$C$15,N15='Tabla Impacto'!$D$15),"Catastrófico","")))))</f>
        <v>Leve</v>
      </c>
      <c r="P15" s="144">
        <f t="shared" si="21"/>
        <v>0.2</v>
      </c>
      <c r="Q15" s="145"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Moderado</v>
      </c>
      <c r="R15" s="146">
        <v>10</v>
      </c>
      <c r="S15" s="191" t="s">
        <v>316</v>
      </c>
      <c r="T15" s="189" t="s">
        <v>318</v>
      </c>
      <c r="U15" s="147" t="str">
        <f t="shared" si="22"/>
        <v>Probabilidad</v>
      </c>
      <c r="V15" s="147"/>
      <c r="W15" s="148" t="s">
        <v>14</v>
      </c>
      <c r="X15" s="148" t="s">
        <v>9</v>
      </c>
      <c r="Y15" s="149" t="str">
        <f t="shared" si="23"/>
        <v>40%</v>
      </c>
      <c r="Z15" s="148" t="s">
        <v>19</v>
      </c>
      <c r="AA15" s="148" t="s">
        <v>22</v>
      </c>
      <c r="AB15" s="148" t="s">
        <v>116</v>
      </c>
      <c r="AC15" s="150">
        <f t="shared" si="24"/>
        <v>0.36</v>
      </c>
      <c r="AD15" s="151" t="str">
        <f t="shared" si="25"/>
        <v>Baja</v>
      </c>
      <c r="AE15" s="152">
        <f t="shared" si="26"/>
        <v>0.36</v>
      </c>
      <c r="AF15" s="153" t="str">
        <f t="shared" si="27"/>
        <v>Leve</v>
      </c>
      <c r="AG15" s="152">
        <f t="shared" si="28"/>
        <v>0.2</v>
      </c>
      <c r="AH15" s="154"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Bajo</v>
      </c>
      <c r="AI15" s="155" t="s">
        <v>31</v>
      </c>
      <c r="AJ15" s="156" t="s">
        <v>317</v>
      </c>
      <c r="AK15" s="170" t="s">
        <v>257</v>
      </c>
      <c r="AL15" s="158">
        <v>2023</v>
      </c>
      <c r="AM15" s="182" t="s">
        <v>275</v>
      </c>
      <c r="AN15" s="157" t="s">
        <v>38</v>
      </c>
      <c r="AO15" s="157" t="s">
        <v>263</v>
      </c>
      <c r="AP15" s="185" t="s">
        <v>287</v>
      </c>
      <c r="AQ15" s="157" t="s">
        <v>38</v>
      </c>
      <c r="AR15" s="184">
        <v>45160</v>
      </c>
      <c r="AS15" s="188" t="s">
        <v>285</v>
      </c>
      <c r="AT15" s="182" t="s">
        <v>324</v>
      </c>
      <c r="AU15" s="157" t="s">
        <v>37</v>
      </c>
      <c r="AV15" s="184">
        <v>45247</v>
      </c>
      <c r="AW15" s="5"/>
      <c r="AX15" s="5"/>
      <c r="AY15" s="5"/>
      <c r="AZ15" s="5"/>
      <c r="BA15" s="5"/>
      <c r="BB15" s="5"/>
      <c r="BC15" s="5"/>
      <c r="BD15" s="5"/>
      <c r="BE15" s="5"/>
      <c r="BF15" s="5"/>
      <c r="BG15" s="5"/>
      <c r="BH15" s="5"/>
      <c r="BI15" s="5"/>
      <c r="BJ15" s="5"/>
      <c r="BK15" s="5"/>
      <c r="BL15" s="5"/>
    </row>
    <row r="16" spans="1:64" ht="195" customHeight="1" thickBot="1" x14ac:dyDescent="0.35">
      <c r="A16" s="110">
        <v>6</v>
      </c>
      <c r="B16" s="131" t="s">
        <v>218</v>
      </c>
      <c r="C16" s="174" t="s">
        <v>228</v>
      </c>
      <c r="D16" s="173" t="s">
        <v>128</v>
      </c>
      <c r="E16" s="173" t="s">
        <v>273</v>
      </c>
      <c r="F16" s="171" t="s">
        <v>307</v>
      </c>
      <c r="G16" s="157" t="s">
        <v>120</v>
      </c>
      <c r="H16" s="157" t="s">
        <v>235</v>
      </c>
      <c r="I16" s="157" t="s">
        <v>239</v>
      </c>
      <c r="J16" s="175">
        <v>50</v>
      </c>
      <c r="K16" s="172" t="str">
        <f t="shared" si="10"/>
        <v>Media</v>
      </c>
      <c r="L16" s="176">
        <f t="shared" si="20"/>
        <v>0.6</v>
      </c>
      <c r="M16" s="141" t="s">
        <v>149</v>
      </c>
      <c r="N16" s="141" t="s">
        <v>149</v>
      </c>
      <c r="O16" s="143" t="str">
        <f>IF(OR(N16='Tabla Impacto'!$C$11,N16='Tabla Impacto'!$D$11),"Leve",IF(OR(N16='Tabla Impacto'!$C$12,N16='Tabla Impacto'!$D$12),"Menor",IF(OR(N16='Tabla Impacto'!$C$13,N16='Tabla Impacto'!$D$13),"Moderado",IF(OR(N16='Tabla Impacto'!$C$14,N16='Tabla Impacto'!$D$14),"Mayor",IF(OR(N16='Tabla Impacto'!$C$15,N16='Tabla Impacto'!$D$15),"Catastrófico","")))))</f>
        <v>Moderado</v>
      </c>
      <c r="P16" s="144">
        <f t="shared" si="21"/>
        <v>0.6</v>
      </c>
      <c r="Q16" s="145"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59"/>
      <c r="S16" s="189" t="s">
        <v>308</v>
      </c>
      <c r="T16" s="189" t="s">
        <v>309</v>
      </c>
      <c r="U16" s="163" t="str">
        <f t="shared" si="22"/>
        <v>Probabilidad</v>
      </c>
      <c r="V16" s="186" t="s">
        <v>310</v>
      </c>
      <c r="W16" s="164" t="s">
        <v>14</v>
      </c>
      <c r="X16" s="164" t="s">
        <v>9</v>
      </c>
      <c r="Y16" s="165" t="str">
        <f t="shared" ref="Y16:Y17" si="29">IF(AND(W16="Preventivo",X16="Automático"),"50%",IF(AND(W16="Preventivo",X16="Manual"),"40%",IF(AND(W16="Detectivo",X16="Automático"),"40%",IF(AND(W16="Detectivo",X16="Manual"),"30%",IF(AND(W16="Correctivo",X16="Automático"),"35%",IF(AND(W16="Correctivo",X16="Manual"),"25%",""))))))</f>
        <v>40%</v>
      </c>
      <c r="Z16" s="164" t="s">
        <v>19</v>
      </c>
      <c r="AA16" s="164" t="s">
        <v>22</v>
      </c>
      <c r="AB16" s="164" t="s">
        <v>116</v>
      </c>
      <c r="AC16" s="166">
        <f t="shared" ref="AC16:AC17" si="30">IFERROR(IF(U16="Probabilidad",(L16-(+L16*Y16)),IF(U16="Impacto",L16,"")),"")</f>
        <v>0.36</v>
      </c>
      <c r="AD16" s="151" t="str">
        <f t="shared" ref="AD16:AD17" si="31">IFERROR(IF(AC16="","",IF(AC16&lt;=0.2,"Muy Baja",IF(AC16&lt;=0.4,"Baja",IF(AC16&lt;=0.6,"Media",IF(AC16&lt;=0.8,"Alta","Muy Alta"))))),"")</f>
        <v>Baja</v>
      </c>
      <c r="AE16" s="167">
        <f t="shared" ref="AE16:AE17" si="32">+AC16</f>
        <v>0.36</v>
      </c>
      <c r="AF16" s="168" t="str">
        <f t="shared" ref="AF16:AF17" si="33">IFERROR(IF(AG16="","",IF(AG16&lt;=0.2,"Leve",IF(AG16&lt;=0.4,"Menor",IF(AG16&lt;=0.6,"Moderado",IF(AG16&lt;=0.8,"Mayor","Catastrófico"))))),"")</f>
        <v>Moderado</v>
      </c>
      <c r="AG16" s="167">
        <f t="shared" ref="AG16:AG17" si="34">IFERROR(IF(U16="Impacto",(P16-(+P16*Y16)),IF(U16="Probabilidad",P16,"")),"")</f>
        <v>0.6</v>
      </c>
      <c r="AH16" s="169"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55" t="s">
        <v>132</v>
      </c>
      <c r="AJ16" s="200" t="s">
        <v>311</v>
      </c>
      <c r="AK16" s="201" t="s">
        <v>256</v>
      </c>
      <c r="AL16" s="202">
        <v>2023</v>
      </c>
      <c r="AM16" s="193" t="s">
        <v>274</v>
      </c>
      <c r="AN16" s="202" t="s">
        <v>38</v>
      </c>
      <c r="AO16" s="137" t="s">
        <v>263</v>
      </c>
      <c r="AP16" s="193" t="s">
        <v>288</v>
      </c>
      <c r="AQ16" s="137" t="s">
        <v>38</v>
      </c>
      <c r="AR16" s="203">
        <v>45160</v>
      </c>
      <c r="AS16" s="204" t="s">
        <v>285</v>
      </c>
      <c r="AT16" s="193" t="s">
        <v>325</v>
      </c>
      <c r="AU16" s="202" t="s">
        <v>37</v>
      </c>
      <c r="AV16" s="203">
        <v>45247</v>
      </c>
      <c r="AW16" s="5"/>
      <c r="AX16" s="5"/>
      <c r="AY16" s="5"/>
      <c r="AZ16" s="5"/>
      <c r="BA16" s="5"/>
      <c r="BB16" s="5"/>
      <c r="BC16" s="5"/>
      <c r="BD16" s="5"/>
      <c r="BE16" s="5"/>
      <c r="BF16" s="5"/>
      <c r="BG16" s="5"/>
      <c r="BH16" s="5"/>
      <c r="BI16" s="5"/>
      <c r="BJ16" s="5"/>
      <c r="BK16" s="5"/>
      <c r="BL16" s="5"/>
    </row>
    <row r="17" spans="1:64" ht="141.75" customHeight="1" thickBot="1" x14ac:dyDescent="0.35">
      <c r="A17" s="110">
        <v>7</v>
      </c>
      <c r="B17" s="110" t="s">
        <v>220</v>
      </c>
      <c r="C17" s="146" t="s">
        <v>228</v>
      </c>
      <c r="D17" s="157" t="s">
        <v>129</v>
      </c>
      <c r="E17" s="157" t="s">
        <v>265</v>
      </c>
      <c r="F17" s="156" t="s">
        <v>312</v>
      </c>
      <c r="G17" s="157" t="s">
        <v>121</v>
      </c>
      <c r="H17" s="157" t="s">
        <v>234</v>
      </c>
      <c r="I17" s="157" t="s">
        <v>238</v>
      </c>
      <c r="J17" s="175">
        <v>40</v>
      </c>
      <c r="K17" s="194" t="str">
        <f t="shared" si="10"/>
        <v>Media</v>
      </c>
      <c r="L17" s="199">
        <f t="shared" si="20"/>
        <v>0.6</v>
      </c>
      <c r="M17" s="205" t="s">
        <v>140</v>
      </c>
      <c r="N17" s="206" t="s">
        <v>140</v>
      </c>
      <c r="O17" s="207" t="str">
        <f>IF(OR(N17='Tabla Impacto'!$C$11,N17='Tabla Impacto'!$D$11),"Leve",IF(OR(N17='Tabla Impacto'!$C$12,N17='Tabla Impacto'!$D$12),"Menor",IF(OR(N17='Tabla Impacto'!$C$13,N17='Tabla Impacto'!$D$13),"Moderado",IF(OR(N17='Tabla Impacto'!$C$14,N17='Tabla Impacto'!$D$14),"Mayor",IF(OR(N17='Tabla Impacto'!$C$15,N17='Tabla Impacto'!$D$15),"Catastrófico","")))))</f>
        <v>Leve</v>
      </c>
      <c r="P17" s="208">
        <v>0.2</v>
      </c>
      <c r="Q17" s="209"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210"/>
      <c r="S17" s="211" t="s">
        <v>313</v>
      </c>
      <c r="T17" s="212" t="s">
        <v>276</v>
      </c>
      <c r="U17" s="213" t="str">
        <f t="shared" si="22"/>
        <v>Probabilidad</v>
      </c>
      <c r="V17" s="213"/>
      <c r="W17" s="214" t="s">
        <v>14</v>
      </c>
      <c r="X17" s="214" t="s">
        <v>9</v>
      </c>
      <c r="Y17" s="215" t="str">
        <f t="shared" si="29"/>
        <v>40%</v>
      </c>
      <c r="Z17" s="214" t="s">
        <v>19</v>
      </c>
      <c r="AA17" s="214" t="s">
        <v>22</v>
      </c>
      <c r="AB17" s="214" t="s">
        <v>116</v>
      </c>
      <c r="AC17" s="216">
        <f t="shared" si="30"/>
        <v>0.36</v>
      </c>
      <c r="AD17" s="217" t="str">
        <f t="shared" si="31"/>
        <v>Baja</v>
      </c>
      <c r="AE17" s="218">
        <f t="shared" si="32"/>
        <v>0.36</v>
      </c>
      <c r="AF17" s="219" t="str">
        <f t="shared" si="33"/>
        <v>Leve</v>
      </c>
      <c r="AG17" s="218">
        <f t="shared" si="34"/>
        <v>0.2</v>
      </c>
      <c r="AH17" s="220"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Bajo</v>
      </c>
      <c r="AI17" s="221" t="s">
        <v>132</v>
      </c>
      <c r="AJ17" s="222" t="s">
        <v>266</v>
      </c>
      <c r="AK17" s="223" t="s">
        <v>267</v>
      </c>
      <c r="AL17" s="224">
        <v>2023</v>
      </c>
      <c r="AM17" s="225" t="s">
        <v>262</v>
      </c>
      <c r="AN17" s="226" t="s">
        <v>261</v>
      </c>
      <c r="AO17" s="226" t="s">
        <v>263</v>
      </c>
      <c r="AP17" s="227" t="s">
        <v>289</v>
      </c>
      <c r="AQ17" s="226" t="s">
        <v>38</v>
      </c>
      <c r="AR17" s="228">
        <v>45160</v>
      </c>
      <c r="AS17" s="229" t="s">
        <v>285</v>
      </c>
      <c r="AT17" s="225" t="s">
        <v>326</v>
      </c>
      <c r="AU17" s="226" t="s">
        <v>327</v>
      </c>
      <c r="AV17" s="235">
        <v>45247</v>
      </c>
      <c r="AW17" s="5"/>
      <c r="AX17" s="5"/>
      <c r="AY17" s="5"/>
      <c r="AZ17" s="5"/>
      <c r="BA17" s="5"/>
      <c r="BB17" s="5"/>
      <c r="BC17" s="5"/>
      <c r="BD17" s="5"/>
      <c r="BE17" s="5"/>
      <c r="BF17" s="5"/>
      <c r="BG17" s="5"/>
      <c r="BH17" s="5"/>
      <c r="BI17" s="5"/>
      <c r="BJ17" s="5"/>
      <c r="BK17" s="5"/>
      <c r="BL17" s="5"/>
    </row>
    <row r="18" spans="1:64" x14ac:dyDescent="0.3">
      <c r="S18" s="113"/>
    </row>
    <row r="19" spans="1:64" x14ac:dyDescent="0.3">
      <c r="A19" s="112"/>
      <c r="B19" s="113"/>
      <c r="C19" s="113"/>
      <c r="D19" s="113"/>
      <c r="E19" s="113"/>
      <c r="F19" s="113"/>
      <c r="G19" s="1"/>
      <c r="H19" s="1"/>
      <c r="I19" s="1"/>
      <c r="K19" s="116"/>
      <c r="L19" s="113"/>
      <c r="M19" s="113"/>
      <c r="N19" s="113"/>
      <c r="O19" s="113"/>
      <c r="P19" s="113"/>
      <c r="Q19" s="113"/>
      <c r="R19" s="113"/>
      <c r="S19" s="113"/>
      <c r="T19" s="113"/>
      <c r="U19" s="117"/>
      <c r="V19" s="117"/>
      <c r="W19" s="117"/>
      <c r="X19" s="113"/>
      <c r="Y19" s="113"/>
      <c r="Z19" s="113"/>
      <c r="AA19" s="113"/>
      <c r="AB19" s="113"/>
      <c r="AC19" s="113"/>
      <c r="AD19" s="117"/>
      <c r="AE19" s="113"/>
      <c r="AF19" s="113"/>
      <c r="AG19" s="113"/>
      <c r="AH19" s="113"/>
      <c r="AI19" s="118"/>
      <c r="AJ19" s="118"/>
      <c r="AK19" s="113"/>
    </row>
    <row r="20" spans="1:64" ht="18" x14ac:dyDescent="0.3">
      <c r="A20" s="315" t="s">
        <v>246</v>
      </c>
      <c r="B20" s="315"/>
      <c r="C20" s="315"/>
      <c r="D20" s="315"/>
      <c r="E20" s="315"/>
      <c r="F20" s="315"/>
      <c r="G20" s="1"/>
      <c r="H20" s="1"/>
      <c r="I20" s="1"/>
      <c r="J20" s="312" t="s">
        <v>328</v>
      </c>
      <c r="K20" s="313"/>
      <c r="L20" s="313"/>
      <c r="M20" s="314"/>
      <c r="N20" s="113"/>
      <c r="O20" s="113"/>
      <c r="P20" s="113"/>
      <c r="Q20" s="113"/>
      <c r="R20" s="113"/>
      <c r="S20" s="113"/>
      <c r="T20" s="118"/>
      <c r="U20" s="117"/>
      <c r="V20" s="117"/>
      <c r="W20" s="117"/>
      <c r="X20" s="113"/>
      <c r="Y20" s="117"/>
      <c r="Z20" s="117"/>
      <c r="AA20" s="113"/>
      <c r="AB20" s="113"/>
      <c r="AC20" s="113"/>
      <c r="AD20" s="117"/>
      <c r="AE20" s="113"/>
      <c r="AF20" s="113"/>
      <c r="AG20" s="113"/>
      <c r="AH20" s="113"/>
      <c r="AI20" s="113"/>
      <c r="AJ20" s="113"/>
      <c r="AK20" s="113"/>
    </row>
    <row r="21" spans="1:64" ht="17.25" thickBot="1" x14ac:dyDescent="0.35">
      <c r="A21"/>
      <c r="B21"/>
      <c r="C21"/>
      <c r="D21"/>
      <c r="E21"/>
      <c r="F21"/>
      <c r="G21" s="1"/>
      <c r="H21" s="1"/>
      <c r="I21" s="1"/>
      <c r="K21" s="114" t="str">
        <f>+IFERROR(VLOOKUP(G21,$G$176:$K$180,3,FALSE)*VLOOKUP(J21,$J$176:$K$180,3,FALSE),"")</f>
        <v/>
      </c>
      <c r="L21"/>
      <c r="M21"/>
      <c r="N21"/>
      <c r="O21"/>
      <c r="P21"/>
      <c r="Q21"/>
      <c r="R21"/>
      <c r="S21"/>
      <c r="T21" s="122"/>
      <c r="U21" s="114"/>
      <c r="V21" s="114"/>
      <c r="W21" s="115"/>
      <c r="X21"/>
      <c r="Y21" s="115"/>
      <c r="Z21" s="115"/>
      <c r="AA21" s="121"/>
      <c r="AB21" s="121"/>
      <c r="AC21" s="121"/>
      <c r="AD21" s="129"/>
      <c r="AE21" s="119"/>
      <c r="AF21" s="119"/>
      <c r="AG21" s="121"/>
      <c r="AH21" s="122"/>
      <c r="AI21"/>
      <c r="AJ21"/>
      <c r="AK21"/>
    </row>
    <row r="22" spans="1:64" ht="17.45" customHeight="1" thickTop="1" thickBot="1" x14ac:dyDescent="0.35">
      <c r="A22" s="310" t="s">
        <v>211</v>
      </c>
      <c r="B22" s="310"/>
      <c r="C22" s="310"/>
      <c r="D22" s="310"/>
      <c r="E22" s="310"/>
      <c r="F22" s="124" t="s">
        <v>212</v>
      </c>
      <c r="G22" s="310" t="s">
        <v>213</v>
      </c>
      <c r="H22" s="310"/>
      <c r="I22" s="310"/>
      <c r="J22" s="310"/>
      <c r="K22" s="310"/>
      <c r="L22" s="310"/>
      <c r="M22" s="310"/>
      <c r="N22" s="125"/>
      <c r="O22" s="311" t="s">
        <v>214</v>
      </c>
      <c r="P22" s="311"/>
      <c r="Q22" s="311"/>
      <c r="R22" s="310" t="s">
        <v>215</v>
      </c>
      <c r="S22" s="310"/>
      <c r="T22" s="310"/>
      <c r="U22" s="310"/>
      <c r="V22" s="187"/>
      <c r="W22" s="311">
        <v>1</v>
      </c>
      <c r="X22" s="311"/>
      <c r="Y22" s="311"/>
      <c r="Z22" s="311"/>
      <c r="AA22" s="123"/>
      <c r="AB22" s="123"/>
      <c r="AC22" s="123"/>
      <c r="AD22" s="120"/>
      <c r="AE22" s="123"/>
      <c r="AF22" s="123"/>
      <c r="AG22" s="123"/>
      <c r="AH22" s="123"/>
      <c r="AI22" s="123"/>
      <c r="AJ22" s="123"/>
      <c r="AK22" s="123"/>
    </row>
    <row r="23" spans="1:64" ht="17.25" thickTop="1" x14ac:dyDescent="0.3"/>
  </sheetData>
  <dataConsolidate/>
  <mergeCells count="97">
    <mergeCell ref="N12:N13"/>
    <mergeCell ref="AP8:AP9"/>
    <mergeCell ref="AQ8:AQ9"/>
    <mergeCell ref="AR8:AR9"/>
    <mergeCell ref="AT8:AT9"/>
    <mergeCell ref="R12:R13"/>
    <mergeCell ref="Y12:Y13"/>
    <mergeCell ref="AE12:AE13"/>
    <mergeCell ref="AF12:AF13"/>
    <mergeCell ref="AG12:AG13"/>
    <mergeCell ref="AH12:AH13"/>
    <mergeCell ref="AI12:AI13"/>
    <mergeCell ref="Z12:Z13"/>
    <mergeCell ref="AA12:AA13"/>
    <mergeCell ref="AB12:AB13"/>
    <mergeCell ref="AC12:AC13"/>
    <mergeCell ref="AU8:AU9"/>
    <mergeCell ref="AV8:AV9"/>
    <mergeCell ref="AJ7:AV7"/>
    <mergeCell ref="AL8:AL9"/>
    <mergeCell ref="K8:K9"/>
    <mergeCell ref="L8:L9"/>
    <mergeCell ref="AM8:AM9"/>
    <mergeCell ref="AN8:AN9"/>
    <mergeCell ref="AO8:AO9"/>
    <mergeCell ref="AJ8:AJ9"/>
    <mergeCell ref="M8:M9"/>
    <mergeCell ref="N8:N9"/>
    <mergeCell ref="AK8:AK9"/>
    <mergeCell ref="U8:U9"/>
    <mergeCell ref="AE8:AE9"/>
    <mergeCell ref="AC7:AI7"/>
    <mergeCell ref="A8:A9"/>
    <mergeCell ref="H8:H9"/>
    <mergeCell ref="R7:AB7"/>
    <mergeCell ref="T8:T9"/>
    <mergeCell ref="J8:J9"/>
    <mergeCell ref="AD8:AD9"/>
    <mergeCell ref="O8:O9"/>
    <mergeCell ref="P8:P9"/>
    <mergeCell ref="W8:AB8"/>
    <mergeCell ref="C8:C9"/>
    <mergeCell ref="A4:B4"/>
    <mergeCell ref="A5:B5"/>
    <mergeCell ref="A6:B6"/>
    <mergeCell ref="G8:G9"/>
    <mergeCell ref="C5:AK5"/>
    <mergeCell ref="C4:AK4"/>
    <mergeCell ref="I8:I9"/>
    <mergeCell ref="AI8:AI9"/>
    <mergeCell ref="AH8:AH9"/>
    <mergeCell ref="AG8:AG9"/>
    <mergeCell ref="AC8:AC9"/>
    <mergeCell ref="V8:V9"/>
    <mergeCell ref="C6:AK6"/>
    <mergeCell ref="A7:J7"/>
    <mergeCell ref="K7:Q7"/>
    <mergeCell ref="B8:B9"/>
    <mergeCell ref="R22:U22"/>
    <mergeCell ref="W22:Z22"/>
    <mergeCell ref="A22:E22"/>
    <mergeCell ref="J20:M20"/>
    <mergeCell ref="G22:M22"/>
    <mergeCell ref="O22:Q22"/>
    <mergeCell ref="A20:F20"/>
    <mergeCell ref="J12:J13"/>
    <mergeCell ref="A1:D2"/>
    <mergeCell ref="AF8:AF9"/>
    <mergeCell ref="R8:R9"/>
    <mergeCell ref="S8:S9"/>
    <mergeCell ref="E12:E13"/>
    <mergeCell ref="A12:A13"/>
    <mergeCell ref="B12:B13"/>
    <mergeCell ref="C12:C13"/>
    <mergeCell ref="D12:D13"/>
    <mergeCell ref="F12:F13"/>
    <mergeCell ref="E1:AK2"/>
    <mergeCell ref="F8:F9"/>
    <mergeCell ref="E8:E9"/>
    <mergeCell ref="D8:D9"/>
    <mergeCell ref="Q8:Q9"/>
    <mergeCell ref="V12:V13"/>
    <mergeCell ref="AD12:AD13"/>
    <mergeCell ref="S12:S13"/>
    <mergeCell ref="T12:T13"/>
    <mergeCell ref="G12:G13"/>
    <mergeCell ref="H12:H13"/>
    <mergeCell ref="U12:U13"/>
    <mergeCell ref="W12:W13"/>
    <mergeCell ref="X12:X13"/>
    <mergeCell ref="O12:O13"/>
    <mergeCell ref="P12:P13"/>
    <mergeCell ref="Q12:Q13"/>
    <mergeCell ref="K12:K13"/>
    <mergeCell ref="L12:L13"/>
    <mergeCell ref="M12:M13"/>
    <mergeCell ref="I12:I13"/>
  </mergeCells>
  <conditionalFormatting sqref="K10:K17 AD10:AD17">
    <cfRule type="cellIs" dxfId="20" priority="51" operator="equal">
      <formula>"Muy Alta"</formula>
    </cfRule>
    <cfRule type="cellIs" dxfId="19" priority="52" operator="equal">
      <formula>"Alta"</formula>
    </cfRule>
    <cfRule type="cellIs" dxfId="18" priority="53" operator="equal">
      <formula>"Media"</formula>
    </cfRule>
    <cfRule type="cellIs" dxfId="17" priority="54" operator="equal">
      <formula>"Baja"</formula>
    </cfRule>
    <cfRule type="cellIs" dxfId="16" priority="55" operator="equal">
      <formula>"Muy Baja"</formula>
    </cfRule>
  </conditionalFormatting>
  <conditionalFormatting sqref="N10:N12 N14:N15">
    <cfRule type="containsText" dxfId="15" priority="956" operator="containsText" text="❌">
      <formula>NOT(ISERROR(SEARCH("❌",N10)))</formula>
    </cfRule>
  </conditionalFormatting>
  <conditionalFormatting sqref="O10:O17 AF10:AF17">
    <cfRule type="cellIs" dxfId="14" priority="1269" operator="equal">
      <formula>"Catastrófico"</formula>
    </cfRule>
    <cfRule type="cellIs" dxfId="13" priority="1270" operator="equal">
      <formula>"Mayor"</formula>
    </cfRule>
    <cfRule type="cellIs" dxfId="12" priority="1271" operator="equal">
      <formula>"Moderado"</formula>
    </cfRule>
    <cfRule type="cellIs" dxfId="11" priority="1272" operator="equal">
      <formula>"Menor"</formula>
    </cfRule>
    <cfRule type="cellIs" dxfId="10" priority="1273" operator="equal">
      <formula>"Leve"</formula>
    </cfRule>
  </conditionalFormatting>
  <conditionalFormatting sqref="Q10:Q17 AH10:AH17">
    <cfRule type="cellIs" dxfId="9" priority="1195" operator="equal">
      <formula>"Extremo"</formula>
    </cfRule>
    <cfRule type="cellIs" dxfId="8" priority="1196" operator="equal">
      <formula>"Alto"</formula>
    </cfRule>
    <cfRule type="cellIs" dxfId="7" priority="1197" operator="equal">
      <formula>"Moderado"</formula>
    </cfRule>
    <cfRule type="cellIs" dxfId="6" priority="1198" operator="equal">
      <formula>"Bajo"</formula>
    </cfRule>
  </conditionalFormatting>
  <conditionalFormatting sqref="AE19:AE21">
    <cfRule type="cellIs" dxfId="5" priority="910" stopIfTrue="1" operator="equal">
      <formula>#REF!</formula>
    </cfRule>
    <cfRule type="cellIs" dxfId="4" priority="911" operator="equal">
      <formula>#REF!</formula>
    </cfRule>
    <cfRule type="cellIs" dxfId="3" priority="912" operator="equal">
      <formula>#REF!</formula>
    </cfRule>
  </conditionalFormatting>
  <conditionalFormatting sqref="AF19:AF21">
    <cfRule type="cellIs" dxfId="2" priority="913" stopIfTrue="1" operator="equal">
      <formula>#REF!</formula>
    </cfRule>
    <cfRule type="cellIs" dxfId="1" priority="914" stopIfTrue="1" operator="equal">
      <formula>#REF!</formula>
    </cfRule>
    <cfRule type="cellIs" dxfId="0" priority="915" stopIfTrue="1" operator="equal">
      <formula>#REF!</formula>
    </cfRule>
  </conditionalFormatting>
  <dataValidations count="6">
    <dataValidation type="list" allowBlank="1" showInputMessage="1" showErrorMessage="1" sqref="F19" xr:uid="{00000000-0002-0000-0100-000000000000}">
      <formula1>$F$176:$F$185</formula1>
    </dataValidation>
    <dataValidation type="list" allowBlank="1" showInputMessage="1" showErrorMessage="1" sqref="F21 Y21:AF21 W21" xr:uid="{00000000-0002-0000-0100-000001000000}">
      <formula1>#REF!</formula1>
    </dataValidation>
    <dataValidation type="list" allowBlank="1" showInputMessage="1" showErrorMessage="1" sqref="U21:V21" xr:uid="{00000000-0002-0000-0100-000002000000}">
      <formula1>$M$176:$M$177</formula1>
    </dataValidation>
    <dataValidation type="list" allowBlank="1" showInputMessage="1" showErrorMessage="1" sqref="J21" xr:uid="{00000000-0002-0000-0100-000003000000}">
      <formula1>$J$176:$J$180</formula1>
    </dataValidation>
    <dataValidation type="list" allowBlank="1" showInputMessage="1" showErrorMessage="1" sqref="G21:I21" xr:uid="{00000000-0002-0000-0100-000004000000}">
      <formula1>$G$176:$G$180</formula1>
    </dataValidation>
    <dataValidation allowBlank="1" showInputMessage="1" showErrorMessage="1" error="Recuerde que las acciones se generan bajo la medida de mitigar el riesgo" sqref="AJ14:AJ17" xr:uid="{00000000-0002-0000-0100-000005000000}"/>
  </dataValidations>
  <hyperlinks>
    <hyperlink ref="AS10" r:id="rId1" xr:uid="{00000000-0004-0000-0100-000000000000}"/>
    <hyperlink ref="AS11:AS17" r:id="rId2" display="Evidencias seguimiento 2° línea de defensa" xr:uid="{00000000-0004-0000-0100-000001000000}"/>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6000000}">
          <x14:formula1>
            <xm:f>'Tabla Impacto'!$F$210:$F$221</xm:f>
          </x14:formula1>
          <xm:sqref>N16:N17 M10:M17</xm:sqref>
        </x14:dataValidation>
        <x14:dataValidation type="custom" allowBlank="1" showInputMessage="1" showErrorMessage="1" error="Recuerde que las acciones se generan bajo la medida de mitigar el riesgo" xr:uid="{00000000-0002-0000-0100-000007000000}">
          <x14:formula1>
            <xm:f>IF(OR(AI11='Opciones Tratamiento'!$B$2,AI11='Opciones Tratamiento'!$B$3,AI11='Opciones Tratamiento'!$B$4),ISBLANK(AI11),ISTEXT(AI11))</xm:f>
          </x14:formula1>
          <xm:sqref>AK11</xm:sqref>
        </x14:dataValidation>
        <x14:dataValidation type="list" allowBlank="1" showInputMessage="1" showErrorMessage="1" xr:uid="{00000000-0002-0000-0100-000008000000}">
          <x14:formula1>
            <xm:f>Listas!$A$2:$A$9</xm:f>
          </x14:formula1>
          <xm:sqref>B10:B17</xm:sqref>
        </x14:dataValidation>
        <x14:dataValidation type="list" allowBlank="1" showInputMessage="1" showErrorMessage="1" xr:uid="{00000000-0002-0000-0100-000009000000}">
          <x14:formula1>
            <xm:f>'Opciones Tratamiento'!$B$2:$B$5</xm:f>
          </x14:formula1>
          <xm:sqref>AI10:AI17</xm:sqref>
        </x14:dataValidation>
        <x14:dataValidation type="list" allowBlank="1" showInputMessage="1" showErrorMessage="1" xr:uid="{00000000-0002-0000-0100-00000A000000}">
          <x14:formula1>
            <xm:f>'Tabla Valoración controles'!$D$4:$D$6</xm:f>
          </x14:formula1>
          <xm:sqref>W10:W17</xm:sqref>
        </x14:dataValidation>
        <x14:dataValidation type="list" allowBlank="1" showInputMessage="1" showErrorMessage="1" xr:uid="{00000000-0002-0000-0100-00000B000000}">
          <x14:formula1>
            <xm:f>'Tabla Valoración controles'!$D$7:$D$8</xm:f>
          </x14:formula1>
          <xm:sqref>X10:X17</xm:sqref>
        </x14:dataValidation>
        <x14:dataValidation type="list" allowBlank="1" showInputMessage="1" showErrorMessage="1" xr:uid="{00000000-0002-0000-0100-00000C000000}">
          <x14:formula1>
            <xm:f>'Tabla Valoración controles'!$D$9:$D$10</xm:f>
          </x14:formula1>
          <xm:sqref>Z10:Z17</xm:sqref>
        </x14:dataValidation>
        <x14:dataValidation type="list" allowBlank="1" showInputMessage="1" showErrorMessage="1" xr:uid="{00000000-0002-0000-0100-00000D000000}">
          <x14:formula1>
            <xm:f>'Tabla Valoración controles'!$D$11:$D$12</xm:f>
          </x14:formula1>
          <xm:sqref>AA10:AA17</xm:sqref>
        </x14:dataValidation>
        <x14:dataValidation type="list" allowBlank="1" showInputMessage="1" showErrorMessage="1" xr:uid="{00000000-0002-0000-0100-00000E000000}">
          <x14:formula1>
            <xm:f>'Tabla Valoración controles'!$D$13:$D$14</xm:f>
          </x14:formula1>
          <xm:sqref>AB10:AB17</xm:sqref>
        </x14:dataValidation>
        <x14:dataValidation type="list" allowBlank="1" showInputMessage="1" showErrorMessage="1" xr:uid="{00000000-0002-0000-0100-00000F000000}">
          <x14:formula1>
            <xm:f>'Opciones Tratamiento'!$B$13:$B$19</xm:f>
          </x14:formula1>
          <xm:sqref>G10:G17</xm:sqref>
        </x14:dataValidation>
        <x14:dataValidation type="list" allowBlank="1" showInputMessage="1" showErrorMessage="1" xr:uid="{00000000-0002-0000-0100-000010000000}">
          <x14:formula1>
            <xm:f>Listas!$B$2:$B$7</xm:f>
          </x14:formula1>
          <xm:sqref>C10:C17</xm:sqref>
        </x14:dataValidation>
        <x14:dataValidation type="list" allowBlank="1" showInputMessage="1" showErrorMessage="1" xr:uid="{00000000-0002-0000-0100-000011000000}">
          <x14:formula1>
            <xm:f>Listas!$C$2:$C$6</xm:f>
          </x14:formula1>
          <xm:sqref>H10:H17</xm:sqref>
        </x14:dataValidation>
        <x14:dataValidation type="list" allowBlank="1" showInputMessage="1" showErrorMessage="1" xr:uid="{00000000-0002-0000-0100-000012000000}">
          <x14:formula1>
            <xm:f>Listas!$D$2:$D$5</xm:f>
          </x14:formula1>
          <xm:sqref>I10:I17</xm:sqref>
        </x14:dataValidation>
        <x14:dataValidation type="list" allowBlank="1" showInputMessage="1" showErrorMessage="1" xr:uid="{00000000-0002-0000-0100-000013000000}">
          <x14:formula1>
            <xm:f>'Opciones Tratamiento'!$E$2:$E$4</xm:f>
          </x14:formula1>
          <xm:sqref>D10:D17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216</v>
      </c>
      <c r="B1" t="s">
        <v>225</v>
      </c>
      <c r="C1" t="s">
        <v>231</v>
      </c>
      <c r="D1" t="s">
        <v>240</v>
      </c>
    </row>
    <row r="2" spans="1:4" x14ac:dyDescent="0.25">
      <c r="A2" t="s">
        <v>224</v>
      </c>
      <c r="B2" t="s">
        <v>226</v>
      </c>
      <c r="C2" t="s">
        <v>232</v>
      </c>
      <c r="D2" t="s">
        <v>237</v>
      </c>
    </row>
    <row r="3" spans="1:4" x14ac:dyDescent="0.25">
      <c r="A3" t="s">
        <v>217</v>
      </c>
      <c r="B3" t="s">
        <v>219</v>
      </c>
      <c r="C3" t="s">
        <v>233</v>
      </c>
      <c r="D3" t="s">
        <v>238</v>
      </c>
    </row>
    <row r="4" spans="1:4" x14ac:dyDescent="0.25">
      <c r="A4" t="s">
        <v>218</v>
      </c>
      <c r="B4" t="s">
        <v>227</v>
      </c>
      <c r="C4" t="s">
        <v>234</v>
      </c>
      <c r="D4" t="s">
        <v>239</v>
      </c>
    </row>
    <row r="5" spans="1:4" x14ac:dyDescent="0.25">
      <c r="A5" t="s">
        <v>219</v>
      </c>
      <c r="B5" t="s">
        <v>228</v>
      </c>
      <c r="C5" t="s">
        <v>235</v>
      </c>
      <c r="D5" t="s">
        <v>236</v>
      </c>
    </row>
    <row r="6" spans="1:4" x14ac:dyDescent="0.25">
      <c r="A6" t="s">
        <v>220</v>
      </c>
      <c r="B6" t="s">
        <v>229</v>
      </c>
      <c r="C6" t="s">
        <v>236</v>
      </c>
    </row>
    <row r="7" spans="1:4" x14ac:dyDescent="0.25">
      <c r="A7" t="s">
        <v>221</v>
      </c>
      <c r="B7" t="s">
        <v>230</v>
      </c>
    </row>
    <row r="8" spans="1:4" x14ac:dyDescent="0.25">
      <c r="A8" t="s">
        <v>222</v>
      </c>
    </row>
    <row r="9" spans="1:4" x14ac:dyDescent="0.25">
      <c r="A9" t="s">
        <v>223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Z50" sqref="AZ50"/>
    </sheetView>
  </sheetViews>
  <sheetFormatPr baseColWidth="10" defaultRowHeight="15" x14ac:dyDescent="0.25"/>
  <cols>
    <col min="2" max="22" width="5.7109375" customWidth="1"/>
    <col min="23" max="23" width="3.5703125" customWidth="1"/>
    <col min="24"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421" t="s">
        <v>155</v>
      </c>
      <c r="C2" s="421"/>
      <c r="D2" s="421"/>
      <c r="E2" s="421"/>
      <c r="F2" s="421"/>
      <c r="G2" s="421"/>
      <c r="H2" s="421"/>
      <c r="I2" s="421"/>
      <c r="J2" s="391" t="s">
        <v>2</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421"/>
      <c r="C3" s="421"/>
      <c r="D3" s="421"/>
      <c r="E3" s="421"/>
      <c r="F3" s="421"/>
      <c r="G3" s="421"/>
      <c r="H3" s="421"/>
      <c r="I3" s="42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421"/>
      <c r="C4" s="421"/>
      <c r="D4" s="421"/>
      <c r="E4" s="421"/>
      <c r="F4" s="421"/>
      <c r="G4" s="421"/>
      <c r="H4" s="421"/>
      <c r="I4" s="42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36" t="s">
        <v>4</v>
      </c>
      <c r="C6" s="336"/>
      <c r="D6" s="337"/>
      <c r="E6" s="374" t="s">
        <v>113</v>
      </c>
      <c r="F6" s="375"/>
      <c r="G6" s="375"/>
      <c r="H6" s="375"/>
      <c r="I6" s="375"/>
      <c r="J6" s="387" t="str">
        <f>IF(AND('Mapa final'!$K$10="Muy Alta",'Mapa final'!$O$10="Leve"),CONCATENATE("R",'Mapa final'!$A$10),"")</f>
        <v/>
      </c>
      <c r="K6" s="388"/>
      <c r="L6" s="388" t="str">
        <f>IF(AND('Mapa final'!$K$10="Muy Alta",'Mapa final'!$O$10="Leve"),CONCATENATE("R",'Mapa final'!$A$10),"")</f>
        <v/>
      </c>
      <c r="M6" s="388"/>
      <c r="N6" s="388" t="str">
        <f>IF(AND('Mapa final'!$K$10="Muy Alta",'Mapa final'!$O$10="Leve"),CONCATENATE("R",'Mapa final'!$A$10),"")</f>
        <v/>
      </c>
      <c r="O6" s="390"/>
      <c r="P6" s="387" t="str">
        <f>IF(AND('Mapa final'!$K$10="Muy Alta",'Mapa final'!$O$10="Leve"),CONCATENATE("R",'Mapa final'!$A$10),"")</f>
        <v/>
      </c>
      <c r="Q6" s="388"/>
      <c r="R6" s="388" t="str">
        <f>IF(AND('Mapa final'!$K$10="Muy Alta",'Mapa final'!$O$10="Leve"),CONCATENATE("R",'Mapa final'!$A$10),"")</f>
        <v/>
      </c>
      <c r="S6" s="388"/>
      <c r="T6" s="388" t="str">
        <f>IF(AND('Mapa final'!$K$10="Muy Alta",'Mapa final'!$O$10="Leve"),CONCATENATE("R",'Mapa final'!$A$10),"")</f>
        <v/>
      </c>
      <c r="U6" s="390"/>
      <c r="V6" s="387" t="str">
        <f>IF(AND('Mapa final'!$K$10="Muy Alta",'Mapa final'!$O$10="Leve"),CONCATENATE("R",'Mapa final'!$A$10),"")</f>
        <v/>
      </c>
      <c r="W6" s="388"/>
      <c r="X6" s="388" t="str">
        <f>IF(AND('Mapa final'!$K$10="Muy Alta",'Mapa final'!$O$10="Leve"),CONCATENATE("R",'Mapa final'!$A$10),"")</f>
        <v/>
      </c>
      <c r="Y6" s="388"/>
      <c r="Z6" s="388" t="str">
        <f>IF(AND('Mapa final'!$K$10="Muy Alta",'Mapa final'!$O$10="Leve"),CONCATENATE("R",'Mapa final'!$A$10),"")</f>
        <v/>
      </c>
      <c r="AA6" s="390"/>
      <c r="AB6" s="387" t="str">
        <f>IF(AND('Mapa final'!$K$10="Muy Alta",'Mapa final'!$O$10="Leve"),CONCATENATE("R",'Mapa final'!$A$10),"")</f>
        <v/>
      </c>
      <c r="AC6" s="388"/>
      <c r="AD6" s="388" t="str">
        <f>IF(AND('Mapa final'!$K$10="Muy Alta",'Mapa final'!$O$10="Leve"),CONCATENATE("R",'Mapa final'!$A$10),"")</f>
        <v/>
      </c>
      <c r="AE6" s="388"/>
      <c r="AF6" s="388" t="str">
        <f>IF(AND('Mapa final'!$K$10="Muy Alta",'Mapa final'!$O$10="Leve"),CONCATENATE("R",'Mapa final'!$A$10),"")</f>
        <v/>
      </c>
      <c r="AG6" s="388"/>
      <c r="AH6" s="400" t="str">
        <f>IF(AND('Mapa final'!$K$10="Muy Alta",'Mapa final'!$O$10="Catastrófico"),CONCATENATE("R",'Mapa final'!$A$10),"")</f>
        <v/>
      </c>
      <c r="AI6" s="401"/>
      <c r="AJ6" s="401" t="str">
        <f>IF(AND('Mapa final'!$K$10="Muy Alta",'Mapa final'!$O$10="Catastrófico"),CONCATENATE("R",'Mapa final'!$A$10),"")</f>
        <v/>
      </c>
      <c r="AK6" s="401"/>
      <c r="AL6" s="401" t="str">
        <f>IF(AND('Mapa final'!$K$10="Muy Alta",'Mapa final'!$O$10="Catastrófico"),CONCATENATE("R",'Mapa final'!$A$10),"")</f>
        <v/>
      </c>
      <c r="AM6" s="402"/>
      <c r="AO6" s="338" t="s">
        <v>76</v>
      </c>
      <c r="AP6" s="339"/>
      <c r="AQ6" s="339"/>
      <c r="AR6" s="339"/>
      <c r="AS6" s="339"/>
      <c r="AT6" s="34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36"/>
      <c r="C7" s="336"/>
      <c r="D7" s="337"/>
      <c r="E7" s="377"/>
      <c r="F7" s="378"/>
      <c r="G7" s="378"/>
      <c r="H7" s="378"/>
      <c r="I7" s="378"/>
      <c r="J7" s="389"/>
      <c r="K7" s="383"/>
      <c r="L7" s="383"/>
      <c r="M7" s="383"/>
      <c r="N7" s="383"/>
      <c r="O7" s="384"/>
      <c r="P7" s="389"/>
      <c r="Q7" s="383"/>
      <c r="R7" s="383"/>
      <c r="S7" s="383"/>
      <c r="T7" s="383"/>
      <c r="U7" s="384"/>
      <c r="V7" s="389"/>
      <c r="W7" s="383"/>
      <c r="X7" s="383"/>
      <c r="Y7" s="383"/>
      <c r="Z7" s="383"/>
      <c r="AA7" s="384"/>
      <c r="AB7" s="389"/>
      <c r="AC7" s="383"/>
      <c r="AD7" s="383"/>
      <c r="AE7" s="383"/>
      <c r="AF7" s="383"/>
      <c r="AG7" s="383"/>
      <c r="AH7" s="394"/>
      <c r="AI7" s="395"/>
      <c r="AJ7" s="395"/>
      <c r="AK7" s="395"/>
      <c r="AL7" s="395"/>
      <c r="AM7" s="396"/>
      <c r="AN7" s="70"/>
      <c r="AO7" s="341"/>
      <c r="AP7" s="342"/>
      <c r="AQ7" s="342"/>
      <c r="AR7" s="342"/>
      <c r="AS7" s="342"/>
      <c r="AT7" s="343"/>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36"/>
      <c r="C8" s="336"/>
      <c r="D8" s="337"/>
      <c r="E8" s="377"/>
      <c r="F8" s="378"/>
      <c r="G8" s="378"/>
      <c r="H8" s="378"/>
      <c r="I8" s="378"/>
      <c r="J8" s="389" t="str">
        <f>IF(AND('Mapa final'!$K$10="Muy Alta",'Mapa final'!$O$10="Leve"),CONCATENATE("R",'Mapa final'!$A$10),"")</f>
        <v/>
      </c>
      <c r="K8" s="383"/>
      <c r="L8" s="383" t="str">
        <f>IF(AND('Mapa final'!$K$10="Muy Alta",'Mapa final'!$O$10="Leve"),CONCATENATE("R",'Mapa final'!$A$10),"")</f>
        <v/>
      </c>
      <c r="M8" s="383"/>
      <c r="N8" s="383" t="str">
        <f>IF(AND('Mapa final'!$K$10="Muy Alta",'Mapa final'!$O$10="Leve"),CONCATENATE("R",'Mapa final'!$A$10),"")</f>
        <v/>
      </c>
      <c r="O8" s="384"/>
      <c r="P8" s="389" t="str">
        <f>IF(AND('Mapa final'!$K$10="Muy Alta",'Mapa final'!$O$10="Leve"),CONCATENATE("R",'Mapa final'!$A$10),"")</f>
        <v/>
      </c>
      <c r="Q8" s="383"/>
      <c r="R8" s="383" t="str">
        <f>IF(AND('Mapa final'!$K$10="Muy Alta",'Mapa final'!$O$10="Leve"),CONCATENATE("R",'Mapa final'!$A$10),"")</f>
        <v/>
      </c>
      <c r="S8" s="383"/>
      <c r="T8" s="383" t="str">
        <f>IF(AND('Mapa final'!$K$10="Muy Alta",'Mapa final'!$O$10="Leve"),CONCATENATE("R",'Mapa final'!$A$10),"")</f>
        <v/>
      </c>
      <c r="U8" s="384"/>
      <c r="V8" s="389" t="str">
        <f>IF(AND('Mapa final'!$K$10="Muy Alta",'Mapa final'!$O$10="Leve"),CONCATENATE("R",'Mapa final'!$A$10),"")</f>
        <v/>
      </c>
      <c r="W8" s="383"/>
      <c r="X8" s="383" t="str">
        <f>IF(AND('Mapa final'!$K$10="Muy Alta",'Mapa final'!$O$10="Leve"),CONCATENATE("R",'Mapa final'!$A$10),"")</f>
        <v/>
      </c>
      <c r="Y8" s="383"/>
      <c r="Z8" s="383" t="str">
        <f>IF(AND('Mapa final'!$K$10="Muy Alta",'Mapa final'!$O$10="Leve"),CONCATENATE("R",'Mapa final'!$A$10),"")</f>
        <v/>
      </c>
      <c r="AA8" s="384"/>
      <c r="AB8" s="389" t="str">
        <f>IF(AND('Mapa final'!$K$10="Muy Alta",'Mapa final'!$O$10="Leve"),CONCATENATE("R",'Mapa final'!$A$10),"")</f>
        <v/>
      </c>
      <c r="AC8" s="383"/>
      <c r="AD8" s="383" t="str">
        <f>IF(AND('Mapa final'!$K$10="Muy Alta",'Mapa final'!$O$10="Leve"),CONCATENATE("R",'Mapa final'!$A$10),"")</f>
        <v/>
      </c>
      <c r="AE8" s="383"/>
      <c r="AF8" s="383" t="str">
        <f>IF(AND('Mapa final'!$K$10="Muy Alta",'Mapa final'!$O$10="Leve"),CONCATENATE("R",'Mapa final'!$A$10),"")</f>
        <v/>
      </c>
      <c r="AG8" s="383"/>
      <c r="AH8" s="394" t="str">
        <f>IF(AND('Mapa final'!$K$10="Muy Alta",'Mapa final'!$O$10="Catastrófico"),CONCATENATE("R",'Mapa final'!$A$10),"")</f>
        <v/>
      </c>
      <c r="AI8" s="395"/>
      <c r="AJ8" s="395" t="str">
        <f>IF(AND('Mapa final'!$K$10="Muy Alta",'Mapa final'!$O$10="Catastrófico"),CONCATENATE("R",'Mapa final'!$A$10),"")</f>
        <v/>
      </c>
      <c r="AK8" s="395"/>
      <c r="AL8" s="395" t="str">
        <f>IF(AND('Mapa final'!$K$10="Muy Alta",'Mapa final'!$O$10="Catastrófico"),CONCATENATE("R",'Mapa final'!$A$10),"")</f>
        <v/>
      </c>
      <c r="AM8" s="396"/>
      <c r="AN8" s="70"/>
      <c r="AO8" s="341"/>
      <c r="AP8" s="342"/>
      <c r="AQ8" s="342"/>
      <c r="AR8" s="342"/>
      <c r="AS8" s="342"/>
      <c r="AT8" s="343"/>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36"/>
      <c r="C9" s="336"/>
      <c r="D9" s="337"/>
      <c r="E9" s="377"/>
      <c r="F9" s="378"/>
      <c r="G9" s="378"/>
      <c r="H9" s="378"/>
      <c r="I9" s="378"/>
      <c r="J9" s="389"/>
      <c r="K9" s="383"/>
      <c r="L9" s="383"/>
      <c r="M9" s="383"/>
      <c r="N9" s="383"/>
      <c r="O9" s="384"/>
      <c r="P9" s="389"/>
      <c r="Q9" s="383"/>
      <c r="R9" s="383"/>
      <c r="S9" s="383"/>
      <c r="T9" s="383"/>
      <c r="U9" s="384"/>
      <c r="V9" s="389"/>
      <c r="W9" s="383"/>
      <c r="X9" s="383"/>
      <c r="Y9" s="383"/>
      <c r="Z9" s="383"/>
      <c r="AA9" s="384"/>
      <c r="AB9" s="389"/>
      <c r="AC9" s="383"/>
      <c r="AD9" s="383"/>
      <c r="AE9" s="383"/>
      <c r="AF9" s="383"/>
      <c r="AG9" s="383"/>
      <c r="AH9" s="394"/>
      <c r="AI9" s="395"/>
      <c r="AJ9" s="395"/>
      <c r="AK9" s="395"/>
      <c r="AL9" s="395"/>
      <c r="AM9" s="396"/>
      <c r="AN9" s="70"/>
      <c r="AO9" s="341"/>
      <c r="AP9" s="342"/>
      <c r="AQ9" s="342"/>
      <c r="AR9" s="342"/>
      <c r="AS9" s="342"/>
      <c r="AT9" s="343"/>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36"/>
      <c r="C10" s="336"/>
      <c r="D10" s="337"/>
      <c r="E10" s="377"/>
      <c r="F10" s="378"/>
      <c r="G10" s="378"/>
      <c r="H10" s="378"/>
      <c r="I10" s="378"/>
      <c r="J10" s="389" t="str">
        <f>IF(AND('Mapa final'!$K$10="Muy Alta",'Mapa final'!$O$10="Leve"),CONCATENATE("R",'Mapa final'!$A$10),"")</f>
        <v/>
      </c>
      <c r="K10" s="383"/>
      <c r="L10" s="383" t="str">
        <f>IF(AND('Mapa final'!$K$10="Muy Alta",'Mapa final'!$O$10="Leve"),CONCATENATE("R",'Mapa final'!$A$10),"")</f>
        <v/>
      </c>
      <c r="M10" s="383"/>
      <c r="N10" s="383" t="str">
        <f>IF(AND('Mapa final'!$K$10="Muy Alta",'Mapa final'!$O$10="Leve"),CONCATENATE("R",'Mapa final'!$A$10),"")</f>
        <v/>
      </c>
      <c r="O10" s="384"/>
      <c r="P10" s="389" t="str">
        <f>IF(AND('Mapa final'!$K$10="Muy Alta",'Mapa final'!$O$10="Leve"),CONCATENATE("R",'Mapa final'!$A$10),"")</f>
        <v/>
      </c>
      <c r="Q10" s="383"/>
      <c r="R10" s="383" t="str">
        <f>IF(AND('Mapa final'!$K$10="Muy Alta",'Mapa final'!$O$10="Leve"),CONCATENATE("R",'Mapa final'!$A$10),"")</f>
        <v/>
      </c>
      <c r="S10" s="383"/>
      <c r="T10" s="383" t="str">
        <f>IF(AND('Mapa final'!$K$10="Muy Alta",'Mapa final'!$O$10="Leve"),CONCATENATE("R",'Mapa final'!$A$10),"")</f>
        <v/>
      </c>
      <c r="U10" s="384"/>
      <c r="V10" s="389" t="str">
        <f>IF(AND('Mapa final'!$K$10="Muy Alta",'Mapa final'!$O$10="Leve"),CONCATENATE("R",'Mapa final'!$A$10),"")</f>
        <v/>
      </c>
      <c r="W10" s="383"/>
      <c r="X10" s="383" t="str">
        <f>IF(AND('Mapa final'!$K$10="Muy Alta",'Mapa final'!$O$10="Leve"),CONCATENATE("R",'Mapa final'!$A$10),"")</f>
        <v/>
      </c>
      <c r="Y10" s="383"/>
      <c r="Z10" s="383" t="str">
        <f>IF(AND('Mapa final'!$K$10="Muy Alta",'Mapa final'!$O$10="Leve"),CONCATENATE("R",'Mapa final'!$A$10),"")</f>
        <v/>
      </c>
      <c r="AA10" s="384"/>
      <c r="AB10" s="389" t="str">
        <f>IF(AND('Mapa final'!$K$10="Muy Alta",'Mapa final'!$O$10="Leve"),CONCATENATE("R",'Mapa final'!$A$10),"")</f>
        <v/>
      </c>
      <c r="AC10" s="383"/>
      <c r="AD10" s="383" t="str">
        <f>IF(AND('Mapa final'!$K$10="Muy Alta",'Mapa final'!$O$10="Leve"),CONCATENATE("R",'Mapa final'!$A$10),"")</f>
        <v/>
      </c>
      <c r="AE10" s="383"/>
      <c r="AF10" s="383" t="str">
        <f>IF(AND('Mapa final'!$K$10="Muy Alta",'Mapa final'!$O$10="Leve"),CONCATENATE("R",'Mapa final'!$A$10),"")</f>
        <v/>
      </c>
      <c r="AG10" s="383"/>
      <c r="AH10" s="394" t="str">
        <f>IF(AND('Mapa final'!$K$10="Muy Alta",'Mapa final'!$O$10="Catastrófico"),CONCATENATE("R",'Mapa final'!$A$10),"")</f>
        <v/>
      </c>
      <c r="AI10" s="395"/>
      <c r="AJ10" s="395" t="str">
        <f>IF(AND('Mapa final'!$K$10="Muy Alta",'Mapa final'!$O$10="Catastrófico"),CONCATENATE("R",'Mapa final'!$A$10),"")</f>
        <v/>
      </c>
      <c r="AK10" s="395"/>
      <c r="AL10" s="395" t="str">
        <f>IF(AND('Mapa final'!$K$10="Muy Alta",'Mapa final'!$O$10="Catastrófico"),CONCATENATE("R",'Mapa final'!$A$10),"")</f>
        <v/>
      </c>
      <c r="AM10" s="396"/>
      <c r="AN10" s="70"/>
      <c r="AO10" s="341"/>
      <c r="AP10" s="342"/>
      <c r="AQ10" s="342"/>
      <c r="AR10" s="342"/>
      <c r="AS10" s="342"/>
      <c r="AT10" s="343"/>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36"/>
      <c r="C11" s="336"/>
      <c r="D11" s="337"/>
      <c r="E11" s="377"/>
      <c r="F11" s="378"/>
      <c r="G11" s="378"/>
      <c r="H11" s="378"/>
      <c r="I11" s="378"/>
      <c r="J11" s="389"/>
      <c r="K11" s="383"/>
      <c r="L11" s="383"/>
      <c r="M11" s="383"/>
      <c r="N11" s="383"/>
      <c r="O11" s="384"/>
      <c r="P11" s="389"/>
      <c r="Q11" s="383"/>
      <c r="R11" s="383"/>
      <c r="S11" s="383"/>
      <c r="T11" s="383"/>
      <c r="U11" s="384"/>
      <c r="V11" s="389"/>
      <c r="W11" s="383"/>
      <c r="X11" s="383"/>
      <c r="Y11" s="383"/>
      <c r="Z11" s="383"/>
      <c r="AA11" s="384"/>
      <c r="AB11" s="389"/>
      <c r="AC11" s="383"/>
      <c r="AD11" s="383"/>
      <c r="AE11" s="383"/>
      <c r="AF11" s="383"/>
      <c r="AG11" s="383"/>
      <c r="AH11" s="394"/>
      <c r="AI11" s="395"/>
      <c r="AJ11" s="395"/>
      <c r="AK11" s="395"/>
      <c r="AL11" s="395"/>
      <c r="AM11" s="396"/>
      <c r="AN11" s="70"/>
      <c r="AO11" s="341"/>
      <c r="AP11" s="342"/>
      <c r="AQ11" s="342"/>
      <c r="AR11" s="342"/>
      <c r="AS11" s="342"/>
      <c r="AT11" s="343"/>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36"/>
      <c r="C12" s="336"/>
      <c r="D12" s="337"/>
      <c r="E12" s="377"/>
      <c r="F12" s="378"/>
      <c r="G12" s="378"/>
      <c r="H12" s="378"/>
      <c r="I12" s="378"/>
      <c r="J12" s="389" t="str">
        <f>IF(AND('Mapa final'!$K$10="Muy Alta",'Mapa final'!$O$10="Leve"),CONCATENATE("R",'Mapa final'!$A$10),"")</f>
        <v/>
      </c>
      <c r="K12" s="383"/>
      <c r="L12" s="383" t="str">
        <f>IF(AND('Mapa final'!$K$10="Muy Alta",'Mapa final'!$O$10="Leve"),CONCATENATE("R",'Mapa final'!$A$10),"")</f>
        <v/>
      </c>
      <c r="M12" s="383"/>
      <c r="N12" s="383" t="str">
        <f>IF(AND('Mapa final'!$K$10="Muy Alta",'Mapa final'!$O$10="Leve"),CONCATENATE("R",'Mapa final'!$A$10),"")</f>
        <v/>
      </c>
      <c r="O12" s="384"/>
      <c r="P12" s="389" t="str">
        <f>IF(AND('Mapa final'!$K$10="Muy Alta",'Mapa final'!$O$10="Leve"),CONCATENATE("R",'Mapa final'!$A$10),"")</f>
        <v/>
      </c>
      <c r="Q12" s="383"/>
      <c r="R12" s="383" t="str">
        <f>IF(AND('Mapa final'!$K$10="Muy Alta",'Mapa final'!$O$10="Leve"),CONCATENATE("R",'Mapa final'!$A$10),"")</f>
        <v/>
      </c>
      <c r="S12" s="383"/>
      <c r="T12" s="383" t="str">
        <f>IF(AND('Mapa final'!$K$10="Muy Alta",'Mapa final'!$O$10="Leve"),CONCATENATE("R",'Mapa final'!$A$10),"")</f>
        <v/>
      </c>
      <c r="U12" s="384"/>
      <c r="V12" s="389" t="str">
        <f>IF(AND('Mapa final'!$K$10="Muy Alta",'Mapa final'!$O$10="Leve"),CONCATENATE("R",'Mapa final'!$A$10),"")</f>
        <v/>
      </c>
      <c r="W12" s="383"/>
      <c r="X12" s="383" t="str">
        <f>IF(AND('Mapa final'!$K$10="Muy Alta",'Mapa final'!$O$10="Leve"),CONCATENATE("R",'Mapa final'!$A$10),"")</f>
        <v/>
      </c>
      <c r="Y12" s="383"/>
      <c r="Z12" s="383" t="str">
        <f>IF(AND('Mapa final'!$K$10="Muy Alta",'Mapa final'!$O$10="Leve"),CONCATENATE("R",'Mapa final'!$A$10),"")</f>
        <v/>
      </c>
      <c r="AA12" s="384"/>
      <c r="AB12" s="389" t="str">
        <f>IF(AND('Mapa final'!$K$10="Muy Alta",'Mapa final'!$O$10="Leve"),CONCATENATE("R",'Mapa final'!$A$10),"")</f>
        <v/>
      </c>
      <c r="AC12" s="383"/>
      <c r="AD12" s="383" t="str">
        <f>IF(AND('Mapa final'!$K$10="Muy Alta",'Mapa final'!$O$10="Leve"),CONCATENATE("R",'Mapa final'!$A$10),"")</f>
        <v/>
      </c>
      <c r="AE12" s="383"/>
      <c r="AF12" s="383" t="str">
        <f>IF(AND('Mapa final'!$K$10="Muy Alta",'Mapa final'!$O$10="Leve"),CONCATENATE("R",'Mapa final'!$A$10),"")</f>
        <v/>
      </c>
      <c r="AG12" s="383"/>
      <c r="AH12" s="394" t="str">
        <f>IF(AND('Mapa final'!$K$10="Muy Alta",'Mapa final'!$O$10="Catastrófico"),CONCATENATE("R",'Mapa final'!$A$10),"")</f>
        <v/>
      </c>
      <c r="AI12" s="395"/>
      <c r="AJ12" s="395" t="str">
        <f>IF(AND('Mapa final'!$K$10="Muy Alta",'Mapa final'!$O$10="Catastrófico"),CONCATENATE("R",'Mapa final'!$A$10),"")</f>
        <v/>
      </c>
      <c r="AK12" s="395"/>
      <c r="AL12" s="395" t="str">
        <f>IF(AND('Mapa final'!$K$10="Muy Alta",'Mapa final'!$O$10="Catastrófico"),CONCATENATE("R",'Mapa final'!$A$10),"")</f>
        <v/>
      </c>
      <c r="AM12" s="396"/>
      <c r="AN12" s="70"/>
      <c r="AO12" s="341"/>
      <c r="AP12" s="342"/>
      <c r="AQ12" s="342"/>
      <c r="AR12" s="342"/>
      <c r="AS12" s="342"/>
      <c r="AT12" s="343"/>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36"/>
      <c r="C13" s="336"/>
      <c r="D13" s="337"/>
      <c r="E13" s="380"/>
      <c r="F13" s="381"/>
      <c r="G13" s="381"/>
      <c r="H13" s="381"/>
      <c r="I13" s="381"/>
      <c r="J13" s="393"/>
      <c r="K13" s="385"/>
      <c r="L13" s="385"/>
      <c r="M13" s="385"/>
      <c r="N13" s="385"/>
      <c r="O13" s="386"/>
      <c r="P13" s="393"/>
      <c r="Q13" s="385"/>
      <c r="R13" s="385"/>
      <c r="S13" s="385"/>
      <c r="T13" s="385"/>
      <c r="U13" s="386"/>
      <c r="V13" s="393"/>
      <c r="W13" s="385"/>
      <c r="X13" s="385"/>
      <c r="Y13" s="385"/>
      <c r="Z13" s="385"/>
      <c r="AA13" s="386"/>
      <c r="AB13" s="393"/>
      <c r="AC13" s="385"/>
      <c r="AD13" s="385"/>
      <c r="AE13" s="385"/>
      <c r="AF13" s="385"/>
      <c r="AG13" s="385"/>
      <c r="AH13" s="397"/>
      <c r="AI13" s="398"/>
      <c r="AJ13" s="398"/>
      <c r="AK13" s="398"/>
      <c r="AL13" s="398"/>
      <c r="AM13" s="399"/>
      <c r="AN13" s="70"/>
      <c r="AO13" s="344"/>
      <c r="AP13" s="345"/>
      <c r="AQ13" s="345"/>
      <c r="AR13" s="345"/>
      <c r="AS13" s="345"/>
      <c r="AT13" s="34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36"/>
      <c r="C14" s="336"/>
      <c r="D14" s="337"/>
      <c r="E14" s="374" t="s">
        <v>112</v>
      </c>
      <c r="F14" s="375"/>
      <c r="G14" s="375"/>
      <c r="H14" s="375"/>
      <c r="I14" s="375"/>
      <c r="J14" s="409" t="str">
        <f>IF(AND('Mapa final'!$K$10="Alta",'Mapa final'!$O$10="Leve"),CONCATENATE("R",'Mapa final'!$A$10),"")</f>
        <v/>
      </c>
      <c r="K14" s="410"/>
      <c r="L14" s="410" t="str">
        <f>IF(AND('Mapa final'!$K$10="Alta",'Mapa final'!$O$10="Leve"),CONCATENATE("R",'Mapa final'!$A$10),"")</f>
        <v/>
      </c>
      <c r="M14" s="410"/>
      <c r="N14" s="410" t="str">
        <f>IF(AND('Mapa final'!$K$10="Alta",'Mapa final'!$O$10="Leve"),CONCATENATE("R",'Mapa final'!$A$10),"")</f>
        <v/>
      </c>
      <c r="O14" s="411"/>
      <c r="P14" s="409" t="str">
        <f>IF(AND('Mapa final'!$K$10="Alta",'Mapa final'!$O$10="Leve"),CONCATENATE("R",'Mapa final'!$A$10),"")</f>
        <v/>
      </c>
      <c r="Q14" s="410"/>
      <c r="R14" s="410" t="str">
        <f>IF(AND('Mapa final'!$K$10="Alta",'Mapa final'!$O$10="Leve"),CONCATENATE("R",'Mapa final'!$A$10),"")</f>
        <v/>
      </c>
      <c r="S14" s="410"/>
      <c r="T14" s="410" t="str">
        <f>IF(AND('Mapa final'!$K$10="Alta",'Mapa final'!$O$10="Leve"),CONCATENATE("R",'Mapa final'!$A$10),"")</f>
        <v/>
      </c>
      <c r="U14" s="411"/>
      <c r="V14" s="387" t="str">
        <f>IF(AND('Mapa final'!$K$10="Muy Alta",'Mapa final'!$O$10="Leve"),CONCATENATE("R",'Mapa final'!$A$10),"")</f>
        <v/>
      </c>
      <c r="W14" s="388"/>
      <c r="X14" s="388" t="str">
        <f>IF(AND('Mapa final'!$K$10="Muy Alta",'Mapa final'!$O$10="Leve"),CONCATENATE("R",'Mapa final'!$A$10),"")</f>
        <v/>
      </c>
      <c r="Y14" s="388"/>
      <c r="Z14" s="388" t="str">
        <f>IF(AND('Mapa final'!$K$10="Muy Alta",'Mapa final'!$O$10="Leve"),CONCATENATE("R",'Mapa final'!$A$10),"")</f>
        <v/>
      </c>
      <c r="AA14" s="390"/>
      <c r="AB14" s="387" t="str">
        <f>IF(AND('Mapa final'!$K$10="Muy Alta",'Mapa final'!$O$10="Leve"),CONCATENATE("R",'Mapa final'!$A$10),"")</f>
        <v/>
      </c>
      <c r="AC14" s="388"/>
      <c r="AD14" s="388" t="str">
        <f>IF(AND('Mapa final'!$K$10="Muy Alta",'Mapa final'!$O$10="Leve"),CONCATENATE("R",'Mapa final'!$A$10),"")</f>
        <v/>
      </c>
      <c r="AE14" s="388"/>
      <c r="AF14" s="388" t="str">
        <f>IF(AND('Mapa final'!$K$10="Muy Alta",'Mapa final'!$O$10="Leve"),CONCATENATE("R",'Mapa final'!$A$10),"")</f>
        <v/>
      </c>
      <c r="AG14" s="390"/>
      <c r="AH14" s="400" t="str">
        <f>IF(AND('Mapa final'!$K$10="Muy Alta",'Mapa final'!$O$10="Catastrófico"),CONCATENATE("R",'Mapa final'!$A$10),"")</f>
        <v/>
      </c>
      <c r="AI14" s="401"/>
      <c r="AJ14" s="401" t="str">
        <f>IF(AND('Mapa final'!$K$10="Muy Alta",'Mapa final'!$O$10="Catastrófico"),CONCATENATE("R",'Mapa final'!$A$10),"")</f>
        <v/>
      </c>
      <c r="AK14" s="401"/>
      <c r="AL14" s="401" t="str">
        <f>IF(AND('Mapa final'!$K$10="Muy Alta",'Mapa final'!$O$10="Catastrófico"),CONCATENATE("R",'Mapa final'!$A$10),"")</f>
        <v/>
      </c>
      <c r="AM14" s="402"/>
      <c r="AN14" s="70"/>
      <c r="AO14" s="347" t="s">
        <v>77</v>
      </c>
      <c r="AP14" s="348"/>
      <c r="AQ14" s="348"/>
      <c r="AR14" s="348"/>
      <c r="AS14" s="348"/>
      <c r="AT14" s="34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36"/>
      <c r="C15" s="336"/>
      <c r="D15" s="337"/>
      <c r="E15" s="377"/>
      <c r="F15" s="378"/>
      <c r="G15" s="378"/>
      <c r="H15" s="378"/>
      <c r="I15" s="378"/>
      <c r="J15" s="403"/>
      <c r="K15" s="404"/>
      <c r="L15" s="404"/>
      <c r="M15" s="404"/>
      <c r="N15" s="404"/>
      <c r="O15" s="405"/>
      <c r="P15" s="403"/>
      <c r="Q15" s="404"/>
      <c r="R15" s="404"/>
      <c r="S15" s="404"/>
      <c r="T15" s="404"/>
      <c r="U15" s="405"/>
      <c r="V15" s="389"/>
      <c r="W15" s="383"/>
      <c r="X15" s="383"/>
      <c r="Y15" s="383"/>
      <c r="Z15" s="383"/>
      <c r="AA15" s="384"/>
      <c r="AB15" s="389"/>
      <c r="AC15" s="383"/>
      <c r="AD15" s="383"/>
      <c r="AE15" s="383"/>
      <c r="AF15" s="383"/>
      <c r="AG15" s="384"/>
      <c r="AH15" s="394"/>
      <c r="AI15" s="395"/>
      <c r="AJ15" s="395"/>
      <c r="AK15" s="395"/>
      <c r="AL15" s="395"/>
      <c r="AM15" s="396"/>
      <c r="AN15" s="70"/>
      <c r="AO15" s="350"/>
      <c r="AP15" s="351"/>
      <c r="AQ15" s="351"/>
      <c r="AR15" s="351"/>
      <c r="AS15" s="351"/>
      <c r="AT15" s="35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36"/>
      <c r="C16" s="336"/>
      <c r="D16" s="337"/>
      <c r="E16" s="377"/>
      <c r="F16" s="378"/>
      <c r="G16" s="378"/>
      <c r="H16" s="378"/>
      <c r="I16" s="378"/>
      <c r="J16" s="403" t="str">
        <f>IF(AND('Mapa final'!$K$10="Alta",'Mapa final'!$O$10="Leve"),CONCATENATE("R",'Mapa final'!$A$10),"")</f>
        <v/>
      </c>
      <c r="K16" s="404"/>
      <c r="L16" s="404" t="str">
        <f>IF(AND('Mapa final'!$K$10="Alta",'Mapa final'!$O$10="Leve"),CONCATENATE("R",'Mapa final'!$A$10),"")</f>
        <v/>
      </c>
      <c r="M16" s="404"/>
      <c r="N16" s="404" t="str">
        <f>IF(AND('Mapa final'!$K$10="Alta",'Mapa final'!$O$10="Leve"),CONCATENATE("R",'Mapa final'!$A$10),"")</f>
        <v/>
      </c>
      <c r="O16" s="405"/>
      <c r="P16" s="403" t="str">
        <f>IF(AND('Mapa final'!$K$10="Alta",'Mapa final'!$O$10="Leve"),CONCATENATE("R",'Mapa final'!$A$10),"")</f>
        <v/>
      </c>
      <c r="Q16" s="404"/>
      <c r="R16" s="404" t="str">
        <f>IF(AND('Mapa final'!$K$10="Alta",'Mapa final'!$O$10="Leve"),CONCATENATE("R",'Mapa final'!$A$10),"")</f>
        <v/>
      </c>
      <c r="S16" s="404"/>
      <c r="T16" s="404" t="str">
        <f>IF(AND('Mapa final'!$K$10="Alta",'Mapa final'!$O$10="Leve"),CONCATENATE("R",'Mapa final'!$A$10),"")</f>
        <v/>
      </c>
      <c r="U16" s="405"/>
      <c r="V16" s="389" t="str">
        <f>IF(AND('Mapa final'!$K$10="Muy Alta",'Mapa final'!$O$10="Leve"),CONCATENATE("R",'Mapa final'!$A$10),"")</f>
        <v/>
      </c>
      <c r="W16" s="383"/>
      <c r="X16" s="383" t="str">
        <f>IF(AND('Mapa final'!$K$10="Muy Alta",'Mapa final'!$O$10="Leve"),CONCATENATE("R",'Mapa final'!$A$10),"")</f>
        <v/>
      </c>
      <c r="Y16" s="383"/>
      <c r="Z16" s="383" t="str">
        <f>IF(AND('Mapa final'!$K$10="Muy Alta",'Mapa final'!$O$10="Leve"),CONCATENATE("R",'Mapa final'!$A$10),"")</f>
        <v/>
      </c>
      <c r="AA16" s="384"/>
      <c r="AB16" s="389" t="str">
        <f>IF(AND('Mapa final'!$K$10="Muy Alta",'Mapa final'!$O$10="Leve"),CONCATENATE("R",'Mapa final'!$A$10),"")</f>
        <v/>
      </c>
      <c r="AC16" s="383"/>
      <c r="AD16" s="383" t="str">
        <f>IF(AND('Mapa final'!$K$10="Muy Alta",'Mapa final'!$O$10="Leve"),CONCATENATE("R",'Mapa final'!$A$10),"")</f>
        <v/>
      </c>
      <c r="AE16" s="383"/>
      <c r="AF16" s="383" t="str">
        <f>IF(AND('Mapa final'!$K$10="Muy Alta",'Mapa final'!$O$10="Leve"),CONCATENATE("R",'Mapa final'!$A$10),"")</f>
        <v/>
      </c>
      <c r="AG16" s="384"/>
      <c r="AH16" s="394" t="str">
        <f>IF(AND('Mapa final'!$K$10="Muy Alta",'Mapa final'!$O$10="Catastrófico"),CONCATENATE("R",'Mapa final'!$A$10),"")</f>
        <v/>
      </c>
      <c r="AI16" s="395"/>
      <c r="AJ16" s="395" t="str">
        <f>IF(AND('Mapa final'!$K$10="Muy Alta",'Mapa final'!$O$10="Catastrófico"),CONCATENATE("R",'Mapa final'!$A$10),"")</f>
        <v/>
      </c>
      <c r="AK16" s="395"/>
      <c r="AL16" s="395" t="str">
        <f>IF(AND('Mapa final'!$K$10="Muy Alta",'Mapa final'!$O$10="Catastrófico"),CONCATENATE("R",'Mapa final'!$A$10),"")</f>
        <v/>
      </c>
      <c r="AM16" s="396"/>
      <c r="AN16" s="70"/>
      <c r="AO16" s="350"/>
      <c r="AP16" s="351"/>
      <c r="AQ16" s="351"/>
      <c r="AR16" s="351"/>
      <c r="AS16" s="351"/>
      <c r="AT16" s="352"/>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36"/>
      <c r="C17" s="336"/>
      <c r="D17" s="337"/>
      <c r="E17" s="377"/>
      <c r="F17" s="378"/>
      <c r="G17" s="378"/>
      <c r="H17" s="378"/>
      <c r="I17" s="378"/>
      <c r="J17" s="403"/>
      <c r="K17" s="404"/>
      <c r="L17" s="404"/>
      <c r="M17" s="404"/>
      <c r="N17" s="404"/>
      <c r="O17" s="405"/>
      <c r="P17" s="403"/>
      <c r="Q17" s="404"/>
      <c r="R17" s="404"/>
      <c r="S17" s="404"/>
      <c r="T17" s="404"/>
      <c r="U17" s="405"/>
      <c r="V17" s="389"/>
      <c r="W17" s="383"/>
      <c r="X17" s="383"/>
      <c r="Y17" s="383"/>
      <c r="Z17" s="383"/>
      <c r="AA17" s="384"/>
      <c r="AB17" s="389"/>
      <c r="AC17" s="383"/>
      <c r="AD17" s="383"/>
      <c r="AE17" s="383"/>
      <c r="AF17" s="383"/>
      <c r="AG17" s="384"/>
      <c r="AH17" s="394"/>
      <c r="AI17" s="395"/>
      <c r="AJ17" s="395"/>
      <c r="AK17" s="395"/>
      <c r="AL17" s="395"/>
      <c r="AM17" s="396"/>
      <c r="AN17" s="70"/>
      <c r="AO17" s="350"/>
      <c r="AP17" s="351"/>
      <c r="AQ17" s="351"/>
      <c r="AR17" s="351"/>
      <c r="AS17" s="351"/>
      <c r="AT17" s="35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36"/>
      <c r="C18" s="336"/>
      <c r="D18" s="337"/>
      <c r="E18" s="377"/>
      <c r="F18" s="378"/>
      <c r="G18" s="378"/>
      <c r="H18" s="378"/>
      <c r="I18" s="378"/>
      <c r="J18" s="403" t="str">
        <f>IF(AND('Mapa final'!$K$10="Alta",'Mapa final'!$O$10="Leve"),CONCATENATE("R",'Mapa final'!$A$10),"")</f>
        <v/>
      </c>
      <c r="K18" s="404"/>
      <c r="L18" s="404" t="str">
        <f>IF(AND('Mapa final'!$K$10="Alta",'Mapa final'!$O$10="Leve"),CONCATENATE("R",'Mapa final'!$A$10),"")</f>
        <v/>
      </c>
      <c r="M18" s="404"/>
      <c r="N18" s="404" t="str">
        <f>IF(AND('Mapa final'!$K$10="Alta",'Mapa final'!$O$10="Leve"),CONCATENATE("R",'Mapa final'!$A$10),"")</f>
        <v/>
      </c>
      <c r="O18" s="405"/>
      <c r="P18" s="403" t="str">
        <f>IF(AND('Mapa final'!$K$10="Alta",'Mapa final'!$O$10="Leve"),CONCATENATE("R",'Mapa final'!$A$10),"")</f>
        <v/>
      </c>
      <c r="Q18" s="404"/>
      <c r="R18" s="404" t="str">
        <f>IF(AND('Mapa final'!$K$10="Alta",'Mapa final'!$O$10="Leve"),CONCATENATE("R",'Mapa final'!$A$10),"")</f>
        <v/>
      </c>
      <c r="S18" s="404"/>
      <c r="T18" s="404" t="str">
        <f>IF(AND('Mapa final'!$K$10="Alta",'Mapa final'!$O$10="Leve"),CONCATENATE("R",'Mapa final'!$A$10),"")</f>
        <v/>
      </c>
      <c r="U18" s="405"/>
      <c r="V18" s="389" t="str">
        <f>IF(AND('Mapa final'!$K$10="Muy Alta",'Mapa final'!$O$10="Leve"),CONCATENATE("R",'Mapa final'!$A$10),"")</f>
        <v/>
      </c>
      <c r="W18" s="383"/>
      <c r="X18" s="383" t="str">
        <f>IF(AND('Mapa final'!$K$10="Muy Alta",'Mapa final'!$O$10="Leve"),CONCATENATE("R",'Mapa final'!$A$10),"")</f>
        <v/>
      </c>
      <c r="Y18" s="383"/>
      <c r="Z18" s="383" t="str">
        <f>IF(AND('Mapa final'!$K$10="Muy Alta",'Mapa final'!$O$10="Leve"),CONCATENATE("R",'Mapa final'!$A$10),"")</f>
        <v/>
      </c>
      <c r="AA18" s="384"/>
      <c r="AB18" s="389" t="str">
        <f>IF(AND('Mapa final'!$K$10="Muy Alta",'Mapa final'!$O$10="Leve"),CONCATENATE("R",'Mapa final'!$A$10),"")</f>
        <v/>
      </c>
      <c r="AC18" s="383"/>
      <c r="AD18" s="383" t="str">
        <f>IF(AND('Mapa final'!$K$10="Muy Alta",'Mapa final'!$O$10="Leve"),CONCATENATE("R",'Mapa final'!$A$10),"")</f>
        <v/>
      </c>
      <c r="AE18" s="383"/>
      <c r="AF18" s="383" t="str">
        <f>IF(AND('Mapa final'!$K$10="Muy Alta",'Mapa final'!$O$10="Leve"),CONCATENATE("R",'Mapa final'!$A$10),"")</f>
        <v/>
      </c>
      <c r="AG18" s="384"/>
      <c r="AH18" s="394" t="str">
        <f>IF(AND('Mapa final'!$K$10="Muy Alta",'Mapa final'!$O$10="Catastrófico"),CONCATENATE("R",'Mapa final'!$A$10),"")</f>
        <v/>
      </c>
      <c r="AI18" s="395"/>
      <c r="AJ18" s="395" t="str">
        <f>IF(AND('Mapa final'!$K$10="Muy Alta",'Mapa final'!$O$10="Catastrófico"),CONCATENATE("R",'Mapa final'!$A$10),"")</f>
        <v/>
      </c>
      <c r="AK18" s="395"/>
      <c r="AL18" s="395" t="str">
        <f>IF(AND('Mapa final'!$K$10="Muy Alta",'Mapa final'!$O$10="Catastrófico"),CONCATENATE("R",'Mapa final'!$A$10),"")</f>
        <v/>
      </c>
      <c r="AM18" s="396"/>
      <c r="AN18" s="70"/>
      <c r="AO18" s="350"/>
      <c r="AP18" s="351"/>
      <c r="AQ18" s="351"/>
      <c r="AR18" s="351"/>
      <c r="AS18" s="351"/>
      <c r="AT18" s="35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36"/>
      <c r="C19" s="336"/>
      <c r="D19" s="337"/>
      <c r="E19" s="377"/>
      <c r="F19" s="378"/>
      <c r="G19" s="378"/>
      <c r="H19" s="378"/>
      <c r="I19" s="378"/>
      <c r="J19" s="403"/>
      <c r="K19" s="404"/>
      <c r="L19" s="404"/>
      <c r="M19" s="404"/>
      <c r="N19" s="404"/>
      <c r="O19" s="405"/>
      <c r="P19" s="403"/>
      <c r="Q19" s="404"/>
      <c r="R19" s="404"/>
      <c r="S19" s="404"/>
      <c r="T19" s="404"/>
      <c r="U19" s="405"/>
      <c r="V19" s="389"/>
      <c r="W19" s="383"/>
      <c r="X19" s="383"/>
      <c r="Y19" s="383"/>
      <c r="Z19" s="383"/>
      <c r="AA19" s="384"/>
      <c r="AB19" s="389"/>
      <c r="AC19" s="383"/>
      <c r="AD19" s="383"/>
      <c r="AE19" s="383"/>
      <c r="AF19" s="383"/>
      <c r="AG19" s="384"/>
      <c r="AH19" s="394"/>
      <c r="AI19" s="395"/>
      <c r="AJ19" s="395"/>
      <c r="AK19" s="395"/>
      <c r="AL19" s="395"/>
      <c r="AM19" s="396"/>
      <c r="AN19" s="70"/>
      <c r="AO19" s="350"/>
      <c r="AP19" s="351"/>
      <c r="AQ19" s="351"/>
      <c r="AR19" s="351"/>
      <c r="AS19" s="351"/>
      <c r="AT19" s="35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36"/>
      <c r="C20" s="336"/>
      <c r="D20" s="337"/>
      <c r="E20" s="377"/>
      <c r="F20" s="378"/>
      <c r="G20" s="378"/>
      <c r="H20" s="378"/>
      <c r="I20" s="378"/>
      <c r="J20" s="403" t="str">
        <f>IF(AND('Mapa final'!$K$10="Alta",'Mapa final'!$O$10="Leve"),CONCATENATE("R",'Mapa final'!$A$10),"")</f>
        <v/>
      </c>
      <c r="K20" s="404"/>
      <c r="L20" s="404" t="str">
        <f>IF(AND('Mapa final'!$K$10="Alta",'Mapa final'!$O$10="Leve"),CONCATENATE("R",'Mapa final'!$A$10),"")</f>
        <v/>
      </c>
      <c r="M20" s="404"/>
      <c r="N20" s="404" t="str">
        <f>IF(AND('Mapa final'!$K$10="Alta",'Mapa final'!$O$10="Leve"),CONCATENATE("R",'Mapa final'!$A$10),"")</f>
        <v/>
      </c>
      <c r="O20" s="405"/>
      <c r="P20" s="403" t="str">
        <f>IF(AND('Mapa final'!$K$10="Alta",'Mapa final'!$O$10="Leve"),CONCATENATE("R",'Mapa final'!$A$10),"")</f>
        <v/>
      </c>
      <c r="Q20" s="404"/>
      <c r="R20" s="404" t="str">
        <f>IF(AND('Mapa final'!$K$10="Alta",'Mapa final'!$O$10="Leve"),CONCATENATE("R",'Mapa final'!$A$10),"")</f>
        <v/>
      </c>
      <c r="S20" s="404"/>
      <c r="T20" s="404" t="str">
        <f>IF(AND('Mapa final'!$K$10="Alta",'Mapa final'!$O$10="Leve"),CONCATENATE("R",'Mapa final'!$A$10),"")</f>
        <v/>
      </c>
      <c r="U20" s="405"/>
      <c r="V20" s="389" t="str">
        <f>IF(AND('Mapa final'!$K$10="Muy Alta",'Mapa final'!$O$10="Leve"),CONCATENATE("R",'Mapa final'!$A$10),"")</f>
        <v/>
      </c>
      <c r="W20" s="383"/>
      <c r="X20" s="383" t="str">
        <f>IF(AND('Mapa final'!$K$10="Muy Alta",'Mapa final'!$O$10="Leve"),CONCATENATE("R",'Mapa final'!$A$10),"")</f>
        <v/>
      </c>
      <c r="Y20" s="383"/>
      <c r="Z20" s="383" t="str">
        <f>IF(AND('Mapa final'!$K$10="Muy Alta",'Mapa final'!$O$10="Leve"),CONCATENATE("R",'Mapa final'!$A$10),"")</f>
        <v/>
      </c>
      <c r="AA20" s="384"/>
      <c r="AB20" s="389" t="str">
        <f>IF(AND('Mapa final'!$K$10="Muy Alta",'Mapa final'!$O$10="Leve"),CONCATENATE("R",'Mapa final'!$A$10),"")</f>
        <v/>
      </c>
      <c r="AC20" s="383"/>
      <c r="AD20" s="383" t="str">
        <f>IF(AND('Mapa final'!$K$10="Muy Alta",'Mapa final'!$O$10="Leve"),CONCATENATE("R",'Mapa final'!$A$10),"")</f>
        <v/>
      </c>
      <c r="AE20" s="383"/>
      <c r="AF20" s="383" t="str">
        <f>IF(AND('Mapa final'!$K$10="Muy Alta",'Mapa final'!$O$10="Leve"),CONCATENATE("R",'Mapa final'!$A$10),"")</f>
        <v/>
      </c>
      <c r="AG20" s="384"/>
      <c r="AH20" s="394" t="str">
        <f>IF(AND('Mapa final'!$K$10="Muy Alta",'Mapa final'!$O$10="Catastrófico"),CONCATENATE("R",'Mapa final'!$A$10),"")</f>
        <v/>
      </c>
      <c r="AI20" s="395"/>
      <c r="AJ20" s="395" t="str">
        <f>IF(AND('Mapa final'!$K$10="Muy Alta",'Mapa final'!$O$10="Catastrófico"),CONCATENATE("R",'Mapa final'!$A$10),"")</f>
        <v/>
      </c>
      <c r="AK20" s="395"/>
      <c r="AL20" s="395" t="str">
        <f>IF(AND('Mapa final'!$K$10="Muy Alta",'Mapa final'!$O$10="Catastrófico"),CONCATENATE("R",'Mapa final'!$A$10),"")</f>
        <v/>
      </c>
      <c r="AM20" s="396"/>
      <c r="AN20" s="70"/>
      <c r="AO20" s="350"/>
      <c r="AP20" s="351"/>
      <c r="AQ20" s="351"/>
      <c r="AR20" s="351"/>
      <c r="AS20" s="351"/>
      <c r="AT20" s="35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36"/>
      <c r="C21" s="336"/>
      <c r="D21" s="337"/>
      <c r="E21" s="380"/>
      <c r="F21" s="381"/>
      <c r="G21" s="381"/>
      <c r="H21" s="381"/>
      <c r="I21" s="381"/>
      <c r="J21" s="406"/>
      <c r="K21" s="407"/>
      <c r="L21" s="407"/>
      <c r="M21" s="407"/>
      <c r="N21" s="407"/>
      <c r="O21" s="408"/>
      <c r="P21" s="406"/>
      <c r="Q21" s="407"/>
      <c r="R21" s="407"/>
      <c r="S21" s="407"/>
      <c r="T21" s="407"/>
      <c r="U21" s="408"/>
      <c r="V21" s="393"/>
      <c r="W21" s="385"/>
      <c r="X21" s="385"/>
      <c r="Y21" s="385"/>
      <c r="Z21" s="385"/>
      <c r="AA21" s="386"/>
      <c r="AB21" s="393"/>
      <c r="AC21" s="385"/>
      <c r="AD21" s="385"/>
      <c r="AE21" s="385"/>
      <c r="AF21" s="385"/>
      <c r="AG21" s="386"/>
      <c r="AH21" s="397"/>
      <c r="AI21" s="398"/>
      <c r="AJ21" s="398"/>
      <c r="AK21" s="398"/>
      <c r="AL21" s="398"/>
      <c r="AM21" s="399"/>
      <c r="AN21" s="70"/>
      <c r="AO21" s="353"/>
      <c r="AP21" s="354"/>
      <c r="AQ21" s="354"/>
      <c r="AR21" s="354"/>
      <c r="AS21" s="354"/>
      <c r="AT21" s="355"/>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36"/>
      <c r="C22" s="336"/>
      <c r="D22" s="337"/>
      <c r="E22" s="374" t="s">
        <v>114</v>
      </c>
      <c r="F22" s="375"/>
      <c r="G22" s="375"/>
      <c r="H22" s="375"/>
      <c r="I22" s="376"/>
      <c r="J22" s="409" t="str">
        <f>IF(AND('Mapa final'!$K$14="media",'Mapa final'!$O$14="Leve"),CONCATENATE("R",'Mapa final'!$A$14),"")</f>
        <v>R4</v>
      </c>
      <c r="K22" s="410"/>
      <c r="L22" s="410" t="str">
        <f>IF(AND('Mapa final'!$K$10="Alta",'Mapa final'!$O$10="Leve"),CONCATENATE("R",'Mapa final'!$A$10),"")</f>
        <v/>
      </c>
      <c r="M22" s="410"/>
      <c r="N22" s="404" t="str">
        <f>IF(AND('Mapa final'!$K$17="media",'Mapa final'!$O$17="Leve"),CONCATENATE("R",'Mapa final'!$A$17),"")</f>
        <v>R7</v>
      </c>
      <c r="O22" s="404"/>
      <c r="P22" s="409" t="str">
        <f>IF(AND('Mapa final'!$K$10="Alta",'Mapa final'!$O$10="Leve"),CONCATENATE("R",'Mapa final'!$A$10),"")</f>
        <v/>
      </c>
      <c r="Q22" s="410"/>
      <c r="R22" s="410" t="str">
        <f>IF(AND('Mapa final'!$K$10="Alta",'Mapa final'!$O$10="Leve"),CONCATENATE("R",'Mapa final'!$A$10),"")</f>
        <v/>
      </c>
      <c r="S22" s="410"/>
      <c r="T22" s="410" t="str">
        <f>IF(AND('Mapa final'!$K$10="Alta",'Mapa final'!$O$10="Leve"),CONCATENATE("R",'Mapa final'!$A$10),"")</f>
        <v/>
      </c>
      <c r="U22" s="411"/>
      <c r="V22" s="409" t="str">
        <f>IF(AND('Mapa final'!$K$10="Alta",'Mapa final'!$O$10="Leve"),CONCATENATE("R",'Mapa final'!$A$10),"")</f>
        <v/>
      </c>
      <c r="W22" s="410"/>
      <c r="X22" s="410" t="str">
        <f>IF(AND('Mapa final'!$K$10="Alta",'Mapa final'!$O$10="Leve"),CONCATENATE("R",'Mapa final'!$A$10),"")</f>
        <v/>
      </c>
      <c r="Y22" s="410"/>
      <c r="Z22" s="410" t="str">
        <f>IF(AND('Mapa final'!$K$10="Alta",'Mapa final'!$O$10="Leve"),CONCATENATE("R",'Mapa final'!$A$10),"")</f>
        <v/>
      </c>
      <c r="AA22" s="411"/>
      <c r="AB22" s="387" t="str">
        <f>IF(AND('Mapa final'!$K$10="Muy Alta",'Mapa final'!$O$10="Leve"),CONCATENATE("R",'Mapa final'!$A$10),"")</f>
        <v/>
      </c>
      <c r="AC22" s="388"/>
      <c r="AD22" s="388" t="str">
        <f>IF(AND('Mapa final'!$K$10="Muy Alta",'Mapa final'!$O$10="Leve"),CONCATENATE("R",'Mapa final'!$A$10),"")</f>
        <v/>
      </c>
      <c r="AE22" s="388"/>
      <c r="AF22" s="388" t="str">
        <f>IF(AND('Mapa final'!$K$10="Muy Alta",'Mapa final'!$O$10="Leve"),CONCATENATE("R",'Mapa final'!$A$10),"")</f>
        <v/>
      </c>
      <c r="AG22" s="390"/>
      <c r="AH22" s="400" t="str">
        <f>IF(AND('Mapa final'!$K$10="Muy Alta",'Mapa final'!$O$10="Catastrófico"),CONCATENATE("R",'Mapa final'!$A$10),"")</f>
        <v/>
      </c>
      <c r="AI22" s="401"/>
      <c r="AJ22" s="401" t="str">
        <f>IF(AND('Mapa final'!$K$10="Muy Alta",'Mapa final'!$O$10="Catastrófico"),CONCATENATE("R",'Mapa final'!$A$10),"")</f>
        <v/>
      </c>
      <c r="AK22" s="401"/>
      <c r="AL22" s="401" t="str">
        <f>IF(AND('Mapa final'!$K$10="Muy Alta",'Mapa final'!$O$10="Catastrófico"),CONCATENATE("R",'Mapa final'!$A$10),"")</f>
        <v/>
      </c>
      <c r="AM22" s="402"/>
      <c r="AN22" s="70"/>
      <c r="AO22" s="356" t="s">
        <v>78</v>
      </c>
      <c r="AP22" s="357"/>
      <c r="AQ22" s="357"/>
      <c r="AR22" s="357"/>
      <c r="AS22" s="357"/>
      <c r="AT22" s="358"/>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36"/>
      <c r="C23" s="336"/>
      <c r="D23" s="337"/>
      <c r="E23" s="377"/>
      <c r="F23" s="378"/>
      <c r="G23" s="378"/>
      <c r="H23" s="378"/>
      <c r="I23" s="379"/>
      <c r="J23" s="403"/>
      <c r="K23" s="404"/>
      <c r="L23" s="404"/>
      <c r="M23" s="404"/>
      <c r="N23" s="404"/>
      <c r="O23" s="404"/>
      <c r="P23" s="403"/>
      <c r="Q23" s="404"/>
      <c r="R23" s="404"/>
      <c r="S23" s="404"/>
      <c r="T23" s="404"/>
      <c r="U23" s="405"/>
      <c r="V23" s="403"/>
      <c r="W23" s="404"/>
      <c r="X23" s="404"/>
      <c r="Y23" s="404"/>
      <c r="Z23" s="404"/>
      <c r="AA23" s="405"/>
      <c r="AB23" s="389"/>
      <c r="AC23" s="383"/>
      <c r="AD23" s="383"/>
      <c r="AE23" s="383"/>
      <c r="AF23" s="383"/>
      <c r="AG23" s="384"/>
      <c r="AH23" s="394"/>
      <c r="AI23" s="395"/>
      <c r="AJ23" s="395"/>
      <c r="AK23" s="395"/>
      <c r="AL23" s="395"/>
      <c r="AM23" s="396"/>
      <c r="AN23" s="70"/>
      <c r="AO23" s="359"/>
      <c r="AP23" s="360"/>
      <c r="AQ23" s="360"/>
      <c r="AR23" s="360"/>
      <c r="AS23" s="360"/>
      <c r="AT23" s="36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36"/>
      <c r="C24" s="336"/>
      <c r="D24" s="337"/>
      <c r="E24" s="377"/>
      <c r="F24" s="378"/>
      <c r="G24" s="378"/>
      <c r="H24" s="378"/>
      <c r="I24" s="379"/>
      <c r="J24" s="403" t="str">
        <f>IF(AND('Mapa final'!$K$10="Alta",'Mapa final'!$O$10="Leve"),CONCATENATE("R",'Mapa final'!$A$10),"")</f>
        <v/>
      </c>
      <c r="K24" s="404"/>
      <c r="L24" s="404" t="str">
        <f>IF(AND('Mapa final'!$K$10="Alta",'Mapa final'!$O$10="Leve"),CONCATENATE("R",'Mapa final'!$A$10),"")</f>
        <v/>
      </c>
      <c r="M24" s="404"/>
      <c r="N24" s="404" t="str">
        <f>IF(AND('Mapa final'!$K$10="Alta",'Mapa final'!$O$10="Leve"),CONCATENATE("R",'Mapa final'!$A$10),"")</f>
        <v/>
      </c>
      <c r="O24" s="405"/>
      <c r="P24" s="403" t="str">
        <f>IF(AND('Mapa final'!$K$10="Alta",'Mapa final'!$O$10="Leve"),CONCATENATE("R",'Mapa final'!$A$10),"")</f>
        <v/>
      </c>
      <c r="Q24" s="404"/>
      <c r="R24" s="404" t="str">
        <f>IF(AND('Mapa final'!$K$10="Alta",'Mapa final'!$O$10="Leve"),CONCATENATE("R",'Mapa final'!$A$10),"")</f>
        <v/>
      </c>
      <c r="S24" s="404"/>
      <c r="T24" s="404" t="str">
        <f>IF(AND('Mapa final'!$K$10="Alta",'Mapa final'!$O$10="Leve"),CONCATENATE("R",'Mapa final'!$A$10),"")</f>
        <v/>
      </c>
      <c r="U24" s="405"/>
      <c r="V24" s="403" t="str">
        <f>IF(AND('Mapa final'!$K$10="Alta",'Mapa final'!$O$10="Leve"),CONCATENATE("R",'Mapa final'!$A$10),"")</f>
        <v/>
      </c>
      <c r="W24" s="404"/>
      <c r="X24" s="404" t="str">
        <f>IF(AND('Mapa final'!$K$16="media",'Mapa final'!$O$16="moderado"),CONCATENATE("R",'Mapa final'!$A$16),"")</f>
        <v>R6</v>
      </c>
      <c r="Y24" s="404"/>
      <c r="Z24" s="404" t="str">
        <f>IF(AND('Mapa final'!$K$10="Alta",'Mapa final'!$O$10="Leve"),CONCATENATE("R",'Mapa final'!$A$10),"")</f>
        <v/>
      </c>
      <c r="AA24" s="405"/>
      <c r="AB24" s="389" t="str">
        <f>IF(AND('Mapa final'!$K$10="Muy Alta",'Mapa final'!$O$10="Leve"),CONCATENATE("R",'Mapa final'!$A$10),"")</f>
        <v/>
      </c>
      <c r="AC24" s="383"/>
      <c r="AD24" s="383" t="str">
        <f>IF(AND('Mapa final'!$K$10="Muy Alta",'Mapa final'!$O$10="Leve"),CONCATENATE("R",'Mapa final'!$A$10),"")</f>
        <v/>
      </c>
      <c r="AE24" s="383"/>
      <c r="AF24" s="383" t="str">
        <f>IF(AND('Mapa final'!$K$10="Muy Alta",'Mapa final'!$O$10="Leve"),CONCATENATE("R",'Mapa final'!$A$10),"")</f>
        <v/>
      </c>
      <c r="AG24" s="384"/>
      <c r="AH24" s="394" t="str">
        <f>IF(AND('Mapa final'!$K$10="Muy Alta",'Mapa final'!$O$10="Catastrófico"),CONCATENATE("R",'Mapa final'!$A$10),"")</f>
        <v/>
      </c>
      <c r="AI24" s="395"/>
      <c r="AJ24" s="395" t="str">
        <f>IF(AND('Mapa final'!$K$10="Muy Alta",'Mapa final'!$O$10="Catastrófico"),CONCATENATE("R",'Mapa final'!$A$10),"")</f>
        <v/>
      </c>
      <c r="AK24" s="395"/>
      <c r="AL24" s="395" t="str">
        <f>IF(AND('Mapa final'!$K$10="Muy Alta",'Mapa final'!$O$10="Catastrófico"),CONCATENATE("R",'Mapa final'!$A$10),"")</f>
        <v/>
      </c>
      <c r="AM24" s="396"/>
      <c r="AN24" s="70"/>
      <c r="AO24" s="359"/>
      <c r="AP24" s="360"/>
      <c r="AQ24" s="360"/>
      <c r="AR24" s="360"/>
      <c r="AS24" s="360"/>
      <c r="AT24" s="36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36"/>
      <c r="C25" s="336"/>
      <c r="D25" s="337"/>
      <c r="E25" s="377"/>
      <c r="F25" s="378"/>
      <c r="G25" s="378"/>
      <c r="H25" s="378"/>
      <c r="I25" s="379"/>
      <c r="J25" s="403"/>
      <c r="K25" s="404"/>
      <c r="L25" s="404"/>
      <c r="M25" s="404"/>
      <c r="N25" s="404"/>
      <c r="O25" s="405"/>
      <c r="P25" s="403"/>
      <c r="Q25" s="404"/>
      <c r="R25" s="404"/>
      <c r="S25" s="404"/>
      <c r="T25" s="404"/>
      <c r="U25" s="405"/>
      <c r="V25" s="403"/>
      <c r="W25" s="404"/>
      <c r="X25" s="404"/>
      <c r="Y25" s="404"/>
      <c r="Z25" s="404"/>
      <c r="AA25" s="405"/>
      <c r="AB25" s="389"/>
      <c r="AC25" s="383"/>
      <c r="AD25" s="383"/>
      <c r="AE25" s="383"/>
      <c r="AF25" s="383"/>
      <c r="AG25" s="384"/>
      <c r="AH25" s="394"/>
      <c r="AI25" s="395"/>
      <c r="AJ25" s="395"/>
      <c r="AK25" s="395"/>
      <c r="AL25" s="395"/>
      <c r="AM25" s="396"/>
      <c r="AN25" s="70"/>
      <c r="AO25" s="359"/>
      <c r="AP25" s="360"/>
      <c r="AQ25" s="360"/>
      <c r="AR25" s="360"/>
      <c r="AS25" s="360"/>
      <c r="AT25" s="361"/>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36"/>
      <c r="C26" s="336"/>
      <c r="D26" s="337"/>
      <c r="E26" s="377"/>
      <c r="F26" s="378"/>
      <c r="G26" s="378"/>
      <c r="H26" s="378"/>
      <c r="I26" s="379"/>
      <c r="J26" s="403" t="str">
        <f>IF(AND('Mapa final'!$K$10="Alta",'Mapa final'!$O$10="Leve"),CONCATENATE("R",'Mapa final'!$A$10),"")</f>
        <v/>
      </c>
      <c r="K26" s="404"/>
      <c r="L26" s="404" t="str">
        <f>IF(AND('Mapa final'!$K$15="media",'Mapa final'!$O$15="Leve"),CONCATENATE("R",'Mapa final'!$A$15),"")</f>
        <v>R5</v>
      </c>
      <c r="M26" s="404"/>
      <c r="N26" s="404" t="str">
        <f>IF(AND('Mapa final'!$K$10="Alta",'Mapa final'!$O$10="Leve"),CONCATENATE("R",'Mapa final'!$A$10),"")</f>
        <v/>
      </c>
      <c r="O26" s="405"/>
      <c r="P26" s="403" t="str">
        <f>IF(AND('Mapa final'!$K$10="Alta",'Mapa final'!$O$10="Leve"),CONCATENATE("R",'Mapa final'!$A$10),"")</f>
        <v/>
      </c>
      <c r="Q26" s="404"/>
      <c r="R26" s="404" t="str">
        <f>IF(AND('Mapa final'!$K$10="Alta",'Mapa final'!$O$10="Leve"),CONCATENATE("R",'Mapa final'!$A$10),"")</f>
        <v/>
      </c>
      <c r="S26" s="404"/>
      <c r="T26" s="404" t="str">
        <f>IF(AND('Mapa final'!$K$10="Alta",'Mapa final'!$O$10="Leve"),CONCATENATE("R",'Mapa final'!$A$10),"")</f>
        <v/>
      </c>
      <c r="U26" s="405"/>
      <c r="V26" s="403" t="str">
        <f>IF(AND('Mapa final'!$K$10="Alta",'Mapa final'!$O$10="Leve"),CONCATENATE("R",'Mapa final'!$A$10),"")</f>
        <v/>
      </c>
      <c r="W26" s="404"/>
      <c r="X26" s="404" t="str">
        <f>IF(AND('Mapa final'!$K$10="Alta",'Mapa final'!$O$10="Leve"),CONCATENATE("R",'Mapa final'!$A$10),"")</f>
        <v/>
      </c>
      <c r="Y26" s="404"/>
      <c r="Z26" s="404" t="str">
        <f>IF(AND('Mapa final'!$K$10="Alta",'Mapa final'!$O$10="Leve"),CONCATENATE("R",'Mapa final'!$A$10),"")</f>
        <v/>
      </c>
      <c r="AA26" s="405"/>
      <c r="AB26" s="389" t="str">
        <f>IF(AND('Mapa final'!$K$10="Muy Alta",'Mapa final'!$O$10="Leve"),CONCATENATE("R",'Mapa final'!$A$10),"")</f>
        <v/>
      </c>
      <c r="AC26" s="383"/>
      <c r="AD26" s="383" t="str">
        <f>IF(AND('Mapa final'!$K$10="Muy Alta",'Mapa final'!$O$10="Leve"),CONCATENATE("R",'Mapa final'!$A$10),"")</f>
        <v/>
      </c>
      <c r="AE26" s="383"/>
      <c r="AF26" s="383" t="str">
        <f>IF(AND('Mapa final'!$K$10="Muy Alta",'Mapa final'!$O$10="Leve"),CONCATENATE("R",'Mapa final'!$A$10),"")</f>
        <v/>
      </c>
      <c r="AG26" s="384"/>
      <c r="AH26" s="394" t="str">
        <f>IF(AND('Mapa final'!$K$10="Muy Alta",'Mapa final'!$O$10="Catastrófico"),CONCATENATE("R",'Mapa final'!$A$10),"")</f>
        <v/>
      </c>
      <c r="AI26" s="395"/>
      <c r="AJ26" s="395" t="str">
        <f>IF(AND('Mapa final'!$K$10="Muy Alta",'Mapa final'!$O$10="Catastrófico"),CONCATENATE("R",'Mapa final'!$A$10),"")</f>
        <v/>
      </c>
      <c r="AK26" s="395"/>
      <c r="AL26" s="395" t="str">
        <f>IF(AND('Mapa final'!$K$10="Muy Alta",'Mapa final'!$O$10="Catastrófico"),CONCATENATE("R",'Mapa final'!$A$10),"")</f>
        <v/>
      </c>
      <c r="AM26" s="396"/>
      <c r="AN26" s="70"/>
      <c r="AO26" s="359"/>
      <c r="AP26" s="360"/>
      <c r="AQ26" s="360"/>
      <c r="AR26" s="360"/>
      <c r="AS26" s="360"/>
      <c r="AT26" s="36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36"/>
      <c r="C27" s="336"/>
      <c r="D27" s="337"/>
      <c r="E27" s="377"/>
      <c r="F27" s="378"/>
      <c r="G27" s="378"/>
      <c r="H27" s="378"/>
      <c r="I27" s="379"/>
      <c r="J27" s="403"/>
      <c r="K27" s="404"/>
      <c r="L27" s="404"/>
      <c r="M27" s="404"/>
      <c r="N27" s="404"/>
      <c r="O27" s="405"/>
      <c r="P27" s="403"/>
      <c r="Q27" s="404"/>
      <c r="R27" s="404"/>
      <c r="S27" s="404"/>
      <c r="T27" s="404"/>
      <c r="U27" s="405"/>
      <c r="V27" s="403"/>
      <c r="W27" s="404"/>
      <c r="X27" s="404"/>
      <c r="Y27" s="404"/>
      <c r="Z27" s="404"/>
      <c r="AA27" s="405"/>
      <c r="AB27" s="389"/>
      <c r="AC27" s="383"/>
      <c r="AD27" s="383"/>
      <c r="AE27" s="383"/>
      <c r="AF27" s="383"/>
      <c r="AG27" s="384"/>
      <c r="AH27" s="394"/>
      <c r="AI27" s="395"/>
      <c r="AJ27" s="395"/>
      <c r="AK27" s="395"/>
      <c r="AL27" s="395"/>
      <c r="AM27" s="396"/>
      <c r="AN27" s="70"/>
      <c r="AO27" s="359"/>
      <c r="AP27" s="360"/>
      <c r="AQ27" s="360"/>
      <c r="AR27" s="360"/>
      <c r="AS27" s="360"/>
      <c r="AT27" s="36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36"/>
      <c r="C28" s="336"/>
      <c r="D28" s="337"/>
      <c r="E28" s="377"/>
      <c r="F28" s="378"/>
      <c r="G28" s="378"/>
      <c r="H28" s="378"/>
      <c r="I28" s="379"/>
      <c r="J28" s="403" t="str">
        <f>IF(AND('Mapa final'!$K$10="Alta",'Mapa final'!$O$10="Leve"),CONCATENATE("R",'Mapa final'!$A$10),"")</f>
        <v/>
      </c>
      <c r="K28" s="404"/>
      <c r="L28" s="404" t="str">
        <f>IF(AND('Mapa final'!$K$10="Alta",'Mapa final'!$O$10="Leve"),CONCATENATE("R",'Mapa final'!$A$10),"")</f>
        <v/>
      </c>
      <c r="M28" s="404"/>
      <c r="N28" s="404" t="str">
        <f>IF(AND('Mapa final'!$K$10="Alta",'Mapa final'!$O$10="Leve"),CONCATENATE("R",'Mapa final'!$A$10),"")</f>
        <v/>
      </c>
      <c r="O28" s="405"/>
      <c r="P28" s="403" t="str">
        <f>IF(AND('Mapa final'!$K$10="Alta",'Mapa final'!$O$10="Leve"),CONCATENATE("R",'Mapa final'!$A$10),"")</f>
        <v/>
      </c>
      <c r="Q28" s="404"/>
      <c r="R28" s="404" t="str">
        <f>IF(AND('Mapa final'!$K$10="Alta",'Mapa final'!$O$10="Leve"),CONCATENATE("R",'Mapa final'!$A$10),"")</f>
        <v/>
      </c>
      <c r="S28" s="404"/>
      <c r="T28" s="404" t="str">
        <f>IF(AND('Mapa final'!$K$10="Alta",'Mapa final'!$O$10="Leve"),CONCATENATE("R",'Mapa final'!$A$10),"")</f>
        <v/>
      </c>
      <c r="U28" s="405"/>
      <c r="V28" s="403" t="str">
        <f>IF(AND('Mapa final'!$K$10="Alta",'Mapa final'!$O$10="Leve"),CONCATENATE("R",'Mapa final'!$A$10),"")</f>
        <v/>
      </c>
      <c r="W28" s="404"/>
      <c r="X28" s="404" t="str">
        <f>IF(AND('Mapa final'!$K$10="Alta",'Mapa final'!$O$10="Leve"),CONCATENATE("R",'Mapa final'!$A$10),"")</f>
        <v/>
      </c>
      <c r="Y28" s="404"/>
      <c r="Z28" s="404" t="str">
        <f>IF(AND('Mapa final'!$K$10="Alta",'Mapa final'!$O$10="Leve"),CONCATENATE("R",'Mapa final'!$A$10),"")</f>
        <v/>
      </c>
      <c r="AA28" s="405"/>
      <c r="AB28" s="389" t="str">
        <f>IF(AND('Mapa final'!$K$10="Muy Alta",'Mapa final'!$O$10="Leve"),CONCATENATE("R",'Mapa final'!$A$10),"")</f>
        <v/>
      </c>
      <c r="AC28" s="383"/>
      <c r="AD28" s="383" t="str">
        <f>IF(AND('Mapa final'!$K$10="Muy Alta",'Mapa final'!$O$10="Leve"),CONCATENATE("R",'Mapa final'!$A$10),"")</f>
        <v/>
      </c>
      <c r="AE28" s="383"/>
      <c r="AF28" s="383" t="str">
        <f>IF(AND('Mapa final'!$K$10="Muy Alta",'Mapa final'!$O$10="Leve"),CONCATENATE("R",'Mapa final'!$A$10),"")</f>
        <v/>
      </c>
      <c r="AG28" s="384"/>
      <c r="AH28" s="394" t="str">
        <f>IF(AND('Mapa final'!$K$10="Muy Alta",'Mapa final'!$O$10="Catastrófico"),CONCATENATE("R",'Mapa final'!$A$10),"")</f>
        <v/>
      </c>
      <c r="AI28" s="395"/>
      <c r="AJ28" s="395" t="str">
        <f>IF(AND('Mapa final'!$K$10="Muy Alta",'Mapa final'!$O$10="Catastrófico"),CONCATENATE("R",'Mapa final'!$A$10),"")</f>
        <v/>
      </c>
      <c r="AK28" s="395"/>
      <c r="AL28" s="395" t="str">
        <f>IF(AND('Mapa final'!$K$10="Muy Alta",'Mapa final'!$O$10="Catastrófico"),CONCATENATE("R",'Mapa final'!$A$10),"")</f>
        <v/>
      </c>
      <c r="AM28" s="396"/>
      <c r="AN28" s="70"/>
      <c r="AO28" s="359"/>
      <c r="AP28" s="360"/>
      <c r="AQ28" s="360"/>
      <c r="AR28" s="360"/>
      <c r="AS28" s="360"/>
      <c r="AT28" s="36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36"/>
      <c r="C29" s="336"/>
      <c r="D29" s="337"/>
      <c r="E29" s="380"/>
      <c r="F29" s="381"/>
      <c r="G29" s="381"/>
      <c r="H29" s="381"/>
      <c r="I29" s="382"/>
      <c r="J29" s="403"/>
      <c r="K29" s="404"/>
      <c r="L29" s="404"/>
      <c r="M29" s="404"/>
      <c r="N29" s="404"/>
      <c r="O29" s="405"/>
      <c r="P29" s="406"/>
      <c r="Q29" s="407"/>
      <c r="R29" s="407"/>
      <c r="S29" s="407"/>
      <c r="T29" s="407"/>
      <c r="U29" s="408"/>
      <c r="V29" s="406"/>
      <c r="W29" s="407"/>
      <c r="X29" s="407"/>
      <c r="Y29" s="407"/>
      <c r="Z29" s="407"/>
      <c r="AA29" s="408"/>
      <c r="AB29" s="393"/>
      <c r="AC29" s="385"/>
      <c r="AD29" s="385"/>
      <c r="AE29" s="385"/>
      <c r="AF29" s="385"/>
      <c r="AG29" s="386"/>
      <c r="AH29" s="397"/>
      <c r="AI29" s="398"/>
      <c r="AJ29" s="398"/>
      <c r="AK29" s="398"/>
      <c r="AL29" s="398"/>
      <c r="AM29" s="399"/>
      <c r="AN29" s="70"/>
      <c r="AO29" s="362"/>
      <c r="AP29" s="363"/>
      <c r="AQ29" s="363"/>
      <c r="AR29" s="363"/>
      <c r="AS29" s="363"/>
      <c r="AT29" s="36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36"/>
      <c r="C30" s="336"/>
      <c r="D30" s="337"/>
      <c r="E30" s="374" t="s">
        <v>111</v>
      </c>
      <c r="F30" s="375"/>
      <c r="G30" s="375"/>
      <c r="H30" s="375"/>
      <c r="I30" s="375"/>
      <c r="J30" s="418" t="str">
        <f>IF(AND('Mapa final'!$K$10="Baja",'Mapa final'!$O$10="Leve"),CONCATENATE("R",'Mapa final'!$A$10),"")</f>
        <v/>
      </c>
      <c r="K30" s="419"/>
      <c r="L30" s="419" t="str">
        <f>IF(AND('Mapa final'!$K$10="Baja",'Mapa final'!$O$10="Leve"),CONCATENATE("R",'Mapa final'!$A$10),"")</f>
        <v/>
      </c>
      <c r="M30" s="419"/>
      <c r="N30" s="419" t="str">
        <f>IF(AND('Mapa final'!$K$10="Baja",'Mapa final'!$O$10="Leve"),CONCATENATE("R",'Mapa final'!$A$10),"")</f>
        <v/>
      </c>
      <c r="O30" s="420"/>
      <c r="P30" s="410" t="str">
        <f>IF(AND('Mapa final'!$K$10="Alta",'Mapa final'!$O$10="Leve"),CONCATENATE("R",'Mapa final'!$A$10),"")</f>
        <v/>
      </c>
      <c r="Q30" s="410"/>
      <c r="R30" s="410" t="str">
        <f>IF(AND('Mapa final'!$K$10="Alta",'Mapa final'!$O$10="Leve"),CONCATENATE("R",'Mapa final'!$A$10),"")</f>
        <v/>
      </c>
      <c r="S30" s="410"/>
      <c r="T30" s="410" t="str">
        <f>IF(AND('Mapa final'!$K$10="Alta",'Mapa final'!$O$10="Leve"),CONCATENATE("R",'Mapa final'!$A$10),"")</f>
        <v/>
      </c>
      <c r="U30" s="411"/>
      <c r="V30" s="409" t="str">
        <f>IF(AND('Mapa final'!$K$10="Alta",'Mapa final'!$O$10="Leve"),CONCATENATE("R",'Mapa final'!$A$10),"")</f>
        <v/>
      </c>
      <c r="W30" s="410"/>
      <c r="X30" s="410" t="str">
        <f>IF(AND('Mapa final'!$K$10="Alta",'Mapa final'!$O$10="Leve"),CONCATENATE("R",'Mapa final'!$A$10),"")</f>
        <v/>
      </c>
      <c r="Y30" s="410"/>
      <c r="Z30" s="410" t="str">
        <f>IF(AND('Mapa final'!$K$10="Alta",'Mapa final'!$O$10="Leve"),CONCATENATE("R",'Mapa final'!$A$10),"")</f>
        <v/>
      </c>
      <c r="AA30" s="411"/>
      <c r="AB30" s="387" t="str">
        <f>IF(AND('Mapa final'!$K$10="Muy Alta",'Mapa final'!$O$10="Leve"),CONCATENATE("R",'Mapa final'!$A$10),"")</f>
        <v/>
      </c>
      <c r="AC30" s="388"/>
      <c r="AD30" s="388" t="str">
        <f>IF(AND('Mapa final'!$K$10="Muy Alta",'Mapa final'!$O$10="Leve"),CONCATENATE("R",'Mapa final'!$A$10),"")</f>
        <v/>
      </c>
      <c r="AE30" s="388"/>
      <c r="AF30" s="388" t="str">
        <f>IF(AND('Mapa final'!$K$10="Muy Alta",'Mapa final'!$O$10="Leve"),CONCATENATE("R",'Mapa final'!$A$10),"")</f>
        <v/>
      </c>
      <c r="AG30" s="390"/>
      <c r="AH30" s="400" t="str">
        <f>IF(AND('Mapa final'!$K$10="Muy Alta",'Mapa final'!$O$10="Catastrófico"),CONCATENATE("R",'Mapa final'!$A$10),"")</f>
        <v/>
      </c>
      <c r="AI30" s="401"/>
      <c r="AJ30" s="401" t="str">
        <f>IF(AND('Mapa final'!$K$10="Muy Alta",'Mapa final'!$O$10="Catastrófico"),CONCATENATE("R",'Mapa final'!$A$10),"")</f>
        <v/>
      </c>
      <c r="AK30" s="401"/>
      <c r="AL30" s="401" t="str">
        <f>IF(AND('Mapa final'!$K$10="Muy Alta",'Mapa final'!$O$10="Catastrófico"),CONCATENATE("R",'Mapa final'!$A$10),"")</f>
        <v/>
      </c>
      <c r="AM30" s="402"/>
      <c r="AN30" s="70"/>
      <c r="AO30" s="365" t="s">
        <v>79</v>
      </c>
      <c r="AP30" s="366"/>
      <c r="AQ30" s="366"/>
      <c r="AR30" s="366"/>
      <c r="AS30" s="366"/>
      <c r="AT30" s="367"/>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36"/>
      <c r="C31" s="336"/>
      <c r="D31" s="337"/>
      <c r="E31" s="377"/>
      <c r="F31" s="378"/>
      <c r="G31" s="378"/>
      <c r="H31" s="378"/>
      <c r="I31" s="378"/>
      <c r="J31" s="414"/>
      <c r="K31" s="412"/>
      <c r="L31" s="412"/>
      <c r="M31" s="412"/>
      <c r="N31" s="412"/>
      <c r="O31" s="413"/>
      <c r="P31" s="404"/>
      <c r="Q31" s="404"/>
      <c r="R31" s="404"/>
      <c r="S31" s="404"/>
      <c r="T31" s="404"/>
      <c r="U31" s="405"/>
      <c r="V31" s="403"/>
      <c r="W31" s="404"/>
      <c r="X31" s="404"/>
      <c r="Y31" s="404"/>
      <c r="Z31" s="404"/>
      <c r="AA31" s="405"/>
      <c r="AB31" s="389"/>
      <c r="AC31" s="383"/>
      <c r="AD31" s="383"/>
      <c r="AE31" s="383"/>
      <c r="AF31" s="383"/>
      <c r="AG31" s="384"/>
      <c r="AH31" s="394"/>
      <c r="AI31" s="395"/>
      <c r="AJ31" s="395"/>
      <c r="AK31" s="395"/>
      <c r="AL31" s="395"/>
      <c r="AM31" s="396"/>
      <c r="AN31" s="70"/>
      <c r="AO31" s="368"/>
      <c r="AP31" s="369"/>
      <c r="AQ31" s="369"/>
      <c r="AR31" s="369"/>
      <c r="AS31" s="369"/>
      <c r="AT31" s="3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36"/>
      <c r="C32" s="336"/>
      <c r="D32" s="337"/>
      <c r="E32" s="377"/>
      <c r="F32" s="378"/>
      <c r="G32" s="378"/>
      <c r="H32" s="378"/>
      <c r="I32" s="378"/>
      <c r="J32" s="414" t="str">
        <f>IF(AND('Mapa final'!$K$10="Baja",'Mapa final'!$O$10="Leve"),CONCATENATE("R",'Mapa final'!$A$10),"")</f>
        <v/>
      </c>
      <c r="K32" s="412"/>
      <c r="L32" s="412" t="str">
        <f>IF(AND('Mapa final'!$K$11="Baja",'Mapa final'!$O$11="Leve"),CONCATENATE("R",'Mapa final'!$A$11),"")</f>
        <v>R2</v>
      </c>
      <c r="M32" s="412"/>
      <c r="N32" s="412" t="str">
        <f>IF(AND('Mapa final'!$K$10="Baja",'Mapa final'!$O$10="Leve"),CONCATENATE("R",'Mapa final'!$A$10),"")</f>
        <v/>
      </c>
      <c r="O32" s="413"/>
      <c r="P32" s="404" t="str">
        <f>IF(AND('Mapa final'!$K$10="Alta",'Mapa final'!$O$10="Leve"),CONCATENATE("R",'Mapa final'!$A$10),"")</f>
        <v/>
      </c>
      <c r="Q32" s="404"/>
      <c r="R32" s="404" t="str">
        <f>IF(AND('Mapa final'!$K$10="Alta",'Mapa final'!$O$10="Leve"),CONCATENATE("R",'Mapa final'!$A$10),"")</f>
        <v/>
      </c>
      <c r="S32" s="404"/>
      <c r="T32" s="404" t="str">
        <f>IF(AND('Mapa final'!$K$10="Alta",'Mapa final'!$O$10="Leve"),CONCATENATE("R",'Mapa final'!$A$10),"")</f>
        <v/>
      </c>
      <c r="U32" s="405"/>
      <c r="V32" s="403" t="str">
        <f>IF(AND('Mapa final'!$K$10="Alta",'Mapa final'!$O$10="Leve"),CONCATENATE("R",'Mapa final'!$A$10),"")</f>
        <v/>
      </c>
      <c r="W32" s="404"/>
      <c r="X32" s="404" t="str">
        <f>IF(AND('Mapa final'!$K$10="Alta",'Mapa final'!$O$10="Leve"),CONCATENATE("R",'Mapa final'!$A$10),"")</f>
        <v/>
      </c>
      <c r="Y32" s="404"/>
      <c r="Z32" s="404" t="str">
        <f>IF(AND('Mapa final'!$K$10="Alta",'Mapa final'!$O$10="Leve"),CONCATENATE("R",'Mapa final'!$A$10),"")</f>
        <v/>
      </c>
      <c r="AA32" s="405"/>
      <c r="AB32" s="389" t="str">
        <f>IF(AND('Mapa final'!$K$10="Muy Alta",'Mapa final'!$O$10="Leve"),CONCATENATE("R",'Mapa final'!$A$10),"")</f>
        <v/>
      </c>
      <c r="AC32" s="383"/>
      <c r="AD32" s="383" t="str">
        <f>IF(AND('Mapa final'!$K$10="Muy Alta",'Mapa final'!$O$10="Leve"),CONCATENATE("R",'Mapa final'!$A$10),"")</f>
        <v/>
      </c>
      <c r="AE32" s="383"/>
      <c r="AF32" s="383" t="str">
        <f>IF(AND('Mapa final'!$K$10="Muy Alta",'Mapa final'!$O$10="Leve"),CONCATENATE("R",'Mapa final'!$A$10),"")</f>
        <v/>
      </c>
      <c r="AG32" s="384"/>
      <c r="AH32" s="394" t="str">
        <f>IF(AND('Mapa final'!$K$10="Muy Alta",'Mapa final'!$O$10="Catastrófico"),CONCATENATE("R",'Mapa final'!$A$10),"")</f>
        <v/>
      </c>
      <c r="AI32" s="395"/>
      <c r="AJ32" s="395" t="str">
        <f>IF(AND('Mapa final'!$K$10="Muy Alta",'Mapa final'!$O$10="Catastrófico"),CONCATENATE("R",'Mapa final'!$A$10),"")</f>
        <v/>
      </c>
      <c r="AK32" s="395"/>
      <c r="AL32" s="395" t="str">
        <f>IF(AND('Mapa final'!$K$10="Muy Alta",'Mapa final'!$O$10="Catastrófico"),CONCATENATE("R",'Mapa final'!$A$10),"")</f>
        <v/>
      </c>
      <c r="AM32" s="396"/>
      <c r="AN32" s="70"/>
      <c r="AO32" s="368"/>
      <c r="AP32" s="369"/>
      <c r="AQ32" s="369"/>
      <c r="AR32" s="369"/>
      <c r="AS32" s="369"/>
      <c r="AT32" s="3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36"/>
      <c r="C33" s="336"/>
      <c r="D33" s="337"/>
      <c r="E33" s="377"/>
      <c r="F33" s="378"/>
      <c r="G33" s="378"/>
      <c r="H33" s="378"/>
      <c r="I33" s="378"/>
      <c r="J33" s="414"/>
      <c r="K33" s="412"/>
      <c r="L33" s="412"/>
      <c r="M33" s="412"/>
      <c r="N33" s="412"/>
      <c r="O33" s="413"/>
      <c r="P33" s="404"/>
      <c r="Q33" s="404"/>
      <c r="R33" s="404"/>
      <c r="S33" s="404"/>
      <c r="T33" s="404"/>
      <c r="U33" s="405"/>
      <c r="V33" s="403"/>
      <c r="W33" s="404"/>
      <c r="X33" s="404"/>
      <c r="Y33" s="404"/>
      <c r="Z33" s="404"/>
      <c r="AA33" s="405"/>
      <c r="AB33" s="389"/>
      <c r="AC33" s="383"/>
      <c r="AD33" s="383"/>
      <c r="AE33" s="383"/>
      <c r="AF33" s="383"/>
      <c r="AG33" s="384"/>
      <c r="AH33" s="394"/>
      <c r="AI33" s="395"/>
      <c r="AJ33" s="395"/>
      <c r="AK33" s="395"/>
      <c r="AL33" s="395"/>
      <c r="AM33" s="396"/>
      <c r="AN33" s="70"/>
      <c r="AO33" s="368"/>
      <c r="AP33" s="369"/>
      <c r="AQ33" s="369"/>
      <c r="AR33" s="369"/>
      <c r="AS33" s="369"/>
      <c r="AT33" s="3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36"/>
      <c r="C34" s="336"/>
      <c r="D34" s="337"/>
      <c r="E34" s="377"/>
      <c r="F34" s="378"/>
      <c r="G34" s="378"/>
      <c r="H34" s="378"/>
      <c r="I34" s="378"/>
      <c r="J34" s="414" t="str">
        <f>IF(AND('Mapa final'!$K$10="Baja",'Mapa final'!$O$10="Leve"),CONCATENATE("R",'Mapa final'!$A$10),"")</f>
        <v/>
      </c>
      <c r="K34" s="412"/>
      <c r="L34" s="412" t="str">
        <f>IF(AND('Mapa final'!$K$10="Baja",'Mapa final'!$O$10="Leve"),CONCATENATE("R",'Mapa final'!$A$10),"")</f>
        <v/>
      </c>
      <c r="M34" s="412"/>
      <c r="N34" s="412" t="str">
        <f>IF(AND('Mapa final'!$K$12="Baja",'Mapa final'!$O$12="Leve"),CONCATENATE("R",'Mapa final'!$A$12),"")</f>
        <v>R3</v>
      </c>
      <c r="O34" s="413"/>
      <c r="P34" s="404" t="str">
        <f>IF(AND('Mapa final'!$K$10="Alta",'Mapa final'!$O$10="Leve"),CONCATENATE("R",'Mapa final'!$A$10),"")</f>
        <v/>
      </c>
      <c r="Q34" s="404"/>
      <c r="R34" s="404" t="str">
        <f>IF(AND('Mapa final'!$K$10="Alta",'Mapa final'!$O$10="Leve"),CONCATENATE("R",'Mapa final'!$A$10),"")</f>
        <v/>
      </c>
      <c r="S34" s="404"/>
      <c r="T34" s="404" t="str">
        <f>IF(AND('Mapa final'!$K$10="Alta",'Mapa final'!$O$10="Leve"),CONCATENATE("R",'Mapa final'!$A$10),"")</f>
        <v/>
      </c>
      <c r="U34" s="405"/>
      <c r="V34" s="403" t="str">
        <f>IF(AND('Mapa final'!$K$10="Alta",'Mapa final'!$O$10="Leve"),CONCATENATE("R",'Mapa final'!$A$10),"")</f>
        <v/>
      </c>
      <c r="W34" s="404"/>
      <c r="X34" s="404" t="str">
        <f>IF(AND('Mapa final'!$K$10="Alta",'Mapa final'!$O$10="Leve"),CONCATENATE("R",'Mapa final'!$A$10),"")</f>
        <v/>
      </c>
      <c r="Y34" s="404"/>
      <c r="Z34" s="404" t="str">
        <f>IF(AND('Mapa final'!$K$10="Alta",'Mapa final'!$O$10="Leve"),CONCATENATE("R",'Mapa final'!$A$10),"")</f>
        <v/>
      </c>
      <c r="AA34" s="405"/>
      <c r="AB34" s="389" t="str">
        <f>IF(AND('Mapa final'!$K$10="Muy Alta",'Mapa final'!$O$10="Leve"),CONCATENATE("R",'Mapa final'!$A$10),"")</f>
        <v/>
      </c>
      <c r="AC34" s="383"/>
      <c r="AD34" s="383" t="str">
        <f>IF(AND('Mapa final'!$K$10="Muy Alta",'Mapa final'!$O$10="Leve"),CONCATENATE("R",'Mapa final'!$A$10),"")</f>
        <v/>
      </c>
      <c r="AE34" s="383"/>
      <c r="AF34" s="383" t="str">
        <f>IF(AND('Mapa final'!$K$10="Muy Alta",'Mapa final'!$O$10="Leve"),CONCATENATE("R",'Mapa final'!$A$10),"")</f>
        <v/>
      </c>
      <c r="AG34" s="384"/>
      <c r="AH34" s="394" t="str">
        <f>IF(AND('Mapa final'!$K$10="Muy Alta",'Mapa final'!$O$10="Catastrófico"),CONCATENATE("R",'Mapa final'!$A$10),"")</f>
        <v/>
      </c>
      <c r="AI34" s="395"/>
      <c r="AJ34" s="395" t="str">
        <f>IF(AND('Mapa final'!$K$10="Muy Alta",'Mapa final'!$O$10="Catastrófico"),CONCATENATE("R",'Mapa final'!$A$10),"")</f>
        <v/>
      </c>
      <c r="AK34" s="395"/>
      <c r="AL34" s="395" t="str">
        <f>IF(AND('Mapa final'!$K$10="Muy Alta",'Mapa final'!$O$10="Catastrófico"),CONCATENATE("R",'Mapa final'!$A$10),"")</f>
        <v/>
      </c>
      <c r="AM34" s="396"/>
      <c r="AN34" s="70"/>
      <c r="AO34" s="368"/>
      <c r="AP34" s="369"/>
      <c r="AQ34" s="369"/>
      <c r="AR34" s="369"/>
      <c r="AS34" s="369"/>
      <c r="AT34" s="3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36"/>
      <c r="C35" s="336"/>
      <c r="D35" s="337"/>
      <c r="E35" s="377"/>
      <c r="F35" s="378"/>
      <c r="G35" s="378"/>
      <c r="H35" s="378"/>
      <c r="I35" s="378"/>
      <c r="J35" s="414"/>
      <c r="K35" s="412"/>
      <c r="L35" s="412"/>
      <c r="M35" s="412"/>
      <c r="N35" s="412"/>
      <c r="O35" s="413"/>
      <c r="P35" s="404"/>
      <c r="Q35" s="404"/>
      <c r="R35" s="404"/>
      <c r="S35" s="404"/>
      <c r="T35" s="404"/>
      <c r="U35" s="405"/>
      <c r="V35" s="403"/>
      <c r="W35" s="404"/>
      <c r="X35" s="404"/>
      <c r="Y35" s="404"/>
      <c r="Z35" s="404"/>
      <c r="AA35" s="405"/>
      <c r="AB35" s="389"/>
      <c r="AC35" s="383"/>
      <c r="AD35" s="383"/>
      <c r="AE35" s="383"/>
      <c r="AF35" s="383"/>
      <c r="AG35" s="384"/>
      <c r="AH35" s="394"/>
      <c r="AI35" s="395"/>
      <c r="AJ35" s="395"/>
      <c r="AK35" s="395"/>
      <c r="AL35" s="395"/>
      <c r="AM35" s="396"/>
      <c r="AN35" s="70"/>
      <c r="AO35" s="368"/>
      <c r="AP35" s="369"/>
      <c r="AQ35" s="369"/>
      <c r="AR35" s="369"/>
      <c r="AS35" s="369"/>
      <c r="AT35" s="3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36"/>
      <c r="C36" s="336"/>
      <c r="D36" s="337"/>
      <c r="E36" s="377"/>
      <c r="F36" s="378"/>
      <c r="G36" s="378"/>
      <c r="H36" s="378"/>
      <c r="I36" s="378"/>
      <c r="J36" s="414" t="str">
        <f>IF(AND('Mapa final'!$K$10="Baja",'Mapa final'!$O$10="Leve"),CONCATENATE("R",'Mapa final'!$A$10),"")</f>
        <v/>
      </c>
      <c r="K36" s="412"/>
      <c r="L36" s="412" t="str">
        <f>IF(AND('Mapa final'!$K$10="Baja",'Mapa final'!$O$10="Leve"),CONCATENATE("R",'Mapa final'!$A$10),"")</f>
        <v/>
      </c>
      <c r="M36" s="412"/>
      <c r="N36" s="412" t="str">
        <f>IF(AND('Mapa final'!$K$10="Baja",'Mapa final'!$O$10="Leve"),CONCATENATE("R",'Mapa final'!$A$10),"")</f>
        <v/>
      </c>
      <c r="O36" s="413"/>
      <c r="P36" s="404" t="str">
        <f>IF(AND('Mapa final'!$K$10="Alta",'Mapa final'!$O$10="Leve"),CONCATENATE("R",'Mapa final'!$A$10),"")</f>
        <v/>
      </c>
      <c r="Q36" s="404"/>
      <c r="R36" s="404" t="str">
        <f>IF(AND('Mapa final'!$K$10="Alta",'Mapa final'!$O$10="Leve"),CONCATENATE("R",'Mapa final'!$A$10),"")</f>
        <v/>
      </c>
      <c r="S36" s="404"/>
      <c r="T36" s="404" t="str">
        <f>IF(AND('Mapa final'!$K$10="Alta",'Mapa final'!$O$10="Leve"),CONCATENATE("R",'Mapa final'!$A$10),"")</f>
        <v/>
      </c>
      <c r="U36" s="405"/>
      <c r="V36" s="403" t="str">
        <f>IF(AND('Mapa final'!$K$10="Alta",'Mapa final'!$O$10="Leve"),CONCATENATE("R",'Mapa final'!$A$10),"")</f>
        <v/>
      </c>
      <c r="W36" s="404"/>
      <c r="X36" s="404" t="str">
        <f>IF(AND('Mapa final'!$K$10="Alta",'Mapa final'!$O$10="Leve"),CONCATENATE("R",'Mapa final'!$A$10),"")</f>
        <v/>
      </c>
      <c r="Y36" s="404"/>
      <c r="Z36" s="404" t="str">
        <f>IF(AND('Mapa final'!$K$10="Alta",'Mapa final'!$O$10="Leve"),CONCATENATE("R",'Mapa final'!$A$10),"")</f>
        <v/>
      </c>
      <c r="AA36" s="405"/>
      <c r="AB36" s="389" t="str">
        <f>IF(AND('Mapa final'!$K$10="Muy Alta",'Mapa final'!$O$10="Leve"),CONCATENATE("R",'Mapa final'!$A$10),"")</f>
        <v/>
      </c>
      <c r="AC36" s="383"/>
      <c r="AD36" s="383" t="str">
        <f>IF(AND('Mapa final'!$K$10="Muy Alta",'Mapa final'!$O$10="Leve"),CONCATENATE("R",'Mapa final'!$A$10),"")</f>
        <v/>
      </c>
      <c r="AE36" s="383"/>
      <c r="AF36" s="383" t="str">
        <f>IF(AND('Mapa final'!$K$10="Muy Alta",'Mapa final'!$O$10="Leve"),CONCATENATE("R",'Mapa final'!$A$10),"")</f>
        <v/>
      </c>
      <c r="AG36" s="384"/>
      <c r="AH36" s="394" t="str">
        <f>IF(AND('Mapa final'!$K$10="Muy Alta",'Mapa final'!$O$10="Catastrófico"),CONCATENATE("R",'Mapa final'!$A$10),"")</f>
        <v/>
      </c>
      <c r="AI36" s="395"/>
      <c r="AJ36" s="395" t="str">
        <f>IF(AND('Mapa final'!$K$10="Muy Alta",'Mapa final'!$O$10="Catastrófico"),CONCATENATE("R",'Mapa final'!$A$10),"")</f>
        <v/>
      </c>
      <c r="AK36" s="395"/>
      <c r="AL36" s="395" t="str">
        <f>IF(AND('Mapa final'!$K$10="Muy Alta",'Mapa final'!$O$10="Catastrófico"),CONCATENATE("R",'Mapa final'!$A$10),"")</f>
        <v/>
      </c>
      <c r="AM36" s="396"/>
      <c r="AN36" s="70"/>
      <c r="AO36" s="368"/>
      <c r="AP36" s="369"/>
      <c r="AQ36" s="369"/>
      <c r="AR36" s="369"/>
      <c r="AS36" s="369"/>
      <c r="AT36" s="3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36"/>
      <c r="C37" s="336"/>
      <c r="D37" s="337"/>
      <c r="E37" s="380"/>
      <c r="F37" s="381"/>
      <c r="G37" s="381"/>
      <c r="H37" s="381"/>
      <c r="I37" s="381"/>
      <c r="J37" s="415"/>
      <c r="K37" s="416"/>
      <c r="L37" s="416"/>
      <c r="M37" s="416"/>
      <c r="N37" s="416"/>
      <c r="O37" s="417"/>
      <c r="P37" s="407"/>
      <c r="Q37" s="407"/>
      <c r="R37" s="407"/>
      <c r="S37" s="407"/>
      <c r="T37" s="407"/>
      <c r="U37" s="408"/>
      <c r="V37" s="406"/>
      <c r="W37" s="407"/>
      <c r="X37" s="407"/>
      <c r="Y37" s="407"/>
      <c r="Z37" s="407"/>
      <c r="AA37" s="408"/>
      <c r="AB37" s="393"/>
      <c r="AC37" s="385"/>
      <c r="AD37" s="385"/>
      <c r="AE37" s="385"/>
      <c r="AF37" s="385"/>
      <c r="AG37" s="386"/>
      <c r="AH37" s="397"/>
      <c r="AI37" s="398"/>
      <c r="AJ37" s="398"/>
      <c r="AK37" s="398"/>
      <c r="AL37" s="398"/>
      <c r="AM37" s="399"/>
      <c r="AN37" s="70"/>
      <c r="AO37" s="371"/>
      <c r="AP37" s="372"/>
      <c r="AQ37" s="372"/>
      <c r="AR37" s="372"/>
      <c r="AS37" s="372"/>
      <c r="AT37" s="37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36"/>
      <c r="C38" s="336"/>
      <c r="D38" s="337"/>
      <c r="E38" s="374" t="s">
        <v>110</v>
      </c>
      <c r="F38" s="375"/>
      <c r="G38" s="375"/>
      <c r="H38" s="375"/>
      <c r="I38" s="376"/>
      <c r="J38" s="418" t="str">
        <f>IF(AND('Mapa final'!$K$10="Baja",'Mapa final'!$O$10="Leve"),CONCATENATE("R",'Mapa final'!$A$10),"")</f>
        <v/>
      </c>
      <c r="K38" s="419"/>
      <c r="L38" s="419" t="str">
        <f>IF(AND('Mapa final'!$K$10="Baja",'Mapa final'!$O$10="Leve"),CONCATENATE("R",'Mapa final'!$A$10),"")</f>
        <v/>
      </c>
      <c r="M38" s="419"/>
      <c r="N38" s="419" t="str">
        <f>IF(AND('Mapa final'!$K$10="Baja",'Mapa final'!$O$10="Leve"),CONCATENATE("R",'Mapa final'!$A$10),"")</f>
        <v/>
      </c>
      <c r="O38" s="420"/>
      <c r="P38" s="418" t="str">
        <f>IF(AND('Mapa final'!$K$10="Baja",'Mapa final'!$O$10="Leve"),CONCATENATE("R",'Mapa final'!$A$10),"")</f>
        <v/>
      </c>
      <c r="Q38" s="419"/>
      <c r="R38" s="419" t="str">
        <f>IF(AND('Mapa final'!$K$10="Baja",'Mapa final'!$O$10="Leve"),CONCATENATE("R",'Mapa final'!$A$10),"")</f>
        <v/>
      </c>
      <c r="S38" s="419"/>
      <c r="T38" s="419" t="str">
        <f>IF(AND('Mapa final'!$K$10="Baja",'Mapa final'!$O$10="Leve"),CONCATENATE("R",'Mapa final'!$A$10),"")</f>
        <v/>
      </c>
      <c r="U38" s="420"/>
      <c r="V38" s="404" t="str">
        <f>IF(AND('Mapa final'!$K$10="Alta",'Mapa final'!$O$10="Leve"),CONCATENATE("R",'Mapa final'!$A$10),"")</f>
        <v/>
      </c>
      <c r="W38" s="404"/>
      <c r="X38" s="404" t="str">
        <f>IF(AND('Mapa final'!$K$10="Alta",'Mapa final'!$O$10="Leve"),CONCATENATE("R",'Mapa final'!$A$10),"")</f>
        <v/>
      </c>
      <c r="Y38" s="404"/>
      <c r="Z38" s="404" t="str">
        <f>IF(AND('Mapa final'!$K$10="Alta",'Mapa final'!$O$10="Leve"),CONCATENATE("R",'Mapa final'!$A$10),"")</f>
        <v/>
      </c>
      <c r="AA38" s="404"/>
      <c r="AB38" s="387" t="str">
        <f>IF(AND('Mapa final'!$K$10="Muy Alta",'Mapa final'!$O$10="Leve"),CONCATENATE("R",'Mapa final'!$A$10),"")</f>
        <v/>
      </c>
      <c r="AC38" s="388"/>
      <c r="AD38" s="388" t="str">
        <f>IF(AND('Mapa final'!$K$10="Muy Alta",'Mapa final'!$O$10="Leve"),CONCATENATE("R",'Mapa final'!$A$10),"")</f>
        <v/>
      </c>
      <c r="AE38" s="388"/>
      <c r="AF38" s="388" t="str">
        <f>IF(AND('Mapa final'!$K$10="Muy Alta",'Mapa final'!$O$10="Leve"),CONCATENATE("R",'Mapa final'!$A$10),"")</f>
        <v/>
      </c>
      <c r="AG38" s="390"/>
      <c r="AH38" s="400" t="str">
        <f>IF(AND('Mapa final'!$K$10="Muy Alta",'Mapa final'!$O$10="Catastrófico"),CONCATENATE("R",'Mapa final'!$A$10),"")</f>
        <v/>
      </c>
      <c r="AI38" s="401"/>
      <c r="AJ38" s="401" t="str">
        <f>IF(AND('Mapa final'!$K$10="Muy Alta",'Mapa final'!$O$10="Catastrófico"),CONCATENATE("R",'Mapa final'!$A$10),"")</f>
        <v/>
      </c>
      <c r="AK38" s="401"/>
      <c r="AL38" s="401" t="str">
        <f>IF(AND('Mapa final'!$K$10="Muy Alta",'Mapa final'!$O$10="Catastrófico"),CONCATENATE("R",'Mapa final'!$A$10),"")</f>
        <v/>
      </c>
      <c r="AM38" s="40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36"/>
      <c r="C39" s="336"/>
      <c r="D39" s="337"/>
      <c r="E39" s="377"/>
      <c r="F39" s="378"/>
      <c r="G39" s="378"/>
      <c r="H39" s="378"/>
      <c r="I39" s="379"/>
      <c r="J39" s="414"/>
      <c r="K39" s="412"/>
      <c r="L39" s="412"/>
      <c r="M39" s="412"/>
      <c r="N39" s="412"/>
      <c r="O39" s="413"/>
      <c r="P39" s="414"/>
      <c r="Q39" s="412"/>
      <c r="R39" s="412"/>
      <c r="S39" s="412"/>
      <c r="T39" s="412"/>
      <c r="U39" s="413"/>
      <c r="V39" s="404"/>
      <c r="W39" s="404"/>
      <c r="X39" s="404"/>
      <c r="Y39" s="404"/>
      <c r="Z39" s="404"/>
      <c r="AA39" s="404"/>
      <c r="AB39" s="389"/>
      <c r="AC39" s="383"/>
      <c r="AD39" s="383"/>
      <c r="AE39" s="383"/>
      <c r="AF39" s="383"/>
      <c r="AG39" s="384"/>
      <c r="AH39" s="394"/>
      <c r="AI39" s="395"/>
      <c r="AJ39" s="395"/>
      <c r="AK39" s="395"/>
      <c r="AL39" s="395"/>
      <c r="AM39" s="39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36"/>
      <c r="C40" s="336"/>
      <c r="D40" s="337"/>
      <c r="E40" s="377"/>
      <c r="F40" s="378"/>
      <c r="G40" s="378"/>
      <c r="H40" s="378"/>
      <c r="I40" s="379"/>
      <c r="J40" s="414" t="str">
        <f>IF(AND('Mapa final'!$K$10="Baja",'Mapa final'!$O$10="Leve"),CONCATENATE("R",'Mapa final'!$A$10),"")</f>
        <v/>
      </c>
      <c r="K40" s="412"/>
      <c r="L40" s="412" t="str">
        <f>IF(AND('Mapa final'!$K$10="muy Baja",'Mapa final'!$O$10="Leve"),CONCATENATE("R",'Mapa final'!$A$10),"")</f>
        <v>R1</v>
      </c>
      <c r="M40" s="412"/>
      <c r="N40" s="412" t="str">
        <f>IF(AND('Mapa final'!$K$10="Baja",'Mapa final'!$O$10="Leve"),CONCATENATE("R",'Mapa final'!$A$10),"")</f>
        <v/>
      </c>
      <c r="O40" s="413"/>
      <c r="P40" s="414" t="str">
        <f>IF(AND('Mapa final'!$K$10="Baja",'Mapa final'!$O$10="Leve"),CONCATENATE("R",'Mapa final'!$A$10),"")</f>
        <v/>
      </c>
      <c r="Q40" s="412"/>
      <c r="R40" s="412" t="str">
        <f>IF(AND('Mapa final'!$K$10="Baja",'Mapa final'!$O$10="Leve"),CONCATENATE("R",'Mapa final'!$A$10),"")</f>
        <v/>
      </c>
      <c r="S40" s="412"/>
      <c r="T40" s="412" t="str">
        <f>IF(AND('Mapa final'!$K$10="Baja",'Mapa final'!$O$10="Leve"),CONCATENATE("R",'Mapa final'!$A$10),"")</f>
        <v/>
      </c>
      <c r="U40" s="413"/>
      <c r="V40" s="404" t="str">
        <f>IF(AND('Mapa final'!$K$10="Alta",'Mapa final'!$O$10="Leve"),CONCATENATE("R",'Mapa final'!$A$10),"")</f>
        <v/>
      </c>
      <c r="W40" s="404"/>
      <c r="X40" s="404" t="str">
        <f>IF(AND('Mapa final'!$K$10="Alta",'Mapa final'!$O$10="Leve"),CONCATENATE("R",'Mapa final'!$A$10),"")</f>
        <v/>
      </c>
      <c r="Y40" s="404"/>
      <c r="Z40" s="404" t="str">
        <f>IF(AND('Mapa final'!$K$10="Alta",'Mapa final'!$O$10="Leve"),CONCATENATE("R",'Mapa final'!$A$10),"")</f>
        <v/>
      </c>
      <c r="AA40" s="404"/>
      <c r="AB40" s="389" t="str">
        <f>IF(AND('Mapa final'!$K$10="Muy Alta",'Mapa final'!$O$10="Leve"),CONCATENATE("R",'Mapa final'!$A$10),"")</f>
        <v/>
      </c>
      <c r="AC40" s="383"/>
      <c r="AD40" s="383" t="str">
        <f>IF(AND('Mapa final'!$K$10="Muy Alta",'Mapa final'!$O$10="Leve"),CONCATENATE("R",'Mapa final'!$A$10),"")</f>
        <v/>
      </c>
      <c r="AE40" s="383"/>
      <c r="AF40" s="383" t="str">
        <f>IF(AND('Mapa final'!$K$10="Muy Alta",'Mapa final'!$O$10="Leve"),CONCATENATE("R",'Mapa final'!$A$10),"")</f>
        <v/>
      </c>
      <c r="AG40" s="384"/>
      <c r="AH40" s="394" t="str">
        <f>IF(AND('Mapa final'!$K$10="Muy Alta",'Mapa final'!$O$10="Catastrófico"),CONCATENATE("R",'Mapa final'!$A$10),"")</f>
        <v/>
      </c>
      <c r="AI40" s="395"/>
      <c r="AJ40" s="395" t="str">
        <f>IF(AND('Mapa final'!$K$10="Muy Alta",'Mapa final'!$O$10="Catastrófico"),CONCATENATE("R",'Mapa final'!$A$10),"")</f>
        <v/>
      </c>
      <c r="AK40" s="395"/>
      <c r="AL40" s="395" t="str">
        <f>IF(AND('Mapa final'!$K$10="Muy Alta",'Mapa final'!$O$10="Catastrófico"),CONCATENATE("R",'Mapa final'!$A$10),"")</f>
        <v/>
      </c>
      <c r="AM40" s="39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36"/>
      <c r="C41" s="336"/>
      <c r="D41" s="337"/>
      <c r="E41" s="377"/>
      <c r="F41" s="378"/>
      <c r="G41" s="378"/>
      <c r="H41" s="378"/>
      <c r="I41" s="379"/>
      <c r="J41" s="414"/>
      <c r="K41" s="412"/>
      <c r="L41" s="412"/>
      <c r="M41" s="412"/>
      <c r="N41" s="412"/>
      <c r="O41" s="413"/>
      <c r="P41" s="414"/>
      <c r="Q41" s="412"/>
      <c r="R41" s="412"/>
      <c r="S41" s="412"/>
      <c r="T41" s="412"/>
      <c r="U41" s="413"/>
      <c r="V41" s="404"/>
      <c r="W41" s="404"/>
      <c r="X41" s="404"/>
      <c r="Y41" s="404"/>
      <c r="Z41" s="404"/>
      <c r="AA41" s="404"/>
      <c r="AB41" s="389"/>
      <c r="AC41" s="383"/>
      <c r="AD41" s="383"/>
      <c r="AE41" s="383"/>
      <c r="AF41" s="383"/>
      <c r="AG41" s="384"/>
      <c r="AH41" s="394"/>
      <c r="AI41" s="395"/>
      <c r="AJ41" s="395"/>
      <c r="AK41" s="395"/>
      <c r="AL41" s="395"/>
      <c r="AM41" s="39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36"/>
      <c r="C42" s="336"/>
      <c r="D42" s="337"/>
      <c r="E42" s="377"/>
      <c r="F42" s="378"/>
      <c r="G42" s="378"/>
      <c r="H42" s="378"/>
      <c r="I42" s="379"/>
      <c r="J42" s="414" t="str">
        <f>IF(AND('Mapa final'!$K$10="Baja",'Mapa final'!$O$10="Leve"),CONCATENATE("R",'Mapa final'!$A$10),"")</f>
        <v/>
      </c>
      <c r="K42" s="412"/>
      <c r="L42" s="412" t="str">
        <f>IF(AND('Mapa final'!$K$10="Baja",'Mapa final'!$O$10="Leve"),CONCATENATE("R",'Mapa final'!$A$10),"")</f>
        <v/>
      </c>
      <c r="M42" s="412"/>
      <c r="N42" s="412" t="str">
        <f>IF(AND('Mapa final'!$K$10="Baja",'Mapa final'!$O$10="Leve"),CONCATENATE("R",'Mapa final'!$A$10),"")</f>
        <v/>
      </c>
      <c r="O42" s="413"/>
      <c r="P42" s="414" t="str">
        <f>IF(AND('Mapa final'!$K$10="Baja",'Mapa final'!$O$10="Leve"),CONCATENATE("R",'Mapa final'!$A$10),"")</f>
        <v/>
      </c>
      <c r="Q42" s="412"/>
      <c r="R42" s="412" t="str">
        <f>IF(AND('Mapa final'!$K$10="Baja",'Mapa final'!$O$10="Leve"),CONCATENATE("R",'Mapa final'!$A$10),"")</f>
        <v/>
      </c>
      <c r="S42" s="412"/>
      <c r="T42" s="412" t="str">
        <f>IF(AND('Mapa final'!$K$10="Baja",'Mapa final'!$O$10="Leve"),CONCATENATE("R",'Mapa final'!$A$10),"")</f>
        <v/>
      </c>
      <c r="U42" s="413"/>
      <c r="V42" s="404" t="str">
        <f>IF(AND('Mapa final'!$K$10="Alta",'Mapa final'!$O$10="Leve"),CONCATENATE("R",'Mapa final'!$A$10),"")</f>
        <v/>
      </c>
      <c r="W42" s="404"/>
      <c r="X42" s="404" t="str">
        <f>IF(AND('Mapa final'!$K$10="Alta",'Mapa final'!$O$10="Leve"),CONCATENATE("R",'Mapa final'!$A$10),"")</f>
        <v/>
      </c>
      <c r="Y42" s="404"/>
      <c r="Z42" s="404" t="str">
        <f>IF(AND('Mapa final'!$K$10="Alta",'Mapa final'!$O$10="Leve"),CONCATENATE("R",'Mapa final'!$A$10),"")</f>
        <v/>
      </c>
      <c r="AA42" s="404"/>
      <c r="AB42" s="389" t="str">
        <f>IF(AND('Mapa final'!$K$10="Muy Alta",'Mapa final'!$O$10="Leve"),CONCATENATE("R",'Mapa final'!$A$10),"")</f>
        <v/>
      </c>
      <c r="AC42" s="383"/>
      <c r="AD42" s="383" t="str">
        <f>IF(AND('Mapa final'!$K$10="Muy Alta",'Mapa final'!$O$10="Leve"),CONCATENATE("R",'Mapa final'!$A$10),"")</f>
        <v/>
      </c>
      <c r="AE42" s="383"/>
      <c r="AF42" s="383" t="str">
        <f>IF(AND('Mapa final'!$K$10="Muy Alta",'Mapa final'!$O$10="Leve"),CONCATENATE("R",'Mapa final'!$A$10),"")</f>
        <v/>
      </c>
      <c r="AG42" s="384"/>
      <c r="AH42" s="394" t="str">
        <f>IF(AND('Mapa final'!$K$10="Muy Alta",'Mapa final'!$O$10="Catastrófico"),CONCATENATE("R",'Mapa final'!$A$10),"")</f>
        <v/>
      </c>
      <c r="AI42" s="395"/>
      <c r="AJ42" s="395" t="str">
        <f>IF(AND('Mapa final'!$K$10="Muy Alta",'Mapa final'!$O$10="Catastrófico"),CONCATENATE("R",'Mapa final'!$A$10),"")</f>
        <v/>
      </c>
      <c r="AK42" s="395"/>
      <c r="AL42" s="395" t="str">
        <f>IF(AND('Mapa final'!$K$10="Muy Alta",'Mapa final'!$O$10="Catastrófico"),CONCATENATE("R",'Mapa final'!$A$10),"")</f>
        <v/>
      </c>
      <c r="AM42" s="39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36"/>
      <c r="C43" s="336"/>
      <c r="D43" s="337"/>
      <c r="E43" s="377"/>
      <c r="F43" s="378"/>
      <c r="G43" s="378"/>
      <c r="H43" s="378"/>
      <c r="I43" s="379"/>
      <c r="J43" s="414"/>
      <c r="K43" s="412"/>
      <c r="L43" s="412"/>
      <c r="M43" s="412"/>
      <c r="N43" s="412"/>
      <c r="O43" s="413"/>
      <c r="P43" s="414"/>
      <c r="Q43" s="412"/>
      <c r="R43" s="412"/>
      <c r="S43" s="412"/>
      <c r="T43" s="412"/>
      <c r="U43" s="413"/>
      <c r="V43" s="404"/>
      <c r="W43" s="404"/>
      <c r="X43" s="404"/>
      <c r="Y43" s="404"/>
      <c r="Z43" s="404"/>
      <c r="AA43" s="404"/>
      <c r="AB43" s="389"/>
      <c r="AC43" s="383"/>
      <c r="AD43" s="383"/>
      <c r="AE43" s="383"/>
      <c r="AF43" s="383"/>
      <c r="AG43" s="384"/>
      <c r="AH43" s="394"/>
      <c r="AI43" s="395"/>
      <c r="AJ43" s="395"/>
      <c r="AK43" s="395"/>
      <c r="AL43" s="395"/>
      <c r="AM43" s="39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36"/>
      <c r="C44" s="336"/>
      <c r="D44" s="337"/>
      <c r="E44" s="377"/>
      <c r="F44" s="378"/>
      <c r="G44" s="378"/>
      <c r="H44" s="378"/>
      <c r="I44" s="379"/>
      <c r="J44" s="414" t="str">
        <f>IF(AND('Mapa final'!$K$10="Baja",'Mapa final'!$O$10="Leve"),CONCATENATE("R",'Mapa final'!$A$10),"")</f>
        <v/>
      </c>
      <c r="K44" s="412"/>
      <c r="L44" s="412" t="str">
        <f>IF(AND('Mapa final'!$K$10="Baja",'Mapa final'!$O$10="Leve"),CONCATENATE("R",'Mapa final'!$A$10),"")</f>
        <v/>
      </c>
      <c r="M44" s="412"/>
      <c r="N44" s="412" t="str">
        <f>IF(AND('Mapa final'!$K$10="Baja",'Mapa final'!$O$10="Leve"),CONCATENATE("R",'Mapa final'!$A$10),"")</f>
        <v/>
      </c>
      <c r="O44" s="413"/>
      <c r="P44" s="414" t="str">
        <f>IF(AND('Mapa final'!$K$10="Baja",'Mapa final'!$O$10="Leve"),CONCATENATE("R",'Mapa final'!$A$10),"")</f>
        <v/>
      </c>
      <c r="Q44" s="412"/>
      <c r="R44" s="412" t="str">
        <f>IF(AND('Mapa final'!$K$10="Baja",'Mapa final'!$O$10="Leve"),CONCATENATE("R",'Mapa final'!$A$10),"")</f>
        <v/>
      </c>
      <c r="S44" s="412"/>
      <c r="T44" s="412" t="str">
        <f>IF(AND('Mapa final'!$K$10="Baja",'Mapa final'!$O$10="Leve"),CONCATENATE("R",'Mapa final'!$A$10),"")</f>
        <v/>
      </c>
      <c r="U44" s="413"/>
      <c r="V44" s="404" t="str">
        <f>IF(AND('Mapa final'!$K$10="Alta",'Mapa final'!$O$10="Leve"),CONCATENATE("R",'Mapa final'!$A$10),"")</f>
        <v/>
      </c>
      <c r="W44" s="404"/>
      <c r="X44" s="404" t="str">
        <f>IF(AND('Mapa final'!$K$10="Alta",'Mapa final'!$O$10="Leve"),CONCATENATE("R",'Mapa final'!$A$10),"")</f>
        <v/>
      </c>
      <c r="Y44" s="404"/>
      <c r="Z44" s="404" t="str">
        <f>IF(AND('Mapa final'!$K$10="Alta",'Mapa final'!$O$10="Leve"),CONCATENATE("R",'Mapa final'!$A$10),"")</f>
        <v/>
      </c>
      <c r="AA44" s="404"/>
      <c r="AB44" s="389" t="str">
        <f>IF(AND('Mapa final'!$K$10="Muy Alta",'Mapa final'!$O$10="Leve"),CONCATENATE("R",'Mapa final'!$A$10),"")</f>
        <v/>
      </c>
      <c r="AC44" s="383"/>
      <c r="AD44" s="383" t="str">
        <f>IF(AND('Mapa final'!$K$10="Muy Alta",'Mapa final'!$O$10="Leve"),CONCATENATE("R",'Mapa final'!$A$10),"")</f>
        <v/>
      </c>
      <c r="AE44" s="383"/>
      <c r="AF44" s="383" t="str">
        <f>IF(AND('Mapa final'!$K$10="Muy Alta",'Mapa final'!$O$10="Leve"),CONCATENATE("R",'Mapa final'!$A$10),"")</f>
        <v/>
      </c>
      <c r="AG44" s="384"/>
      <c r="AH44" s="394" t="str">
        <f>IF(AND('Mapa final'!$K$10="Muy Alta",'Mapa final'!$O$10="Catastrófico"),CONCATENATE("R",'Mapa final'!$A$10),"")</f>
        <v/>
      </c>
      <c r="AI44" s="395"/>
      <c r="AJ44" s="395" t="str">
        <f>IF(AND('Mapa final'!$K$10="Muy Alta",'Mapa final'!$O$10="Catastrófico"),CONCATENATE("R",'Mapa final'!$A$10),"")</f>
        <v/>
      </c>
      <c r="AK44" s="395"/>
      <c r="AL44" s="395" t="str">
        <f>IF(AND('Mapa final'!$K$10="Muy Alta",'Mapa final'!$O$10="Catastrófico"),CONCATENATE("R",'Mapa final'!$A$10),"")</f>
        <v/>
      </c>
      <c r="AM44" s="39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36"/>
      <c r="C45" s="336"/>
      <c r="D45" s="337"/>
      <c r="E45" s="380"/>
      <c r="F45" s="381"/>
      <c r="G45" s="381"/>
      <c r="H45" s="381"/>
      <c r="I45" s="382"/>
      <c r="J45" s="415"/>
      <c r="K45" s="416"/>
      <c r="L45" s="416"/>
      <c r="M45" s="416"/>
      <c r="N45" s="416"/>
      <c r="O45" s="417"/>
      <c r="P45" s="415"/>
      <c r="Q45" s="416"/>
      <c r="R45" s="416"/>
      <c r="S45" s="416"/>
      <c r="T45" s="416"/>
      <c r="U45" s="417"/>
      <c r="V45" s="404"/>
      <c r="W45" s="404"/>
      <c r="X45" s="404"/>
      <c r="Y45" s="404"/>
      <c r="Z45" s="404"/>
      <c r="AA45" s="404"/>
      <c r="AB45" s="393"/>
      <c r="AC45" s="385"/>
      <c r="AD45" s="385"/>
      <c r="AE45" s="385"/>
      <c r="AF45" s="385"/>
      <c r="AG45" s="386"/>
      <c r="AH45" s="397"/>
      <c r="AI45" s="398"/>
      <c r="AJ45" s="398"/>
      <c r="AK45" s="398"/>
      <c r="AL45" s="398"/>
      <c r="AM45" s="39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74" t="s">
        <v>109</v>
      </c>
      <c r="K46" s="375"/>
      <c r="L46" s="375"/>
      <c r="M46" s="375"/>
      <c r="N46" s="375"/>
      <c r="O46" s="376"/>
      <c r="P46" s="374" t="s">
        <v>108</v>
      </c>
      <c r="Q46" s="375"/>
      <c r="R46" s="375"/>
      <c r="S46" s="375"/>
      <c r="T46" s="375"/>
      <c r="U46" s="376"/>
      <c r="V46" s="374" t="s">
        <v>107</v>
      </c>
      <c r="W46" s="375"/>
      <c r="X46" s="375"/>
      <c r="Y46" s="375"/>
      <c r="Z46" s="375"/>
      <c r="AA46" s="376"/>
      <c r="AB46" s="374" t="s">
        <v>106</v>
      </c>
      <c r="AC46" s="392"/>
      <c r="AD46" s="375"/>
      <c r="AE46" s="375"/>
      <c r="AF46" s="375"/>
      <c r="AG46" s="376"/>
      <c r="AH46" s="374" t="s">
        <v>105</v>
      </c>
      <c r="AI46" s="375"/>
      <c r="AJ46" s="375"/>
      <c r="AK46" s="375"/>
      <c r="AL46" s="375"/>
      <c r="AM46" s="376"/>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77"/>
      <c r="K47" s="378"/>
      <c r="L47" s="378"/>
      <c r="M47" s="378"/>
      <c r="N47" s="378"/>
      <c r="O47" s="379"/>
      <c r="P47" s="377"/>
      <c r="Q47" s="378"/>
      <c r="R47" s="378"/>
      <c r="S47" s="378"/>
      <c r="T47" s="378"/>
      <c r="U47" s="379"/>
      <c r="V47" s="377"/>
      <c r="W47" s="378"/>
      <c r="X47" s="378"/>
      <c r="Y47" s="378"/>
      <c r="Z47" s="378"/>
      <c r="AA47" s="379"/>
      <c r="AB47" s="377"/>
      <c r="AC47" s="378"/>
      <c r="AD47" s="378"/>
      <c r="AE47" s="378"/>
      <c r="AF47" s="378"/>
      <c r="AG47" s="379"/>
      <c r="AH47" s="377"/>
      <c r="AI47" s="378"/>
      <c r="AJ47" s="378"/>
      <c r="AK47" s="378"/>
      <c r="AL47" s="378"/>
      <c r="AM47" s="379"/>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77"/>
      <c r="K48" s="378"/>
      <c r="L48" s="378"/>
      <c r="M48" s="378"/>
      <c r="N48" s="378"/>
      <c r="O48" s="379"/>
      <c r="P48" s="377"/>
      <c r="Q48" s="378"/>
      <c r="R48" s="378"/>
      <c r="S48" s="378"/>
      <c r="T48" s="378"/>
      <c r="U48" s="379"/>
      <c r="V48" s="377"/>
      <c r="W48" s="378"/>
      <c r="X48" s="378"/>
      <c r="Y48" s="378"/>
      <c r="Z48" s="378"/>
      <c r="AA48" s="379"/>
      <c r="AB48" s="377"/>
      <c r="AC48" s="378"/>
      <c r="AD48" s="378"/>
      <c r="AE48" s="378"/>
      <c r="AF48" s="378"/>
      <c r="AG48" s="379"/>
      <c r="AH48" s="377"/>
      <c r="AI48" s="378"/>
      <c r="AJ48" s="378"/>
      <c r="AK48" s="378"/>
      <c r="AL48" s="378"/>
      <c r="AM48" s="379"/>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77"/>
      <c r="K49" s="378"/>
      <c r="L49" s="378"/>
      <c r="M49" s="378"/>
      <c r="N49" s="378"/>
      <c r="O49" s="379"/>
      <c r="P49" s="377"/>
      <c r="Q49" s="378"/>
      <c r="R49" s="378"/>
      <c r="S49" s="378"/>
      <c r="T49" s="378"/>
      <c r="U49" s="379"/>
      <c r="V49" s="377"/>
      <c r="W49" s="378"/>
      <c r="X49" s="378"/>
      <c r="Y49" s="378"/>
      <c r="Z49" s="378"/>
      <c r="AA49" s="379"/>
      <c r="AB49" s="377"/>
      <c r="AC49" s="378"/>
      <c r="AD49" s="378"/>
      <c r="AE49" s="378"/>
      <c r="AF49" s="378"/>
      <c r="AG49" s="379"/>
      <c r="AH49" s="377"/>
      <c r="AI49" s="378"/>
      <c r="AJ49" s="378"/>
      <c r="AK49" s="378"/>
      <c r="AL49" s="378"/>
      <c r="AM49" s="379"/>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77"/>
      <c r="K50" s="378"/>
      <c r="L50" s="378"/>
      <c r="M50" s="378"/>
      <c r="N50" s="378"/>
      <c r="O50" s="379"/>
      <c r="P50" s="377"/>
      <c r="Q50" s="378"/>
      <c r="R50" s="378"/>
      <c r="S50" s="378"/>
      <c r="T50" s="378"/>
      <c r="U50" s="379"/>
      <c r="V50" s="377"/>
      <c r="W50" s="378"/>
      <c r="X50" s="378"/>
      <c r="Y50" s="378"/>
      <c r="Z50" s="378"/>
      <c r="AA50" s="379"/>
      <c r="AB50" s="377"/>
      <c r="AC50" s="378"/>
      <c r="AD50" s="378"/>
      <c r="AE50" s="378"/>
      <c r="AF50" s="378"/>
      <c r="AG50" s="379"/>
      <c r="AH50" s="377"/>
      <c r="AI50" s="378"/>
      <c r="AJ50" s="378"/>
      <c r="AK50" s="378"/>
      <c r="AL50" s="378"/>
      <c r="AM50" s="379"/>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80"/>
      <c r="K51" s="381"/>
      <c r="L51" s="381"/>
      <c r="M51" s="381"/>
      <c r="N51" s="381"/>
      <c r="O51" s="382"/>
      <c r="P51" s="380"/>
      <c r="Q51" s="381"/>
      <c r="R51" s="381"/>
      <c r="S51" s="381"/>
      <c r="T51" s="381"/>
      <c r="U51" s="382"/>
      <c r="V51" s="380"/>
      <c r="W51" s="381"/>
      <c r="X51" s="381"/>
      <c r="Y51" s="381"/>
      <c r="Z51" s="381"/>
      <c r="AA51" s="382"/>
      <c r="AB51" s="380"/>
      <c r="AC51" s="381"/>
      <c r="AD51" s="381"/>
      <c r="AE51" s="381"/>
      <c r="AF51" s="381"/>
      <c r="AG51" s="382"/>
      <c r="AH51" s="380"/>
      <c r="AI51" s="381"/>
      <c r="AJ51" s="381"/>
      <c r="AK51" s="381"/>
      <c r="AL51" s="381"/>
      <c r="AM51" s="382"/>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7" zoomScale="50" zoomScaleNormal="50" workbookViewId="0">
      <selection activeCell="Z42" sqref="Z42"/>
    </sheetView>
  </sheetViews>
  <sheetFormatPr baseColWidth="10" defaultRowHeight="15" x14ac:dyDescent="0.25"/>
  <cols>
    <col min="2" max="9" width="5.7109375" customWidth="1"/>
    <col min="10" max="10" width="11.42578125" customWidth="1"/>
    <col min="11" max="11" width="5.7109375" customWidth="1"/>
    <col min="12" max="12" width="7.140625" customWidth="1"/>
    <col min="13" max="13" width="8.5703125" customWidth="1"/>
    <col min="14"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447" t="s">
        <v>154</v>
      </c>
      <c r="C2" s="448"/>
      <c r="D2" s="448"/>
      <c r="E2" s="448"/>
      <c r="F2" s="448"/>
      <c r="G2" s="448"/>
      <c r="H2" s="448"/>
      <c r="I2" s="448"/>
      <c r="J2" s="391" t="s">
        <v>2</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448"/>
      <c r="C3" s="448"/>
      <c r="D3" s="448"/>
      <c r="E3" s="448"/>
      <c r="F3" s="448"/>
      <c r="G3" s="448"/>
      <c r="H3" s="448"/>
      <c r="I3" s="448"/>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448"/>
      <c r="C4" s="448"/>
      <c r="D4" s="448"/>
      <c r="E4" s="448"/>
      <c r="F4" s="448"/>
      <c r="G4" s="448"/>
      <c r="H4" s="448"/>
      <c r="I4" s="448"/>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36" t="s">
        <v>4</v>
      </c>
      <c r="C6" s="336"/>
      <c r="D6" s="337"/>
      <c r="E6" s="431" t="s">
        <v>113</v>
      </c>
      <c r="F6" s="432"/>
      <c r="G6" s="432"/>
      <c r="H6" s="432"/>
      <c r="I6" s="432"/>
      <c r="J6" s="38" t="str">
        <f>IF(AND('Mapa final'!$AD$10="Muy Alta",'Mapa final'!$AF$10="Leve"),CONCATENATE("R2C",'Mapa final'!$R$10),"")</f>
        <v/>
      </c>
      <c r="K6" s="39" t="str">
        <f>IF(AND('Mapa final'!$AD$10="Muy Alta",'Mapa final'!$AF$10="Leve"),CONCATENATE("R2C",'Mapa final'!$R$10),"")</f>
        <v/>
      </c>
      <c r="L6" s="39" t="str">
        <f>IF(AND('Mapa final'!$AD$10="Muy Alta",'Mapa final'!$AF$10="Leve"),CONCATENATE("R2C",'Mapa final'!$R$10),"")</f>
        <v/>
      </c>
      <c r="M6" s="39" t="str">
        <f>IF(AND('Mapa final'!$AD$10="Muy Alta",'Mapa final'!$AF$10="Leve"),CONCATENATE("R2C",'Mapa final'!$R$10),"")</f>
        <v/>
      </c>
      <c r="N6" s="39" t="str">
        <f>IF(AND('Mapa final'!$AD$10="Muy Alta",'Mapa final'!$AF$10="Leve"),CONCATENATE("R2C",'Mapa final'!$R$10),"")</f>
        <v/>
      </c>
      <c r="O6" s="40" t="str">
        <f>IF(AND('Mapa final'!$AD$10="Muy Alta",'Mapa final'!$AF$10="Leve"),CONCATENATE("R2C",'Mapa final'!$R$10),"")</f>
        <v/>
      </c>
      <c r="P6" s="38" t="str">
        <f>IF(AND('Mapa final'!$AD$10="Muy Alta",'Mapa final'!$AF$10="Leve"),CONCATENATE("R2C",'Mapa final'!$R$10),"")</f>
        <v/>
      </c>
      <c r="Q6" s="39" t="str">
        <f>IF(AND('Mapa final'!$AD$10="Muy Alta",'Mapa final'!$AF$10="Leve"),CONCATENATE("R2C",'Mapa final'!$R$10),"")</f>
        <v/>
      </c>
      <c r="R6" s="39" t="str">
        <f>IF(AND('Mapa final'!$AD$10="Muy Alta",'Mapa final'!$AF$10="Leve"),CONCATENATE("R2C",'Mapa final'!$R$10),"")</f>
        <v/>
      </c>
      <c r="S6" s="39" t="str">
        <f>IF(AND('Mapa final'!$AD$10="Muy Alta",'Mapa final'!$AF$10="Leve"),CONCATENATE("R2C",'Mapa final'!$R$10),"")</f>
        <v/>
      </c>
      <c r="T6" s="39" t="str">
        <f>IF(AND('Mapa final'!$AD$10="Muy Alta",'Mapa final'!$AF$10="Leve"),CONCATENATE("R2C",'Mapa final'!$R$10),"")</f>
        <v/>
      </c>
      <c r="U6" s="40" t="str">
        <f>IF(AND('Mapa final'!$AD$10="Muy Alta",'Mapa final'!$AF$10="Leve"),CONCATENATE("R2C",'Mapa final'!$R$10),"")</f>
        <v/>
      </c>
      <c r="V6" s="38" t="str">
        <f>IF(AND('Mapa final'!$AD$10="Muy Alta",'Mapa final'!$AF$10="Leve"),CONCATENATE("R2C",'Mapa final'!$R$10),"")</f>
        <v/>
      </c>
      <c r="W6" s="39" t="str">
        <f>IF(AND('Mapa final'!$AD$10="Muy Alta",'Mapa final'!$AF$10="Leve"),CONCATENATE("R2C",'Mapa final'!$R$10),"")</f>
        <v/>
      </c>
      <c r="X6" s="39" t="str">
        <f>IF(AND('Mapa final'!$AD$10="Muy Alta",'Mapa final'!$AF$10="Leve"),CONCATENATE("R2C",'Mapa final'!$R$10),"")</f>
        <v/>
      </c>
      <c r="Y6" s="39" t="str">
        <f>IF(AND('Mapa final'!$AD$10="Muy Alta",'Mapa final'!$AF$10="Leve"),CONCATENATE("R2C",'Mapa final'!$R$10),"")</f>
        <v/>
      </c>
      <c r="Z6" s="39" t="str">
        <f>IF(AND('Mapa final'!$AD$10="Muy Alta",'Mapa final'!$AF$10="Leve"),CONCATENATE("R2C",'Mapa final'!$R$10),"")</f>
        <v/>
      </c>
      <c r="AA6" s="40" t="str">
        <f>IF(AND('Mapa final'!$AD$10="Muy Alta",'Mapa final'!$AF$10="Leve"),CONCATENATE("R2C",'Mapa final'!$R$10),"")</f>
        <v/>
      </c>
      <c r="AB6" s="38" t="str">
        <f>IF(AND('Mapa final'!$AD$10="Muy Alta",'Mapa final'!$AF$10="Leve"),CONCATENATE("R2C",'Mapa final'!$R$10),"")</f>
        <v/>
      </c>
      <c r="AC6" s="39" t="str">
        <f>IF(AND('Mapa final'!$AD$10="Muy Alta",'Mapa final'!$AF$10="Leve"),CONCATENATE("R2C",'Mapa final'!$R$10),"")</f>
        <v/>
      </c>
      <c r="AD6" s="39" t="str">
        <f>IF(AND('Mapa final'!$AD$10="Muy Alta",'Mapa final'!$AF$10="Leve"),CONCATENATE("R2C",'Mapa final'!$R$10),"")</f>
        <v/>
      </c>
      <c r="AE6" s="39" t="str">
        <f>IF(AND('Mapa final'!$AD$10="Muy Alta",'Mapa final'!$AF$10="Leve"),CONCATENATE("R2C",'Mapa final'!$R$10),"")</f>
        <v/>
      </c>
      <c r="AF6" s="39" t="str">
        <f>IF(AND('Mapa final'!$AD$10="Muy Alta",'Mapa final'!$AF$10="Leve"),CONCATENATE("R2C",'Mapa final'!$R$10),"")</f>
        <v/>
      </c>
      <c r="AG6" s="39" t="str">
        <f>IF(AND('Mapa final'!$AD$10="Muy Alta",'Mapa final'!$AF$10="Leve"),CONCATENATE("R2C",'Mapa final'!$R$10),"")</f>
        <v/>
      </c>
      <c r="AH6" s="41" t="str">
        <f>IF(AND('Mapa final'!$AD$10="Muy Alta",'Mapa final'!$AF$10="Catastrófico"),CONCATENATE("R2C",'Mapa final'!$R$10),"")</f>
        <v/>
      </c>
      <c r="AI6" s="42" t="str">
        <f>IF(AND('Mapa final'!$AD$10="Muy Alta",'Mapa final'!$AF$10="Catastrófico"),CONCATENATE("R2C",'Mapa final'!$R$10),"")</f>
        <v/>
      </c>
      <c r="AJ6" s="42" t="str">
        <f>IF(AND('Mapa final'!$AD$10="Muy Alta",'Mapa final'!$AF$10="Catastrófico"),CONCATENATE("R2C",'Mapa final'!$R$10),"")</f>
        <v/>
      </c>
      <c r="AK6" s="42" t="str">
        <f>IF(AND('Mapa final'!$AD$10="Muy Alta",'Mapa final'!$AF$10="Catastrófico"),CONCATENATE("R2C",'Mapa final'!$R$10),"")</f>
        <v/>
      </c>
      <c r="AL6" s="42" t="str">
        <f>IF(AND('Mapa final'!$AD$10="Muy Alta",'Mapa final'!$AF$10="Catastrófico"),CONCATENATE("R2C",'Mapa final'!$R$10),"")</f>
        <v/>
      </c>
      <c r="AM6" s="43" t="str">
        <f>IF(AND('Mapa final'!$AD$10="Muy Alta",'Mapa final'!$AF$10="Catastrófico"),CONCATENATE("R2C",'Mapa final'!$R$10),"")</f>
        <v/>
      </c>
      <c r="AN6" s="70"/>
      <c r="AO6" s="438" t="s">
        <v>76</v>
      </c>
      <c r="AP6" s="439"/>
      <c r="AQ6" s="439"/>
      <c r="AR6" s="439"/>
      <c r="AS6" s="439"/>
      <c r="AT6" s="44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36"/>
      <c r="C7" s="336"/>
      <c r="D7" s="337"/>
      <c r="E7" s="435"/>
      <c r="F7" s="434"/>
      <c r="G7" s="434"/>
      <c r="H7" s="434"/>
      <c r="I7" s="434"/>
      <c r="J7" s="44" t="str">
        <f>IF(AND('Mapa final'!$AD$10="Muy Alta",'Mapa final'!$AF$10="Leve"),CONCATENATE("R2C",'Mapa final'!$R$10),"")</f>
        <v/>
      </c>
      <c r="K7" s="195" t="str">
        <f>IF(AND('Mapa final'!$AD$10="Muy Alta",'Mapa final'!$AF$10="Leve"),CONCATENATE("R2C",'Mapa final'!$R$10),"")</f>
        <v/>
      </c>
      <c r="L7" s="195" t="str">
        <f>IF(AND('Mapa final'!$AD$10="Muy Alta",'Mapa final'!$AF$10="Leve"),CONCATENATE("R2C",'Mapa final'!$R$10),"")</f>
        <v/>
      </c>
      <c r="M7" s="195" t="str">
        <f>IF(AND('Mapa final'!$AD$10="Muy Alta",'Mapa final'!$AF$10="Leve"),CONCATENATE("R2C",'Mapa final'!$R$10),"")</f>
        <v/>
      </c>
      <c r="N7" s="195" t="str">
        <f>IF(AND('Mapa final'!$AD$10="Muy Alta",'Mapa final'!$AF$10="Leve"),CONCATENATE("R2C",'Mapa final'!$R$10),"")</f>
        <v/>
      </c>
      <c r="O7" s="45" t="str">
        <f>IF(AND('Mapa final'!$AD$10="Muy Alta",'Mapa final'!$AF$10="Leve"),CONCATENATE("R2C",'Mapa final'!$R$10),"")</f>
        <v/>
      </c>
      <c r="P7" s="44" t="str">
        <f>IF(AND('Mapa final'!$AD$10="Muy Alta",'Mapa final'!$AF$10="Leve"),CONCATENATE("R2C",'Mapa final'!$R$10),"")</f>
        <v/>
      </c>
      <c r="Q7" s="195" t="str">
        <f>IF(AND('Mapa final'!$AD$10="Muy Alta",'Mapa final'!$AF$10="Leve"),CONCATENATE("R2C",'Mapa final'!$R$10),"")</f>
        <v/>
      </c>
      <c r="R7" s="195" t="str">
        <f>IF(AND('Mapa final'!$AD$10="Muy Alta",'Mapa final'!$AF$10="Leve"),CONCATENATE("R2C",'Mapa final'!$R$10),"")</f>
        <v/>
      </c>
      <c r="S7" s="195" t="str">
        <f>IF(AND('Mapa final'!$AD$10="Muy Alta",'Mapa final'!$AF$10="Leve"),CONCATENATE("R2C",'Mapa final'!$R$10),"")</f>
        <v/>
      </c>
      <c r="T7" s="195" t="str">
        <f>IF(AND('Mapa final'!$AD$10="Muy Alta",'Mapa final'!$AF$10="Leve"),CONCATENATE("R2C",'Mapa final'!$R$10),"")</f>
        <v/>
      </c>
      <c r="U7" s="45" t="str">
        <f>IF(AND('Mapa final'!$AD$10="Muy Alta",'Mapa final'!$AF$10="Leve"),CONCATENATE("R2C",'Mapa final'!$R$10),"")</f>
        <v/>
      </c>
      <c r="V7" s="44" t="str">
        <f>IF(AND('Mapa final'!$AD$10="Muy Alta",'Mapa final'!$AF$10="Leve"),CONCATENATE("R2C",'Mapa final'!$R$10),"")</f>
        <v/>
      </c>
      <c r="W7" s="195" t="str">
        <f>IF(AND('Mapa final'!$AD$10="Muy Alta",'Mapa final'!$AF$10="Leve"),CONCATENATE("R2C",'Mapa final'!$R$10),"")</f>
        <v/>
      </c>
      <c r="X7" s="195" t="str">
        <f>IF(AND('Mapa final'!$AD$10="Muy Alta",'Mapa final'!$AF$10="Leve"),CONCATENATE("R2C",'Mapa final'!$R$10),"")</f>
        <v/>
      </c>
      <c r="Y7" s="195" t="str">
        <f>IF(AND('Mapa final'!$AD$10="Muy Alta",'Mapa final'!$AF$10="Leve"),CONCATENATE("R2C",'Mapa final'!$R$10),"")</f>
        <v/>
      </c>
      <c r="Z7" s="195" t="str">
        <f>IF(AND('Mapa final'!$AD$10="Muy Alta",'Mapa final'!$AF$10="Leve"),CONCATENATE("R2C",'Mapa final'!$R$10),"")</f>
        <v/>
      </c>
      <c r="AA7" s="45" t="str">
        <f>IF(AND('Mapa final'!$AD$10="Muy Alta",'Mapa final'!$AF$10="Leve"),CONCATENATE("R2C",'Mapa final'!$R$10),"")</f>
        <v/>
      </c>
      <c r="AB7" s="44" t="str">
        <f>IF(AND('Mapa final'!$AD$10="Muy Alta",'Mapa final'!$AF$10="Leve"),CONCATENATE("R2C",'Mapa final'!$R$10),"")</f>
        <v/>
      </c>
      <c r="AC7" s="195" t="str">
        <f>IF(AND('Mapa final'!$AD$10="Muy Alta",'Mapa final'!$AF$10="Leve"),CONCATENATE("R2C",'Mapa final'!$R$10),"")</f>
        <v/>
      </c>
      <c r="AD7" s="195" t="str">
        <f>IF(AND('Mapa final'!$AD$10="Muy Alta",'Mapa final'!$AF$10="Leve"),CONCATENATE("R2C",'Mapa final'!$R$10),"")</f>
        <v/>
      </c>
      <c r="AE7" s="195" t="str">
        <f>IF(AND('Mapa final'!$AD$10="Muy Alta",'Mapa final'!$AF$10="Leve"),CONCATENATE("R2C",'Mapa final'!$R$10),"")</f>
        <v/>
      </c>
      <c r="AF7" s="195" t="str">
        <f>IF(AND('Mapa final'!$AD$10="Muy Alta",'Mapa final'!$AF$10="Leve"),CONCATENATE("R2C",'Mapa final'!$R$10),"")</f>
        <v/>
      </c>
      <c r="AG7" s="195" t="str">
        <f>IF(AND('Mapa final'!$AD$10="Muy Alta",'Mapa final'!$AF$10="Leve"),CONCATENATE("R2C",'Mapa final'!$R$10),"")</f>
        <v/>
      </c>
      <c r="AH7" s="46" t="str">
        <f>IF(AND('Mapa final'!$AD$10="Muy Alta",'Mapa final'!$AF$10="Catastrófico"),CONCATENATE("R2C",'Mapa final'!$R$10),"")</f>
        <v/>
      </c>
      <c r="AI7" s="197" t="str">
        <f>IF(AND('Mapa final'!$AD$10="Muy Alta",'Mapa final'!$AF$10="Catastrófico"),CONCATENATE("R2C",'Mapa final'!$R$10),"")</f>
        <v/>
      </c>
      <c r="AJ7" s="197" t="str">
        <f>IF(AND('Mapa final'!$AD$10="Muy Alta",'Mapa final'!$AF$10="Catastrófico"),CONCATENATE("R2C",'Mapa final'!$R$10),"")</f>
        <v/>
      </c>
      <c r="AK7" s="197" t="str">
        <f>IF(AND('Mapa final'!$AD$10="Muy Alta",'Mapa final'!$AF$10="Catastrófico"),CONCATENATE("R2C",'Mapa final'!$R$10),"")</f>
        <v/>
      </c>
      <c r="AL7" s="197" t="str">
        <f>IF(AND('Mapa final'!$AD$10="Muy Alta",'Mapa final'!$AF$10="Catastrófico"),CONCATENATE("R2C",'Mapa final'!$R$10),"")</f>
        <v/>
      </c>
      <c r="AM7" s="47" t="str">
        <f>IF(AND('Mapa final'!$AD$10="Muy Alta",'Mapa final'!$AF$10="Catastrófico"),CONCATENATE("R2C",'Mapa final'!$R$10),"")</f>
        <v/>
      </c>
      <c r="AN7" s="70"/>
      <c r="AO7" s="441"/>
      <c r="AP7" s="442"/>
      <c r="AQ7" s="442"/>
      <c r="AR7" s="442"/>
      <c r="AS7" s="442"/>
      <c r="AT7" s="443"/>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36"/>
      <c r="C8" s="336"/>
      <c r="D8" s="337"/>
      <c r="E8" s="435"/>
      <c r="F8" s="434"/>
      <c r="G8" s="434"/>
      <c r="H8" s="434"/>
      <c r="I8" s="434"/>
      <c r="J8" s="44" t="str">
        <f>IF(AND('Mapa final'!$AD$10="Muy Alta",'Mapa final'!$AF$10="Leve"),CONCATENATE("R2C",'Mapa final'!$R$10),"")</f>
        <v/>
      </c>
      <c r="K8" s="195" t="str">
        <f>IF(AND('Mapa final'!$AD$10="Muy Alta",'Mapa final'!$AF$10="Leve"),CONCATENATE("R2C",'Mapa final'!$R$10),"")</f>
        <v/>
      </c>
      <c r="L8" s="195" t="str">
        <f>IF(AND('Mapa final'!$AD$10="Muy Alta",'Mapa final'!$AF$10="Leve"),CONCATENATE("R2C",'Mapa final'!$R$10),"")</f>
        <v/>
      </c>
      <c r="M8" s="195" t="str">
        <f>IF(AND('Mapa final'!$AD$10="Muy Alta",'Mapa final'!$AF$10="Leve"),CONCATENATE("R2C",'Mapa final'!$R$10),"")</f>
        <v/>
      </c>
      <c r="N8" s="195" t="str">
        <f>IF(AND('Mapa final'!$AD$10="Muy Alta",'Mapa final'!$AF$10="Leve"),CONCATENATE("R2C",'Mapa final'!$R$10),"")</f>
        <v/>
      </c>
      <c r="O8" s="45" t="str">
        <f>IF(AND('Mapa final'!$AD$10="Muy Alta",'Mapa final'!$AF$10="Leve"),CONCATENATE("R2C",'Mapa final'!$R$10),"")</f>
        <v/>
      </c>
      <c r="P8" s="44" t="str">
        <f>IF(AND('Mapa final'!$AD$10="Muy Alta",'Mapa final'!$AF$10="Leve"),CONCATENATE("R2C",'Mapa final'!$R$10),"")</f>
        <v/>
      </c>
      <c r="Q8" s="195" t="str">
        <f>IF(AND('Mapa final'!$AD$10="Muy Alta",'Mapa final'!$AF$10="Leve"),CONCATENATE("R2C",'Mapa final'!$R$10),"")</f>
        <v/>
      </c>
      <c r="R8" s="195" t="str">
        <f>IF(AND('Mapa final'!$AD$10="Muy Alta",'Mapa final'!$AF$10="Leve"),CONCATENATE("R2C",'Mapa final'!$R$10),"")</f>
        <v/>
      </c>
      <c r="S8" s="195" t="str">
        <f>IF(AND('Mapa final'!$AD$10="Muy Alta",'Mapa final'!$AF$10="Leve"),CONCATENATE("R2C",'Mapa final'!$R$10),"")</f>
        <v/>
      </c>
      <c r="T8" s="195" t="str">
        <f>IF(AND('Mapa final'!$AD$10="Muy Alta",'Mapa final'!$AF$10="Leve"),CONCATENATE("R2C",'Mapa final'!$R$10),"")</f>
        <v/>
      </c>
      <c r="U8" s="45" t="str">
        <f>IF(AND('Mapa final'!$AD$10="Muy Alta",'Mapa final'!$AF$10="Leve"),CONCATENATE("R2C",'Mapa final'!$R$10),"")</f>
        <v/>
      </c>
      <c r="V8" s="44" t="str">
        <f>IF(AND('Mapa final'!$AD$10="Muy Alta",'Mapa final'!$AF$10="Leve"),CONCATENATE("R2C",'Mapa final'!$R$10),"")</f>
        <v/>
      </c>
      <c r="W8" s="195" t="str">
        <f>IF(AND('Mapa final'!$AD$10="Muy Alta",'Mapa final'!$AF$10="Leve"),CONCATENATE("R2C",'Mapa final'!$R$10),"")</f>
        <v/>
      </c>
      <c r="X8" s="195" t="str">
        <f>IF(AND('Mapa final'!$AD$10="Muy Alta",'Mapa final'!$AF$10="Leve"),CONCATENATE("R2C",'Mapa final'!$R$10),"")</f>
        <v/>
      </c>
      <c r="Y8" s="195" t="str">
        <f>IF(AND('Mapa final'!$AD$10="Muy Alta",'Mapa final'!$AF$10="Leve"),CONCATENATE("R2C",'Mapa final'!$R$10),"")</f>
        <v/>
      </c>
      <c r="Z8" s="195" t="str">
        <f>IF(AND('Mapa final'!$AD$10="Muy Alta",'Mapa final'!$AF$10="Leve"),CONCATENATE("R2C",'Mapa final'!$R$10),"")</f>
        <v/>
      </c>
      <c r="AA8" s="45" t="str">
        <f>IF(AND('Mapa final'!$AD$10="Muy Alta",'Mapa final'!$AF$10="Leve"),CONCATENATE("R2C",'Mapa final'!$R$10),"")</f>
        <v/>
      </c>
      <c r="AB8" s="44" t="str">
        <f>IF(AND('Mapa final'!$AD$10="Muy Alta",'Mapa final'!$AF$10="Leve"),CONCATENATE("R2C",'Mapa final'!$R$10),"")</f>
        <v/>
      </c>
      <c r="AC8" s="195" t="str">
        <f>IF(AND('Mapa final'!$AD$10="Muy Alta",'Mapa final'!$AF$10="Leve"),CONCATENATE("R2C",'Mapa final'!$R$10),"")</f>
        <v/>
      </c>
      <c r="AD8" s="195" t="str">
        <f>IF(AND('Mapa final'!$AD$10="Muy Alta",'Mapa final'!$AF$10="Leve"),CONCATENATE("R2C",'Mapa final'!$R$10),"")</f>
        <v/>
      </c>
      <c r="AE8" s="195" t="str">
        <f>IF(AND('Mapa final'!$AD$10="Muy Alta",'Mapa final'!$AF$10="Leve"),CONCATENATE("R2C",'Mapa final'!$R$10),"")</f>
        <v/>
      </c>
      <c r="AF8" s="195" t="str">
        <f>IF(AND('Mapa final'!$AD$10="Muy Alta",'Mapa final'!$AF$10="Leve"),CONCATENATE("R2C",'Mapa final'!$R$10),"")</f>
        <v/>
      </c>
      <c r="AG8" s="195" t="str">
        <f>IF(AND('Mapa final'!$AD$10="Muy Alta",'Mapa final'!$AF$10="Leve"),CONCATENATE("R2C",'Mapa final'!$R$10),"")</f>
        <v/>
      </c>
      <c r="AH8" s="46" t="str">
        <f>IF(AND('Mapa final'!$AD$10="Muy Alta",'Mapa final'!$AF$10="Catastrófico"),CONCATENATE("R2C",'Mapa final'!$R$10),"")</f>
        <v/>
      </c>
      <c r="AI8" s="197" t="str">
        <f>IF(AND('Mapa final'!$AD$10="Muy Alta",'Mapa final'!$AF$10="Catastrófico"),CONCATENATE("R2C",'Mapa final'!$R$10),"")</f>
        <v/>
      </c>
      <c r="AJ8" s="197" t="str">
        <f>IF(AND('Mapa final'!$AD$10="Muy Alta",'Mapa final'!$AF$10="Catastrófico"),CONCATENATE("R2C",'Mapa final'!$R$10),"")</f>
        <v/>
      </c>
      <c r="AK8" s="197" t="str">
        <f>IF(AND('Mapa final'!$AD$10="Muy Alta",'Mapa final'!$AF$10="Catastrófico"),CONCATENATE("R2C",'Mapa final'!$R$10),"")</f>
        <v/>
      </c>
      <c r="AL8" s="197" t="str">
        <f>IF(AND('Mapa final'!$AD$10="Muy Alta",'Mapa final'!$AF$10="Catastrófico"),CONCATENATE("R2C",'Mapa final'!$R$10),"")</f>
        <v/>
      </c>
      <c r="AM8" s="47" t="str">
        <f>IF(AND('Mapa final'!$AD$10="Muy Alta",'Mapa final'!$AF$10="Catastrófico"),CONCATENATE("R2C",'Mapa final'!$R$10),"")</f>
        <v/>
      </c>
      <c r="AN8" s="70"/>
      <c r="AO8" s="441"/>
      <c r="AP8" s="442"/>
      <c r="AQ8" s="442"/>
      <c r="AR8" s="442"/>
      <c r="AS8" s="442"/>
      <c r="AT8" s="443"/>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36"/>
      <c r="C9" s="336"/>
      <c r="D9" s="337"/>
      <c r="E9" s="435"/>
      <c r="F9" s="434"/>
      <c r="G9" s="434"/>
      <c r="H9" s="434"/>
      <c r="I9" s="434"/>
      <c r="J9" s="44" t="str">
        <f>IF(AND('Mapa final'!$AD$10="Muy Alta",'Mapa final'!$AF$10="Leve"),CONCATENATE("R2C",'Mapa final'!$R$10),"")</f>
        <v/>
      </c>
      <c r="K9" s="195" t="str">
        <f>IF(AND('Mapa final'!$AD$10="Muy Alta",'Mapa final'!$AF$10="Leve"),CONCATENATE("R2C",'Mapa final'!$R$10),"")</f>
        <v/>
      </c>
      <c r="L9" s="195" t="str">
        <f>IF(AND('Mapa final'!$AD$10="Muy Alta",'Mapa final'!$AF$10="Leve"),CONCATENATE("R2C",'Mapa final'!$R$10),"")</f>
        <v/>
      </c>
      <c r="M9" s="195" t="str">
        <f>IF(AND('Mapa final'!$AD$10="Muy Alta",'Mapa final'!$AF$10="Leve"),CONCATENATE("R2C",'Mapa final'!$R$10),"")</f>
        <v/>
      </c>
      <c r="N9" s="195" t="str">
        <f>IF(AND('Mapa final'!$AD$10="Muy Alta",'Mapa final'!$AF$10="Leve"),CONCATENATE("R2C",'Mapa final'!$R$10),"")</f>
        <v/>
      </c>
      <c r="O9" s="45" t="str">
        <f>IF(AND('Mapa final'!$AD$10="Muy Alta",'Mapa final'!$AF$10="Leve"),CONCATENATE("R2C",'Mapa final'!$R$10),"")</f>
        <v/>
      </c>
      <c r="P9" s="44" t="str">
        <f>IF(AND('Mapa final'!$AD$10="Muy Alta",'Mapa final'!$AF$10="Leve"),CONCATENATE("R2C",'Mapa final'!$R$10),"")</f>
        <v/>
      </c>
      <c r="Q9" s="195" t="str">
        <f>IF(AND('Mapa final'!$AD$10="Muy Alta",'Mapa final'!$AF$10="Leve"),CONCATENATE("R2C",'Mapa final'!$R$10),"")</f>
        <v/>
      </c>
      <c r="R9" s="195" t="str">
        <f>IF(AND('Mapa final'!$AD$10="Muy Alta",'Mapa final'!$AF$10="Leve"),CONCATENATE("R2C",'Mapa final'!$R$10),"")</f>
        <v/>
      </c>
      <c r="S9" s="195" t="str">
        <f>IF(AND('Mapa final'!$AD$10="Muy Alta",'Mapa final'!$AF$10="Leve"),CONCATENATE("R2C",'Mapa final'!$R$10),"")</f>
        <v/>
      </c>
      <c r="T9" s="195" t="str">
        <f>IF(AND('Mapa final'!$AD$10="Muy Alta",'Mapa final'!$AF$10="Leve"),CONCATENATE("R2C",'Mapa final'!$R$10),"")</f>
        <v/>
      </c>
      <c r="U9" s="45" t="str">
        <f>IF(AND('Mapa final'!$AD$10="Muy Alta",'Mapa final'!$AF$10="Leve"),CONCATENATE("R2C",'Mapa final'!$R$10),"")</f>
        <v/>
      </c>
      <c r="V9" s="44" t="str">
        <f>IF(AND('Mapa final'!$AD$10="Muy Alta",'Mapa final'!$AF$10="Leve"),CONCATENATE("R2C",'Mapa final'!$R$10),"")</f>
        <v/>
      </c>
      <c r="W9" s="195" t="str">
        <f>IF(AND('Mapa final'!$AD$10="Muy Alta",'Mapa final'!$AF$10="Leve"),CONCATENATE("R2C",'Mapa final'!$R$10),"")</f>
        <v/>
      </c>
      <c r="X9" s="195" t="str">
        <f>IF(AND('Mapa final'!$AD$10="Muy Alta",'Mapa final'!$AF$10="Leve"),CONCATENATE("R2C",'Mapa final'!$R$10),"")</f>
        <v/>
      </c>
      <c r="Y9" s="195" t="str">
        <f>IF(AND('Mapa final'!$AD$10="Muy Alta",'Mapa final'!$AF$10="Leve"),CONCATENATE("R2C",'Mapa final'!$R$10),"")</f>
        <v/>
      </c>
      <c r="Z9" s="195" t="str">
        <f>IF(AND('Mapa final'!$AD$10="Muy Alta",'Mapa final'!$AF$10="Leve"),CONCATENATE("R2C",'Mapa final'!$R$10),"")</f>
        <v/>
      </c>
      <c r="AA9" s="45" t="str">
        <f>IF(AND('Mapa final'!$AD$10="Muy Alta",'Mapa final'!$AF$10="Leve"),CONCATENATE("R2C",'Mapa final'!$R$10),"")</f>
        <v/>
      </c>
      <c r="AB9" s="44" t="str">
        <f>IF(AND('Mapa final'!$AD$10="Muy Alta",'Mapa final'!$AF$10="Leve"),CONCATENATE("R2C",'Mapa final'!$R$10),"")</f>
        <v/>
      </c>
      <c r="AC9" s="195" t="str">
        <f>IF(AND('Mapa final'!$AD$10="Muy Alta",'Mapa final'!$AF$10="Leve"),CONCATENATE("R2C",'Mapa final'!$R$10),"")</f>
        <v/>
      </c>
      <c r="AD9" s="195" t="str">
        <f>IF(AND('Mapa final'!$AD$10="Muy Alta",'Mapa final'!$AF$10="Leve"),CONCATENATE("R2C",'Mapa final'!$R$10),"")</f>
        <v/>
      </c>
      <c r="AE9" s="195" t="str">
        <f>IF(AND('Mapa final'!$AD$10="Muy Alta",'Mapa final'!$AF$10="Leve"),CONCATENATE("R2C",'Mapa final'!$R$10),"")</f>
        <v/>
      </c>
      <c r="AF9" s="195" t="str">
        <f>IF(AND('Mapa final'!$AD$10="Muy Alta",'Mapa final'!$AF$10="Leve"),CONCATENATE("R2C",'Mapa final'!$R$10),"")</f>
        <v/>
      </c>
      <c r="AG9" s="195" t="str">
        <f>IF(AND('Mapa final'!$AD$10="Muy Alta",'Mapa final'!$AF$10="Leve"),CONCATENATE("R2C",'Mapa final'!$R$10),"")</f>
        <v/>
      </c>
      <c r="AH9" s="46" t="str">
        <f>IF(AND('Mapa final'!$AD$10="Muy Alta",'Mapa final'!$AF$10="Catastrófico"),CONCATENATE("R2C",'Mapa final'!$R$10),"")</f>
        <v/>
      </c>
      <c r="AI9" s="197" t="str">
        <f>IF(AND('Mapa final'!$AD$10="Muy Alta",'Mapa final'!$AF$10="Catastrófico"),CONCATENATE("R2C",'Mapa final'!$R$10),"")</f>
        <v/>
      </c>
      <c r="AJ9" s="197" t="str">
        <f>IF(AND('Mapa final'!$AD$10="Muy Alta",'Mapa final'!$AF$10="Catastrófico"),CONCATENATE("R2C",'Mapa final'!$R$10),"")</f>
        <v/>
      </c>
      <c r="AK9" s="197" t="str">
        <f>IF(AND('Mapa final'!$AD$10="Muy Alta",'Mapa final'!$AF$10="Catastrófico"),CONCATENATE("R2C",'Mapa final'!$R$10),"")</f>
        <v/>
      </c>
      <c r="AL9" s="197" t="str">
        <f>IF(AND('Mapa final'!$AD$10="Muy Alta",'Mapa final'!$AF$10="Catastrófico"),CONCATENATE("R2C",'Mapa final'!$R$10),"")</f>
        <v/>
      </c>
      <c r="AM9" s="47" t="str">
        <f>IF(AND('Mapa final'!$AD$10="Muy Alta",'Mapa final'!$AF$10="Catastrófico"),CONCATENATE("R2C",'Mapa final'!$R$10),"")</f>
        <v/>
      </c>
      <c r="AN9" s="70"/>
      <c r="AO9" s="441"/>
      <c r="AP9" s="442"/>
      <c r="AQ9" s="442"/>
      <c r="AR9" s="442"/>
      <c r="AS9" s="442"/>
      <c r="AT9" s="443"/>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36"/>
      <c r="C10" s="336"/>
      <c r="D10" s="337"/>
      <c r="E10" s="435"/>
      <c r="F10" s="434"/>
      <c r="G10" s="434"/>
      <c r="H10" s="434"/>
      <c r="I10" s="434"/>
      <c r="J10" s="44" t="str">
        <f>IF(AND('Mapa final'!$AD$10="Muy Alta",'Mapa final'!$AF$10="Leve"),CONCATENATE("R2C",'Mapa final'!$R$10),"")</f>
        <v/>
      </c>
      <c r="K10" s="195" t="str">
        <f>IF(AND('Mapa final'!$AD$10="Muy Alta",'Mapa final'!$AF$10="Leve"),CONCATENATE("R2C",'Mapa final'!$R$10),"")</f>
        <v/>
      </c>
      <c r="L10" s="195" t="str">
        <f>IF(AND('Mapa final'!$AD$10="Muy Alta",'Mapa final'!$AF$10="Leve"),CONCATENATE("R2C",'Mapa final'!$R$10),"")</f>
        <v/>
      </c>
      <c r="M10" s="195" t="str">
        <f>IF(AND('Mapa final'!$AD$10="Muy Alta",'Mapa final'!$AF$10="Leve"),CONCATENATE("R2C",'Mapa final'!$R$10),"")</f>
        <v/>
      </c>
      <c r="N10" s="195" t="str">
        <f>IF(AND('Mapa final'!$AD$10="Muy Alta",'Mapa final'!$AF$10="Leve"),CONCATENATE("R2C",'Mapa final'!$R$10),"")</f>
        <v/>
      </c>
      <c r="O10" s="45" t="str">
        <f>IF(AND('Mapa final'!$AD$10="Muy Alta",'Mapa final'!$AF$10="Leve"),CONCATENATE("R2C",'Mapa final'!$R$10),"")</f>
        <v/>
      </c>
      <c r="P10" s="44" t="str">
        <f>IF(AND('Mapa final'!$AD$10="Muy Alta",'Mapa final'!$AF$10="Leve"),CONCATENATE("R2C",'Mapa final'!$R$10),"")</f>
        <v/>
      </c>
      <c r="Q10" s="195" t="str">
        <f>IF(AND('Mapa final'!$AD$10="Muy Alta",'Mapa final'!$AF$10="Leve"),CONCATENATE("R2C",'Mapa final'!$R$10),"")</f>
        <v/>
      </c>
      <c r="R10" s="195" t="str">
        <f>IF(AND('Mapa final'!$AD$10="Muy Alta",'Mapa final'!$AF$10="Leve"),CONCATENATE("R2C",'Mapa final'!$R$10),"")</f>
        <v/>
      </c>
      <c r="S10" s="195" t="str">
        <f>IF(AND('Mapa final'!$AD$10="Muy Alta",'Mapa final'!$AF$10="Leve"),CONCATENATE("R2C",'Mapa final'!$R$10),"")</f>
        <v/>
      </c>
      <c r="T10" s="195" t="str">
        <f>IF(AND('Mapa final'!$AD$10="Muy Alta",'Mapa final'!$AF$10="Leve"),CONCATENATE("R2C",'Mapa final'!$R$10),"")</f>
        <v/>
      </c>
      <c r="U10" s="45" t="str">
        <f>IF(AND('Mapa final'!$AD$10="Muy Alta",'Mapa final'!$AF$10="Leve"),CONCATENATE("R2C",'Mapa final'!$R$10),"")</f>
        <v/>
      </c>
      <c r="V10" s="44" t="str">
        <f>IF(AND('Mapa final'!$AD$10="Muy Alta",'Mapa final'!$AF$10="Leve"),CONCATENATE("R2C",'Mapa final'!$R$10),"")</f>
        <v/>
      </c>
      <c r="W10" s="195" t="str">
        <f>IF(AND('Mapa final'!$AD$10="Muy Alta",'Mapa final'!$AF$10="Leve"),CONCATENATE("R2C",'Mapa final'!$R$10),"")</f>
        <v/>
      </c>
      <c r="X10" s="195" t="str">
        <f>IF(AND('Mapa final'!$AD$10="Muy Alta",'Mapa final'!$AF$10="Leve"),CONCATENATE("R2C",'Mapa final'!$R$10),"")</f>
        <v/>
      </c>
      <c r="Y10" s="195" t="str">
        <f>IF(AND('Mapa final'!$AD$10="Muy Alta",'Mapa final'!$AF$10="Leve"),CONCATENATE("R2C",'Mapa final'!$R$10),"")</f>
        <v/>
      </c>
      <c r="Z10" s="195" t="str">
        <f>IF(AND('Mapa final'!$AD$10="Muy Alta",'Mapa final'!$AF$10="Leve"),CONCATENATE("R2C",'Mapa final'!$R$10),"")</f>
        <v/>
      </c>
      <c r="AA10" s="45" t="str">
        <f>IF(AND('Mapa final'!$AD$10="Muy Alta",'Mapa final'!$AF$10="Leve"),CONCATENATE("R2C",'Mapa final'!$R$10),"")</f>
        <v/>
      </c>
      <c r="AB10" s="44" t="str">
        <f>IF(AND('Mapa final'!$AD$10="Muy Alta",'Mapa final'!$AF$10="Leve"),CONCATENATE("R2C",'Mapa final'!$R$10),"")</f>
        <v/>
      </c>
      <c r="AC10" s="195" t="str">
        <f>IF(AND('Mapa final'!$AD$10="Muy Alta",'Mapa final'!$AF$10="Leve"),CONCATENATE("R2C",'Mapa final'!$R$10),"")</f>
        <v/>
      </c>
      <c r="AD10" s="195" t="str">
        <f>IF(AND('Mapa final'!$AD$10="Muy Alta",'Mapa final'!$AF$10="Leve"),CONCATENATE("R2C",'Mapa final'!$R$10),"")</f>
        <v/>
      </c>
      <c r="AE10" s="195" t="str">
        <f>IF(AND('Mapa final'!$AD$10="Muy Alta",'Mapa final'!$AF$10="Leve"),CONCATENATE("R2C",'Mapa final'!$R$10),"")</f>
        <v/>
      </c>
      <c r="AF10" s="195" t="str">
        <f>IF(AND('Mapa final'!$AD$10="Muy Alta",'Mapa final'!$AF$10="Leve"),CONCATENATE("R2C",'Mapa final'!$R$10),"")</f>
        <v/>
      </c>
      <c r="AG10" s="195" t="str">
        <f>IF(AND('Mapa final'!$AD$10="Muy Alta",'Mapa final'!$AF$10="Leve"),CONCATENATE("R2C",'Mapa final'!$R$10),"")</f>
        <v/>
      </c>
      <c r="AH10" s="46" t="str">
        <f>IF(AND('Mapa final'!$AD$10="Muy Alta",'Mapa final'!$AF$10="Catastrófico"),CONCATENATE("R2C",'Mapa final'!$R$10),"")</f>
        <v/>
      </c>
      <c r="AI10" s="197" t="str">
        <f>IF(AND('Mapa final'!$AD$10="Muy Alta",'Mapa final'!$AF$10="Catastrófico"),CONCATENATE("R2C",'Mapa final'!$R$10),"")</f>
        <v/>
      </c>
      <c r="AJ10" s="197" t="str">
        <f>IF(AND('Mapa final'!$AD$10="Muy Alta",'Mapa final'!$AF$10="Catastrófico"),CONCATENATE("R2C",'Mapa final'!$R$10),"")</f>
        <v/>
      </c>
      <c r="AK10" s="197" t="str">
        <f>IF(AND('Mapa final'!$AD$10="Muy Alta",'Mapa final'!$AF$10="Catastrófico"),CONCATENATE("R2C",'Mapa final'!$R$10),"")</f>
        <v/>
      </c>
      <c r="AL10" s="197" t="str">
        <f>IF(AND('Mapa final'!$AD$10="Muy Alta",'Mapa final'!$AF$10="Catastrófico"),CONCATENATE("R2C",'Mapa final'!$R$10),"")</f>
        <v/>
      </c>
      <c r="AM10" s="47" t="str">
        <f>IF(AND('Mapa final'!$AD$10="Muy Alta",'Mapa final'!$AF$10="Catastrófico"),CONCATENATE("R2C",'Mapa final'!$R$10),"")</f>
        <v/>
      </c>
      <c r="AN10" s="70"/>
      <c r="AO10" s="441"/>
      <c r="AP10" s="442"/>
      <c r="AQ10" s="442"/>
      <c r="AR10" s="442"/>
      <c r="AS10" s="442"/>
      <c r="AT10" s="443"/>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36"/>
      <c r="C11" s="336"/>
      <c r="D11" s="337"/>
      <c r="E11" s="435"/>
      <c r="F11" s="434"/>
      <c r="G11" s="434"/>
      <c r="H11" s="434"/>
      <c r="I11" s="434"/>
      <c r="J11" s="44" t="str">
        <f>IF(AND('Mapa final'!$AD$10="Muy Alta",'Mapa final'!$AF$10="Leve"),CONCATENATE("R2C",'Mapa final'!$R$10),"")</f>
        <v/>
      </c>
      <c r="K11" s="195" t="str">
        <f>IF(AND('Mapa final'!$AD$10="Muy Alta",'Mapa final'!$AF$10="Leve"),CONCATENATE("R2C",'Mapa final'!$R$10),"")</f>
        <v/>
      </c>
      <c r="L11" s="195" t="str">
        <f>IF(AND('Mapa final'!$AD$10="Muy Alta",'Mapa final'!$AF$10="Leve"),CONCATENATE("R2C",'Mapa final'!$R$10),"")</f>
        <v/>
      </c>
      <c r="M11" s="195" t="str">
        <f>IF(AND('Mapa final'!$AD$10="Muy Alta",'Mapa final'!$AF$10="Leve"),CONCATENATE("R2C",'Mapa final'!$R$10),"")</f>
        <v/>
      </c>
      <c r="N11" s="195" t="str">
        <f>IF(AND('Mapa final'!$AD$10="Muy Alta",'Mapa final'!$AF$10="Leve"),CONCATENATE("R2C",'Mapa final'!$R$10),"")</f>
        <v/>
      </c>
      <c r="O11" s="45" t="str">
        <f>IF(AND('Mapa final'!$AD$10="Muy Alta",'Mapa final'!$AF$10="Leve"),CONCATENATE("R2C",'Mapa final'!$R$10),"")</f>
        <v/>
      </c>
      <c r="P11" s="44" t="str">
        <f>IF(AND('Mapa final'!$AD$10="Muy Alta",'Mapa final'!$AF$10="Leve"),CONCATENATE("R2C",'Mapa final'!$R$10),"")</f>
        <v/>
      </c>
      <c r="Q11" s="195" t="str">
        <f>IF(AND('Mapa final'!$AD$10="Muy Alta",'Mapa final'!$AF$10="Leve"),CONCATENATE("R2C",'Mapa final'!$R$10),"")</f>
        <v/>
      </c>
      <c r="R11" s="195" t="str">
        <f>IF(AND('Mapa final'!$AD$10="Muy Alta",'Mapa final'!$AF$10="Leve"),CONCATENATE("R2C",'Mapa final'!$R$10),"")</f>
        <v/>
      </c>
      <c r="S11" s="195" t="str">
        <f>IF(AND('Mapa final'!$AD$10="Muy Alta",'Mapa final'!$AF$10="Leve"),CONCATENATE("R2C",'Mapa final'!$R$10),"")</f>
        <v/>
      </c>
      <c r="T11" s="195" t="str">
        <f>IF(AND('Mapa final'!$AD$10="Muy Alta",'Mapa final'!$AF$10="Leve"),CONCATENATE("R2C",'Mapa final'!$R$10),"")</f>
        <v/>
      </c>
      <c r="U11" s="45" t="str">
        <f>IF(AND('Mapa final'!$AD$10="Muy Alta",'Mapa final'!$AF$10="Leve"),CONCATENATE("R2C",'Mapa final'!$R$10),"")</f>
        <v/>
      </c>
      <c r="V11" s="44" t="str">
        <f>IF(AND('Mapa final'!$AD$10="Muy Alta",'Mapa final'!$AF$10="Leve"),CONCATENATE("R2C",'Mapa final'!$R$10),"")</f>
        <v/>
      </c>
      <c r="W11" s="195" t="str">
        <f>IF(AND('Mapa final'!$AD$10="Muy Alta",'Mapa final'!$AF$10="Leve"),CONCATENATE("R2C",'Mapa final'!$R$10),"")</f>
        <v/>
      </c>
      <c r="X11" s="195" t="str">
        <f>IF(AND('Mapa final'!$AD$10="Muy Alta",'Mapa final'!$AF$10="Leve"),CONCATENATE("R2C",'Mapa final'!$R$10),"")</f>
        <v/>
      </c>
      <c r="Y11" s="195" t="str">
        <f>IF(AND('Mapa final'!$AD$10="Muy Alta",'Mapa final'!$AF$10="Leve"),CONCATENATE("R2C",'Mapa final'!$R$10),"")</f>
        <v/>
      </c>
      <c r="Z11" s="195" t="str">
        <f>IF(AND('Mapa final'!$AD$10="Muy Alta",'Mapa final'!$AF$10="Leve"),CONCATENATE("R2C",'Mapa final'!$R$10),"")</f>
        <v/>
      </c>
      <c r="AA11" s="45" t="str">
        <f>IF(AND('Mapa final'!$AD$10="Muy Alta",'Mapa final'!$AF$10="Leve"),CONCATENATE("R2C",'Mapa final'!$R$10),"")</f>
        <v/>
      </c>
      <c r="AB11" s="44" t="str">
        <f>IF(AND('Mapa final'!$AD$10="Muy Alta",'Mapa final'!$AF$10="Leve"),CONCATENATE("R2C",'Mapa final'!$R$10),"")</f>
        <v/>
      </c>
      <c r="AC11" s="195" t="str">
        <f>IF(AND('Mapa final'!$AD$10="Muy Alta",'Mapa final'!$AF$10="Leve"),CONCATENATE("R2C",'Mapa final'!$R$10),"")</f>
        <v/>
      </c>
      <c r="AD11" s="195" t="str">
        <f>IF(AND('Mapa final'!$AD$10="Muy Alta",'Mapa final'!$AF$10="Leve"),CONCATENATE("R2C",'Mapa final'!$R$10),"")</f>
        <v/>
      </c>
      <c r="AE11" s="195" t="str">
        <f>IF(AND('Mapa final'!$AD$10="Muy Alta",'Mapa final'!$AF$10="Leve"),CONCATENATE("R2C",'Mapa final'!$R$10),"")</f>
        <v/>
      </c>
      <c r="AF11" s="195" t="str">
        <f>IF(AND('Mapa final'!$AD$10="Muy Alta",'Mapa final'!$AF$10="Leve"),CONCATENATE("R2C",'Mapa final'!$R$10),"")</f>
        <v/>
      </c>
      <c r="AG11" s="195" t="str">
        <f>IF(AND('Mapa final'!$AD$10="Muy Alta",'Mapa final'!$AF$10="Leve"),CONCATENATE("R2C",'Mapa final'!$R$10),"")</f>
        <v/>
      </c>
      <c r="AH11" s="46" t="str">
        <f>IF(AND('Mapa final'!$AD$10="Muy Alta",'Mapa final'!$AF$10="Catastrófico"),CONCATENATE("R2C",'Mapa final'!$R$10),"")</f>
        <v/>
      </c>
      <c r="AI11" s="197" t="str">
        <f>IF(AND('Mapa final'!$AD$10="Muy Alta",'Mapa final'!$AF$10="Catastrófico"),CONCATENATE("R2C",'Mapa final'!$R$10),"")</f>
        <v/>
      </c>
      <c r="AJ11" s="197" t="str">
        <f>IF(AND('Mapa final'!$AD$10="Muy Alta",'Mapa final'!$AF$10="Catastrófico"),CONCATENATE("R2C",'Mapa final'!$R$10),"")</f>
        <v/>
      </c>
      <c r="AK11" s="197" t="str">
        <f>IF(AND('Mapa final'!$AD$10="Muy Alta",'Mapa final'!$AF$10="Catastrófico"),CONCATENATE("R2C",'Mapa final'!$R$10),"")</f>
        <v/>
      </c>
      <c r="AL11" s="197" t="str">
        <f>IF(AND('Mapa final'!$AD$10="Muy Alta",'Mapa final'!$AF$10="Catastrófico"),CONCATENATE("R2C",'Mapa final'!$R$10),"")</f>
        <v/>
      </c>
      <c r="AM11" s="47" t="str">
        <f>IF(AND('Mapa final'!$AD$10="Muy Alta",'Mapa final'!$AF$10="Catastrófico"),CONCATENATE("R2C",'Mapa final'!$R$10),"")</f>
        <v/>
      </c>
      <c r="AN11" s="70"/>
      <c r="AO11" s="441"/>
      <c r="AP11" s="442"/>
      <c r="AQ11" s="442"/>
      <c r="AR11" s="442"/>
      <c r="AS11" s="442"/>
      <c r="AT11" s="443"/>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36"/>
      <c r="C12" s="336"/>
      <c r="D12" s="337"/>
      <c r="E12" s="435"/>
      <c r="F12" s="434"/>
      <c r="G12" s="434"/>
      <c r="H12" s="434"/>
      <c r="I12" s="434"/>
      <c r="J12" s="44" t="str">
        <f>IF(AND('Mapa final'!$AD$10="Muy Alta",'Mapa final'!$AF$10="Leve"),CONCATENATE("R2C",'Mapa final'!$R$10),"")</f>
        <v/>
      </c>
      <c r="K12" s="195" t="str">
        <f>IF(AND('Mapa final'!$AD$10="Muy Alta",'Mapa final'!$AF$10="Leve"),CONCATENATE("R2C",'Mapa final'!$R$10),"")</f>
        <v/>
      </c>
      <c r="L12" s="195" t="str">
        <f>IF(AND('Mapa final'!$AD$10="Muy Alta",'Mapa final'!$AF$10="Leve"),CONCATENATE("R2C",'Mapa final'!$R$10),"")</f>
        <v/>
      </c>
      <c r="M12" s="195" t="str">
        <f>IF(AND('Mapa final'!$AD$10="Muy Alta",'Mapa final'!$AF$10="Leve"),CONCATENATE("R2C",'Mapa final'!$R$10),"")</f>
        <v/>
      </c>
      <c r="N12" s="195" t="str">
        <f>IF(AND('Mapa final'!$AD$10="Muy Alta",'Mapa final'!$AF$10="Leve"),CONCATENATE("R2C",'Mapa final'!$R$10),"")</f>
        <v/>
      </c>
      <c r="O12" s="45" t="str">
        <f>IF(AND('Mapa final'!$AD$10="Muy Alta",'Mapa final'!$AF$10="Leve"),CONCATENATE("R2C",'Mapa final'!$R$10),"")</f>
        <v/>
      </c>
      <c r="P12" s="44" t="str">
        <f>IF(AND('Mapa final'!$AD$10="Muy Alta",'Mapa final'!$AF$10="Leve"),CONCATENATE("R2C",'Mapa final'!$R$10),"")</f>
        <v/>
      </c>
      <c r="Q12" s="195" t="str">
        <f>IF(AND('Mapa final'!$AD$10="Muy Alta",'Mapa final'!$AF$10="Leve"),CONCATENATE("R2C",'Mapa final'!$R$10),"")</f>
        <v/>
      </c>
      <c r="R12" s="195" t="str">
        <f>IF(AND('Mapa final'!$AD$10="Muy Alta",'Mapa final'!$AF$10="Leve"),CONCATENATE("R2C",'Mapa final'!$R$10),"")</f>
        <v/>
      </c>
      <c r="S12" s="195" t="str">
        <f>IF(AND('Mapa final'!$AD$10="Muy Alta",'Mapa final'!$AF$10="Leve"),CONCATENATE("R2C",'Mapa final'!$R$10),"")</f>
        <v/>
      </c>
      <c r="T12" s="195" t="str">
        <f>IF(AND('Mapa final'!$AD$10="Muy Alta",'Mapa final'!$AF$10="Leve"),CONCATENATE("R2C",'Mapa final'!$R$10),"")</f>
        <v/>
      </c>
      <c r="U12" s="45" t="str">
        <f>IF(AND('Mapa final'!$AD$10="Muy Alta",'Mapa final'!$AF$10="Leve"),CONCATENATE("R2C",'Mapa final'!$R$10),"")</f>
        <v/>
      </c>
      <c r="V12" s="44" t="str">
        <f>IF(AND('Mapa final'!$AD$10="Muy Alta",'Mapa final'!$AF$10="Leve"),CONCATENATE("R2C",'Mapa final'!$R$10),"")</f>
        <v/>
      </c>
      <c r="W12" s="195" t="str">
        <f>IF(AND('Mapa final'!$AD$10="Muy Alta",'Mapa final'!$AF$10="Leve"),CONCATENATE("R2C",'Mapa final'!$R$10),"")</f>
        <v/>
      </c>
      <c r="X12" s="195" t="str">
        <f>IF(AND('Mapa final'!$AD$10="Muy Alta",'Mapa final'!$AF$10="Leve"),CONCATENATE("R2C",'Mapa final'!$R$10),"")</f>
        <v/>
      </c>
      <c r="Y12" s="195" t="str">
        <f>IF(AND('Mapa final'!$AD$10="Muy Alta",'Mapa final'!$AF$10="Leve"),CONCATENATE("R2C",'Mapa final'!$R$10),"")</f>
        <v/>
      </c>
      <c r="Z12" s="195" t="str">
        <f>IF(AND('Mapa final'!$AD$10="Muy Alta",'Mapa final'!$AF$10="Leve"),CONCATENATE("R2C",'Mapa final'!$R$10),"")</f>
        <v/>
      </c>
      <c r="AA12" s="45" t="str">
        <f>IF(AND('Mapa final'!$AD$10="Muy Alta",'Mapa final'!$AF$10="Leve"),CONCATENATE("R2C",'Mapa final'!$R$10),"")</f>
        <v/>
      </c>
      <c r="AB12" s="44" t="str">
        <f>IF(AND('Mapa final'!$AD$10="Muy Alta",'Mapa final'!$AF$10="Leve"),CONCATENATE("R2C",'Mapa final'!$R$10),"")</f>
        <v/>
      </c>
      <c r="AC12" s="195" t="str">
        <f>IF(AND('Mapa final'!$AD$10="Muy Alta",'Mapa final'!$AF$10="Leve"),CONCATENATE("R2C",'Mapa final'!$R$10),"")</f>
        <v/>
      </c>
      <c r="AD12" s="195" t="str">
        <f>IF(AND('Mapa final'!$AD$10="Muy Alta",'Mapa final'!$AF$10="Leve"),CONCATENATE("R2C",'Mapa final'!$R$10),"")</f>
        <v/>
      </c>
      <c r="AE12" s="195" t="str">
        <f>IF(AND('Mapa final'!$AD$10="Muy Alta",'Mapa final'!$AF$10="Leve"),CONCATENATE("R2C",'Mapa final'!$R$10),"")</f>
        <v/>
      </c>
      <c r="AF12" s="195" t="str">
        <f>IF(AND('Mapa final'!$AD$10="Muy Alta",'Mapa final'!$AF$10="Leve"),CONCATENATE("R2C",'Mapa final'!$R$10),"")</f>
        <v/>
      </c>
      <c r="AG12" s="195" t="str">
        <f>IF(AND('Mapa final'!$AD$10="Muy Alta",'Mapa final'!$AF$10="Leve"),CONCATENATE("R2C",'Mapa final'!$R$10),"")</f>
        <v/>
      </c>
      <c r="AH12" s="46" t="str">
        <f>IF(AND('Mapa final'!$AD$10="Muy Alta",'Mapa final'!$AF$10="Catastrófico"),CONCATENATE("R2C",'Mapa final'!$R$10),"")</f>
        <v/>
      </c>
      <c r="AI12" s="197" t="str">
        <f>IF(AND('Mapa final'!$AD$10="Muy Alta",'Mapa final'!$AF$10="Catastrófico"),CONCATENATE("R2C",'Mapa final'!$R$10),"")</f>
        <v/>
      </c>
      <c r="AJ12" s="197" t="str">
        <f>IF(AND('Mapa final'!$AD$10="Muy Alta",'Mapa final'!$AF$10="Catastrófico"),CONCATENATE("R2C",'Mapa final'!$R$10),"")</f>
        <v/>
      </c>
      <c r="AK12" s="197" t="str">
        <f>IF(AND('Mapa final'!$AD$10="Muy Alta",'Mapa final'!$AF$10="Catastrófico"),CONCATENATE("R2C",'Mapa final'!$R$10),"")</f>
        <v/>
      </c>
      <c r="AL12" s="197" t="str">
        <f>IF(AND('Mapa final'!$AD$10="Muy Alta",'Mapa final'!$AF$10="Catastrófico"),CONCATENATE("R2C",'Mapa final'!$R$10),"")</f>
        <v/>
      </c>
      <c r="AM12" s="47" t="str">
        <f>IF(AND('Mapa final'!$AD$10="Muy Alta",'Mapa final'!$AF$10="Catastrófico"),CONCATENATE("R2C",'Mapa final'!$R$10),"")</f>
        <v/>
      </c>
      <c r="AN12" s="70"/>
      <c r="AO12" s="441"/>
      <c r="AP12" s="442"/>
      <c r="AQ12" s="442"/>
      <c r="AR12" s="442"/>
      <c r="AS12" s="442"/>
      <c r="AT12" s="443"/>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36"/>
      <c r="C13" s="336"/>
      <c r="D13" s="337"/>
      <c r="E13" s="435"/>
      <c r="F13" s="434"/>
      <c r="G13" s="434"/>
      <c r="H13" s="434"/>
      <c r="I13" s="434"/>
      <c r="J13" s="44" t="str">
        <f>IF(AND('Mapa final'!$AD$10="Muy Alta",'Mapa final'!$AF$10="Leve"),CONCATENATE("R2C",'Mapa final'!$R$10),"")</f>
        <v/>
      </c>
      <c r="K13" s="195" t="str">
        <f>IF(AND('Mapa final'!$AD$10="Muy Alta",'Mapa final'!$AF$10="Leve"),CONCATENATE("R2C",'Mapa final'!$R$10),"")</f>
        <v/>
      </c>
      <c r="L13" s="195" t="str">
        <f>IF(AND('Mapa final'!$AD$10="Muy Alta",'Mapa final'!$AF$10="Leve"),CONCATENATE("R2C",'Mapa final'!$R$10),"")</f>
        <v/>
      </c>
      <c r="M13" s="195" t="str">
        <f>IF(AND('Mapa final'!$AD$10="Muy Alta",'Mapa final'!$AF$10="Leve"),CONCATENATE("R2C",'Mapa final'!$R$10),"")</f>
        <v/>
      </c>
      <c r="N13" s="195" t="str">
        <f>IF(AND('Mapa final'!$AD$10="Muy Alta",'Mapa final'!$AF$10="Leve"),CONCATENATE("R2C",'Mapa final'!$R$10),"")</f>
        <v/>
      </c>
      <c r="O13" s="45" t="str">
        <f>IF(AND('Mapa final'!$AD$10="Muy Alta",'Mapa final'!$AF$10="Leve"),CONCATENATE("R2C",'Mapa final'!$R$10),"")</f>
        <v/>
      </c>
      <c r="P13" s="44" t="str">
        <f>IF(AND('Mapa final'!$AD$10="Muy Alta",'Mapa final'!$AF$10="Leve"),CONCATENATE("R2C",'Mapa final'!$R$10),"")</f>
        <v/>
      </c>
      <c r="Q13" s="195" t="str">
        <f>IF(AND('Mapa final'!$AD$10="Muy Alta",'Mapa final'!$AF$10="Leve"),CONCATENATE("R2C",'Mapa final'!$R$10),"")</f>
        <v/>
      </c>
      <c r="R13" s="195" t="str">
        <f>IF(AND('Mapa final'!$AD$10="Muy Alta",'Mapa final'!$AF$10="Leve"),CONCATENATE("R2C",'Mapa final'!$R$10),"")</f>
        <v/>
      </c>
      <c r="S13" s="195" t="str">
        <f>IF(AND('Mapa final'!$AD$10="Muy Alta",'Mapa final'!$AF$10="Leve"),CONCATENATE("R2C",'Mapa final'!$R$10),"")</f>
        <v/>
      </c>
      <c r="T13" s="195" t="str">
        <f>IF(AND('Mapa final'!$AD$10="Muy Alta",'Mapa final'!$AF$10="Leve"),CONCATENATE("R2C",'Mapa final'!$R$10),"")</f>
        <v/>
      </c>
      <c r="U13" s="45" t="str">
        <f>IF(AND('Mapa final'!$AD$10="Muy Alta",'Mapa final'!$AF$10="Leve"),CONCATENATE("R2C",'Mapa final'!$R$10),"")</f>
        <v/>
      </c>
      <c r="V13" s="44" t="str">
        <f>IF(AND('Mapa final'!$AD$10="Muy Alta",'Mapa final'!$AF$10="Leve"),CONCATENATE("R2C",'Mapa final'!$R$10),"")</f>
        <v/>
      </c>
      <c r="W13" s="195" t="str">
        <f>IF(AND('Mapa final'!$AD$10="Muy Alta",'Mapa final'!$AF$10="Leve"),CONCATENATE("R2C",'Mapa final'!$R$10),"")</f>
        <v/>
      </c>
      <c r="X13" s="195" t="str">
        <f>IF(AND('Mapa final'!$AD$10="Muy Alta",'Mapa final'!$AF$10="Leve"),CONCATENATE("R2C",'Mapa final'!$R$10),"")</f>
        <v/>
      </c>
      <c r="Y13" s="195" t="str">
        <f>IF(AND('Mapa final'!$AD$10="Muy Alta",'Mapa final'!$AF$10="Leve"),CONCATENATE("R2C",'Mapa final'!$R$10),"")</f>
        <v/>
      </c>
      <c r="Z13" s="195" t="str">
        <f>IF(AND('Mapa final'!$AD$10="Muy Alta",'Mapa final'!$AF$10="Leve"),CONCATENATE("R2C",'Mapa final'!$R$10),"")</f>
        <v/>
      </c>
      <c r="AA13" s="45" t="str">
        <f>IF(AND('Mapa final'!$AD$10="Muy Alta",'Mapa final'!$AF$10="Leve"),CONCATENATE("R2C",'Mapa final'!$R$10),"")</f>
        <v/>
      </c>
      <c r="AB13" s="44" t="str">
        <f>IF(AND('Mapa final'!$AD$10="Muy Alta",'Mapa final'!$AF$10="Leve"),CONCATENATE("R2C",'Mapa final'!$R$10),"")</f>
        <v/>
      </c>
      <c r="AC13" s="195" t="str">
        <f>IF(AND('Mapa final'!$AD$10="Muy Alta",'Mapa final'!$AF$10="Leve"),CONCATENATE("R2C",'Mapa final'!$R$10),"")</f>
        <v/>
      </c>
      <c r="AD13" s="195" t="str">
        <f>IF(AND('Mapa final'!$AD$10="Muy Alta",'Mapa final'!$AF$10="Leve"),CONCATENATE("R2C",'Mapa final'!$R$10),"")</f>
        <v/>
      </c>
      <c r="AE13" s="195" t="str">
        <f>IF(AND('Mapa final'!$AD$10="Muy Alta",'Mapa final'!$AF$10="Leve"),CONCATENATE("R2C",'Mapa final'!$R$10),"")</f>
        <v/>
      </c>
      <c r="AF13" s="195" t="str">
        <f>IF(AND('Mapa final'!$AD$10="Muy Alta",'Mapa final'!$AF$10="Leve"),CONCATENATE("R2C",'Mapa final'!$R$10),"")</f>
        <v/>
      </c>
      <c r="AG13" s="195" t="str">
        <f>IF(AND('Mapa final'!$AD$10="Muy Alta",'Mapa final'!$AF$10="Leve"),CONCATENATE("R2C",'Mapa final'!$R$10),"")</f>
        <v/>
      </c>
      <c r="AH13" s="46" t="str">
        <f>IF(AND('Mapa final'!$AD$10="Muy Alta",'Mapa final'!$AF$10="Catastrófico"),CONCATENATE("R2C",'Mapa final'!$R$10),"")</f>
        <v/>
      </c>
      <c r="AI13" s="197" t="str">
        <f>IF(AND('Mapa final'!$AD$10="Muy Alta",'Mapa final'!$AF$10="Catastrófico"),CONCATENATE("R2C",'Mapa final'!$R$10),"")</f>
        <v/>
      </c>
      <c r="AJ13" s="197" t="str">
        <f>IF(AND('Mapa final'!$AD$10="Muy Alta",'Mapa final'!$AF$10="Catastrófico"),CONCATENATE("R2C",'Mapa final'!$R$10),"")</f>
        <v/>
      </c>
      <c r="AK13" s="197" t="str">
        <f>IF(AND('Mapa final'!$AD$10="Muy Alta",'Mapa final'!$AF$10="Catastrófico"),CONCATENATE("R2C",'Mapa final'!$R$10),"")</f>
        <v/>
      </c>
      <c r="AL13" s="197" t="str">
        <f>IF(AND('Mapa final'!$AD$10="Muy Alta",'Mapa final'!$AF$10="Catastrófico"),CONCATENATE("R2C",'Mapa final'!$R$10),"")</f>
        <v/>
      </c>
      <c r="AM13" s="47" t="str">
        <f>IF(AND('Mapa final'!$AD$10="Muy Alta",'Mapa final'!$AF$10="Catastrófico"),CONCATENATE("R2C",'Mapa final'!$R$10),"")</f>
        <v/>
      </c>
      <c r="AN13" s="70"/>
      <c r="AO13" s="441"/>
      <c r="AP13" s="442"/>
      <c r="AQ13" s="442"/>
      <c r="AR13" s="442"/>
      <c r="AS13" s="442"/>
      <c r="AT13" s="44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36"/>
      <c r="C14" s="336"/>
      <c r="D14" s="337"/>
      <c r="E14" s="435"/>
      <c r="F14" s="434"/>
      <c r="G14" s="434"/>
      <c r="H14" s="434"/>
      <c r="I14" s="434"/>
      <c r="J14" s="44" t="str">
        <f>IF(AND('Mapa final'!$AD$10="Muy Alta",'Mapa final'!$AF$10="Leve"),CONCATENATE("R2C",'Mapa final'!$R$10),"")</f>
        <v/>
      </c>
      <c r="K14" s="195" t="str">
        <f>IF(AND('Mapa final'!$AD$10="Muy Alta",'Mapa final'!$AF$10="Leve"),CONCATENATE("R2C",'Mapa final'!$R$10),"")</f>
        <v/>
      </c>
      <c r="L14" s="195" t="str">
        <f>IF(AND('Mapa final'!$AD$10="Muy Alta",'Mapa final'!$AF$10="Leve"),CONCATENATE("R2C",'Mapa final'!$R$10),"")</f>
        <v/>
      </c>
      <c r="M14" s="195" t="str">
        <f>IF(AND('Mapa final'!$AD$10="Muy Alta",'Mapa final'!$AF$10="Leve"),CONCATENATE("R2C",'Mapa final'!$R$10),"")</f>
        <v/>
      </c>
      <c r="N14" s="195" t="str">
        <f>IF(AND('Mapa final'!$AD$10="Muy Alta",'Mapa final'!$AF$10="Leve"),CONCATENATE("R2C",'Mapa final'!$R$10),"")</f>
        <v/>
      </c>
      <c r="O14" s="45" t="str">
        <f>IF(AND('Mapa final'!$AD$10="Muy Alta",'Mapa final'!$AF$10="Leve"),CONCATENATE("R2C",'Mapa final'!$R$10),"")</f>
        <v/>
      </c>
      <c r="P14" s="44" t="str">
        <f>IF(AND('Mapa final'!$AD$10="Muy Alta",'Mapa final'!$AF$10="Leve"),CONCATENATE("R2C",'Mapa final'!$R$10),"")</f>
        <v/>
      </c>
      <c r="Q14" s="195" t="str">
        <f>IF(AND('Mapa final'!$AD$10="Muy Alta",'Mapa final'!$AF$10="Leve"),CONCATENATE("R2C",'Mapa final'!$R$10),"")</f>
        <v/>
      </c>
      <c r="R14" s="195" t="str">
        <f>IF(AND('Mapa final'!$AD$10="Muy Alta",'Mapa final'!$AF$10="Leve"),CONCATENATE("R2C",'Mapa final'!$R$10),"")</f>
        <v/>
      </c>
      <c r="S14" s="195" t="str">
        <f>IF(AND('Mapa final'!$AD$10="Muy Alta",'Mapa final'!$AF$10="Leve"),CONCATENATE("R2C",'Mapa final'!$R$10),"")</f>
        <v/>
      </c>
      <c r="T14" s="195" t="str">
        <f>IF(AND('Mapa final'!$AD$10="Muy Alta",'Mapa final'!$AF$10="Leve"),CONCATENATE("R2C",'Mapa final'!$R$10),"")</f>
        <v/>
      </c>
      <c r="U14" s="45" t="str">
        <f>IF(AND('Mapa final'!$AD$10="Muy Alta",'Mapa final'!$AF$10="Leve"),CONCATENATE("R2C",'Mapa final'!$R$10),"")</f>
        <v/>
      </c>
      <c r="V14" s="44" t="str">
        <f>IF(AND('Mapa final'!$AD$10="Muy Alta",'Mapa final'!$AF$10="Leve"),CONCATENATE("R2C",'Mapa final'!$R$10),"")</f>
        <v/>
      </c>
      <c r="W14" s="195" t="str">
        <f>IF(AND('Mapa final'!$AD$10="Muy Alta",'Mapa final'!$AF$10="Leve"),CONCATENATE("R2C",'Mapa final'!$R$10),"")</f>
        <v/>
      </c>
      <c r="X14" s="195" t="str">
        <f>IF(AND('Mapa final'!$AD$10="Muy Alta",'Mapa final'!$AF$10="Leve"),CONCATENATE("R2C",'Mapa final'!$R$10),"")</f>
        <v/>
      </c>
      <c r="Y14" s="195" t="str">
        <f>IF(AND('Mapa final'!$AD$10="Muy Alta",'Mapa final'!$AF$10="Leve"),CONCATENATE("R2C",'Mapa final'!$R$10),"")</f>
        <v/>
      </c>
      <c r="Z14" s="195" t="str">
        <f>IF(AND('Mapa final'!$AD$10="Muy Alta",'Mapa final'!$AF$10="Leve"),CONCATENATE("R2C",'Mapa final'!$R$10),"")</f>
        <v/>
      </c>
      <c r="AA14" s="45" t="str">
        <f>IF(AND('Mapa final'!$AD$10="Muy Alta",'Mapa final'!$AF$10="Leve"),CONCATENATE("R2C",'Mapa final'!$R$10),"")</f>
        <v/>
      </c>
      <c r="AB14" s="44" t="str">
        <f>IF(AND('Mapa final'!$AD$10="Muy Alta",'Mapa final'!$AF$10="Leve"),CONCATENATE("R2C",'Mapa final'!$R$10),"")</f>
        <v/>
      </c>
      <c r="AC14" s="195" t="str">
        <f>IF(AND('Mapa final'!$AD$10="Muy Alta",'Mapa final'!$AF$10="Leve"),CONCATENATE("R2C",'Mapa final'!$R$10),"")</f>
        <v/>
      </c>
      <c r="AD14" s="195" t="str">
        <f>IF(AND('Mapa final'!$AD$10="Muy Alta",'Mapa final'!$AF$10="Leve"),CONCATENATE("R2C",'Mapa final'!$R$10),"")</f>
        <v/>
      </c>
      <c r="AE14" s="195" t="str">
        <f>IF(AND('Mapa final'!$AD$10="Muy Alta",'Mapa final'!$AF$10="Leve"),CONCATENATE("R2C",'Mapa final'!$R$10),"")</f>
        <v/>
      </c>
      <c r="AF14" s="195" t="str">
        <f>IF(AND('Mapa final'!$AD$10="Muy Alta",'Mapa final'!$AF$10="Leve"),CONCATENATE("R2C",'Mapa final'!$R$10),"")</f>
        <v/>
      </c>
      <c r="AG14" s="195" t="str">
        <f>IF(AND('Mapa final'!$AD$10="Muy Alta",'Mapa final'!$AF$10="Leve"),CONCATENATE("R2C",'Mapa final'!$R$10),"")</f>
        <v/>
      </c>
      <c r="AH14" s="46" t="str">
        <f>IF(AND('Mapa final'!$AD$10="Muy Alta",'Mapa final'!$AF$10="Catastrófico"),CONCATENATE("R2C",'Mapa final'!$R$10),"")</f>
        <v/>
      </c>
      <c r="AI14" s="197" t="str">
        <f>IF(AND('Mapa final'!$AD$10="Muy Alta",'Mapa final'!$AF$10="Catastrófico"),CONCATENATE("R2C",'Mapa final'!$R$10),"")</f>
        <v/>
      </c>
      <c r="AJ14" s="197" t="str">
        <f>IF(AND('Mapa final'!$AD$10="Muy Alta",'Mapa final'!$AF$10="Catastrófico"),CONCATENATE("R2C",'Mapa final'!$R$10),"")</f>
        <v/>
      </c>
      <c r="AK14" s="197" t="str">
        <f>IF(AND('Mapa final'!$AD$10="Muy Alta",'Mapa final'!$AF$10="Catastrófico"),CONCATENATE("R2C",'Mapa final'!$R$10),"")</f>
        <v/>
      </c>
      <c r="AL14" s="197" t="str">
        <f>IF(AND('Mapa final'!$AD$10="Muy Alta",'Mapa final'!$AF$10="Catastrófico"),CONCATENATE("R2C",'Mapa final'!$R$10),"")</f>
        <v/>
      </c>
      <c r="AM14" s="47" t="str">
        <f>IF(AND('Mapa final'!$AD$10="Muy Alta",'Mapa final'!$AF$10="Catastrófico"),CONCATENATE("R2C",'Mapa final'!$R$10),"")</f>
        <v/>
      </c>
      <c r="AN14" s="70"/>
      <c r="AO14" s="441"/>
      <c r="AP14" s="442"/>
      <c r="AQ14" s="442"/>
      <c r="AR14" s="442"/>
      <c r="AS14" s="442"/>
      <c r="AT14" s="443"/>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36"/>
      <c r="C15" s="336"/>
      <c r="D15" s="337"/>
      <c r="E15" s="436"/>
      <c r="F15" s="437"/>
      <c r="G15" s="437"/>
      <c r="H15" s="437"/>
      <c r="I15" s="437"/>
      <c r="J15" s="44" t="str">
        <f>IF(AND('Mapa final'!$AD$10="Muy Alta",'Mapa final'!$AF$10="Leve"),CONCATENATE("R2C",'Mapa final'!$R$10),"")</f>
        <v/>
      </c>
      <c r="K15" s="195" t="str">
        <f>IF(AND('Mapa final'!$AD$10="Muy Alta",'Mapa final'!$AF$10="Leve"),CONCATENATE("R2C",'Mapa final'!$R$10),"")</f>
        <v/>
      </c>
      <c r="L15" s="195" t="str">
        <f>IF(AND('Mapa final'!$AD$10="Muy Alta",'Mapa final'!$AF$10="Leve"),CONCATENATE("R2C",'Mapa final'!$R$10),"")</f>
        <v/>
      </c>
      <c r="M15" s="195" t="str">
        <f>IF(AND('Mapa final'!$AD$10="Muy Alta",'Mapa final'!$AF$10="Leve"),CONCATENATE("R2C",'Mapa final'!$R$10),"")</f>
        <v/>
      </c>
      <c r="N15" s="195" t="str">
        <f>IF(AND('Mapa final'!$AD$10="Muy Alta",'Mapa final'!$AF$10="Leve"),CONCATENATE("R2C",'Mapa final'!$R$10),"")</f>
        <v/>
      </c>
      <c r="O15" s="45" t="str">
        <f>IF(AND('Mapa final'!$AD$10="Muy Alta",'Mapa final'!$AF$10="Leve"),CONCATENATE("R2C",'Mapa final'!$R$10),"")</f>
        <v/>
      </c>
      <c r="P15" s="48" t="str">
        <f>IF(AND('Mapa final'!$AD$10="Muy Alta",'Mapa final'!$AF$10="Leve"),CONCATENATE("R2C",'Mapa final'!$R$10),"")</f>
        <v/>
      </c>
      <c r="Q15" s="49" t="str">
        <f>IF(AND('Mapa final'!$AD$10="Muy Alta",'Mapa final'!$AF$10="Leve"),CONCATENATE("R2C",'Mapa final'!$R$10),"")</f>
        <v/>
      </c>
      <c r="R15" s="49" t="str">
        <f>IF(AND('Mapa final'!$AD$10="Muy Alta",'Mapa final'!$AF$10="Leve"),CONCATENATE("R2C",'Mapa final'!$R$10),"")</f>
        <v/>
      </c>
      <c r="S15" s="49" t="str">
        <f>IF(AND('Mapa final'!$AD$10="Muy Alta",'Mapa final'!$AF$10="Leve"),CONCATENATE("R2C",'Mapa final'!$R$10),"")</f>
        <v/>
      </c>
      <c r="T15" s="49" t="str">
        <f>IF(AND('Mapa final'!$AD$10="Muy Alta",'Mapa final'!$AF$10="Leve"),CONCATENATE("R2C",'Mapa final'!$R$10),"")</f>
        <v/>
      </c>
      <c r="U15" s="50" t="str">
        <f>IF(AND('Mapa final'!$AD$10="Muy Alta",'Mapa final'!$AF$10="Leve"),CONCATENATE("R2C",'Mapa final'!$R$10),"")</f>
        <v/>
      </c>
      <c r="V15" s="48" t="str">
        <f>IF(AND('Mapa final'!$AD$10="Muy Alta",'Mapa final'!$AF$10="Leve"),CONCATENATE("R2C",'Mapa final'!$R$10),"")</f>
        <v/>
      </c>
      <c r="W15" s="49" t="str">
        <f>IF(AND('Mapa final'!$AD$10="Muy Alta",'Mapa final'!$AF$10="Leve"),CONCATENATE("R2C",'Mapa final'!$R$10),"")</f>
        <v/>
      </c>
      <c r="X15" s="49" t="str">
        <f>IF(AND('Mapa final'!$AD$10="Muy Alta",'Mapa final'!$AF$10="Leve"),CONCATENATE("R2C",'Mapa final'!$R$10),"")</f>
        <v/>
      </c>
      <c r="Y15" s="49" t="str">
        <f>IF(AND('Mapa final'!$AD$10="Muy Alta",'Mapa final'!$AF$10="Leve"),CONCATENATE("R2C",'Mapa final'!$R$10),"")</f>
        <v/>
      </c>
      <c r="Z15" s="49" t="str">
        <f>IF(AND('Mapa final'!$AD$10="Muy Alta",'Mapa final'!$AF$10="Leve"),CONCATENATE("R2C",'Mapa final'!$R$10),"")</f>
        <v/>
      </c>
      <c r="AA15" s="50" t="str">
        <f>IF(AND('Mapa final'!$AD$10="Muy Alta",'Mapa final'!$AF$10="Leve"),CONCATENATE("R2C",'Mapa final'!$R$10),"")</f>
        <v/>
      </c>
      <c r="AB15" s="48" t="str">
        <f>IF(AND('Mapa final'!$AD$10="Muy Alta",'Mapa final'!$AF$10="Leve"),CONCATENATE("R2C",'Mapa final'!$R$10),"")</f>
        <v/>
      </c>
      <c r="AC15" s="49" t="str">
        <f>IF(AND('Mapa final'!$AD$10="Muy Alta",'Mapa final'!$AF$10="Leve"),CONCATENATE("R2C",'Mapa final'!$R$10),"")</f>
        <v/>
      </c>
      <c r="AD15" s="49" t="str">
        <f>IF(AND('Mapa final'!$AD$10="Muy Alta",'Mapa final'!$AF$10="Leve"),CONCATENATE("R2C",'Mapa final'!$R$10),"")</f>
        <v/>
      </c>
      <c r="AE15" s="49" t="str">
        <f>IF(AND('Mapa final'!$AD$10="Muy Alta",'Mapa final'!$AF$10="Leve"),CONCATENATE("R2C",'Mapa final'!$R$10),"")</f>
        <v/>
      </c>
      <c r="AF15" s="49" t="str">
        <f>IF(AND('Mapa final'!$AD$10="Muy Alta",'Mapa final'!$AF$10="Leve"),CONCATENATE("R2C",'Mapa final'!$R$10),"")</f>
        <v/>
      </c>
      <c r="AG15" s="49" t="str">
        <f>IF(AND('Mapa final'!$AD$10="Muy Alta",'Mapa final'!$AF$10="Leve"),CONCATENATE("R2C",'Mapa final'!$R$10),"")</f>
        <v/>
      </c>
      <c r="AH15" s="51" t="str">
        <f>IF(AND('Mapa final'!$AD$10="Muy Alta",'Mapa final'!$AF$10="Catastrófico"),CONCATENATE("R2C",'Mapa final'!$R$10),"")</f>
        <v/>
      </c>
      <c r="AI15" s="52" t="str">
        <f>IF(AND('Mapa final'!$AD$10="Muy Alta",'Mapa final'!$AF$10="Catastrófico"),CONCATENATE("R2C",'Mapa final'!$R$10),"")</f>
        <v/>
      </c>
      <c r="AJ15" s="52" t="str">
        <f>IF(AND('Mapa final'!$AD$10="Muy Alta",'Mapa final'!$AF$10="Catastrófico"),CONCATENATE("R2C",'Mapa final'!$R$10),"")</f>
        <v/>
      </c>
      <c r="AK15" s="52" t="str">
        <f>IF(AND('Mapa final'!$AD$10="Muy Alta",'Mapa final'!$AF$10="Catastrófico"),CONCATENATE("R2C",'Mapa final'!$R$10),"")</f>
        <v/>
      </c>
      <c r="AL15" s="52" t="str">
        <f>IF(AND('Mapa final'!$AD$10="Muy Alta",'Mapa final'!$AF$10="Catastrófico"),CONCATENATE("R2C",'Mapa final'!$R$10),"")</f>
        <v/>
      </c>
      <c r="AM15" s="53" t="str">
        <f>IF(AND('Mapa final'!$AD$10="Muy Alta",'Mapa final'!$AF$10="Catastrófico"),CONCATENATE("R2C",'Mapa final'!$R$10),"")</f>
        <v/>
      </c>
      <c r="AN15" s="70"/>
      <c r="AO15" s="444"/>
      <c r="AP15" s="445"/>
      <c r="AQ15" s="445"/>
      <c r="AR15" s="445"/>
      <c r="AS15" s="445"/>
      <c r="AT15" s="446"/>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36"/>
      <c r="C16" s="336"/>
      <c r="D16" s="337"/>
      <c r="E16" s="431" t="s">
        <v>112</v>
      </c>
      <c r="F16" s="432"/>
      <c r="G16" s="432"/>
      <c r="H16" s="432"/>
      <c r="I16" s="432"/>
      <c r="J16" s="54" t="str">
        <f>IF(AND('Mapa final'!$AD$10="Alta",'Mapa final'!$AF$10="Leve"),CONCATENATE("R2C",'Mapa final'!$R$10),"")</f>
        <v/>
      </c>
      <c r="K16" s="55" t="str">
        <f>IF(AND('Mapa final'!$AD$10="Alta",'Mapa final'!$AF$10="Leve"),CONCATENATE("R2C",'Mapa final'!$R$10),"")</f>
        <v/>
      </c>
      <c r="L16" s="55" t="str">
        <f>IF(AND('Mapa final'!$AD$10="Alta",'Mapa final'!$AF$10="Leve"),CONCATENATE("R2C",'Mapa final'!$R$10),"")</f>
        <v/>
      </c>
      <c r="M16" s="55" t="str">
        <f>IF(AND('Mapa final'!$AD$10="Alta",'Mapa final'!$AF$10="Leve"),CONCATENATE("R2C",'Mapa final'!$R$10),"")</f>
        <v/>
      </c>
      <c r="N16" s="55" t="str">
        <f>IF(AND('Mapa final'!$AD$10="Alta",'Mapa final'!$AF$10="Leve"),CONCATENATE("R2C",'Mapa final'!$R$10),"")</f>
        <v/>
      </c>
      <c r="O16" s="56" t="str">
        <f>IF(AND('Mapa final'!$AD$10="Alta",'Mapa final'!$AF$10="Leve"),CONCATENATE("R2C",'Mapa final'!$R$10),"")</f>
        <v/>
      </c>
      <c r="P16" s="54" t="str">
        <f>IF(AND('Mapa final'!$AD$10="Alta",'Mapa final'!$AF$10="Leve"),CONCATENATE("R2C",'Mapa final'!$R$10),"")</f>
        <v/>
      </c>
      <c r="Q16" s="55" t="str">
        <f>IF(AND('Mapa final'!$AD$10="Alta",'Mapa final'!$AF$10="Leve"),CONCATENATE("R2C",'Mapa final'!$R$10),"")</f>
        <v/>
      </c>
      <c r="R16" s="55" t="str">
        <f>IF(AND('Mapa final'!$AD$10="Alta",'Mapa final'!$AF$10="Leve"),CONCATENATE("R2C",'Mapa final'!$R$10),"")</f>
        <v/>
      </c>
      <c r="S16" s="55" t="str">
        <f>IF(AND('Mapa final'!$AD$10="Alta",'Mapa final'!$AF$10="Leve"),CONCATENATE("R2C",'Mapa final'!$R$10),"")</f>
        <v/>
      </c>
      <c r="T16" s="55" t="str">
        <f>IF(AND('Mapa final'!$AD$10="Alta",'Mapa final'!$AF$10="Leve"),CONCATENATE("R2C",'Mapa final'!$R$10),"")</f>
        <v/>
      </c>
      <c r="U16" s="56" t="str">
        <f>IF(AND('Mapa final'!$AD$10="Alta",'Mapa final'!$AF$10="Leve"),CONCATENATE("R2C",'Mapa final'!$R$10),"")</f>
        <v/>
      </c>
      <c r="V16" s="38" t="str">
        <f>IF(AND('Mapa final'!$AD$10="Muy Alta",'Mapa final'!$AF$10="Leve"),CONCATENATE("R2C",'Mapa final'!$R$10),"")</f>
        <v/>
      </c>
      <c r="W16" s="39" t="str">
        <f>IF(AND('Mapa final'!$AD$10="Muy Alta",'Mapa final'!$AF$10="Leve"),CONCATENATE("R2C",'Mapa final'!$R$10),"")</f>
        <v/>
      </c>
      <c r="X16" s="39" t="str">
        <f>IF(AND('Mapa final'!$AD$10="Muy Alta",'Mapa final'!$AF$10="Leve"),CONCATENATE("R2C",'Mapa final'!$R$10),"")</f>
        <v/>
      </c>
      <c r="Y16" s="39" t="str">
        <f>IF(AND('Mapa final'!$AD$10="Muy Alta",'Mapa final'!$AF$10="Leve"),CONCATENATE("R2C",'Mapa final'!$R$10),"")</f>
        <v/>
      </c>
      <c r="Z16" s="39" t="str">
        <f>IF(AND('Mapa final'!$AD$10="Muy Alta",'Mapa final'!$AF$10="Leve"),CONCATENATE("R2C",'Mapa final'!$R$10),"")</f>
        <v/>
      </c>
      <c r="AA16" s="40" t="str">
        <f>IF(AND('Mapa final'!$AD$10="Muy Alta",'Mapa final'!$AF$10="Leve"),CONCATENATE("R2C",'Mapa final'!$R$10),"")</f>
        <v/>
      </c>
      <c r="AB16" s="38" t="str">
        <f>IF(AND('Mapa final'!$AD$10="Muy Alta",'Mapa final'!$AF$10="Leve"),CONCATENATE("R2C",'Mapa final'!$R$10),"")</f>
        <v/>
      </c>
      <c r="AC16" s="39" t="str">
        <f>IF(AND('Mapa final'!$AD$10="Muy Alta",'Mapa final'!$AF$10="Leve"),CONCATENATE("R2C",'Mapa final'!$R$10),"")</f>
        <v/>
      </c>
      <c r="AD16" s="39" t="str">
        <f>IF(AND('Mapa final'!$AD$10="Muy Alta",'Mapa final'!$AF$10="Leve"),CONCATENATE("R2C",'Mapa final'!$R$10),"")</f>
        <v/>
      </c>
      <c r="AE16" s="39" t="str">
        <f>IF(AND('Mapa final'!$AD$10="Muy Alta",'Mapa final'!$AF$10="Leve"),CONCATENATE("R2C",'Mapa final'!$R$10),"")</f>
        <v/>
      </c>
      <c r="AF16" s="39" t="str">
        <f>IF(AND('Mapa final'!$AD$10="Muy Alta",'Mapa final'!$AF$10="Leve"),CONCATENATE("R2C",'Mapa final'!$R$10),"")</f>
        <v/>
      </c>
      <c r="AG16" s="40" t="str">
        <f>IF(AND('Mapa final'!$AD$10="Muy Alta",'Mapa final'!$AF$10="Leve"),CONCATENATE("R2C",'Mapa final'!$R$10),"")</f>
        <v/>
      </c>
      <c r="AH16" s="41" t="str">
        <f>IF(AND('Mapa final'!$AD$10="Muy Alta",'Mapa final'!$AF$10="Catastrófico"),CONCATENATE("R2C",'Mapa final'!$R$10),"")</f>
        <v/>
      </c>
      <c r="AI16" s="42" t="str">
        <f>IF(AND('Mapa final'!$AD$10="Muy Alta",'Mapa final'!$AF$10="Catastrófico"),CONCATENATE("R2C",'Mapa final'!$R$10),"")</f>
        <v/>
      </c>
      <c r="AJ16" s="42" t="str">
        <f>IF(AND('Mapa final'!$AD$10="Muy Alta",'Mapa final'!$AF$10="Catastrófico"),CONCATENATE("R2C",'Mapa final'!$R$10),"")</f>
        <v/>
      </c>
      <c r="AK16" s="42" t="str">
        <f>IF(AND('Mapa final'!$AD$10="Muy Alta",'Mapa final'!$AF$10="Catastrófico"),CONCATENATE("R2C",'Mapa final'!$R$10),"")</f>
        <v/>
      </c>
      <c r="AL16" s="42" t="str">
        <f>IF(AND('Mapa final'!$AD$10="Muy Alta",'Mapa final'!$AF$10="Catastrófico"),CONCATENATE("R2C",'Mapa final'!$R$10),"")</f>
        <v/>
      </c>
      <c r="AM16" s="43" t="str">
        <f>IF(AND('Mapa final'!$AD$10="Muy Alta",'Mapa final'!$AF$10="Catastrófico"),CONCATENATE("R2C",'Mapa final'!$R$10),"")</f>
        <v/>
      </c>
      <c r="AN16" s="70"/>
      <c r="AO16" s="422" t="s">
        <v>77</v>
      </c>
      <c r="AP16" s="423"/>
      <c r="AQ16" s="423"/>
      <c r="AR16" s="423"/>
      <c r="AS16" s="423"/>
      <c r="AT16" s="424"/>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36"/>
      <c r="C17" s="336"/>
      <c r="D17" s="337"/>
      <c r="E17" s="433"/>
      <c r="F17" s="434"/>
      <c r="G17" s="434"/>
      <c r="H17" s="434"/>
      <c r="I17" s="434"/>
      <c r="J17" s="57" t="str">
        <f>IF(AND('Mapa final'!$AD$10="Alta",'Mapa final'!$AF$10="Leve"),CONCATENATE("R2C",'Mapa final'!$R$10),"")</f>
        <v/>
      </c>
      <c r="K17" s="196" t="str">
        <f>IF(AND('Mapa final'!$AD$10="Alta",'Mapa final'!$AF$10="Leve"),CONCATENATE("R2C",'Mapa final'!$R$10),"")</f>
        <v/>
      </c>
      <c r="L17" s="196" t="str">
        <f>IF(AND('Mapa final'!$AD$10="Alta",'Mapa final'!$AF$10="Leve"),CONCATENATE("R2C",'Mapa final'!$R$10),"")</f>
        <v/>
      </c>
      <c r="M17" s="196" t="str">
        <f>IF(AND('Mapa final'!$AD$10="Alta",'Mapa final'!$AF$10="Leve"),CONCATENATE("R2C",'Mapa final'!$R$10),"")</f>
        <v/>
      </c>
      <c r="N17" s="196" t="str">
        <f>IF(AND('Mapa final'!$AD$10="Alta",'Mapa final'!$AF$10="Leve"),CONCATENATE("R2C",'Mapa final'!$R$10),"")</f>
        <v/>
      </c>
      <c r="O17" s="58" t="str">
        <f>IF(AND('Mapa final'!$AD$10="Alta",'Mapa final'!$AF$10="Leve"),CONCATENATE("R2C",'Mapa final'!$R$10),"")</f>
        <v/>
      </c>
      <c r="P17" s="57" t="str">
        <f>IF(AND('Mapa final'!$AD$10="Alta",'Mapa final'!$AF$10="Leve"),CONCATENATE("R2C",'Mapa final'!$R$10),"")</f>
        <v/>
      </c>
      <c r="Q17" s="196" t="str">
        <f>IF(AND('Mapa final'!$AD$10="Alta",'Mapa final'!$AF$10="Leve"),CONCATENATE("R2C",'Mapa final'!$R$10),"")</f>
        <v/>
      </c>
      <c r="R17" s="196" t="str">
        <f>IF(AND('Mapa final'!$AD$10="Alta",'Mapa final'!$AF$10="Leve"),CONCATENATE("R2C",'Mapa final'!$R$10),"")</f>
        <v/>
      </c>
      <c r="S17" s="196" t="str">
        <f>IF(AND('Mapa final'!$AD$10="Alta",'Mapa final'!$AF$10="Leve"),CONCATENATE("R2C",'Mapa final'!$R$10),"")</f>
        <v/>
      </c>
      <c r="T17" s="196" t="str">
        <f>IF(AND('Mapa final'!$AD$10="Alta",'Mapa final'!$AF$10="Leve"),CONCATENATE("R2C",'Mapa final'!$R$10),"")</f>
        <v/>
      </c>
      <c r="U17" s="58" t="str">
        <f>IF(AND('Mapa final'!$AD$10="Alta",'Mapa final'!$AF$10="Leve"),CONCATENATE("R2C",'Mapa final'!$R$10),"")</f>
        <v/>
      </c>
      <c r="V17" s="44" t="str">
        <f>IF(AND('Mapa final'!$AD$10="Muy Alta",'Mapa final'!$AF$10="Leve"),CONCATENATE("R2C",'Mapa final'!$R$10),"")</f>
        <v/>
      </c>
      <c r="W17" s="195" t="str">
        <f>IF(AND('Mapa final'!$AD$10="Muy Alta",'Mapa final'!$AF$10="Leve"),CONCATENATE("R2C",'Mapa final'!$R$10),"")</f>
        <v/>
      </c>
      <c r="X17" s="195" t="str">
        <f>IF(AND('Mapa final'!$AD$10="Muy Alta",'Mapa final'!$AF$10="Leve"),CONCATENATE("R2C",'Mapa final'!$R$10),"")</f>
        <v/>
      </c>
      <c r="Y17" s="195" t="str">
        <f>IF(AND('Mapa final'!$AD$10="Muy Alta",'Mapa final'!$AF$10="Leve"),CONCATENATE("R2C",'Mapa final'!$R$10),"")</f>
        <v/>
      </c>
      <c r="Z17" s="195" t="str">
        <f>IF(AND('Mapa final'!$AD$10="Muy Alta",'Mapa final'!$AF$10="Leve"),CONCATENATE("R2C",'Mapa final'!$R$10),"")</f>
        <v/>
      </c>
      <c r="AA17" s="45" t="str">
        <f>IF(AND('Mapa final'!$AD$10="Muy Alta",'Mapa final'!$AF$10="Leve"),CONCATENATE("R2C",'Mapa final'!$R$10),"")</f>
        <v/>
      </c>
      <c r="AB17" s="44" t="str">
        <f>IF(AND('Mapa final'!$AD$10="Muy Alta",'Mapa final'!$AF$10="Leve"),CONCATENATE("R2C",'Mapa final'!$R$10),"")</f>
        <v/>
      </c>
      <c r="AC17" s="195" t="str">
        <f>IF(AND('Mapa final'!$AD$10="Muy Alta",'Mapa final'!$AF$10="Leve"),CONCATENATE("R2C",'Mapa final'!$R$10),"")</f>
        <v/>
      </c>
      <c r="AD17" s="195" t="str">
        <f>IF(AND('Mapa final'!$AD$10="Muy Alta",'Mapa final'!$AF$10="Leve"),CONCATENATE("R2C",'Mapa final'!$R$10),"")</f>
        <v/>
      </c>
      <c r="AE17" s="195" t="str">
        <f>IF(AND('Mapa final'!$AD$10="Muy Alta",'Mapa final'!$AF$10="Leve"),CONCATENATE("R2C",'Mapa final'!$R$10),"")</f>
        <v/>
      </c>
      <c r="AF17" s="195" t="str">
        <f>IF(AND('Mapa final'!$AD$10="Muy Alta",'Mapa final'!$AF$10="Leve"),CONCATENATE("R2C",'Mapa final'!$R$10),"")</f>
        <v/>
      </c>
      <c r="AG17" s="45" t="str">
        <f>IF(AND('Mapa final'!$AD$10="Muy Alta",'Mapa final'!$AF$10="Leve"),CONCATENATE("R2C",'Mapa final'!$R$10),"")</f>
        <v/>
      </c>
      <c r="AH17" s="46" t="str">
        <f>IF(AND('Mapa final'!$AD$10="Muy Alta",'Mapa final'!$AF$10="Catastrófico"),CONCATENATE("R2C",'Mapa final'!$R$10),"")</f>
        <v/>
      </c>
      <c r="AI17" s="197" t="str">
        <f>IF(AND('Mapa final'!$AD$10="Muy Alta",'Mapa final'!$AF$10="Catastrófico"),CONCATENATE("R2C",'Mapa final'!$R$10),"")</f>
        <v/>
      </c>
      <c r="AJ17" s="197" t="str">
        <f>IF(AND('Mapa final'!$AD$10="Muy Alta",'Mapa final'!$AF$10="Catastrófico"),CONCATENATE("R2C",'Mapa final'!$R$10),"")</f>
        <v/>
      </c>
      <c r="AK17" s="197" t="str">
        <f>IF(AND('Mapa final'!$AD$10="Muy Alta",'Mapa final'!$AF$10="Catastrófico"),CONCATENATE("R2C",'Mapa final'!$R$10),"")</f>
        <v/>
      </c>
      <c r="AL17" s="197" t="str">
        <f>IF(AND('Mapa final'!$AD$10="Muy Alta",'Mapa final'!$AF$10="Catastrófico"),CONCATENATE("R2C",'Mapa final'!$R$10),"")</f>
        <v/>
      </c>
      <c r="AM17" s="47" t="str">
        <f>IF(AND('Mapa final'!$AD$10="Muy Alta",'Mapa final'!$AF$10="Catastrófico"),CONCATENATE("R2C",'Mapa final'!$R$10),"")</f>
        <v/>
      </c>
      <c r="AN17" s="70"/>
      <c r="AO17" s="425"/>
      <c r="AP17" s="426"/>
      <c r="AQ17" s="426"/>
      <c r="AR17" s="426"/>
      <c r="AS17" s="426"/>
      <c r="AT17" s="42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36"/>
      <c r="C18" s="336"/>
      <c r="D18" s="337"/>
      <c r="E18" s="435"/>
      <c r="F18" s="434"/>
      <c r="G18" s="434"/>
      <c r="H18" s="434"/>
      <c r="I18" s="434"/>
      <c r="J18" s="57" t="str">
        <f>IF(AND('Mapa final'!$AD$10="Alta",'Mapa final'!$AF$10="Leve"),CONCATENATE("R2C",'Mapa final'!$R$10),"")</f>
        <v/>
      </c>
      <c r="K18" s="196" t="str">
        <f>IF(AND('Mapa final'!$AD$10="Alta",'Mapa final'!$AF$10="Leve"),CONCATENATE("R2C",'Mapa final'!$R$10),"")</f>
        <v/>
      </c>
      <c r="L18" s="196" t="str">
        <f>IF(AND('Mapa final'!$AD$10="Alta",'Mapa final'!$AF$10="Leve"),CONCATENATE("R2C",'Mapa final'!$R$10),"")</f>
        <v/>
      </c>
      <c r="M18" s="196" t="str">
        <f>IF(AND('Mapa final'!$AD$10="Alta",'Mapa final'!$AF$10="Leve"),CONCATENATE("R2C",'Mapa final'!$R$10),"")</f>
        <v/>
      </c>
      <c r="N18" s="196" t="str">
        <f>IF(AND('Mapa final'!$AD$10="Alta",'Mapa final'!$AF$10="Leve"),CONCATENATE("R2C",'Mapa final'!$R$10),"")</f>
        <v/>
      </c>
      <c r="O18" s="58" t="str">
        <f>IF(AND('Mapa final'!$AD$10="Alta",'Mapa final'!$AF$10="Leve"),CONCATENATE("R2C",'Mapa final'!$R$10),"")</f>
        <v/>
      </c>
      <c r="P18" s="57" t="str">
        <f>IF(AND('Mapa final'!$AD$10="Alta",'Mapa final'!$AF$10="Leve"),CONCATENATE("R2C",'Mapa final'!$R$10),"")</f>
        <v/>
      </c>
      <c r="Q18" s="196" t="str">
        <f>IF(AND('Mapa final'!$AD$10="Alta",'Mapa final'!$AF$10="Leve"),CONCATENATE("R2C",'Mapa final'!$R$10),"")</f>
        <v/>
      </c>
      <c r="R18" s="196" t="str">
        <f>IF(AND('Mapa final'!$AD$10="Alta",'Mapa final'!$AF$10="Leve"),CONCATENATE("R2C",'Mapa final'!$R$10),"")</f>
        <v/>
      </c>
      <c r="S18" s="196" t="str">
        <f>IF(AND('Mapa final'!$AD$10="Alta",'Mapa final'!$AF$10="Leve"),CONCATENATE("R2C",'Mapa final'!$R$10),"")</f>
        <v/>
      </c>
      <c r="T18" s="196" t="str">
        <f>IF(AND('Mapa final'!$AD$10="Alta",'Mapa final'!$AF$10="Leve"),CONCATENATE("R2C",'Mapa final'!$R$10),"")</f>
        <v/>
      </c>
      <c r="U18" s="58" t="str">
        <f>IF(AND('Mapa final'!$AD$10="Alta",'Mapa final'!$AF$10="Leve"),CONCATENATE("R2C",'Mapa final'!$R$10),"")</f>
        <v/>
      </c>
      <c r="V18" s="44" t="str">
        <f>IF(AND('Mapa final'!$AD$10="Muy Alta",'Mapa final'!$AF$10="Leve"),CONCATENATE("R2C",'Mapa final'!$R$10),"")</f>
        <v/>
      </c>
      <c r="W18" s="195" t="str">
        <f>IF(AND('Mapa final'!$AD$10="Muy Alta",'Mapa final'!$AF$10="Leve"),CONCATENATE("R2C",'Mapa final'!$R$10),"")</f>
        <v/>
      </c>
      <c r="X18" s="195" t="str">
        <f>IF(AND('Mapa final'!$AD$10="Muy Alta",'Mapa final'!$AF$10="Leve"),CONCATENATE("R2C",'Mapa final'!$R$10),"")</f>
        <v/>
      </c>
      <c r="Y18" s="195" t="str">
        <f>IF(AND('Mapa final'!$AD$10="Muy Alta",'Mapa final'!$AF$10="Leve"),CONCATENATE("R2C",'Mapa final'!$R$10),"")</f>
        <v/>
      </c>
      <c r="Z18" s="195" t="str">
        <f>IF(AND('Mapa final'!$AD$10="Muy Alta",'Mapa final'!$AF$10="Leve"),CONCATENATE("R2C",'Mapa final'!$R$10),"")</f>
        <v/>
      </c>
      <c r="AA18" s="45" t="str">
        <f>IF(AND('Mapa final'!$AD$10="Muy Alta",'Mapa final'!$AF$10="Leve"),CONCATENATE("R2C",'Mapa final'!$R$10),"")</f>
        <v/>
      </c>
      <c r="AB18" s="44" t="str">
        <f>IF(AND('Mapa final'!$AD$10="Muy Alta",'Mapa final'!$AF$10="Leve"),CONCATENATE("R2C",'Mapa final'!$R$10),"")</f>
        <v/>
      </c>
      <c r="AC18" s="195" t="str">
        <f>IF(AND('Mapa final'!$AD$10="Muy Alta",'Mapa final'!$AF$10="Leve"),CONCATENATE("R2C",'Mapa final'!$R$10),"")</f>
        <v/>
      </c>
      <c r="AD18" s="195" t="str">
        <f>IF(AND('Mapa final'!$AD$10="Muy Alta",'Mapa final'!$AF$10="Leve"),CONCATENATE("R2C",'Mapa final'!$R$10),"")</f>
        <v/>
      </c>
      <c r="AE18" s="195" t="str">
        <f>IF(AND('Mapa final'!$AD$10="Muy Alta",'Mapa final'!$AF$10="Leve"),CONCATENATE("R2C",'Mapa final'!$R$10),"")</f>
        <v/>
      </c>
      <c r="AF18" s="195" t="str">
        <f>IF(AND('Mapa final'!$AD$10="Muy Alta",'Mapa final'!$AF$10="Leve"),CONCATENATE("R2C",'Mapa final'!$R$10),"")</f>
        <v/>
      </c>
      <c r="AG18" s="45" t="str">
        <f>IF(AND('Mapa final'!$AD$10="Muy Alta",'Mapa final'!$AF$10="Leve"),CONCATENATE("R2C",'Mapa final'!$R$10),"")</f>
        <v/>
      </c>
      <c r="AH18" s="46" t="str">
        <f>IF(AND('Mapa final'!$AD$10="Muy Alta",'Mapa final'!$AF$10="Catastrófico"),CONCATENATE("R2C",'Mapa final'!$R$10),"")</f>
        <v/>
      </c>
      <c r="AI18" s="197" t="str">
        <f>IF(AND('Mapa final'!$AD$10="Muy Alta",'Mapa final'!$AF$10="Catastrófico"),CONCATENATE("R2C",'Mapa final'!$R$10),"")</f>
        <v/>
      </c>
      <c r="AJ18" s="197" t="str">
        <f>IF(AND('Mapa final'!$AD$10="Muy Alta",'Mapa final'!$AF$10="Catastrófico"),CONCATENATE("R2C",'Mapa final'!$R$10),"")</f>
        <v/>
      </c>
      <c r="AK18" s="197" t="str">
        <f>IF(AND('Mapa final'!$AD$10="Muy Alta",'Mapa final'!$AF$10="Catastrófico"),CONCATENATE("R2C",'Mapa final'!$R$10),"")</f>
        <v/>
      </c>
      <c r="AL18" s="197" t="str">
        <f>IF(AND('Mapa final'!$AD$10="Muy Alta",'Mapa final'!$AF$10="Catastrófico"),CONCATENATE("R2C",'Mapa final'!$R$10),"")</f>
        <v/>
      </c>
      <c r="AM18" s="47" t="str">
        <f>IF(AND('Mapa final'!$AD$10="Muy Alta",'Mapa final'!$AF$10="Catastrófico"),CONCATENATE("R2C",'Mapa final'!$R$10),"")</f>
        <v/>
      </c>
      <c r="AN18" s="70"/>
      <c r="AO18" s="425"/>
      <c r="AP18" s="426"/>
      <c r="AQ18" s="426"/>
      <c r="AR18" s="426"/>
      <c r="AS18" s="426"/>
      <c r="AT18" s="42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36"/>
      <c r="C19" s="336"/>
      <c r="D19" s="337"/>
      <c r="E19" s="435"/>
      <c r="F19" s="434"/>
      <c r="G19" s="434"/>
      <c r="H19" s="434"/>
      <c r="I19" s="434"/>
      <c r="J19" s="57" t="str">
        <f>IF(AND('Mapa final'!$AD$10="Alta",'Mapa final'!$AF$10="Leve"),CONCATENATE("R2C",'Mapa final'!$R$10),"")</f>
        <v/>
      </c>
      <c r="K19" s="196" t="str">
        <f>IF(AND('Mapa final'!$AD$10="Alta",'Mapa final'!$AF$10="Leve"),CONCATENATE("R2C",'Mapa final'!$R$10),"")</f>
        <v/>
      </c>
      <c r="L19" s="196" t="str">
        <f>IF(AND('Mapa final'!$AD$10="Alta",'Mapa final'!$AF$10="Leve"),CONCATENATE("R2C",'Mapa final'!$R$10),"")</f>
        <v/>
      </c>
      <c r="M19" s="196" t="str">
        <f>IF(AND('Mapa final'!$AD$10="Alta",'Mapa final'!$AF$10="Leve"),CONCATENATE("R2C",'Mapa final'!$R$10),"")</f>
        <v/>
      </c>
      <c r="N19" s="196" t="str">
        <f>IF(AND('Mapa final'!$AD$10="Alta",'Mapa final'!$AF$10="Leve"),CONCATENATE("R2C",'Mapa final'!$R$10),"")</f>
        <v/>
      </c>
      <c r="O19" s="58" t="str">
        <f>IF(AND('Mapa final'!$AD$10="Alta",'Mapa final'!$AF$10="Leve"),CONCATENATE("R2C",'Mapa final'!$R$10),"")</f>
        <v/>
      </c>
      <c r="P19" s="57" t="str">
        <f>IF(AND('Mapa final'!$AD$10="Alta",'Mapa final'!$AF$10="Leve"),CONCATENATE("R2C",'Mapa final'!$R$10),"")</f>
        <v/>
      </c>
      <c r="Q19" s="196" t="str">
        <f>IF(AND('Mapa final'!$AD$10="Alta",'Mapa final'!$AF$10="Leve"),CONCATENATE("R2C",'Mapa final'!$R$10),"")</f>
        <v/>
      </c>
      <c r="R19" s="196" t="str">
        <f>IF(AND('Mapa final'!$AD$10="Alta",'Mapa final'!$AF$10="Leve"),CONCATENATE("R2C",'Mapa final'!$R$10),"")</f>
        <v/>
      </c>
      <c r="S19" s="196" t="str">
        <f>IF(AND('Mapa final'!$AD$10="Alta",'Mapa final'!$AF$10="Leve"),CONCATENATE("R2C",'Mapa final'!$R$10),"")</f>
        <v/>
      </c>
      <c r="T19" s="196" t="str">
        <f>IF(AND('Mapa final'!$AD$10="Alta",'Mapa final'!$AF$10="Leve"),CONCATENATE("R2C",'Mapa final'!$R$10),"")</f>
        <v/>
      </c>
      <c r="U19" s="58" t="str">
        <f>IF(AND('Mapa final'!$AD$10="Alta",'Mapa final'!$AF$10="Leve"),CONCATENATE("R2C",'Mapa final'!$R$10),"")</f>
        <v/>
      </c>
      <c r="V19" s="44" t="str">
        <f>IF(AND('Mapa final'!$AD$10="Muy Alta",'Mapa final'!$AF$10="Leve"),CONCATENATE("R2C",'Mapa final'!$R$10),"")</f>
        <v/>
      </c>
      <c r="W19" s="195" t="str">
        <f>IF(AND('Mapa final'!$AD$10="Muy Alta",'Mapa final'!$AF$10="Leve"),CONCATENATE("R2C",'Mapa final'!$R$10),"")</f>
        <v/>
      </c>
      <c r="X19" s="195" t="str">
        <f>IF(AND('Mapa final'!$AD$10="Muy Alta",'Mapa final'!$AF$10="Leve"),CONCATENATE("R2C",'Mapa final'!$R$10),"")</f>
        <v/>
      </c>
      <c r="Y19" s="195" t="str">
        <f>IF(AND('Mapa final'!$AD$10="Muy Alta",'Mapa final'!$AF$10="Leve"),CONCATENATE("R2C",'Mapa final'!$R$10),"")</f>
        <v/>
      </c>
      <c r="Z19" s="195" t="str">
        <f>IF(AND('Mapa final'!$AD$10="Muy Alta",'Mapa final'!$AF$10="Leve"),CONCATENATE("R2C",'Mapa final'!$R$10),"")</f>
        <v/>
      </c>
      <c r="AA19" s="45" t="str">
        <f>IF(AND('Mapa final'!$AD$10="Muy Alta",'Mapa final'!$AF$10="Leve"),CONCATENATE("R2C",'Mapa final'!$R$10),"")</f>
        <v/>
      </c>
      <c r="AB19" s="44" t="str">
        <f>IF(AND('Mapa final'!$AD$10="Muy Alta",'Mapa final'!$AF$10="Leve"),CONCATENATE("R2C",'Mapa final'!$R$10),"")</f>
        <v/>
      </c>
      <c r="AC19" s="195" t="str">
        <f>IF(AND('Mapa final'!$AD$10="Muy Alta",'Mapa final'!$AF$10="Leve"),CONCATENATE("R2C",'Mapa final'!$R$10),"")</f>
        <v/>
      </c>
      <c r="AD19" s="195" t="str">
        <f>IF(AND('Mapa final'!$AD$10="Muy Alta",'Mapa final'!$AF$10="Leve"),CONCATENATE("R2C",'Mapa final'!$R$10),"")</f>
        <v/>
      </c>
      <c r="AE19" s="195" t="str">
        <f>IF(AND('Mapa final'!$AD$10="Muy Alta",'Mapa final'!$AF$10="Leve"),CONCATENATE("R2C",'Mapa final'!$R$10),"")</f>
        <v/>
      </c>
      <c r="AF19" s="195" t="str">
        <f>IF(AND('Mapa final'!$AD$10="Muy Alta",'Mapa final'!$AF$10="Leve"),CONCATENATE("R2C",'Mapa final'!$R$10),"")</f>
        <v/>
      </c>
      <c r="AG19" s="45" t="str">
        <f>IF(AND('Mapa final'!$AD$10="Muy Alta",'Mapa final'!$AF$10="Leve"),CONCATENATE("R2C",'Mapa final'!$R$10),"")</f>
        <v/>
      </c>
      <c r="AH19" s="46" t="str">
        <f>IF(AND('Mapa final'!$AD$10="Muy Alta",'Mapa final'!$AF$10="Catastrófico"),CONCATENATE("R2C",'Mapa final'!$R$10),"")</f>
        <v/>
      </c>
      <c r="AI19" s="197" t="str">
        <f>IF(AND('Mapa final'!$AD$10="Muy Alta",'Mapa final'!$AF$10="Catastrófico"),CONCATENATE("R2C",'Mapa final'!$R$10),"")</f>
        <v/>
      </c>
      <c r="AJ19" s="197" t="str">
        <f>IF(AND('Mapa final'!$AD$10="Muy Alta",'Mapa final'!$AF$10="Catastrófico"),CONCATENATE("R2C",'Mapa final'!$R$10),"")</f>
        <v/>
      </c>
      <c r="AK19" s="197" t="str">
        <f>IF(AND('Mapa final'!$AD$10="Muy Alta",'Mapa final'!$AF$10="Catastrófico"),CONCATENATE("R2C",'Mapa final'!$R$10),"")</f>
        <v/>
      </c>
      <c r="AL19" s="197" t="str">
        <f>IF(AND('Mapa final'!$AD$10="Muy Alta",'Mapa final'!$AF$10="Catastrófico"),CONCATENATE("R2C",'Mapa final'!$R$10),"")</f>
        <v/>
      </c>
      <c r="AM19" s="47" t="str">
        <f>IF(AND('Mapa final'!$AD$10="Muy Alta",'Mapa final'!$AF$10="Catastrófico"),CONCATENATE("R2C",'Mapa final'!$R$10),"")</f>
        <v/>
      </c>
      <c r="AN19" s="70"/>
      <c r="AO19" s="425"/>
      <c r="AP19" s="426"/>
      <c r="AQ19" s="426"/>
      <c r="AR19" s="426"/>
      <c r="AS19" s="426"/>
      <c r="AT19" s="42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36"/>
      <c r="C20" s="336"/>
      <c r="D20" s="337"/>
      <c r="E20" s="435"/>
      <c r="F20" s="434"/>
      <c r="G20" s="434"/>
      <c r="H20" s="434"/>
      <c r="I20" s="434"/>
      <c r="J20" s="57" t="str">
        <f>IF(AND('Mapa final'!$AD$10="Alta",'Mapa final'!$AF$10="Leve"),CONCATENATE("R2C",'Mapa final'!$R$10),"")</f>
        <v/>
      </c>
      <c r="K20" s="196" t="str">
        <f>IF(AND('Mapa final'!$AD$10="Alta",'Mapa final'!$AF$10="Leve"),CONCATENATE("R2C",'Mapa final'!$R$10),"")</f>
        <v/>
      </c>
      <c r="L20" s="196" t="str">
        <f>IF(AND('Mapa final'!$AD$10="Alta",'Mapa final'!$AF$10="Leve"),CONCATENATE("R2C",'Mapa final'!$R$10),"")</f>
        <v/>
      </c>
      <c r="M20" s="196" t="str">
        <f>IF(AND('Mapa final'!$AD$10="Alta",'Mapa final'!$AF$10="Leve"),CONCATENATE("R2C",'Mapa final'!$R$10),"")</f>
        <v/>
      </c>
      <c r="N20" s="196" t="str">
        <f>IF(AND('Mapa final'!$AD$10="Alta",'Mapa final'!$AF$10="Leve"),CONCATENATE("R2C",'Mapa final'!$R$10),"")</f>
        <v/>
      </c>
      <c r="O20" s="58" t="str">
        <f>IF(AND('Mapa final'!$AD$10="Alta",'Mapa final'!$AF$10="Leve"),CONCATENATE("R2C",'Mapa final'!$R$10),"")</f>
        <v/>
      </c>
      <c r="P20" s="57" t="str">
        <f>IF(AND('Mapa final'!$AD$10="Alta",'Mapa final'!$AF$10="Leve"),CONCATENATE("R2C",'Mapa final'!$R$10),"")</f>
        <v/>
      </c>
      <c r="Q20" s="196" t="str">
        <f>IF(AND('Mapa final'!$AD$10="Alta",'Mapa final'!$AF$10="Leve"),CONCATENATE("R2C",'Mapa final'!$R$10),"")</f>
        <v/>
      </c>
      <c r="R20" s="196" t="str">
        <f>IF(AND('Mapa final'!$AD$10="Alta",'Mapa final'!$AF$10="Leve"),CONCATENATE("R2C",'Mapa final'!$R$10),"")</f>
        <v/>
      </c>
      <c r="S20" s="196" t="str">
        <f>IF(AND('Mapa final'!$AD$10="Alta",'Mapa final'!$AF$10="Leve"),CONCATENATE("R2C",'Mapa final'!$R$10),"")</f>
        <v/>
      </c>
      <c r="T20" s="196" t="str">
        <f>IF(AND('Mapa final'!$AD$10="Alta",'Mapa final'!$AF$10="Leve"),CONCATENATE("R2C",'Mapa final'!$R$10),"")</f>
        <v/>
      </c>
      <c r="U20" s="58" t="str">
        <f>IF(AND('Mapa final'!$AD$10="Alta",'Mapa final'!$AF$10="Leve"),CONCATENATE("R2C",'Mapa final'!$R$10),"")</f>
        <v/>
      </c>
      <c r="V20" s="44" t="str">
        <f>IF(AND('Mapa final'!$AD$10="Muy Alta",'Mapa final'!$AF$10="Leve"),CONCATENATE("R2C",'Mapa final'!$R$10),"")</f>
        <v/>
      </c>
      <c r="W20" s="195" t="str">
        <f>IF(AND('Mapa final'!$AD$10="Muy Alta",'Mapa final'!$AF$10="Leve"),CONCATENATE("R2C",'Mapa final'!$R$10),"")</f>
        <v/>
      </c>
      <c r="X20" s="195" t="str">
        <f>IF(AND('Mapa final'!$AD$10="Muy Alta",'Mapa final'!$AF$10="Leve"),CONCATENATE("R2C",'Mapa final'!$R$10),"")</f>
        <v/>
      </c>
      <c r="Y20" s="195" t="str">
        <f>IF(AND('Mapa final'!$AD$10="Muy Alta",'Mapa final'!$AF$10="Leve"),CONCATENATE("R2C",'Mapa final'!$R$10),"")</f>
        <v/>
      </c>
      <c r="Z20" s="195" t="str">
        <f>IF(AND('Mapa final'!$AD$10="Muy Alta",'Mapa final'!$AF$10="Leve"),CONCATENATE("R2C",'Mapa final'!$R$10),"")</f>
        <v/>
      </c>
      <c r="AA20" s="45" t="str">
        <f>IF(AND('Mapa final'!$AD$10="Muy Alta",'Mapa final'!$AF$10="Leve"),CONCATENATE("R2C",'Mapa final'!$R$10),"")</f>
        <v/>
      </c>
      <c r="AB20" s="44" t="str">
        <f>IF(AND('Mapa final'!$AD$10="Muy Alta",'Mapa final'!$AF$10="Leve"),CONCATENATE("R2C",'Mapa final'!$R$10),"")</f>
        <v/>
      </c>
      <c r="AC20" s="195" t="str">
        <f>IF(AND('Mapa final'!$AD$10="Muy Alta",'Mapa final'!$AF$10="Leve"),CONCATENATE("R2C",'Mapa final'!$R$10),"")</f>
        <v/>
      </c>
      <c r="AD20" s="195" t="str">
        <f>IF(AND('Mapa final'!$AD$10="Muy Alta",'Mapa final'!$AF$10="Leve"),CONCATENATE("R2C",'Mapa final'!$R$10),"")</f>
        <v/>
      </c>
      <c r="AE20" s="195" t="str">
        <f>IF(AND('Mapa final'!$AD$10="Muy Alta",'Mapa final'!$AF$10="Leve"),CONCATENATE("R2C",'Mapa final'!$R$10),"")</f>
        <v/>
      </c>
      <c r="AF20" s="195" t="str">
        <f>IF(AND('Mapa final'!$AD$10="Muy Alta",'Mapa final'!$AF$10="Leve"),CONCATENATE("R2C",'Mapa final'!$R$10),"")</f>
        <v/>
      </c>
      <c r="AG20" s="45" t="str">
        <f>IF(AND('Mapa final'!$AD$10="Muy Alta",'Mapa final'!$AF$10="Leve"),CONCATENATE("R2C",'Mapa final'!$R$10),"")</f>
        <v/>
      </c>
      <c r="AH20" s="46" t="str">
        <f>IF(AND('Mapa final'!$AD$10="Muy Alta",'Mapa final'!$AF$10="Catastrófico"),CONCATENATE("R2C",'Mapa final'!$R$10),"")</f>
        <v/>
      </c>
      <c r="AI20" s="197" t="str">
        <f>IF(AND('Mapa final'!$AD$10="Muy Alta",'Mapa final'!$AF$10="Catastrófico"),CONCATENATE("R2C",'Mapa final'!$R$10),"")</f>
        <v/>
      </c>
      <c r="AJ20" s="197" t="str">
        <f>IF(AND('Mapa final'!$AD$10="Muy Alta",'Mapa final'!$AF$10="Catastrófico"),CONCATENATE("R2C",'Mapa final'!$R$10),"")</f>
        <v/>
      </c>
      <c r="AK20" s="197" t="str">
        <f>IF(AND('Mapa final'!$AD$10="Muy Alta",'Mapa final'!$AF$10="Catastrófico"),CONCATENATE("R2C",'Mapa final'!$R$10),"")</f>
        <v/>
      </c>
      <c r="AL20" s="197" t="str">
        <f>IF(AND('Mapa final'!$AD$10="Muy Alta",'Mapa final'!$AF$10="Catastrófico"),CONCATENATE("R2C",'Mapa final'!$R$10),"")</f>
        <v/>
      </c>
      <c r="AM20" s="47" t="str">
        <f>IF(AND('Mapa final'!$AD$10="Muy Alta",'Mapa final'!$AF$10="Catastrófico"),CONCATENATE("R2C",'Mapa final'!$R$10),"")</f>
        <v/>
      </c>
      <c r="AN20" s="70"/>
      <c r="AO20" s="425"/>
      <c r="AP20" s="426"/>
      <c r="AQ20" s="426"/>
      <c r="AR20" s="426"/>
      <c r="AS20" s="426"/>
      <c r="AT20" s="42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36"/>
      <c r="C21" s="336"/>
      <c r="D21" s="337"/>
      <c r="E21" s="435"/>
      <c r="F21" s="434"/>
      <c r="G21" s="434"/>
      <c r="H21" s="434"/>
      <c r="I21" s="434"/>
      <c r="J21" s="57" t="str">
        <f>IF(AND('Mapa final'!$AD$10="Alta",'Mapa final'!$AF$10="Leve"),CONCATENATE("R2C",'Mapa final'!$R$10),"")</f>
        <v/>
      </c>
      <c r="K21" s="196" t="str">
        <f>IF(AND('Mapa final'!$AD$10="Alta",'Mapa final'!$AF$10="Leve"),CONCATENATE("R2C",'Mapa final'!$R$10),"")</f>
        <v/>
      </c>
      <c r="L21" s="196" t="str">
        <f>IF(AND('Mapa final'!$AD$10="Alta",'Mapa final'!$AF$10="Leve"),CONCATENATE("R2C",'Mapa final'!$R$10),"")</f>
        <v/>
      </c>
      <c r="M21" s="196" t="str">
        <f>IF(AND('Mapa final'!$AD$10="Alta",'Mapa final'!$AF$10="Leve"),CONCATENATE("R2C",'Mapa final'!$R$10),"")</f>
        <v/>
      </c>
      <c r="N21" s="196" t="str">
        <f>IF(AND('Mapa final'!$AD$10="Alta",'Mapa final'!$AF$10="Leve"),CONCATENATE("R2C",'Mapa final'!$R$10),"")</f>
        <v/>
      </c>
      <c r="O21" s="58" t="str">
        <f>IF(AND('Mapa final'!$AD$10="Alta",'Mapa final'!$AF$10="Leve"),CONCATENATE("R2C",'Mapa final'!$R$10),"")</f>
        <v/>
      </c>
      <c r="P21" s="57" t="str">
        <f>IF(AND('Mapa final'!$AD$10="Alta",'Mapa final'!$AF$10="Leve"),CONCATENATE("R2C",'Mapa final'!$R$10),"")</f>
        <v/>
      </c>
      <c r="Q21" s="196" t="str">
        <f>IF(AND('Mapa final'!$AD$10="Alta",'Mapa final'!$AF$10="Leve"),CONCATENATE("R2C",'Mapa final'!$R$10),"")</f>
        <v/>
      </c>
      <c r="R21" s="196" t="str">
        <f>IF(AND('Mapa final'!$AD$10="Alta",'Mapa final'!$AF$10="Leve"),CONCATENATE("R2C",'Mapa final'!$R$10),"")</f>
        <v/>
      </c>
      <c r="S21" s="196" t="str">
        <f>IF(AND('Mapa final'!$AD$10="Alta",'Mapa final'!$AF$10="Leve"),CONCATENATE("R2C",'Mapa final'!$R$10),"")</f>
        <v/>
      </c>
      <c r="T21" s="196" t="str">
        <f>IF(AND('Mapa final'!$AD$10="Alta",'Mapa final'!$AF$10="Leve"),CONCATENATE("R2C",'Mapa final'!$R$10),"")</f>
        <v/>
      </c>
      <c r="U21" s="58" t="str">
        <f>IF(AND('Mapa final'!$AD$10="Alta",'Mapa final'!$AF$10="Leve"),CONCATENATE("R2C",'Mapa final'!$R$10),"")</f>
        <v/>
      </c>
      <c r="V21" s="44" t="str">
        <f>IF(AND('Mapa final'!$AD$10="Muy Alta",'Mapa final'!$AF$10="Leve"),CONCATENATE("R2C",'Mapa final'!$R$10),"")</f>
        <v/>
      </c>
      <c r="W21" s="195" t="str">
        <f>IF(AND('Mapa final'!$AD$10="Muy Alta",'Mapa final'!$AF$10="Leve"),CONCATENATE("R2C",'Mapa final'!$R$10),"")</f>
        <v/>
      </c>
      <c r="X21" s="195" t="str">
        <f>IF(AND('Mapa final'!$AD$10="Muy Alta",'Mapa final'!$AF$10="Leve"),CONCATENATE("R2C",'Mapa final'!$R$10),"")</f>
        <v/>
      </c>
      <c r="Y21" s="195" t="str">
        <f>IF(AND('Mapa final'!$AD$10="Muy Alta",'Mapa final'!$AF$10="Leve"),CONCATENATE("R2C",'Mapa final'!$R$10),"")</f>
        <v/>
      </c>
      <c r="Z21" s="195" t="str">
        <f>IF(AND('Mapa final'!$AD$10="Muy Alta",'Mapa final'!$AF$10="Leve"),CONCATENATE("R2C",'Mapa final'!$R$10),"")</f>
        <v/>
      </c>
      <c r="AA21" s="45" t="str">
        <f>IF(AND('Mapa final'!$AD$10="Muy Alta",'Mapa final'!$AF$10="Leve"),CONCATENATE("R2C",'Mapa final'!$R$10),"")</f>
        <v/>
      </c>
      <c r="AB21" s="44" t="str">
        <f>IF(AND('Mapa final'!$AD$10="Muy Alta",'Mapa final'!$AF$10="Leve"),CONCATENATE("R2C",'Mapa final'!$R$10),"")</f>
        <v/>
      </c>
      <c r="AC21" s="195" t="str">
        <f>IF(AND('Mapa final'!$AD$10="Muy Alta",'Mapa final'!$AF$10="Leve"),CONCATENATE("R2C",'Mapa final'!$R$10),"")</f>
        <v/>
      </c>
      <c r="AD21" s="195" t="str">
        <f>IF(AND('Mapa final'!$AD$10="Muy Alta",'Mapa final'!$AF$10="Leve"),CONCATENATE("R2C",'Mapa final'!$R$10),"")</f>
        <v/>
      </c>
      <c r="AE21" s="195" t="str">
        <f>IF(AND('Mapa final'!$AD$10="Muy Alta",'Mapa final'!$AF$10="Leve"),CONCATENATE("R2C",'Mapa final'!$R$10),"")</f>
        <v/>
      </c>
      <c r="AF21" s="195" t="str">
        <f>IF(AND('Mapa final'!$AD$10="Muy Alta",'Mapa final'!$AF$10="Leve"),CONCATENATE("R2C",'Mapa final'!$R$10),"")</f>
        <v/>
      </c>
      <c r="AG21" s="45" t="str">
        <f>IF(AND('Mapa final'!$AD$10="Muy Alta",'Mapa final'!$AF$10="Leve"),CONCATENATE("R2C",'Mapa final'!$R$10),"")</f>
        <v/>
      </c>
      <c r="AH21" s="46" t="str">
        <f>IF(AND('Mapa final'!$AD$10="Muy Alta",'Mapa final'!$AF$10="Catastrófico"),CONCATENATE("R2C",'Mapa final'!$R$10),"")</f>
        <v/>
      </c>
      <c r="AI21" s="197" t="str">
        <f>IF(AND('Mapa final'!$AD$10="Muy Alta",'Mapa final'!$AF$10="Catastrófico"),CONCATENATE("R2C",'Mapa final'!$R$10),"")</f>
        <v/>
      </c>
      <c r="AJ21" s="197" t="str">
        <f>IF(AND('Mapa final'!$AD$10="Muy Alta",'Mapa final'!$AF$10="Catastrófico"),CONCATENATE("R2C",'Mapa final'!$R$10),"")</f>
        <v/>
      </c>
      <c r="AK21" s="197" t="str">
        <f>IF(AND('Mapa final'!$AD$10="Muy Alta",'Mapa final'!$AF$10="Catastrófico"),CONCATENATE("R2C",'Mapa final'!$R$10),"")</f>
        <v/>
      </c>
      <c r="AL21" s="197" t="str">
        <f>IF(AND('Mapa final'!$AD$10="Muy Alta",'Mapa final'!$AF$10="Catastrófico"),CONCATENATE("R2C",'Mapa final'!$R$10),"")</f>
        <v/>
      </c>
      <c r="AM21" s="47" t="str">
        <f>IF(AND('Mapa final'!$AD$10="Muy Alta",'Mapa final'!$AF$10="Catastrófico"),CONCATENATE("R2C",'Mapa final'!$R$10),"")</f>
        <v/>
      </c>
      <c r="AN21" s="70"/>
      <c r="AO21" s="425"/>
      <c r="AP21" s="426"/>
      <c r="AQ21" s="426"/>
      <c r="AR21" s="426"/>
      <c r="AS21" s="426"/>
      <c r="AT21" s="427"/>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36"/>
      <c r="C22" s="336"/>
      <c r="D22" s="337"/>
      <c r="E22" s="435"/>
      <c r="F22" s="434"/>
      <c r="G22" s="434"/>
      <c r="H22" s="434"/>
      <c r="I22" s="434"/>
      <c r="J22" s="57" t="str">
        <f>IF(AND('Mapa final'!$AD$10="Alta",'Mapa final'!$AF$10="Leve"),CONCATENATE("R2C",'Mapa final'!$R$10),"")</f>
        <v/>
      </c>
      <c r="K22" s="196" t="str">
        <f>IF(AND('Mapa final'!$AD$10="Alta",'Mapa final'!$AF$10="Leve"),CONCATENATE("R2C",'Mapa final'!$R$10),"")</f>
        <v/>
      </c>
      <c r="L22" s="196" t="str">
        <f>IF(AND('Mapa final'!$AD$10="Alta",'Mapa final'!$AF$10="Leve"),CONCATENATE("R2C",'Mapa final'!$R$10),"")</f>
        <v/>
      </c>
      <c r="M22" s="196" t="str">
        <f>IF(AND('Mapa final'!$AD$10="Alta",'Mapa final'!$AF$10="Leve"),CONCATENATE("R2C",'Mapa final'!$R$10),"")</f>
        <v/>
      </c>
      <c r="N22" s="196" t="str">
        <f>IF(AND('Mapa final'!$AD$10="Alta",'Mapa final'!$AF$10="Leve"),CONCATENATE("R2C",'Mapa final'!$R$10),"")</f>
        <v/>
      </c>
      <c r="O22" s="58" t="str">
        <f>IF(AND('Mapa final'!$AD$10="Alta",'Mapa final'!$AF$10="Leve"),CONCATENATE("R2C",'Mapa final'!$R$10),"")</f>
        <v/>
      </c>
      <c r="P22" s="57" t="str">
        <f>IF(AND('Mapa final'!$AD$10="Alta",'Mapa final'!$AF$10="Leve"),CONCATENATE("R2C",'Mapa final'!$R$10),"")</f>
        <v/>
      </c>
      <c r="Q22" s="196" t="str">
        <f>IF(AND('Mapa final'!$AD$10="Alta",'Mapa final'!$AF$10="Leve"),CONCATENATE("R2C",'Mapa final'!$R$10),"")</f>
        <v/>
      </c>
      <c r="R22" s="196" t="str">
        <f>IF(AND('Mapa final'!$AD$10="Alta",'Mapa final'!$AF$10="Leve"),CONCATENATE("R2C",'Mapa final'!$R$10),"")</f>
        <v/>
      </c>
      <c r="S22" s="196" t="str">
        <f>IF(AND('Mapa final'!$AD$10="Alta",'Mapa final'!$AF$10="Leve"),CONCATENATE("R2C",'Mapa final'!$R$10),"")</f>
        <v/>
      </c>
      <c r="T22" s="196" t="str">
        <f>IF(AND('Mapa final'!$AD$10="Alta",'Mapa final'!$AF$10="Leve"),CONCATENATE("R2C",'Mapa final'!$R$10),"")</f>
        <v/>
      </c>
      <c r="U22" s="58" t="str">
        <f>IF(AND('Mapa final'!$AD$10="Alta",'Mapa final'!$AF$10="Leve"),CONCATENATE("R2C",'Mapa final'!$R$10),"")</f>
        <v/>
      </c>
      <c r="V22" s="44" t="str">
        <f>IF(AND('Mapa final'!$AD$10="Muy Alta",'Mapa final'!$AF$10="Leve"),CONCATENATE("R2C",'Mapa final'!$R$10),"")</f>
        <v/>
      </c>
      <c r="W22" s="195" t="str">
        <f>IF(AND('Mapa final'!$AD$10="Muy Alta",'Mapa final'!$AF$10="Leve"),CONCATENATE("R2C",'Mapa final'!$R$10),"")</f>
        <v/>
      </c>
      <c r="X22" s="195" t="str">
        <f>IF(AND('Mapa final'!$AD$10="Muy Alta",'Mapa final'!$AF$10="Leve"),CONCATENATE("R2C",'Mapa final'!$R$10),"")</f>
        <v/>
      </c>
      <c r="Y22" s="195" t="str">
        <f>IF(AND('Mapa final'!$AD$10="Muy Alta",'Mapa final'!$AF$10="Leve"),CONCATENATE("R2C",'Mapa final'!$R$10),"")</f>
        <v/>
      </c>
      <c r="Z22" s="195" t="str">
        <f>IF(AND('Mapa final'!$AD$10="Muy Alta",'Mapa final'!$AF$10="Leve"),CONCATENATE("R2C",'Mapa final'!$R$10),"")</f>
        <v/>
      </c>
      <c r="AA22" s="45" t="str">
        <f>IF(AND('Mapa final'!$AD$10="Muy Alta",'Mapa final'!$AF$10="Leve"),CONCATENATE("R2C",'Mapa final'!$R$10),"")</f>
        <v/>
      </c>
      <c r="AB22" s="44" t="str">
        <f>IF(AND('Mapa final'!$AD$10="Muy Alta",'Mapa final'!$AF$10="Leve"),CONCATENATE("R2C",'Mapa final'!$R$10),"")</f>
        <v/>
      </c>
      <c r="AC22" s="195" t="str">
        <f>IF(AND('Mapa final'!$AD$10="Muy Alta",'Mapa final'!$AF$10="Leve"),CONCATENATE("R2C",'Mapa final'!$R$10),"")</f>
        <v/>
      </c>
      <c r="AD22" s="195" t="str">
        <f>IF(AND('Mapa final'!$AD$10="Muy Alta",'Mapa final'!$AF$10="Leve"),CONCATENATE("R2C",'Mapa final'!$R$10),"")</f>
        <v/>
      </c>
      <c r="AE22" s="195" t="str">
        <f>IF(AND('Mapa final'!$AD$10="Muy Alta",'Mapa final'!$AF$10="Leve"),CONCATENATE("R2C",'Mapa final'!$R$10),"")</f>
        <v/>
      </c>
      <c r="AF22" s="195" t="str">
        <f>IF(AND('Mapa final'!$AD$10="Muy Alta",'Mapa final'!$AF$10="Leve"),CONCATENATE("R2C",'Mapa final'!$R$10),"")</f>
        <v/>
      </c>
      <c r="AG22" s="45" t="str">
        <f>IF(AND('Mapa final'!$AD$10="Muy Alta",'Mapa final'!$AF$10="Leve"),CONCATENATE("R2C",'Mapa final'!$R$10),"")</f>
        <v/>
      </c>
      <c r="AH22" s="46" t="str">
        <f>IF(AND('Mapa final'!$AD$10="Muy Alta",'Mapa final'!$AF$10="Catastrófico"),CONCATENATE("R2C",'Mapa final'!$R$10),"")</f>
        <v/>
      </c>
      <c r="AI22" s="197" t="str">
        <f>IF(AND('Mapa final'!$AD$10="Muy Alta",'Mapa final'!$AF$10="Catastrófico"),CONCATENATE("R2C",'Mapa final'!$R$10),"")</f>
        <v/>
      </c>
      <c r="AJ22" s="197" t="str">
        <f>IF(AND('Mapa final'!$AD$10="Muy Alta",'Mapa final'!$AF$10="Catastrófico"),CONCATENATE("R2C",'Mapa final'!$R$10),"")</f>
        <v/>
      </c>
      <c r="AK22" s="197" t="str">
        <f>IF(AND('Mapa final'!$AD$10="Muy Alta",'Mapa final'!$AF$10="Catastrófico"),CONCATENATE("R2C",'Mapa final'!$R$10),"")</f>
        <v/>
      </c>
      <c r="AL22" s="197" t="str">
        <f>IF(AND('Mapa final'!$AD$10="Muy Alta",'Mapa final'!$AF$10="Catastrófico"),CONCATENATE("R2C",'Mapa final'!$R$10),"")</f>
        <v/>
      </c>
      <c r="AM22" s="47" t="str">
        <f>IF(AND('Mapa final'!$AD$10="Muy Alta",'Mapa final'!$AF$10="Catastrófico"),CONCATENATE("R2C",'Mapa final'!$R$10),"")</f>
        <v/>
      </c>
      <c r="AN22" s="70"/>
      <c r="AO22" s="425"/>
      <c r="AP22" s="426"/>
      <c r="AQ22" s="426"/>
      <c r="AR22" s="426"/>
      <c r="AS22" s="426"/>
      <c r="AT22" s="427"/>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36"/>
      <c r="C23" s="336"/>
      <c r="D23" s="337"/>
      <c r="E23" s="435"/>
      <c r="F23" s="434"/>
      <c r="G23" s="434"/>
      <c r="H23" s="434"/>
      <c r="I23" s="434"/>
      <c r="J23" s="57" t="str">
        <f>IF(AND('Mapa final'!$AD$10="Alta",'Mapa final'!$AF$10="Leve"),CONCATENATE("R2C",'Mapa final'!$R$10),"")</f>
        <v/>
      </c>
      <c r="K23" s="196" t="str">
        <f>IF(AND('Mapa final'!$AD$10="Alta",'Mapa final'!$AF$10="Leve"),CONCATENATE("R2C",'Mapa final'!$R$10),"")</f>
        <v/>
      </c>
      <c r="L23" s="196" t="str">
        <f>IF(AND('Mapa final'!$AD$10="Alta",'Mapa final'!$AF$10="Leve"),CONCATENATE("R2C",'Mapa final'!$R$10),"")</f>
        <v/>
      </c>
      <c r="M23" s="196" t="str">
        <f>IF(AND('Mapa final'!$AD$10="Alta",'Mapa final'!$AF$10="Leve"),CONCATENATE("R2C",'Mapa final'!$R$10),"")</f>
        <v/>
      </c>
      <c r="N23" s="196" t="str">
        <f>IF(AND('Mapa final'!$AD$10="Alta",'Mapa final'!$AF$10="Leve"),CONCATENATE("R2C",'Mapa final'!$R$10),"")</f>
        <v/>
      </c>
      <c r="O23" s="58" t="str">
        <f>IF(AND('Mapa final'!$AD$10="Alta",'Mapa final'!$AF$10="Leve"),CONCATENATE("R2C",'Mapa final'!$R$10),"")</f>
        <v/>
      </c>
      <c r="P23" s="57" t="str">
        <f>IF(AND('Mapa final'!$AD$10="Alta",'Mapa final'!$AF$10="Leve"),CONCATENATE("R2C",'Mapa final'!$R$10),"")</f>
        <v/>
      </c>
      <c r="Q23" s="196" t="str">
        <f>IF(AND('Mapa final'!$AD$10="Alta",'Mapa final'!$AF$10="Leve"),CONCATENATE("R2C",'Mapa final'!$R$10),"")</f>
        <v/>
      </c>
      <c r="R23" s="196" t="str">
        <f>IF(AND('Mapa final'!$AD$10="Alta",'Mapa final'!$AF$10="Leve"),CONCATENATE("R2C",'Mapa final'!$R$10),"")</f>
        <v/>
      </c>
      <c r="S23" s="196" t="str">
        <f>IF(AND('Mapa final'!$AD$10="Alta",'Mapa final'!$AF$10="Leve"),CONCATENATE("R2C",'Mapa final'!$R$10),"")</f>
        <v/>
      </c>
      <c r="T23" s="196" t="str">
        <f>IF(AND('Mapa final'!$AD$10="Alta",'Mapa final'!$AF$10="Leve"),CONCATENATE("R2C",'Mapa final'!$R$10),"")</f>
        <v/>
      </c>
      <c r="U23" s="58" t="str">
        <f>IF(AND('Mapa final'!$AD$10="Alta",'Mapa final'!$AF$10="Leve"),CONCATENATE("R2C",'Mapa final'!$R$10),"")</f>
        <v/>
      </c>
      <c r="V23" s="44" t="str">
        <f>IF(AND('Mapa final'!$AD$10="Muy Alta",'Mapa final'!$AF$10="Leve"),CONCATENATE("R2C",'Mapa final'!$R$10),"")</f>
        <v/>
      </c>
      <c r="W23" s="195" t="str">
        <f>IF(AND('Mapa final'!$AD$10="Muy Alta",'Mapa final'!$AF$10="Leve"),CONCATENATE("R2C",'Mapa final'!$R$10),"")</f>
        <v/>
      </c>
      <c r="X23" s="195" t="str">
        <f>IF(AND('Mapa final'!$AD$10="Muy Alta",'Mapa final'!$AF$10="Leve"),CONCATENATE("R2C",'Mapa final'!$R$10),"")</f>
        <v/>
      </c>
      <c r="Y23" s="195" t="str">
        <f>IF(AND('Mapa final'!$AD$10="Muy Alta",'Mapa final'!$AF$10="Leve"),CONCATENATE("R2C",'Mapa final'!$R$10),"")</f>
        <v/>
      </c>
      <c r="Z23" s="195" t="str">
        <f>IF(AND('Mapa final'!$AD$10="Muy Alta",'Mapa final'!$AF$10="Leve"),CONCATENATE("R2C",'Mapa final'!$R$10),"")</f>
        <v/>
      </c>
      <c r="AA23" s="45" t="str">
        <f>IF(AND('Mapa final'!$AD$10="Muy Alta",'Mapa final'!$AF$10="Leve"),CONCATENATE("R2C",'Mapa final'!$R$10),"")</f>
        <v/>
      </c>
      <c r="AB23" s="44" t="str">
        <f>IF(AND('Mapa final'!$AD$10="Muy Alta",'Mapa final'!$AF$10="Leve"),CONCATENATE("R2C",'Mapa final'!$R$10),"")</f>
        <v/>
      </c>
      <c r="AC23" s="195" t="str">
        <f>IF(AND('Mapa final'!$AD$10="Muy Alta",'Mapa final'!$AF$10="Leve"),CONCATENATE("R2C",'Mapa final'!$R$10),"")</f>
        <v/>
      </c>
      <c r="AD23" s="195" t="str">
        <f>IF(AND('Mapa final'!$AD$10="Muy Alta",'Mapa final'!$AF$10="Leve"),CONCATENATE("R2C",'Mapa final'!$R$10),"")</f>
        <v/>
      </c>
      <c r="AE23" s="195" t="str">
        <f>IF(AND('Mapa final'!$AD$10="Muy Alta",'Mapa final'!$AF$10="Leve"),CONCATENATE("R2C",'Mapa final'!$R$10),"")</f>
        <v/>
      </c>
      <c r="AF23" s="195" t="str">
        <f>IF(AND('Mapa final'!$AD$10="Muy Alta",'Mapa final'!$AF$10="Leve"),CONCATENATE("R2C",'Mapa final'!$R$10),"")</f>
        <v/>
      </c>
      <c r="AG23" s="45" t="str">
        <f>IF(AND('Mapa final'!$AD$10="Muy Alta",'Mapa final'!$AF$10="Leve"),CONCATENATE("R2C",'Mapa final'!$R$10),"")</f>
        <v/>
      </c>
      <c r="AH23" s="46" t="str">
        <f>IF(AND('Mapa final'!$AD$10="Muy Alta",'Mapa final'!$AF$10="Catastrófico"),CONCATENATE("R2C",'Mapa final'!$R$10),"")</f>
        <v/>
      </c>
      <c r="AI23" s="197" t="str">
        <f>IF(AND('Mapa final'!$AD$10="Muy Alta",'Mapa final'!$AF$10="Catastrófico"),CONCATENATE("R2C",'Mapa final'!$R$10),"")</f>
        <v/>
      </c>
      <c r="AJ23" s="197" t="str">
        <f>IF(AND('Mapa final'!$AD$10="Muy Alta",'Mapa final'!$AF$10="Catastrófico"),CONCATENATE("R2C",'Mapa final'!$R$10),"")</f>
        <v/>
      </c>
      <c r="AK23" s="197" t="str">
        <f>IF(AND('Mapa final'!$AD$10="Muy Alta",'Mapa final'!$AF$10="Catastrófico"),CONCATENATE("R2C",'Mapa final'!$R$10),"")</f>
        <v/>
      </c>
      <c r="AL23" s="197" t="str">
        <f>IF(AND('Mapa final'!$AD$10="Muy Alta",'Mapa final'!$AF$10="Catastrófico"),CONCATENATE("R2C",'Mapa final'!$R$10),"")</f>
        <v/>
      </c>
      <c r="AM23" s="47" t="str">
        <f>IF(AND('Mapa final'!$AD$10="Muy Alta",'Mapa final'!$AF$10="Catastrófico"),CONCATENATE("R2C",'Mapa final'!$R$10),"")</f>
        <v/>
      </c>
      <c r="AN23" s="70"/>
      <c r="AO23" s="425"/>
      <c r="AP23" s="426"/>
      <c r="AQ23" s="426"/>
      <c r="AR23" s="426"/>
      <c r="AS23" s="426"/>
      <c r="AT23" s="427"/>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36"/>
      <c r="C24" s="336"/>
      <c r="D24" s="337"/>
      <c r="E24" s="435"/>
      <c r="F24" s="434"/>
      <c r="G24" s="434"/>
      <c r="H24" s="434"/>
      <c r="I24" s="434"/>
      <c r="J24" s="57" t="str">
        <f>IF(AND('Mapa final'!$AD$10="Alta",'Mapa final'!$AF$10="Leve"),CONCATENATE("R2C",'Mapa final'!$R$10),"")</f>
        <v/>
      </c>
      <c r="K24" s="196" t="str">
        <f>IF(AND('Mapa final'!$AD$10="Alta",'Mapa final'!$AF$10="Leve"),CONCATENATE("R2C",'Mapa final'!$R$10),"")</f>
        <v/>
      </c>
      <c r="L24" s="196" t="str">
        <f>IF(AND('Mapa final'!$AD$10="Alta",'Mapa final'!$AF$10="Leve"),CONCATENATE("R2C",'Mapa final'!$R$10),"")</f>
        <v/>
      </c>
      <c r="M24" s="196" t="str">
        <f>IF(AND('Mapa final'!$AD$10="Alta",'Mapa final'!$AF$10="Leve"),CONCATENATE("R2C",'Mapa final'!$R$10),"")</f>
        <v/>
      </c>
      <c r="N24" s="196" t="str">
        <f>IF(AND('Mapa final'!$AD$10="Alta",'Mapa final'!$AF$10="Leve"),CONCATENATE("R2C",'Mapa final'!$R$10),"")</f>
        <v/>
      </c>
      <c r="O24" s="58" t="str">
        <f>IF(AND('Mapa final'!$AD$10="Alta",'Mapa final'!$AF$10="Leve"),CONCATENATE("R2C",'Mapa final'!$R$10),"")</f>
        <v/>
      </c>
      <c r="P24" s="57" t="str">
        <f>IF(AND('Mapa final'!$AD$10="Alta",'Mapa final'!$AF$10="Leve"),CONCATENATE("R2C",'Mapa final'!$R$10),"")</f>
        <v/>
      </c>
      <c r="Q24" s="196" t="str">
        <f>IF(AND('Mapa final'!$AD$10="Alta",'Mapa final'!$AF$10="Leve"),CONCATENATE("R2C",'Mapa final'!$R$10),"")</f>
        <v/>
      </c>
      <c r="R24" s="196" t="str">
        <f>IF(AND('Mapa final'!$AD$10="Alta",'Mapa final'!$AF$10="Leve"),CONCATENATE("R2C",'Mapa final'!$R$10),"")</f>
        <v/>
      </c>
      <c r="S24" s="196" t="str">
        <f>IF(AND('Mapa final'!$AD$10="Alta",'Mapa final'!$AF$10="Leve"),CONCATENATE("R2C",'Mapa final'!$R$10),"")</f>
        <v/>
      </c>
      <c r="T24" s="196" t="str">
        <f>IF(AND('Mapa final'!$AD$10="Alta",'Mapa final'!$AF$10="Leve"),CONCATENATE("R2C",'Mapa final'!$R$10),"")</f>
        <v/>
      </c>
      <c r="U24" s="58" t="str">
        <f>IF(AND('Mapa final'!$AD$10="Alta",'Mapa final'!$AF$10="Leve"),CONCATENATE("R2C",'Mapa final'!$R$10),"")</f>
        <v/>
      </c>
      <c r="V24" s="44" t="str">
        <f>IF(AND('Mapa final'!$AD$10="Muy Alta",'Mapa final'!$AF$10="Leve"),CONCATENATE("R2C",'Mapa final'!$R$10),"")</f>
        <v/>
      </c>
      <c r="W24" s="195" t="str">
        <f>IF(AND('Mapa final'!$AD$10="Muy Alta",'Mapa final'!$AF$10="Leve"),CONCATENATE("R2C",'Mapa final'!$R$10),"")</f>
        <v/>
      </c>
      <c r="X24" s="195" t="str">
        <f>IF(AND('Mapa final'!$AD$10="Muy Alta",'Mapa final'!$AF$10="Leve"),CONCATENATE("R2C",'Mapa final'!$R$10),"")</f>
        <v/>
      </c>
      <c r="Y24" s="195" t="str">
        <f>IF(AND('Mapa final'!$AD$10="Muy Alta",'Mapa final'!$AF$10="Leve"),CONCATENATE("R2C",'Mapa final'!$R$10),"")</f>
        <v/>
      </c>
      <c r="Z24" s="195" t="str">
        <f>IF(AND('Mapa final'!$AD$10="Muy Alta",'Mapa final'!$AF$10="Leve"),CONCATENATE("R2C",'Mapa final'!$R$10),"")</f>
        <v/>
      </c>
      <c r="AA24" s="45" t="str">
        <f>IF(AND('Mapa final'!$AD$10="Muy Alta",'Mapa final'!$AF$10="Leve"),CONCATENATE("R2C",'Mapa final'!$R$10),"")</f>
        <v/>
      </c>
      <c r="AB24" s="44" t="str">
        <f>IF(AND('Mapa final'!$AD$10="Muy Alta",'Mapa final'!$AF$10="Leve"),CONCATENATE("R2C",'Mapa final'!$R$10),"")</f>
        <v/>
      </c>
      <c r="AC24" s="195" t="str">
        <f>IF(AND('Mapa final'!$AD$10="Muy Alta",'Mapa final'!$AF$10="Leve"),CONCATENATE("R2C",'Mapa final'!$R$10),"")</f>
        <v/>
      </c>
      <c r="AD24" s="195" t="str">
        <f>IF(AND('Mapa final'!$AD$10="Muy Alta",'Mapa final'!$AF$10="Leve"),CONCATENATE("R2C",'Mapa final'!$R$10),"")</f>
        <v/>
      </c>
      <c r="AE24" s="195" t="str">
        <f>IF(AND('Mapa final'!$AD$10="Muy Alta",'Mapa final'!$AF$10="Leve"),CONCATENATE("R2C",'Mapa final'!$R$10),"")</f>
        <v/>
      </c>
      <c r="AF24" s="195" t="str">
        <f>IF(AND('Mapa final'!$AD$10="Muy Alta",'Mapa final'!$AF$10="Leve"),CONCATENATE("R2C",'Mapa final'!$R$10),"")</f>
        <v/>
      </c>
      <c r="AG24" s="45" t="str">
        <f>IF(AND('Mapa final'!$AD$10="Muy Alta",'Mapa final'!$AF$10="Leve"),CONCATENATE("R2C",'Mapa final'!$R$10),"")</f>
        <v/>
      </c>
      <c r="AH24" s="46" t="str">
        <f>IF(AND('Mapa final'!$AD$10="Muy Alta",'Mapa final'!$AF$10="Catastrófico"),CONCATENATE("R2C",'Mapa final'!$R$10),"")</f>
        <v/>
      </c>
      <c r="AI24" s="197" t="str">
        <f>IF(AND('Mapa final'!$AD$10="Muy Alta",'Mapa final'!$AF$10="Catastrófico"),CONCATENATE("R2C",'Mapa final'!$R$10),"")</f>
        <v/>
      </c>
      <c r="AJ24" s="197" t="str">
        <f>IF(AND('Mapa final'!$AD$10="Muy Alta",'Mapa final'!$AF$10="Catastrófico"),CONCATENATE("R2C",'Mapa final'!$R$10),"")</f>
        <v/>
      </c>
      <c r="AK24" s="197" t="str">
        <f>IF(AND('Mapa final'!$AD$10="Muy Alta",'Mapa final'!$AF$10="Catastrófico"),CONCATENATE("R2C",'Mapa final'!$R$10),"")</f>
        <v/>
      </c>
      <c r="AL24" s="197" t="str">
        <f>IF(AND('Mapa final'!$AD$10="Muy Alta",'Mapa final'!$AF$10="Catastrófico"),CONCATENATE("R2C",'Mapa final'!$R$10),"")</f>
        <v/>
      </c>
      <c r="AM24" s="47" t="str">
        <f>IF(AND('Mapa final'!$AD$10="Muy Alta",'Mapa final'!$AF$10="Catastrófico"),CONCATENATE("R2C",'Mapa final'!$R$10),"")</f>
        <v/>
      </c>
      <c r="AN24" s="70"/>
      <c r="AO24" s="425"/>
      <c r="AP24" s="426"/>
      <c r="AQ24" s="426"/>
      <c r="AR24" s="426"/>
      <c r="AS24" s="426"/>
      <c r="AT24" s="427"/>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36"/>
      <c r="C25" s="336"/>
      <c r="D25" s="337"/>
      <c r="E25" s="436"/>
      <c r="F25" s="437"/>
      <c r="G25" s="437"/>
      <c r="H25" s="437"/>
      <c r="I25" s="437"/>
      <c r="J25" s="59" t="str">
        <f>IF(AND('Mapa final'!$AD$10="Alta",'Mapa final'!$AF$10="Leve"),CONCATENATE("R2C",'Mapa final'!$R$10),"")</f>
        <v/>
      </c>
      <c r="K25" s="60" t="str">
        <f>IF(AND('Mapa final'!$AD$10="Alta",'Mapa final'!$AF$10="Leve"),CONCATENATE("R2C",'Mapa final'!$R$10),"")</f>
        <v/>
      </c>
      <c r="L25" s="60" t="str">
        <f>IF(AND('Mapa final'!$AD$10="Alta",'Mapa final'!$AF$10="Leve"),CONCATENATE("R2C",'Mapa final'!$R$10),"")</f>
        <v/>
      </c>
      <c r="M25" s="60" t="str">
        <f>IF(AND('Mapa final'!$AD$10="Alta",'Mapa final'!$AF$10="Leve"),CONCATENATE("R2C",'Mapa final'!$R$10),"")</f>
        <v/>
      </c>
      <c r="N25" s="60" t="str">
        <f>IF(AND('Mapa final'!$AD$10="Alta",'Mapa final'!$AF$10="Leve"),CONCATENATE("R2C",'Mapa final'!$R$10),"")</f>
        <v/>
      </c>
      <c r="O25" s="61" t="str">
        <f>IF(AND('Mapa final'!$AD$10="Alta",'Mapa final'!$AF$10="Leve"),CONCATENATE("R2C",'Mapa final'!$R$10),"")</f>
        <v/>
      </c>
      <c r="P25" s="59" t="str">
        <f>IF(AND('Mapa final'!$AD$10="Alta",'Mapa final'!$AF$10="Leve"),CONCATENATE("R2C",'Mapa final'!$R$10),"")</f>
        <v/>
      </c>
      <c r="Q25" s="60" t="str">
        <f>IF(AND('Mapa final'!$AD$10="Alta",'Mapa final'!$AF$10="Leve"),CONCATENATE("R2C",'Mapa final'!$R$10),"")</f>
        <v/>
      </c>
      <c r="R25" s="60" t="str">
        <f>IF(AND('Mapa final'!$AD$10="Alta",'Mapa final'!$AF$10="Leve"),CONCATENATE("R2C",'Mapa final'!$R$10),"")</f>
        <v/>
      </c>
      <c r="S25" s="60" t="str">
        <f>IF(AND('Mapa final'!$AD$10="Alta",'Mapa final'!$AF$10="Leve"),CONCATENATE("R2C",'Mapa final'!$R$10),"")</f>
        <v/>
      </c>
      <c r="T25" s="60" t="str">
        <f>IF(AND('Mapa final'!$AD$10="Alta",'Mapa final'!$AF$10="Leve"),CONCATENATE("R2C",'Mapa final'!$R$10),"")</f>
        <v/>
      </c>
      <c r="U25" s="61" t="str">
        <f>IF(AND('Mapa final'!$AD$10="Alta",'Mapa final'!$AF$10="Leve"),CONCATENATE("R2C",'Mapa final'!$R$10),"")</f>
        <v/>
      </c>
      <c r="V25" s="48" t="str">
        <f>IF(AND('Mapa final'!$AD$10="Muy Alta",'Mapa final'!$AF$10="Leve"),CONCATENATE("R2C",'Mapa final'!$R$10),"")</f>
        <v/>
      </c>
      <c r="W25" s="49" t="str">
        <f>IF(AND('Mapa final'!$AD$10="Muy Alta",'Mapa final'!$AF$10="Leve"),CONCATENATE("R2C",'Mapa final'!$R$10),"")</f>
        <v/>
      </c>
      <c r="X25" s="49" t="str">
        <f>IF(AND('Mapa final'!$AD$10="Muy Alta",'Mapa final'!$AF$10="Leve"),CONCATENATE("R2C",'Mapa final'!$R$10),"")</f>
        <v/>
      </c>
      <c r="Y25" s="49" t="str">
        <f>IF(AND('Mapa final'!$AD$10="Muy Alta",'Mapa final'!$AF$10="Leve"),CONCATENATE("R2C",'Mapa final'!$R$10),"")</f>
        <v/>
      </c>
      <c r="Z25" s="49" t="str">
        <f>IF(AND('Mapa final'!$AD$10="Muy Alta",'Mapa final'!$AF$10="Leve"),CONCATENATE("R2C",'Mapa final'!$R$10),"")</f>
        <v/>
      </c>
      <c r="AA25" s="50" t="str">
        <f>IF(AND('Mapa final'!$AD$10="Muy Alta",'Mapa final'!$AF$10="Leve"),CONCATENATE("R2C",'Mapa final'!$R$10),"")</f>
        <v/>
      </c>
      <c r="AB25" s="48" t="str">
        <f>IF(AND('Mapa final'!$AD$10="Muy Alta",'Mapa final'!$AF$10="Leve"),CONCATENATE("R2C",'Mapa final'!$R$10),"")</f>
        <v/>
      </c>
      <c r="AC25" s="49" t="str">
        <f>IF(AND('Mapa final'!$AD$10="Muy Alta",'Mapa final'!$AF$10="Leve"),CONCATENATE("R2C",'Mapa final'!$R$10),"")</f>
        <v/>
      </c>
      <c r="AD25" s="49" t="str">
        <f>IF(AND('Mapa final'!$AD$10="Muy Alta",'Mapa final'!$AF$10="Leve"),CONCATENATE("R2C",'Mapa final'!$R$10),"")</f>
        <v/>
      </c>
      <c r="AE25" s="49" t="str">
        <f>IF(AND('Mapa final'!$AD$10="Muy Alta",'Mapa final'!$AF$10="Leve"),CONCATENATE("R2C",'Mapa final'!$R$10),"")</f>
        <v/>
      </c>
      <c r="AF25" s="49" t="str">
        <f>IF(AND('Mapa final'!$AD$10="Muy Alta",'Mapa final'!$AF$10="Leve"),CONCATENATE("R2C",'Mapa final'!$R$10),"")</f>
        <v/>
      </c>
      <c r="AG25" s="50" t="str">
        <f>IF(AND('Mapa final'!$AD$10="Muy Alta",'Mapa final'!$AF$10="Leve"),CONCATENATE("R2C",'Mapa final'!$R$10),"")</f>
        <v/>
      </c>
      <c r="AH25" s="51" t="str">
        <f>IF(AND('Mapa final'!$AD$10="Muy Alta",'Mapa final'!$AF$10="Catastrófico"),CONCATENATE("R2C",'Mapa final'!$R$10),"")</f>
        <v/>
      </c>
      <c r="AI25" s="52" t="str">
        <f>IF(AND('Mapa final'!$AD$10="Muy Alta",'Mapa final'!$AF$10="Catastrófico"),CONCATENATE("R2C",'Mapa final'!$R$10),"")</f>
        <v/>
      </c>
      <c r="AJ25" s="52" t="str">
        <f>IF(AND('Mapa final'!$AD$10="Muy Alta",'Mapa final'!$AF$10="Catastrófico"),CONCATENATE("R2C",'Mapa final'!$R$10),"")</f>
        <v/>
      </c>
      <c r="AK25" s="52" t="str">
        <f>IF(AND('Mapa final'!$AD$10="Muy Alta",'Mapa final'!$AF$10="Catastrófico"),CONCATENATE("R2C",'Mapa final'!$R$10),"")</f>
        <v/>
      </c>
      <c r="AL25" s="52" t="str">
        <f>IF(AND('Mapa final'!$AD$10="Muy Alta",'Mapa final'!$AF$10="Catastrófico"),CONCATENATE("R2C",'Mapa final'!$R$10),"")</f>
        <v/>
      </c>
      <c r="AM25" s="53" t="str">
        <f>IF(AND('Mapa final'!$AD$10="Muy Alta",'Mapa final'!$AF$10="Catastrófico"),CONCATENATE("R2C",'Mapa final'!$R$10),"")</f>
        <v/>
      </c>
      <c r="AN25" s="70"/>
      <c r="AO25" s="428"/>
      <c r="AP25" s="429"/>
      <c r="AQ25" s="429"/>
      <c r="AR25" s="429"/>
      <c r="AS25" s="429"/>
      <c r="AT25" s="43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36"/>
      <c r="C26" s="336"/>
      <c r="D26" s="337"/>
      <c r="E26" s="431" t="s">
        <v>114</v>
      </c>
      <c r="F26" s="432"/>
      <c r="G26" s="432"/>
      <c r="H26" s="432"/>
      <c r="I26" s="469"/>
      <c r="J26" s="54" t="str">
        <f>IF(AND('Mapa final'!$AD$10="Alta",'Mapa final'!$AF$10="Leve"),CONCATENATE("R2C",'Mapa final'!$R$10),"")</f>
        <v/>
      </c>
      <c r="K26" s="55" t="str">
        <f>IF(AND('Mapa final'!$AD$10="Alta",'Mapa final'!$AF$10="Leve"),CONCATENATE("R2C",'Mapa final'!$R$10),"")</f>
        <v/>
      </c>
      <c r="L26" s="55" t="str">
        <f>IF(AND('Mapa final'!$AD$10="Alta",'Mapa final'!$AF$10="Leve"),CONCATENATE("R2C",'Mapa final'!$R$10),"")</f>
        <v/>
      </c>
      <c r="M26" s="55" t="str">
        <f>IF(AND('Mapa final'!$AD$10="Alta",'Mapa final'!$AF$10="Leve"),CONCATENATE("R2C",'Mapa final'!$R$10),"")</f>
        <v/>
      </c>
      <c r="N26" s="55" t="str">
        <f>IF(AND('Mapa final'!$AD$10="Alta",'Mapa final'!$AF$10="Leve"),CONCATENATE("R2C",'Mapa final'!$R$10),"")</f>
        <v/>
      </c>
      <c r="O26" s="56" t="str">
        <f>IF(AND('Mapa final'!$AD$10="Alta",'Mapa final'!$AF$10="Leve"),CONCATENATE("R2C",'Mapa final'!$R$10),"")</f>
        <v/>
      </c>
      <c r="P26" s="54" t="str">
        <f>IF(AND('Mapa final'!$AD$10="Alta",'Mapa final'!$AF$10="Leve"),CONCATENATE("R2C",'Mapa final'!$R$10),"")</f>
        <v/>
      </c>
      <c r="Q26" s="55" t="str">
        <f>IF(AND('Mapa final'!$AD$10="Alta",'Mapa final'!$AF$10="Leve"),CONCATENATE("R2C",'Mapa final'!$R$10),"")</f>
        <v/>
      </c>
      <c r="R26" s="55" t="str">
        <f>IF(AND('Mapa final'!$AD$10="Alta",'Mapa final'!$AF$10="Leve"),CONCATENATE("R2C",'Mapa final'!$R$10),"")</f>
        <v/>
      </c>
      <c r="S26" s="55" t="str">
        <f>IF(AND('Mapa final'!$AD$10="Alta",'Mapa final'!$AF$10="Leve"),CONCATENATE("R2C",'Mapa final'!$R$10),"")</f>
        <v/>
      </c>
      <c r="T26" s="55" t="str">
        <f>IF(AND('Mapa final'!$AD$10="Alta",'Mapa final'!$AF$10="Leve"),CONCATENATE("R2C",'Mapa final'!$R$10),"")</f>
        <v/>
      </c>
      <c r="U26" s="56" t="str">
        <f>IF(AND('Mapa final'!$AD$10="Alta",'Mapa final'!$AF$10="Leve"),CONCATENATE("R2C",'Mapa final'!$R$10),"")</f>
        <v/>
      </c>
      <c r="V26" s="54" t="str">
        <f>IF(AND('Mapa final'!$AD$10="Alta",'Mapa final'!$AF$10="Leve"),CONCATENATE("R2C",'Mapa final'!$R$10),"")</f>
        <v/>
      </c>
      <c r="W26" s="55" t="str">
        <f>IF(AND('Mapa final'!$AD$10="Alta",'Mapa final'!$AF$10="Leve"),CONCATENATE("R2C",'Mapa final'!$R$10),"")</f>
        <v/>
      </c>
      <c r="X26" s="55" t="str">
        <f>IF(AND('Mapa final'!$AD$10="Alta",'Mapa final'!$AF$10="Leve"),CONCATENATE("R2C",'Mapa final'!$R$10),"")</f>
        <v/>
      </c>
      <c r="Y26" s="55" t="str">
        <f>IF(AND('Mapa final'!$AD$10="Alta",'Mapa final'!$AF$10="Leve"),CONCATENATE("R2C",'Mapa final'!$R$10),"")</f>
        <v/>
      </c>
      <c r="Z26" s="55" t="str">
        <f>IF(AND('Mapa final'!$AD$10="Alta",'Mapa final'!$AF$10="Leve"),CONCATENATE("R2C",'Mapa final'!$R$10),"")</f>
        <v/>
      </c>
      <c r="AA26" s="56" t="str">
        <f>IF(AND('Mapa final'!$AD$10="Alta",'Mapa final'!$AF$10="Leve"),CONCATENATE("R2C",'Mapa final'!$R$10),"")</f>
        <v/>
      </c>
      <c r="AB26" s="38" t="str">
        <f>IF(AND('Mapa final'!$AD$10="Muy Alta",'Mapa final'!$AF$10="Leve"),CONCATENATE("R2C",'Mapa final'!$R$10),"")</f>
        <v/>
      </c>
      <c r="AC26" s="39" t="str">
        <f>IF(AND('Mapa final'!$AD$10="Muy Alta",'Mapa final'!$AF$10="Leve"),CONCATENATE("R2C",'Mapa final'!$R$10),"")</f>
        <v/>
      </c>
      <c r="AD26" s="39" t="str">
        <f>IF(AND('Mapa final'!$AD$10="Muy Alta",'Mapa final'!$AF$10="Leve"),CONCATENATE("R2C",'Mapa final'!$R$10),"")</f>
        <v/>
      </c>
      <c r="AE26" s="39" t="str">
        <f>IF(AND('Mapa final'!$AD$10="Muy Alta",'Mapa final'!$AF$10="Leve"),CONCATENATE("R2C",'Mapa final'!$R$10),"")</f>
        <v/>
      </c>
      <c r="AF26" s="39" t="str">
        <f>IF(AND('Mapa final'!$AD$10="Muy Alta",'Mapa final'!$AF$10="Leve"),CONCATENATE("R2C",'Mapa final'!$R$10),"")</f>
        <v/>
      </c>
      <c r="AG26" s="40" t="str">
        <f>IF(AND('Mapa final'!$AD$10="Muy Alta",'Mapa final'!$AF$10="Leve"),CONCATENATE("R2C",'Mapa final'!$R$10),"")</f>
        <v/>
      </c>
      <c r="AH26" s="41" t="str">
        <f>IF(AND('Mapa final'!$AD$10="Muy Alta",'Mapa final'!$AF$10="Catastrófico"),CONCATENATE("R2C",'Mapa final'!$R$10),"")</f>
        <v/>
      </c>
      <c r="AI26" s="42" t="str">
        <f>IF(AND('Mapa final'!$AD$10="Muy Alta",'Mapa final'!$AF$10="Catastrófico"),CONCATENATE("R2C",'Mapa final'!$R$10),"")</f>
        <v/>
      </c>
      <c r="AJ26" s="42" t="str">
        <f>IF(AND('Mapa final'!$AD$10="Muy Alta",'Mapa final'!$AF$10="Catastrófico"),CONCATENATE("R2C",'Mapa final'!$R$10),"")</f>
        <v/>
      </c>
      <c r="AK26" s="42" t="str">
        <f>IF(AND('Mapa final'!$AD$10="Muy Alta",'Mapa final'!$AF$10="Catastrófico"),CONCATENATE("R2C",'Mapa final'!$R$10),"")</f>
        <v/>
      </c>
      <c r="AL26" s="42" t="str">
        <f>IF(AND('Mapa final'!$AD$10="Muy Alta",'Mapa final'!$AF$10="Catastrófico"),CONCATENATE("R2C",'Mapa final'!$R$10),"")</f>
        <v/>
      </c>
      <c r="AM26" s="43" t="str">
        <f>IF(AND('Mapa final'!$AD$10="Muy Alta",'Mapa final'!$AF$10="Catastrófico"),CONCATENATE("R2C",'Mapa final'!$R$10),"")</f>
        <v/>
      </c>
      <c r="AN26" s="70"/>
      <c r="AO26" s="460" t="s">
        <v>78</v>
      </c>
      <c r="AP26" s="461"/>
      <c r="AQ26" s="461"/>
      <c r="AR26" s="461"/>
      <c r="AS26" s="461"/>
      <c r="AT26" s="462"/>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36"/>
      <c r="C27" s="336"/>
      <c r="D27" s="337"/>
      <c r="E27" s="433"/>
      <c r="F27" s="434"/>
      <c r="G27" s="434"/>
      <c r="H27" s="434"/>
      <c r="I27" s="449"/>
      <c r="J27" s="57" t="str">
        <f>IF(AND('Mapa final'!$AD$10="Alta",'Mapa final'!$AF$10="Leve"),CONCATENATE("R2C",'Mapa final'!$R$10),"")</f>
        <v/>
      </c>
      <c r="K27" s="196" t="str">
        <f>IF(AND('Mapa final'!$AD$10="Alta",'Mapa final'!$AF$10="Leve"),CONCATENATE("R2C",'Mapa final'!$R$10),"")</f>
        <v/>
      </c>
      <c r="L27" s="196" t="str">
        <f>IF(AND('Mapa final'!$AD$10="Alta",'Mapa final'!$AF$10="Leve"),CONCATENATE("R2C",'Mapa final'!$R$10),"")</f>
        <v/>
      </c>
      <c r="M27" s="196" t="str">
        <f>IF(AND('Mapa final'!$AD$10="Alta",'Mapa final'!$AF$10="Leve"),CONCATENATE("R2C",'Mapa final'!$R$10),"")</f>
        <v/>
      </c>
      <c r="N27" s="196" t="str">
        <f>IF(AND('Mapa final'!$AD$10="Alta",'Mapa final'!$AF$10="Leve"),CONCATENATE("R2C",'Mapa final'!$R$10),"")</f>
        <v/>
      </c>
      <c r="O27" s="58" t="str">
        <f>IF(AND('Mapa final'!$AD$10="Alta",'Mapa final'!$AF$10="Leve"),CONCATENATE("R2C",'Mapa final'!$R$10),"")</f>
        <v/>
      </c>
      <c r="P27" s="57" t="str">
        <f>IF(AND('Mapa final'!$AD$10="Alta",'Mapa final'!$AF$10="Leve"),CONCATENATE("R2C",'Mapa final'!$R$10),"")</f>
        <v/>
      </c>
      <c r="Q27" s="196" t="str">
        <f>IF(AND('Mapa final'!$AD$10="Alta",'Mapa final'!$AF$10="Leve"),CONCATENATE("R2C",'Mapa final'!$R$10),"")</f>
        <v/>
      </c>
      <c r="R27" s="196" t="str">
        <f>IF(AND('Mapa final'!$AD$10="Alta",'Mapa final'!$AF$10="Leve"),CONCATENATE("R2C",'Mapa final'!$R$10),"")</f>
        <v/>
      </c>
      <c r="S27" s="196" t="str">
        <f>IF(AND('Mapa final'!$AD$10="Alta",'Mapa final'!$AF$10="Leve"),CONCATENATE("R2C",'Mapa final'!$R$10),"")</f>
        <v/>
      </c>
      <c r="T27" s="196" t="str">
        <f>IF(AND('Mapa final'!$AD$10="Alta",'Mapa final'!$AF$10="Leve"),CONCATENATE("R2C",'Mapa final'!$R$10),"")</f>
        <v/>
      </c>
      <c r="U27" s="58" t="str">
        <f>IF(AND('Mapa final'!$AD$10="Alta",'Mapa final'!$AF$10="Leve"),CONCATENATE("R2C",'Mapa final'!$R$10),"")</f>
        <v/>
      </c>
      <c r="V27" s="57" t="str">
        <f>IF(AND('Mapa final'!$AD$10="Alta",'Mapa final'!$AF$10="Leve"),CONCATENATE("R2C",'Mapa final'!$R$10),"")</f>
        <v/>
      </c>
      <c r="W27" s="196" t="str">
        <f>IF(AND('Mapa final'!$AD$10="Alta",'Mapa final'!$AF$10="Leve"),CONCATENATE("R2C",'Mapa final'!$R$10),"")</f>
        <v/>
      </c>
      <c r="X27" s="196" t="str">
        <f>IF(AND('Mapa final'!$AD$10="Alta",'Mapa final'!$AF$10="Leve"),CONCATENATE("R2C",'Mapa final'!$R$10),"")</f>
        <v/>
      </c>
      <c r="Y27" s="196" t="str">
        <f>IF(AND('Mapa final'!$AD$10="Alta",'Mapa final'!$AF$10="Leve"),CONCATENATE("R2C",'Mapa final'!$R$10),"")</f>
        <v/>
      </c>
      <c r="Z27" s="196" t="str">
        <f>IF(AND('Mapa final'!$AD$10="Alta",'Mapa final'!$AF$10="Leve"),CONCATENATE("R2C",'Mapa final'!$R$10),"")</f>
        <v/>
      </c>
      <c r="AA27" s="58" t="str">
        <f>IF(AND('Mapa final'!$AD$10="Alta",'Mapa final'!$AF$10="Leve"),CONCATENATE("R2C",'Mapa final'!$R$10),"")</f>
        <v/>
      </c>
      <c r="AB27" s="44" t="str">
        <f>IF(AND('Mapa final'!$AD$10="Muy Alta",'Mapa final'!$AF$10="Leve"),CONCATENATE("R2C",'Mapa final'!$R$10),"")</f>
        <v/>
      </c>
      <c r="AC27" s="195" t="str">
        <f>IF(AND('Mapa final'!$AD$10="Muy Alta",'Mapa final'!$AF$10="Leve"),CONCATENATE("R2C",'Mapa final'!$R$10),"")</f>
        <v/>
      </c>
      <c r="AD27" s="195" t="str">
        <f>IF(AND('Mapa final'!$AD$10="Muy Alta",'Mapa final'!$AF$10="Leve"),CONCATENATE("R2C",'Mapa final'!$R$10),"")</f>
        <v/>
      </c>
      <c r="AE27" s="195" t="str">
        <f>IF(AND('Mapa final'!$AD$10="Muy Alta",'Mapa final'!$AF$10="Leve"),CONCATENATE("R2C",'Mapa final'!$R$10),"")</f>
        <v/>
      </c>
      <c r="AF27" s="195" t="str">
        <f>IF(AND('Mapa final'!$AD$10="Muy Alta",'Mapa final'!$AF$10="Leve"),CONCATENATE("R2C",'Mapa final'!$R$10),"")</f>
        <v/>
      </c>
      <c r="AG27" s="45" t="str">
        <f>IF(AND('Mapa final'!$AD$10="Muy Alta",'Mapa final'!$AF$10="Leve"),CONCATENATE("R2C",'Mapa final'!$R$10),"")</f>
        <v/>
      </c>
      <c r="AH27" s="46" t="str">
        <f>IF(AND('Mapa final'!$AD$10="Muy Alta",'Mapa final'!$AF$10="Catastrófico"),CONCATENATE("R2C",'Mapa final'!$R$10),"")</f>
        <v/>
      </c>
      <c r="AI27" s="197" t="str">
        <f>IF(AND('Mapa final'!$AD$10="Muy Alta",'Mapa final'!$AF$10="Catastrófico"),CONCATENATE("R2C",'Mapa final'!$R$10),"")</f>
        <v/>
      </c>
      <c r="AJ27" s="197" t="str">
        <f>IF(AND('Mapa final'!$AD$10="Muy Alta",'Mapa final'!$AF$10="Catastrófico"),CONCATENATE("R2C",'Mapa final'!$R$10),"")</f>
        <v/>
      </c>
      <c r="AK27" s="197" t="str">
        <f>IF(AND('Mapa final'!$AD$10="Muy Alta",'Mapa final'!$AF$10="Catastrófico"),CONCATENATE("R2C",'Mapa final'!$R$10),"")</f>
        <v/>
      </c>
      <c r="AL27" s="197" t="str">
        <f>IF(AND('Mapa final'!$AD$10="Muy Alta",'Mapa final'!$AF$10="Catastrófico"),CONCATENATE("R2C",'Mapa final'!$R$10),"")</f>
        <v/>
      </c>
      <c r="AM27" s="47" t="str">
        <f>IF(AND('Mapa final'!$AD$10="Muy Alta",'Mapa final'!$AF$10="Catastrófico"),CONCATENATE("R2C",'Mapa final'!$R$10),"")</f>
        <v/>
      </c>
      <c r="AN27" s="70"/>
      <c r="AO27" s="463"/>
      <c r="AP27" s="464"/>
      <c r="AQ27" s="464"/>
      <c r="AR27" s="464"/>
      <c r="AS27" s="464"/>
      <c r="AT27" s="465"/>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36"/>
      <c r="C28" s="336"/>
      <c r="D28" s="337"/>
      <c r="E28" s="435"/>
      <c r="F28" s="434"/>
      <c r="G28" s="434"/>
      <c r="H28" s="434"/>
      <c r="I28" s="449"/>
      <c r="J28" s="57" t="str">
        <f>IF(AND('Mapa final'!$AD$10="Alta",'Mapa final'!$AF$10="Leve"),CONCATENATE("R2C",'Mapa final'!$R$10),"")</f>
        <v/>
      </c>
      <c r="K28" s="196" t="str">
        <f>IF(AND('Mapa final'!$AD$10="Alta",'Mapa final'!$AF$10="Leve"),CONCATENATE("R2C",'Mapa final'!$R$10),"")</f>
        <v/>
      </c>
      <c r="L28" s="196" t="str">
        <f>IF(AND('Mapa final'!$AD$10="Alta",'Mapa final'!$AF$10="Leve"),CONCATENATE("R2C",'Mapa final'!$R$10),"")</f>
        <v/>
      </c>
      <c r="M28" s="196" t="str">
        <f>IF(AND('Mapa final'!$AD$10="Alta",'Mapa final'!$AF$10="Leve"),CONCATENATE("R2C",'Mapa final'!$R$10),"")</f>
        <v/>
      </c>
      <c r="N28" s="196" t="str">
        <f>IF(AND('Mapa final'!$AD$10="Alta",'Mapa final'!$AF$10="Leve"),CONCATENATE("R2C",'Mapa final'!$R$10),"")</f>
        <v/>
      </c>
      <c r="O28" s="58" t="str">
        <f>IF(AND('Mapa final'!$AD$10="Alta",'Mapa final'!$AF$10="Leve"),CONCATENATE("R2C",'Mapa final'!$R$10),"")</f>
        <v/>
      </c>
      <c r="P28" s="57" t="str">
        <f>IF(AND('Mapa final'!$AD$10="Alta",'Mapa final'!$AF$10="Leve"),CONCATENATE("R2C",'Mapa final'!$R$10),"")</f>
        <v/>
      </c>
      <c r="Q28" s="196" t="str">
        <f>IF(AND('Mapa final'!$AD$10="Alta",'Mapa final'!$AF$10="Leve"),CONCATENATE("R2C",'Mapa final'!$R$10),"")</f>
        <v/>
      </c>
      <c r="R28" s="196" t="str">
        <f>IF(AND('Mapa final'!$AD$10="Alta",'Mapa final'!$AF$10="Leve"),CONCATENATE("R2C",'Mapa final'!$R$10),"")</f>
        <v/>
      </c>
      <c r="S28" s="196" t="str">
        <f>IF(AND('Mapa final'!$AD$10="Alta",'Mapa final'!$AF$10="Leve"),CONCATENATE("R2C",'Mapa final'!$R$10),"")</f>
        <v/>
      </c>
      <c r="T28" s="196" t="str">
        <f>IF(AND('Mapa final'!$AD$10="Alta",'Mapa final'!$AF$10="Leve"),CONCATENATE("R2C",'Mapa final'!$R$10),"")</f>
        <v/>
      </c>
      <c r="U28" s="58" t="str">
        <f>IF(AND('Mapa final'!$AD$10="Alta",'Mapa final'!$AF$10="Leve"),CONCATENATE("R2C",'Mapa final'!$R$10),"")</f>
        <v/>
      </c>
      <c r="V28" s="57" t="str">
        <f>IF(AND('Mapa final'!$AD$10="Alta",'Mapa final'!$AF$10="Leve"),CONCATENATE("R2C",'Mapa final'!$R$10),"")</f>
        <v/>
      </c>
      <c r="W28" s="196" t="str">
        <f>IF(AND('Mapa final'!$AD$10="Alta",'Mapa final'!$AF$10="Leve"),CONCATENATE("R2C",'Mapa final'!$R$10),"")</f>
        <v/>
      </c>
      <c r="X28" s="196" t="str">
        <f>IF(AND('Mapa final'!$AD$10="Alta",'Mapa final'!$AF$10="Leve"),CONCATENATE("R2C",'Mapa final'!$R$10),"")</f>
        <v/>
      </c>
      <c r="Y28" s="196" t="str">
        <f>IF(AND('Mapa final'!$AD$10="Alta",'Mapa final'!$AF$10="Leve"),CONCATENATE("R2C",'Mapa final'!$R$10),"")</f>
        <v/>
      </c>
      <c r="Z28" s="196" t="str">
        <f>IF(AND('Mapa final'!$AD$10="Alta",'Mapa final'!$AF$10="Leve"),CONCATENATE("R2C",'Mapa final'!$R$10),"")</f>
        <v/>
      </c>
      <c r="AA28" s="58" t="str">
        <f>IF(AND('Mapa final'!$AD$10="Alta",'Mapa final'!$AF$10="Leve"),CONCATENATE("R2C",'Mapa final'!$R$10),"")</f>
        <v/>
      </c>
      <c r="AB28" s="44" t="str">
        <f>IF(AND('Mapa final'!$AD$10="Muy Alta",'Mapa final'!$AF$10="Leve"),CONCATENATE("R2C",'Mapa final'!$R$10),"")</f>
        <v/>
      </c>
      <c r="AC28" s="195" t="str">
        <f>IF(AND('Mapa final'!$AD$10="Muy Alta",'Mapa final'!$AF$10="Leve"),CONCATENATE("R2C",'Mapa final'!$R$10),"")</f>
        <v/>
      </c>
      <c r="AD28" s="195" t="str">
        <f>IF(AND('Mapa final'!$AD$10="Muy Alta",'Mapa final'!$AF$10="Leve"),CONCATENATE("R2C",'Mapa final'!$R$10),"")</f>
        <v/>
      </c>
      <c r="AE28" s="195" t="str">
        <f>IF(AND('Mapa final'!$AD$10="Muy Alta",'Mapa final'!$AF$10="Leve"),CONCATENATE("R2C",'Mapa final'!$R$10),"")</f>
        <v/>
      </c>
      <c r="AF28" s="195" t="str">
        <f>IF(AND('Mapa final'!$AD$10="Muy Alta",'Mapa final'!$AF$10="Leve"),CONCATENATE("R2C",'Mapa final'!$R$10),"")</f>
        <v/>
      </c>
      <c r="AG28" s="45" t="str">
        <f>IF(AND('Mapa final'!$AD$10="Muy Alta",'Mapa final'!$AF$10="Leve"),CONCATENATE("R2C",'Mapa final'!$R$10),"")</f>
        <v/>
      </c>
      <c r="AH28" s="46" t="str">
        <f>IF(AND('Mapa final'!$AD$10="Muy Alta",'Mapa final'!$AF$10="Catastrófico"),CONCATENATE("R2C",'Mapa final'!$R$10),"")</f>
        <v/>
      </c>
      <c r="AI28" s="197" t="str">
        <f>IF(AND('Mapa final'!$AD$10="Muy Alta",'Mapa final'!$AF$10="Catastrófico"),CONCATENATE("R2C",'Mapa final'!$R$10),"")</f>
        <v/>
      </c>
      <c r="AJ28" s="197" t="str">
        <f>IF(AND('Mapa final'!$AD$10="Muy Alta",'Mapa final'!$AF$10="Catastrófico"),CONCATENATE("R2C",'Mapa final'!$R$10),"")</f>
        <v/>
      </c>
      <c r="AK28" s="197" t="str">
        <f>IF(AND('Mapa final'!$AD$10="Muy Alta",'Mapa final'!$AF$10="Catastrófico"),CONCATENATE("R2C",'Mapa final'!$R$10),"")</f>
        <v/>
      </c>
      <c r="AL28" s="197" t="str">
        <f>IF(AND('Mapa final'!$AD$10="Muy Alta",'Mapa final'!$AF$10="Catastrófico"),CONCATENATE("R2C",'Mapa final'!$R$10),"")</f>
        <v/>
      </c>
      <c r="AM28" s="47" t="str">
        <f>IF(AND('Mapa final'!$AD$10="Muy Alta",'Mapa final'!$AF$10="Catastrófico"),CONCATENATE("R2C",'Mapa final'!$R$10),"")</f>
        <v/>
      </c>
      <c r="AN28" s="70"/>
      <c r="AO28" s="463"/>
      <c r="AP28" s="464"/>
      <c r="AQ28" s="464"/>
      <c r="AR28" s="464"/>
      <c r="AS28" s="464"/>
      <c r="AT28" s="465"/>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36"/>
      <c r="C29" s="336"/>
      <c r="D29" s="337"/>
      <c r="E29" s="435"/>
      <c r="F29" s="434"/>
      <c r="G29" s="434"/>
      <c r="H29" s="434"/>
      <c r="I29" s="449"/>
      <c r="J29" s="57" t="str">
        <f>IF(AND('Mapa final'!$AD$10="Alta",'Mapa final'!$AF$10="Leve"),CONCATENATE("R2C",'Mapa final'!$R$10),"")</f>
        <v/>
      </c>
      <c r="K29" s="196" t="str">
        <f>IF(AND('Mapa final'!$AD$10="Alta",'Mapa final'!$AF$10="Leve"),CONCATENATE("R2C",'Mapa final'!$R$10),"")</f>
        <v/>
      </c>
      <c r="L29" s="196" t="str">
        <f>IF(AND('Mapa final'!$AD$10="Alta",'Mapa final'!$AF$10="Leve"),CONCATENATE("R2C",'Mapa final'!$R$10),"")</f>
        <v/>
      </c>
      <c r="M29" s="196" t="str">
        <f>IF(AND('Mapa final'!$AD$10="Alta",'Mapa final'!$AF$10="Leve"),CONCATENATE("R2C",'Mapa final'!$R$10),"")</f>
        <v/>
      </c>
      <c r="N29" s="196" t="str">
        <f>IF(AND('Mapa final'!$AD$10="Alta",'Mapa final'!$AF$10="Leve"),CONCATENATE("R2C",'Mapa final'!$R$10),"")</f>
        <v/>
      </c>
      <c r="O29" s="58" t="str">
        <f>IF(AND('Mapa final'!$AD$10="Alta",'Mapa final'!$AF$10="Leve"),CONCATENATE("R2C",'Mapa final'!$R$10),"")</f>
        <v/>
      </c>
      <c r="P29" s="57" t="str">
        <f>IF(AND('Mapa final'!$AD$10="Alta",'Mapa final'!$AF$10="Leve"),CONCATENATE("R2C",'Mapa final'!$R$10),"")</f>
        <v/>
      </c>
      <c r="Q29" s="196" t="str">
        <f>IF(AND('Mapa final'!$AD$10="Alta",'Mapa final'!$AF$10="Leve"),CONCATENATE("R2C",'Mapa final'!$R$10),"")</f>
        <v/>
      </c>
      <c r="R29" s="196" t="str">
        <f>IF(AND('Mapa final'!$AD$10="Alta",'Mapa final'!$AF$10="Leve"),CONCATENATE("R2C",'Mapa final'!$R$10),"")</f>
        <v/>
      </c>
      <c r="S29" s="196" t="str">
        <f>IF(AND('Mapa final'!$AD$10="Alta",'Mapa final'!$AF$10="Leve"),CONCATENATE("R2C",'Mapa final'!$R$10),"")</f>
        <v/>
      </c>
      <c r="T29" s="196" t="str">
        <f>IF(AND('Mapa final'!$AD$10="Alta",'Mapa final'!$AF$10="Leve"),CONCATENATE("R2C",'Mapa final'!$R$10),"")</f>
        <v/>
      </c>
      <c r="U29" s="58" t="str">
        <f>IF(AND('Mapa final'!$AD$10="Alta",'Mapa final'!$AF$10="Leve"),CONCATENATE("R2C",'Mapa final'!$R$10),"")</f>
        <v/>
      </c>
      <c r="V29" s="57" t="str">
        <f>IF(AND('Mapa final'!$AD$10="Alta",'Mapa final'!$AF$10="Leve"),CONCATENATE("R2C",'Mapa final'!$R$10),"")</f>
        <v/>
      </c>
      <c r="W29" s="196" t="str">
        <f>IF(AND('Mapa final'!$AD$10="Alta",'Mapa final'!$AF$10="Leve"),CONCATENATE("R2C",'Mapa final'!$R$10),"")</f>
        <v/>
      </c>
      <c r="X29" s="196" t="str">
        <f>IF(AND('Mapa final'!$AD$10="Alta",'Mapa final'!$AF$10="Leve"),CONCATENATE("R2C",'Mapa final'!$R$10),"")</f>
        <v/>
      </c>
      <c r="Y29" s="196" t="str">
        <f>IF(AND('Mapa final'!$AD$10="Alta",'Mapa final'!$AF$10="Leve"),CONCATENATE("R2C",'Mapa final'!$R$10),"")</f>
        <v/>
      </c>
      <c r="Z29" s="196" t="str">
        <f>IF(AND('Mapa final'!$AD$10="Alta",'Mapa final'!$AF$10="Leve"),CONCATENATE("R2C",'Mapa final'!$R$10),"")</f>
        <v/>
      </c>
      <c r="AA29" s="58" t="str">
        <f>IF(AND('Mapa final'!$AD$10="Alta",'Mapa final'!$AF$10="Leve"),CONCATENATE("R2C",'Mapa final'!$R$10),"")</f>
        <v/>
      </c>
      <c r="AB29" s="44" t="str">
        <f>IF(AND('Mapa final'!$AD$10="Muy Alta",'Mapa final'!$AF$10="Leve"),CONCATENATE("R2C",'Mapa final'!$R$10),"")</f>
        <v/>
      </c>
      <c r="AC29" s="195" t="str">
        <f>IF(AND('Mapa final'!$AD$10="Muy Alta",'Mapa final'!$AF$10="Leve"),CONCATENATE("R2C",'Mapa final'!$R$10),"")</f>
        <v/>
      </c>
      <c r="AD29" s="195" t="str">
        <f>IF(AND('Mapa final'!$AD$10="Muy Alta",'Mapa final'!$AF$10="Leve"),CONCATENATE("R2C",'Mapa final'!$R$10),"")</f>
        <v/>
      </c>
      <c r="AE29" s="195" t="str">
        <f>IF(AND('Mapa final'!$AD$10="Muy Alta",'Mapa final'!$AF$10="Leve"),CONCATENATE("R2C",'Mapa final'!$R$10),"")</f>
        <v/>
      </c>
      <c r="AF29" s="195" t="str">
        <f>IF(AND('Mapa final'!$AD$10="Muy Alta",'Mapa final'!$AF$10="Leve"),CONCATENATE("R2C",'Mapa final'!$R$10),"")</f>
        <v/>
      </c>
      <c r="AG29" s="45" t="str">
        <f>IF(AND('Mapa final'!$AD$10="Muy Alta",'Mapa final'!$AF$10="Leve"),CONCATENATE("R2C",'Mapa final'!$R$10),"")</f>
        <v/>
      </c>
      <c r="AH29" s="46" t="str">
        <f>IF(AND('Mapa final'!$AD$10="Muy Alta",'Mapa final'!$AF$10="Catastrófico"),CONCATENATE("R2C",'Mapa final'!$R$10),"")</f>
        <v/>
      </c>
      <c r="AI29" s="197" t="str">
        <f>IF(AND('Mapa final'!$AD$10="Muy Alta",'Mapa final'!$AF$10="Catastrófico"),CONCATENATE("R2C",'Mapa final'!$R$10),"")</f>
        <v/>
      </c>
      <c r="AJ29" s="197" t="str">
        <f>IF(AND('Mapa final'!$AD$10="Muy Alta",'Mapa final'!$AF$10="Catastrófico"),CONCATENATE("R2C",'Mapa final'!$R$10),"")</f>
        <v/>
      </c>
      <c r="AK29" s="197" t="str">
        <f>IF(AND('Mapa final'!$AD$10="Muy Alta",'Mapa final'!$AF$10="Catastrófico"),CONCATENATE("R2C",'Mapa final'!$R$10),"")</f>
        <v/>
      </c>
      <c r="AL29" s="197" t="str">
        <f>IF(AND('Mapa final'!$AD$10="Muy Alta",'Mapa final'!$AF$10="Catastrófico"),CONCATENATE("R2C",'Mapa final'!$R$10),"")</f>
        <v/>
      </c>
      <c r="AM29" s="47" t="str">
        <f>IF(AND('Mapa final'!$AD$10="Muy Alta",'Mapa final'!$AF$10="Catastrófico"),CONCATENATE("R2C",'Mapa final'!$R$10),"")</f>
        <v/>
      </c>
      <c r="AN29" s="70"/>
      <c r="AO29" s="463"/>
      <c r="AP29" s="464"/>
      <c r="AQ29" s="464"/>
      <c r="AR29" s="464"/>
      <c r="AS29" s="464"/>
      <c r="AT29" s="465"/>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36"/>
      <c r="C30" s="336"/>
      <c r="D30" s="337"/>
      <c r="E30" s="435"/>
      <c r="F30" s="434"/>
      <c r="G30" s="434"/>
      <c r="H30" s="434"/>
      <c r="I30" s="449"/>
      <c r="J30" s="57" t="str">
        <f>IF(AND('Mapa final'!$AD$10="Alta",'Mapa final'!$AF$10="Leve"),CONCATENATE("R2C",'Mapa final'!$R$10),"")</f>
        <v/>
      </c>
      <c r="K30" s="196" t="str">
        <f>IF(AND('Mapa final'!$AD$10="Alta",'Mapa final'!$AF$10="Leve"),CONCATENATE("R2C",'Mapa final'!$R$10),"")</f>
        <v/>
      </c>
      <c r="L30" s="196" t="str">
        <f>IF(AND('Mapa final'!$AD$10="Alta",'Mapa final'!$AF$10="Leve"),CONCATENATE("R2C",'Mapa final'!$R$10),"")</f>
        <v/>
      </c>
      <c r="M30" s="196" t="str">
        <f>IF(AND('Mapa final'!$AD$10="Alta",'Mapa final'!$AF$10="Leve"),CONCATENATE("R2C",'Mapa final'!$R$10),"")</f>
        <v/>
      </c>
      <c r="N30" s="196" t="str">
        <f>IF(AND('Mapa final'!$AD$10="Alta",'Mapa final'!$AF$10="Leve"),CONCATENATE("R2C",'Mapa final'!$R$10),"")</f>
        <v/>
      </c>
      <c r="O30" s="58" t="str">
        <f>IF(AND('Mapa final'!$AD$10="Alta",'Mapa final'!$AF$10="Leve"),CONCATENATE("R2C",'Mapa final'!$R$10),"")</f>
        <v/>
      </c>
      <c r="P30" s="57" t="str">
        <f>IF(AND('Mapa final'!$AD$10="Alta",'Mapa final'!$AF$10="Leve"),CONCATENATE("R2C",'Mapa final'!$R$10),"")</f>
        <v/>
      </c>
      <c r="Q30" s="196" t="str">
        <f>IF(AND('Mapa final'!$AD$10="Alta",'Mapa final'!$AF$10="Leve"),CONCATENATE("R2C",'Mapa final'!$R$10),"")</f>
        <v/>
      </c>
      <c r="R30" s="196" t="str">
        <f>IF(AND('Mapa final'!$AD$10="Alta",'Mapa final'!$AF$10="Leve"),CONCATENATE("R2C",'Mapa final'!$R$10),"")</f>
        <v/>
      </c>
      <c r="S30" s="196" t="str">
        <f>IF(AND('Mapa final'!$AD$10="Alta",'Mapa final'!$AF$10="Leve"),CONCATENATE("R2C",'Mapa final'!$R$10),"")</f>
        <v/>
      </c>
      <c r="T30" s="196" t="str">
        <f>IF(AND('Mapa final'!$AD$10="Alta",'Mapa final'!$AF$10="Leve"),CONCATENATE("R2C",'Mapa final'!$R$10),"")</f>
        <v/>
      </c>
      <c r="U30" s="58" t="str">
        <f>IF(AND('Mapa final'!$AD$10="Alta",'Mapa final'!$AF$10="Leve"),CONCATENATE("R2C",'Mapa final'!$R$10),"")</f>
        <v/>
      </c>
      <c r="V30" s="57" t="str">
        <f>IF(AND('Mapa final'!$AD$10="Alta",'Mapa final'!$AF$10="Leve"),CONCATENATE("R2C",'Mapa final'!$R$10),"")</f>
        <v/>
      </c>
      <c r="W30" s="196" t="str">
        <f>IF(AND('Mapa final'!$AD$10="Alta",'Mapa final'!$AF$10="Leve"),CONCATENATE("R2C",'Mapa final'!$R$10),"")</f>
        <v/>
      </c>
      <c r="X30" s="196" t="str">
        <f>IF(AND('Mapa final'!$AD$10="Alta",'Mapa final'!$AF$10="Leve"),CONCATENATE("R2C",'Mapa final'!$R$10),"")</f>
        <v/>
      </c>
      <c r="Y30" s="196" t="str">
        <f>IF(AND('Mapa final'!$AD$10="Alta",'Mapa final'!$AF$10="Leve"),CONCATENATE("R2C",'Mapa final'!$R$10),"")</f>
        <v/>
      </c>
      <c r="Z30" s="196" t="str">
        <f>IF(AND('Mapa final'!$AD$10="Alta",'Mapa final'!$AF$10="Leve"),CONCATENATE("R2C",'Mapa final'!$R$10),"")</f>
        <v/>
      </c>
      <c r="AA30" s="58" t="str">
        <f>IF(AND('Mapa final'!$AD$10="Alta",'Mapa final'!$AF$10="Leve"),CONCATENATE("R2C",'Mapa final'!$R$10),"")</f>
        <v/>
      </c>
      <c r="AB30" s="44" t="str">
        <f>IF(AND('Mapa final'!$AD$10="Muy Alta",'Mapa final'!$AF$10="Leve"),CONCATENATE("R2C",'Mapa final'!$R$10),"")</f>
        <v/>
      </c>
      <c r="AC30" s="195" t="str">
        <f>IF(AND('Mapa final'!$AD$10="Muy Alta",'Mapa final'!$AF$10="Leve"),CONCATENATE("R2C",'Mapa final'!$R$10),"")</f>
        <v/>
      </c>
      <c r="AD30" s="195" t="str">
        <f>IF(AND('Mapa final'!$AD$10="Muy Alta",'Mapa final'!$AF$10="Leve"),CONCATENATE("R2C",'Mapa final'!$R$10),"")</f>
        <v/>
      </c>
      <c r="AE30" s="195" t="str">
        <f>IF(AND('Mapa final'!$AD$10="Muy Alta",'Mapa final'!$AF$10="Leve"),CONCATENATE("R2C",'Mapa final'!$R$10),"")</f>
        <v/>
      </c>
      <c r="AF30" s="195" t="str">
        <f>IF(AND('Mapa final'!$AD$10="Muy Alta",'Mapa final'!$AF$10="Leve"),CONCATENATE("R2C",'Mapa final'!$R$10),"")</f>
        <v/>
      </c>
      <c r="AG30" s="45" t="str">
        <f>IF(AND('Mapa final'!$AD$10="Muy Alta",'Mapa final'!$AF$10="Leve"),CONCATENATE("R2C",'Mapa final'!$R$10),"")</f>
        <v/>
      </c>
      <c r="AH30" s="46" t="str">
        <f>IF(AND('Mapa final'!$AD$10="Muy Alta",'Mapa final'!$AF$10="Catastrófico"),CONCATENATE("R2C",'Mapa final'!$R$10),"")</f>
        <v/>
      </c>
      <c r="AI30" s="197" t="str">
        <f>IF(AND('Mapa final'!$AD$10="Muy Alta",'Mapa final'!$AF$10="Catastrófico"),CONCATENATE("R2C",'Mapa final'!$R$10),"")</f>
        <v/>
      </c>
      <c r="AJ30" s="197" t="str">
        <f>IF(AND('Mapa final'!$AD$10="Muy Alta",'Mapa final'!$AF$10="Catastrófico"),CONCATENATE("R2C",'Mapa final'!$R$10),"")</f>
        <v/>
      </c>
      <c r="AK30" s="197" t="str">
        <f>IF(AND('Mapa final'!$AD$10="Muy Alta",'Mapa final'!$AF$10="Catastrófico"),CONCATENATE("R2C",'Mapa final'!$R$10),"")</f>
        <v/>
      </c>
      <c r="AL30" s="197" t="str">
        <f>IF(AND('Mapa final'!$AD$10="Muy Alta",'Mapa final'!$AF$10="Catastrófico"),CONCATENATE("R2C",'Mapa final'!$R$10),"")</f>
        <v/>
      </c>
      <c r="AM30" s="47" t="str">
        <f>IF(AND('Mapa final'!$AD$10="Muy Alta",'Mapa final'!$AF$10="Catastrófico"),CONCATENATE("R2C",'Mapa final'!$R$10),"")</f>
        <v/>
      </c>
      <c r="AN30" s="70"/>
      <c r="AO30" s="463"/>
      <c r="AP30" s="464"/>
      <c r="AQ30" s="464"/>
      <c r="AR30" s="464"/>
      <c r="AS30" s="464"/>
      <c r="AT30" s="465"/>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36"/>
      <c r="C31" s="336"/>
      <c r="D31" s="337"/>
      <c r="E31" s="435"/>
      <c r="F31" s="434"/>
      <c r="G31" s="434"/>
      <c r="H31" s="434"/>
      <c r="I31" s="449"/>
      <c r="J31" s="57" t="str">
        <f>IF(AND('Mapa final'!$AD$10="Alta",'Mapa final'!$AF$10="Leve"),CONCATENATE("R2C",'Mapa final'!$R$10),"")</f>
        <v/>
      </c>
      <c r="K31" s="196" t="str">
        <f>IF(AND('Mapa final'!$AD$10="Alta",'Mapa final'!$AF$10="Leve"),CONCATENATE("R2C",'Mapa final'!$R$10),"")</f>
        <v/>
      </c>
      <c r="L31" s="196" t="str">
        <f>IF(AND('Mapa final'!$AD$10="Alta",'Mapa final'!$AF$10="Leve"),CONCATENATE("R2C",'Mapa final'!$R$10),"")</f>
        <v/>
      </c>
      <c r="M31" s="196" t="str">
        <f>IF(AND('Mapa final'!$AD$10="Alta",'Mapa final'!$AF$10="Leve"),CONCATENATE("R2C",'Mapa final'!$R$10),"")</f>
        <v/>
      </c>
      <c r="N31" s="196" t="str">
        <f>IF(AND('Mapa final'!$AD$10="Alta",'Mapa final'!$AF$10="Leve"),CONCATENATE("R2C",'Mapa final'!$R$10),"")</f>
        <v/>
      </c>
      <c r="O31" s="58" t="str">
        <f>IF(AND('Mapa final'!$AD$10="Alta",'Mapa final'!$AF$10="Leve"),CONCATENATE("R2C",'Mapa final'!$R$10),"")</f>
        <v/>
      </c>
      <c r="P31" s="57" t="str">
        <f>IF(AND('Mapa final'!$AD$10="Alta",'Mapa final'!$AF$10="Leve"),CONCATENATE("R2C",'Mapa final'!$R$10),"")</f>
        <v/>
      </c>
      <c r="Q31" s="196" t="str">
        <f>IF(AND('Mapa final'!$AD$10="Alta",'Mapa final'!$AF$10="Leve"),CONCATENATE("R2C",'Mapa final'!$R$10),"")</f>
        <v/>
      </c>
      <c r="R31" s="196" t="str">
        <f>IF(AND('Mapa final'!$AD$10="Alta",'Mapa final'!$AF$10="Leve"),CONCATENATE("R2C",'Mapa final'!$R$10),"")</f>
        <v/>
      </c>
      <c r="S31" s="196" t="str">
        <f>IF(AND('Mapa final'!$AD$10="Alta",'Mapa final'!$AF$10="Leve"),CONCATENATE("R2C",'Mapa final'!$R$10),"")</f>
        <v/>
      </c>
      <c r="T31" s="196" t="str">
        <f>IF(AND('Mapa final'!$AD$10="Alta",'Mapa final'!$AF$10="Leve"),CONCATENATE("R2C",'Mapa final'!$R$10),"")</f>
        <v/>
      </c>
      <c r="U31" s="58" t="str">
        <f>IF(AND('Mapa final'!$AD$10="Alta",'Mapa final'!$AF$10="Leve"),CONCATENATE("R2C",'Mapa final'!$R$10),"")</f>
        <v/>
      </c>
      <c r="V31" s="57" t="str">
        <f>IF(AND('Mapa final'!$AD$10="Alta",'Mapa final'!$AF$10="Leve"),CONCATENATE("R2C",'Mapa final'!$R$10),"")</f>
        <v/>
      </c>
      <c r="W31" s="196" t="str">
        <f>IF(AND('Mapa final'!$AD$10="Alta",'Mapa final'!$AF$10="Leve"),CONCATENATE("R2C",'Mapa final'!$R$10),"")</f>
        <v/>
      </c>
      <c r="X31" s="196" t="str">
        <f>IF(AND('Mapa final'!$AD$10="Alta",'Mapa final'!$AF$10="Leve"),CONCATENATE("R2C",'Mapa final'!$R$10),"")</f>
        <v/>
      </c>
      <c r="Y31" s="196" t="str">
        <f>IF(AND('Mapa final'!$AD$10="Alta",'Mapa final'!$AF$10="Leve"),CONCATENATE("R2C",'Mapa final'!$R$10),"")</f>
        <v/>
      </c>
      <c r="Z31" s="196" t="str">
        <f>IF(AND('Mapa final'!$AD$10="Alta",'Mapa final'!$AF$10="Leve"),CONCATENATE("R2C",'Mapa final'!$R$10),"")</f>
        <v/>
      </c>
      <c r="AA31" s="58" t="str">
        <f>IF(AND('Mapa final'!$AD$10="Alta",'Mapa final'!$AF$10="Leve"),CONCATENATE("R2C",'Mapa final'!$R$10),"")</f>
        <v/>
      </c>
      <c r="AB31" s="44" t="str">
        <f>IF(AND('Mapa final'!$AD$10="Muy Alta",'Mapa final'!$AF$10="Leve"),CONCATENATE("R2C",'Mapa final'!$R$10),"")</f>
        <v/>
      </c>
      <c r="AC31" s="195" t="str">
        <f>IF(AND('Mapa final'!$AD$10="Muy Alta",'Mapa final'!$AF$10="Leve"),CONCATENATE("R2C",'Mapa final'!$R$10),"")</f>
        <v/>
      </c>
      <c r="AD31" s="195" t="str">
        <f>IF(AND('Mapa final'!$AD$10="Muy Alta",'Mapa final'!$AF$10="Leve"),CONCATENATE("R2C",'Mapa final'!$R$10),"")</f>
        <v/>
      </c>
      <c r="AE31" s="195" t="str">
        <f>IF(AND('Mapa final'!$AD$10="Muy Alta",'Mapa final'!$AF$10="Leve"),CONCATENATE("R2C",'Mapa final'!$R$10),"")</f>
        <v/>
      </c>
      <c r="AF31" s="195" t="str">
        <f>IF(AND('Mapa final'!$AD$10="Muy Alta",'Mapa final'!$AF$10="Leve"),CONCATENATE("R2C",'Mapa final'!$R$10),"")</f>
        <v/>
      </c>
      <c r="AG31" s="45" t="str">
        <f>IF(AND('Mapa final'!$AD$10="Muy Alta",'Mapa final'!$AF$10="Leve"),CONCATENATE("R2C",'Mapa final'!$R$10),"")</f>
        <v/>
      </c>
      <c r="AH31" s="46" t="str">
        <f>IF(AND('Mapa final'!$AD$10="Muy Alta",'Mapa final'!$AF$10="Catastrófico"),CONCATENATE("R2C",'Mapa final'!$R$10),"")</f>
        <v/>
      </c>
      <c r="AI31" s="197" t="str">
        <f>IF(AND('Mapa final'!$AD$10="Muy Alta",'Mapa final'!$AF$10="Catastrófico"),CONCATENATE("R2C",'Mapa final'!$R$10),"")</f>
        <v/>
      </c>
      <c r="AJ31" s="197" t="str">
        <f>IF(AND('Mapa final'!$AD$10="Muy Alta",'Mapa final'!$AF$10="Catastrófico"),CONCATENATE("R2C",'Mapa final'!$R$10),"")</f>
        <v/>
      </c>
      <c r="AK31" s="197" t="str">
        <f>IF(AND('Mapa final'!$AD$10="Muy Alta",'Mapa final'!$AF$10="Catastrófico"),CONCATENATE("R2C",'Mapa final'!$R$10),"")</f>
        <v/>
      </c>
      <c r="AL31" s="197" t="str">
        <f>IF(AND('Mapa final'!$AD$10="Muy Alta",'Mapa final'!$AF$10="Catastrófico"),CONCATENATE("R2C",'Mapa final'!$R$10),"")</f>
        <v/>
      </c>
      <c r="AM31" s="47" t="str">
        <f>IF(AND('Mapa final'!$AD$10="Muy Alta",'Mapa final'!$AF$10="Catastrófico"),CONCATENATE("R2C",'Mapa final'!$R$10),"")</f>
        <v/>
      </c>
      <c r="AN31" s="70"/>
      <c r="AO31" s="463"/>
      <c r="AP31" s="464"/>
      <c r="AQ31" s="464"/>
      <c r="AR31" s="464"/>
      <c r="AS31" s="464"/>
      <c r="AT31" s="46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36"/>
      <c r="C32" s="336"/>
      <c r="D32" s="337"/>
      <c r="E32" s="435"/>
      <c r="F32" s="434"/>
      <c r="G32" s="434"/>
      <c r="H32" s="434"/>
      <c r="I32" s="449"/>
      <c r="J32" s="57" t="str">
        <f>IF(AND('Mapa final'!$AD$10="Alta",'Mapa final'!$AF$10="Leve"),CONCATENATE("R2C",'Mapa final'!$R$10),"")</f>
        <v/>
      </c>
      <c r="K32" s="196" t="str">
        <f>IF(AND('Mapa final'!$AD$10="Alta",'Mapa final'!$AF$10="Leve"),CONCATENATE("R2C",'Mapa final'!$R$10),"")</f>
        <v/>
      </c>
      <c r="L32" s="196" t="str">
        <f>IF(AND('Mapa final'!$AD$10="Alta",'Mapa final'!$AF$10="Leve"),CONCATENATE("R2C",'Mapa final'!$R$10),"")</f>
        <v/>
      </c>
      <c r="M32" s="196" t="str">
        <f>IF(AND('Mapa final'!$AD$10="Alta",'Mapa final'!$AF$10="Leve"),CONCATENATE("R2C",'Mapa final'!$R$10),"")</f>
        <v/>
      </c>
      <c r="N32" s="196" t="str">
        <f>IF(AND('Mapa final'!$AD$10="Alta",'Mapa final'!$AF$10="Leve"),CONCATENATE("R2C",'Mapa final'!$R$10),"")</f>
        <v/>
      </c>
      <c r="O32" s="58" t="str">
        <f>IF(AND('Mapa final'!$AD$10="Alta",'Mapa final'!$AF$10="Leve"),CONCATENATE("R2C",'Mapa final'!$R$10),"")</f>
        <v/>
      </c>
      <c r="P32" s="57" t="str">
        <f>IF(AND('Mapa final'!$AD$10="Alta",'Mapa final'!$AF$10="Leve"),CONCATENATE("R2C",'Mapa final'!$R$10),"")</f>
        <v/>
      </c>
      <c r="Q32" s="196" t="str">
        <f>IF(AND('Mapa final'!$AD$10="Alta",'Mapa final'!$AF$10="Leve"),CONCATENATE("R2C",'Mapa final'!$R$10),"")</f>
        <v/>
      </c>
      <c r="R32" s="196" t="str">
        <f>IF(AND('Mapa final'!$AD$10="Alta",'Mapa final'!$AF$10="Leve"),CONCATENATE("R2C",'Mapa final'!$R$10),"")</f>
        <v/>
      </c>
      <c r="S32" s="196" t="str">
        <f>IF(AND('Mapa final'!$AD$10="Alta",'Mapa final'!$AF$10="Leve"),CONCATENATE("R2C",'Mapa final'!$R$10),"")</f>
        <v/>
      </c>
      <c r="T32" s="196" t="str">
        <f>IF(AND('Mapa final'!$AD$10="Alta",'Mapa final'!$AF$10="Leve"),CONCATENATE("R2C",'Mapa final'!$R$10),"")</f>
        <v/>
      </c>
      <c r="U32" s="58" t="str">
        <f>IF(AND('Mapa final'!$AD$10="Alta",'Mapa final'!$AF$10="Leve"),CONCATENATE("R2C",'Mapa final'!$R$10),"")</f>
        <v/>
      </c>
      <c r="V32" s="57" t="str">
        <f>IF(AND('Mapa final'!$AD$10="Alta",'Mapa final'!$AF$10="Leve"),CONCATENATE("R2C",'Mapa final'!$R$10),"")</f>
        <v/>
      </c>
      <c r="W32" s="196" t="str">
        <f>IF(AND('Mapa final'!$AD$10="Alta",'Mapa final'!$AF$10="Leve"),CONCATENATE("R2C",'Mapa final'!$R$10),"")</f>
        <v/>
      </c>
      <c r="X32" s="196" t="str">
        <f>IF(AND('Mapa final'!$AD$10="Alta",'Mapa final'!$AF$10="Leve"),CONCATENATE("R2C",'Mapa final'!$R$10),"")</f>
        <v/>
      </c>
      <c r="Y32" s="196" t="str">
        <f>IF(AND('Mapa final'!$AD$10="Alta",'Mapa final'!$AF$10="Leve"),CONCATENATE("R2C",'Mapa final'!$R$10),"")</f>
        <v/>
      </c>
      <c r="Z32" s="196" t="str">
        <f>IF(AND('Mapa final'!$AD$10="Alta",'Mapa final'!$AF$10="Leve"),CONCATENATE("R2C",'Mapa final'!$R$10),"")</f>
        <v/>
      </c>
      <c r="AA32" s="58" t="str">
        <f>IF(AND('Mapa final'!$AD$10="Alta",'Mapa final'!$AF$10="Leve"),CONCATENATE("R2C",'Mapa final'!$R$10),"")</f>
        <v/>
      </c>
      <c r="AB32" s="44" t="str">
        <f>IF(AND('Mapa final'!$AD$10="Muy Alta",'Mapa final'!$AF$10="Leve"),CONCATENATE("R2C",'Mapa final'!$R$10),"")</f>
        <v/>
      </c>
      <c r="AC32" s="195" t="str">
        <f>IF(AND('Mapa final'!$AD$10="Muy Alta",'Mapa final'!$AF$10="Leve"),CONCATENATE("R2C",'Mapa final'!$R$10),"")</f>
        <v/>
      </c>
      <c r="AD32" s="195" t="str">
        <f>IF(AND('Mapa final'!$AD$10="Muy Alta",'Mapa final'!$AF$10="Leve"),CONCATENATE("R2C",'Mapa final'!$R$10),"")</f>
        <v/>
      </c>
      <c r="AE32" s="195" t="str">
        <f>IF(AND('Mapa final'!$AD$10="Muy Alta",'Mapa final'!$AF$10="Leve"),CONCATENATE("R2C",'Mapa final'!$R$10),"")</f>
        <v/>
      </c>
      <c r="AF32" s="195" t="str">
        <f>IF(AND('Mapa final'!$AD$10="Muy Alta",'Mapa final'!$AF$10="Leve"),CONCATENATE("R2C",'Mapa final'!$R$10),"")</f>
        <v/>
      </c>
      <c r="AG32" s="45" t="str">
        <f>IF(AND('Mapa final'!$AD$10="Muy Alta",'Mapa final'!$AF$10="Leve"),CONCATENATE("R2C",'Mapa final'!$R$10),"")</f>
        <v/>
      </c>
      <c r="AH32" s="46" t="str">
        <f>IF(AND('Mapa final'!$AD$10="Muy Alta",'Mapa final'!$AF$10="Catastrófico"),CONCATENATE("R2C",'Mapa final'!$R$10),"")</f>
        <v/>
      </c>
      <c r="AI32" s="197" t="str">
        <f>IF(AND('Mapa final'!$AD$10="Muy Alta",'Mapa final'!$AF$10="Catastrófico"),CONCATENATE("R2C",'Mapa final'!$R$10),"")</f>
        <v/>
      </c>
      <c r="AJ32" s="197" t="str">
        <f>IF(AND('Mapa final'!$AD$10="Muy Alta",'Mapa final'!$AF$10="Catastrófico"),CONCATENATE("R2C",'Mapa final'!$R$10),"")</f>
        <v/>
      </c>
      <c r="AK32" s="197" t="str">
        <f>IF(AND('Mapa final'!$AD$10="Muy Alta",'Mapa final'!$AF$10="Catastrófico"),CONCATENATE("R2C",'Mapa final'!$R$10),"")</f>
        <v/>
      </c>
      <c r="AL32" s="197" t="str">
        <f>IF(AND('Mapa final'!$AD$10="Muy Alta",'Mapa final'!$AF$10="Catastrófico"),CONCATENATE("R2C",'Mapa final'!$R$10),"")</f>
        <v/>
      </c>
      <c r="AM32" s="47" t="str">
        <f>IF(AND('Mapa final'!$AD$10="Muy Alta",'Mapa final'!$AF$10="Catastrófico"),CONCATENATE("R2C",'Mapa final'!$R$10),"")</f>
        <v/>
      </c>
      <c r="AN32" s="70"/>
      <c r="AO32" s="463"/>
      <c r="AP32" s="464"/>
      <c r="AQ32" s="464"/>
      <c r="AR32" s="464"/>
      <c r="AS32" s="464"/>
      <c r="AT32" s="46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36"/>
      <c r="C33" s="336"/>
      <c r="D33" s="337"/>
      <c r="E33" s="435"/>
      <c r="F33" s="434"/>
      <c r="G33" s="434"/>
      <c r="H33" s="434"/>
      <c r="I33" s="449"/>
      <c r="J33" s="57" t="str">
        <f>IF(AND('Mapa final'!$AD$10="Alta",'Mapa final'!$AF$10="Leve"),CONCATENATE("R2C",'Mapa final'!$R$10),"")</f>
        <v/>
      </c>
      <c r="K33" s="196" t="str">
        <f>IF(AND('Mapa final'!$AD$10="Alta",'Mapa final'!$AF$10="Leve"),CONCATENATE("R2C",'Mapa final'!$R$10),"")</f>
        <v/>
      </c>
      <c r="L33" s="196" t="str">
        <f>IF(AND('Mapa final'!$AD$10="Alta",'Mapa final'!$AF$10="Leve"),CONCATENATE("R2C",'Mapa final'!$R$10),"")</f>
        <v/>
      </c>
      <c r="M33" s="196" t="str">
        <f>IF(AND('Mapa final'!$AD$10="Alta",'Mapa final'!$AF$10="Leve"),CONCATENATE("R2C",'Mapa final'!$R$10),"")</f>
        <v/>
      </c>
      <c r="N33" s="196" t="str">
        <f>IF(AND('Mapa final'!$AD$10="Alta",'Mapa final'!$AF$10="Leve"),CONCATENATE("R2C",'Mapa final'!$R$10),"")</f>
        <v/>
      </c>
      <c r="O33" s="58" t="str">
        <f>IF(AND('Mapa final'!$AD$10="Alta",'Mapa final'!$AF$10="Leve"),CONCATENATE("R2C",'Mapa final'!$R$10),"")</f>
        <v/>
      </c>
      <c r="P33" s="57" t="str">
        <f>IF(AND('Mapa final'!$AD$10="Alta",'Mapa final'!$AF$10="Leve"),CONCATENATE("R2C",'Mapa final'!$R$10),"")</f>
        <v/>
      </c>
      <c r="Q33" s="196" t="str">
        <f>IF(AND('Mapa final'!$AD$10="Alta",'Mapa final'!$AF$10="Leve"),CONCATENATE("R2C",'Mapa final'!$R$10),"")</f>
        <v/>
      </c>
      <c r="R33" s="196" t="str">
        <f>IF(AND('Mapa final'!$AD$10="Alta",'Mapa final'!$AF$10="Leve"),CONCATENATE("R2C",'Mapa final'!$R$10),"")</f>
        <v/>
      </c>
      <c r="S33" s="196" t="str">
        <f>IF(AND('Mapa final'!$AD$10="Alta",'Mapa final'!$AF$10="Leve"),CONCATENATE("R2C",'Mapa final'!$R$10),"")</f>
        <v/>
      </c>
      <c r="T33" s="196" t="str">
        <f>IF(AND('Mapa final'!$AD$10="Alta",'Mapa final'!$AF$10="Leve"),CONCATENATE("R2C",'Mapa final'!$R$10),"")</f>
        <v/>
      </c>
      <c r="U33" s="58" t="str">
        <f>IF(AND('Mapa final'!$AD$10="Alta",'Mapa final'!$AF$10="Leve"),CONCATENATE("R2C",'Mapa final'!$R$10),"")</f>
        <v/>
      </c>
      <c r="V33" s="57" t="str">
        <f>IF(AND('Mapa final'!$AD$10="Alta",'Mapa final'!$AF$10="Leve"),CONCATENATE("R2C",'Mapa final'!$R$10),"")</f>
        <v/>
      </c>
      <c r="W33" s="196" t="str">
        <f>IF(AND('Mapa final'!$AD$10="Alta",'Mapa final'!$AF$10="Leve"),CONCATENATE("R2C",'Mapa final'!$R$10),"")</f>
        <v/>
      </c>
      <c r="X33" s="196" t="str">
        <f>IF(AND('Mapa final'!$AD$10="Alta",'Mapa final'!$AF$10="Leve"),CONCATENATE("R2C",'Mapa final'!$R$10),"")</f>
        <v/>
      </c>
      <c r="Y33" s="196" t="str">
        <f>IF(AND('Mapa final'!$AD$10="Alta",'Mapa final'!$AF$10="Leve"),CONCATENATE("R2C",'Mapa final'!$R$10),"")</f>
        <v/>
      </c>
      <c r="Z33" s="196" t="str">
        <f>IF(AND('Mapa final'!$AD$10="Alta",'Mapa final'!$AF$10="Leve"),CONCATENATE("R2C",'Mapa final'!$R$10),"")</f>
        <v/>
      </c>
      <c r="AA33" s="58" t="str">
        <f>IF(AND('Mapa final'!$AD$10="Alta",'Mapa final'!$AF$10="Leve"),CONCATENATE("R2C",'Mapa final'!$R$10),"")</f>
        <v/>
      </c>
      <c r="AB33" s="44" t="str">
        <f>IF(AND('Mapa final'!$AD$10="Muy Alta",'Mapa final'!$AF$10="Leve"),CONCATENATE("R2C",'Mapa final'!$R$10),"")</f>
        <v/>
      </c>
      <c r="AC33" s="195" t="str">
        <f>IF(AND('Mapa final'!$AD$10="Muy Alta",'Mapa final'!$AF$10="Leve"),CONCATENATE("R2C",'Mapa final'!$R$10),"")</f>
        <v/>
      </c>
      <c r="AD33" s="195" t="str">
        <f>IF(AND('Mapa final'!$AD$10="Muy Alta",'Mapa final'!$AF$10="Leve"),CONCATENATE("R2C",'Mapa final'!$R$10),"")</f>
        <v/>
      </c>
      <c r="AE33" s="195" t="str">
        <f>IF(AND('Mapa final'!$AD$10="Muy Alta",'Mapa final'!$AF$10="Leve"),CONCATENATE("R2C",'Mapa final'!$R$10),"")</f>
        <v/>
      </c>
      <c r="AF33" s="195" t="str">
        <f>IF(AND('Mapa final'!$AD$10="Muy Alta",'Mapa final'!$AF$10="Leve"),CONCATENATE("R2C",'Mapa final'!$R$10),"")</f>
        <v/>
      </c>
      <c r="AG33" s="45" t="str">
        <f>IF(AND('Mapa final'!$AD$10="Muy Alta",'Mapa final'!$AF$10="Leve"),CONCATENATE("R2C",'Mapa final'!$R$10),"")</f>
        <v/>
      </c>
      <c r="AH33" s="46" t="str">
        <f>IF(AND('Mapa final'!$AD$10="Muy Alta",'Mapa final'!$AF$10="Catastrófico"),CONCATENATE("R2C",'Mapa final'!$R$10),"")</f>
        <v/>
      </c>
      <c r="AI33" s="197" t="str">
        <f>IF(AND('Mapa final'!$AD$10="Muy Alta",'Mapa final'!$AF$10="Catastrófico"),CONCATENATE("R2C",'Mapa final'!$R$10),"")</f>
        <v/>
      </c>
      <c r="AJ33" s="197" t="str">
        <f>IF(AND('Mapa final'!$AD$10="Muy Alta",'Mapa final'!$AF$10="Catastrófico"),CONCATENATE("R2C",'Mapa final'!$R$10),"")</f>
        <v/>
      </c>
      <c r="AK33" s="197" t="str">
        <f>IF(AND('Mapa final'!$AD$10="Muy Alta",'Mapa final'!$AF$10="Catastrófico"),CONCATENATE("R2C",'Mapa final'!$R$10),"")</f>
        <v/>
      </c>
      <c r="AL33" s="197" t="str">
        <f>IF(AND('Mapa final'!$AD$10="Muy Alta",'Mapa final'!$AF$10="Catastrófico"),CONCATENATE("R2C",'Mapa final'!$R$10),"")</f>
        <v/>
      </c>
      <c r="AM33" s="47" t="str">
        <f>IF(AND('Mapa final'!$AD$10="Muy Alta",'Mapa final'!$AF$10="Catastrófico"),CONCATENATE("R2C",'Mapa final'!$R$10),"")</f>
        <v/>
      </c>
      <c r="AN33" s="70"/>
      <c r="AO33" s="463"/>
      <c r="AP33" s="464"/>
      <c r="AQ33" s="464"/>
      <c r="AR33" s="464"/>
      <c r="AS33" s="464"/>
      <c r="AT33" s="46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36"/>
      <c r="C34" s="336"/>
      <c r="D34" s="337"/>
      <c r="E34" s="435"/>
      <c r="F34" s="434"/>
      <c r="G34" s="434"/>
      <c r="H34" s="434"/>
      <c r="I34" s="449"/>
      <c r="J34" s="57" t="str">
        <f>IF(AND('Mapa final'!$AD$10="Alta",'Mapa final'!$AF$10="Leve"),CONCATENATE("R2C",'Mapa final'!$R$10),"")</f>
        <v/>
      </c>
      <c r="K34" s="196" t="str">
        <f>IF(AND('Mapa final'!$AD$10="Alta",'Mapa final'!$AF$10="Leve"),CONCATENATE("R2C",'Mapa final'!$R$10),"")</f>
        <v/>
      </c>
      <c r="L34" s="196" t="str">
        <f>IF(AND('Mapa final'!$AD$10="Alta",'Mapa final'!$AF$10="Leve"),CONCATENATE("R2C",'Mapa final'!$R$10),"")</f>
        <v/>
      </c>
      <c r="M34" s="196" t="str">
        <f>IF(AND('Mapa final'!$AD$10="Alta",'Mapa final'!$AF$10="Leve"),CONCATENATE("R2C",'Mapa final'!$R$10),"")</f>
        <v/>
      </c>
      <c r="N34" s="196" t="str">
        <f>IF(AND('Mapa final'!$AD$10="Alta",'Mapa final'!$AF$10="Leve"),CONCATENATE("R2C",'Mapa final'!$R$10),"")</f>
        <v/>
      </c>
      <c r="O34" s="58" t="str">
        <f>IF(AND('Mapa final'!$AD$10="Alta",'Mapa final'!$AF$10="Leve"),CONCATENATE("R2C",'Mapa final'!$R$10),"")</f>
        <v/>
      </c>
      <c r="P34" s="57" t="str">
        <f>IF(AND('Mapa final'!$AD$10="Alta",'Mapa final'!$AF$10="Leve"),CONCATENATE("R2C",'Mapa final'!$R$10),"")</f>
        <v/>
      </c>
      <c r="Q34" s="196" t="str">
        <f>IF(AND('Mapa final'!$AD$10="Alta",'Mapa final'!$AF$10="Leve"),CONCATENATE("R2C",'Mapa final'!$R$10),"")</f>
        <v/>
      </c>
      <c r="R34" s="196" t="str">
        <f>IF(AND('Mapa final'!$AD$10="Alta",'Mapa final'!$AF$10="Leve"),CONCATENATE("R2C",'Mapa final'!$R$10),"")</f>
        <v/>
      </c>
      <c r="S34" s="196" t="str">
        <f>IF(AND('Mapa final'!$AD$10="Alta",'Mapa final'!$AF$10="Leve"),CONCATENATE("R2C",'Mapa final'!$R$10),"")</f>
        <v/>
      </c>
      <c r="T34" s="196" t="str">
        <f>IF(AND('Mapa final'!$AD$10="Alta",'Mapa final'!$AF$10="Leve"),CONCATENATE("R2C",'Mapa final'!$R$10),"")</f>
        <v/>
      </c>
      <c r="U34" s="58" t="str">
        <f>IF(AND('Mapa final'!$AD$10="Alta",'Mapa final'!$AF$10="Leve"),CONCATENATE("R2C",'Mapa final'!$R$10),"")</f>
        <v/>
      </c>
      <c r="V34" s="57" t="str">
        <f>IF(AND('Mapa final'!$AD$10="Alta",'Mapa final'!$AF$10="Leve"),CONCATENATE("R2C",'Mapa final'!$R$10),"")</f>
        <v/>
      </c>
      <c r="W34" s="196" t="str">
        <f>IF(AND('Mapa final'!$AD$10="Alta",'Mapa final'!$AF$10="Leve"),CONCATENATE("R2C",'Mapa final'!$R$10),"")</f>
        <v/>
      </c>
      <c r="X34" s="196" t="str">
        <f>IF(AND('Mapa final'!$AD$10="Alta",'Mapa final'!$AF$10="Leve"),CONCATENATE("R2C",'Mapa final'!$R$10),"")</f>
        <v/>
      </c>
      <c r="Y34" s="196" t="str">
        <f>IF(AND('Mapa final'!$AD$10="Alta",'Mapa final'!$AF$10="Leve"),CONCATENATE("R2C",'Mapa final'!$R$10),"")</f>
        <v/>
      </c>
      <c r="Z34" s="196" t="str">
        <f>IF(AND('Mapa final'!$AD$10="Alta",'Mapa final'!$AF$10="Leve"),CONCATENATE("R2C",'Mapa final'!$R$10),"")</f>
        <v/>
      </c>
      <c r="AA34" s="58" t="str">
        <f>IF(AND('Mapa final'!$AD$10="Alta",'Mapa final'!$AF$10="Leve"),CONCATENATE("R2C",'Mapa final'!$R$10),"")</f>
        <v/>
      </c>
      <c r="AB34" s="44" t="str">
        <f>IF(AND('Mapa final'!$AD$10="Muy Alta",'Mapa final'!$AF$10="Leve"),CONCATENATE("R2C",'Mapa final'!$R$10),"")</f>
        <v/>
      </c>
      <c r="AC34" s="195" t="str">
        <f>IF(AND('Mapa final'!$AD$10="Muy Alta",'Mapa final'!$AF$10="Leve"),CONCATENATE("R2C",'Mapa final'!$R$10),"")</f>
        <v/>
      </c>
      <c r="AD34" s="195" t="str">
        <f>IF(AND('Mapa final'!$AD$10="Muy Alta",'Mapa final'!$AF$10="Leve"),CONCATENATE("R2C",'Mapa final'!$R$10),"")</f>
        <v/>
      </c>
      <c r="AE34" s="195" t="str">
        <f>IF(AND('Mapa final'!$AD$10="Muy Alta",'Mapa final'!$AF$10="Leve"),CONCATENATE("R2C",'Mapa final'!$R$10),"")</f>
        <v/>
      </c>
      <c r="AF34" s="195" t="str">
        <f>IF(AND('Mapa final'!$AD$10="Muy Alta",'Mapa final'!$AF$10="Leve"),CONCATENATE("R2C",'Mapa final'!$R$10),"")</f>
        <v/>
      </c>
      <c r="AG34" s="45" t="str">
        <f>IF(AND('Mapa final'!$AD$10="Muy Alta",'Mapa final'!$AF$10="Leve"),CONCATENATE("R2C",'Mapa final'!$R$10),"")</f>
        <v/>
      </c>
      <c r="AH34" s="46" t="str">
        <f>IF(AND('Mapa final'!$AD$10="Muy Alta",'Mapa final'!$AF$10="Catastrófico"),CONCATENATE("R2C",'Mapa final'!$R$10),"")</f>
        <v/>
      </c>
      <c r="AI34" s="197" t="str">
        <f>IF(AND('Mapa final'!$AD$10="Muy Alta",'Mapa final'!$AF$10="Catastrófico"),CONCATENATE("R2C",'Mapa final'!$R$10),"")</f>
        <v/>
      </c>
      <c r="AJ34" s="197" t="str">
        <f>IF(AND('Mapa final'!$AD$10="Muy Alta",'Mapa final'!$AF$10="Catastrófico"),CONCATENATE("R2C",'Mapa final'!$R$10),"")</f>
        <v/>
      </c>
      <c r="AK34" s="197" t="str">
        <f>IF(AND('Mapa final'!$AD$10="Muy Alta",'Mapa final'!$AF$10="Catastrófico"),CONCATENATE("R2C",'Mapa final'!$R$10),"")</f>
        <v/>
      </c>
      <c r="AL34" s="197" t="str">
        <f>IF(AND('Mapa final'!$AD$10="Muy Alta",'Mapa final'!$AF$10="Catastrófico"),CONCATENATE("R2C",'Mapa final'!$R$10),"")</f>
        <v/>
      </c>
      <c r="AM34" s="47" t="str">
        <f>IF(AND('Mapa final'!$AD$10="Muy Alta",'Mapa final'!$AF$10="Catastrófico"),CONCATENATE("R2C",'Mapa final'!$R$10),"")</f>
        <v/>
      </c>
      <c r="AN34" s="70"/>
      <c r="AO34" s="463"/>
      <c r="AP34" s="464"/>
      <c r="AQ34" s="464"/>
      <c r="AR34" s="464"/>
      <c r="AS34" s="464"/>
      <c r="AT34" s="46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36"/>
      <c r="C35" s="336"/>
      <c r="D35" s="337"/>
      <c r="E35" s="436"/>
      <c r="F35" s="437"/>
      <c r="G35" s="437"/>
      <c r="H35" s="437"/>
      <c r="I35" s="450"/>
      <c r="J35" s="57" t="str">
        <f>IF(AND('Mapa final'!$AD$10="Alta",'Mapa final'!$AF$10="Leve"),CONCATENATE("R2C",'Mapa final'!$R$10),"")</f>
        <v/>
      </c>
      <c r="K35" s="196" t="str">
        <f>IF(AND('Mapa final'!$AD$10="Alta",'Mapa final'!$AF$10="Leve"),CONCATENATE("R2C",'Mapa final'!$R$10),"")</f>
        <v/>
      </c>
      <c r="L35" s="196" t="str">
        <f>IF(AND('Mapa final'!$AD$10="Alta",'Mapa final'!$AF$10="Leve"),CONCATENATE("R2C",'Mapa final'!$R$10),"")</f>
        <v/>
      </c>
      <c r="M35" s="196" t="str">
        <f>IF(AND('Mapa final'!$AD$10="Alta",'Mapa final'!$AF$10="Leve"),CONCATENATE("R2C",'Mapa final'!$R$10),"")</f>
        <v/>
      </c>
      <c r="N35" s="196" t="str">
        <f>IF(AND('Mapa final'!$AD$10="Alta",'Mapa final'!$AF$10="Leve"),CONCATENATE("R2C",'Mapa final'!$R$10),"")</f>
        <v/>
      </c>
      <c r="O35" s="58" t="str">
        <f>IF(AND('Mapa final'!$AD$10="Alta",'Mapa final'!$AF$10="Leve"),CONCATENATE("R2C",'Mapa final'!$R$10),"")</f>
        <v/>
      </c>
      <c r="P35" s="59" t="str">
        <f>IF(AND('Mapa final'!$AD$10="Alta",'Mapa final'!$AF$10="Leve"),CONCATENATE("R2C",'Mapa final'!$R$10),"")</f>
        <v/>
      </c>
      <c r="Q35" s="60" t="str">
        <f>IF(AND('Mapa final'!$AD$10="Alta",'Mapa final'!$AF$10="Leve"),CONCATENATE("R2C",'Mapa final'!$R$10),"")</f>
        <v/>
      </c>
      <c r="R35" s="60" t="str">
        <f>IF(AND('Mapa final'!$AD$10="Alta",'Mapa final'!$AF$10="Leve"),CONCATENATE("R2C",'Mapa final'!$R$10),"")</f>
        <v/>
      </c>
      <c r="S35" s="60" t="str">
        <f>IF(AND('Mapa final'!$AD$10="Alta",'Mapa final'!$AF$10="Leve"),CONCATENATE("R2C",'Mapa final'!$R$10),"")</f>
        <v/>
      </c>
      <c r="T35" s="60" t="str">
        <f>IF(AND('Mapa final'!$AD$10="Alta",'Mapa final'!$AF$10="Leve"),CONCATENATE("R2C",'Mapa final'!$R$10),"")</f>
        <v/>
      </c>
      <c r="U35" s="61" t="str">
        <f>IF(AND('Mapa final'!$AD$10="Alta",'Mapa final'!$AF$10="Leve"),CONCATENATE("R2C",'Mapa final'!$R$10),"")</f>
        <v/>
      </c>
      <c r="V35" s="59" t="str">
        <f>IF(AND('Mapa final'!$AD$10="Alta",'Mapa final'!$AF$10="Leve"),CONCATENATE("R2C",'Mapa final'!$R$10),"")</f>
        <v/>
      </c>
      <c r="W35" s="60" t="str">
        <f>IF(AND('Mapa final'!$AD$10="Alta",'Mapa final'!$AF$10="Leve"),CONCATENATE("R2C",'Mapa final'!$R$10),"")</f>
        <v/>
      </c>
      <c r="X35" s="60" t="str">
        <f>IF(AND('Mapa final'!$AD$10="Alta",'Mapa final'!$AF$10="Leve"),CONCATENATE("R2C",'Mapa final'!$R$10),"")</f>
        <v/>
      </c>
      <c r="Y35" s="60" t="str">
        <f>IF(AND('Mapa final'!$AD$10="Alta",'Mapa final'!$AF$10="Leve"),CONCATENATE("R2C",'Mapa final'!$R$10),"")</f>
        <v/>
      </c>
      <c r="Z35" s="60" t="str">
        <f>IF(AND('Mapa final'!$AD$10="Alta",'Mapa final'!$AF$10="Leve"),CONCATENATE("R2C",'Mapa final'!$R$10),"")</f>
        <v/>
      </c>
      <c r="AA35" s="61" t="str">
        <f>IF(AND('Mapa final'!$AD$10="Alta",'Mapa final'!$AF$10="Leve"),CONCATENATE("R2C",'Mapa final'!$R$10),"")</f>
        <v/>
      </c>
      <c r="AB35" s="48" t="str">
        <f>IF(AND('Mapa final'!$AD$10="Muy Alta",'Mapa final'!$AF$10="Leve"),CONCATENATE("R2C",'Mapa final'!$R$10),"")</f>
        <v/>
      </c>
      <c r="AC35" s="49" t="str">
        <f>IF(AND('Mapa final'!$AD$10="Muy Alta",'Mapa final'!$AF$10="Leve"),CONCATENATE("R2C",'Mapa final'!$R$10),"")</f>
        <v/>
      </c>
      <c r="AD35" s="49" t="str">
        <f>IF(AND('Mapa final'!$AD$10="Muy Alta",'Mapa final'!$AF$10="Leve"),CONCATENATE("R2C",'Mapa final'!$R$10),"")</f>
        <v/>
      </c>
      <c r="AE35" s="49" t="str">
        <f>IF(AND('Mapa final'!$AD$10="Muy Alta",'Mapa final'!$AF$10="Leve"),CONCATENATE("R2C",'Mapa final'!$R$10),"")</f>
        <v/>
      </c>
      <c r="AF35" s="49" t="str">
        <f>IF(AND('Mapa final'!$AD$10="Muy Alta",'Mapa final'!$AF$10="Leve"),CONCATENATE("R2C",'Mapa final'!$R$10),"")</f>
        <v/>
      </c>
      <c r="AG35" s="50" t="str">
        <f>IF(AND('Mapa final'!$AD$10="Muy Alta",'Mapa final'!$AF$10="Leve"),CONCATENATE("R2C",'Mapa final'!$R$10),"")</f>
        <v/>
      </c>
      <c r="AH35" s="51" t="str">
        <f>IF(AND('Mapa final'!$AD$10="Muy Alta",'Mapa final'!$AF$10="Catastrófico"),CONCATENATE("R2C",'Mapa final'!$R$10),"")</f>
        <v/>
      </c>
      <c r="AI35" s="52" t="str">
        <f>IF(AND('Mapa final'!$AD$10="Muy Alta",'Mapa final'!$AF$10="Catastrófico"),CONCATENATE("R2C",'Mapa final'!$R$10),"")</f>
        <v/>
      </c>
      <c r="AJ35" s="52" t="str">
        <f>IF(AND('Mapa final'!$AD$10="Muy Alta",'Mapa final'!$AF$10="Catastrófico"),CONCATENATE("R2C",'Mapa final'!$R$10),"")</f>
        <v/>
      </c>
      <c r="AK35" s="52" t="str">
        <f>IF(AND('Mapa final'!$AD$10="Muy Alta",'Mapa final'!$AF$10="Catastrófico"),CONCATENATE("R2C",'Mapa final'!$R$10),"")</f>
        <v/>
      </c>
      <c r="AL35" s="52" t="str">
        <f>IF(AND('Mapa final'!$AD$10="Muy Alta",'Mapa final'!$AF$10="Catastrófico"),CONCATENATE("R2C",'Mapa final'!$R$10),"")</f>
        <v/>
      </c>
      <c r="AM35" s="53" t="str">
        <f>IF(AND('Mapa final'!$AD$10="Muy Alta",'Mapa final'!$AF$10="Catastrófico"),CONCATENATE("R2C",'Mapa final'!$R$10),"")</f>
        <v/>
      </c>
      <c r="AN35" s="70"/>
      <c r="AO35" s="466"/>
      <c r="AP35" s="467"/>
      <c r="AQ35" s="467"/>
      <c r="AR35" s="467"/>
      <c r="AS35" s="467"/>
      <c r="AT35" s="468"/>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36"/>
      <c r="C36" s="336"/>
      <c r="D36" s="337"/>
      <c r="E36" s="431" t="s">
        <v>111</v>
      </c>
      <c r="F36" s="432"/>
      <c r="G36" s="432"/>
      <c r="H36" s="432"/>
      <c r="I36" s="432"/>
      <c r="J36" s="62" t="str">
        <f>IF(AND('Mapa final'!$AD$10="Baja",'Mapa final'!$AF$10="Leve"),CONCATENATE("R2C",'Mapa final'!$R$10),"")</f>
        <v/>
      </c>
      <c r="K36" s="63" t="str">
        <f>IF(AND('Mapa final'!$AD$10="Baja",'Mapa final'!$AF$10="Leve"),CONCATENATE("R2C",'Mapa final'!$R$10),"")</f>
        <v/>
      </c>
      <c r="L36" s="63" t="str">
        <f>IF(AND('Mapa final'!$AD$10="Baja",'Mapa final'!$AF$10="Leve"),CONCATENATE("R2C",'Mapa final'!$R$10),"")</f>
        <v/>
      </c>
      <c r="M36" s="63" t="str">
        <f>IF(AND('Mapa final'!$AD$10="Baja",'Mapa final'!$AF$10="Leve"),CONCATENATE("R2C",'Mapa final'!$R$10),"")</f>
        <v/>
      </c>
      <c r="N36" s="63" t="str">
        <f>IF(AND('Mapa final'!$AD$10="Baja",'Mapa final'!$AF$10="Leve"),CONCATENATE("R2C",'Mapa final'!$R$10),"")</f>
        <v/>
      </c>
      <c r="O36" s="64" t="str">
        <f>IF(AND('Mapa final'!$AD$10="Baja",'Mapa final'!$AF$10="Leve"),CONCATENATE("R2C",'Mapa final'!$R$10),"")</f>
        <v/>
      </c>
      <c r="P36" s="55" t="str">
        <f>IF(AND('Mapa final'!$AD$10="Alta",'Mapa final'!$AF$10="Leve"),CONCATENATE("R2C",'Mapa final'!$R$10),"")</f>
        <v/>
      </c>
      <c r="Q36" s="55" t="str">
        <f>IF(AND('Mapa final'!$AD$10="Alta",'Mapa final'!$AF$10="Leve"),CONCATENATE("R2C",'Mapa final'!$R$10),"")</f>
        <v/>
      </c>
      <c r="R36" s="55" t="str">
        <f>IF(AND('Mapa final'!$AD$10="Alta",'Mapa final'!$AF$10="Leve"),CONCATENATE("R2C",'Mapa final'!$R$10),"")</f>
        <v/>
      </c>
      <c r="S36" s="55" t="str">
        <f>IF(AND('Mapa final'!$AD$10="Alta",'Mapa final'!$AF$10="Leve"),CONCATENATE("R2C",'Mapa final'!$R$10),"")</f>
        <v/>
      </c>
      <c r="T36" s="55" t="str">
        <f>IF(AND('Mapa final'!$AD$10="Alta",'Mapa final'!$AF$10="Leve"),CONCATENATE("R2C",'Mapa final'!$R$10),"")</f>
        <v/>
      </c>
      <c r="U36" s="56" t="str">
        <f>IF(AND('Mapa final'!$AD$10="Alta",'Mapa final'!$AF$10="Leve"),CONCATENATE("R2C",'Mapa final'!$R$10),"")</f>
        <v/>
      </c>
      <c r="V36" s="54" t="str">
        <f>IF(AND('Mapa final'!$AD$10="Alta",'Mapa final'!$AF$10="Leve"),CONCATENATE("R2C",'Mapa final'!$R$10),"")</f>
        <v/>
      </c>
      <c r="W36" s="55" t="str">
        <f>IF(AND('Mapa final'!$AD$10="Alta",'Mapa final'!$AF$10="Leve"),CONCATENATE("R2C",'Mapa final'!$R$10),"")</f>
        <v/>
      </c>
      <c r="X36" s="55" t="str">
        <f>IF(AND('Mapa final'!$AD$10="Alta",'Mapa final'!$AF$10="Leve"),CONCATENATE("R2C",'Mapa final'!$R$10),"")</f>
        <v/>
      </c>
      <c r="Y36" s="55" t="str">
        <f>IF(AND('Mapa final'!$AD$10="Alta",'Mapa final'!$AF$10="Leve"),CONCATENATE("R2C",'Mapa final'!$R$10),"")</f>
        <v/>
      </c>
      <c r="Z36" s="55" t="str">
        <f>IF(AND('Mapa final'!$AD$10="Alta",'Mapa final'!$AF$10="Leve"),CONCATENATE("R2C",'Mapa final'!$R$10),"")</f>
        <v/>
      </c>
      <c r="AA36" s="56" t="str">
        <f>IF(AND('Mapa final'!$AD$10="Alta",'Mapa final'!$AF$10="Leve"),CONCATENATE("R2C",'Mapa final'!$R$10),"")</f>
        <v/>
      </c>
      <c r="AB36" s="38" t="str">
        <f>IF(AND('Mapa final'!$AD$10="Muy Alta",'Mapa final'!$AF$10="Leve"),CONCATENATE("R2C",'Mapa final'!$R$10),"")</f>
        <v/>
      </c>
      <c r="AC36" s="39" t="str">
        <f>IF(AND('Mapa final'!$AD$10="Muy Alta",'Mapa final'!$AF$10="Leve"),CONCATENATE("R2C",'Mapa final'!$R$10),"")</f>
        <v/>
      </c>
      <c r="AD36" s="39" t="str">
        <f>IF(AND('Mapa final'!$AD$10="Muy Alta",'Mapa final'!$AF$10="Leve"),CONCATENATE("R2C",'Mapa final'!$R$10),"")</f>
        <v/>
      </c>
      <c r="AE36" s="39" t="str">
        <f>IF(AND('Mapa final'!$AD$10="Muy Alta",'Mapa final'!$AF$10="Leve"),CONCATENATE("R2C",'Mapa final'!$R$10),"")</f>
        <v/>
      </c>
      <c r="AF36" s="39" t="str">
        <f>IF(AND('Mapa final'!$AD$10="Muy Alta",'Mapa final'!$AF$10="Leve"),CONCATENATE("R2C",'Mapa final'!$R$10),"")</f>
        <v/>
      </c>
      <c r="AG36" s="40" t="str">
        <f>IF(AND('Mapa final'!$AD$10="Muy Alta",'Mapa final'!$AF$10="Leve"),CONCATENATE("R2C",'Mapa final'!$R$10),"")</f>
        <v/>
      </c>
      <c r="AH36" s="41" t="str">
        <f>IF(AND('Mapa final'!$AD$10="Muy Alta",'Mapa final'!$AF$10="Catastrófico"),CONCATENATE("R2C",'Mapa final'!$R$10),"")</f>
        <v/>
      </c>
      <c r="AI36" s="42" t="str">
        <f>IF(AND('Mapa final'!$AD$10="Muy Alta",'Mapa final'!$AF$10="Catastrófico"),CONCATENATE("R2C",'Mapa final'!$R$10),"")</f>
        <v/>
      </c>
      <c r="AJ36" s="42" t="str">
        <f>IF(AND('Mapa final'!$AD$10="Muy Alta",'Mapa final'!$AF$10="Catastrófico"),CONCATENATE("R2C",'Mapa final'!$R$10),"")</f>
        <v/>
      </c>
      <c r="AK36" s="42" t="str">
        <f>IF(AND('Mapa final'!$AD$10="Muy Alta",'Mapa final'!$AF$10="Catastrófico"),CONCATENATE("R2C",'Mapa final'!$R$10),"")</f>
        <v/>
      </c>
      <c r="AL36" s="42" t="str">
        <f>IF(AND('Mapa final'!$AD$10="Muy Alta",'Mapa final'!$AF$10="Catastrófico"),CONCATENATE("R2C",'Mapa final'!$R$10),"")</f>
        <v/>
      </c>
      <c r="AM36" s="43" t="str">
        <f>IF(AND('Mapa final'!$AD$10="Muy Alta",'Mapa final'!$AF$10="Catastrófico"),CONCATENATE("R2C",'Mapa final'!$R$10),"")</f>
        <v/>
      </c>
      <c r="AN36" s="70"/>
      <c r="AO36" s="451" t="s">
        <v>79</v>
      </c>
      <c r="AP36" s="452"/>
      <c r="AQ36" s="452"/>
      <c r="AR36" s="452"/>
      <c r="AS36" s="452"/>
      <c r="AT36" s="453"/>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36"/>
      <c r="C37" s="336"/>
      <c r="D37" s="337"/>
      <c r="E37" s="433"/>
      <c r="F37" s="434"/>
      <c r="G37" s="434"/>
      <c r="H37" s="434"/>
      <c r="I37" s="434"/>
      <c r="J37" s="232" t="str">
        <f>IF(AND('Mapa final'!$AD$11="Baja",'Mapa final'!$AF$11="Leve"),CONCATENATE("R2C",'Mapa final'!$R$11),"")</f>
        <v>R2C2</v>
      </c>
      <c r="K37" s="198" t="str">
        <f>IF(AND('Mapa final'!$AD$10="Baja",'Mapa final'!$AF$10="Leve"),CONCATENATE("R2C",'Mapa final'!$R$10),"")</f>
        <v/>
      </c>
      <c r="L37" s="233" t="str">
        <f>IF(AND('Mapa final'!$AD$12="Baja",'Mapa final'!$AF$12="Leve"),CONCATENATE("R5C",'Mapa final'!$R$12),"")</f>
        <v>R5C5</v>
      </c>
      <c r="M37" s="198" t="str">
        <f>IF(AND('Mapa final'!$AD$10="Baja",'Mapa final'!$AF$10="Leve"),CONCATENATE("R2C",'Mapa final'!$R$10),"")</f>
        <v/>
      </c>
      <c r="N37" s="198" t="str">
        <f>IF(AND('Mapa final'!$AD$10="Baja",'Mapa final'!$AF$10="Leve"),CONCATENATE("R2C",'Mapa final'!$R$10),"")</f>
        <v/>
      </c>
      <c r="O37" s="66" t="str">
        <f>IF(AND('Mapa final'!$AD$10="Baja",'Mapa final'!$AF$10="Leve"),CONCATENATE("R2C",'Mapa final'!$R$10),"")</f>
        <v/>
      </c>
      <c r="P37" s="196" t="str">
        <f>IF(AND('Mapa final'!$AD$10="Alta",'Mapa final'!$AF$10="Leve"),CONCATENATE("R2C",'Mapa final'!$R$10),"")</f>
        <v/>
      </c>
      <c r="Q37" s="196" t="str">
        <f>IF(AND('Mapa final'!$AD$10="Alta",'Mapa final'!$AF$10="Leve"),CONCATENATE("R2C",'Mapa final'!$R$10),"")</f>
        <v/>
      </c>
      <c r="R37" s="196" t="str">
        <f>IF(AND('Mapa final'!$AD$10="Alta",'Mapa final'!$AF$10="Leve"),CONCATENATE("R2C",'Mapa final'!$R$10),"")</f>
        <v/>
      </c>
      <c r="S37" s="196" t="str">
        <f>IF(AND('Mapa final'!$AD$10="Alta",'Mapa final'!$AF$10="Leve"),CONCATENATE("R2C",'Mapa final'!$R$10),"")</f>
        <v/>
      </c>
      <c r="T37" s="196" t="str">
        <f>IF(AND('Mapa final'!$AD$10="Alta",'Mapa final'!$AF$10="Leve"),CONCATENATE("R2C",'Mapa final'!$R$10),"")</f>
        <v/>
      </c>
      <c r="U37" s="58" t="str">
        <f>IF(AND('Mapa final'!$AD$10="Alta",'Mapa final'!$AF$10="Leve"),CONCATENATE("R2C",'Mapa final'!$R$10),"")</f>
        <v/>
      </c>
      <c r="V37" s="57" t="str">
        <f>IF(AND('Mapa final'!$AD$10="Alta",'Mapa final'!$AF$10="Leve"),CONCATENATE("R2C",'Mapa final'!$R$10),"")</f>
        <v/>
      </c>
      <c r="W37" s="196" t="str">
        <f>IF(AND('Mapa final'!$AD$10="Alta",'Mapa final'!$AF$10="Leve"),CONCATENATE("R2C",'Mapa final'!$R$10),"")</f>
        <v/>
      </c>
      <c r="X37" s="196" t="str">
        <f>IF(AND('Mapa final'!$AD$10="Alta",'Mapa final'!$AF$10="Leve"),CONCATENATE("R2C",'Mapa final'!$R$10),"")</f>
        <v/>
      </c>
      <c r="Y37" s="196" t="str">
        <f>IF(AND('Mapa final'!$AD$10="Alta",'Mapa final'!$AF$10="Leve"),CONCATENATE("R2C",'Mapa final'!$R$10),"")</f>
        <v/>
      </c>
      <c r="Z37" s="196" t="str">
        <f>IF(AND('Mapa final'!$AD$10="Alta",'Mapa final'!$AF$10="Leve"),CONCATENATE("R2C",'Mapa final'!$R$10),"")</f>
        <v/>
      </c>
      <c r="AA37" s="58" t="str">
        <f>IF(AND('Mapa final'!$AD$10="Alta",'Mapa final'!$AF$10="Leve"),CONCATENATE("R2C",'Mapa final'!$R$10),"")</f>
        <v/>
      </c>
      <c r="AB37" s="44" t="str">
        <f>IF(AND('Mapa final'!$AD$10="Muy Alta",'Mapa final'!$AF$10="Leve"),CONCATENATE("R2C",'Mapa final'!$R$10),"")</f>
        <v/>
      </c>
      <c r="AC37" s="195" t="str">
        <f>IF(AND('Mapa final'!$AD$10="Muy Alta",'Mapa final'!$AF$10="Leve"),CONCATENATE("R2C",'Mapa final'!$R$10),"")</f>
        <v/>
      </c>
      <c r="AD37" s="195" t="str">
        <f>IF(AND('Mapa final'!$AD$10="Muy Alta",'Mapa final'!$AF$10="Leve"),CONCATENATE("R2C",'Mapa final'!$R$10),"")</f>
        <v/>
      </c>
      <c r="AE37" s="195" t="str">
        <f>IF(AND('Mapa final'!$AD$10="Muy Alta",'Mapa final'!$AF$10="Leve"),CONCATENATE("R2C",'Mapa final'!$R$10),"")</f>
        <v/>
      </c>
      <c r="AF37" s="195" t="str">
        <f>IF(AND('Mapa final'!$AD$10="Muy Alta",'Mapa final'!$AF$10="Leve"),CONCATENATE("R2C",'Mapa final'!$R$10),"")</f>
        <v/>
      </c>
      <c r="AG37" s="45" t="str">
        <f>IF(AND('Mapa final'!$AD$10="Muy Alta",'Mapa final'!$AF$10="Leve"),CONCATENATE("R2C",'Mapa final'!$R$10),"")</f>
        <v/>
      </c>
      <c r="AH37" s="46" t="str">
        <f>IF(AND('Mapa final'!$AD$10="Muy Alta",'Mapa final'!$AF$10="Catastrófico"),CONCATENATE("R2C",'Mapa final'!$R$10),"")</f>
        <v/>
      </c>
      <c r="AI37" s="197" t="str">
        <f>IF(AND('Mapa final'!$AD$10="Muy Alta",'Mapa final'!$AF$10="Catastrófico"),CONCATENATE("R2C",'Mapa final'!$R$10),"")</f>
        <v/>
      </c>
      <c r="AJ37" s="197" t="str">
        <f>IF(AND('Mapa final'!$AD$10="Muy Alta",'Mapa final'!$AF$10="Catastrófico"),CONCATENATE("R2C",'Mapa final'!$R$10),"")</f>
        <v/>
      </c>
      <c r="AK37" s="197" t="str">
        <f>IF(AND('Mapa final'!$AD$10="Muy Alta",'Mapa final'!$AF$10="Catastrófico"),CONCATENATE("R2C",'Mapa final'!$R$10),"")</f>
        <v/>
      </c>
      <c r="AL37" s="197" t="str">
        <f>IF(AND('Mapa final'!$AD$10="Muy Alta",'Mapa final'!$AF$10="Catastrófico"),CONCATENATE("R2C",'Mapa final'!$R$10),"")</f>
        <v/>
      </c>
      <c r="AM37" s="47" t="str">
        <f>IF(AND('Mapa final'!$AD$10="Muy Alta",'Mapa final'!$AF$10="Catastrófico"),CONCATENATE("R2C",'Mapa final'!$R$10),"")</f>
        <v/>
      </c>
      <c r="AN37" s="70"/>
      <c r="AO37" s="454"/>
      <c r="AP37" s="455"/>
      <c r="AQ37" s="455"/>
      <c r="AR37" s="455"/>
      <c r="AS37" s="455"/>
      <c r="AT37" s="456"/>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36"/>
      <c r="C38" s="336"/>
      <c r="D38" s="337"/>
      <c r="E38" s="435"/>
      <c r="F38" s="434"/>
      <c r="G38" s="434"/>
      <c r="H38" s="434"/>
      <c r="I38" s="434"/>
      <c r="J38" s="65" t="str">
        <f>IF(AND('Mapa final'!$AD$10="Baja",'Mapa final'!$AF$10="Leve"),CONCATENATE("R2C",'Mapa final'!$R$10),"")</f>
        <v/>
      </c>
      <c r="K38" s="198" t="str">
        <f>IF(AND('Mapa final'!$AD$10="Baja",'Mapa final'!$AF$10="Leve"),CONCATENATE("R2C",'Mapa final'!$R$10),"")</f>
        <v/>
      </c>
      <c r="L38" s="198" t="str">
        <f>IF(AND('Mapa final'!$AD$10="Baja",'Mapa final'!$AF$10="Leve"),CONCATENATE("R2C",'Mapa final'!$R$10),"")</f>
        <v/>
      </c>
      <c r="M38" s="198" t="str">
        <f>IF(AND('Mapa final'!$AD$10="Baja",'Mapa final'!$AF$10="Leve"),CONCATENATE("R2C",'Mapa final'!$R$10),"")</f>
        <v/>
      </c>
      <c r="N38" s="198" t="str">
        <f>IF(AND('Mapa final'!$AD$10="Baja",'Mapa final'!$AF$10="Leve"),CONCATENATE("R2C",'Mapa final'!$R$10),"")</f>
        <v/>
      </c>
      <c r="O38" s="66" t="str">
        <f>IF(AND('Mapa final'!$AD$10="Baja",'Mapa final'!$AF$10="Leve"),CONCATENATE("R2C",'Mapa final'!$R$10),"")</f>
        <v/>
      </c>
      <c r="P38" s="196" t="str">
        <f>IF(AND('Mapa final'!$AD$10="Alta",'Mapa final'!$AF$10="Leve"),CONCATENATE("R2C",'Mapa final'!$R$10),"")</f>
        <v/>
      </c>
      <c r="Q38" s="196" t="str">
        <f>IF(AND('Mapa final'!$AD$10="Alta",'Mapa final'!$AF$10="Leve"),CONCATENATE("R2C",'Mapa final'!$R$10),"")</f>
        <v/>
      </c>
      <c r="R38" s="196" t="str">
        <f>IF(AND('Mapa final'!$AD$10="Alta",'Mapa final'!$AF$10="Leve"),CONCATENATE("R2C",'Mapa final'!$R$10),"")</f>
        <v/>
      </c>
      <c r="S38" s="196" t="str">
        <f>IF(AND('Mapa final'!$AD$10="Alta",'Mapa final'!$AF$10="Leve"),CONCATENATE("R2C",'Mapa final'!$R$10),"")</f>
        <v/>
      </c>
      <c r="T38" s="196" t="str">
        <f>IF(AND('Mapa final'!$AD$10="Alta",'Mapa final'!$AF$10="Leve"),CONCATENATE("R2C",'Mapa final'!$R$10),"")</f>
        <v/>
      </c>
      <c r="U38" s="58" t="str">
        <f>IF(AND('Mapa final'!$AD$10="Alta",'Mapa final'!$AF$10="Leve"),CONCATENATE("R2C",'Mapa final'!$R$10),"")</f>
        <v/>
      </c>
      <c r="V38" s="57" t="str">
        <f>IF(AND('Mapa final'!$AD$10="Alta",'Mapa final'!$AF$10="Leve"),CONCATENATE("R2C",'Mapa final'!$R$10),"")</f>
        <v/>
      </c>
      <c r="W38" s="196" t="str">
        <f>IF(AND('Mapa final'!$AD$10="Alta",'Mapa final'!$AF$10="Leve"),CONCATENATE("R2C",'Mapa final'!$R$10),"")</f>
        <v/>
      </c>
      <c r="X38" s="196" t="str">
        <f>IF(AND('Mapa final'!$AD$10="Alta",'Mapa final'!$AF$10="Leve"),CONCATENATE("R2C",'Mapa final'!$R$10),"")</f>
        <v/>
      </c>
      <c r="Y38" s="196" t="str">
        <f>IF(AND('Mapa final'!$AD$10="Alta",'Mapa final'!$AF$10="Leve"),CONCATENATE("R2C",'Mapa final'!$R$10),"")</f>
        <v/>
      </c>
      <c r="Z38" s="196" t="str">
        <f>IF(AND('Mapa final'!$AD$10="Alta",'Mapa final'!$AF$10="Leve"),CONCATENATE("R2C",'Mapa final'!$R$10),"")</f>
        <v/>
      </c>
      <c r="AA38" s="58" t="str">
        <f>IF(AND('Mapa final'!$AD$10="Alta",'Mapa final'!$AF$10="Leve"),CONCATENATE("R2C",'Mapa final'!$R$10),"")</f>
        <v/>
      </c>
      <c r="AB38" s="44" t="str">
        <f>IF(AND('Mapa final'!$AD$10="Muy Alta",'Mapa final'!$AF$10="Leve"),CONCATENATE("R2C",'Mapa final'!$R$10),"")</f>
        <v/>
      </c>
      <c r="AC38" s="195" t="str">
        <f>IF(AND('Mapa final'!$AD$10="Muy Alta",'Mapa final'!$AF$10="Leve"),CONCATENATE("R2C",'Mapa final'!$R$10),"")</f>
        <v/>
      </c>
      <c r="AD38" s="195" t="str">
        <f>IF(AND('Mapa final'!$AD$10="Muy Alta",'Mapa final'!$AF$10="Leve"),CONCATENATE("R2C",'Mapa final'!$R$10),"")</f>
        <v/>
      </c>
      <c r="AE38" s="195" t="str">
        <f>IF(AND('Mapa final'!$AD$10="Muy Alta",'Mapa final'!$AF$10="Leve"),CONCATENATE("R2C",'Mapa final'!$R$10),"")</f>
        <v/>
      </c>
      <c r="AF38" s="195" t="str">
        <f>IF(AND('Mapa final'!$AD$10="Muy Alta",'Mapa final'!$AF$10="Leve"),CONCATENATE("R2C",'Mapa final'!$R$10),"")</f>
        <v/>
      </c>
      <c r="AG38" s="45" t="str">
        <f>IF(AND('Mapa final'!$AD$10="Muy Alta",'Mapa final'!$AF$10="Leve"),CONCATENATE("R2C",'Mapa final'!$R$10),"")</f>
        <v/>
      </c>
      <c r="AH38" s="46" t="str">
        <f>IF(AND('Mapa final'!$AD$10="Muy Alta",'Mapa final'!$AF$10="Catastrófico"),CONCATENATE("R2C",'Mapa final'!$R$10),"")</f>
        <v/>
      </c>
      <c r="AI38" s="197" t="str">
        <f>IF(AND('Mapa final'!$AD$10="Muy Alta",'Mapa final'!$AF$10="Catastrófico"),CONCATENATE("R2C",'Mapa final'!$R$10),"")</f>
        <v/>
      </c>
      <c r="AJ38" s="197" t="str">
        <f>IF(AND('Mapa final'!$AD$10="Muy Alta",'Mapa final'!$AF$10="Catastrófico"),CONCATENATE("R2C",'Mapa final'!$R$10),"")</f>
        <v/>
      </c>
      <c r="AK38" s="197" t="str">
        <f>IF(AND('Mapa final'!$AD$10="Muy Alta",'Mapa final'!$AF$10="Catastrófico"),CONCATENATE("R2C",'Mapa final'!$R$10),"")</f>
        <v/>
      </c>
      <c r="AL38" s="197" t="str">
        <f>IF(AND('Mapa final'!$AD$10="Muy Alta",'Mapa final'!$AF$10="Catastrófico"),CONCATENATE("R2C",'Mapa final'!$R$10),"")</f>
        <v/>
      </c>
      <c r="AM38" s="47" t="str">
        <f>IF(AND('Mapa final'!$AD$10="Muy Alta",'Mapa final'!$AF$10="Catastrófico"),CONCATENATE("R2C",'Mapa final'!$R$10),"")</f>
        <v/>
      </c>
      <c r="AN38" s="70"/>
      <c r="AO38" s="454"/>
      <c r="AP38" s="455"/>
      <c r="AQ38" s="455"/>
      <c r="AR38" s="455"/>
      <c r="AS38" s="455"/>
      <c r="AT38" s="456"/>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36"/>
      <c r="C39" s="336"/>
      <c r="D39" s="337"/>
      <c r="E39" s="435"/>
      <c r="F39" s="434"/>
      <c r="G39" s="434"/>
      <c r="H39" s="434"/>
      <c r="I39" s="434"/>
      <c r="J39" s="65" t="str">
        <f>IF(AND('Mapa final'!$AD$10="Baja",'Mapa final'!$AF$10="Leve"),CONCATENATE("R2C",'Mapa final'!$R$10),"")</f>
        <v/>
      </c>
      <c r="K39" s="198" t="str">
        <f>IF(AND('Mapa final'!$AD$10="Baja",'Mapa final'!$AF$10="Leve"),CONCATENATE("R2C",'Mapa final'!$R$10),"")</f>
        <v/>
      </c>
      <c r="L39" s="198" t="str">
        <f>IF(AND('Mapa final'!$AD$10="Baja",'Mapa final'!$AF$10="Leve"),CONCATENATE("R2C",'Mapa final'!$R$10),"")</f>
        <v/>
      </c>
      <c r="M39" s="198" t="str">
        <f>IF(AND('Mapa final'!$AD$10="Baja",'Mapa final'!$AF$10="Leve"),CONCATENATE("R2C",'Mapa final'!$R$10),"")</f>
        <v/>
      </c>
      <c r="N39" s="198" t="str">
        <f>IF(AND('Mapa final'!$AD$10="Baja",'Mapa final'!$AF$10="Leve"),CONCATENATE("R2C",'Mapa final'!$R$10),"")</f>
        <v/>
      </c>
      <c r="O39" s="66" t="str">
        <f>IF(AND('Mapa final'!$AD$10="Baja",'Mapa final'!$AF$10="Leve"),CONCATENATE("R2C",'Mapa final'!$R$10),"")</f>
        <v/>
      </c>
      <c r="P39" s="196" t="str">
        <f>IF(AND('Mapa final'!$AD$10="Alta",'Mapa final'!$AF$10="Leve"),CONCATENATE("R2C",'Mapa final'!$R$10),"")</f>
        <v/>
      </c>
      <c r="Q39" s="196" t="str">
        <f>IF(AND('Mapa final'!$AD$10="Alta",'Mapa final'!$AF$10="Leve"),CONCATENATE("R2C",'Mapa final'!$R$10),"")</f>
        <v/>
      </c>
      <c r="R39" s="196" t="str">
        <f>IF(AND('Mapa final'!$AD$10="Alta",'Mapa final'!$AF$10="Leve"),CONCATENATE("R2C",'Mapa final'!$R$10),"")</f>
        <v/>
      </c>
      <c r="S39" s="196" t="str">
        <f>IF(AND('Mapa final'!$AD$10="Alta",'Mapa final'!$AF$10="Leve"),CONCATENATE("R2C",'Mapa final'!$R$10),"")</f>
        <v/>
      </c>
      <c r="T39" s="196" t="str">
        <f>IF(AND('Mapa final'!$AD$10="Alta",'Mapa final'!$AF$10="Leve"),CONCATENATE("R2C",'Mapa final'!$R$10),"")</f>
        <v/>
      </c>
      <c r="U39" s="58" t="str">
        <f>IF(AND('Mapa final'!$AD$10="Alta",'Mapa final'!$AF$10="Leve"),CONCATENATE("R2C",'Mapa final'!$R$10),"")</f>
        <v/>
      </c>
      <c r="V39" s="57" t="str">
        <f>IF(AND('Mapa final'!$AD$10="Alta",'Mapa final'!$AF$10="Leve"),CONCATENATE("R2C",'Mapa final'!$R$10),"")</f>
        <v/>
      </c>
      <c r="W39" s="196" t="str">
        <f>IF(AND('Mapa final'!$AD$10="Alta",'Mapa final'!$AF$10="Leve"),CONCATENATE("R2C",'Mapa final'!$R$10),"")</f>
        <v/>
      </c>
      <c r="X39" s="234" t="str">
        <f>IF(AND('Mapa final'!$AD$16="baja",'Mapa final'!$AF$16="moderado"),CONCATENATE("R6C",'Mapa final'!$R$16),"")</f>
        <v>R6C</v>
      </c>
      <c r="Y39" s="196" t="str">
        <f>IF(AND('Mapa final'!$AD$10="Alta",'Mapa final'!$AF$10="Leve"),CONCATENATE("R2C",'Mapa final'!$R$10),"")</f>
        <v/>
      </c>
      <c r="Z39" s="196" t="str">
        <f>IF(AND('Mapa final'!$AD$10="Alta",'Mapa final'!$AF$10="Leve"),CONCATENATE("R2C",'Mapa final'!$R$10),"")</f>
        <v/>
      </c>
      <c r="AA39" s="58" t="str">
        <f>IF(AND('Mapa final'!$AD$10="Alta",'Mapa final'!$AF$10="Leve"),CONCATENATE("R2C",'Mapa final'!$R$10),"")</f>
        <v/>
      </c>
      <c r="AB39" s="44" t="str">
        <f>IF(AND('Mapa final'!$AD$10="Muy Alta",'Mapa final'!$AF$10="Leve"),CONCATENATE("R2C",'Mapa final'!$R$10),"")</f>
        <v/>
      </c>
      <c r="AC39" s="195" t="str">
        <f>IF(AND('Mapa final'!$AD$10="Muy Alta",'Mapa final'!$AF$10="Leve"),CONCATENATE("R2C",'Mapa final'!$R$10),"")</f>
        <v/>
      </c>
      <c r="AD39" s="195" t="str">
        <f>IF(AND('Mapa final'!$AD$10="Muy Alta",'Mapa final'!$AF$10="Leve"),CONCATENATE("R2C",'Mapa final'!$R$10),"")</f>
        <v/>
      </c>
      <c r="AE39" s="195" t="str">
        <f>IF(AND('Mapa final'!$AD$10="Muy Alta",'Mapa final'!$AF$10="Leve"),CONCATENATE("R2C",'Mapa final'!$R$10),"")</f>
        <v/>
      </c>
      <c r="AF39" s="195" t="str">
        <f>IF(AND('Mapa final'!$AD$10="Muy Alta",'Mapa final'!$AF$10="Leve"),CONCATENATE("R2C",'Mapa final'!$R$10),"")</f>
        <v/>
      </c>
      <c r="AG39" s="45" t="str">
        <f>IF(AND('Mapa final'!$AD$10="Muy Alta",'Mapa final'!$AF$10="Leve"),CONCATENATE("R2C",'Mapa final'!$R$10),"")</f>
        <v/>
      </c>
      <c r="AH39" s="46" t="str">
        <f>IF(AND('Mapa final'!$AD$10="Muy Alta",'Mapa final'!$AF$10="Catastrófico"),CONCATENATE("R2C",'Mapa final'!$R$10),"")</f>
        <v/>
      </c>
      <c r="AI39" s="197" t="str">
        <f>IF(AND('Mapa final'!$AD$10="Muy Alta",'Mapa final'!$AF$10="Catastrófico"),CONCATENATE("R2C",'Mapa final'!$R$10),"")</f>
        <v/>
      </c>
      <c r="AJ39" s="197" t="str">
        <f>IF(AND('Mapa final'!$AD$10="Muy Alta",'Mapa final'!$AF$10="Catastrófico"),CONCATENATE("R2C",'Mapa final'!$R$10),"")</f>
        <v/>
      </c>
      <c r="AK39" s="197" t="str">
        <f>IF(AND('Mapa final'!$AD$10="Muy Alta",'Mapa final'!$AF$10="Catastrófico"),CONCATENATE("R2C",'Mapa final'!$R$10),"")</f>
        <v/>
      </c>
      <c r="AL39" s="197" t="str">
        <f>IF(AND('Mapa final'!$AD$10="Muy Alta",'Mapa final'!$AF$10="Catastrófico"),CONCATENATE("R2C",'Mapa final'!$R$10),"")</f>
        <v/>
      </c>
      <c r="AM39" s="47" t="str">
        <f>IF(AND('Mapa final'!$AD$10="Muy Alta",'Mapa final'!$AF$10="Catastrófico"),CONCATENATE("R2C",'Mapa final'!$R$10),"")</f>
        <v/>
      </c>
      <c r="AN39" s="70"/>
      <c r="AO39" s="454"/>
      <c r="AP39" s="455"/>
      <c r="AQ39" s="455"/>
      <c r="AR39" s="455"/>
      <c r="AS39" s="455"/>
      <c r="AT39" s="456"/>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36"/>
      <c r="C40" s="336"/>
      <c r="D40" s="337"/>
      <c r="E40" s="435"/>
      <c r="F40" s="434"/>
      <c r="G40" s="434"/>
      <c r="H40" s="434"/>
      <c r="I40" s="434"/>
      <c r="J40" s="232" t="str">
        <f>IF(AND('Mapa final'!$AD$12="Baja",'Mapa final'!$AF$12="Leve"),CONCATENATE("R3C",'Mapa final'!$R$1),"")</f>
        <v>R3C</v>
      </c>
      <c r="K40" s="198" t="str">
        <f>IF(AND('Mapa final'!$AD$10="Baja",'Mapa final'!$AF$10="Leve"),CONCATENATE("R2C",'Mapa final'!$R$10),"")</f>
        <v/>
      </c>
      <c r="L40" s="233" t="str">
        <f>IF(AND('Mapa final'!$AD$14="Baja",'Mapa final'!$AF$14="Leve"),CONCATENATE("R4C",'Mapa final'!$R$14),"")</f>
        <v>R4C9</v>
      </c>
      <c r="M40" s="198" t="str">
        <f>IF(AND('Mapa final'!$AD$10="Baja",'Mapa final'!$AF$10="Leve"),CONCATENATE("R2C",'Mapa final'!$R$10),"")</f>
        <v/>
      </c>
      <c r="N40" s="198" t="str">
        <f>IF(AND('Mapa final'!$AD$10="Baja",'Mapa final'!$AF$10="Leve"),CONCATENATE("R2C",'Mapa final'!$R$10),"")</f>
        <v/>
      </c>
      <c r="O40" s="66" t="str">
        <f>IF(AND('Mapa final'!$AD$10="Baja",'Mapa final'!$AF$10="Leve"),CONCATENATE("R2C",'Mapa final'!$R$10),"")</f>
        <v/>
      </c>
      <c r="P40" s="196" t="str">
        <f>IF(AND('Mapa final'!$AD$10="Alta",'Mapa final'!$AF$10="Leve"),CONCATENATE("R2C",'Mapa final'!$R$10),"")</f>
        <v/>
      </c>
      <c r="Q40" s="196" t="str">
        <f>IF(AND('Mapa final'!$AD$10="Alta",'Mapa final'!$AF$10="Leve"),CONCATENATE("R2C",'Mapa final'!$R$10),"")</f>
        <v/>
      </c>
      <c r="R40" s="196" t="str">
        <f>IF(AND('Mapa final'!$AD$10="Alta",'Mapa final'!$AF$10="Leve"),CONCATENATE("R2C",'Mapa final'!$R$10),"")</f>
        <v/>
      </c>
      <c r="S40" s="196" t="str">
        <f>IF(AND('Mapa final'!$AD$10="Alta",'Mapa final'!$AF$10="Leve"),CONCATENATE("R2C",'Mapa final'!$R$10),"")</f>
        <v/>
      </c>
      <c r="T40" s="196" t="str">
        <f>IF(AND('Mapa final'!$AD$10="Alta",'Mapa final'!$AF$10="Leve"),CONCATENATE("R2C",'Mapa final'!$R$10),"")</f>
        <v/>
      </c>
      <c r="U40" s="58" t="str">
        <f>IF(AND('Mapa final'!$AD$10="Alta",'Mapa final'!$AF$10="Leve"),CONCATENATE("R2C",'Mapa final'!$R$10),"")</f>
        <v/>
      </c>
      <c r="V40" s="57" t="str">
        <f>IF(AND('Mapa final'!$AD$10="Alta",'Mapa final'!$AF$10="Leve"),CONCATENATE("R2C",'Mapa final'!$R$10),"")</f>
        <v/>
      </c>
      <c r="W40" s="196" t="str">
        <f>IF(AND('Mapa final'!$AD$10="Alta",'Mapa final'!$AF$10="Leve"),CONCATENATE("R2C",'Mapa final'!$R$10),"")</f>
        <v/>
      </c>
      <c r="X40" s="196" t="str">
        <f>IF(AND('Mapa final'!$AD$10="Alta",'Mapa final'!$AF$10="Leve"),CONCATENATE("R2C",'Mapa final'!$R$10),"")</f>
        <v/>
      </c>
      <c r="Y40" s="196" t="str">
        <f>IF(AND('Mapa final'!$AD$10="Alta",'Mapa final'!$AF$10="Leve"),CONCATENATE("R2C",'Mapa final'!$R$10),"")</f>
        <v/>
      </c>
      <c r="Z40" s="196" t="str">
        <f>IF(AND('Mapa final'!$AD$10="Alta",'Mapa final'!$AF$10="Leve"),CONCATENATE("R2C",'Mapa final'!$R$10),"")</f>
        <v/>
      </c>
      <c r="AA40" s="58" t="str">
        <f>IF(AND('Mapa final'!$AD$10="Alta",'Mapa final'!$AF$10="Leve"),CONCATENATE("R2C",'Mapa final'!$R$10),"")</f>
        <v/>
      </c>
      <c r="AB40" s="44" t="str">
        <f>IF(AND('Mapa final'!$AD$10="Muy Alta",'Mapa final'!$AF$10="Leve"),CONCATENATE("R2C",'Mapa final'!$R$10),"")</f>
        <v/>
      </c>
      <c r="AC40" s="195" t="str">
        <f>IF(AND('Mapa final'!$AD$10="Muy Alta",'Mapa final'!$AF$10="Leve"),CONCATENATE("R2C",'Mapa final'!$R$10),"")</f>
        <v/>
      </c>
      <c r="AD40" s="195" t="str">
        <f>IF(AND('Mapa final'!$AD$10="Muy Alta",'Mapa final'!$AF$10="Leve"),CONCATENATE("R2C",'Mapa final'!$R$10),"")</f>
        <v/>
      </c>
      <c r="AE40" s="195" t="str">
        <f>IF(AND('Mapa final'!$AD$10="Muy Alta",'Mapa final'!$AF$10="Leve"),CONCATENATE("R2C",'Mapa final'!$R$10),"")</f>
        <v/>
      </c>
      <c r="AF40" s="195" t="str">
        <f>IF(AND('Mapa final'!$AD$10="Muy Alta",'Mapa final'!$AF$10="Leve"),CONCATENATE("R2C",'Mapa final'!$R$10),"")</f>
        <v/>
      </c>
      <c r="AG40" s="45" t="str">
        <f>IF(AND('Mapa final'!$AD$10="Muy Alta",'Mapa final'!$AF$10="Leve"),CONCATENATE("R2C",'Mapa final'!$R$10),"")</f>
        <v/>
      </c>
      <c r="AH40" s="46" t="str">
        <f>IF(AND('Mapa final'!$AD$10="Muy Alta",'Mapa final'!$AF$10="Catastrófico"),CONCATENATE("R2C",'Mapa final'!$R$10),"")</f>
        <v/>
      </c>
      <c r="AI40" s="197" t="str">
        <f>IF(AND('Mapa final'!$AD$10="Muy Alta",'Mapa final'!$AF$10="Catastrófico"),CONCATENATE("R2C",'Mapa final'!$R$10),"")</f>
        <v/>
      </c>
      <c r="AJ40" s="197" t="str">
        <f>IF(AND('Mapa final'!$AD$10="Muy Alta",'Mapa final'!$AF$10="Catastrófico"),CONCATENATE("R2C",'Mapa final'!$R$10),"")</f>
        <v/>
      </c>
      <c r="AK40" s="197" t="str">
        <f>IF(AND('Mapa final'!$AD$10="Muy Alta",'Mapa final'!$AF$10="Catastrófico"),CONCATENATE("R2C",'Mapa final'!$R$10),"")</f>
        <v/>
      </c>
      <c r="AL40" s="197" t="str">
        <f>IF(AND('Mapa final'!$AD$10="Muy Alta",'Mapa final'!$AF$10="Catastrófico"),CONCATENATE("R2C",'Mapa final'!$R$10),"")</f>
        <v/>
      </c>
      <c r="AM40" s="47" t="str">
        <f>IF(AND('Mapa final'!$AD$10="Muy Alta",'Mapa final'!$AF$10="Catastrófico"),CONCATENATE("R2C",'Mapa final'!$R$10),"")</f>
        <v/>
      </c>
      <c r="AN40" s="70"/>
      <c r="AO40" s="454"/>
      <c r="AP40" s="455"/>
      <c r="AQ40" s="455"/>
      <c r="AR40" s="455"/>
      <c r="AS40" s="455"/>
      <c r="AT40" s="456"/>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36"/>
      <c r="C41" s="336"/>
      <c r="D41" s="337"/>
      <c r="E41" s="435"/>
      <c r="F41" s="434"/>
      <c r="G41" s="434"/>
      <c r="H41" s="434"/>
      <c r="I41" s="434"/>
      <c r="J41" s="65" t="str">
        <f>IF(AND('Mapa final'!$AD$10="Baja",'Mapa final'!$AF$10="Leve"),CONCATENATE("R2C",'Mapa final'!$R$10),"")</f>
        <v/>
      </c>
      <c r="K41" s="198" t="str">
        <f>IF(AND('Mapa final'!$AD$10="Baja",'Mapa final'!$AF$10="Leve"),CONCATENATE("R2C",'Mapa final'!$R$10),"")</f>
        <v/>
      </c>
      <c r="L41" s="198" t="str">
        <f>IF(AND('Mapa final'!$AD$10="Baja",'Mapa final'!$AF$10="Leve"),CONCATENATE("R2C",'Mapa final'!$R$10),"")</f>
        <v/>
      </c>
      <c r="M41" s="198" t="str">
        <f>IF(AND('Mapa final'!$AD$10="Baja",'Mapa final'!$AF$10="Leve"),CONCATENATE("R2C",'Mapa final'!$R$10),"")</f>
        <v/>
      </c>
      <c r="N41" s="198" t="str">
        <f>IF(AND('Mapa final'!$AD$10="Baja",'Mapa final'!$AF$10="Leve"),CONCATENATE("R2C",'Mapa final'!$R$10),"")</f>
        <v/>
      </c>
      <c r="O41" s="66" t="str">
        <f>IF(AND('Mapa final'!$AD$10="Baja",'Mapa final'!$AF$10="Leve"),CONCATENATE("R2C",'Mapa final'!$R$10),"")</f>
        <v/>
      </c>
      <c r="P41" s="196" t="str">
        <f>IF(AND('Mapa final'!$AD$10="Alta",'Mapa final'!$AF$10="Leve"),CONCATENATE("R2C",'Mapa final'!$R$10),"")</f>
        <v/>
      </c>
      <c r="Q41" s="196" t="str">
        <f>IF(AND('Mapa final'!$AD$10="Alta",'Mapa final'!$AF$10="Leve"),CONCATENATE("R2C",'Mapa final'!$R$10),"")</f>
        <v/>
      </c>
      <c r="R41" s="196" t="str">
        <f>IF(AND('Mapa final'!$AD$10="Alta",'Mapa final'!$AF$10="Leve"),CONCATENATE("R2C",'Mapa final'!$R$10),"")</f>
        <v/>
      </c>
      <c r="S41" s="196" t="str">
        <f>IF(AND('Mapa final'!$AD$10="Alta",'Mapa final'!$AF$10="Leve"),CONCATENATE("R2C",'Mapa final'!$R$10),"")</f>
        <v/>
      </c>
      <c r="T41" s="196" t="str">
        <f>IF(AND('Mapa final'!$AD$10="Alta",'Mapa final'!$AF$10="Leve"),CONCATENATE("R2C",'Mapa final'!$R$10),"")</f>
        <v/>
      </c>
      <c r="U41" s="58" t="str">
        <f>IF(AND('Mapa final'!$AD$10="Alta",'Mapa final'!$AF$10="Leve"),CONCATENATE("R2C",'Mapa final'!$R$10),"")</f>
        <v/>
      </c>
      <c r="V41" s="57" t="str">
        <f>IF(AND('Mapa final'!$AD$10="Alta",'Mapa final'!$AF$10="Leve"),CONCATENATE("R2C",'Mapa final'!$R$10),"")</f>
        <v/>
      </c>
      <c r="W41" s="196" t="str">
        <f>IF(AND('Mapa final'!$AD$10="Alta",'Mapa final'!$AF$10="Leve"),CONCATENATE("R2C",'Mapa final'!$R$10),"")</f>
        <v/>
      </c>
      <c r="X41" s="196" t="str">
        <f>IF(AND('Mapa final'!$AD$10="Alta",'Mapa final'!$AF$10="Leve"),CONCATENATE("R2C",'Mapa final'!$R$10),"")</f>
        <v/>
      </c>
      <c r="Y41" s="196" t="str">
        <f>IF(AND('Mapa final'!$AD$10="Alta",'Mapa final'!$AF$10="Leve"),CONCATENATE("R2C",'Mapa final'!$R$10),"")</f>
        <v/>
      </c>
      <c r="Z41" s="196" t="str">
        <f>IF(AND('Mapa final'!$AD$10="Alta",'Mapa final'!$AF$10="Leve"),CONCATENATE("R2C",'Mapa final'!$R$10),"")</f>
        <v/>
      </c>
      <c r="AA41" s="58" t="str">
        <f>IF(AND('Mapa final'!$AD$10="Alta",'Mapa final'!$AF$10="Leve"),CONCATENATE("R2C",'Mapa final'!$R$10),"")</f>
        <v/>
      </c>
      <c r="AB41" s="44" t="str">
        <f>IF(AND('Mapa final'!$AD$10="Muy Alta",'Mapa final'!$AF$10="Leve"),CONCATENATE("R2C",'Mapa final'!$R$10),"")</f>
        <v/>
      </c>
      <c r="AC41" s="195" t="str">
        <f>IF(AND('Mapa final'!$AD$10="Muy Alta",'Mapa final'!$AF$10="Leve"),CONCATENATE("R2C",'Mapa final'!$R$10),"")</f>
        <v/>
      </c>
      <c r="AD41" s="195" t="str">
        <f>IF(AND('Mapa final'!$AD$10="Muy Alta",'Mapa final'!$AF$10="Leve"),CONCATENATE("R2C",'Mapa final'!$R$10),"")</f>
        <v/>
      </c>
      <c r="AE41" s="195" t="str">
        <f>IF(AND('Mapa final'!$AD$10="Muy Alta",'Mapa final'!$AF$10="Leve"),CONCATENATE("R2C",'Mapa final'!$R$10),"")</f>
        <v/>
      </c>
      <c r="AF41" s="195" t="str">
        <f>IF(AND('Mapa final'!$AD$10="Muy Alta",'Mapa final'!$AF$10="Leve"),CONCATENATE("R2C",'Mapa final'!$R$10),"")</f>
        <v/>
      </c>
      <c r="AG41" s="45" t="str">
        <f>IF(AND('Mapa final'!$AD$10="Muy Alta",'Mapa final'!$AF$10="Leve"),CONCATENATE("R2C",'Mapa final'!$R$10),"")</f>
        <v/>
      </c>
      <c r="AH41" s="46" t="str">
        <f>IF(AND('Mapa final'!$AD$10="Muy Alta",'Mapa final'!$AF$10="Catastrófico"),CONCATENATE("R2C",'Mapa final'!$R$10),"")</f>
        <v/>
      </c>
      <c r="AI41" s="197" t="str">
        <f>IF(AND('Mapa final'!$AD$10="Muy Alta",'Mapa final'!$AF$10="Catastrófico"),CONCATENATE("R2C",'Mapa final'!$R$10),"")</f>
        <v/>
      </c>
      <c r="AJ41" s="197" t="str">
        <f>IF(AND('Mapa final'!$AD$10="Muy Alta",'Mapa final'!$AF$10="Catastrófico"),CONCATENATE("R2C",'Mapa final'!$R$10),"")</f>
        <v/>
      </c>
      <c r="AK41" s="197" t="str">
        <f>IF(AND('Mapa final'!$AD$10="Muy Alta",'Mapa final'!$AF$10="Catastrófico"),CONCATENATE("R2C",'Mapa final'!$R$10),"")</f>
        <v/>
      </c>
      <c r="AL41" s="197" t="str">
        <f>IF(AND('Mapa final'!$AD$10="Muy Alta",'Mapa final'!$AF$10="Catastrófico"),CONCATENATE("R2C",'Mapa final'!$R$10),"")</f>
        <v/>
      </c>
      <c r="AM41" s="47" t="str">
        <f>IF(AND('Mapa final'!$AD$10="Muy Alta",'Mapa final'!$AF$10="Catastrófico"),CONCATENATE("R2C",'Mapa final'!$R$10),"")</f>
        <v/>
      </c>
      <c r="AN41" s="70"/>
      <c r="AO41" s="454"/>
      <c r="AP41" s="455"/>
      <c r="AQ41" s="455"/>
      <c r="AR41" s="455"/>
      <c r="AS41" s="455"/>
      <c r="AT41" s="456"/>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36"/>
      <c r="C42" s="336"/>
      <c r="D42" s="337"/>
      <c r="E42" s="435"/>
      <c r="F42" s="434"/>
      <c r="G42" s="434"/>
      <c r="H42" s="434"/>
      <c r="I42" s="434"/>
      <c r="J42" s="65" t="str">
        <f>IF(AND('Mapa final'!$AD$10="Baja",'Mapa final'!$AF$10="Leve"),CONCATENATE("R2C",'Mapa final'!$R$10),"")</f>
        <v/>
      </c>
      <c r="K42" s="198" t="str">
        <f>IF(AND('Mapa final'!$AD$10="Baja",'Mapa final'!$AF$10="Leve"),CONCATENATE("R2C",'Mapa final'!$R$10),"")</f>
        <v/>
      </c>
      <c r="L42" s="198" t="str">
        <f>IF(AND('Mapa final'!$AD$10="Baja",'Mapa final'!$AF$10="Leve"),CONCATENATE("R2C",'Mapa final'!$R$10),"")</f>
        <v/>
      </c>
      <c r="M42" s="198" t="str">
        <f>IF(AND('Mapa final'!$AD$10="Baja",'Mapa final'!$AF$10="Leve"),CONCATENATE("R2C",'Mapa final'!$R$10),"")</f>
        <v/>
      </c>
      <c r="N42" s="198" t="str">
        <f>IF(AND('Mapa final'!$AD$10="Baja",'Mapa final'!$AF$10="Leve"),CONCATENATE("R2C",'Mapa final'!$R$10),"")</f>
        <v/>
      </c>
      <c r="O42" s="66" t="str">
        <f>IF(AND('Mapa final'!$AD$10="Baja",'Mapa final'!$AF$10="Leve"),CONCATENATE("R2C",'Mapa final'!$R$10),"")</f>
        <v/>
      </c>
      <c r="P42" s="196" t="str">
        <f>IF(AND('Mapa final'!$AD$10="Alta",'Mapa final'!$AF$10="Leve"),CONCATENATE("R2C",'Mapa final'!$R$10),"")</f>
        <v/>
      </c>
      <c r="Q42" s="196" t="str">
        <f>IF(AND('Mapa final'!$AD$10="Alta",'Mapa final'!$AF$10="Leve"),CONCATENATE("R2C",'Mapa final'!$R$10),"")</f>
        <v/>
      </c>
      <c r="R42" s="196" t="str">
        <f>IF(AND('Mapa final'!$AD$10="Alta",'Mapa final'!$AF$10="Leve"),CONCATENATE("R2C",'Mapa final'!$R$10),"")</f>
        <v/>
      </c>
      <c r="S42" s="196" t="str">
        <f>IF(AND('Mapa final'!$AD$10="Alta",'Mapa final'!$AF$10="Leve"),CONCATENATE("R2C",'Mapa final'!$R$10),"")</f>
        <v/>
      </c>
      <c r="T42" s="196" t="str">
        <f>IF(AND('Mapa final'!$AD$10="Alta",'Mapa final'!$AF$10="Leve"),CONCATENATE("R2C",'Mapa final'!$R$10),"")</f>
        <v/>
      </c>
      <c r="U42" s="58" t="str">
        <f>IF(AND('Mapa final'!$AD$10="Alta",'Mapa final'!$AF$10="Leve"),CONCATENATE("R2C",'Mapa final'!$R$10),"")</f>
        <v/>
      </c>
      <c r="V42" s="57" t="str">
        <f>IF(AND('Mapa final'!$AD$10="Alta",'Mapa final'!$AF$10="Leve"),CONCATENATE("R2C",'Mapa final'!$R$10),"")</f>
        <v/>
      </c>
      <c r="W42" s="196" t="str">
        <f>IF(AND('Mapa final'!$AD$10="Alta",'Mapa final'!$AF$10="Leve"),CONCATENATE("R2C",'Mapa final'!$R$10),"")</f>
        <v/>
      </c>
      <c r="X42" s="196" t="str">
        <f>IF(AND('Mapa final'!$AD$10="Alta",'Mapa final'!$AF$10="Leve"),CONCATENATE("R2C",'Mapa final'!$R$10),"")</f>
        <v/>
      </c>
      <c r="Y42" s="196" t="str">
        <f>IF(AND('Mapa final'!$AD$10="Alta",'Mapa final'!$AF$10="Leve"),CONCATENATE("R2C",'Mapa final'!$R$10),"")</f>
        <v/>
      </c>
      <c r="Z42" s="196" t="str">
        <f>IF(AND('Mapa final'!$AD$10="Alta",'Mapa final'!$AF$10="Leve"),CONCATENATE("R2C",'Mapa final'!$R$10),"")</f>
        <v/>
      </c>
      <c r="AA42" s="58" t="str">
        <f>IF(AND('Mapa final'!$AD$10="Alta",'Mapa final'!$AF$10="Leve"),CONCATENATE("R2C",'Mapa final'!$R$10),"")</f>
        <v/>
      </c>
      <c r="AB42" s="44" t="str">
        <f>IF(AND('Mapa final'!$AD$10="Muy Alta",'Mapa final'!$AF$10="Leve"),CONCATENATE("R2C",'Mapa final'!$R$10),"")</f>
        <v/>
      </c>
      <c r="AC42" s="195" t="str">
        <f>IF(AND('Mapa final'!$AD$10="Muy Alta",'Mapa final'!$AF$10="Leve"),CONCATENATE("R2C",'Mapa final'!$R$10),"")</f>
        <v/>
      </c>
      <c r="AD42" s="195" t="str">
        <f>IF(AND('Mapa final'!$AD$10="Muy Alta",'Mapa final'!$AF$10="Leve"),CONCATENATE("R2C",'Mapa final'!$R$10),"")</f>
        <v/>
      </c>
      <c r="AE42" s="195" t="str">
        <f>IF(AND('Mapa final'!$AD$10="Muy Alta",'Mapa final'!$AF$10="Leve"),CONCATENATE("R2C",'Mapa final'!$R$10),"")</f>
        <v/>
      </c>
      <c r="AF42" s="195" t="str">
        <f>IF(AND('Mapa final'!$AD$10="Muy Alta",'Mapa final'!$AF$10="Leve"),CONCATENATE("R2C",'Mapa final'!$R$10),"")</f>
        <v/>
      </c>
      <c r="AG42" s="45" t="str">
        <f>IF(AND('Mapa final'!$AD$10="Muy Alta",'Mapa final'!$AF$10="Leve"),CONCATENATE("R2C",'Mapa final'!$R$10),"")</f>
        <v/>
      </c>
      <c r="AH42" s="46" t="str">
        <f>IF(AND('Mapa final'!$AD$10="Muy Alta",'Mapa final'!$AF$10="Catastrófico"),CONCATENATE("R2C",'Mapa final'!$R$10),"")</f>
        <v/>
      </c>
      <c r="AI42" s="197" t="str">
        <f>IF(AND('Mapa final'!$AD$10="Muy Alta",'Mapa final'!$AF$10="Catastrófico"),CONCATENATE("R2C",'Mapa final'!$R$10),"")</f>
        <v/>
      </c>
      <c r="AJ42" s="197" t="str">
        <f>IF(AND('Mapa final'!$AD$10="Muy Alta",'Mapa final'!$AF$10="Catastrófico"),CONCATENATE("R2C",'Mapa final'!$R$10),"")</f>
        <v/>
      </c>
      <c r="AK42" s="197" t="str">
        <f>IF(AND('Mapa final'!$AD$10="Muy Alta",'Mapa final'!$AF$10="Catastrófico"),CONCATENATE("R2C",'Mapa final'!$R$10),"")</f>
        <v/>
      </c>
      <c r="AL42" s="197" t="str">
        <f>IF(AND('Mapa final'!$AD$10="Muy Alta",'Mapa final'!$AF$10="Catastrófico"),CONCATENATE("R2C",'Mapa final'!$R$10),"")</f>
        <v/>
      </c>
      <c r="AM42" s="47" t="str">
        <f>IF(AND('Mapa final'!$AD$10="Muy Alta",'Mapa final'!$AF$10="Catastrófico"),CONCATENATE("R2C",'Mapa final'!$R$10),"")</f>
        <v/>
      </c>
      <c r="AN42" s="70"/>
      <c r="AO42" s="454"/>
      <c r="AP42" s="455"/>
      <c r="AQ42" s="455"/>
      <c r="AR42" s="455"/>
      <c r="AS42" s="455"/>
      <c r="AT42" s="456"/>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36"/>
      <c r="C43" s="336"/>
      <c r="D43" s="337"/>
      <c r="E43" s="435"/>
      <c r="F43" s="434"/>
      <c r="G43" s="434"/>
      <c r="H43" s="434"/>
      <c r="I43" s="434"/>
      <c r="J43" s="65" t="str">
        <f>IF(AND('Mapa final'!$AD$10="Baja",'Mapa final'!$AF$10="Leve"),CONCATENATE("R2C",'Mapa final'!$R$10),"")</f>
        <v/>
      </c>
      <c r="K43" s="198" t="str">
        <f>IF(AND('Mapa final'!$AD$10="Baja",'Mapa final'!$AF$10="Leve"),CONCATENATE("R2C",'Mapa final'!$R$10),"")</f>
        <v/>
      </c>
      <c r="L43" s="198" t="str">
        <f>IF(AND('Mapa final'!$AD$10="Baja",'Mapa final'!$AF$10="Leve"),CONCATENATE("R2C",'Mapa final'!$R$10),"")</f>
        <v/>
      </c>
      <c r="M43" s="233" t="str">
        <f>IF(AND('Mapa final'!$AD$17="Baja",'Mapa final'!$AF$17="Leve"),CONCATENATE("R7C",'Mapa final'!$R$17),"")</f>
        <v>R7C</v>
      </c>
      <c r="N43" s="198" t="str">
        <f>IF(AND('Mapa final'!$AD$10="Baja",'Mapa final'!$AF$10="Leve"),CONCATENATE("R2C",'Mapa final'!$R$10),"")</f>
        <v/>
      </c>
      <c r="O43" s="66" t="str">
        <f>IF(AND('Mapa final'!$AD$10="Baja",'Mapa final'!$AF$10="Leve"),CONCATENATE("R2C",'Mapa final'!$R$10),"")</f>
        <v/>
      </c>
      <c r="P43" s="196" t="str">
        <f>IF(AND('Mapa final'!$AD$10="Alta",'Mapa final'!$AF$10="Leve"),CONCATENATE("R2C",'Mapa final'!$R$10),"")</f>
        <v/>
      </c>
      <c r="Q43" s="196" t="str">
        <f>IF(AND('Mapa final'!$AD$10="Alta",'Mapa final'!$AF$10="Leve"),CONCATENATE("R2C",'Mapa final'!$R$10),"")</f>
        <v/>
      </c>
      <c r="R43" s="196" t="str">
        <f>IF(AND('Mapa final'!$AD$10="Alta",'Mapa final'!$AF$10="Leve"),CONCATENATE("R2C",'Mapa final'!$R$10),"")</f>
        <v/>
      </c>
      <c r="S43" s="196" t="str">
        <f>IF(AND('Mapa final'!$AD$10="Alta",'Mapa final'!$AF$10="Leve"),CONCATENATE("R2C",'Mapa final'!$R$10),"")</f>
        <v/>
      </c>
      <c r="T43" s="196" t="str">
        <f>IF(AND('Mapa final'!$AD$10="Alta",'Mapa final'!$AF$10="Leve"),CONCATENATE("R2C",'Mapa final'!$R$10),"")</f>
        <v/>
      </c>
      <c r="U43" s="58" t="str">
        <f>IF(AND('Mapa final'!$AD$10="Alta",'Mapa final'!$AF$10="Leve"),CONCATENATE("R2C",'Mapa final'!$R$10),"")</f>
        <v/>
      </c>
      <c r="V43" s="57" t="str">
        <f>IF(AND('Mapa final'!$AD$10="Alta",'Mapa final'!$AF$10="Leve"),CONCATENATE("R2C",'Mapa final'!$R$10),"")</f>
        <v/>
      </c>
      <c r="W43" s="196" t="str">
        <f>IF(AND('Mapa final'!$AD$10="Alta",'Mapa final'!$AF$10="Leve"),CONCATENATE("R2C",'Mapa final'!$R$10),"")</f>
        <v/>
      </c>
      <c r="X43" s="196" t="str">
        <f>IF(AND('Mapa final'!$AD$10="Alta",'Mapa final'!$AF$10="Leve"),CONCATENATE("R2C",'Mapa final'!$R$10),"")</f>
        <v/>
      </c>
      <c r="Y43" s="196" t="str">
        <f>IF(AND('Mapa final'!$AD$10="Alta",'Mapa final'!$AF$10="Leve"),CONCATENATE("R2C",'Mapa final'!$R$10),"")</f>
        <v/>
      </c>
      <c r="Z43" s="196" t="str">
        <f>IF(AND('Mapa final'!$AD$10="Alta",'Mapa final'!$AF$10="Leve"),CONCATENATE("R2C",'Mapa final'!$R$10),"")</f>
        <v/>
      </c>
      <c r="AA43" s="58" t="str">
        <f>IF(AND('Mapa final'!$AD$10="Alta",'Mapa final'!$AF$10="Leve"),CONCATENATE("R2C",'Mapa final'!$R$10),"")</f>
        <v/>
      </c>
      <c r="AB43" s="44" t="str">
        <f>IF(AND('Mapa final'!$AD$10="Muy Alta",'Mapa final'!$AF$10="Leve"),CONCATENATE("R2C",'Mapa final'!$R$10),"")</f>
        <v/>
      </c>
      <c r="AC43" s="195" t="str">
        <f>IF(AND('Mapa final'!$AD$10="Muy Alta",'Mapa final'!$AF$10="Leve"),CONCATENATE("R2C",'Mapa final'!$R$10),"")</f>
        <v/>
      </c>
      <c r="AD43" s="195" t="str">
        <f>IF(AND('Mapa final'!$AD$10="Muy Alta",'Mapa final'!$AF$10="Leve"),CONCATENATE("R2C",'Mapa final'!$R$10),"")</f>
        <v/>
      </c>
      <c r="AE43" s="195" t="str">
        <f>IF(AND('Mapa final'!$AD$10="Muy Alta",'Mapa final'!$AF$10="Leve"),CONCATENATE("R2C",'Mapa final'!$R$10),"")</f>
        <v/>
      </c>
      <c r="AF43" s="195" t="str">
        <f>IF(AND('Mapa final'!$AD$10="Muy Alta",'Mapa final'!$AF$10="Leve"),CONCATENATE("R2C",'Mapa final'!$R$10),"")</f>
        <v/>
      </c>
      <c r="AG43" s="45" t="str">
        <f>IF(AND('Mapa final'!$AD$10="Muy Alta",'Mapa final'!$AF$10="Leve"),CONCATENATE("R2C",'Mapa final'!$R$10),"")</f>
        <v/>
      </c>
      <c r="AH43" s="46" t="str">
        <f>IF(AND('Mapa final'!$AD$10="Muy Alta",'Mapa final'!$AF$10="Catastrófico"),CONCATENATE("R2C",'Mapa final'!$R$10),"")</f>
        <v/>
      </c>
      <c r="AI43" s="197" t="str">
        <f>IF(AND('Mapa final'!$AD$10="Muy Alta",'Mapa final'!$AF$10="Catastrófico"),CONCATENATE("R2C",'Mapa final'!$R$10),"")</f>
        <v/>
      </c>
      <c r="AJ43" s="197" t="str">
        <f>IF(AND('Mapa final'!$AD$10="Muy Alta",'Mapa final'!$AF$10="Catastrófico"),CONCATENATE("R2C",'Mapa final'!$R$10),"")</f>
        <v/>
      </c>
      <c r="AK43" s="197" t="str">
        <f>IF(AND('Mapa final'!$AD$10="Muy Alta",'Mapa final'!$AF$10="Catastrófico"),CONCATENATE("R2C",'Mapa final'!$R$10),"")</f>
        <v/>
      </c>
      <c r="AL43" s="197" t="str">
        <f>IF(AND('Mapa final'!$AD$10="Muy Alta",'Mapa final'!$AF$10="Catastrófico"),CONCATENATE("R2C",'Mapa final'!$R$10),"")</f>
        <v/>
      </c>
      <c r="AM43" s="47" t="str">
        <f>IF(AND('Mapa final'!$AD$10="Muy Alta",'Mapa final'!$AF$10="Catastrófico"),CONCATENATE("R2C",'Mapa final'!$R$10),"")</f>
        <v/>
      </c>
      <c r="AN43" s="70"/>
      <c r="AO43" s="454"/>
      <c r="AP43" s="455"/>
      <c r="AQ43" s="455"/>
      <c r="AR43" s="455"/>
      <c r="AS43" s="455"/>
      <c r="AT43" s="456"/>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36"/>
      <c r="C44" s="336"/>
      <c r="D44" s="337"/>
      <c r="E44" s="435"/>
      <c r="F44" s="434"/>
      <c r="G44" s="434"/>
      <c r="H44" s="434"/>
      <c r="I44" s="434"/>
      <c r="J44" s="65" t="str">
        <f>IF(AND('Mapa final'!$AD$10="Baja",'Mapa final'!$AF$10="Leve"),CONCATENATE("R2C",'Mapa final'!$R$10),"")</f>
        <v/>
      </c>
      <c r="K44" s="198" t="str">
        <f>IF(AND('Mapa final'!$AD$10="Baja",'Mapa final'!$AF$10="Leve"),CONCATENATE("R2C",'Mapa final'!$R$10),"")</f>
        <v/>
      </c>
      <c r="L44" s="198" t="str">
        <f>IF(AND('Mapa final'!$AD$10="Baja",'Mapa final'!$AF$10="Leve"),CONCATENATE("R2C",'Mapa final'!$R$10),"")</f>
        <v/>
      </c>
      <c r="M44" s="198" t="str">
        <f>IF(AND('Mapa final'!$AD$10="Baja",'Mapa final'!$AF$10="Leve"),CONCATENATE("R2C",'Mapa final'!$R$10),"")</f>
        <v/>
      </c>
      <c r="N44" s="198" t="str">
        <f>IF(AND('Mapa final'!$AD$10="Baja",'Mapa final'!$AF$10="Leve"),CONCATENATE("R2C",'Mapa final'!$R$10),"")</f>
        <v/>
      </c>
      <c r="O44" s="66" t="str">
        <f>IF(AND('Mapa final'!$AD$10="Baja",'Mapa final'!$AF$10="Leve"),CONCATENATE("R2C",'Mapa final'!$R$10),"")</f>
        <v/>
      </c>
      <c r="P44" s="196" t="str">
        <f>IF(AND('Mapa final'!$AD$10="Alta",'Mapa final'!$AF$10="Leve"),CONCATENATE("R2C",'Mapa final'!$R$10),"")</f>
        <v/>
      </c>
      <c r="Q44" s="196" t="str">
        <f>IF(AND('Mapa final'!$AD$10="Alta",'Mapa final'!$AF$10="Leve"),CONCATENATE("R2C",'Mapa final'!$R$10),"")</f>
        <v/>
      </c>
      <c r="R44" s="196" t="str">
        <f>IF(AND('Mapa final'!$AD$10="Alta",'Mapa final'!$AF$10="Leve"),CONCATENATE("R2C",'Mapa final'!$R$10),"")</f>
        <v/>
      </c>
      <c r="S44" s="196" t="str">
        <f>IF(AND('Mapa final'!$AD$10="Alta",'Mapa final'!$AF$10="Leve"),CONCATENATE("R2C",'Mapa final'!$R$10),"")</f>
        <v/>
      </c>
      <c r="T44" s="196" t="str">
        <f>IF(AND('Mapa final'!$AD$10="Alta",'Mapa final'!$AF$10="Leve"),CONCATENATE("R2C",'Mapa final'!$R$10),"")</f>
        <v/>
      </c>
      <c r="U44" s="58" t="str">
        <f>IF(AND('Mapa final'!$AD$10="Alta",'Mapa final'!$AF$10="Leve"),CONCATENATE("R2C",'Mapa final'!$R$10),"")</f>
        <v/>
      </c>
      <c r="V44" s="57" t="str">
        <f>IF(AND('Mapa final'!$AD$10="Alta",'Mapa final'!$AF$10="Leve"),CONCATENATE("R2C",'Mapa final'!$R$10),"")</f>
        <v/>
      </c>
      <c r="W44" s="196" t="str">
        <f>IF(AND('Mapa final'!$AD$10="Alta",'Mapa final'!$AF$10="Leve"),CONCATENATE("R2C",'Mapa final'!$R$10),"")</f>
        <v/>
      </c>
      <c r="X44" s="196" t="str">
        <f>IF(AND('Mapa final'!$AD$10="Alta",'Mapa final'!$AF$10="Leve"),CONCATENATE("R2C",'Mapa final'!$R$10),"")</f>
        <v/>
      </c>
      <c r="Y44" s="196" t="str">
        <f>IF(AND('Mapa final'!$AD$10="Alta",'Mapa final'!$AF$10="Leve"),CONCATENATE("R2C",'Mapa final'!$R$10),"")</f>
        <v/>
      </c>
      <c r="Z44" s="196" t="str">
        <f>IF(AND('Mapa final'!$AD$10="Alta",'Mapa final'!$AF$10="Leve"),CONCATENATE("R2C",'Mapa final'!$R$10),"")</f>
        <v/>
      </c>
      <c r="AA44" s="58" t="str">
        <f>IF(AND('Mapa final'!$AD$10="Alta",'Mapa final'!$AF$10="Leve"),CONCATENATE("R2C",'Mapa final'!$R$10),"")</f>
        <v/>
      </c>
      <c r="AB44" s="44" t="str">
        <f>IF(AND('Mapa final'!$AD$10="Muy Alta",'Mapa final'!$AF$10="Leve"),CONCATENATE("R2C",'Mapa final'!$R$10),"")</f>
        <v/>
      </c>
      <c r="AC44" s="195" t="str">
        <f>IF(AND('Mapa final'!$AD$10="Muy Alta",'Mapa final'!$AF$10="Leve"),CONCATENATE("R2C",'Mapa final'!$R$10),"")</f>
        <v/>
      </c>
      <c r="AD44" s="195" t="str">
        <f>IF(AND('Mapa final'!$AD$10="Muy Alta",'Mapa final'!$AF$10="Leve"),CONCATENATE("R2C",'Mapa final'!$R$10),"")</f>
        <v/>
      </c>
      <c r="AE44" s="195" t="str">
        <f>IF(AND('Mapa final'!$AD$10="Muy Alta",'Mapa final'!$AF$10="Leve"),CONCATENATE("R2C",'Mapa final'!$R$10),"")</f>
        <v/>
      </c>
      <c r="AF44" s="195" t="str">
        <f>IF(AND('Mapa final'!$AD$10="Muy Alta",'Mapa final'!$AF$10="Leve"),CONCATENATE("R2C",'Mapa final'!$R$10),"")</f>
        <v/>
      </c>
      <c r="AG44" s="45" t="str">
        <f>IF(AND('Mapa final'!$AD$10="Muy Alta",'Mapa final'!$AF$10="Leve"),CONCATENATE("R2C",'Mapa final'!$R$10),"")</f>
        <v/>
      </c>
      <c r="AH44" s="46" t="str">
        <f>IF(AND('Mapa final'!$AD$10="Muy Alta",'Mapa final'!$AF$10="Catastrófico"),CONCATENATE("R2C",'Mapa final'!$R$10),"")</f>
        <v/>
      </c>
      <c r="AI44" s="197" t="str">
        <f>IF(AND('Mapa final'!$AD$10="Muy Alta",'Mapa final'!$AF$10="Catastrófico"),CONCATENATE("R2C",'Mapa final'!$R$10),"")</f>
        <v/>
      </c>
      <c r="AJ44" s="197" t="str">
        <f>IF(AND('Mapa final'!$AD$10="Muy Alta",'Mapa final'!$AF$10="Catastrófico"),CONCATENATE("R2C",'Mapa final'!$R$10),"")</f>
        <v/>
      </c>
      <c r="AK44" s="197" t="str">
        <f>IF(AND('Mapa final'!$AD$10="Muy Alta",'Mapa final'!$AF$10="Catastrófico"),CONCATENATE("R2C",'Mapa final'!$R$10),"")</f>
        <v/>
      </c>
      <c r="AL44" s="197" t="str">
        <f>IF(AND('Mapa final'!$AD$10="Muy Alta",'Mapa final'!$AF$10="Catastrófico"),CONCATENATE("R2C",'Mapa final'!$R$10),"")</f>
        <v/>
      </c>
      <c r="AM44" s="47" t="str">
        <f>IF(AND('Mapa final'!$AD$10="Muy Alta",'Mapa final'!$AF$10="Catastrófico"),CONCATENATE("R2C",'Mapa final'!$R$10),"")</f>
        <v/>
      </c>
      <c r="AN44" s="70"/>
      <c r="AO44" s="454"/>
      <c r="AP44" s="455"/>
      <c r="AQ44" s="455"/>
      <c r="AR44" s="455"/>
      <c r="AS44" s="455"/>
      <c r="AT44" s="456"/>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36"/>
      <c r="C45" s="336"/>
      <c r="D45" s="337"/>
      <c r="E45" s="436"/>
      <c r="F45" s="437"/>
      <c r="G45" s="437"/>
      <c r="H45" s="437"/>
      <c r="I45" s="437"/>
      <c r="J45" s="67" t="str">
        <f>IF(AND('Mapa final'!$AD$10="Baja",'Mapa final'!$AF$10="Leve"),CONCATENATE("R2C",'Mapa final'!$R$10),"")</f>
        <v/>
      </c>
      <c r="K45" s="68" t="str">
        <f>IF(AND('Mapa final'!$AD$10="Baja",'Mapa final'!$AF$10="Leve"),CONCATENATE("R2C",'Mapa final'!$R$10),"")</f>
        <v/>
      </c>
      <c r="L45" s="68" t="str">
        <f>IF(AND('Mapa final'!$AD$10="Baja",'Mapa final'!$AF$10="Leve"),CONCATENATE("R2C",'Mapa final'!$R$10),"")</f>
        <v/>
      </c>
      <c r="M45" s="68" t="str">
        <f>IF(AND('Mapa final'!$AD$10="Baja",'Mapa final'!$AF$10="Leve"),CONCATENATE("R2C",'Mapa final'!$R$10),"")</f>
        <v/>
      </c>
      <c r="N45" s="68" t="str">
        <f>IF(AND('Mapa final'!$AD$10="Baja",'Mapa final'!$AF$10="Leve"),CONCATENATE("R2C",'Mapa final'!$R$10),"")</f>
        <v/>
      </c>
      <c r="O45" s="69" t="str">
        <f>IF(AND('Mapa final'!$AD$10="Baja",'Mapa final'!$AF$10="Leve"),CONCATENATE("R2C",'Mapa final'!$R$10),"")</f>
        <v/>
      </c>
      <c r="P45" s="60" t="str">
        <f>IF(AND('Mapa final'!$AD$10="Alta",'Mapa final'!$AF$10="Leve"),CONCATENATE("R2C",'Mapa final'!$R$10),"")</f>
        <v/>
      </c>
      <c r="Q45" s="60" t="str">
        <f>IF(AND('Mapa final'!$AD$10="Alta",'Mapa final'!$AF$10="Leve"),CONCATENATE("R2C",'Mapa final'!$R$10),"")</f>
        <v/>
      </c>
      <c r="R45" s="60" t="str">
        <f>IF(AND('Mapa final'!$AD$10="Alta",'Mapa final'!$AF$10="Leve"),CONCATENATE("R2C",'Mapa final'!$R$10),"")</f>
        <v/>
      </c>
      <c r="S45" s="60" t="str">
        <f>IF(AND('Mapa final'!$AD$10="Alta",'Mapa final'!$AF$10="Leve"),CONCATENATE("R2C",'Mapa final'!$R$10),"")</f>
        <v/>
      </c>
      <c r="T45" s="60" t="str">
        <f>IF(AND('Mapa final'!$AD$10="Alta",'Mapa final'!$AF$10="Leve"),CONCATENATE("R2C",'Mapa final'!$R$10),"")</f>
        <v/>
      </c>
      <c r="U45" s="61" t="str">
        <f>IF(AND('Mapa final'!$AD$10="Alta",'Mapa final'!$AF$10="Leve"),CONCATENATE("R2C",'Mapa final'!$R$10),"")</f>
        <v/>
      </c>
      <c r="V45" s="59" t="str">
        <f>IF(AND('Mapa final'!$AD$10="Alta",'Mapa final'!$AF$10="Leve"),CONCATENATE("R2C",'Mapa final'!$R$10),"")</f>
        <v/>
      </c>
      <c r="W45" s="60" t="str">
        <f>IF(AND('Mapa final'!$AD$10="Alta",'Mapa final'!$AF$10="Leve"),CONCATENATE("R2C",'Mapa final'!$R$10),"")</f>
        <v/>
      </c>
      <c r="X45" s="60" t="str">
        <f>IF(AND('Mapa final'!$AD$10="Alta",'Mapa final'!$AF$10="Leve"),CONCATENATE("R2C",'Mapa final'!$R$10),"")</f>
        <v/>
      </c>
      <c r="Y45" s="60" t="str">
        <f>IF(AND('Mapa final'!$AD$10="Alta",'Mapa final'!$AF$10="Leve"),CONCATENATE("R2C",'Mapa final'!$R$10),"")</f>
        <v/>
      </c>
      <c r="Z45" s="60" t="str">
        <f>IF(AND('Mapa final'!$AD$10="Alta",'Mapa final'!$AF$10="Leve"),CONCATENATE("R2C",'Mapa final'!$R$10),"")</f>
        <v/>
      </c>
      <c r="AA45" s="61" t="str">
        <f>IF(AND('Mapa final'!$AD$10="Alta",'Mapa final'!$AF$10="Leve"),CONCATENATE("R2C",'Mapa final'!$R$10),"")</f>
        <v/>
      </c>
      <c r="AB45" s="48" t="str">
        <f>IF(AND('Mapa final'!$AD$10="Muy Alta",'Mapa final'!$AF$10="Leve"),CONCATENATE("R2C",'Mapa final'!$R$10),"")</f>
        <v/>
      </c>
      <c r="AC45" s="49" t="str">
        <f>IF(AND('Mapa final'!$AD$10="Muy Alta",'Mapa final'!$AF$10="Leve"),CONCATENATE("R2C",'Mapa final'!$R$10),"")</f>
        <v/>
      </c>
      <c r="AD45" s="49" t="str">
        <f>IF(AND('Mapa final'!$AD$10="Muy Alta",'Mapa final'!$AF$10="Leve"),CONCATENATE("R2C",'Mapa final'!$R$10),"")</f>
        <v/>
      </c>
      <c r="AE45" s="49" t="str">
        <f>IF(AND('Mapa final'!$AD$10="Muy Alta",'Mapa final'!$AF$10="Leve"),CONCATENATE("R2C",'Mapa final'!$R$10),"")</f>
        <v/>
      </c>
      <c r="AF45" s="49" t="str">
        <f>IF(AND('Mapa final'!$AD$10="Muy Alta",'Mapa final'!$AF$10="Leve"),CONCATENATE("R2C",'Mapa final'!$R$10),"")</f>
        <v/>
      </c>
      <c r="AG45" s="50" t="str">
        <f>IF(AND('Mapa final'!$AD$10="Muy Alta",'Mapa final'!$AF$10="Leve"),CONCATENATE("R2C",'Mapa final'!$R$10),"")</f>
        <v/>
      </c>
      <c r="AH45" s="51" t="str">
        <f>IF(AND('Mapa final'!$AD$10="Muy Alta",'Mapa final'!$AF$10="Catastrófico"),CONCATENATE("R2C",'Mapa final'!$R$10),"")</f>
        <v/>
      </c>
      <c r="AI45" s="52" t="str">
        <f>IF(AND('Mapa final'!$AD$10="Muy Alta",'Mapa final'!$AF$10="Catastrófico"),CONCATENATE("R2C",'Mapa final'!$R$10),"")</f>
        <v/>
      </c>
      <c r="AJ45" s="52" t="str">
        <f>IF(AND('Mapa final'!$AD$10="Muy Alta",'Mapa final'!$AF$10="Catastrófico"),CONCATENATE("R2C",'Mapa final'!$R$10),"")</f>
        <v/>
      </c>
      <c r="AK45" s="52" t="str">
        <f>IF(AND('Mapa final'!$AD$10="Muy Alta",'Mapa final'!$AF$10="Catastrófico"),CONCATENATE("R2C",'Mapa final'!$R$10),"")</f>
        <v/>
      </c>
      <c r="AL45" s="52" t="str">
        <f>IF(AND('Mapa final'!$AD$10="Muy Alta",'Mapa final'!$AF$10="Catastrófico"),CONCATENATE("R2C",'Mapa final'!$R$10),"")</f>
        <v/>
      </c>
      <c r="AM45" s="53" t="str">
        <f>IF(AND('Mapa final'!$AD$10="Muy Alta",'Mapa final'!$AF$10="Catastrófico"),CONCATENATE("R2C",'Mapa final'!$R$10),"")</f>
        <v/>
      </c>
      <c r="AN45" s="70"/>
      <c r="AO45" s="457"/>
      <c r="AP45" s="458"/>
      <c r="AQ45" s="458"/>
      <c r="AR45" s="458"/>
      <c r="AS45" s="458"/>
      <c r="AT45" s="459"/>
    </row>
    <row r="46" spans="1:80" ht="19.5" customHeight="1" x14ac:dyDescent="0.25">
      <c r="A46" s="70"/>
      <c r="B46" s="336"/>
      <c r="C46" s="336"/>
      <c r="D46" s="337"/>
      <c r="E46" s="431" t="s">
        <v>110</v>
      </c>
      <c r="F46" s="432"/>
      <c r="G46" s="432"/>
      <c r="H46" s="432"/>
      <c r="I46" s="432"/>
      <c r="J46" s="230" t="str">
        <f>IF(AND('Mapa final'!$AD$10="Muy Baja",'Mapa final'!$AF$10="Leve"),CONCATENATE("R1C",'Mapa final'!$R$10),"")</f>
        <v>R1C1</v>
      </c>
      <c r="K46" s="63" t="str">
        <f>IF(AND('Mapa final'!$AD$10="Baja",'Mapa final'!$AF$10="Leve"),CONCATENATE("R2C",'Mapa final'!$R$10),"")</f>
        <v/>
      </c>
      <c r="L46" s="63" t="str">
        <f>IF(AND('Mapa final'!$AD$10="Baja",'Mapa final'!$AF$10="Leve"),CONCATENATE("R2C",'Mapa final'!$R$10),"")</f>
        <v/>
      </c>
      <c r="M46" s="63" t="str">
        <f>IF(AND('Mapa final'!$AD$10="Baja",'Mapa final'!$AF$10="Leve"),CONCATENATE("R2C",'Mapa final'!$R$10),"")</f>
        <v/>
      </c>
      <c r="N46" s="63" t="str">
        <f>IF(AND('Mapa final'!$AD$10="Baja",'Mapa final'!$AF$10="Leve"),CONCATENATE("R2C",'Mapa final'!$R$10),"")</f>
        <v/>
      </c>
      <c r="O46" s="64" t="str">
        <f>IF(AND('Mapa final'!$AD$10="Baja",'Mapa final'!$AF$10="Leve"),CONCATENATE("R2C",'Mapa final'!$R$10),"")</f>
        <v/>
      </c>
      <c r="P46" s="62" t="str">
        <f>IF(AND('Mapa final'!$AD$10="Baja",'Mapa final'!$AF$10="Leve"),CONCATENATE("R2C",'Mapa final'!$R$10),"")</f>
        <v/>
      </c>
      <c r="Q46" s="63" t="str">
        <f>IF(AND('Mapa final'!$AD$10="Baja",'Mapa final'!$AF$10="Leve"),CONCATENATE("R2C",'Mapa final'!$R$10),"")</f>
        <v/>
      </c>
      <c r="R46" s="63" t="str">
        <f>IF(AND('Mapa final'!$AD$10="Baja",'Mapa final'!$AF$10="Leve"),CONCATENATE("R2C",'Mapa final'!$R$10),"")</f>
        <v/>
      </c>
      <c r="S46" s="63" t="str">
        <f>IF(AND('Mapa final'!$AD$10="Baja",'Mapa final'!$AF$10="Leve"),CONCATENATE("R2C",'Mapa final'!$R$10),"")</f>
        <v/>
      </c>
      <c r="T46" s="63" t="str">
        <f>IF(AND('Mapa final'!$AD$10="Baja",'Mapa final'!$AF$10="Leve"),CONCATENATE("R2C",'Mapa final'!$R$10),"")</f>
        <v/>
      </c>
      <c r="U46" s="64" t="str">
        <f>IF(AND('Mapa final'!$AD$10="Baja",'Mapa final'!$AF$10="Leve"),CONCATENATE("R2C",'Mapa final'!$R$10),"")</f>
        <v/>
      </c>
      <c r="V46" s="54" t="str">
        <f>IF(AND('Mapa final'!$AD$10="Alta",'Mapa final'!$AF$10="Leve"),CONCATENATE("R2C",'Mapa final'!$R$10),"")</f>
        <v/>
      </c>
      <c r="W46" s="55" t="str">
        <f>IF(AND('Mapa final'!$AD$10="Alta",'Mapa final'!$AF$10="Leve"),CONCATENATE("R2C",'Mapa final'!$R$10),"")</f>
        <v/>
      </c>
      <c r="X46" s="55" t="str">
        <f>IF(AND('Mapa final'!$AD$10="Alta",'Mapa final'!$AF$10="Leve"),CONCATENATE("R2C",'Mapa final'!$R$10),"")</f>
        <v/>
      </c>
      <c r="Y46" s="55" t="str">
        <f>IF(AND('Mapa final'!$AD$10="Alta",'Mapa final'!$AF$10="Leve"),CONCATENATE("R2C",'Mapa final'!$R$10),"")</f>
        <v/>
      </c>
      <c r="Z46" s="55" t="str">
        <f>IF(AND('Mapa final'!$AD$10="Alta",'Mapa final'!$AF$10="Leve"),CONCATENATE("R2C",'Mapa final'!$R$10),"")</f>
        <v/>
      </c>
      <c r="AA46" s="56" t="str">
        <f>IF(AND('Mapa final'!$AD$10="Alta",'Mapa final'!$AF$10="Leve"),CONCATENATE("R2C",'Mapa final'!$R$10),"")</f>
        <v/>
      </c>
      <c r="AB46" s="38" t="str">
        <f>IF(AND('Mapa final'!$AD$10="Muy Alta",'Mapa final'!$AF$10="Leve"),CONCATENATE("R2C",'Mapa final'!$R$10),"")</f>
        <v/>
      </c>
      <c r="AC46" s="39" t="str">
        <f>IF(AND('Mapa final'!$AD$10="Muy Alta",'Mapa final'!$AF$10="Leve"),CONCATENATE("R2C",'Mapa final'!$R$10),"")</f>
        <v/>
      </c>
      <c r="AD46" s="39" t="str">
        <f>IF(AND('Mapa final'!$AD$10="Muy Alta",'Mapa final'!$AF$10="Leve"),CONCATENATE("R2C",'Mapa final'!$R$10),"")</f>
        <v/>
      </c>
      <c r="AE46" s="39" t="str">
        <f>IF(AND('Mapa final'!$AD$10="Muy Alta",'Mapa final'!$AF$10="Leve"),CONCATENATE("R2C",'Mapa final'!$R$10),"")</f>
        <v/>
      </c>
      <c r="AF46" s="39" t="str">
        <f>IF(AND('Mapa final'!$AD$10="Muy Alta",'Mapa final'!$AF$10="Leve"),CONCATENATE("R2C",'Mapa final'!$R$10),"")</f>
        <v/>
      </c>
      <c r="AG46" s="40" t="str">
        <f>IF(AND('Mapa final'!$AD$10="Muy Alta",'Mapa final'!$AF$10="Leve"),CONCATENATE("R2C",'Mapa final'!$R$10),"")</f>
        <v/>
      </c>
      <c r="AH46" s="41" t="str">
        <f>IF(AND('Mapa final'!$AD$10="Muy Alta",'Mapa final'!$AF$10="Catastrófico"),CONCATENATE("R2C",'Mapa final'!$R$10),"")</f>
        <v/>
      </c>
      <c r="AI46" s="42" t="str">
        <f>IF(AND('Mapa final'!$AD$10="Muy Alta",'Mapa final'!$AF$10="Catastrófico"),CONCATENATE("R2C",'Mapa final'!$R$10),"")</f>
        <v/>
      </c>
      <c r="AJ46" s="42" t="str">
        <f>IF(AND('Mapa final'!$AD$10="Muy Alta",'Mapa final'!$AF$10="Catastrófico"),CONCATENATE("R2C",'Mapa final'!$R$10),"")</f>
        <v/>
      </c>
      <c r="AK46" s="42" t="str">
        <f>IF(AND('Mapa final'!$AD$10="Muy Alta",'Mapa final'!$AF$10="Catastrófico"),CONCATENATE("R2C",'Mapa final'!$R$10),"")</f>
        <v/>
      </c>
      <c r="AL46" s="42" t="str">
        <f>IF(AND('Mapa final'!$AD$10="Muy Alta",'Mapa final'!$AF$10="Catastrófico"),CONCATENATE("R2C",'Mapa final'!$R$10),"")</f>
        <v/>
      </c>
      <c r="AM46" s="43" t="str">
        <f>IF(AND('Mapa final'!$AD$10="Muy Alta",'Mapa final'!$AF$10="Catastrófico"),CONCATENATE("R2C",'Mapa final'!$R$10),"")</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9.5" customHeight="1" x14ac:dyDescent="0.25">
      <c r="A47" s="70"/>
      <c r="B47" s="336"/>
      <c r="C47" s="336"/>
      <c r="D47" s="337"/>
      <c r="E47" s="433"/>
      <c r="F47" s="434"/>
      <c r="G47" s="434"/>
      <c r="H47" s="434"/>
      <c r="I47" s="449"/>
      <c r="J47" s="65" t="str">
        <f>IF(AND('Mapa final'!$AD$10="Baja",'Mapa final'!$AF$10="Leve"),CONCATENATE("R2C",'Mapa final'!$R$10),"")</f>
        <v/>
      </c>
      <c r="K47" s="231" t="str">
        <f>IF(AND('Mapa final'!$AD$11="muy Baja",'Mapa final'!$AF$11="Leve"),CONCATENATE("R2C",'Mapa final'!$R$11),"")</f>
        <v/>
      </c>
      <c r="L47" s="198" t="str">
        <f>IF(AND('Mapa final'!$AD$10="Baja",'Mapa final'!$AF$10="Leve"),CONCATENATE("R2C",'Mapa final'!$R$10),"")</f>
        <v/>
      </c>
      <c r="M47" s="198" t="str">
        <f>IF(AND('Mapa final'!$AD$10="Baja",'Mapa final'!$AF$10="Leve"),CONCATENATE("R2C",'Mapa final'!$R$10),"")</f>
        <v/>
      </c>
      <c r="N47" s="198" t="str">
        <f>IF(AND('Mapa final'!$AD$10="Baja",'Mapa final'!$AF$10="Leve"),CONCATENATE("R2C",'Mapa final'!$R$10),"")</f>
        <v/>
      </c>
      <c r="O47" s="66" t="str">
        <f>IF(AND('Mapa final'!$AD$10="Baja",'Mapa final'!$AF$10="Leve"),CONCATENATE("R2C",'Mapa final'!$R$10),"")</f>
        <v/>
      </c>
      <c r="P47" s="65" t="str">
        <f>IF(AND('Mapa final'!$AD$10="Baja",'Mapa final'!$AF$10="Leve"),CONCATENATE("R2C",'Mapa final'!$R$10),"")</f>
        <v/>
      </c>
      <c r="Q47" s="198" t="str">
        <f>IF(AND('Mapa final'!$AD$10="Baja",'Mapa final'!$AF$10="Leve"),CONCATENATE("R2C",'Mapa final'!$R$10),"")</f>
        <v/>
      </c>
      <c r="R47" s="198" t="str">
        <f>IF(AND('Mapa final'!$AD$10="Baja",'Mapa final'!$AF$10="Leve"),CONCATENATE("R2C",'Mapa final'!$R$10),"")</f>
        <v/>
      </c>
      <c r="S47" s="198" t="str">
        <f>IF(AND('Mapa final'!$AD$10="Baja",'Mapa final'!$AF$10="Leve"),CONCATENATE("R2C",'Mapa final'!$R$10),"")</f>
        <v/>
      </c>
      <c r="T47" s="198" t="str">
        <f>IF(AND('Mapa final'!$AD$10="Baja",'Mapa final'!$AF$10="Leve"),CONCATENATE("R2C",'Mapa final'!$R$10),"")</f>
        <v/>
      </c>
      <c r="U47" s="66" t="str">
        <f>IF(AND('Mapa final'!$AD$10="Baja",'Mapa final'!$AF$10="Leve"),CONCATENATE("R2C",'Mapa final'!$R$10),"")</f>
        <v/>
      </c>
      <c r="V47" s="57" t="str">
        <f>IF(AND('Mapa final'!$AD$10="Alta",'Mapa final'!$AF$10="Leve"),CONCATENATE("R2C",'Mapa final'!$R$10),"")</f>
        <v/>
      </c>
      <c r="W47" s="196" t="str">
        <f>IF(AND('Mapa final'!$AD$10="Alta",'Mapa final'!$AF$10="Leve"),CONCATENATE("R2C",'Mapa final'!$R$10),"")</f>
        <v/>
      </c>
      <c r="X47" s="196" t="str">
        <f>IF(AND('Mapa final'!$AD$10="Alta",'Mapa final'!$AF$10="Leve"),CONCATENATE("R2C",'Mapa final'!$R$10),"")</f>
        <v/>
      </c>
      <c r="Y47" s="196" t="str">
        <f>IF(AND('Mapa final'!$AD$10="Alta",'Mapa final'!$AF$10="Leve"),CONCATENATE("R2C",'Mapa final'!$R$10),"")</f>
        <v/>
      </c>
      <c r="Z47" s="196" t="str">
        <f>IF(AND('Mapa final'!$AD$10="Alta",'Mapa final'!$AF$10="Leve"),CONCATENATE("R2C",'Mapa final'!$R$10),"")</f>
        <v/>
      </c>
      <c r="AA47" s="58" t="str">
        <f>IF(AND('Mapa final'!$AD$10="Alta",'Mapa final'!$AF$10="Leve"),CONCATENATE("R2C",'Mapa final'!$R$10),"")</f>
        <v/>
      </c>
      <c r="AB47" s="44" t="str">
        <f>IF(AND('Mapa final'!$AD$10="Muy Alta",'Mapa final'!$AF$10="Leve"),CONCATENATE("R2C",'Mapa final'!$R$10),"")</f>
        <v/>
      </c>
      <c r="AC47" s="195" t="str">
        <f>IF(AND('Mapa final'!$AD$10="Muy Alta",'Mapa final'!$AF$10="Leve"),CONCATENATE("R2C",'Mapa final'!$R$10),"")</f>
        <v/>
      </c>
      <c r="AD47" s="195" t="str">
        <f>IF(AND('Mapa final'!$AD$10="Muy Alta",'Mapa final'!$AF$10="Leve"),CONCATENATE("R2C",'Mapa final'!$R$10),"")</f>
        <v/>
      </c>
      <c r="AE47" s="195" t="str">
        <f>IF(AND('Mapa final'!$AD$10="Muy Alta",'Mapa final'!$AF$10="Leve"),CONCATENATE("R2C",'Mapa final'!$R$10),"")</f>
        <v/>
      </c>
      <c r="AF47" s="195" t="str">
        <f>IF(AND('Mapa final'!$AD$10="Muy Alta",'Mapa final'!$AF$10="Leve"),CONCATENATE("R2C",'Mapa final'!$R$10),"")</f>
        <v/>
      </c>
      <c r="AG47" s="45" t="str">
        <f>IF(AND('Mapa final'!$AD$10="Muy Alta",'Mapa final'!$AF$10="Leve"),CONCATENATE("R2C",'Mapa final'!$R$10),"")</f>
        <v/>
      </c>
      <c r="AH47" s="46" t="str">
        <f>IF(AND('Mapa final'!$AD$10="Muy Alta",'Mapa final'!$AF$10="Catastrófico"),CONCATENATE("R2C",'Mapa final'!$R$10),"")</f>
        <v/>
      </c>
      <c r="AI47" s="197" t="str">
        <f>IF(AND('Mapa final'!$AD$10="Muy Alta",'Mapa final'!$AF$10="Catastrófico"),CONCATENATE("R2C",'Mapa final'!$R$10),"")</f>
        <v/>
      </c>
      <c r="AJ47" s="197" t="str">
        <f>IF(AND('Mapa final'!$AD$10="Muy Alta",'Mapa final'!$AF$10="Catastrófico"),CONCATENATE("R2C",'Mapa final'!$R$10),"")</f>
        <v/>
      </c>
      <c r="AK47" s="197" t="str">
        <f>IF(AND('Mapa final'!$AD$10="Muy Alta",'Mapa final'!$AF$10="Catastrófico"),CONCATENATE("R2C",'Mapa final'!$R$10),"")</f>
        <v/>
      </c>
      <c r="AL47" s="197" t="str">
        <f>IF(AND('Mapa final'!$AD$10="Muy Alta",'Mapa final'!$AF$10="Catastrófico"),CONCATENATE("R2C",'Mapa final'!$R$10),"")</f>
        <v/>
      </c>
      <c r="AM47" s="47" t="str">
        <f>IF(AND('Mapa final'!$AD$10="Muy Alta",'Mapa final'!$AF$10="Catastrófico"),CONCATENATE("R2C",'Mapa final'!$R$10),"")</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36"/>
      <c r="C48" s="336"/>
      <c r="D48" s="337"/>
      <c r="E48" s="433"/>
      <c r="F48" s="434"/>
      <c r="G48" s="434"/>
      <c r="H48" s="434"/>
      <c r="I48" s="449"/>
      <c r="J48" s="65" t="str">
        <f>IF(AND('Mapa final'!$AD$10="Baja",'Mapa final'!$AF$10="Leve"),CONCATENATE("R2C",'Mapa final'!$R$10),"")</f>
        <v/>
      </c>
      <c r="K48" s="198" t="str">
        <f>IF(AND('Mapa final'!$AD$10="Baja",'Mapa final'!$AF$10="Leve"),CONCATENATE("R2C",'Mapa final'!$R$10),"")</f>
        <v/>
      </c>
      <c r="L48" s="198" t="str">
        <f>IF(AND('Mapa final'!$AD$10="Baja",'Mapa final'!$AF$10="Leve"),CONCATENATE("R2C",'Mapa final'!$R$10),"")</f>
        <v/>
      </c>
      <c r="M48" s="198" t="str">
        <f>IF(AND('Mapa final'!$AD$10="Baja",'Mapa final'!$AF$10="Leve"),CONCATENATE("R2C",'Mapa final'!$R$10),"")</f>
        <v/>
      </c>
      <c r="N48" s="198" t="str">
        <f>IF(AND('Mapa final'!$AD$10="Baja",'Mapa final'!$AF$10="Leve"),CONCATENATE("R2C",'Mapa final'!$R$10),"")</f>
        <v/>
      </c>
      <c r="O48" s="66" t="str">
        <f>IF(AND('Mapa final'!$AD$10="Baja",'Mapa final'!$AF$10="Leve"),CONCATENATE("R2C",'Mapa final'!$R$10),"")</f>
        <v/>
      </c>
      <c r="P48" s="65" t="str">
        <f>IF(AND('Mapa final'!$AD$10="Baja",'Mapa final'!$AF$10="Leve"),CONCATENATE("R2C",'Mapa final'!$R$10),"")</f>
        <v/>
      </c>
      <c r="Q48" s="198" t="str">
        <f>IF(AND('Mapa final'!$AD$10="Baja",'Mapa final'!$AF$10="Leve"),CONCATENATE("R2C",'Mapa final'!$R$10),"")</f>
        <v/>
      </c>
      <c r="R48" s="198" t="str">
        <f>IF(AND('Mapa final'!$AD$10="Baja",'Mapa final'!$AF$10="Leve"),CONCATENATE("R2C",'Mapa final'!$R$10),"")</f>
        <v/>
      </c>
      <c r="S48" s="198" t="str">
        <f>IF(AND('Mapa final'!$AD$10="Baja",'Mapa final'!$AF$10="Leve"),CONCATENATE("R2C",'Mapa final'!$R$10),"")</f>
        <v/>
      </c>
      <c r="T48" s="198" t="str">
        <f>IF(AND('Mapa final'!$AD$10="Baja",'Mapa final'!$AF$10="Leve"),CONCATENATE("R2C",'Mapa final'!$R$10),"")</f>
        <v/>
      </c>
      <c r="U48" s="66" t="str">
        <f>IF(AND('Mapa final'!$AD$10="Baja",'Mapa final'!$AF$10="Leve"),CONCATENATE("R2C",'Mapa final'!$R$10),"")</f>
        <v/>
      </c>
      <c r="V48" s="57" t="str">
        <f>IF(AND('Mapa final'!$AD$10="Alta",'Mapa final'!$AF$10="Leve"),CONCATENATE("R2C",'Mapa final'!$R$10),"")</f>
        <v/>
      </c>
      <c r="W48" s="196" t="str">
        <f>IF(AND('Mapa final'!$AD$10="Alta",'Mapa final'!$AF$10="Leve"),CONCATENATE("R2C",'Mapa final'!$R$10),"")</f>
        <v/>
      </c>
      <c r="X48" s="196" t="str">
        <f>IF(AND('Mapa final'!$AD$10="Alta",'Mapa final'!$AF$10="Leve"),CONCATENATE("R2C",'Mapa final'!$R$10),"")</f>
        <v/>
      </c>
      <c r="Y48" s="196" t="str">
        <f>IF(AND('Mapa final'!$AD$10="Alta",'Mapa final'!$AF$10="Leve"),CONCATENATE("R2C",'Mapa final'!$R$10),"")</f>
        <v/>
      </c>
      <c r="Z48" s="196" t="str">
        <f>IF(AND('Mapa final'!$AD$10="Alta",'Mapa final'!$AF$10="Leve"),CONCATENATE("R2C",'Mapa final'!$R$10),"")</f>
        <v/>
      </c>
      <c r="AA48" s="58" t="str">
        <f>IF(AND('Mapa final'!$AD$10="Alta",'Mapa final'!$AF$10="Leve"),CONCATENATE("R2C",'Mapa final'!$R$10),"")</f>
        <v/>
      </c>
      <c r="AB48" s="44" t="str">
        <f>IF(AND('Mapa final'!$AD$10="Muy Alta",'Mapa final'!$AF$10="Leve"),CONCATENATE("R2C",'Mapa final'!$R$10),"")</f>
        <v/>
      </c>
      <c r="AC48" s="195" t="str">
        <f>IF(AND('Mapa final'!$AD$10="Muy Alta",'Mapa final'!$AF$10="Leve"),CONCATENATE("R2C",'Mapa final'!$R$10),"")</f>
        <v/>
      </c>
      <c r="AD48" s="195" t="str">
        <f>IF(AND('Mapa final'!$AD$10="Muy Alta",'Mapa final'!$AF$10="Leve"),CONCATENATE("R2C",'Mapa final'!$R$10),"")</f>
        <v/>
      </c>
      <c r="AE48" s="195" t="str">
        <f>IF(AND('Mapa final'!$AD$10="Muy Alta",'Mapa final'!$AF$10="Leve"),CONCATENATE("R2C",'Mapa final'!$R$10),"")</f>
        <v/>
      </c>
      <c r="AF48" s="195" t="str">
        <f>IF(AND('Mapa final'!$AD$10="Muy Alta",'Mapa final'!$AF$10="Leve"),CONCATENATE("R2C",'Mapa final'!$R$10),"")</f>
        <v/>
      </c>
      <c r="AG48" s="45" t="str">
        <f>IF(AND('Mapa final'!$AD$10="Muy Alta",'Mapa final'!$AF$10="Leve"),CONCATENATE("R2C",'Mapa final'!$R$10),"")</f>
        <v/>
      </c>
      <c r="AH48" s="46" t="str">
        <f>IF(AND('Mapa final'!$AD$10="Muy Alta",'Mapa final'!$AF$10="Catastrófico"),CONCATENATE("R2C",'Mapa final'!$R$10),"")</f>
        <v/>
      </c>
      <c r="AI48" s="197" t="str">
        <f>IF(AND('Mapa final'!$AD$10="Muy Alta",'Mapa final'!$AF$10="Catastrófico"),CONCATENATE("R2C",'Mapa final'!$R$10),"")</f>
        <v/>
      </c>
      <c r="AJ48" s="197" t="str">
        <f>IF(AND('Mapa final'!$AD$10="Muy Alta",'Mapa final'!$AF$10="Catastrófico"),CONCATENATE("R2C",'Mapa final'!$R$10),"")</f>
        <v/>
      </c>
      <c r="AK48" s="197" t="str">
        <f>IF(AND('Mapa final'!$AD$10="Muy Alta",'Mapa final'!$AF$10="Catastrófico"),CONCATENATE("R2C",'Mapa final'!$R$10),"")</f>
        <v/>
      </c>
      <c r="AL48" s="197" t="str">
        <f>IF(AND('Mapa final'!$AD$10="Muy Alta",'Mapa final'!$AF$10="Catastrófico"),CONCATENATE("R2C",'Mapa final'!$R$10),"")</f>
        <v/>
      </c>
      <c r="AM48" s="47" t="str">
        <f>IF(AND('Mapa final'!$AD$10="Muy Alta",'Mapa final'!$AF$10="Catastrófico"),CONCATENATE("R2C",'Mapa final'!$R$10),"")</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36"/>
      <c r="C49" s="336"/>
      <c r="D49" s="337"/>
      <c r="E49" s="435"/>
      <c r="F49" s="434"/>
      <c r="G49" s="434"/>
      <c r="H49" s="434"/>
      <c r="I49" s="449"/>
      <c r="J49" s="65" t="str">
        <f>IF(AND('Mapa final'!$AD$10="Baja",'Mapa final'!$AF$10="Leve"),CONCATENATE("R2C",'Mapa final'!$R$10),"")</f>
        <v/>
      </c>
      <c r="K49" s="198" t="str">
        <f>IF(AND('Mapa final'!$AD$10="Baja",'Mapa final'!$AF$10="Leve"),CONCATENATE("R2C",'Mapa final'!$R$10),"")</f>
        <v/>
      </c>
      <c r="L49" s="198" t="str">
        <f>IF(AND('Mapa final'!$AD$10="Baja",'Mapa final'!$AF$10="Leve"),CONCATENATE("R2C",'Mapa final'!$R$10),"")</f>
        <v/>
      </c>
      <c r="M49" s="198" t="str">
        <f>IF(AND('Mapa final'!$AD$10="Baja",'Mapa final'!$AF$10="Leve"),CONCATENATE("R2C",'Mapa final'!$R$10),"")</f>
        <v/>
      </c>
      <c r="N49" s="198" t="str">
        <f>IF(AND('Mapa final'!$AD$10="Baja",'Mapa final'!$AF$10="Leve"),CONCATENATE("R2C",'Mapa final'!$R$10),"")</f>
        <v/>
      </c>
      <c r="O49" s="66" t="str">
        <f>IF(AND('Mapa final'!$AD$10="Baja",'Mapa final'!$AF$10="Leve"),CONCATENATE("R2C",'Mapa final'!$R$10),"")</f>
        <v/>
      </c>
      <c r="P49" s="65" t="str">
        <f>IF(AND('Mapa final'!$AD$10="Baja",'Mapa final'!$AF$10="Leve"),CONCATENATE("R2C",'Mapa final'!$R$10),"")</f>
        <v/>
      </c>
      <c r="Q49" s="198" t="str">
        <f>IF(AND('Mapa final'!$AD$10="Baja",'Mapa final'!$AF$10="Leve"),CONCATENATE("R2C",'Mapa final'!$R$10),"")</f>
        <v/>
      </c>
      <c r="R49" s="198" t="str">
        <f>IF(AND('Mapa final'!$AD$10="Baja",'Mapa final'!$AF$10="Leve"),CONCATENATE("R2C",'Mapa final'!$R$10),"")</f>
        <v/>
      </c>
      <c r="S49" s="198" t="str">
        <f>IF(AND('Mapa final'!$AD$10="Baja",'Mapa final'!$AF$10="Leve"),CONCATENATE("R2C",'Mapa final'!$R$10),"")</f>
        <v/>
      </c>
      <c r="T49" s="198" t="str">
        <f>IF(AND('Mapa final'!$AD$10="Baja",'Mapa final'!$AF$10="Leve"),CONCATENATE("R2C",'Mapa final'!$R$10),"")</f>
        <v/>
      </c>
      <c r="U49" s="66" t="str">
        <f>IF(AND('Mapa final'!$AD$10="Baja",'Mapa final'!$AF$10="Leve"),CONCATENATE("R2C",'Mapa final'!$R$10),"")</f>
        <v/>
      </c>
      <c r="V49" s="57" t="str">
        <f>IF(AND('Mapa final'!$AD$10="Alta",'Mapa final'!$AF$10="Leve"),CONCATENATE("R2C",'Mapa final'!$R$10),"")</f>
        <v/>
      </c>
      <c r="W49" s="196" t="str">
        <f>IF(AND('Mapa final'!$AD$10="Alta",'Mapa final'!$AF$10="Leve"),CONCATENATE("R2C",'Mapa final'!$R$10),"")</f>
        <v/>
      </c>
      <c r="X49" s="196" t="str">
        <f>IF(AND('Mapa final'!$AD$10="Alta",'Mapa final'!$AF$10="Leve"),CONCATENATE("R2C",'Mapa final'!$R$10),"")</f>
        <v/>
      </c>
      <c r="Y49" s="196" t="str">
        <f>IF(AND('Mapa final'!$AD$10="Alta",'Mapa final'!$AF$10="Leve"),CONCATENATE("R2C",'Mapa final'!$R$10),"")</f>
        <v/>
      </c>
      <c r="Z49" s="196" t="str">
        <f>IF(AND('Mapa final'!$AD$10="Alta",'Mapa final'!$AF$10="Leve"),CONCATENATE("R2C",'Mapa final'!$R$10),"")</f>
        <v/>
      </c>
      <c r="AA49" s="58" t="str">
        <f>IF(AND('Mapa final'!$AD$10="Alta",'Mapa final'!$AF$10="Leve"),CONCATENATE("R2C",'Mapa final'!$R$10),"")</f>
        <v/>
      </c>
      <c r="AB49" s="44" t="str">
        <f>IF(AND('Mapa final'!$AD$10="Muy Alta",'Mapa final'!$AF$10="Leve"),CONCATENATE("R2C",'Mapa final'!$R$10),"")</f>
        <v/>
      </c>
      <c r="AC49" s="195" t="str">
        <f>IF(AND('Mapa final'!$AD$10="Muy Alta",'Mapa final'!$AF$10="Leve"),CONCATENATE("R2C",'Mapa final'!$R$10),"")</f>
        <v/>
      </c>
      <c r="AD49" s="195" t="str">
        <f>IF(AND('Mapa final'!$AD$10="Muy Alta",'Mapa final'!$AF$10="Leve"),CONCATENATE("R2C",'Mapa final'!$R$10),"")</f>
        <v/>
      </c>
      <c r="AE49" s="195" t="str">
        <f>IF(AND('Mapa final'!$AD$10="Muy Alta",'Mapa final'!$AF$10="Leve"),CONCATENATE("R2C",'Mapa final'!$R$10),"")</f>
        <v/>
      </c>
      <c r="AF49" s="195" t="str">
        <f>IF(AND('Mapa final'!$AD$10="Muy Alta",'Mapa final'!$AF$10="Leve"),CONCATENATE("R2C",'Mapa final'!$R$10),"")</f>
        <v/>
      </c>
      <c r="AG49" s="45" t="str">
        <f>IF(AND('Mapa final'!$AD$10="Muy Alta",'Mapa final'!$AF$10="Leve"),CONCATENATE("R2C",'Mapa final'!$R$10),"")</f>
        <v/>
      </c>
      <c r="AH49" s="46" t="str">
        <f>IF(AND('Mapa final'!$AD$10="Muy Alta",'Mapa final'!$AF$10="Catastrófico"),CONCATENATE("R2C",'Mapa final'!$R$10),"")</f>
        <v/>
      </c>
      <c r="AI49" s="197" t="str">
        <f>IF(AND('Mapa final'!$AD$10="Muy Alta",'Mapa final'!$AF$10="Catastrófico"),CONCATENATE("R2C",'Mapa final'!$R$10),"")</f>
        <v/>
      </c>
      <c r="AJ49" s="197" t="str">
        <f>IF(AND('Mapa final'!$AD$10="Muy Alta",'Mapa final'!$AF$10="Catastrófico"),CONCATENATE("R2C",'Mapa final'!$R$10),"")</f>
        <v/>
      </c>
      <c r="AK49" s="197" t="str">
        <f>IF(AND('Mapa final'!$AD$10="Muy Alta",'Mapa final'!$AF$10="Catastrófico"),CONCATENATE("R2C",'Mapa final'!$R$10),"")</f>
        <v/>
      </c>
      <c r="AL49" s="197" t="str">
        <f>IF(AND('Mapa final'!$AD$10="Muy Alta",'Mapa final'!$AF$10="Catastrófico"),CONCATENATE("R2C",'Mapa final'!$R$10),"")</f>
        <v/>
      </c>
      <c r="AM49" s="47" t="str">
        <f>IF(AND('Mapa final'!$AD$10="Muy Alta",'Mapa final'!$AF$10="Catastrófico"),CONCATENATE("R2C",'Mapa final'!$R$10),"")</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36"/>
      <c r="C50" s="336"/>
      <c r="D50" s="337"/>
      <c r="E50" s="435"/>
      <c r="F50" s="434"/>
      <c r="G50" s="434"/>
      <c r="H50" s="434"/>
      <c r="I50" s="449"/>
      <c r="J50" s="65" t="str">
        <f>IF(AND('Mapa final'!$AD$10="Baja",'Mapa final'!$AF$10="Leve"),CONCATENATE("R2C",'Mapa final'!$R$10),"")</f>
        <v/>
      </c>
      <c r="K50" s="198" t="str">
        <f>IF(AND('Mapa final'!$AD$10="Baja",'Mapa final'!$AF$10="Leve"),CONCATENATE("R2C",'Mapa final'!$R$10),"")</f>
        <v/>
      </c>
      <c r="L50" s="198" t="str">
        <f>IF(AND('Mapa final'!$AD$10="Baja",'Mapa final'!$AF$10="Leve"),CONCATENATE("R2C",'Mapa final'!$R$10),"")</f>
        <v/>
      </c>
      <c r="M50" s="198" t="str">
        <f>IF(AND('Mapa final'!$AD$10="Baja",'Mapa final'!$AF$10="Leve"),CONCATENATE("R2C",'Mapa final'!$R$10),"")</f>
        <v/>
      </c>
      <c r="N50" s="198" t="str">
        <f>IF(AND('Mapa final'!$AD$10="Baja",'Mapa final'!$AF$10="Leve"),CONCATENATE("R2C",'Mapa final'!$R$10),"")</f>
        <v/>
      </c>
      <c r="O50" s="66" t="str">
        <f>IF(AND('Mapa final'!$AD$10="Baja",'Mapa final'!$AF$10="Leve"),CONCATENATE("R2C",'Mapa final'!$R$10),"")</f>
        <v/>
      </c>
      <c r="P50" s="65" t="str">
        <f>IF(AND('Mapa final'!$AD$10="Baja",'Mapa final'!$AF$10="Leve"),CONCATENATE("R2C",'Mapa final'!$R$10),"")</f>
        <v/>
      </c>
      <c r="Q50" s="198" t="str">
        <f>IF(AND('Mapa final'!$AD$10="Baja",'Mapa final'!$AF$10="Leve"),CONCATENATE("R2C",'Mapa final'!$R$10),"")</f>
        <v/>
      </c>
      <c r="R50" s="198" t="str">
        <f>IF(AND('Mapa final'!$AD$10="Baja",'Mapa final'!$AF$10="Leve"),CONCATENATE("R2C",'Mapa final'!$R$10),"")</f>
        <v/>
      </c>
      <c r="S50" s="198" t="str">
        <f>IF(AND('Mapa final'!$AD$10="Baja",'Mapa final'!$AF$10="Leve"),CONCATENATE("R2C",'Mapa final'!$R$10),"")</f>
        <v/>
      </c>
      <c r="T50" s="198" t="str">
        <f>IF(AND('Mapa final'!$AD$10="Baja",'Mapa final'!$AF$10="Leve"),CONCATENATE("R2C",'Mapa final'!$R$10),"")</f>
        <v/>
      </c>
      <c r="U50" s="66" t="str">
        <f>IF(AND('Mapa final'!$AD$10="Baja",'Mapa final'!$AF$10="Leve"),CONCATENATE("R2C",'Mapa final'!$R$10),"")</f>
        <v/>
      </c>
      <c r="V50" s="57" t="str">
        <f>IF(AND('Mapa final'!$AD$10="Alta",'Mapa final'!$AF$10="Leve"),CONCATENATE("R2C",'Mapa final'!$R$10),"")</f>
        <v/>
      </c>
      <c r="W50" s="196" t="str">
        <f>IF(AND('Mapa final'!$AD$10="Alta",'Mapa final'!$AF$10="Leve"),CONCATENATE("R2C",'Mapa final'!$R$10),"")</f>
        <v/>
      </c>
      <c r="X50" s="196" t="str">
        <f>IF(AND('Mapa final'!$AD$10="Alta",'Mapa final'!$AF$10="Leve"),CONCATENATE("R2C",'Mapa final'!$R$10),"")</f>
        <v/>
      </c>
      <c r="Y50" s="196" t="str">
        <f>IF(AND('Mapa final'!$AD$10="Alta",'Mapa final'!$AF$10="Leve"),CONCATENATE("R2C",'Mapa final'!$R$10),"")</f>
        <v/>
      </c>
      <c r="Z50" s="196" t="str">
        <f>IF(AND('Mapa final'!$AD$10="Alta",'Mapa final'!$AF$10="Leve"),CONCATENATE("R2C",'Mapa final'!$R$10),"")</f>
        <v/>
      </c>
      <c r="AA50" s="58" t="str">
        <f>IF(AND('Mapa final'!$AD$10="Alta",'Mapa final'!$AF$10="Leve"),CONCATENATE("R2C",'Mapa final'!$R$10),"")</f>
        <v/>
      </c>
      <c r="AB50" s="44" t="str">
        <f>IF(AND('Mapa final'!$AD$10="Muy Alta",'Mapa final'!$AF$10="Leve"),CONCATENATE("R2C",'Mapa final'!$R$10),"")</f>
        <v/>
      </c>
      <c r="AC50" s="195" t="str">
        <f>IF(AND('Mapa final'!$AD$10="Muy Alta",'Mapa final'!$AF$10="Leve"),CONCATENATE("R2C",'Mapa final'!$R$10),"")</f>
        <v/>
      </c>
      <c r="AD50" s="195" t="str">
        <f>IF(AND('Mapa final'!$AD$10="Muy Alta",'Mapa final'!$AF$10="Leve"),CONCATENATE("R2C",'Mapa final'!$R$10),"")</f>
        <v/>
      </c>
      <c r="AE50" s="195" t="str">
        <f>IF(AND('Mapa final'!$AD$10="Muy Alta",'Mapa final'!$AF$10="Leve"),CONCATENATE("R2C",'Mapa final'!$R$10),"")</f>
        <v/>
      </c>
      <c r="AF50" s="195" t="str">
        <f>IF(AND('Mapa final'!$AD$10="Muy Alta",'Mapa final'!$AF$10="Leve"),CONCATENATE("R2C",'Mapa final'!$R$10),"")</f>
        <v/>
      </c>
      <c r="AG50" s="45" t="str">
        <f>IF(AND('Mapa final'!$AD$10="Muy Alta",'Mapa final'!$AF$10="Leve"),CONCATENATE("R2C",'Mapa final'!$R$10),"")</f>
        <v/>
      </c>
      <c r="AH50" s="46" t="str">
        <f>IF(AND('Mapa final'!$AD$10="Muy Alta",'Mapa final'!$AF$10="Catastrófico"),CONCATENATE("R2C",'Mapa final'!$R$10),"")</f>
        <v/>
      </c>
      <c r="AI50" s="197" t="str">
        <f>IF(AND('Mapa final'!$AD$10="Muy Alta",'Mapa final'!$AF$10="Catastrófico"),CONCATENATE("R2C",'Mapa final'!$R$10),"")</f>
        <v/>
      </c>
      <c r="AJ50" s="197" t="str">
        <f>IF(AND('Mapa final'!$AD$10="Muy Alta",'Mapa final'!$AF$10="Catastrófico"),CONCATENATE("R2C",'Mapa final'!$R$10),"")</f>
        <v/>
      </c>
      <c r="AK50" s="197" t="str">
        <f>IF(AND('Mapa final'!$AD$10="Muy Alta",'Mapa final'!$AF$10="Catastrófico"),CONCATENATE("R2C",'Mapa final'!$R$10),"")</f>
        <v/>
      </c>
      <c r="AL50" s="197" t="str">
        <f>IF(AND('Mapa final'!$AD$10="Muy Alta",'Mapa final'!$AF$10="Catastrófico"),CONCATENATE("R2C",'Mapa final'!$R$10),"")</f>
        <v/>
      </c>
      <c r="AM50" s="47" t="str">
        <f>IF(AND('Mapa final'!$AD$10="Muy Alta",'Mapa final'!$AF$10="Catastrófico"),CONCATENATE("R2C",'Mapa final'!$R$10),"")</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36"/>
      <c r="C51" s="336"/>
      <c r="D51" s="337"/>
      <c r="E51" s="435"/>
      <c r="F51" s="434"/>
      <c r="G51" s="434"/>
      <c r="H51" s="434"/>
      <c r="I51" s="449"/>
      <c r="J51" s="65" t="str">
        <f>IF(AND('Mapa final'!$AD$10="Baja",'Mapa final'!$AF$10="Leve"),CONCATENATE("R2C",'Mapa final'!$R$10),"")</f>
        <v/>
      </c>
      <c r="K51" s="198" t="str">
        <f>IF(AND('Mapa final'!$AD$10="Baja",'Mapa final'!$AF$10="Leve"),CONCATENATE("R2C",'Mapa final'!$R$10),"")</f>
        <v/>
      </c>
      <c r="L51" s="198" t="str">
        <f>IF(AND('Mapa final'!$AD$10="Baja",'Mapa final'!$AF$10="Leve"),CONCATENATE("R2C",'Mapa final'!$R$10),"")</f>
        <v/>
      </c>
      <c r="M51" s="198" t="str">
        <f>IF(AND('Mapa final'!$AD$10="Baja",'Mapa final'!$AF$10="Leve"),CONCATENATE("R2C",'Mapa final'!$R$10),"")</f>
        <v/>
      </c>
      <c r="N51" s="198" t="str">
        <f>IF(AND('Mapa final'!$AD$10="Baja",'Mapa final'!$AF$10="Leve"),CONCATENATE("R2C",'Mapa final'!$R$10),"")</f>
        <v/>
      </c>
      <c r="O51" s="66" t="str">
        <f>IF(AND('Mapa final'!$AD$10="Baja",'Mapa final'!$AF$10="Leve"),CONCATENATE("R2C",'Mapa final'!$R$10),"")</f>
        <v/>
      </c>
      <c r="P51" s="65" t="str">
        <f>IF(AND('Mapa final'!$AD$10="Baja",'Mapa final'!$AF$10="Leve"),CONCATENATE("R2C",'Mapa final'!$R$10),"")</f>
        <v/>
      </c>
      <c r="Q51" s="198" t="str">
        <f>IF(AND('Mapa final'!$AD$10="Baja",'Mapa final'!$AF$10="Leve"),CONCATENATE("R2C",'Mapa final'!$R$10),"")</f>
        <v/>
      </c>
      <c r="R51" s="198" t="str">
        <f>IF(AND('Mapa final'!$AD$10="Baja",'Mapa final'!$AF$10="Leve"),CONCATENATE("R2C",'Mapa final'!$R$10),"")</f>
        <v/>
      </c>
      <c r="S51" s="198" t="str">
        <f>IF(AND('Mapa final'!$AD$10="Baja",'Mapa final'!$AF$10="Leve"),CONCATENATE("R2C",'Mapa final'!$R$10),"")</f>
        <v/>
      </c>
      <c r="T51" s="198" t="str">
        <f>IF(AND('Mapa final'!$AD$10="Baja",'Mapa final'!$AF$10="Leve"),CONCATENATE("R2C",'Mapa final'!$R$10),"")</f>
        <v/>
      </c>
      <c r="U51" s="66" t="str">
        <f>IF(AND('Mapa final'!$AD$10="Baja",'Mapa final'!$AF$10="Leve"),CONCATENATE("R2C",'Mapa final'!$R$10),"")</f>
        <v/>
      </c>
      <c r="V51" s="57" t="str">
        <f>IF(AND('Mapa final'!$AD$10="Alta",'Mapa final'!$AF$10="Leve"),CONCATENATE("R2C",'Mapa final'!$R$10),"")</f>
        <v/>
      </c>
      <c r="W51" s="196" t="str">
        <f>IF(AND('Mapa final'!$AD$10="Alta",'Mapa final'!$AF$10="Leve"),CONCATENATE("R2C",'Mapa final'!$R$10),"")</f>
        <v/>
      </c>
      <c r="X51" s="196" t="str">
        <f>IF(AND('Mapa final'!$AD$10="Alta",'Mapa final'!$AF$10="Leve"),CONCATENATE("R2C",'Mapa final'!$R$10),"")</f>
        <v/>
      </c>
      <c r="Y51" s="196" t="str">
        <f>IF(AND('Mapa final'!$AD$10="Alta",'Mapa final'!$AF$10="Leve"),CONCATENATE("R2C",'Mapa final'!$R$10),"")</f>
        <v/>
      </c>
      <c r="Z51" s="196" t="str">
        <f>IF(AND('Mapa final'!$AD$10="Alta",'Mapa final'!$AF$10="Leve"),CONCATENATE("R2C",'Mapa final'!$R$10),"")</f>
        <v/>
      </c>
      <c r="AA51" s="58" t="str">
        <f>IF(AND('Mapa final'!$AD$10="Alta",'Mapa final'!$AF$10="Leve"),CONCATENATE("R2C",'Mapa final'!$R$10),"")</f>
        <v/>
      </c>
      <c r="AB51" s="44" t="str">
        <f>IF(AND('Mapa final'!$AD$10="Muy Alta",'Mapa final'!$AF$10="Leve"),CONCATENATE("R2C",'Mapa final'!$R$10),"")</f>
        <v/>
      </c>
      <c r="AC51" s="195" t="str">
        <f>IF(AND('Mapa final'!$AD$10="Muy Alta",'Mapa final'!$AF$10="Leve"),CONCATENATE("R2C",'Mapa final'!$R$10),"")</f>
        <v/>
      </c>
      <c r="AD51" s="195" t="str">
        <f>IF(AND('Mapa final'!$AD$10="Muy Alta",'Mapa final'!$AF$10="Leve"),CONCATENATE("R2C",'Mapa final'!$R$10),"")</f>
        <v/>
      </c>
      <c r="AE51" s="195" t="str">
        <f>IF(AND('Mapa final'!$AD$10="Muy Alta",'Mapa final'!$AF$10="Leve"),CONCATENATE("R2C",'Mapa final'!$R$10),"")</f>
        <v/>
      </c>
      <c r="AF51" s="195" t="str">
        <f>IF(AND('Mapa final'!$AD$10="Muy Alta",'Mapa final'!$AF$10="Leve"),CONCATENATE("R2C",'Mapa final'!$R$10),"")</f>
        <v/>
      </c>
      <c r="AG51" s="45" t="str">
        <f>IF(AND('Mapa final'!$AD$10="Muy Alta",'Mapa final'!$AF$10="Leve"),CONCATENATE("R2C",'Mapa final'!$R$10),"")</f>
        <v/>
      </c>
      <c r="AH51" s="46" t="str">
        <f>IF(AND('Mapa final'!$AD$10="Muy Alta",'Mapa final'!$AF$10="Catastrófico"),CONCATENATE("R2C",'Mapa final'!$R$10),"")</f>
        <v/>
      </c>
      <c r="AI51" s="197" t="str">
        <f>IF(AND('Mapa final'!$AD$10="Muy Alta",'Mapa final'!$AF$10="Catastrófico"),CONCATENATE("R2C",'Mapa final'!$R$10),"")</f>
        <v/>
      </c>
      <c r="AJ51" s="197" t="str">
        <f>IF(AND('Mapa final'!$AD$10="Muy Alta",'Mapa final'!$AF$10="Catastrófico"),CONCATENATE("R2C",'Mapa final'!$R$10),"")</f>
        <v/>
      </c>
      <c r="AK51" s="197" t="str">
        <f>IF(AND('Mapa final'!$AD$10="Muy Alta",'Mapa final'!$AF$10="Catastrófico"),CONCATENATE("R2C",'Mapa final'!$R$10),"")</f>
        <v/>
      </c>
      <c r="AL51" s="197" t="str">
        <f>IF(AND('Mapa final'!$AD$10="Muy Alta",'Mapa final'!$AF$10="Catastrófico"),CONCATENATE("R2C",'Mapa final'!$R$10),"")</f>
        <v/>
      </c>
      <c r="AM51" s="47" t="str">
        <f>IF(AND('Mapa final'!$AD$10="Muy Alta",'Mapa final'!$AF$10="Catastrófico"),CONCATENATE("R2C",'Mapa final'!$R$10),"")</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36"/>
      <c r="C52" s="336"/>
      <c r="D52" s="337"/>
      <c r="E52" s="435"/>
      <c r="F52" s="434"/>
      <c r="G52" s="434"/>
      <c r="H52" s="434"/>
      <c r="I52" s="449"/>
      <c r="J52" s="65" t="str">
        <f>IF(AND('Mapa final'!$AD$10="Baja",'Mapa final'!$AF$10="Leve"),CONCATENATE("R2C",'Mapa final'!$R$10),"")</f>
        <v/>
      </c>
      <c r="K52" s="198" t="str">
        <f>IF(AND('Mapa final'!$AD$10="Baja",'Mapa final'!$AF$10="Leve"),CONCATENATE("R2C",'Mapa final'!$R$10),"")</f>
        <v/>
      </c>
      <c r="L52" s="198" t="str">
        <f>IF(AND('Mapa final'!$AD$10="Baja",'Mapa final'!$AF$10="Leve"),CONCATENATE("R2C",'Mapa final'!$R$10),"")</f>
        <v/>
      </c>
      <c r="M52" s="198" t="str">
        <f>IF(AND('Mapa final'!$AD$10="Baja",'Mapa final'!$AF$10="Leve"),CONCATENATE("R2C",'Mapa final'!$R$10),"")</f>
        <v/>
      </c>
      <c r="N52" s="198" t="str">
        <f>IF(AND('Mapa final'!$AD$10="Baja",'Mapa final'!$AF$10="Leve"),CONCATENATE("R2C",'Mapa final'!$R$10),"")</f>
        <v/>
      </c>
      <c r="O52" s="66" t="str">
        <f>IF(AND('Mapa final'!$AD$10="Baja",'Mapa final'!$AF$10="Leve"),CONCATENATE("R2C",'Mapa final'!$R$10),"")</f>
        <v/>
      </c>
      <c r="P52" s="65" t="str">
        <f>IF(AND('Mapa final'!$AD$10="Baja",'Mapa final'!$AF$10="Leve"),CONCATENATE("R2C",'Mapa final'!$R$10),"")</f>
        <v/>
      </c>
      <c r="Q52" s="198" t="str">
        <f>IF(AND('Mapa final'!$AD$10="Baja",'Mapa final'!$AF$10="Leve"),CONCATENATE("R2C",'Mapa final'!$R$10),"")</f>
        <v/>
      </c>
      <c r="R52" s="198" t="str">
        <f>IF(AND('Mapa final'!$AD$10="Baja",'Mapa final'!$AF$10="Leve"),CONCATENATE("R2C",'Mapa final'!$R$10),"")</f>
        <v/>
      </c>
      <c r="S52" s="198" t="str">
        <f>IF(AND('Mapa final'!$AD$10="Baja",'Mapa final'!$AF$10="Leve"),CONCATENATE("R2C",'Mapa final'!$R$10),"")</f>
        <v/>
      </c>
      <c r="T52" s="198" t="str">
        <f>IF(AND('Mapa final'!$AD$10="Baja",'Mapa final'!$AF$10="Leve"),CONCATENATE("R2C",'Mapa final'!$R$10),"")</f>
        <v/>
      </c>
      <c r="U52" s="66" t="str">
        <f>IF(AND('Mapa final'!$AD$10="Baja",'Mapa final'!$AF$10="Leve"),CONCATENATE("R2C",'Mapa final'!$R$10),"")</f>
        <v/>
      </c>
      <c r="V52" s="57" t="str">
        <f>IF(AND('Mapa final'!$AD$10="Alta",'Mapa final'!$AF$10="Leve"),CONCATENATE("R2C",'Mapa final'!$R$10),"")</f>
        <v/>
      </c>
      <c r="W52" s="196" t="str">
        <f>IF(AND('Mapa final'!$AD$10="Alta",'Mapa final'!$AF$10="Leve"),CONCATENATE("R2C",'Mapa final'!$R$10),"")</f>
        <v/>
      </c>
      <c r="X52" s="196" t="str">
        <f>IF(AND('Mapa final'!$AD$10="Alta",'Mapa final'!$AF$10="Leve"),CONCATENATE("R2C",'Mapa final'!$R$10),"")</f>
        <v/>
      </c>
      <c r="Y52" s="196" t="str">
        <f>IF(AND('Mapa final'!$AD$10="Alta",'Mapa final'!$AF$10="Leve"),CONCATENATE("R2C",'Mapa final'!$R$10),"")</f>
        <v/>
      </c>
      <c r="Z52" s="196" t="str">
        <f>IF(AND('Mapa final'!$AD$10="Alta",'Mapa final'!$AF$10="Leve"),CONCATENATE("R2C",'Mapa final'!$R$10),"")</f>
        <v/>
      </c>
      <c r="AA52" s="58" t="str">
        <f>IF(AND('Mapa final'!$AD$10="Alta",'Mapa final'!$AF$10="Leve"),CONCATENATE("R2C",'Mapa final'!$R$10),"")</f>
        <v/>
      </c>
      <c r="AB52" s="44" t="str">
        <f>IF(AND('Mapa final'!$AD$10="Muy Alta",'Mapa final'!$AF$10="Leve"),CONCATENATE("R2C",'Mapa final'!$R$10),"")</f>
        <v/>
      </c>
      <c r="AC52" s="195" t="str">
        <f>IF(AND('Mapa final'!$AD$10="Muy Alta",'Mapa final'!$AF$10="Leve"),CONCATENATE("R2C",'Mapa final'!$R$10),"")</f>
        <v/>
      </c>
      <c r="AD52" s="195" t="str">
        <f>IF(AND('Mapa final'!$AD$10="Muy Alta",'Mapa final'!$AF$10="Leve"),CONCATENATE("R2C",'Mapa final'!$R$10),"")</f>
        <v/>
      </c>
      <c r="AE52" s="195" t="str">
        <f>IF(AND('Mapa final'!$AD$10="Muy Alta",'Mapa final'!$AF$10="Leve"),CONCATENATE("R2C",'Mapa final'!$R$10),"")</f>
        <v/>
      </c>
      <c r="AF52" s="195" t="str">
        <f>IF(AND('Mapa final'!$AD$10="Muy Alta",'Mapa final'!$AF$10="Leve"),CONCATENATE("R2C",'Mapa final'!$R$10),"")</f>
        <v/>
      </c>
      <c r="AG52" s="45" t="str">
        <f>IF(AND('Mapa final'!$AD$10="Muy Alta",'Mapa final'!$AF$10="Leve"),CONCATENATE("R2C",'Mapa final'!$R$10),"")</f>
        <v/>
      </c>
      <c r="AH52" s="46" t="str">
        <f>IF(AND('Mapa final'!$AD$10="Muy Alta",'Mapa final'!$AF$10="Catastrófico"),CONCATENATE("R2C",'Mapa final'!$R$10),"")</f>
        <v/>
      </c>
      <c r="AI52" s="197" t="str">
        <f>IF(AND('Mapa final'!$AD$10="Muy Alta",'Mapa final'!$AF$10="Catastrófico"),CONCATENATE("R2C",'Mapa final'!$R$10),"")</f>
        <v/>
      </c>
      <c r="AJ52" s="197" t="str">
        <f>IF(AND('Mapa final'!$AD$10="Muy Alta",'Mapa final'!$AF$10="Catastrófico"),CONCATENATE("R2C",'Mapa final'!$R$10),"")</f>
        <v/>
      </c>
      <c r="AK52" s="197" t="str">
        <f>IF(AND('Mapa final'!$AD$10="Muy Alta",'Mapa final'!$AF$10="Catastrófico"),CONCATENATE("R2C",'Mapa final'!$R$10),"")</f>
        <v/>
      </c>
      <c r="AL52" s="197" t="str">
        <f>IF(AND('Mapa final'!$AD$10="Muy Alta",'Mapa final'!$AF$10="Catastrófico"),CONCATENATE("R2C",'Mapa final'!$R$10),"")</f>
        <v/>
      </c>
      <c r="AM52" s="47" t="str">
        <f>IF(AND('Mapa final'!$AD$10="Muy Alta",'Mapa final'!$AF$10="Catastrófico"),CONCATENATE("R2C",'Mapa final'!$R$10),"")</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36"/>
      <c r="C53" s="336"/>
      <c r="D53" s="337"/>
      <c r="E53" s="435"/>
      <c r="F53" s="434"/>
      <c r="G53" s="434"/>
      <c r="H53" s="434"/>
      <c r="I53" s="449"/>
      <c r="J53" s="65" t="str">
        <f>IF(AND('Mapa final'!$AD$10="Baja",'Mapa final'!$AF$10="Leve"),CONCATENATE("R2C",'Mapa final'!$R$10),"")</f>
        <v/>
      </c>
      <c r="K53" s="198" t="str">
        <f>IF(AND('Mapa final'!$AD$10="Baja",'Mapa final'!$AF$10="Leve"),CONCATENATE("R2C",'Mapa final'!$R$10),"")</f>
        <v/>
      </c>
      <c r="L53" s="198" t="str">
        <f>IF(AND('Mapa final'!$AD$10="Baja",'Mapa final'!$AF$10="Leve"),CONCATENATE("R2C",'Mapa final'!$R$10),"")</f>
        <v/>
      </c>
      <c r="M53" s="198" t="str">
        <f>IF(AND('Mapa final'!$AD$10="Baja",'Mapa final'!$AF$10="Leve"),CONCATENATE("R2C",'Mapa final'!$R$10),"")</f>
        <v/>
      </c>
      <c r="N53" s="198" t="str">
        <f>IF(AND('Mapa final'!$AD$10="Baja",'Mapa final'!$AF$10="Leve"),CONCATENATE("R2C",'Mapa final'!$R$10),"")</f>
        <v/>
      </c>
      <c r="O53" s="66" t="str">
        <f>IF(AND('Mapa final'!$AD$10="Baja",'Mapa final'!$AF$10="Leve"),CONCATENATE("R2C",'Mapa final'!$R$10),"")</f>
        <v/>
      </c>
      <c r="P53" s="65" t="str">
        <f>IF(AND('Mapa final'!$AD$10="Baja",'Mapa final'!$AF$10="Leve"),CONCATENATE("R2C",'Mapa final'!$R$10),"")</f>
        <v/>
      </c>
      <c r="Q53" s="198" t="str">
        <f>IF(AND('Mapa final'!$AD$10="Baja",'Mapa final'!$AF$10="Leve"),CONCATENATE("R2C",'Mapa final'!$R$10),"")</f>
        <v/>
      </c>
      <c r="R53" s="198" t="str">
        <f>IF(AND('Mapa final'!$AD$10="Baja",'Mapa final'!$AF$10="Leve"),CONCATENATE("R2C",'Mapa final'!$R$10),"")</f>
        <v/>
      </c>
      <c r="S53" s="198" t="str">
        <f>IF(AND('Mapa final'!$AD$10="Baja",'Mapa final'!$AF$10="Leve"),CONCATENATE("R2C",'Mapa final'!$R$10),"")</f>
        <v/>
      </c>
      <c r="T53" s="198" t="str">
        <f>IF(AND('Mapa final'!$AD$10="Baja",'Mapa final'!$AF$10="Leve"),CONCATENATE("R2C",'Mapa final'!$R$10),"")</f>
        <v/>
      </c>
      <c r="U53" s="66" t="str">
        <f>IF(AND('Mapa final'!$AD$10="Baja",'Mapa final'!$AF$10="Leve"),CONCATENATE("R2C",'Mapa final'!$R$10),"")</f>
        <v/>
      </c>
      <c r="V53" s="57" t="str">
        <f>IF(AND('Mapa final'!$AD$10="Alta",'Mapa final'!$AF$10="Leve"),CONCATENATE("R2C",'Mapa final'!$R$10),"")</f>
        <v/>
      </c>
      <c r="W53" s="196" t="str">
        <f>IF(AND('Mapa final'!$AD$10="Alta",'Mapa final'!$AF$10="Leve"),CONCATENATE("R2C",'Mapa final'!$R$10),"")</f>
        <v/>
      </c>
      <c r="X53" s="196" t="str">
        <f>IF(AND('Mapa final'!$AD$10="Alta",'Mapa final'!$AF$10="Leve"),CONCATENATE("R2C",'Mapa final'!$R$10),"")</f>
        <v/>
      </c>
      <c r="Y53" s="196" t="str">
        <f>IF(AND('Mapa final'!$AD$10="Alta",'Mapa final'!$AF$10="Leve"),CONCATENATE("R2C",'Mapa final'!$R$10),"")</f>
        <v/>
      </c>
      <c r="Z53" s="196" t="str">
        <f>IF(AND('Mapa final'!$AD$10="Alta",'Mapa final'!$AF$10="Leve"),CONCATENATE("R2C",'Mapa final'!$R$10),"")</f>
        <v/>
      </c>
      <c r="AA53" s="58" t="str">
        <f>IF(AND('Mapa final'!$AD$10="Alta",'Mapa final'!$AF$10="Leve"),CONCATENATE("R2C",'Mapa final'!$R$10),"")</f>
        <v/>
      </c>
      <c r="AB53" s="44" t="str">
        <f>IF(AND('Mapa final'!$AD$10="Muy Alta",'Mapa final'!$AF$10="Leve"),CONCATENATE("R2C",'Mapa final'!$R$10),"")</f>
        <v/>
      </c>
      <c r="AC53" s="195" t="str">
        <f>IF(AND('Mapa final'!$AD$10="Muy Alta",'Mapa final'!$AF$10="Leve"),CONCATENATE("R2C",'Mapa final'!$R$10),"")</f>
        <v/>
      </c>
      <c r="AD53" s="195" t="str">
        <f>IF(AND('Mapa final'!$AD$10="Muy Alta",'Mapa final'!$AF$10="Leve"),CONCATENATE("R2C",'Mapa final'!$R$10),"")</f>
        <v/>
      </c>
      <c r="AE53" s="195" t="str">
        <f>IF(AND('Mapa final'!$AD$10="Muy Alta",'Mapa final'!$AF$10="Leve"),CONCATENATE("R2C",'Mapa final'!$R$10),"")</f>
        <v/>
      </c>
      <c r="AF53" s="195" t="str">
        <f>IF(AND('Mapa final'!$AD$10="Muy Alta",'Mapa final'!$AF$10="Leve"),CONCATENATE("R2C",'Mapa final'!$R$10),"")</f>
        <v/>
      </c>
      <c r="AG53" s="45" t="str">
        <f>IF(AND('Mapa final'!$AD$10="Muy Alta",'Mapa final'!$AF$10="Leve"),CONCATENATE("R2C",'Mapa final'!$R$10),"")</f>
        <v/>
      </c>
      <c r="AH53" s="46" t="str">
        <f>IF(AND('Mapa final'!$AD$10="Muy Alta",'Mapa final'!$AF$10="Catastrófico"),CONCATENATE("R2C",'Mapa final'!$R$10),"")</f>
        <v/>
      </c>
      <c r="AI53" s="197" t="str">
        <f>IF(AND('Mapa final'!$AD$10="Muy Alta",'Mapa final'!$AF$10="Catastrófico"),CONCATENATE("R2C",'Mapa final'!$R$10),"")</f>
        <v/>
      </c>
      <c r="AJ53" s="197" t="str">
        <f>IF(AND('Mapa final'!$AD$10="Muy Alta",'Mapa final'!$AF$10="Catastrófico"),CONCATENATE("R2C",'Mapa final'!$R$10),"")</f>
        <v/>
      </c>
      <c r="AK53" s="197" t="str">
        <f>IF(AND('Mapa final'!$AD$10="Muy Alta",'Mapa final'!$AF$10="Catastrófico"),CONCATENATE("R2C",'Mapa final'!$R$10),"")</f>
        <v/>
      </c>
      <c r="AL53" s="197" t="str">
        <f>IF(AND('Mapa final'!$AD$10="Muy Alta",'Mapa final'!$AF$10="Catastrófico"),CONCATENATE("R2C",'Mapa final'!$R$10),"")</f>
        <v/>
      </c>
      <c r="AM53" s="47" t="str">
        <f>IF(AND('Mapa final'!$AD$10="Muy Alta",'Mapa final'!$AF$10="Catastrófico"),CONCATENATE("R2C",'Mapa final'!$R$10),"")</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36"/>
      <c r="C54" s="336"/>
      <c r="D54" s="337"/>
      <c r="E54" s="435"/>
      <c r="F54" s="434"/>
      <c r="G54" s="434"/>
      <c r="H54" s="434"/>
      <c r="I54" s="449"/>
      <c r="J54" s="65" t="str">
        <f>IF(AND('Mapa final'!$AD$10="Baja",'Mapa final'!$AF$10="Leve"),CONCATENATE("R2C",'Mapa final'!$R$10),"")</f>
        <v/>
      </c>
      <c r="K54" s="198" t="str">
        <f>IF(AND('Mapa final'!$AD$10="Baja",'Mapa final'!$AF$10="Leve"),CONCATENATE("R2C",'Mapa final'!$R$10),"")</f>
        <v/>
      </c>
      <c r="L54" s="198" t="str">
        <f>IF(AND('Mapa final'!$AD$10="Baja",'Mapa final'!$AF$10="Leve"),CONCATENATE("R2C",'Mapa final'!$R$10),"")</f>
        <v/>
      </c>
      <c r="M54" s="198" t="str">
        <f>IF(AND('Mapa final'!$AD$10="Baja",'Mapa final'!$AF$10="Leve"),CONCATENATE("R2C",'Mapa final'!$R$10),"")</f>
        <v/>
      </c>
      <c r="N54" s="198" t="str">
        <f>IF(AND('Mapa final'!$AD$10="Baja",'Mapa final'!$AF$10="Leve"),CONCATENATE("R2C",'Mapa final'!$R$10),"")</f>
        <v/>
      </c>
      <c r="O54" s="66" t="str">
        <f>IF(AND('Mapa final'!$AD$10="Baja",'Mapa final'!$AF$10="Leve"),CONCATENATE("R2C",'Mapa final'!$R$10),"")</f>
        <v/>
      </c>
      <c r="P54" s="65" t="str">
        <f>IF(AND('Mapa final'!$AD$10="Baja",'Mapa final'!$AF$10="Leve"),CONCATENATE("R2C",'Mapa final'!$R$10),"")</f>
        <v/>
      </c>
      <c r="Q54" s="198" t="str">
        <f>IF(AND('Mapa final'!$AD$10="Baja",'Mapa final'!$AF$10="Leve"),CONCATENATE("R2C",'Mapa final'!$R$10),"")</f>
        <v/>
      </c>
      <c r="R54" s="198" t="str">
        <f>IF(AND('Mapa final'!$AD$10="Baja",'Mapa final'!$AF$10="Leve"),CONCATENATE("R2C",'Mapa final'!$R$10),"")</f>
        <v/>
      </c>
      <c r="S54" s="198" t="str">
        <f>IF(AND('Mapa final'!$AD$10="Baja",'Mapa final'!$AF$10="Leve"),CONCATENATE("R2C",'Mapa final'!$R$10),"")</f>
        <v/>
      </c>
      <c r="T54" s="198" t="str">
        <f>IF(AND('Mapa final'!$AD$10="Baja",'Mapa final'!$AF$10="Leve"),CONCATENATE("R2C",'Mapa final'!$R$10),"")</f>
        <v/>
      </c>
      <c r="U54" s="66" t="str">
        <f>IF(AND('Mapa final'!$AD$10="Baja",'Mapa final'!$AF$10="Leve"),CONCATENATE("R2C",'Mapa final'!$R$10),"")</f>
        <v/>
      </c>
      <c r="V54" s="57" t="str">
        <f>IF(AND('Mapa final'!$AD$10="Alta",'Mapa final'!$AF$10="Leve"),CONCATENATE("R2C",'Mapa final'!$R$10),"")</f>
        <v/>
      </c>
      <c r="W54" s="196" t="str">
        <f>IF(AND('Mapa final'!$AD$10="Alta",'Mapa final'!$AF$10="Leve"),CONCATENATE("R2C",'Mapa final'!$R$10),"")</f>
        <v/>
      </c>
      <c r="X54" s="196" t="str">
        <f>IF(AND('Mapa final'!$AD$10="Alta",'Mapa final'!$AF$10="Leve"),CONCATENATE("R2C",'Mapa final'!$R$10),"")</f>
        <v/>
      </c>
      <c r="Y54" s="196" t="str">
        <f>IF(AND('Mapa final'!$AD$10="Alta",'Mapa final'!$AF$10="Leve"),CONCATENATE("R2C",'Mapa final'!$R$10),"")</f>
        <v/>
      </c>
      <c r="Z54" s="196" t="str">
        <f>IF(AND('Mapa final'!$AD$10="Alta",'Mapa final'!$AF$10="Leve"),CONCATENATE("R2C",'Mapa final'!$R$10),"")</f>
        <v/>
      </c>
      <c r="AA54" s="58" t="str">
        <f>IF(AND('Mapa final'!$AD$10="Alta",'Mapa final'!$AF$10="Leve"),CONCATENATE("R2C",'Mapa final'!$R$10),"")</f>
        <v/>
      </c>
      <c r="AB54" s="44" t="str">
        <f>IF(AND('Mapa final'!$AD$10="Muy Alta",'Mapa final'!$AF$10="Leve"),CONCATENATE("R2C",'Mapa final'!$R$10),"")</f>
        <v/>
      </c>
      <c r="AC54" s="195" t="str">
        <f>IF(AND('Mapa final'!$AD$10="Muy Alta",'Mapa final'!$AF$10="Leve"),CONCATENATE("R2C",'Mapa final'!$R$10),"")</f>
        <v/>
      </c>
      <c r="AD54" s="195" t="str">
        <f>IF(AND('Mapa final'!$AD$10="Muy Alta",'Mapa final'!$AF$10="Leve"),CONCATENATE("R2C",'Mapa final'!$R$10),"")</f>
        <v/>
      </c>
      <c r="AE54" s="195" t="str">
        <f>IF(AND('Mapa final'!$AD$10="Muy Alta",'Mapa final'!$AF$10="Leve"),CONCATENATE("R2C",'Mapa final'!$R$10),"")</f>
        <v/>
      </c>
      <c r="AF54" s="195" t="str">
        <f>IF(AND('Mapa final'!$AD$10="Muy Alta",'Mapa final'!$AF$10="Leve"),CONCATENATE("R2C",'Mapa final'!$R$10),"")</f>
        <v/>
      </c>
      <c r="AG54" s="45" t="str">
        <f>IF(AND('Mapa final'!$AD$10="Muy Alta",'Mapa final'!$AF$10="Leve"),CONCATENATE("R2C",'Mapa final'!$R$10),"")</f>
        <v/>
      </c>
      <c r="AH54" s="46" t="str">
        <f>IF(AND('Mapa final'!$AD$10="Muy Alta",'Mapa final'!$AF$10="Catastrófico"),CONCATENATE("R2C",'Mapa final'!$R$10),"")</f>
        <v/>
      </c>
      <c r="AI54" s="197" t="str">
        <f>IF(AND('Mapa final'!$AD$10="Muy Alta",'Mapa final'!$AF$10="Catastrófico"),CONCATENATE("R2C",'Mapa final'!$R$10),"")</f>
        <v/>
      </c>
      <c r="AJ54" s="197" t="str">
        <f>IF(AND('Mapa final'!$AD$10="Muy Alta",'Mapa final'!$AF$10="Catastrófico"),CONCATENATE("R2C",'Mapa final'!$R$10),"")</f>
        <v/>
      </c>
      <c r="AK54" s="197" t="str">
        <f>IF(AND('Mapa final'!$AD$10="Muy Alta",'Mapa final'!$AF$10="Catastrófico"),CONCATENATE("R2C",'Mapa final'!$R$10),"")</f>
        <v/>
      </c>
      <c r="AL54" s="197" t="str">
        <f>IF(AND('Mapa final'!$AD$10="Muy Alta",'Mapa final'!$AF$10="Catastrófico"),CONCATENATE("R2C",'Mapa final'!$R$10),"")</f>
        <v/>
      </c>
      <c r="AM54" s="47" t="str">
        <f>IF(AND('Mapa final'!$AD$10="Muy Alta",'Mapa final'!$AF$10="Catastrófico"),CONCATENATE("R2C",'Mapa final'!$R$10),"")</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36"/>
      <c r="C55" s="336"/>
      <c r="D55" s="337"/>
      <c r="E55" s="436"/>
      <c r="F55" s="437"/>
      <c r="G55" s="437"/>
      <c r="H55" s="437"/>
      <c r="I55" s="450"/>
      <c r="J55" s="67" t="str">
        <f>IF(AND('Mapa final'!$AD$10="Baja",'Mapa final'!$AF$10="Leve"),CONCATENATE("R2C",'Mapa final'!$R$10),"")</f>
        <v/>
      </c>
      <c r="K55" s="68" t="str">
        <f>IF(AND('Mapa final'!$AD$10="Baja",'Mapa final'!$AF$10="Leve"),CONCATENATE("R2C",'Mapa final'!$R$10),"")</f>
        <v/>
      </c>
      <c r="L55" s="68" t="str">
        <f>IF(AND('Mapa final'!$AD$10="Baja",'Mapa final'!$AF$10="Leve"),CONCATENATE("R2C",'Mapa final'!$R$10),"")</f>
        <v/>
      </c>
      <c r="M55" s="68" t="str">
        <f>IF(AND('Mapa final'!$AD$10="Baja",'Mapa final'!$AF$10="Leve"),CONCATENATE("R2C",'Mapa final'!$R$10),"")</f>
        <v/>
      </c>
      <c r="N55" s="68" t="str">
        <f>IF(AND('Mapa final'!$AD$10="Baja",'Mapa final'!$AF$10="Leve"),CONCATENATE("R2C",'Mapa final'!$R$10),"")</f>
        <v/>
      </c>
      <c r="O55" s="69" t="str">
        <f>IF(AND('Mapa final'!$AD$10="Baja",'Mapa final'!$AF$10="Leve"),CONCATENATE("R2C",'Mapa final'!$R$10),"")</f>
        <v/>
      </c>
      <c r="P55" s="67" t="str">
        <f>IF(AND('Mapa final'!$AD$10="Baja",'Mapa final'!$AF$10="Leve"),CONCATENATE("R2C",'Mapa final'!$R$10),"")</f>
        <v/>
      </c>
      <c r="Q55" s="68" t="str">
        <f>IF(AND('Mapa final'!$AD$10="Baja",'Mapa final'!$AF$10="Leve"),CONCATENATE("R2C",'Mapa final'!$R$10),"")</f>
        <v/>
      </c>
      <c r="R55" s="68" t="str">
        <f>IF(AND('Mapa final'!$AD$10="Baja",'Mapa final'!$AF$10="Leve"),CONCATENATE("R2C",'Mapa final'!$R$10),"")</f>
        <v/>
      </c>
      <c r="S55" s="68" t="str">
        <f>IF(AND('Mapa final'!$AD$10="Baja",'Mapa final'!$AF$10="Leve"),CONCATENATE("R2C",'Mapa final'!$R$10),"")</f>
        <v/>
      </c>
      <c r="T55" s="68" t="str">
        <f>IF(AND('Mapa final'!$AD$10="Baja",'Mapa final'!$AF$10="Leve"),CONCATENATE("R2C",'Mapa final'!$R$10),"")</f>
        <v/>
      </c>
      <c r="U55" s="69" t="str">
        <f>IF(AND('Mapa final'!$AD$10="Baja",'Mapa final'!$AF$10="Leve"),CONCATENATE("R2C",'Mapa final'!$R$10),"")</f>
        <v/>
      </c>
      <c r="V55" s="59" t="str">
        <f>IF(AND('Mapa final'!$AD$10="Alta",'Mapa final'!$AF$10="Leve"),CONCATENATE("R2C",'Mapa final'!$R$10),"")</f>
        <v/>
      </c>
      <c r="W55" s="60" t="str">
        <f>IF(AND('Mapa final'!$AD$10="Alta",'Mapa final'!$AF$10="Leve"),CONCATENATE("R2C",'Mapa final'!$R$10),"")</f>
        <v/>
      </c>
      <c r="X55" s="60" t="str">
        <f>IF(AND('Mapa final'!$AD$10="Alta",'Mapa final'!$AF$10="Leve"),CONCATENATE("R2C",'Mapa final'!$R$10),"")</f>
        <v/>
      </c>
      <c r="Y55" s="60" t="str">
        <f>IF(AND('Mapa final'!$AD$10="Alta",'Mapa final'!$AF$10="Leve"),CONCATENATE("R2C",'Mapa final'!$R$10),"")</f>
        <v/>
      </c>
      <c r="Z55" s="60" t="str">
        <f>IF(AND('Mapa final'!$AD$10="Alta",'Mapa final'!$AF$10="Leve"),CONCATENATE("R2C",'Mapa final'!$R$10),"")</f>
        <v/>
      </c>
      <c r="AA55" s="61" t="str">
        <f>IF(AND('Mapa final'!$AD$10="Alta",'Mapa final'!$AF$10="Leve"),CONCATENATE("R2C",'Mapa final'!$R$10),"")</f>
        <v/>
      </c>
      <c r="AB55" s="44" t="str">
        <f>IF(AND('Mapa final'!$AD$10="Muy Alta",'Mapa final'!$AF$10="Leve"),CONCATENATE("R2C",'Mapa final'!$R$10),"")</f>
        <v/>
      </c>
      <c r="AC55" s="195" t="str">
        <f>IF(AND('Mapa final'!$AD$10="Muy Alta",'Mapa final'!$AF$10="Leve"),CONCATENATE("R2C",'Mapa final'!$R$10),"")</f>
        <v/>
      </c>
      <c r="AD55" s="195" t="str">
        <f>IF(AND('Mapa final'!$AD$10="Muy Alta",'Mapa final'!$AF$10="Leve"),CONCATENATE("R2C",'Mapa final'!$R$10),"")</f>
        <v/>
      </c>
      <c r="AE55" s="195" t="str">
        <f>IF(AND('Mapa final'!$AD$10="Muy Alta",'Mapa final'!$AF$10="Leve"),CONCATENATE("R2C",'Mapa final'!$R$10),"")</f>
        <v/>
      </c>
      <c r="AF55" s="195" t="str">
        <f>IF(AND('Mapa final'!$AD$10="Muy Alta",'Mapa final'!$AF$10="Leve"),CONCATENATE("R2C",'Mapa final'!$R$10),"")</f>
        <v/>
      </c>
      <c r="AG55" s="45" t="str">
        <f>IF(AND('Mapa final'!$AD$10="Muy Alta",'Mapa final'!$AF$10="Leve"),CONCATENATE("R2C",'Mapa final'!$R$10),"")</f>
        <v/>
      </c>
      <c r="AH55" s="51" t="str">
        <f>IF(AND('Mapa final'!$AD$10="Muy Alta",'Mapa final'!$AF$10="Catastrófico"),CONCATENATE("R2C",'Mapa final'!$R$10),"")</f>
        <v/>
      </c>
      <c r="AI55" s="52" t="str">
        <f>IF(AND('Mapa final'!$AD$10="Muy Alta",'Mapa final'!$AF$10="Catastrófico"),CONCATENATE("R2C",'Mapa final'!$R$10),"")</f>
        <v/>
      </c>
      <c r="AJ55" s="52" t="str">
        <f>IF(AND('Mapa final'!$AD$10="Muy Alta",'Mapa final'!$AF$10="Catastrófico"),CONCATENATE("R2C",'Mapa final'!$R$10),"")</f>
        <v/>
      </c>
      <c r="AK55" s="52" t="str">
        <f>IF(AND('Mapa final'!$AD$10="Muy Alta",'Mapa final'!$AF$10="Catastrófico"),CONCATENATE("R2C",'Mapa final'!$R$10),"")</f>
        <v/>
      </c>
      <c r="AL55" s="52" t="str">
        <f>IF(AND('Mapa final'!$AD$10="Muy Alta",'Mapa final'!$AF$10="Catastrófico"),CONCATENATE("R2C",'Mapa final'!$R$10),"")</f>
        <v/>
      </c>
      <c r="AM55" s="53" t="str">
        <f>IF(AND('Mapa final'!$AD$10="Muy Alta",'Mapa final'!$AF$10="Catastrófico"),CONCATENATE("R2C",'Mapa final'!$R$10),"")</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431" t="s">
        <v>109</v>
      </c>
      <c r="K56" s="432"/>
      <c r="L56" s="432"/>
      <c r="M56" s="432"/>
      <c r="N56" s="432"/>
      <c r="O56" s="469"/>
      <c r="P56" s="431" t="s">
        <v>108</v>
      </c>
      <c r="Q56" s="432"/>
      <c r="R56" s="432"/>
      <c r="S56" s="432"/>
      <c r="T56" s="432"/>
      <c r="U56" s="469"/>
      <c r="V56" s="431" t="s">
        <v>107</v>
      </c>
      <c r="W56" s="432"/>
      <c r="X56" s="432"/>
      <c r="Y56" s="432"/>
      <c r="Z56" s="432"/>
      <c r="AA56" s="469"/>
      <c r="AB56" s="431" t="s">
        <v>106</v>
      </c>
      <c r="AC56" s="470"/>
      <c r="AD56" s="432"/>
      <c r="AE56" s="432"/>
      <c r="AF56" s="432"/>
      <c r="AG56" s="469"/>
      <c r="AH56" s="431" t="s">
        <v>105</v>
      </c>
      <c r="AI56" s="432"/>
      <c r="AJ56" s="432"/>
      <c r="AK56" s="432"/>
      <c r="AL56" s="432"/>
      <c r="AM56" s="469"/>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435"/>
      <c r="K57" s="434"/>
      <c r="L57" s="434"/>
      <c r="M57" s="434"/>
      <c r="N57" s="434"/>
      <c r="O57" s="449"/>
      <c r="P57" s="435"/>
      <c r="Q57" s="434"/>
      <c r="R57" s="434"/>
      <c r="S57" s="434"/>
      <c r="T57" s="434"/>
      <c r="U57" s="449"/>
      <c r="V57" s="435"/>
      <c r="W57" s="434"/>
      <c r="X57" s="434"/>
      <c r="Y57" s="434"/>
      <c r="Z57" s="434"/>
      <c r="AA57" s="449"/>
      <c r="AB57" s="435"/>
      <c r="AC57" s="434"/>
      <c r="AD57" s="434"/>
      <c r="AE57" s="434"/>
      <c r="AF57" s="434"/>
      <c r="AG57" s="449"/>
      <c r="AH57" s="435"/>
      <c r="AI57" s="434"/>
      <c r="AJ57" s="434"/>
      <c r="AK57" s="434"/>
      <c r="AL57" s="434"/>
      <c r="AM57" s="449"/>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435"/>
      <c r="K58" s="434"/>
      <c r="L58" s="434"/>
      <c r="M58" s="434"/>
      <c r="N58" s="434"/>
      <c r="O58" s="449"/>
      <c r="P58" s="435"/>
      <c r="Q58" s="434"/>
      <c r="R58" s="434"/>
      <c r="S58" s="434"/>
      <c r="T58" s="434"/>
      <c r="U58" s="449"/>
      <c r="V58" s="435"/>
      <c r="W58" s="434"/>
      <c r="X58" s="434"/>
      <c r="Y58" s="434"/>
      <c r="Z58" s="434"/>
      <c r="AA58" s="449"/>
      <c r="AB58" s="435"/>
      <c r="AC58" s="434"/>
      <c r="AD58" s="434"/>
      <c r="AE58" s="434"/>
      <c r="AF58" s="434"/>
      <c r="AG58" s="449"/>
      <c r="AH58" s="435"/>
      <c r="AI58" s="434"/>
      <c r="AJ58" s="434"/>
      <c r="AK58" s="434"/>
      <c r="AL58" s="434"/>
      <c r="AM58" s="449"/>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435"/>
      <c r="K59" s="434"/>
      <c r="L59" s="434"/>
      <c r="M59" s="434"/>
      <c r="N59" s="434"/>
      <c r="O59" s="449"/>
      <c r="P59" s="435"/>
      <c r="Q59" s="434"/>
      <c r="R59" s="434"/>
      <c r="S59" s="434"/>
      <c r="T59" s="434"/>
      <c r="U59" s="449"/>
      <c r="V59" s="435"/>
      <c r="W59" s="434"/>
      <c r="X59" s="434"/>
      <c r="Y59" s="434"/>
      <c r="Z59" s="434"/>
      <c r="AA59" s="449"/>
      <c r="AB59" s="435"/>
      <c r="AC59" s="434"/>
      <c r="AD59" s="434"/>
      <c r="AE59" s="434"/>
      <c r="AF59" s="434"/>
      <c r="AG59" s="449"/>
      <c r="AH59" s="435"/>
      <c r="AI59" s="434"/>
      <c r="AJ59" s="434"/>
      <c r="AK59" s="434"/>
      <c r="AL59" s="434"/>
      <c r="AM59" s="449"/>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435"/>
      <c r="K60" s="434"/>
      <c r="L60" s="434"/>
      <c r="M60" s="434"/>
      <c r="N60" s="434"/>
      <c r="O60" s="449"/>
      <c r="P60" s="435"/>
      <c r="Q60" s="434"/>
      <c r="R60" s="434"/>
      <c r="S60" s="434"/>
      <c r="T60" s="434"/>
      <c r="U60" s="449"/>
      <c r="V60" s="435"/>
      <c r="W60" s="434"/>
      <c r="X60" s="434"/>
      <c r="Y60" s="434"/>
      <c r="Z60" s="434"/>
      <c r="AA60" s="449"/>
      <c r="AB60" s="435"/>
      <c r="AC60" s="434"/>
      <c r="AD60" s="434"/>
      <c r="AE60" s="434"/>
      <c r="AF60" s="434"/>
      <c r="AG60" s="449"/>
      <c r="AH60" s="435"/>
      <c r="AI60" s="434"/>
      <c r="AJ60" s="434"/>
      <c r="AK60" s="434"/>
      <c r="AL60" s="434"/>
      <c r="AM60" s="449"/>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436"/>
      <c r="K61" s="437"/>
      <c r="L61" s="437"/>
      <c r="M61" s="437"/>
      <c r="N61" s="437"/>
      <c r="O61" s="450"/>
      <c r="P61" s="436"/>
      <c r="Q61" s="437"/>
      <c r="R61" s="437"/>
      <c r="S61" s="437"/>
      <c r="T61" s="437"/>
      <c r="U61" s="450"/>
      <c r="V61" s="436"/>
      <c r="W61" s="437"/>
      <c r="X61" s="437"/>
      <c r="Y61" s="437"/>
      <c r="Z61" s="437"/>
      <c r="AA61" s="450"/>
      <c r="AB61" s="436"/>
      <c r="AC61" s="437"/>
      <c r="AD61" s="437"/>
      <c r="AE61" s="437"/>
      <c r="AF61" s="437"/>
      <c r="AG61" s="450"/>
      <c r="AH61" s="436"/>
      <c r="AI61" s="437"/>
      <c r="AJ61" s="437"/>
      <c r="AK61" s="437"/>
      <c r="AL61" s="437"/>
      <c r="AM61" s="45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471" t="s">
        <v>52</v>
      </c>
      <c r="C1" s="471"/>
      <c r="D1" s="471"/>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49</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48</v>
      </c>
      <c r="C4" s="11" t="s">
        <v>99</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50</v>
      </c>
      <c r="C5" s="14" t="s">
        <v>100</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104</v>
      </c>
      <c r="C6" s="14" t="s">
        <v>101</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102</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51</v>
      </c>
      <c r="C8" s="14" t="s">
        <v>103</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72" t="s">
        <v>60</v>
      </c>
      <c r="C1" s="472"/>
      <c r="D1" s="472"/>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53</v>
      </c>
      <c r="D3" s="28" t="s">
        <v>54</v>
      </c>
      <c r="E3" s="70"/>
      <c r="F3" s="70"/>
      <c r="G3" s="70"/>
      <c r="H3" s="70"/>
      <c r="I3" s="70"/>
      <c r="J3" s="70"/>
      <c r="K3" s="70"/>
      <c r="L3" s="70"/>
      <c r="M3" s="70"/>
      <c r="N3" s="70"/>
      <c r="O3" s="70"/>
      <c r="P3" s="70"/>
      <c r="Q3" s="70"/>
      <c r="R3" s="70"/>
      <c r="S3" s="70"/>
      <c r="T3" s="70"/>
      <c r="U3" s="70"/>
    </row>
    <row r="4" spans="1:21" ht="33.75" x14ac:dyDescent="0.25">
      <c r="A4" s="90" t="s">
        <v>80</v>
      </c>
      <c r="B4" s="31" t="s">
        <v>98</v>
      </c>
      <c r="C4" s="36" t="s">
        <v>152</v>
      </c>
      <c r="D4" s="29" t="s">
        <v>94</v>
      </c>
      <c r="E4" s="70"/>
      <c r="F4" s="70"/>
      <c r="G4" s="70"/>
      <c r="H4" s="70"/>
      <c r="I4" s="70"/>
      <c r="J4" s="70"/>
      <c r="K4" s="70"/>
      <c r="L4" s="70"/>
      <c r="M4" s="70"/>
      <c r="N4" s="70"/>
      <c r="O4" s="70"/>
      <c r="P4" s="70"/>
      <c r="Q4" s="70"/>
      <c r="R4" s="70"/>
      <c r="S4" s="70"/>
      <c r="T4" s="70"/>
      <c r="U4" s="70"/>
    </row>
    <row r="5" spans="1:21" ht="67.5" x14ac:dyDescent="0.25">
      <c r="A5" s="90" t="s">
        <v>81</v>
      </c>
      <c r="B5" s="32" t="s">
        <v>56</v>
      </c>
      <c r="C5" s="37" t="s">
        <v>90</v>
      </c>
      <c r="D5" s="30" t="s">
        <v>95</v>
      </c>
      <c r="E5" s="70"/>
      <c r="F5" s="70"/>
      <c r="G5" s="70"/>
      <c r="H5" s="70"/>
      <c r="I5" s="70"/>
      <c r="J5" s="70"/>
      <c r="K5" s="70"/>
      <c r="L5" s="70"/>
      <c r="M5" s="70"/>
      <c r="N5" s="70"/>
      <c r="O5" s="70"/>
      <c r="P5" s="70"/>
      <c r="Q5" s="70"/>
      <c r="R5" s="70"/>
      <c r="S5" s="70"/>
      <c r="T5" s="70"/>
      <c r="U5" s="70"/>
    </row>
    <row r="6" spans="1:21" ht="67.5" x14ac:dyDescent="0.25">
      <c r="A6" s="90" t="s">
        <v>78</v>
      </c>
      <c r="B6" s="33" t="s">
        <v>57</v>
      </c>
      <c r="C6" s="37" t="s">
        <v>91</v>
      </c>
      <c r="D6" s="30" t="s">
        <v>97</v>
      </c>
      <c r="E6" s="70"/>
      <c r="F6" s="70"/>
      <c r="G6" s="70"/>
      <c r="H6" s="70"/>
      <c r="I6" s="70"/>
      <c r="J6" s="70"/>
      <c r="K6" s="70"/>
      <c r="L6" s="70"/>
      <c r="M6" s="70"/>
      <c r="N6" s="70"/>
      <c r="O6" s="70"/>
      <c r="P6" s="70"/>
      <c r="Q6" s="70"/>
      <c r="R6" s="70"/>
      <c r="S6" s="70"/>
      <c r="T6" s="70"/>
      <c r="U6" s="70"/>
    </row>
    <row r="7" spans="1:21" ht="101.25" x14ac:dyDescent="0.25">
      <c r="A7" s="90" t="s">
        <v>7</v>
      </c>
      <c r="B7" s="34" t="s">
        <v>58</v>
      </c>
      <c r="C7" s="37" t="s">
        <v>92</v>
      </c>
      <c r="D7" s="30" t="s">
        <v>208</v>
      </c>
      <c r="E7" s="70"/>
      <c r="F7" s="70"/>
      <c r="G7" s="70"/>
      <c r="H7" s="70"/>
      <c r="I7" s="70"/>
      <c r="J7" s="70"/>
      <c r="K7" s="70"/>
      <c r="L7" s="70"/>
      <c r="M7" s="70"/>
      <c r="N7" s="70"/>
      <c r="O7" s="70"/>
      <c r="P7" s="70"/>
      <c r="Q7" s="70"/>
      <c r="R7" s="70"/>
      <c r="S7" s="70"/>
      <c r="T7" s="70"/>
      <c r="U7" s="70"/>
    </row>
    <row r="8" spans="1:21" ht="67.5" x14ac:dyDescent="0.25">
      <c r="A8" s="90" t="s">
        <v>82</v>
      </c>
      <c r="B8" s="35" t="s">
        <v>59</v>
      </c>
      <c r="C8" s="37" t="s">
        <v>93</v>
      </c>
      <c r="D8" s="30" t="s">
        <v>115</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88</v>
      </c>
      <c r="C11" s="90" t="s">
        <v>140</v>
      </c>
      <c r="D11" s="90" t="s">
        <v>147</v>
      </c>
      <c r="E11" s="70"/>
      <c r="F11" s="70"/>
      <c r="G11" s="70"/>
      <c r="H11" s="70"/>
      <c r="I11" s="70"/>
      <c r="J11" s="70"/>
      <c r="K11" s="70"/>
      <c r="L11" s="70"/>
      <c r="M11" s="70"/>
      <c r="N11" s="70"/>
      <c r="O11" s="70"/>
      <c r="P11" s="70"/>
      <c r="Q11" s="70"/>
      <c r="R11" s="70"/>
      <c r="S11" s="70"/>
      <c r="T11" s="70"/>
      <c r="U11" s="70"/>
    </row>
    <row r="12" spans="1:21" x14ac:dyDescent="0.25">
      <c r="A12" s="90"/>
      <c r="B12" s="90" t="s">
        <v>86</v>
      </c>
      <c r="C12" s="90" t="s">
        <v>144</v>
      </c>
      <c r="D12" s="90" t="s">
        <v>148</v>
      </c>
      <c r="E12" s="70"/>
      <c r="F12" s="70"/>
      <c r="G12" s="70"/>
      <c r="H12" s="70"/>
      <c r="I12" s="70"/>
      <c r="J12" s="70"/>
      <c r="K12" s="70"/>
      <c r="L12" s="70"/>
      <c r="M12" s="70"/>
      <c r="N12" s="70"/>
      <c r="O12" s="70"/>
      <c r="P12" s="70"/>
      <c r="Q12" s="70"/>
      <c r="R12" s="70"/>
      <c r="S12" s="70"/>
      <c r="T12" s="70"/>
      <c r="U12" s="70"/>
    </row>
    <row r="13" spans="1:21" x14ac:dyDescent="0.25">
      <c r="A13" s="90"/>
      <c r="B13" s="90"/>
      <c r="C13" s="90" t="s">
        <v>143</v>
      </c>
      <c r="D13" s="90" t="s">
        <v>149</v>
      </c>
      <c r="E13" s="70"/>
      <c r="F13" s="70"/>
      <c r="G13" s="70"/>
      <c r="H13" s="70"/>
      <c r="I13" s="70"/>
      <c r="J13" s="70"/>
      <c r="K13" s="70"/>
      <c r="L13" s="70"/>
      <c r="M13" s="70"/>
      <c r="N13" s="70"/>
      <c r="O13" s="70"/>
      <c r="P13" s="70"/>
      <c r="Q13" s="70"/>
      <c r="R13" s="70"/>
      <c r="S13" s="70"/>
      <c r="T13" s="70"/>
      <c r="U13" s="70"/>
    </row>
    <row r="14" spans="1:21" x14ac:dyDescent="0.25">
      <c r="A14" s="90"/>
      <c r="B14" s="90"/>
      <c r="C14" s="90" t="s">
        <v>145</v>
      </c>
      <c r="D14" s="90" t="s">
        <v>150</v>
      </c>
      <c r="E14" s="70"/>
      <c r="F14" s="70"/>
      <c r="G14" s="70"/>
      <c r="H14" s="70"/>
      <c r="I14" s="70"/>
      <c r="J14" s="70"/>
      <c r="K14" s="70"/>
      <c r="L14" s="70"/>
      <c r="M14" s="70"/>
      <c r="N14" s="70"/>
      <c r="O14" s="70"/>
      <c r="P14" s="70"/>
      <c r="Q14" s="70"/>
      <c r="R14" s="70"/>
      <c r="S14" s="70"/>
      <c r="T14" s="70"/>
      <c r="U14" s="70"/>
    </row>
    <row r="15" spans="1:21" x14ac:dyDescent="0.25">
      <c r="A15" s="90"/>
      <c r="B15" s="90"/>
      <c r="C15" s="90" t="s">
        <v>146</v>
      </c>
      <c r="D15" s="90" t="s">
        <v>151</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85</v>
      </c>
      <c r="C209" s="22" t="s">
        <v>139</v>
      </c>
      <c r="D209" s="25" t="s">
        <v>85</v>
      </c>
      <c r="E209" s="25" t="s">
        <v>139</v>
      </c>
    </row>
    <row r="210" spans="1:8" ht="21" x14ac:dyDescent="0.35">
      <c r="A210" s="70"/>
      <c r="B210" s="23" t="s">
        <v>87</v>
      </c>
      <c r="C210" s="23"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70"/>
      <c r="B211" s="23" t="s">
        <v>87</v>
      </c>
      <c r="C211" s="23" t="s">
        <v>90</v>
      </c>
      <c r="E211" t="s">
        <v>55</v>
      </c>
      <c r="F211" t="str">
        <f t="shared" ref="F211:F221" si="0">IF(NOT(ISBLANK(D211)),D211,IF(NOT(ISBLANK(E211)),"     "&amp;E211,FALSE))</f>
        <v xml:space="preserve">     Afectación menor a 10 SMLMV .</v>
      </c>
    </row>
    <row r="212" spans="1:8" ht="21" x14ac:dyDescent="0.35">
      <c r="A212" s="70"/>
      <c r="B212" s="23" t="s">
        <v>87</v>
      </c>
      <c r="C212" s="23" t="s">
        <v>91</v>
      </c>
      <c r="E212" t="s">
        <v>90</v>
      </c>
      <c r="F212" t="str">
        <f t="shared" si="0"/>
        <v xml:space="preserve">     Entre 10 y 50 SMLMV </v>
      </c>
    </row>
    <row r="213" spans="1:8" ht="21" x14ac:dyDescent="0.35">
      <c r="A213" s="70"/>
      <c r="B213" s="23" t="s">
        <v>87</v>
      </c>
      <c r="C213" s="23" t="s">
        <v>92</v>
      </c>
      <c r="E213" t="s">
        <v>91</v>
      </c>
      <c r="F213" t="str">
        <f t="shared" si="0"/>
        <v xml:space="preserve">     Entre 50 y 100 SMLMV </v>
      </c>
    </row>
    <row r="214" spans="1:8" ht="21" x14ac:dyDescent="0.35">
      <c r="A214" s="70"/>
      <c r="B214" s="23" t="s">
        <v>87</v>
      </c>
      <c r="C214" s="23" t="s">
        <v>93</v>
      </c>
      <c r="E214" t="s">
        <v>92</v>
      </c>
      <c r="F214" t="str">
        <f t="shared" si="0"/>
        <v xml:space="preserve">     Entre 100 y 500 SMLMV </v>
      </c>
    </row>
    <row r="215" spans="1:8" ht="21" x14ac:dyDescent="0.35">
      <c r="A215" s="70"/>
      <c r="B215" s="23" t="s">
        <v>54</v>
      </c>
      <c r="C215" s="23" t="s">
        <v>94</v>
      </c>
      <c r="E215" t="s">
        <v>93</v>
      </c>
      <c r="F215" t="str">
        <f t="shared" si="0"/>
        <v xml:space="preserve">     Mayor a 500 SMLMV </v>
      </c>
    </row>
    <row r="216" spans="1:8" ht="21" x14ac:dyDescent="0.35">
      <c r="A216" s="70"/>
      <c r="B216" s="23" t="s">
        <v>54</v>
      </c>
      <c r="C216" s="23" t="s">
        <v>95</v>
      </c>
      <c r="D216" t="s">
        <v>54</v>
      </c>
      <c r="F216" t="str">
        <f t="shared" si="0"/>
        <v>Pérdida Reputacional</v>
      </c>
    </row>
    <row r="217" spans="1:8" ht="21" x14ac:dyDescent="0.35">
      <c r="A217" s="70"/>
      <c r="B217" s="23" t="s">
        <v>54</v>
      </c>
      <c r="C217" s="23" t="s">
        <v>97</v>
      </c>
      <c r="E217" t="s">
        <v>94</v>
      </c>
      <c r="F217" t="str">
        <f t="shared" si="0"/>
        <v xml:space="preserve">     El riesgo afecta la imagen de alguna área de la organización</v>
      </c>
    </row>
    <row r="218" spans="1:8" ht="21" x14ac:dyDescent="0.35">
      <c r="A218" s="70"/>
      <c r="B218" s="23" t="s">
        <v>54</v>
      </c>
      <c r="C218" s="23" t="s">
        <v>96</v>
      </c>
      <c r="E218" t="s">
        <v>95</v>
      </c>
      <c r="F218" t="str">
        <f t="shared" si="0"/>
        <v xml:space="preserve">     El riesgo afecta la imagen de la entidad internamente, de conocimiento general, nivel interno, de junta dircetiva y accionistas y/o de provedores</v>
      </c>
    </row>
    <row r="219" spans="1:8" ht="21" x14ac:dyDescent="0.35">
      <c r="A219" s="70"/>
      <c r="B219" s="23" t="s">
        <v>54</v>
      </c>
      <c r="C219" s="23" t="s">
        <v>115</v>
      </c>
      <c r="E219" t="s">
        <v>97</v>
      </c>
      <c r="F219" t="str">
        <f t="shared" si="0"/>
        <v xml:space="preserve">     El riesgo afecta la imagen de la entidad con algunos usuarios de relevancia frente al logro de los objetivos</v>
      </c>
    </row>
    <row r="220" spans="1:8" x14ac:dyDescent="0.25">
      <c r="A220" s="70"/>
      <c r="B220" s="24"/>
      <c r="C220" s="24"/>
      <c r="E220" t="s">
        <v>96</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115</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141</v>
      </c>
    </row>
    <row r="224" spans="1:8" x14ac:dyDescent="0.25">
      <c r="B224" s="19"/>
      <c r="C224" s="19"/>
      <c r="F224" s="27" t="s">
        <v>142</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73" t="s">
        <v>75</v>
      </c>
      <c r="C1" s="474"/>
      <c r="D1" s="474"/>
      <c r="E1" s="474"/>
      <c r="F1" s="475"/>
    </row>
    <row r="2" spans="2:6" ht="16.5" thickBot="1" x14ac:dyDescent="0.3">
      <c r="B2" s="76"/>
      <c r="C2" s="76"/>
      <c r="D2" s="76"/>
      <c r="E2" s="76"/>
      <c r="F2" s="76"/>
    </row>
    <row r="3" spans="2:6" ht="16.5" thickBot="1" x14ac:dyDescent="0.25">
      <c r="B3" s="477" t="s">
        <v>61</v>
      </c>
      <c r="C3" s="478"/>
      <c r="D3" s="478"/>
      <c r="E3" s="88" t="s">
        <v>62</v>
      </c>
      <c r="F3" s="89" t="s">
        <v>63</v>
      </c>
    </row>
    <row r="4" spans="2:6" ht="31.5" x14ac:dyDescent="0.2">
      <c r="B4" s="479" t="s">
        <v>64</v>
      </c>
      <c r="C4" s="481" t="s">
        <v>13</v>
      </c>
      <c r="D4" s="77" t="s">
        <v>14</v>
      </c>
      <c r="E4" s="78" t="s">
        <v>65</v>
      </c>
      <c r="F4" s="79">
        <v>0.25</v>
      </c>
    </row>
    <row r="5" spans="2:6" ht="47.25" x14ac:dyDescent="0.2">
      <c r="B5" s="480"/>
      <c r="C5" s="482"/>
      <c r="D5" s="80" t="s">
        <v>15</v>
      </c>
      <c r="E5" s="81" t="s">
        <v>66</v>
      </c>
      <c r="F5" s="82">
        <v>0.15</v>
      </c>
    </row>
    <row r="6" spans="2:6" ht="47.25" x14ac:dyDescent="0.2">
      <c r="B6" s="480"/>
      <c r="C6" s="482"/>
      <c r="D6" s="80" t="s">
        <v>16</v>
      </c>
      <c r="E6" s="81" t="s">
        <v>67</v>
      </c>
      <c r="F6" s="82">
        <v>0.1</v>
      </c>
    </row>
    <row r="7" spans="2:6" ht="63" x14ac:dyDescent="0.2">
      <c r="B7" s="480"/>
      <c r="C7" s="482" t="s">
        <v>17</v>
      </c>
      <c r="D7" s="80" t="s">
        <v>10</v>
      </c>
      <c r="E7" s="81" t="s">
        <v>68</v>
      </c>
      <c r="F7" s="82">
        <v>0.25</v>
      </c>
    </row>
    <row r="8" spans="2:6" ht="31.5" x14ac:dyDescent="0.2">
      <c r="B8" s="480"/>
      <c r="C8" s="482"/>
      <c r="D8" s="80" t="s">
        <v>9</v>
      </c>
      <c r="E8" s="81" t="s">
        <v>69</v>
      </c>
      <c r="F8" s="82">
        <v>0.15</v>
      </c>
    </row>
    <row r="9" spans="2:6" ht="47.25" x14ac:dyDescent="0.2">
      <c r="B9" s="480" t="s">
        <v>156</v>
      </c>
      <c r="C9" s="482" t="s">
        <v>18</v>
      </c>
      <c r="D9" s="80" t="s">
        <v>19</v>
      </c>
      <c r="E9" s="81" t="s">
        <v>70</v>
      </c>
      <c r="F9" s="83" t="s">
        <v>71</v>
      </c>
    </row>
    <row r="10" spans="2:6" ht="63" x14ac:dyDescent="0.2">
      <c r="B10" s="480"/>
      <c r="C10" s="482"/>
      <c r="D10" s="80" t="s">
        <v>20</v>
      </c>
      <c r="E10" s="81" t="s">
        <v>72</v>
      </c>
      <c r="F10" s="83" t="s">
        <v>71</v>
      </c>
    </row>
    <row r="11" spans="2:6" ht="47.25" x14ac:dyDescent="0.2">
      <c r="B11" s="480"/>
      <c r="C11" s="482" t="s">
        <v>21</v>
      </c>
      <c r="D11" s="80" t="s">
        <v>22</v>
      </c>
      <c r="E11" s="81" t="s">
        <v>73</v>
      </c>
      <c r="F11" s="83" t="s">
        <v>71</v>
      </c>
    </row>
    <row r="12" spans="2:6" ht="47.25" x14ac:dyDescent="0.2">
      <c r="B12" s="480"/>
      <c r="C12" s="482"/>
      <c r="D12" s="80" t="s">
        <v>23</v>
      </c>
      <c r="E12" s="81" t="s">
        <v>74</v>
      </c>
      <c r="F12" s="83" t="s">
        <v>71</v>
      </c>
    </row>
    <row r="13" spans="2:6" ht="31.5" x14ac:dyDescent="0.2">
      <c r="B13" s="480"/>
      <c r="C13" s="482" t="s">
        <v>24</v>
      </c>
      <c r="D13" s="80" t="s">
        <v>116</v>
      </c>
      <c r="E13" s="81" t="s">
        <v>119</v>
      </c>
      <c r="F13" s="83" t="s">
        <v>71</v>
      </c>
    </row>
    <row r="14" spans="2:6" ht="32.25" thickBot="1" x14ac:dyDescent="0.25">
      <c r="B14" s="483"/>
      <c r="C14" s="484"/>
      <c r="D14" s="84" t="s">
        <v>117</v>
      </c>
      <c r="E14" s="85" t="s">
        <v>118</v>
      </c>
      <c r="F14" s="86" t="s">
        <v>71</v>
      </c>
    </row>
    <row r="15" spans="2:6" ht="49.5" customHeight="1" x14ac:dyDescent="0.2">
      <c r="B15" s="476" t="s">
        <v>153</v>
      </c>
      <c r="C15" s="476"/>
      <c r="D15" s="476"/>
      <c r="E15" s="476"/>
      <c r="F15" s="476"/>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129</v>
      </c>
    </row>
    <row r="3" spans="2:5" x14ac:dyDescent="0.25">
      <c r="B3" t="s">
        <v>32</v>
      </c>
      <c r="E3" t="s">
        <v>128</v>
      </c>
    </row>
    <row r="4" spans="2:5" x14ac:dyDescent="0.25">
      <c r="B4" t="s">
        <v>133</v>
      </c>
      <c r="E4" t="s">
        <v>130</v>
      </c>
    </row>
    <row r="5" spans="2:5" x14ac:dyDescent="0.25">
      <c r="B5" t="s">
        <v>132</v>
      </c>
    </row>
    <row r="8" spans="2:5" x14ac:dyDescent="0.25">
      <c r="B8" t="s">
        <v>83</v>
      </c>
    </row>
    <row r="9" spans="2:5" x14ac:dyDescent="0.25">
      <c r="B9" t="s">
        <v>37</v>
      </c>
    </row>
    <row r="10" spans="2:5" x14ac:dyDescent="0.25">
      <c r="B10" t="s">
        <v>38</v>
      </c>
    </row>
    <row r="13" spans="2:5" x14ac:dyDescent="0.25">
      <c r="B13" t="s">
        <v>126</v>
      </c>
    </row>
    <row r="14" spans="2:5" x14ac:dyDescent="0.25">
      <c r="B14" t="s">
        <v>120</v>
      </c>
    </row>
    <row r="15" spans="2:5" x14ac:dyDescent="0.25">
      <c r="B15" t="s">
        <v>123</v>
      </c>
    </row>
    <row r="16" spans="2:5" x14ac:dyDescent="0.25">
      <c r="B16" t="s">
        <v>121</v>
      </c>
    </row>
    <row r="17" spans="2:2" x14ac:dyDescent="0.25">
      <c r="B17" t="s">
        <v>122</v>
      </c>
    </row>
    <row r="18" spans="2:2" x14ac:dyDescent="0.25">
      <c r="B18" t="s">
        <v>124</v>
      </c>
    </row>
    <row r="19" spans="2:2" x14ac:dyDescent="0.25">
      <c r="B19" t="s">
        <v>125</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2023-12-06T19:35:18Z</dcterms:modified>
</cp:coreProperties>
</file>