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0730" windowHeight="1116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 l="1"/>
  <c r="M11" i="1" l="1"/>
  <c r="V11" i="1" l="1"/>
  <c r="L13" i="1"/>
  <c r="L12" i="1"/>
  <c r="M12" i="1" l="1"/>
  <c r="M13" i="1"/>
  <c r="Y14" i="1"/>
  <c r="V14" i="1"/>
  <c r="AG14" i="1" l="1"/>
  <c r="AF14" i="1" s="1"/>
  <c r="AC14" i="1"/>
  <c r="AE14" i="1" s="1"/>
  <c r="V12" i="1"/>
  <c r="AD14" i="1" l="1"/>
  <c r="AH14" i="1" s="1"/>
  <c r="Y13" i="1"/>
  <c r="V13" i="1"/>
  <c r="AC13" i="1" s="1"/>
  <c r="Y12" i="1"/>
  <c r="Y11" i="1"/>
  <c r="L19" i="1"/>
  <c r="AC12" i="1" l="1"/>
  <c r="AC11" i="1"/>
  <c r="AD11" i="1" s="1"/>
  <c r="AD12" i="1" l="1"/>
  <c r="AE12" i="1"/>
  <c r="AE13" i="1"/>
  <c r="AD13" i="1"/>
  <c r="AE11" i="1"/>
  <c r="F221" i="13"/>
  <c r="F211" i="13"/>
  <c r="F212" i="13"/>
  <c r="F213" i="13"/>
  <c r="F214" i="13"/>
  <c r="F215" i="13"/>
  <c r="F216" i="13"/>
  <c r="F217" i="13"/>
  <c r="F218" i="13"/>
  <c r="F219" i="13"/>
  <c r="F220" i="13"/>
  <c r="F210" i="13"/>
  <c r="B221" i="13" a="1"/>
  <c r="B221" i="13" l="1"/>
  <c r="O11" i="1" l="1"/>
  <c r="P11" i="1" s="1"/>
  <c r="O13" i="1"/>
  <c r="P13" i="1" s="1"/>
  <c r="O12" i="1"/>
  <c r="P12" i="1" s="1"/>
  <c r="H210" i="13"/>
  <c r="R12" i="1" l="1"/>
  <c r="V30" i="18"/>
  <c r="Q12" i="1"/>
  <c r="AG12" i="1" s="1"/>
  <c r="AF12" i="1" s="1"/>
  <c r="X34" i="18"/>
  <c r="Q13" i="1"/>
  <c r="AG13" i="1" s="1"/>
  <c r="AF13" i="1" s="1"/>
  <c r="R13" i="1"/>
  <c r="R11" i="1"/>
  <c r="AH34" i="18"/>
  <c r="V38" i="18"/>
  <c r="L28" i="18"/>
  <c r="V14" i="18"/>
  <c r="L10" i="18"/>
  <c r="AL16" i="18"/>
  <c r="J38" i="18"/>
  <c r="Z26" i="18"/>
  <c r="AD30" i="18"/>
  <c r="AF8" i="18"/>
  <c r="AJ24" i="18"/>
  <c r="J44" i="18"/>
  <c r="T22" i="18"/>
  <c r="AD36" i="18"/>
  <c r="AL18" i="18"/>
  <c r="AJ36" i="18"/>
  <c r="X40" i="18"/>
  <c r="T28" i="18"/>
  <c r="AD14" i="18"/>
  <c r="N12" i="18"/>
  <c r="AJ26" i="18"/>
  <c r="J32" i="18"/>
  <c r="N24" i="18"/>
  <c r="AD38" i="18"/>
  <c r="L32" i="18"/>
  <c r="Z8" i="18"/>
  <c r="AB34" i="18"/>
  <c r="AF38" i="18"/>
  <c r="N8" i="18"/>
  <c r="AD26" i="18"/>
  <c r="N18" i="18"/>
  <c r="T36" i="18"/>
  <c r="P34" i="18"/>
  <c r="AH38" i="18"/>
  <c r="V16" i="18"/>
  <c r="AB6" i="18"/>
  <c r="J14" i="18"/>
  <c r="AD28" i="18"/>
  <c r="J10" i="18"/>
  <c r="X42" i="18"/>
  <c r="AJ22" i="18"/>
  <c r="AJ12" i="18"/>
  <c r="T40" i="18"/>
  <c r="N44" i="18"/>
  <c r="AB38" i="18"/>
  <c r="AB28" i="18"/>
  <c r="N40" i="18"/>
  <c r="X28" i="18"/>
  <c r="X12" i="18"/>
  <c r="AB40" i="18"/>
  <c r="AJ28" i="18"/>
  <c r="P8" i="18"/>
  <c r="AF10" i="18"/>
  <c r="AF42" i="18"/>
  <c r="AF32" i="18"/>
  <c r="AF28" i="18"/>
  <c r="J28" i="18"/>
  <c r="X16" i="18"/>
  <c r="Q11" i="1"/>
  <c r="AG11" i="1" s="1"/>
  <c r="AF11" i="1" s="1"/>
  <c r="X24" i="18"/>
  <c r="AL38" i="18"/>
  <c r="Z42" i="18"/>
  <c r="P16" i="18"/>
  <c r="Z16" i="18"/>
  <c r="N10" i="18"/>
  <c r="AL22" i="18"/>
  <c r="N42" i="18"/>
  <c r="R22" i="18"/>
  <c r="AB36" i="18"/>
  <c r="AD10" i="18"/>
  <c r="AH30" i="18"/>
  <c r="N34" i="18"/>
  <c r="L26" i="18"/>
  <c r="AB42" i="18"/>
  <c r="AH36" i="18"/>
  <c r="AH42" i="18"/>
  <c r="P30" i="18"/>
  <c r="R18" i="18"/>
  <c r="V18" i="18"/>
  <c r="AB20" i="18"/>
  <c r="AH32" i="18"/>
  <c r="N36" i="18"/>
  <c r="R26" i="18"/>
  <c r="AB44" i="18"/>
  <c r="X30" i="18"/>
  <c r="AF12" i="18"/>
  <c r="L12" i="18"/>
  <c r="J42" i="18"/>
  <c r="X10" i="18"/>
  <c r="Z18" i="18"/>
  <c r="AB32" i="18"/>
  <c r="AH22" i="18"/>
  <c r="R28" i="18"/>
  <c r="P44" i="18"/>
  <c r="V6" i="18"/>
  <c r="AL20" i="18"/>
  <c r="AB30" i="18"/>
  <c r="AD8" i="18"/>
  <c r="P32" i="18"/>
  <c r="AL12" i="18"/>
  <c r="J40" i="18"/>
  <c r="L8" i="18"/>
  <c r="AD22" i="18"/>
  <c r="T32" i="18"/>
  <c r="T30" i="18"/>
  <c r="P22" i="18"/>
  <c r="N20" i="18"/>
  <c r="AB26" i="18"/>
  <c r="R12" i="18"/>
  <c r="AD42" i="18"/>
  <c r="J20" i="18"/>
  <c r="AD40" i="18"/>
  <c r="V40" i="18"/>
  <c r="AH18" i="18"/>
  <c r="AL30" i="18"/>
  <c r="AJ20" i="18"/>
  <c r="L22" i="18"/>
  <c r="AF20" i="18"/>
  <c r="AJ18" i="18"/>
  <c r="AJ44" i="18"/>
  <c r="Z30" i="18"/>
  <c r="T20" i="18"/>
  <c r="AD18" i="18"/>
  <c r="P10" i="18"/>
  <c r="AL28" i="18"/>
  <c r="L34" i="18"/>
  <c r="J26" i="18"/>
  <c r="AF40" i="18"/>
  <c r="AB12" i="18"/>
  <c r="AL34" i="18"/>
  <c r="Z38" i="18"/>
  <c r="P28" i="18"/>
  <c r="Z14" i="18"/>
  <c r="AL40" i="18"/>
  <c r="AL8" i="18"/>
  <c r="V32" i="18"/>
  <c r="J18" i="18"/>
  <c r="Z20" i="18"/>
  <c r="Z6" i="18"/>
  <c r="AL36" i="18"/>
  <c r="Z40" i="18"/>
  <c r="P14" i="18"/>
  <c r="AF14" i="18"/>
  <c r="Z24" i="18"/>
  <c r="V26" i="18"/>
  <c r="R44" i="18"/>
  <c r="AH28" i="18"/>
  <c r="AF22" i="18"/>
  <c r="AJ32" i="18"/>
  <c r="AF44" i="18"/>
  <c r="R24" i="18"/>
  <c r="AB14" i="18"/>
  <c r="V42" i="18"/>
  <c r="Z10" i="18"/>
  <c r="Z44" i="18"/>
  <c r="AL42" i="18"/>
  <c r="R38" i="18"/>
  <c r="P20" i="18"/>
  <c r="AH16" i="18"/>
  <c r="Z34" i="18"/>
  <c r="P18" i="18"/>
  <c r="AF16" i="18"/>
  <c r="AJ38" i="18"/>
  <c r="AD6" i="18"/>
  <c r="X26" i="18"/>
  <c r="Z28" i="18"/>
  <c r="J6" i="18"/>
  <c r="AB24" i="18"/>
  <c r="X22" i="18"/>
  <c r="AB10" i="18"/>
  <c r="L44" i="18"/>
  <c r="T34" i="18"/>
  <c r="V22" i="18"/>
  <c r="L24" i="18"/>
  <c r="T42" i="18"/>
  <c r="AL26" i="18"/>
  <c r="V12" i="18"/>
  <c r="N14" i="18"/>
  <c r="J34" i="18"/>
  <c r="R40" i="18"/>
  <c r="V28" i="18"/>
  <c r="P26" i="18"/>
  <c r="J22" i="18"/>
  <c r="AJ10" i="18"/>
  <c r="AH44" i="18"/>
  <c r="AD34" i="18"/>
  <c r="AH24" i="18"/>
  <c r="AH12" i="18"/>
  <c r="R34" i="18"/>
  <c r="L20" i="18"/>
  <c r="P6" i="18"/>
  <c r="J12" i="18"/>
  <c r="AJ34" i="18"/>
  <c r="X38" i="18"/>
  <c r="N28" i="18"/>
  <c r="X14" i="18"/>
  <c r="AD12" i="18"/>
  <c r="AJ40" i="18"/>
  <c r="X44" i="18"/>
  <c r="T16" i="18"/>
  <c r="AD16" i="18"/>
  <c r="P42" i="18"/>
  <c r="AL6" i="18"/>
  <c r="P36" i="18"/>
  <c r="AB22" i="18"/>
  <c r="X6" i="18"/>
  <c r="X8" i="18"/>
  <c r="AJ42" i="18"/>
  <c r="R30" i="18"/>
  <c r="T18" i="18"/>
  <c r="X18" i="18"/>
  <c r="N26" i="18"/>
  <c r="N16" i="18"/>
  <c r="J24" i="18"/>
  <c r="AL10" i="18"/>
  <c r="AD20" i="18"/>
  <c r="N6" i="18"/>
  <c r="AJ16" i="18"/>
  <c r="AH6" i="18"/>
  <c r="AF18" i="18"/>
  <c r="V34" i="18"/>
  <c r="AH20" i="18"/>
  <c r="T10" i="18"/>
  <c r="R36" i="18"/>
  <c r="X20" i="18"/>
  <c r="Z32" i="18"/>
  <c r="R14" i="18"/>
  <c r="AF34" i="18"/>
  <c r="R6" i="18"/>
  <c r="AH26" i="18"/>
  <c r="V24" i="18"/>
  <c r="T26" i="18"/>
  <c r="T14" i="18"/>
  <c r="Z12" i="18"/>
  <c r="Z36" i="18"/>
  <c r="L38" i="18"/>
  <c r="L36" i="18"/>
  <c r="L40" i="18"/>
  <c r="P24" i="18"/>
  <c r="N30" i="18"/>
  <c r="AH14" i="18"/>
  <c r="P40" i="18"/>
  <c r="X36" i="18"/>
  <c r="AD24" i="18"/>
  <c r="AF6" i="18"/>
  <c r="AL24" i="18"/>
  <c r="AH40" i="18"/>
  <c r="V44" i="18"/>
  <c r="R16" i="18"/>
  <c r="AB16" i="18"/>
  <c r="AJ30" i="18"/>
  <c r="AH8" i="18"/>
  <c r="R32" i="18"/>
  <c r="L16" i="18"/>
  <c r="V20" i="18"/>
  <c r="J36" i="18"/>
  <c r="R42" i="18"/>
  <c r="Z22" i="18"/>
  <c r="AF26" i="18"/>
  <c r="V8" i="18"/>
  <c r="T12" i="18"/>
  <c r="AH10" i="18"/>
  <c r="X32" i="18"/>
  <c r="L18" i="18"/>
  <c r="V10" i="18"/>
  <c r="R20" i="18"/>
  <c r="AD44" i="18"/>
  <c r="AF36" i="18"/>
  <c r="N32" i="18"/>
  <c r="V36" i="18"/>
  <c r="J30" i="18"/>
  <c r="R10" i="18"/>
  <c r="T8" i="18"/>
  <c r="N22" i="18"/>
  <c r="T44" i="18"/>
  <c r="AL44" i="18"/>
  <c r="J16" i="18"/>
  <c r="AJ8" i="18"/>
  <c r="T6" i="18"/>
  <c r="AD32" i="18"/>
  <c r="P38" i="18"/>
  <c r="P12" i="18"/>
  <c r="AL32" i="18"/>
  <c r="L42" i="18"/>
  <c r="N38" i="18"/>
  <c r="R8" i="18"/>
  <c r="AJ14" i="18"/>
  <c r="AB8" i="18"/>
  <c r="T38" i="18"/>
  <c r="T24" i="18"/>
  <c r="AF24" i="18"/>
  <c r="AF30" i="18"/>
  <c r="J8" i="18"/>
  <c r="AB18" i="18"/>
  <c r="AL14" i="18"/>
  <c r="L30" i="18"/>
  <c r="AJ6" i="18"/>
  <c r="L14" i="18"/>
  <c r="L6" i="18"/>
  <c r="AH13" i="1" l="1"/>
  <c r="X49" i="19"/>
  <c r="AH12" i="1"/>
  <c r="X32" i="19"/>
  <c r="X28" i="19"/>
  <c r="AJ25" i="19"/>
  <c r="AH36" i="19"/>
  <c r="AL46" i="19"/>
  <c r="AJ9" i="19"/>
  <c r="Q48" i="19"/>
  <c r="O48" i="19"/>
  <c r="M41" i="19"/>
  <c r="Y50" i="19"/>
  <c r="W38" i="19"/>
  <c r="AA43" i="19"/>
  <c r="AM18" i="19"/>
  <c r="AK29" i="19"/>
  <c r="AI40" i="19"/>
  <c r="AM50" i="19"/>
  <c r="AK13" i="19"/>
  <c r="R52" i="19"/>
  <c r="J53" i="19"/>
  <c r="N45" i="19"/>
  <c r="Z54" i="19"/>
  <c r="X40" i="19"/>
  <c r="AJ20" i="19"/>
  <c r="AH31" i="19"/>
  <c r="AL41" i="19"/>
  <c r="AJ52" i="19"/>
  <c r="AH15" i="19"/>
  <c r="U53" i="19"/>
  <c r="M54" i="19"/>
  <c r="L37" i="19"/>
  <c r="Q36" i="19"/>
  <c r="U41" i="19"/>
  <c r="Y27" i="19"/>
  <c r="AK24" i="19"/>
  <c r="AI35" i="19"/>
  <c r="AM45" i="19"/>
  <c r="AK8" i="19"/>
  <c r="R47" i="19"/>
  <c r="J48" i="19"/>
  <c r="N40" i="19"/>
  <c r="Z49" i="19"/>
  <c r="R38" i="19"/>
  <c r="V43" i="19"/>
  <c r="AH22" i="19"/>
  <c r="AL32" i="19"/>
  <c r="AJ43" i="19"/>
  <c r="AH54" i="19"/>
  <c r="AL6" i="19"/>
  <c r="S55" i="19"/>
  <c r="K38" i="19"/>
  <c r="V47" i="19"/>
  <c r="AA36" i="19"/>
  <c r="AH25" i="19"/>
  <c r="AL35" i="19"/>
  <c r="AJ46" i="19"/>
  <c r="AH9" i="19"/>
  <c r="U47" i="19"/>
  <c r="M48" i="19"/>
  <c r="K41" i="19"/>
  <c r="AM16" i="19"/>
  <c r="AK11" i="19"/>
  <c r="Y51" i="19"/>
  <c r="Q45" i="19"/>
  <c r="N26" i="19"/>
  <c r="R31" i="19"/>
  <c r="P18" i="19"/>
  <c r="N20" i="19"/>
  <c r="AE29" i="19"/>
  <c r="AC40" i="19"/>
  <c r="AG50" i="19"/>
  <c r="AK38" i="19"/>
  <c r="L51" i="19"/>
  <c r="T40" i="19"/>
  <c r="X31" i="19"/>
  <c r="K29" i="19"/>
  <c r="O34" i="19"/>
  <c r="S23" i="19"/>
  <c r="K16" i="19"/>
  <c r="AB35" i="19"/>
  <c r="AF45" i="19"/>
  <c r="X16" i="19"/>
  <c r="AK55" i="19"/>
  <c r="Y48" i="19"/>
  <c r="T44" i="19"/>
  <c r="Z35" i="19"/>
  <c r="L31" i="19"/>
  <c r="P17" i="19"/>
  <c r="N19" i="19"/>
  <c r="AE28" i="19"/>
  <c r="AC39" i="19"/>
  <c r="AK35" i="19"/>
  <c r="L48" i="19"/>
  <c r="W39" i="19"/>
  <c r="Y30" i="19"/>
  <c r="R28" i="19"/>
  <c r="J34" i="19"/>
  <c r="T22" i="19"/>
  <c r="AI25" i="19"/>
  <c r="P48" i="19"/>
  <c r="V36" i="19"/>
  <c r="X27" i="19"/>
  <c r="O27" i="19"/>
  <c r="S32" i="19"/>
  <c r="Q20" i="19"/>
  <c r="L42" i="19"/>
  <c r="M28" i="19"/>
  <c r="AK15" i="19"/>
  <c r="AA33" i="19"/>
  <c r="S22" i="19"/>
  <c r="AF31" i="19"/>
  <c r="AB48" i="19"/>
  <c r="AA18" i="19"/>
  <c r="AE23" i="19"/>
  <c r="Q8" i="19"/>
  <c r="AA11" i="19"/>
  <c r="S15" i="19"/>
  <c r="AK50" i="19"/>
  <c r="AA30" i="19"/>
  <c r="Q19" i="19"/>
  <c r="AB30" i="19"/>
  <c r="AE46" i="19"/>
  <c r="AF17" i="19"/>
  <c r="X23" i="19"/>
  <c r="AB7" i="19"/>
  <c r="T11" i="19"/>
  <c r="AD14" i="19"/>
  <c r="J15" i="19"/>
  <c r="O37" i="19"/>
  <c r="U28" i="19"/>
  <c r="M20" i="19"/>
  <c r="AF36" i="19"/>
  <c r="AB52" i="19"/>
  <c r="AG19" i="19"/>
  <c r="Y25" i="19"/>
  <c r="Q9" i="19"/>
  <c r="AA12" i="19"/>
  <c r="M8" i="19"/>
  <c r="AM39" i="19"/>
  <c r="Z27" i="19"/>
  <c r="S16" i="19"/>
  <c r="AB28" i="19"/>
  <c r="AC45" i="19"/>
  <c r="Z17" i="19"/>
  <c r="AD22" i="19"/>
  <c r="V7" i="19"/>
  <c r="AF10" i="19"/>
  <c r="X14" i="19"/>
  <c r="AI42" i="19"/>
  <c r="AA27" i="19"/>
  <c r="Q17" i="19"/>
  <c r="AF28" i="19"/>
  <c r="AD45" i="19"/>
  <c r="AA17" i="19"/>
  <c r="AF26" i="19"/>
  <c r="AD19" i="19"/>
  <c r="AF8" i="19"/>
  <c r="J8" i="19"/>
  <c r="AG22" i="19"/>
  <c r="AK31" i="19"/>
  <c r="AC33" i="19"/>
  <c r="AA21" i="19"/>
  <c r="Q10" i="19"/>
  <c r="M11" i="19"/>
  <c r="M24" i="19"/>
  <c r="K9" i="19"/>
  <c r="L24" i="19"/>
  <c r="AF18" i="19"/>
  <c r="V8" i="19"/>
  <c r="X15" i="19"/>
  <c r="AC51" i="19"/>
  <c r="J14" i="19"/>
  <c r="AH16" i="19"/>
  <c r="AL26" i="19"/>
  <c r="AJ37" i="19"/>
  <c r="AH48" i="19"/>
  <c r="AL10" i="19"/>
  <c r="S49" i="19"/>
  <c r="K50" i="19"/>
  <c r="O42" i="19"/>
  <c r="AA51" i="19"/>
  <c r="S39" i="19"/>
  <c r="W44" i="19"/>
  <c r="AI20" i="19"/>
  <c r="AM30" i="19"/>
  <c r="AK41" i="19"/>
  <c r="AI52" i="19"/>
  <c r="AM14" i="19"/>
  <c r="T53" i="19"/>
  <c r="L54" i="19"/>
  <c r="K37" i="19"/>
  <c r="P36" i="19"/>
  <c r="T41" i="19"/>
  <c r="AL21" i="19"/>
  <c r="AJ32" i="19"/>
  <c r="AH43" i="19"/>
  <c r="AL53" i="19"/>
  <c r="AJ6" i="19"/>
  <c r="Q55" i="19"/>
  <c r="O55" i="19"/>
  <c r="Z46" i="19"/>
  <c r="Y36" i="19"/>
  <c r="Q42" i="19"/>
  <c r="V29" i="19"/>
  <c r="AM25" i="19"/>
  <c r="AK36" i="19"/>
  <c r="AI47" i="19"/>
  <c r="AM9" i="19"/>
  <c r="T48" i="19"/>
  <c r="L49" i="19"/>
  <c r="J42" i="19"/>
  <c r="V51" i="19"/>
  <c r="Z38" i="19"/>
  <c r="R44" i="19"/>
  <c r="AJ23" i="19"/>
  <c r="AH34" i="19"/>
  <c r="AL44" i="19"/>
  <c r="AJ55" i="19"/>
  <c r="Q46" i="19"/>
  <c r="O46" i="19"/>
  <c r="M39" i="19"/>
  <c r="X48" i="19"/>
  <c r="W37" i="19"/>
  <c r="AJ26" i="19"/>
  <c r="AH37" i="19"/>
  <c r="AL47" i="19"/>
  <c r="AJ10" i="19"/>
  <c r="Q49" i="19"/>
  <c r="O49" i="19"/>
  <c r="M42" i="19"/>
  <c r="AI22" i="19"/>
  <c r="AM6" i="19"/>
  <c r="X55" i="19"/>
  <c r="X26" i="19"/>
  <c r="J27" i="19"/>
  <c r="N32" i="19"/>
  <c r="R19" i="19"/>
  <c r="J22" i="19"/>
  <c r="AG30" i="19"/>
  <c r="AE41" i="19"/>
  <c r="AC52" i="19"/>
  <c r="AM43" i="19"/>
  <c r="N38" i="19"/>
  <c r="X41" i="19"/>
  <c r="AA32" i="19"/>
  <c r="S29" i="19"/>
  <c r="K35" i="19"/>
  <c r="U24" i="19"/>
  <c r="N17" i="19"/>
  <c r="AD36" i="19"/>
  <c r="AB47" i="19"/>
  <c r="AI18" i="19"/>
  <c r="AM12" i="19"/>
  <c r="Z52" i="19"/>
  <c r="T45" i="19"/>
  <c r="P26" i="19"/>
  <c r="T31" i="19"/>
  <c r="R18" i="19"/>
  <c r="J21" i="19"/>
  <c r="AG29" i="19"/>
  <c r="AE40" i="19"/>
  <c r="AM40" i="19"/>
  <c r="N53" i="19"/>
  <c r="AA40" i="19"/>
  <c r="AA31" i="19"/>
  <c r="N29" i="19"/>
  <c r="R34" i="19"/>
  <c r="P24" i="19"/>
  <c r="AK30" i="19"/>
  <c r="R53" i="19"/>
  <c r="T38" i="19"/>
  <c r="X29" i="19"/>
  <c r="K28" i="19"/>
  <c r="O33" i="19"/>
  <c r="S21" i="19"/>
  <c r="AA52" i="19"/>
  <c r="L30" i="19"/>
  <c r="L47" i="19"/>
  <c r="T26" i="19"/>
  <c r="S25" i="19"/>
  <c r="AB34" i="19"/>
  <c r="AB50" i="19"/>
  <c r="W19" i="19"/>
  <c r="AA24" i="19"/>
  <c r="Y8" i="19"/>
  <c r="Q12" i="19"/>
  <c r="AA15" i="19"/>
  <c r="AM15" i="19"/>
  <c r="Y34" i="19"/>
  <c r="P23" i="19"/>
  <c r="AG31" i="19"/>
  <c r="AE48" i="19"/>
  <c r="AB18" i="19"/>
  <c r="AF23" i="19"/>
  <c r="R8" i="19"/>
  <c r="AB11" i="19"/>
  <c r="T15" i="19"/>
  <c r="L6" i="19"/>
  <c r="T36" i="19"/>
  <c r="T30" i="19"/>
  <c r="K23" i="19"/>
  <c r="AE38" i="19"/>
  <c r="AB54" i="19"/>
  <c r="AC20" i="19"/>
  <c r="AG25" i="19"/>
  <c r="Y9" i="19"/>
  <c r="Q13" i="19"/>
  <c r="O9" i="19"/>
  <c r="AI53" i="19"/>
  <c r="Z31" i="19"/>
  <c r="R20" i="19"/>
  <c r="AD30" i="19"/>
  <c r="AC47" i="19"/>
  <c r="V18" i="19"/>
  <c r="Z23" i="19"/>
  <c r="AD7" i="19"/>
  <c r="V11" i="19"/>
  <c r="AF14" i="19"/>
  <c r="AM55" i="19"/>
  <c r="W32" i="19"/>
  <c r="S20" i="19"/>
  <c r="AE30" i="19"/>
  <c r="AD47" i="19"/>
  <c r="AI29" i="19"/>
  <c r="AB33" i="19"/>
  <c r="V21" i="19"/>
  <c r="AD9" i="19"/>
  <c r="N10" i="19"/>
  <c r="AA6" i="19"/>
  <c r="J40" i="19"/>
  <c r="AE39" i="19"/>
  <c r="AE22" i="19"/>
  <c r="AG10" i="19"/>
  <c r="L13" i="19"/>
  <c r="AD35" i="19"/>
  <c r="M7" i="19"/>
  <c r="AJ17" i="19"/>
  <c r="AH28" i="19"/>
  <c r="AL38" i="19"/>
  <c r="AJ49" i="19"/>
  <c r="AH12" i="19"/>
  <c r="U50" i="19"/>
  <c r="M51" i="19"/>
  <c r="K44" i="19"/>
  <c r="W53" i="19"/>
  <c r="AA39" i="19"/>
  <c r="S45" i="19"/>
  <c r="AK21" i="19"/>
  <c r="AI32" i="19"/>
  <c r="AM42" i="19"/>
  <c r="AK53" i="19"/>
  <c r="AI6" i="19"/>
  <c r="P55" i="19"/>
  <c r="N55" i="19"/>
  <c r="Y46" i="19"/>
  <c r="X36" i="19"/>
  <c r="P42" i="19"/>
  <c r="AH23" i="19"/>
  <c r="AL33" i="19"/>
  <c r="AJ44" i="19"/>
  <c r="AH55" i="19"/>
  <c r="AM7" i="19"/>
  <c r="M46" i="19"/>
  <c r="K39" i="19"/>
  <c r="V48" i="19"/>
  <c r="U37" i="19"/>
  <c r="Y42" i="19"/>
  <c r="AK16" i="19"/>
  <c r="AI27" i="19"/>
  <c r="AM37" i="19"/>
  <c r="AK48" i="19"/>
  <c r="AI11" i="19"/>
  <c r="P50" i="19"/>
  <c r="N50" i="19"/>
  <c r="L43" i="19"/>
  <c r="X52" i="19"/>
  <c r="V39" i="19"/>
  <c r="Z44" i="19"/>
  <c r="AL24" i="19"/>
  <c r="AJ35" i="19"/>
  <c r="AH46" i="19"/>
  <c r="AL8" i="19"/>
  <c r="S47" i="19"/>
  <c r="K48" i="19"/>
  <c r="O40" i="19"/>
  <c r="AA49" i="19"/>
  <c r="AH17" i="19"/>
  <c r="AL27" i="19"/>
  <c r="AJ38" i="19"/>
  <c r="AH49" i="19"/>
  <c r="AL11" i="19"/>
  <c r="S50" i="19"/>
  <c r="K51" i="19"/>
  <c r="O43" i="19"/>
  <c r="AK27" i="19"/>
  <c r="R50" i="19"/>
  <c r="R37" i="19"/>
  <c r="V28" i="19"/>
  <c r="R27" i="19"/>
  <c r="J33" i="19"/>
  <c r="T20" i="19"/>
  <c r="L23" i="19"/>
  <c r="AC32" i="19"/>
  <c r="AG42" i="19"/>
  <c r="AE53" i="19"/>
  <c r="AI49" i="19"/>
  <c r="J44" i="19"/>
  <c r="P43" i="19"/>
  <c r="W34" i="19"/>
  <c r="O30" i="19"/>
  <c r="S35" i="19"/>
  <c r="K18" i="19"/>
  <c r="AB27" i="19"/>
  <c r="AF37" i="19"/>
  <c r="AD48" i="19"/>
  <c r="AK23" i="19"/>
  <c r="R46" i="19"/>
  <c r="Z55" i="19"/>
  <c r="Z26" i="19"/>
  <c r="L27" i="19"/>
  <c r="P32" i="19"/>
  <c r="T19" i="19"/>
  <c r="L22" i="19"/>
  <c r="AC31" i="19"/>
  <c r="AG41" i="19"/>
  <c r="AI46" i="19"/>
  <c r="J41" i="19"/>
  <c r="S42" i="19"/>
  <c r="X33" i="19"/>
  <c r="J30" i="19"/>
  <c r="N35" i="19"/>
  <c r="R25" i="19"/>
  <c r="AM35" i="19"/>
  <c r="N48" i="19"/>
  <c r="X39" i="19"/>
  <c r="Z30" i="19"/>
  <c r="S28" i="19"/>
  <c r="K34" i="19"/>
  <c r="U22" i="19"/>
  <c r="V38" i="19"/>
  <c r="U31" i="19"/>
  <c r="N42" i="19"/>
  <c r="Q28" i="19"/>
  <c r="K20" i="19"/>
  <c r="AG35" i="19"/>
  <c r="AF51" i="19"/>
  <c r="AE19" i="19"/>
  <c r="W25" i="19"/>
  <c r="AG8" i="19"/>
  <c r="Y12" i="19"/>
  <c r="K8" i="19"/>
  <c r="N49" i="19"/>
  <c r="U26" i="19"/>
  <c r="T25" i="19"/>
  <c r="AC34" i="19"/>
  <c r="AC50" i="19"/>
  <c r="X19" i="19"/>
  <c r="AB24" i="19"/>
  <c r="Z8" i="19"/>
  <c r="R12" i="19"/>
  <c r="AB15" i="19"/>
  <c r="O7" i="19"/>
  <c r="Z39" i="19"/>
  <c r="Q32" i="19"/>
  <c r="M25" i="19"/>
  <c r="AG40" i="19"/>
  <c r="AF55" i="19"/>
  <c r="Y21" i="19"/>
  <c r="W6" i="19"/>
  <c r="AG9" i="19"/>
  <c r="Y13" i="19"/>
  <c r="K11" i="19"/>
  <c r="P49" i="19"/>
  <c r="W35" i="19"/>
  <c r="U23" i="19"/>
  <c r="AF32" i="19"/>
  <c r="AG48" i="19"/>
  <c r="AD18" i="19"/>
  <c r="V24" i="19"/>
  <c r="T8" i="19"/>
  <c r="AD11" i="19"/>
  <c r="AL18" i="19"/>
  <c r="AJ29" i="19"/>
  <c r="AH40" i="19"/>
  <c r="AL50" i="19"/>
  <c r="AJ13" i="19"/>
  <c r="Q52" i="19"/>
  <c r="O52" i="19"/>
  <c r="M45" i="19"/>
  <c r="Y54" i="19"/>
  <c r="W40" i="19"/>
  <c r="AA45" i="19"/>
  <c r="AM22" i="19"/>
  <c r="AK33" i="19"/>
  <c r="AI44" i="19"/>
  <c r="AM54" i="19"/>
  <c r="AL7" i="19"/>
  <c r="L46" i="19"/>
  <c r="J39" i="19"/>
  <c r="AA47" i="19"/>
  <c r="T37" i="19"/>
  <c r="X42" i="19"/>
  <c r="AJ24" i="19"/>
  <c r="AH35" i="19"/>
  <c r="AL45" i="19"/>
  <c r="AJ8" i="19"/>
  <c r="Q47" i="19"/>
  <c r="O47" i="19"/>
  <c r="M40" i="19"/>
  <c r="Y49" i="19"/>
  <c r="Q38" i="19"/>
  <c r="U43" i="19"/>
  <c r="AM17" i="19"/>
  <c r="AK28" i="19"/>
  <c r="AI39" i="19"/>
  <c r="AM49" i="19"/>
  <c r="AK12" i="19"/>
  <c r="R51" i="19"/>
  <c r="J52" i="19"/>
  <c r="N44" i="19"/>
  <c r="Z53" i="19"/>
  <c r="R40" i="19"/>
  <c r="V45" i="19"/>
  <c r="AH26" i="19"/>
  <c r="AL36" i="19"/>
  <c r="AJ47" i="19"/>
  <c r="AH10" i="19"/>
  <c r="U48" i="19"/>
  <c r="M49" i="19"/>
  <c r="K42" i="19"/>
  <c r="W51" i="19"/>
  <c r="AJ18" i="19"/>
  <c r="AH29" i="19"/>
  <c r="AL39" i="19"/>
  <c r="AJ50" i="19"/>
  <c r="AH13" i="19"/>
  <c r="U51" i="19"/>
  <c r="M52" i="19"/>
  <c r="K45" i="19"/>
  <c r="AM32" i="19"/>
  <c r="T55" i="19"/>
  <c r="AA38" i="19"/>
  <c r="AA29" i="19"/>
  <c r="N28" i="19"/>
  <c r="R33" i="19"/>
  <c r="P22" i="19"/>
  <c r="N24" i="19"/>
  <c r="AE33" i="19"/>
  <c r="AC44" i="19"/>
  <c r="AG54" i="19"/>
  <c r="AK54" i="19"/>
  <c r="Y47" i="19"/>
  <c r="S44" i="19"/>
  <c r="Y35" i="19"/>
  <c r="K31" i="19"/>
  <c r="U16" i="19"/>
  <c r="M19" i="19"/>
  <c r="AD28" i="19"/>
  <c r="AB39" i="19"/>
  <c r="AF49" i="19"/>
  <c r="AM28" i="19"/>
  <c r="T51" i="19"/>
  <c r="Y37" i="19"/>
  <c r="Y28" i="19"/>
  <c r="T27" i="19"/>
  <c r="L33" i="19"/>
  <c r="P21" i="19"/>
  <c r="N23" i="19"/>
  <c r="AE32" i="19"/>
  <c r="AC43" i="19"/>
  <c r="AK51" i="19"/>
  <c r="L36" i="19"/>
  <c r="W43" i="19"/>
  <c r="Z34" i="19"/>
  <c r="R30" i="19"/>
  <c r="P16" i="19"/>
  <c r="N18" i="19"/>
  <c r="AI41" i="19"/>
  <c r="J54" i="19"/>
  <c r="P41" i="19"/>
  <c r="V32" i="19"/>
  <c r="O29" i="19"/>
  <c r="S34" i="19"/>
  <c r="AK18" i="19"/>
  <c r="U42" i="19"/>
  <c r="Q33" i="19"/>
  <c r="W54" i="19"/>
  <c r="M30" i="19"/>
  <c r="O22" i="19"/>
  <c r="AC38" i="19"/>
  <c r="AD53" i="19"/>
  <c r="AA20" i="19"/>
  <c r="AE25" i="19"/>
  <c r="W9" i="19"/>
  <c r="AG12" i="19"/>
  <c r="M9" i="19"/>
  <c r="L45" i="19"/>
  <c r="T28" i="19"/>
  <c r="L20" i="19"/>
  <c r="AB36" i="19"/>
  <c r="AG51" i="19"/>
  <c r="AF19" i="19"/>
  <c r="X25" i="19"/>
  <c r="P9" i="19"/>
  <c r="Z12" i="19"/>
  <c r="L8" i="19"/>
  <c r="AM23" i="19"/>
  <c r="Y43" i="19"/>
  <c r="M34" i="19"/>
  <c r="AB26" i="19"/>
  <c r="AF42" i="19"/>
  <c r="AC16" i="19"/>
  <c r="AG21" i="19"/>
  <c r="AE6" i="19"/>
  <c r="W10" i="19"/>
  <c r="AG13" i="19"/>
  <c r="M12" i="19"/>
  <c r="N52" i="19"/>
  <c r="P27" i="19"/>
  <c r="M18" i="19"/>
  <c r="AE34" i="19"/>
  <c r="AE50" i="19"/>
  <c r="Z19" i="19"/>
  <c r="AD24" i="19"/>
  <c r="AH20" i="19"/>
  <c r="AL30" i="19"/>
  <c r="AJ41" i="19"/>
  <c r="AH52" i="19"/>
  <c r="AL14" i="19"/>
  <c r="S53" i="19"/>
  <c r="K54" i="19"/>
  <c r="O36" i="19"/>
  <c r="AA55" i="19"/>
  <c r="S41" i="19"/>
  <c r="W27" i="19"/>
  <c r="AI24" i="19"/>
  <c r="AM34" i="19"/>
  <c r="AK45" i="19"/>
  <c r="AI8" i="19"/>
  <c r="P47" i="19"/>
  <c r="N47" i="19"/>
  <c r="L40" i="19"/>
  <c r="W49" i="19"/>
  <c r="P38" i="19"/>
  <c r="T43" i="19"/>
  <c r="AL25" i="19"/>
  <c r="AJ36" i="19"/>
  <c r="AH47" i="19"/>
  <c r="AL9" i="19"/>
  <c r="S48" i="19"/>
  <c r="K49" i="19"/>
  <c r="O41" i="19"/>
  <c r="AA50" i="19"/>
  <c r="Y38" i="19"/>
  <c r="Q44" i="19"/>
  <c r="AI19" i="19"/>
  <c r="AM29" i="19"/>
  <c r="AK40" i="19"/>
  <c r="AI51" i="19"/>
  <c r="AM13" i="19"/>
  <c r="T52" i="19"/>
  <c r="L53" i="19"/>
  <c r="J36" i="19"/>
  <c r="V55" i="19"/>
  <c r="Z40" i="19"/>
  <c r="AL16" i="19"/>
  <c r="AJ27" i="19"/>
  <c r="AH38" i="19"/>
  <c r="AL48" i="19"/>
  <c r="AJ11" i="19"/>
  <c r="Q50" i="19"/>
  <c r="O50" i="19"/>
  <c r="M43" i="19"/>
  <c r="Y52" i="19"/>
  <c r="AL19" i="19"/>
  <c r="AJ30" i="19"/>
  <c r="AH41" i="19"/>
  <c r="AL51" i="19"/>
  <c r="AJ14" i="19"/>
  <c r="Q53" i="19"/>
  <c r="O53" i="19"/>
  <c r="M36" i="19"/>
  <c r="AI38" i="19"/>
  <c r="J51" i="19"/>
  <c r="S40" i="19"/>
  <c r="W31" i="19"/>
  <c r="J29" i="19"/>
  <c r="N34" i="19"/>
  <c r="R23" i="19"/>
  <c r="J16" i="19"/>
  <c r="AG34" i="19"/>
  <c r="AE45" i="19"/>
  <c r="AI17" i="19"/>
  <c r="AM11" i="19"/>
  <c r="Z51" i="19"/>
  <c r="R45" i="19"/>
  <c r="O26" i="19"/>
  <c r="S31" i="19"/>
  <c r="Q18" i="19"/>
  <c r="O20" i="19"/>
  <c r="AF29" i="19"/>
  <c r="AD40" i="19"/>
  <c r="AB51" i="19"/>
  <c r="AI34" i="19"/>
  <c r="J47" i="19"/>
  <c r="Q39" i="19"/>
  <c r="W30" i="19"/>
  <c r="P28" i="19"/>
  <c r="T33" i="19"/>
  <c r="R22" i="19"/>
  <c r="J25" i="19"/>
  <c r="AG33" i="19"/>
  <c r="AE44" i="19"/>
  <c r="AM8" i="19"/>
  <c r="V50" i="19"/>
  <c r="V44" i="19"/>
  <c r="J26" i="19"/>
  <c r="N31" i="19"/>
  <c r="R17" i="19"/>
  <c r="J20" i="19"/>
  <c r="AK46" i="19"/>
  <c r="L41" i="19"/>
  <c r="T42" i="19"/>
  <c r="Y33" i="19"/>
  <c r="K30" i="19"/>
  <c r="O35" i="19"/>
  <c r="AM31" i="19"/>
  <c r="W45" i="19"/>
  <c r="P35" i="19"/>
  <c r="R39" i="19"/>
  <c r="L32" i="19"/>
  <c r="K25" i="19"/>
  <c r="AB40" i="19"/>
  <c r="AD55" i="19"/>
  <c r="W21" i="19"/>
  <c r="U6" i="19"/>
  <c r="AE9" i="19"/>
  <c r="W13" i="19"/>
  <c r="O10" i="19"/>
  <c r="X54" i="19"/>
  <c r="Q30" i="19"/>
  <c r="J23" i="19"/>
  <c r="AD38" i="19"/>
  <c r="AG53" i="19"/>
  <c r="AB20" i="19"/>
  <c r="AF25" i="19"/>
  <c r="X9" i="19"/>
  <c r="P13" i="19"/>
  <c r="N9" i="19"/>
  <c r="AI37" i="19"/>
  <c r="AA26" i="19"/>
  <c r="R16" i="19"/>
  <c r="AG27" i="19"/>
  <c r="AB45" i="19"/>
  <c r="Y17" i="19"/>
  <c r="AC22" i="19"/>
  <c r="U7" i="19"/>
  <c r="AE10" i="19"/>
  <c r="W14" i="19"/>
  <c r="O13" i="19"/>
  <c r="W46" i="19"/>
  <c r="M29" i="19"/>
  <c r="K21" i="19"/>
  <c r="AG36" i="19"/>
  <c r="AE52" i="19"/>
  <c r="V20" i="19"/>
  <c r="Z25" i="19"/>
  <c r="R9" i="19"/>
  <c r="AB12" i="19"/>
  <c r="N8" i="19"/>
  <c r="AA48" i="19"/>
  <c r="P29" i="19"/>
  <c r="M21" i="19"/>
  <c r="AB37" i="19"/>
  <c r="AF52" i="19"/>
  <c r="U27" i="19"/>
  <c r="AC49" i="19"/>
  <c r="V25" i="19"/>
  <c r="X12" i="19"/>
  <c r="O6" i="19"/>
  <c r="AG11" i="19"/>
  <c r="M35" i="19"/>
  <c r="AE54" i="19"/>
  <c r="Y6" i="19"/>
  <c r="AA13" i="19"/>
  <c r="AI45" i="19"/>
  <c r="Y20" i="19"/>
  <c r="AA28" i="19"/>
  <c r="AJ21" i="19"/>
  <c r="AJ45" i="19"/>
  <c r="K46" i="19"/>
  <c r="W36" i="19"/>
  <c r="AK17" i="19"/>
  <c r="AI48" i="19"/>
  <c r="J49" i="19"/>
  <c r="X53" i="19"/>
  <c r="AJ28" i="19"/>
  <c r="AH11" i="19"/>
  <c r="K53" i="19"/>
  <c r="Q40" i="19"/>
  <c r="AI31" i="19"/>
  <c r="AI55" i="19"/>
  <c r="J38" i="19"/>
  <c r="V41" i="19"/>
  <c r="AJ31" i="19"/>
  <c r="AH14" i="19"/>
  <c r="O44" i="19"/>
  <c r="AL23" i="19"/>
  <c r="AJ54" i="19"/>
  <c r="K55" i="19"/>
  <c r="AI54" i="19"/>
  <c r="V34" i="19"/>
  <c r="T24" i="19"/>
  <c r="AG38" i="19"/>
  <c r="T50" i="19"/>
  <c r="K27" i="19"/>
  <c r="Q22" i="19"/>
  <c r="AB43" i="19"/>
  <c r="L52" i="19"/>
  <c r="X34" i="19"/>
  <c r="P25" i="19"/>
  <c r="AK19" i="19"/>
  <c r="S38" i="19"/>
  <c r="R32" i="19"/>
  <c r="AM51" i="19"/>
  <c r="Y45" i="19"/>
  <c r="S17" i="19"/>
  <c r="AM20" i="19"/>
  <c r="P19" i="19"/>
  <c r="W17" i="19"/>
  <c r="U10" i="19"/>
  <c r="AM36" i="19"/>
  <c r="L17" i="19"/>
  <c r="X21" i="19"/>
  <c r="AD10" i="19"/>
  <c r="T46" i="19"/>
  <c r="AC30" i="19"/>
  <c r="Y19" i="19"/>
  <c r="AC11" i="19"/>
  <c r="P37" i="19"/>
  <c r="AC26" i="19"/>
  <c r="Z21" i="19"/>
  <c r="X10" i="19"/>
  <c r="L11" i="19"/>
  <c r="Q27" i="19"/>
  <c r="AD26" i="19"/>
  <c r="AD54" i="19"/>
  <c r="AB38" i="19"/>
  <c r="R7" i="19"/>
  <c r="O14" i="19"/>
  <c r="N15" i="19"/>
  <c r="V17" i="19"/>
  <c r="AE11" i="19"/>
  <c r="U17" i="19"/>
  <c r="X50" i="19"/>
  <c r="AG49" i="19"/>
  <c r="Z6" i="19"/>
  <c r="Z14" i="19"/>
  <c r="AG18" i="19"/>
  <c r="Z37" i="19"/>
  <c r="AD41" i="19"/>
  <c r="V23" i="19"/>
  <c r="R11" i="19"/>
  <c r="K14" i="19"/>
  <c r="Z16" i="19"/>
  <c r="O19" i="19"/>
  <c r="W18" i="19"/>
  <c r="AE7" i="19"/>
  <c r="AG14" i="19"/>
  <c r="M33" i="19"/>
  <c r="R54" i="19"/>
  <c r="AE26" i="19"/>
  <c r="Q15" i="19"/>
  <c r="AC23" i="19"/>
  <c r="P33" i="19"/>
  <c r="M10" i="19"/>
  <c r="L10" i="19"/>
  <c r="AL22" i="19"/>
  <c r="AJ53" i="19"/>
  <c r="M47" i="19"/>
  <c r="S37" i="19"/>
  <c r="AK25" i="19"/>
  <c r="AK49" i="19"/>
  <c r="L50" i="19"/>
  <c r="X38" i="19"/>
  <c r="AL29" i="19"/>
  <c r="AJ12" i="19"/>
  <c r="K43" i="19"/>
  <c r="Y40" i="19"/>
  <c r="AK32" i="19"/>
  <c r="AI15" i="19"/>
  <c r="L39" i="19"/>
  <c r="R42" i="19"/>
  <c r="AJ39" i="19"/>
  <c r="AJ15" i="19"/>
  <c r="K36" i="19"/>
  <c r="AL31" i="19"/>
  <c r="AL55" i="19"/>
  <c r="M38" i="19"/>
  <c r="L38" i="19"/>
  <c r="X35" i="19"/>
  <c r="J18" i="19"/>
  <c r="AG46" i="19"/>
  <c r="J46" i="19"/>
  <c r="S27" i="19"/>
  <c r="K22" i="19"/>
  <c r="AD44" i="19"/>
  <c r="N39" i="19"/>
  <c r="L29" i="19"/>
  <c r="L18" i="19"/>
  <c r="AM24" i="19"/>
  <c r="X45" i="19"/>
  <c r="N33" i="19"/>
  <c r="AI9" i="19"/>
  <c r="AA34" i="19"/>
  <c r="U18" i="19"/>
  <c r="AK34" i="19"/>
  <c r="K17" i="19"/>
  <c r="AE17" i="19"/>
  <c r="AC10" i="19"/>
  <c r="Y39" i="19"/>
  <c r="AF27" i="19"/>
  <c r="AF21" i="19"/>
  <c r="X13" i="19"/>
  <c r="J50" i="19"/>
  <c r="AB32" i="19"/>
  <c r="Y23" i="19"/>
  <c r="S12" i="19"/>
  <c r="V40" i="19"/>
  <c r="AF38" i="19"/>
  <c r="V22" i="19"/>
  <c r="T12" i="19"/>
  <c r="AK26" i="19"/>
  <c r="M31" i="19"/>
  <c r="AG32" i="19"/>
  <c r="V16" i="19"/>
  <c r="AG43" i="19"/>
  <c r="P8" i="19"/>
  <c r="Y29" i="19"/>
  <c r="P45" i="19"/>
  <c r="AE18" i="19"/>
  <c r="AC12" i="19"/>
  <c r="J19" i="19"/>
  <c r="Q29" i="19"/>
  <c r="AF54" i="19"/>
  <c r="X7" i="19"/>
  <c r="J9" i="19"/>
  <c r="AC21" i="19"/>
  <c r="Y32" i="19"/>
  <c r="AC46" i="19"/>
  <c r="Z24" i="19"/>
  <c r="P12" i="19"/>
  <c r="O15" i="19"/>
  <c r="AB19" i="19"/>
  <c r="N16" i="19"/>
  <c r="AA19" i="19"/>
  <c r="AC8" i="19"/>
  <c r="AH24" i="19"/>
  <c r="AL54" i="19"/>
  <c r="M55" i="19"/>
  <c r="AA37" i="19"/>
  <c r="AM26" i="19"/>
  <c r="AK9" i="19"/>
  <c r="N51" i="19"/>
  <c r="T39" i="19"/>
  <c r="AL37" i="19"/>
  <c r="AL13" i="19"/>
  <c r="M44" i="19"/>
  <c r="Y44" i="19"/>
  <c r="AM33" i="19"/>
  <c r="AK6" i="19"/>
  <c r="M37" i="19"/>
  <c r="Z42" i="19"/>
  <c r="AL40" i="19"/>
  <c r="S51" i="19"/>
  <c r="N37" i="19"/>
  <c r="AH33" i="19"/>
  <c r="AL15" i="19"/>
  <c r="O39" i="19"/>
  <c r="N43" i="19"/>
  <c r="R29" i="19"/>
  <c r="L19" i="19"/>
  <c r="AC48" i="19"/>
  <c r="Y55" i="19"/>
  <c r="O28" i="19"/>
  <c r="M23" i="19"/>
  <c r="AD52" i="19"/>
  <c r="J45" i="19"/>
  <c r="T29" i="19"/>
  <c r="L16" i="19"/>
  <c r="AI30" i="19"/>
  <c r="V27" i="19"/>
  <c r="T18" i="19"/>
  <c r="AK14" i="19"/>
  <c r="K26" i="19"/>
  <c r="AK47" i="19"/>
  <c r="AM47" i="19"/>
  <c r="AE27" i="19"/>
  <c r="AE21" i="19"/>
  <c r="S11" i="19"/>
  <c r="R43" i="19"/>
  <c r="AF40" i="19"/>
  <c r="AB22" i="19"/>
  <c r="AF13" i="19"/>
  <c r="V31" i="19"/>
  <c r="AD34" i="19"/>
  <c r="AG23" i="19"/>
  <c r="AE14" i="19"/>
  <c r="Z43" i="19"/>
  <c r="AB41" i="19"/>
  <c r="P6" i="19"/>
  <c r="R13" i="19"/>
  <c r="R49" i="19"/>
  <c r="U32" i="19"/>
  <c r="AF34" i="19"/>
  <c r="AE16" i="19"/>
  <c r="AC53" i="19"/>
  <c r="AB10" i="19"/>
  <c r="AG39" i="19"/>
  <c r="L28" i="19"/>
  <c r="W20" i="19"/>
  <c r="Y14" i="19"/>
  <c r="AB46" i="19"/>
  <c r="T17" i="19"/>
  <c r="AB17" i="19"/>
  <c r="T9" i="19"/>
  <c r="N11" i="19"/>
  <c r="AC25" i="19"/>
  <c r="P31" i="19"/>
  <c r="AD51" i="19"/>
  <c r="AD25" i="19"/>
  <c r="AF12" i="19"/>
  <c r="N7" i="19"/>
  <c r="AF20" i="19"/>
  <c r="AF30" i="19"/>
  <c r="AE20" i="19"/>
  <c r="AA9" i="19"/>
  <c r="K10" i="19"/>
  <c r="O16" i="19"/>
  <c r="Y22" i="19"/>
  <c r="J13" i="19"/>
  <c r="Y18" i="19"/>
  <c r="V12" i="19"/>
  <c r="AJ33" i="19"/>
  <c r="AH6" i="19"/>
  <c r="K40" i="19"/>
  <c r="W42" i="19"/>
  <c r="AI36" i="19"/>
  <c r="AI12" i="19"/>
  <c r="J43" i="19"/>
  <c r="AJ16" i="19"/>
  <c r="AJ40" i="19"/>
  <c r="Q51" i="19"/>
  <c r="W52" i="19"/>
  <c r="W26" i="19"/>
  <c r="AI43" i="19"/>
  <c r="P54" i="19"/>
  <c r="W48" i="19"/>
  <c r="AJ19" i="19"/>
  <c r="AH50" i="19"/>
  <c r="Q54" i="19"/>
  <c r="W55" i="19"/>
  <c r="AJ42" i="19"/>
  <c r="S46" i="19"/>
  <c r="X47" i="19"/>
  <c r="W41" i="19"/>
  <c r="J31" i="19"/>
  <c r="AG26" i="19"/>
  <c r="AK22" i="19"/>
  <c r="P39" i="19"/>
  <c r="K33" i="19"/>
  <c r="AB31" i="19"/>
  <c r="AB55" i="19"/>
  <c r="Y41" i="19"/>
  <c r="P34" i="19"/>
  <c r="AC27" i="19"/>
  <c r="T47" i="19"/>
  <c r="R26" i="19"/>
  <c r="R21" i="19"/>
  <c r="W50" i="19"/>
  <c r="S30" i="19"/>
  <c r="T54" i="19"/>
  <c r="Z45" i="19"/>
  <c r="AD42" i="19"/>
  <c r="W23" i="19"/>
  <c r="U14" i="19"/>
  <c r="M32" i="19"/>
  <c r="AG44" i="19"/>
  <c r="AD6" i="19"/>
  <c r="J11" i="19"/>
  <c r="M27" i="19"/>
  <c r="AF48" i="19"/>
  <c r="AC7" i="19"/>
  <c r="AC15" i="19"/>
  <c r="T32" i="19"/>
  <c r="AC54" i="19"/>
  <c r="AF6" i="19"/>
  <c r="P14" i="19"/>
  <c r="Q37" i="19"/>
  <c r="Q24" i="19"/>
  <c r="AC41" i="19"/>
  <c r="AA44" i="19"/>
  <c r="Z18" i="19"/>
  <c r="V13" i="19"/>
  <c r="W8" i="19"/>
  <c r="K24" i="19"/>
  <c r="AA25" i="19"/>
  <c r="O8" i="19"/>
  <c r="Y24" i="19"/>
  <c r="AG28" i="19"/>
  <c r="AB21" i="19"/>
  <c r="P11" i="19"/>
  <c r="M15" i="19"/>
  <c r="Q11" i="19"/>
  <c r="AL34" i="19"/>
  <c r="AK7" i="19"/>
  <c r="X46" i="19"/>
  <c r="S43" i="19"/>
  <c r="AK37" i="19"/>
  <c r="R48" i="19"/>
  <c r="L44" i="19"/>
  <c r="AL17" i="19"/>
  <c r="AJ48" i="19"/>
  <c r="S52" i="19"/>
  <c r="Y53" i="19"/>
  <c r="AK20" i="19"/>
  <c r="AK44" i="19"/>
  <c r="R55" i="19"/>
  <c r="R36" i="19"/>
  <c r="AL20" i="19"/>
  <c r="AJ51" i="19"/>
  <c r="K52" i="19"/>
  <c r="S36" i="19"/>
  <c r="AL43" i="19"/>
  <c r="S54" i="19"/>
  <c r="Z48" i="19"/>
  <c r="AA42" i="19"/>
  <c r="J35" i="19"/>
  <c r="AC28" i="19"/>
  <c r="AM27" i="19"/>
  <c r="Y26" i="19"/>
  <c r="S33" i="19"/>
  <c r="AD32" i="19"/>
  <c r="AK39" i="19"/>
  <c r="Q43" i="19"/>
  <c r="L35" i="19"/>
  <c r="AC35" i="19"/>
  <c r="P53" i="19"/>
  <c r="N27" i="19"/>
  <c r="L21" i="19"/>
  <c r="V54" i="19"/>
  <c r="O31" i="19"/>
  <c r="Z29" i="19"/>
  <c r="X30" i="19"/>
  <c r="AF44" i="19"/>
  <c r="AC6" i="19"/>
  <c r="AC14" i="19"/>
  <c r="L34" i="19"/>
  <c r="AE55" i="19"/>
  <c r="T7" i="19"/>
  <c r="L12" i="19"/>
  <c r="U19" i="19"/>
  <c r="AD50" i="19"/>
  <c r="S8" i="19"/>
  <c r="K15" i="19"/>
  <c r="Q34" i="19"/>
  <c r="AG55" i="19"/>
  <c r="AB8" i="19"/>
  <c r="V15" i="19"/>
  <c r="Q41" i="19"/>
  <c r="O18" i="19"/>
  <c r="AE43" i="19"/>
  <c r="U34" i="19"/>
  <c r="Z22" i="19"/>
  <c r="T14" i="19"/>
  <c r="S10" i="19"/>
  <c r="AD27" i="19"/>
  <c r="W7" i="19"/>
  <c r="L15" i="19"/>
  <c r="U9" i="19"/>
  <c r="AD33" i="19"/>
  <c r="AF22" i="19"/>
  <c r="AF11" i="19"/>
  <c r="L7" i="19"/>
  <c r="AC13" i="19"/>
  <c r="M16" i="19"/>
  <c r="V19" i="19"/>
  <c r="X8" i="19"/>
  <c r="Z15" i="19"/>
  <c r="AD31" i="19"/>
  <c r="W33" i="19"/>
  <c r="AE47" i="19"/>
  <c r="AE24" i="19"/>
  <c r="U12" i="19"/>
  <c r="J6" i="19"/>
  <c r="X18" i="19"/>
  <c r="P15" i="19"/>
  <c r="AB23" i="19"/>
  <c r="Q7" i="19"/>
  <c r="AH32" i="19"/>
  <c r="V49" i="19"/>
  <c r="T49" i="19"/>
  <c r="AH39" i="19"/>
  <c r="U39" i="19"/>
  <c r="N46" i="19"/>
  <c r="AH42" i="19"/>
  <c r="AJ22" i="19"/>
  <c r="AK43" i="19"/>
  <c r="M17" i="19"/>
  <c r="V30" i="19"/>
  <c r="AM44" i="19"/>
  <c r="O17" i="19"/>
  <c r="J32" i="19"/>
  <c r="K32" i="19"/>
  <c r="AD29" i="19"/>
  <c r="AI21" i="19"/>
  <c r="AF9" i="19"/>
  <c r="AF46" i="19"/>
  <c r="AI26" i="19"/>
  <c r="Z9" i="19"/>
  <c r="T34" i="19"/>
  <c r="M22" i="19"/>
  <c r="AA14" i="19"/>
  <c r="W15" i="19"/>
  <c r="AG45" i="19"/>
  <c r="X51" i="19"/>
  <c r="AE35" i="19"/>
  <c r="T10" i="19"/>
  <c r="AG52" i="19"/>
  <c r="Y16" i="19"/>
  <c r="Q14" i="19"/>
  <c r="AF47" i="19"/>
  <c r="AE31" i="19"/>
  <c r="M26" i="19"/>
  <c r="AB53" i="19"/>
  <c r="AA10" i="19"/>
  <c r="AG20" i="19"/>
  <c r="AM38" i="19"/>
  <c r="V42" i="19"/>
  <c r="R15" i="19"/>
  <c r="AB6" i="19"/>
  <c r="X11" i="19"/>
  <c r="O38" i="19"/>
  <c r="AL28" i="19"/>
  <c r="R35" i="19"/>
  <c r="T35" i="19"/>
  <c r="U33" i="19"/>
  <c r="AD20" i="19"/>
  <c r="Q25" i="19"/>
  <c r="N21" i="19"/>
  <c r="AC19" i="19"/>
  <c r="AH27" i="19"/>
  <c r="T16" i="19"/>
  <c r="T23" i="19"/>
  <c r="S26" i="19"/>
  <c r="U25" i="19"/>
  <c r="AA35" i="19"/>
  <c r="S9" i="19"/>
  <c r="AC29" i="19"/>
  <c r="S13" i="19"/>
  <c r="O12" i="19"/>
  <c r="AL42" i="19"/>
  <c r="AA41" i="19"/>
  <c r="P51" i="19"/>
  <c r="AL49" i="19"/>
  <c r="U45" i="19"/>
  <c r="N54" i="19"/>
  <c r="AL52" i="19"/>
  <c r="AJ34" i="19"/>
  <c r="AM48" i="19"/>
  <c r="AC36" i="19"/>
  <c r="O32" i="19"/>
  <c r="AI50" i="19"/>
  <c r="AE36" i="19"/>
  <c r="P20" i="19"/>
  <c r="Q16" i="19"/>
  <c r="AD46" i="19"/>
  <c r="V26" i="19"/>
  <c r="V10" i="19"/>
  <c r="AG17" i="19"/>
  <c r="U30" i="19"/>
  <c r="P10" i="19"/>
  <c r="J24" i="19"/>
  <c r="AG16" i="19"/>
  <c r="O11" i="19"/>
  <c r="K7" i="19"/>
  <c r="X20" i="19"/>
  <c r="AB29" i="19"/>
  <c r="W16" i="19"/>
  <c r="AD13" i="19"/>
  <c r="AK10" i="19"/>
  <c r="W22" i="19"/>
  <c r="AE15" i="19"/>
  <c r="X22" i="19"/>
  <c r="Z41" i="19"/>
  <c r="AG47" i="19"/>
  <c r="AG24" i="19"/>
  <c r="U21" i="19"/>
  <c r="AH7" i="19"/>
  <c r="AK52" i="19"/>
  <c r="J55" i="19"/>
  <c r="L26" i="19"/>
  <c r="AH44" i="19"/>
  <c r="Z28" i="19"/>
  <c r="N41" i="19"/>
  <c r="AH51" i="19"/>
  <c r="AM21" i="19"/>
  <c r="AA46" i="19"/>
  <c r="AL12" i="19"/>
  <c r="AH45" i="19"/>
  <c r="W47" i="19"/>
  <c r="AE37" i="19"/>
  <c r="S19" i="19"/>
  <c r="U40" i="19"/>
  <c r="AG37" i="19"/>
  <c r="N22" i="19"/>
  <c r="AI13" i="19"/>
  <c r="AA16" i="19"/>
  <c r="U35" i="19"/>
  <c r="V14" i="19"/>
  <c r="AC18" i="19"/>
  <c r="O23" i="19"/>
  <c r="Z13" i="19"/>
  <c r="O25" i="19"/>
  <c r="AD23" i="19"/>
  <c r="S24" i="19"/>
  <c r="U29" i="19"/>
  <c r="X24" i="19"/>
  <c r="Y7" i="19"/>
  <c r="AD17" i="19"/>
  <c r="AB14" i="19"/>
  <c r="U38" i="19"/>
  <c r="AA23" i="19"/>
  <c r="N12" i="19"/>
  <c r="AF24" i="19"/>
  <c r="AF43" i="19"/>
  <c r="AD8" i="19"/>
  <c r="AE8" i="19"/>
  <c r="AF16" i="19"/>
  <c r="J17" i="19"/>
  <c r="P40" i="19"/>
  <c r="AJ7" i="19"/>
  <c r="U36" i="19"/>
  <c r="AA7" i="19"/>
  <c r="U11" i="19"/>
  <c r="W24" i="19"/>
  <c r="S18" i="19"/>
  <c r="AF35" i="19"/>
  <c r="N14" i="19"/>
  <c r="T13" i="19"/>
  <c r="AM46" i="19"/>
  <c r="AA53" i="19"/>
  <c r="X37" i="19"/>
  <c r="W29" i="19"/>
  <c r="AE13" i="19"/>
  <c r="U15" i="19"/>
  <c r="L55" i="19"/>
  <c r="AB13" i="19"/>
  <c r="W11" i="19"/>
  <c r="P7" i="19"/>
  <c r="K12" i="19"/>
  <c r="V9" i="19"/>
  <c r="S14" i="19"/>
  <c r="AH8" i="19"/>
  <c r="AI16" i="19"/>
  <c r="Z50" i="19"/>
  <c r="U49" i="19"/>
  <c r="AI23" i="19"/>
  <c r="Z36" i="19"/>
  <c r="U52" i="19"/>
  <c r="AH53" i="19"/>
  <c r="P44" i="19"/>
  <c r="AE49" i="19"/>
  <c r="U20" i="19"/>
  <c r="Y31" i="19"/>
  <c r="AI14" i="19"/>
  <c r="AM19" i="19"/>
  <c r="Z33" i="19"/>
  <c r="AA22" i="19"/>
  <c r="L25" i="19"/>
  <c r="N13" i="19"/>
  <c r="AC24" i="19"/>
  <c r="N25" i="19"/>
  <c r="AD15" i="19"/>
  <c r="AD39" i="19"/>
  <c r="T6" i="19"/>
  <c r="AB44" i="19"/>
  <c r="AC55" i="19"/>
  <c r="AB25" i="19"/>
  <c r="Y15" i="19"/>
  <c r="Z20" i="19"/>
  <c r="L9" i="19"/>
  <c r="Q31" i="19"/>
  <c r="Q6" i="19"/>
  <c r="L14" i="19"/>
  <c r="AD37" i="19"/>
  <c r="AG7" i="19"/>
  <c r="AF15" i="19"/>
  <c r="W12" i="19"/>
  <c r="R6" i="19"/>
  <c r="AH11" i="1"/>
  <c r="O51" i="19"/>
  <c r="AH18" i="19"/>
  <c r="O54" i="19"/>
  <c r="U55" i="19"/>
  <c r="AF33" i="19"/>
  <c r="X43" i="19"/>
  <c r="V35" i="19"/>
  <c r="AF50" i="19"/>
  <c r="AD12" i="19"/>
  <c r="Y10" i="19"/>
  <c r="N6" i="19"/>
  <c r="AH19" i="19"/>
  <c r="AM53" i="19"/>
  <c r="K47" i="19"/>
  <c r="AF41" i="19"/>
  <c r="X44" i="19"/>
  <c r="X17" i="19"/>
  <c r="U44" i="19"/>
  <c r="U8" i="19"/>
  <c r="K19" i="19"/>
  <c r="AB42" i="19"/>
  <c r="M14" i="19"/>
  <c r="U13" i="19"/>
  <c r="Z47" i="19"/>
  <c r="P46" i="19"/>
  <c r="AH21" i="19"/>
  <c r="AF53" i="19"/>
  <c r="Q35" i="19"/>
  <c r="M6" i="19"/>
  <c r="R24" i="19"/>
  <c r="AF39" i="19"/>
  <c r="AC42" i="19"/>
  <c r="AC37" i="19"/>
  <c r="R14" i="19"/>
  <c r="U46" i="19"/>
  <c r="AI28" i="19"/>
  <c r="V52" i="19"/>
  <c r="M50" i="19"/>
  <c r="AM41" i="19"/>
  <c r="V37" i="19"/>
  <c r="M53" i="19"/>
  <c r="AI7" i="19"/>
  <c r="Z32" i="19"/>
  <c r="AI33" i="19"/>
  <c r="O24" i="19"/>
  <c r="V33" i="19"/>
  <c r="V53" i="19"/>
  <c r="N36" i="19"/>
  <c r="Q26" i="19"/>
  <c r="S7" i="19"/>
  <c r="AE42" i="19"/>
  <c r="AM52" i="19"/>
  <c r="AA8" i="19"/>
  <c r="AD43" i="19"/>
  <c r="J10" i="19"/>
  <c r="AB49" i="19"/>
  <c r="Z11" i="19"/>
  <c r="AD49" i="19"/>
  <c r="AE12" i="19"/>
  <c r="R10" i="19"/>
  <c r="AI10" i="19"/>
  <c r="AD21" i="19"/>
  <c r="J12" i="19"/>
  <c r="Q21" i="19"/>
  <c r="AG6" i="19"/>
  <c r="R41" i="19"/>
  <c r="AF7" i="19"/>
  <c r="Y11" i="19"/>
  <c r="K6" i="19"/>
  <c r="AG15" i="19"/>
  <c r="AB9" i="19"/>
  <c r="U54" i="19"/>
  <c r="N30" i="19"/>
  <c r="P30" i="19"/>
  <c r="AB16" i="19"/>
  <c r="AD16" i="19"/>
  <c r="AK42" i="19"/>
  <c r="P52" i="19"/>
  <c r="S6" i="19"/>
  <c r="O45" i="19"/>
  <c r="Q23" i="19"/>
  <c r="K13" i="19"/>
  <c r="Z7" i="19"/>
  <c r="T21" i="19"/>
  <c r="O21" i="19"/>
  <c r="AM10" i="19"/>
  <c r="AA54" i="19"/>
  <c r="AH30" i="19"/>
  <c r="V46" i="19"/>
  <c r="W28" i="19"/>
  <c r="J28" i="19"/>
  <c r="V6" i="19"/>
  <c r="X6" i="19"/>
  <c r="AC17" i="19"/>
  <c r="M13" i="19"/>
  <c r="AE51" i="19"/>
  <c r="AC9" i="19"/>
  <c r="Z10" i="19"/>
  <c r="J37" i="19"/>
  <c r="J7"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<sst xmlns="http://schemas.openxmlformats.org/spreadsheetml/2006/main" count="456" uniqueCount="300">
  <si>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</si>
  <si>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</si>
  <si>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</si>
  <si>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</si>
  <si>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</si>
  <si>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</si>
  <si>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</si>
  <si>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</si>
  <si>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</si>
  <si>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</si>
  <si>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</si>
  <si>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</si>
  <si>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</si>
  <si>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</si>
  <si>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</si>
  <si>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</si>
  <si>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</si>
  <si>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</si>
  <si>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</si>
  <si>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</si>
  <si>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</si>
  <si>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</si>
  <si>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</si>
  <si>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</si>
  <si>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</si>
  <si>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</si>
  <si>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</si>
  <si>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</si>
  <si>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</si>
  <si>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</si>
  <si>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</si>
  <si>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</si>
  <si>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</si>
  <si>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</si>
  <si>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</si>
  <si>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</si>
  <si>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</si>
  <si>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</si>
  <si>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</si>
  <si>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</si>
  <si>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</si>
  <si>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</si>
  <si>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</si>
  <si>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</si>
  <si>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</si>
  <si>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</si>
  <si>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</si>
  <si>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</si>
  <si>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</si>
  <si>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</si>
  <si>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</si>
  <si>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</si>
  <si>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</si>
  <si>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</si>
  <si>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</si>
  <si>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</si>
  <si>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</si>
  <si>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</si>
  <si>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</si>
  <si>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</si>
  <si>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</si>
  <si>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</si>
  <si>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</si>
  <si>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</si>
  <si>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</si>
  <si>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</si>
  <si>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</si>
  <si>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</si>
  <si>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</si>
  <si>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</si>
  <si>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</si>
  <si>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</si>
  <si>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</si>
  <si>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</si>
  <si>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</si>
  <si>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</si>
  <si>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</si>
  <si>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</si>
  <si>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</si>
  <si>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</si>
  <si>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</si>
  <si>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</si>
  <si>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</si>
  <si>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</si>
  <si>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</si>
  <si>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</si>
  <si>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</si>
  <si>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</si>
  <si>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</si>
  <si>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</si>
  <si>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</si>
  <si>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</si>
  <si>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</si>
  <si>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</si>
  <si>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</si>
  <si>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</si>
  <si>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</si>
  <si>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</si>
  <si>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</si>
  <si>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</si>
  <si>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</si>
  <si>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</si>
  <si>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</si>
  <si>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</si>
  <si>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</si>
  <si>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</si>
  <si>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</si>
  <si>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</si>
  <si>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</si>
  <si>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</si>
  <si>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</si>
  <si>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</si>
  <si>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</si>
  <si>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</si>
  <si>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</si>
  <si>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</si>
  <si>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</si>
  <si>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</si>
  <si>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</si>
  <si>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</si>
  <si>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</si>
  <si>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</si>
  <si>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</si>
  <si>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</si>
  <si>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</si>
  <si>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</si>
  <si>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</si>
  <si>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</si>
  <si>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</si>
  <si>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</si>
  <si>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</si>
  <si>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</si>
  <si>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</si>
  <si>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</si>
  <si>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</si>
  <si>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</si>
  <si>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</si>
  <si>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</si>
  <si>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</si>
  <si>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</si>
  <si>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</si>
  <si>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</si>
  <si>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</si>
  <si>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</si>
  <si>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</si>
  <si>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</si>
  <si>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</si>
  <si>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</si>
  <si>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</si>
  <si>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</si>
  <si>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</si>
  <si>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</si>
  <si>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</si>
  <si>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</si>
  <si>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</si>
  <si>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</si>
  <si>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</si>
  <si>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</si>
  <si>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</si>
  <si>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</si>
  <si>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</si>
  <si>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</si>
  <si>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</si>
  <si>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</si>
  <si>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</si>
  <si>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</si>
  <si>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</si>
  <si>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</si>
  <si>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</si>
  <si>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</si>
  <si>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</si>
  <si>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</si>
  <si>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</si>
  <si>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</si>
  <si>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</si>
  <si>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</si>
  <si>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</si>
  <si>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</si>
  <si>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</si>
  <si>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</si>
  <si>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</si>
  <si>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</si>
  <si>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</si>
  <si>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</si>
  <si>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</si>
  <si>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</si>
  <si>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</si>
  <si>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</si>
  <si>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</si>
  <si>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</si>
  <si>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</si>
  <si>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</si>
  <si>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</si>
  <si>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</si>
  <si>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</si>
  <si>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</si>
  <si>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</si>
  <si>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</si>
  <si>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</si>
  <si>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</si>
  <si>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</si>
  <si>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</si>
  <si>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</si>
  <si>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</si>
  <si>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</si>
  <si>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</si>
  <si>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</si>
  <si>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</si>
  <si>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</si>
  <si>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</si>
  <si>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</si>
  <si>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</si>
  <si>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</si>
  <si>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</si>
  <si>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</si>
  <si>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</si>
  <si>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</si>
  <si>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</si>
  <si>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</si>
  <si>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</si>
  <si>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</si>
  <si>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</si>
  <si>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</si>
  <si>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</si>
  <si>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</si>
  <si>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</si>
  <si>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</si>
  <si>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</si>
  <si>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</si>
  <si>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</si>
  <si>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</si>
  <si>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</si>
  <si>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</si>
  <si>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</si>
  <si>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</si>
  <si>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</si>
  <si>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</si>
  <si>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</si>
  <si>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</si>
  <si>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</si>
  <si>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</si>
  <si>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</si>
  <si>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</si>
  <si>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</si>
  <si>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</si>
  <si>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</si>
  <si>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</si>
  <si>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</si>
  <si>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</si>
  <si>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</si>
  <si>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</si>
  <si>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</si>
  <si>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CONTROL DISCIPLINARIO</t>
  </si>
  <si>
    <t>Inicia con el conocimiento de la queja, el informe disciplinario o de manera oficiosa y hasta la terminación de la actuación disciplinaria</t>
  </si>
  <si>
    <t>Llevar a cabo de manera adecuada las actuaciones disciplinarias al interior de la entidad, con la finalidad de promover los principios de la función pública en los servidores de la ETITC previsto en la Ley 1952 de 2019  y sus modificaciones.</t>
  </si>
  <si>
    <t xml:space="preserve">
Nulidades procesales - Prescripción de la acción disciplinaria  </t>
  </si>
  <si>
    <t>Jurídico - Disciplinario</t>
  </si>
  <si>
    <t>Ejecución y Administracion de procesos</t>
  </si>
  <si>
    <t>Profesional Asuntos Disciplinarios
y
Secretario General</t>
  </si>
  <si>
    <t xml:space="preserve">                                                  
Disposición inadecuada de los expedientes disciplinarios debido a la 
 falta de cultura del auto control organizacional, que ocasione pérdidas en la información y archivo de los expedientes.             </t>
  </si>
  <si>
    <t xml:space="preserve">
1. Falta de publicidad y comunicación de recursos a los sujetos procesales.
</t>
  </si>
  <si>
    <t>1. Registro de plantilla de prestamo de expedientes  
2. Información y documentación de cada actuación procesal, digitalizada y subida al drive institucional</t>
  </si>
  <si>
    <t xml:space="preserve">Profesional Asuntos Disciplinarios
</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</si>
  <si>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</si>
  <si>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Puede generar Impunidad,
Sanciones disciplinarias por acción u omisión,
deterioro imagen institucional,                           
evaluación inadecuada en el trámite de la Queja</t>
  </si>
  <si>
    <t xml:space="preserve">
 1. Falta de cumplimiento del término de cada etapa procesal y del impulso procesal que conduzca  a la prescripción disciplinaria.</t>
  </si>
  <si>
    <t>Posibilidad de afectación reputacional por prescripción de la acción disciplinaria debido a que no se sustancie el proceso</t>
  </si>
  <si>
    <t>La profesional de Asuntos Jurídicos y Disciplinarios mensualmente debe realizar seguimiento a cada uno de los procesos disciplinarios, mediante la matriz de seguimiento de procesos disciplinarios, con el fin de evitar vencimiento de términos.
Si la profesional de Asuntos Jurídicos y Disciplinarios identifica un proceso próximo a vencer sus términos, sustanciará dicho proceso inmediatamente.</t>
  </si>
  <si>
    <r>
      <t xml:space="preserve">Matriz de seguimiento de procesos disciplinarios actualizada mensualmente.
Ubicada </t>
    </r>
    <r>
      <rPr>
        <i/>
        <sz val="10"/>
        <rFont val="Arial Narrow"/>
        <family val="2"/>
      </rPr>
      <t>Onedrive</t>
    </r>
  </si>
  <si>
    <t>No se encuentra documentado</t>
  </si>
  <si>
    <t>Contrastar la información física de los proceso con la matriz de seguimiento, mensualmente.</t>
  </si>
  <si>
    <t xml:space="preserve">Posibilidad de afectación reputacional por recibir o solicitar dádivas, por parte del instructor y/o del  operador disciplinario,  a nombre propio o de un tercero para omitir o prorrogar acciones disciplinarias, por no adelantar el proceso disciplinario, por no publicitar el proceso, por no conceder los recursos de ley, para favorecer intereses propios o ajenos.
</t>
  </si>
  <si>
    <t>El Secretario General, cada vez que se proyecte una decisión dentro de una acción disciplinaria, por parte de la profesional de Asuntos Jurídicos y Disciplinarios, verificará que la misma se ajuste a los términos de Ley, con el fin de garantizar el debido proceso y la correcta sustanciación del proceso conforme a las disposiciones de la nueva Ley Disciplinaria.
Si el Secretario General identifica que el documento no se encuentra conforme, realiza las observaciones la profesional de Asuntos Jurídicos y Disciplinarios para los ajustes pertinentes.</t>
  </si>
  <si>
    <t>Revisión y visto bueno de todas las actuaciones disciplinarias  emitido, por parte del Secretario General, mediante correo electrónico.</t>
  </si>
  <si>
    <t>Actuaciones Disciplinarias revisadas y con visto bueno por parte del Secretario General.</t>
  </si>
  <si>
    <t xml:space="preserve">1. Falta de cuidado y archivo de los expedientes y piezas procesales               
2. La información que se está generando en el desarrollo de los procesos disciplinarios no se encuentran debidamente digitalizados y no se suben en su totalidad al drive institucional
            </t>
  </si>
  <si>
    <r>
      <rPr>
        <b/>
        <sz val="14"/>
        <rFont val="Arial Narrow"/>
        <family val="2"/>
      </rPr>
      <t>LIDER DEL PROCESO:</t>
    </r>
    <r>
      <rPr>
        <sz val="14"/>
        <rFont val="Arial Narrow"/>
        <family val="2"/>
      </rPr>
      <t xml:space="preserve"> LILIANA ANDREA CASTAÑEDA DUCÓN</t>
    </r>
  </si>
  <si>
    <t>Posibilidad de afectación reputacional por violación de la reserva procesal debido al hurto o pérdida de expedientes disciplinarios.</t>
  </si>
  <si>
    <t>La profesional de Asuntos Jurídicos y Disciplinarios cada vez que se requiera, verificará que toda la información que se genere en el desarrollo de los procesos disciplinarios se digitalicen y se suban al Drive  Institucional, con el fin de contar con la información en tiempo real, únicamente para el Secretario General y el profesional de Asuntos Jurídicos y Disciplinarios.
Debido a la naturaleza de este control, no aplica decisión sobre la desviación.</t>
  </si>
  <si>
    <r>
      <t xml:space="preserve">Guardar en carpeta </t>
    </r>
    <r>
      <rPr>
        <i/>
        <sz val="11"/>
        <rFont val="Arial Narrow"/>
        <family val="2"/>
      </rPr>
      <t>OneDrive</t>
    </r>
    <r>
      <rPr>
        <sz val="11"/>
        <rFont val="Arial Narrow"/>
        <family val="2"/>
      </rPr>
      <t xml:space="preserve"> - Escuela Tecnologica Instituto Tecnico Central del computador,  todos los documentos procesales que se van profiriendo, y que automaticamente serán subidos a la nube y se guardará registro digital</t>
    </r>
  </si>
  <si>
    <t>La profesional de Asuntos Jurídicos y Disciplinarios cada vez que se requiera, verificará que toda la información física que se genere en el desarrollo de los procesos disciplinarios se archive dentro de las carpetas que corresponden a cada proceso, y se resguarda en los archivadores de su oficina con candado, con el fin de evitar su hurto o pérdida.
En caso de que se llegue a perder un expediente, la profesional de Asuntos Jurídicos y Disciplinarios deberá realizar la reconstrucción del expediente conforme a las disposiciones de la Ley 1952 de 2019.</t>
  </si>
  <si>
    <t>Expedientes en físico, resguardados.</t>
  </si>
  <si>
    <t>Mantener resguardados los expedientes</t>
  </si>
  <si>
    <t>Profesional Asuntos Jurídicos y Disciplinarios</t>
  </si>
  <si>
    <t xml:space="preserve"> El riesgo afecta jurídica y disciplinariamente a la Entidad, así como a algunos usuarios de relevancia frente al logro de los objetivos institucionales</t>
  </si>
  <si>
    <t>01 de enero de 2024</t>
  </si>
  <si>
    <t>13-09 de 2024 hasta diciembre de 2024</t>
  </si>
  <si>
    <t xml:space="preserve">Todos los expedientes fisicos  se encuentran debidamente custudiados en la Secretaria General </t>
  </si>
  <si>
    <t xml:space="preserve">Se realizó el seguimiento de cada proceso disciplinario  a traves de la matriz de control y todas las actuaciones se han adelantado dentro de los terminos de ley. </t>
  </si>
  <si>
    <t xml:space="preserve">Todos los documentos producidos fueron debidamente revisados por el Secretario General y se encontraron acordes a la norma de cara a la etapa procesal en la que se encuentran. </t>
  </si>
  <si>
    <t xml:space="preserve"> Cada documento que se produce dentro de las actuaciones es guardado en la carpeta digital de cada causa disciplinaria, tal y como se evidencia en a carpeta que corresponde a cada uno  </t>
  </si>
  <si>
    <t>Fecha de actualización   15/08/2024</t>
  </si>
  <si>
    <t>Se evidencia la matriz de seguimiento a procesos disciplinarios, la cual cuenta con 7 procesos activos, donde se observa que todas las actuaciones se han adelantado dentro de los términos de Ley.</t>
  </si>
  <si>
    <t>Matriz de seguimiento de procesos disciplinarios</t>
  </si>
  <si>
    <t>Correo electrónico</t>
  </si>
  <si>
    <t>Se evidencia la revisión por parte del Secretario General del expediente 2023-006 mediante correo electrónico con fecha del 31-07-2024, aprobando el proyecto elaborado por la profesional de asuntos jurídicos y disciplinarios.
De igual modo, se observó la revisión de la proyección con oficios del expediente 2023-007 remitidos por la profesional de asuntos jurídicos y disciplinarios, donde el Secretario General aprobó el proyecto para dar continudad al trámite mediante correo electrónico el 05-08-2024.
Finalmente, se observa el 09-07-2024 la aprobación por parte del Secretario General del auto de comisión y remisión a Procuraduría General de la Nación.</t>
  </si>
  <si>
    <t>One Drive</t>
  </si>
  <si>
    <t>Se evidencian los expedientes cargados en Ine Drive, se revisa aleatoriamente el expediente 2023-007 y 2024-004, donde no se cargan datos sensibles, únicamente el número del expediente.
Hay 7 activos cargados, y en total 30 expedientes digitalizados (incluyendo los archivados).</t>
  </si>
  <si>
    <t>Se evidencian los archivadores bajo llave donde se encuentran los expedientes a cargo de la oficina, las llaves las custodia únicamente la profesional de Asuntos Jiurídicos y Disciplinarios.</t>
  </si>
  <si>
    <t>Archivadores bajo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</si>
</sst>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name val="Arial"/>
      <family val="2"/>
    </font>
    <font>
      <sz val="14"/>
      <name val="Arial Narrow"/>
      <family val="2"/>
    </font>
    <font>
      <b/>
      <sz val="12"/>
      <name val="Arial "/>
    </font>
    <font>
      <b/>
      <sz val="22"/>
      <name val="Arial Narrow"/>
      <family val="2"/>
    </font>
    <font>
      <b/>
      <sz val="18"/>
      <name val="Arial Narrow"/>
      <family val="2"/>
    </font>
    <font>
      <sz val="6"/>
      <name val="Arial"/>
      <family val="2"/>
    </font>
    <font>
      <b/>
      <sz val="14"/>
      <name val="Arial"/>
      <family val="2"/>
    </font>
    <font>
      <sz val="14"/>
      <name val="Arial"/>
      <family val="2"/>
    </font>
    <font>
      <i/>
      <sz val="11"/>
      <name val="Arial Narrow"/>
      <family val="2"/>
    </font>
    <font>
      <i/>
      <sz val="10"/>
      <name val="Arial Narrow"/>
      <family val="2"/>
    </font>
    <font>
      <b/>
      <sz val="12"/>
      <color theme="0"/>
      <name val="Arial Narrow"/>
      <family val="2"/>
    </font>
    <font>
      <b/>
      <sz val="12"/>
      <color theme="0"/>
      <name val="Arial"/>
      <family val="2"/>
    </font>
    <font>
      <sz val="11"/>
      <color theme="0"/>
      <name val="Arial Narrow"/>
      <family val="2"/>
    </font>
    <font>
      <b/>
      <sz val="10"/>
      <color theme="0"/>
      <name val="Arial Narrow"/>
      <family val="2"/>
    </font>
    <font>
      <sz val="10"/>
      <color theme="1"/>
      <name val="Arial Narrow"/>
      <family val="2"/>
    </font>
    <font>
      <sz val="11"/>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diagonal/>
    </border>
  </borders>
  <cellStyleXfs count="5">
    <xf numFmtId="0" fontId="0" fillId="0" borderId="0"/>
    <xf numFmtId="9" fontId="12" fillId="0" borderId="0" applyFont="0" applyFill="0" applyBorder="0" applyAlignment="0" applyProtection="0"/>
    <xf numFmtId="0" fontId="43" fillId="0" borderId="0"/>
    <xf numFmtId="0" fontId="44" fillId="0" borderId="0"/>
    <xf numFmtId="0" fontId="4" fillId="0" borderId="0"/>
  </cellStyleXfs>
  <cellXfs count="443">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4" fillId="0" borderId="0" xfId="0" applyFont="1" applyAlignment="1">
      <alignment vertical="center"/>
    </xf>
    <xf numFmtId="0" fontId="25" fillId="0" borderId="0" xfId="0" applyFont="1"/>
    <xf numFmtId="0" fontId="23" fillId="0" borderId="0" xfId="0" applyFont="1"/>
    <xf numFmtId="0" fontId="0" fillId="0" borderId="0" xfId="0" pivotButton="1"/>
    <xf numFmtId="0" fontId="10" fillId="0" borderId="0" xfId="0" applyFont="1" applyAlignment="1">
      <alignment horizontal="justify" vertical="center" wrapText="1" readingOrder="1"/>
    </xf>
    <xf numFmtId="0" fontId="26" fillId="0" borderId="0" xfId="0" applyFont="1"/>
    <xf numFmtId="0" fontId="28" fillId="6" borderId="0" xfId="0" applyFont="1" applyFill="1" applyAlignment="1">
      <alignment horizontal="center" vertical="center" wrapText="1" readingOrder="1"/>
    </xf>
    <xf numFmtId="0" fontId="29" fillId="0" borderId="4" xfId="0" applyFont="1" applyBorder="1" applyAlignment="1">
      <alignment horizontal="justify" vertical="center" wrapText="1" readingOrder="1"/>
    </xf>
    <xf numFmtId="0" fontId="29" fillId="0" borderId="1" xfId="0" applyFont="1" applyBorder="1" applyAlignment="1">
      <alignment horizontal="justify" vertical="center" wrapText="1" readingOrder="1"/>
    </xf>
    <xf numFmtId="0" fontId="29" fillId="5" borderId="4"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29" fillId="4" borderId="1" xfId="0" applyFont="1" applyFill="1" applyBorder="1" applyAlignment="1">
      <alignment horizontal="center" vertical="center" wrapText="1" readingOrder="1"/>
    </xf>
    <xf numFmtId="0" fontId="29" fillId="8" borderId="1" xfId="0" applyFont="1" applyFill="1" applyBorder="1" applyAlignment="1">
      <alignment horizontal="center" vertical="center" wrapText="1" readingOrder="1"/>
    </xf>
    <xf numFmtId="0" fontId="30" fillId="9" borderId="1" xfId="0" applyFont="1" applyFill="1" applyBorder="1" applyAlignment="1">
      <alignment horizontal="center" vertical="center" wrapText="1" readingOrder="1"/>
    </xf>
    <xf numFmtId="0" fontId="29" fillId="0" borderId="4" xfId="0" applyFont="1" applyBorder="1" applyAlignment="1">
      <alignment horizontal="center" vertical="center" wrapText="1" readingOrder="1"/>
    </xf>
    <xf numFmtId="0" fontId="29"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0" fillId="3" borderId="0" xfId="0" applyFill="1"/>
    <xf numFmtId="0" fontId="45" fillId="3" borderId="39" xfId="2" applyFont="1" applyFill="1" applyBorder="1"/>
    <xf numFmtId="0" fontId="45" fillId="3" borderId="40" xfId="2" applyFont="1" applyFill="1" applyBorder="1"/>
    <xf numFmtId="0" fontId="45" fillId="3" borderId="41" xfId="2" applyFont="1" applyFill="1" applyBorder="1"/>
    <xf numFmtId="0" fontId="14" fillId="3" borderId="0" xfId="0" applyFont="1" applyFill="1" applyAlignment="1">
      <alignment vertical="center"/>
    </xf>
    <xf numFmtId="0" fontId="4" fillId="3" borderId="0" xfId="0" applyFont="1" applyFill="1"/>
    <xf numFmtId="0" fontId="32" fillId="3" borderId="0" xfId="0" applyFont="1" applyFill="1"/>
    <xf numFmtId="0" fontId="33" fillId="3" borderId="22" xfId="0" applyFont="1" applyFill="1" applyBorder="1" applyAlignment="1">
      <alignment horizontal="center" vertical="center" wrapText="1" readingOrder="1"/>
    </xf>
    <xf numFmtId="0" fontId="34" fillId="3" borderId="22" xfId="0" applyFont="1" applyFill="1" applyBorder="1" applyAlignment="1">
      <alignment horizontal="justify" vertical="center" wrapText="1" readingOrder="1"/>
    </xf>
    <xf numFmtId="9" fontId="33" fillId="3" borderId="31" xfId="0" applyNumberFormat="1" applyFont="1" applyFill="1" applyBorder="1" applyAlignment="1">
      <alignment horizontal="center" vertical="center" wrapText="1" readingOrder="1"/>
    </xf>
    <xf numFmtId="0" fontId="33" fillId="3" borderId="21" xfId="0" applyFont="1" applyFill="1" applyBorder="1" applyAlignment="1">
      <alignment horizontal="center" vertical="center" wrapText="1" readingOrder="1"/>
    </xf>
    <xf numFmtId="0" fontId="34" fillId="3" borderId="21" xfId="0" applyFont="1" applyFill="1" applyBorder="1" applyAlignment="1">
      <alignment horizontal="justify" vertical="center" wrapText="1" readingOrder="1"/>
    </xf>
    <xf numFmtId="9" fontId="33" fillId="3" borderId="26" xfId="0" applyNumberFormat="1"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3" fillId="3" borderId="28" xfId="0" applyFont="1" applyFill="1" applyBorder="1" applyAlignment="1">
      <alignment horizontal="center" vertical="center" wrapText="1" readingOrder="1"/>
    </xf>
    <xf numFmtId="0" fontId="34" fillId="3" borderId="28" xfId="0" applyFont="1" applyFill="1" applyBorder="1" applyAlignment="1">
      <alignment horizontal="justify" vertical="center" wrapText="1" readingOrder="1"/>
    </xf>
    <xf numFmtId="0" fontId="34" fillId="3" borderId="29" xfId="0" applyFont="1" applyFill="1" applyBorder="1" applyAlignment="1">
      <alignment horizontal="center" vertical="center" wrapText="1" readingOrder="1"/>
    </xf>
    <xf numFmtId="0" fontId="42" fillId="3" borderId="0" xfId="0" applyFont="1" applyFill="1"/>
    <xf numFmtId="0" fontId="33" fillId="15" borderId="33" xfId="0" applyFont="1" applyFill="1" applyBorder="1" applyAlignment="1">
      <alignment horizontal="center" vertical="center" wrapText="1" readingOrder="1"/>
    </xf>
    <xf numFmtId="0" fontId="33" fillId="15" borderId="34" xfId="0" applyFont="1" applyFill="1" applyBorder="1" applyAlignment="1">
      <alignment horizontal="center" vertical="center" wrapText="1" readingOrder="1"/>
    </xf>
    <xf numFmtId="0" fontId="11" fillId="3" borderId="0" xfId="0" applyFont="1" applyFill="1"/>
    <xf numFmtId="0" fontId="27"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5" fillId="3" borderId="7" xfId="2" applyFont="1" applyFill="1" applyBorder="1"/>
    <xf numFmtId="0" fontId="50" fillId="3" borderId="0" xfId="0" applyFont="1" applyFill="1" applyAlignment="1">
      <alignment horizontal="left" vertical="center" wrapText="1"/>
    </xf>
    <xf numFmtId="0" fontId="51" fillId="3" borderId="0" xfId="0" applyFont="1" applyFill="1" applyAlignment="1">
      <alignment horizontal="left" vertical="top" wrapText="1"/>
    </xf>
    <xf numFmtId="0" fontId="45" fillId="3" borderId="0" xfId="2" applyFont="1" applyFill="1"/>
    <xf numFmtId="0" fontId="45" fillId="3" borderId="8" xfId="2" applyFont="1" applyFill="1" applyBorder="1"/>
    <xf numFmtId="0" fontId="45" fillId="3" borderId="9" xfId="2" applyFont="1" applyFill="1" applyBorder="1"/>
    <xf numFmtId="0" fontId="45" fillId="3" borderId="11" xfId="2" applyFont="1" applyFill="1" applyBorder="1"/>
    <xf numFmtId="0" fontId="45" fillId="3" borderId="10" xfId="2" applyFont="1" applyFill="1" applyBorder="1"/>
    <xf numFmtId="0" fontId="49" fillId="3" borderId="0" xfId="2" applyFont="1" applyFill="1" applyAlignment="1">
      <alignment horizontal="left" vertical="center" wrapText="1"/>
    </xf>
    <xf numFmtId="0" fontId="45" fillId="3" borderId="0" xfId="2" applyFont="1" applyFill="1" applyAlignment="1">
      <alignment horizontal="left" vertical="center" wrapText="1"/>
    </xf>
    <xf numFmtId="0" fontId="45" fillId="3" borderId="0" xfId="2" quotePrefix="1" applyFont="1" applyFill="1" applyAlignment="1">
      <alignment horizontal="left" vertical="center" wrapText="1"/>
    </xf>
    <xf numFmtId="0" fontId="47" fillId="3" borderId="7"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8" xfId="2" quotePrefix="1" applyFont="1" applyFill="1" applyBorder="1" applyAlignment="1">
      <alignment horizontal="left" vertical="top" wrapText="1"/>
    </xf>
    <xf numFmtId="0" fontId="43" fillId="0" borderId="7" xfId="0" applyFont="1" applyBorder="1" applyAlignment="1">
      <alignment vertical="center" wrapText="1"/>
    </xf>
    <xf numFmtId="0" fontId="43" fillId="0" borderId="0" xfId="0" applyFont="1" applyAlignment="1">
      <alignment vertical="center" wrapText="1"/>
    </xf>
    <xf numFmtId="0" fontId="55"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left" vertical="center" wrapText="1"/>
    </xf>
    <xf numFmtId="0" fontId="54" fillId="0" borderId="67" xfId="0" applyFont="1" applyBorder="1" applyAlignment="1">
      <alignment horizontal="left" vertical="center"/>
    </xf>
    <xf numFmtId="0" fontId="54" fillId="0" borderId="66" xfId="0" applyFont="1" applyBorder="1" applyAlignment="1">
      <alignment horizontal="left" vertical="center"/>
    </xf>
    <xf numFmtId="0" fontId="54" fillId="0" borderId="63" xfId="0" applyFont="1" applyBorder="1" applyAlignment="1">
      <alignment horizontal="left" vertical="center"/>
    </xf>
    <xf numFmtId="0" fontId="54" fillId="0" borderId="64" xfId="0" applyFont="1" applyBorder="1" applyAlignment="1">
      <alignment horizontal="left" vertical="center"/>
    </xf>
    <xf numFmtId="0" fontId="54" fillId="0" borderId="68" xfId="0" applyFont="1" applyBorder="1" applyAlignment="1">
      <alignment horizontal="left" vertical="center"/>
    </xf>
    <xf numFmtId="0" fontId="54" fillId="0" borderId="65" xfId="0" applyFont="1" applyBorder="1" applyAlignment="1">
      <alignment horizontal="left" vertical="center"/>
    </xf>
    <xf numFmtId="0" fontId="57" fillId="0" borderId="72" xfId="0" applyFont="1" applyBorder="1" applyAlignment="1">
      <alignment horizontal="left" vertical="center"/>
    </xf>
    <xf numFmtId="0" fontId="57" fillId="0" borderId="71" xfId="0" applyFont="1" applyBorder="1" applyAlignment="1">
      <alignment horizontal="left" vertical="center"/>
    </xf>
    <xf numFmtId="0" fontId="57" fillId="0" borderId="73" xfId="0" applyFont="1" applyBorder="1" applyAlignment="1">
      <alignment horizontal="left" vertical="center"/>
    </xf>
    <xf numFmtId="0" fontId="55" fillId="0" borderId="71" xfId="0" applyFont="1" applyBorder="1" applyAlignment="1">
      <alignment horizontal="left" vertical="center"/>
    </xf>
    <xf numFmtId="0" fontId="55" fillId="0" borderId="73" xfId="0" applyFont="1" applyBorder="1" applyAlignment="1">
      <alignment horizontal="left" vertical="center"/>
    </xf>
    <xf numFmtId="0" fontId="55" fillId="0" borderId="72" xfId="0" applyFont="1" applyBorder="1" applyAlignment="1">
      <alignment horizontal="left" vertical="center"/>
    </xf>
    <xf numFmtId="0" fontId="57" fillId="0" borderId="71" xfId="0" applyFont="1" applyBorder="1" applyAlignment="1">
      <alignment horizontal="left" vertical="center" wrapText="1"/>
    </xf>
    <xf numFmtId="0" fontId="1" fillId="0" borderId="21" xfId="0" applyFont="1" applyBorder="1" applyAlignment="1" applyProtection="1">
      <alignment horizontal="center" vertical="center" wrapText="1"/>
      <protection locked="0"/>
    </xf>
    <xf numFmtId="9" fontId="1" fillId="0" borderId="21" xfId="0" applyNumberFormat="1" applyFont="1" applyBorder="1" applyAlignment="1" applyProtection="1">
      <alignment horizontal="center" vertical="top"/>
      <protection hidden="1"/>
    </xf>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1" fillId="0" borderId="0" xfId="0" applyFont="1"/>
    <xf numFmtId="0" fontId="1" fillId="0" borderId="21" xfId="0" applyFont="1" applyBorder="1" applyAlignment="1" applyProtection="1">
      <alignment horizontal="left" vertical="center" wrapText="1"/>
      <protection locked="0"/>
    </xf>
    <xf numFmtId="0" fontId="1" fillId="0" borderId="21" xfId="0" applyFont="1" applyBorder="1" applyAlignment="1">
      <alignment horizontal="center" vertical="center"/>
    </xf>
    <xf numFmtId="0" fontId="45" fillId="0" borderId="21" xfId="0" applyFont="1" applyBorder="1" applyAlignment="1" applyProtection="1">
      <alignment horizontal="justify" vertical="center"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Fill="1" applyBorder="1" applyAlignment="1">
      <alignment horizontal="center" vertical="center"/>
    </xf>
    <xf numFmtId="0" fontId="48" fillId="0" borderId="21" xfId="0" applyFont="1" applyBorder="1" applyAlignment="1" applyProtection="1">
      <alignment horizontal="center" vertical="center" textRotation="90" wrapText="1"/>
      <protection hidden="1"/>
    </xf>
    <xf numFmtId="0" fontId="1" fillId="0" borderId="75" xfId="0" applyFont="1" applyBorder="1" applyAlignment="1" applyProtection="1">
      <alignment horizontal="center" vertical="center" wrapText="1"/>
      <protection locked="0"/>
    </xf>
    <xf numFmtId="0" fontId="55" fillId="0" borderId="71" xfId="0" applyFont="1" applyBorder="1" applyAlignment="1">
      <alignment horizontal="left" vertical="center" wrapText="1"/>
    </xf>
    <xf numFmtId="0" fontId="59" fillId="7" borderId="73" xfId="0" applyFont="1" applyFill="1" applyBorder="1" applyAlignment="1">
      <alignment horizontal="center" vertical="center"/>
    </xf>
    <xf numFmtId="0" fontId="1" fillId="3" borderId="0" xfId="0" applyFont="1" applyFill="1"/>
    <xf numFmtId="0" fontId="40" fillId="7" borderId="21" xfId="0" applyFont="1" applyFill="1" applyBorder="1" applyAlignment="1">
      <alignment horizontal="center" vertical="center" wrapText="1"/>
    </xf>
    <xf numFmtId="0" fontId="48" fillId="3" borderId="0" xfId="0" applyFont="1" applyFill="1" applyAlignment="1">
      <alignment horizontal="center" vertical="center"/>
    </xf>
    <xf numFmtId="0" fontId="48" fillId="2" borderId="0" xfId="0" applyFont="1" applyFill="1" applyAlignment="1">
      <alignment horizontal="center" vertical="center"/>
    </xf>
    <xf numFmtId="0" fontId="48"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0" fontId="48" fillId="0" borderId="21" xfId="0" applyFont="1" applyBorder="1" applyAlignment="1" applyProtection="1">
      <alignment horizontal="center" vertical="center" textRotation="90"/>
      <protection hidden="1"/>
    </xf>
    <xf numFmtId="0" fontId="1" fillId="0" borderId="21"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13" fillId="0" borderId="0" xfId="0" applyFont="1" applyAlignment="1">
      <alignment horizontal="center"/>
    </xf>
    <xf numFmtId="0" fontId="13" fillId="0" borderId="0" xfId="0" applyFont="1" applyAlignment="1">
      <alignment horizontal="center" wrapText="1"/>
    </xf>
    <xf numFmtId="0" fontId="13" fillId="0" borderId="0" xfId="0" applyFont="1" applyAlignment="1">
      <alignment wrapText="1"/>
    </xf>
    <xf numFmtId="0" fontId="60" fillId="0" borderId="0" xfId="0" applyFont="1" applyAlignment="1">
      <alignment horizontal="center"/>
    </xf>
    <xf numFmtId="0" fontId="13" fillId="0" borderId="0" xfId="0" applyFont="1" applyAlignment="1">
      <alignment vertical="center"/>
    </xf>
    <xf numFmtId="0" fontId="62" fillId="0" borderId="74" xfId="0" applyFont="1" applyBorder="1" applyAlignment="1">
      <alignment horizontal="center" vertical="center" wrapText="1"/>
    </xf>
    <xf numFmtId="0" fontId="61" fillId="0" borderId="74" xfId="0" applyFont="1" applyBorder="1" applyAlignment="1">
      <alignment vertical="center" wrapText="1"/>
    </xf>
    <xf numFmtId="0" fontId="62" fillId="0" borderId="0" xfId="0" applyFont="1" applyAlignment="1">
      <alignment vertical="center" wrapText="1"/>
    </xf>
    <xf numFmtId="0" fontId="62"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wrapText="1"/>
    </xf>
    <xf numFmtId="0" fontId="48" fillId="0" borderId="21" xfId="0" applyFont="1" applyBorder="1" applyAlignment="1" applyProtection="1">
      <alignment horizontal="center" vertical="center"/>
      <protection hidden="1"/>
    </xf>
    <xf numFmtId="0" fontId="1" fillId="0" borderId="0" xfId="0" applyFont="1" applyAlignment="1">
      <alignment vertical="center"/>
    </xf>
    <xf numFmtId="9" fontId="1" fillId="0" borderId="75" xfId="0" applyNumberFormat="1" applyFont="1" applyBorder="1" applyAlignment="1" applyProtection="1">
      <alignment horizontal="center" vertical="center" wrapText="1"/>
      <protection hidden="1"/>
    </xf>
    <xf numFmtId="0" fontId="1" fillId="0" borderId="75" xfId="0" applyFont="1" applyBorder="1" applyAlignment="1" applyProtection="1">
      <alignment vertical="center" wrapText="1"/>
      <protection locked="0"/>
    </xf>
    <xf numFmtId="0" fontId="1" fillId="0" borderId="75" xfId="0" applyFont="1" applyBorder="1" applyAlignment="1" applyProtection="1">
      <alignment horizontal="center" vertical="center"/>
      <protection locked="0"/>
    </xf>
    <xf numFmtId="0" fontId="48" fillId="0" borderId="75" xfId="0" applyFont="1" applyBorder="1" applyAlignment="1" applyProtection="1">
      <alignment horizontal="center" vertical="center" wrapText="1"/>
      <protection hidden="1"/>
    </xf>
    <xf numFmtId="9" fontId="1" fillId="0" borderId="75" xfId="0" applyNumberFormat="1" applyFont="1" applyBorder="1" applyAlignment="1" applyProtection="1">
      <alignment horizontal="center" vertical="top" wrapText="1"/>
      <protection hidden="1"/>
    </xf>
    <xf numFmtId="0" fontId="1" fillId="0" borderId="75" xfId="0" applyFont="1" applyBorder="1" applyAlignment="1">
      <alignment horizontal="center" vertical="center"/>
    </xf>
    <xf numFmtId="0" fontId="1" fillId="0" borderId="75" xfId="0" applyFont="1" applyBorder="1" applyAlignment="1">
      <alignment horizontal="center" vertical="center" wrapText="1"/>
    </xf>
    <xf numFmtId="0" fontId="65" fillId="7" borderId="21" xfId="0" applyFont="1" applyFill="1" applyBorder="1" applyAlignment="1">
      <alignment horizontal="center" vertical="center"/>
    </xf>
    <xf numFmtId="0" fontId="66" fillId="0" borderId="72" xfId="0" applyFont="1" applyBorder="1" applyAlignment="1">
      <alignment horizontal="left" vertical="center"/>
    </xf>
    <xf numFmtId="0" fontId="65" fillId="7" borderId="22" xfId="0" applyFont="1" applyFill="1" applyBorder="1" applyAlignment="1">
      <alignment horizontal="center" vertical="center"/>
    </xf>
    <xf numFmtId="0" fontId="65" fillId="7" borderId="68" xfId="0" applyFont="1" applyFill="1" applyBorder="1" applyAlignment="1">
      <alignment horizontal="center" vertical="center"/>
    </xf>
    <xf numFmtId="0" fontId="65" fillId="7" borderId="57" xfId="0" applyFont="1" applyFill="1" applyBorder="1" applyAlignment="1">
      <alignment horizontal="center" vertical="center"/>
    </xf>
    <xf numFmtId="0" fontId="65" fillId="7" borderId="57" xfId="0" applyFont="1" applyFill="1" applyBorder="1" applyAlignment="1">
      <alignment horizontal="center" vertical="center" wrapText="1"/>
    </xf>
    <xf numFmtId="0" fontId="67" fillId="3" borderId="0" xfId="0" applyFont="1" applyFill="1"/>
    <xf numFmtId="0" fontId="67" fillId="0" borderId="0" xfId="0" applyFont="1"/>
    <xf numFmtId="0" fontId="65" fillId="7" borderId="21" xfId="0" applyFont="1" applyFill="1" applyBorder="1" applyAlignment="1">
      <alignment horizontal="center" vertical="center" wrapText="1"/>
    </xf>
    <xf numFmtId="0" fontId="68" fillId="7" borderId="21" xfId="0" applyFont="1" applyFill="1" applyBorder="1" applyAlignment="1">
      <alignment horizontal="center" vertical="center" textRotation="90"/>
    </xf>
    <xf numFmtId="9" fontId="69" fillId="0" borderId="21" xfId="0" applyNumberFormat="1" applyFont="1" applyBorder="1" applyAlignment="1" applyProtection="1">
      <alignment vertical="center" wrapText="1"/>
      <protection hidden="1"/>
    </xf>
    <xf numFmtId="9" fontId="70" fillId="0" borderId="21" xfId="0" applyNumberFormat="1"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hidden="1"/>
    </xf>
    <xf numFmtId="0" fontId="17" fillId="11" borderId="0" xfId="0" applyFont="1" applyFill="1" applyAlignment="1" applyProtection="1">
      <alignment horizontal="center" vertical="center" wrapText="1" readingOrder="1"/>
      <protection hidden="1"/>
    </xf>
    <xf numFmtId="0" fontId="17" fillId="13" borderId="0" xfId="0" applyFont="1" applyFill="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59" fillId="7" borderId="72" xfId="0" applyFont="1" applyFill="1" applyBorder="1" applyAlignment="1">
      <alignment horizontal="left" vertical="center"/>
    </xf>
    <xf numFmtId="0" fontId="1" fillId="0" borderId="72" xfId="0" applyFont="1" applyBorder="1" applyAlignment="1" applyProtection="1">
      <alignment horizontal="center" vertical="center" wrapText="1"/>
      <protection locked="0"/>
    </xf>
    <xf numFmtId="14" fontId="1" fillId="0" borderId="73" xfId="0" applyNumberFormat="1" applyFont="1" applyBorder="1" applyAlignment="1" applyProtection="1">
      <alignment horizontal="center" vertical="center" wrapText="1"/>
      <protection locked="0"/>
    </xf>
    <xf numFmtId="0" fontId="57" fillId="0" borderId="21" xfId="0" applyFont="1" applyBorder="1" applyAlignment="1">
      <alignment horizontal="left" vertical="center" wrapText="1"/>
    </xf>
    <xf numFmtId="0" fontId="55" fillId="0" borderId="21" xfId="0" applyFont="1" applyBorder="1" applyAlignment="1">
      <alignment horizontal="left" vertical="center" wrapText="1"/>
    </xf>
    <xf numFmtId="0" fontId="1" fillId="0" borderId="21" xfId="0" applyFont="1" applyBorder="1" applyAlignment="1">
      <alignment horizontal="left" vertical="center" wrapText="1"/>
    </xf>
    <xf numFmtId="0" fontId="43" fillId="0" borderId="21" xfId="0" applyFont="1" applyBorder="1" applyAlignment="1">
      <alignment vertical="center" wrapText="1"/>
    </xf>
    <xf numFmtId="0" fontId="13" fillId="0" borderId="21" xfId="0" applyFont="1" applyBorder="1" applyAlignment="1">
      <alignment wrapText="1"/>
    </xf>
    <xf numFmtId="0" fontId="62" fillId="0" borderId="21" xfId="0" applyFont="1" applyBorder="1" applyAlignment="1">
      <alignment vertical="center" wrapText="1"/>
    </xf>
    <xf numFmtId="0" fontId="1" fillId="0" borderId="21" xfId="0" applyFont="1" applyBorder="1" applyAlignment="1">
      <alignment wrapText="1"/>
    </xf>
    <xf numFmtId="14" fontId="1" fillId="0" borderId="21" xfId="0" applyNumberFormat="1" applyFont="1" applyBorder="1" applyAlignment="1" applyProtection="1">
      <alignment horizontal="left" vertical="center" wrapText="1"/>
      <protection locked="0"/>
    </xf>
    <xf numFmtId="0" fontId="51" fillId="3" borderId="52" xfId="2" applyFont="1" applyFill="1" applyBorder="1" applyAlignment="1">
      <alignment horizontal="justify" vertical="center" wrapText="1"/>
    </xf>
    <xf numFmtId="0" fontId="51" fillId="3" borderId="53" xfId="2" applyFont="1" applyFill="1" applyBorder="1" applyAlignment="1">
      <alignment horizontal="justify" vertical="center" wrapText="1"/>
    </xf>
    <xf numFmtId="0" fontId="50" fillId="3" borderId="59" xfId="0" applyFont="1" applyFill="1" applyBorder="1" applyAlignment="1">
      <alignment horizontal="left" vertical="center" wrapText="1"/>
    </xf>
    <xf numFmtId="0" fontId="50" fillId="3" borderId="60" xfId="0" applyFont="1" applyFill="1" applyBorder="1" applyAlignment="1">
      <alignment horizontal="left" vertical="center" wrapText="1"/>
    </xf>
    <xf numFmtId="0" fontId="50" fillId="3" borderId="46" xfId="3" applyFont="1" applyFill="1" applyBorder="1" applyAlignment="1">
      <alignment horizontal="left" vertical="top" wrapText="1" readingOrder="1"/>
    </xf>
    <xf numFmtId="0" fontId="50" fillId="3" borderId="47" xfId="3" applyFont="1" applyFill="1" applyBorder="1" applyAlignment="1">
      <alignment horizontal="left" vertical="top" wrapText="1" readingOrder="1"/>
    </xf>
    <xf numFmtId="0" fontId="51" fillId="3" borderId="48" xfId="2" applyFont="1" applyFill="1" applyBorder="1" applyAlignment="1">
      <alignment horizontal="justify" vertical="center" wrapText="1"/>
    </xf>
    <xf numFmtId="0" fontId="51" fillId="3" borderId="49" xfId="2" applyFont="1" applyFill="1" applyBorder="1" applyAlignment="1">
      <alignment horizontal="justify" vertical="center" wrapText="1"/>
    </xf>
    <xf numFmtId="0" fontId="50" fillId="3" borderId="50" xfId="0" applyFont="1" applyFill="1" applyBorder="1" applyAlignment="1">
      <alignment horizontal="left" vertical="center" wrapText="1"/>
    </xf>
    <xf numFmtId="0" fontId="50" fillId="3" borderId="51" xfId="0" applyFont="1" applyFill="1" applyBorder="1" applyAlignment="1">
      <alignment horizontal="left" vertical="center" wrapText="1"/>
    </xf>
    <xf numFmtId="0" fontId="45" fillId="3" borderId="7" xfId="2" applyFont="1" applyFill="1" applyBorder="1" applyAlignment="1">
      <alignment horizontal="left" vertical="top" wrapText="1"/>
    </xf>
    <xf numFmtId="0" fontId="45" fillId="3" borderId="0" xfId="2" applyFont="1" applyFill="1" applyAlignment="1">
      <alignment horizontal="left" vertical="top" wrapText="1"/>
    </xf>
    <xf numFmtId="0" fontId="45" fillId="3" borderId="8" xfId="2" applyFont="1" applyFill="1" applyBorder="1" applyAlignment="1">
      <alignment horizontal="left" vertical="top" wrapText="1"/>
    </xf>
    <xf numFmtId="0" fontId="50" fillId="3" borderId="61" xfId="0" applyFont="1" applyFill="1" applyBorder="1" applyAlignment="1">
      <alignment horizontal="left" vertical="center" wrapText="1"/>
    </xf>
    <xf numFmtId="0" fontId="50" fillId="3" borderId="62" xfId="0" applyFont="1" applyFill="1" applyBorder="1" applyAlignment="1">
      <alignment horizontal="left" vertical="center" wrapText="1"/>
    </xf>
    <xf numFmtId="0" fontId="51" fillId="3" borderId="54" xfId="0" applyFont="1" applyFill="1" applyBorder="1" applyAlignment="1">
      <alignment horizontal="justify" vertical="center" wrapText="1"/>
    </xf>
    <xf numFmtId="0" fontId="51" fillId="3" borderId="55" xfId="0" applyFont="1" applyFill="1" applyBorder="1" applyAlignment="1">
      <alignment horizontal="justify" vertical="center" wrapText="1"/>
    </xf>
    <xf numFmtId="0" fontId="46" fillId="14" borderId="36" xfId="2" applyFont="1" applyFill="1" applyBorder="1" applyAlignment="1">
      <alignment horizontal="center" vertical="center" wrapText="1"/>
    </xf>
    <xf numFmtId="0" fontId="46" fillId="14" borderId="37" xfId="2" applyFont="1" applyFill="1" applyBorder="1" applyAlignment="1">
      <alignment horizontal="center" vertical="center" wrapText="1"/>
    </xf>
    <xf numFmtId="0" fontId="46" fillId="14" borderId="38" xfId="2" applyFont="1" applyFill="1" applyBorder="1" applyAlignment="1">
      <alignment horizontal="center" vertical="center" wrapText="1"/>
    </xf>
    <xf numFmtId="0" fontId="45" fillId="0" borderId="7" xfId="2" quotePrefix="1" applyFont="1" applyBorder="1" applyAlignment="1">
      <alignment horizontal="left" vertical="center" wrapText="1"/>
    </xf>
    <xf numFmtId="0" fontId="45" fillId="0" borderId="0" xfId="2" quotePrefix="1" applyFont="1" applyAlignment="1">
      <alignment horizontal="left" vertical="center" wrapText="1"/>
    </xf>
    <xf numFmtId="0" fontId="45" fillId="0" borderId="8" xfId="2" quotePrefix="1" applyFont="1" applyBorder="1" applyAlignment="1">
      <alignment horizontal="left" vertical="center" wrapText="1"/>
    </xf>
    <xf numFmtId="0" fontId="45" fillId="0" borderId="56" xfId="2" quotePrefix="1" applyFont="1" applyBorder="1" applyAlignment="1">
      <alignment horizontal="left" vertical="center" wrapText="1"/>
    </xf>
    <xf numFmtId="0" fontId="45" fillId="0" borderId="57" xfId="2" quotePrefix="1" applyFont="1" applyBorder="1" applyAlignment="1">
      <alignment horizontal="left" vertical="center" wrapText="1"/>
    </xf>
    <xf numFmtId="0" fontId="45" fillId="0" borderId="58" xfId="2" quotePrefix="1" applyFont="1" applyBorder="1" applyAlignment="1">
      <alignment horizontal="left" vertical="center" wrapText="1"/>
    </xf>
    <xf numFmtId="0" fontId="47" fillId="3" borderId="39" xfId="2" quotePrefix="1" applyFont="1" applyFill="1" applyBorder="1" applyAlignment="1">
      <alignment horizontal="left" vertical="top" wrapText="1"/>
    </xf>
    <xf numFmtId="0" fontId="48" fillId="3" borderId="40" xfId="2" quotePrefix="1" applyFont="1" applyFill="1" applyBorder="1" applyAlignment="1">
      <alignment horizontal="left" vertical="top" wrapText="1"/>
    </xf>
    <xf numFmtId="0" fontId="48" fillId="3" borderId="41" xfId="2" quotePrefix="1" applyFont="1" applyFill="1" applyBorder="1" applyAlignment="1">
      <alignment horizontal="left" vertical="top" wrapText="1"/>
    </xf>
    <xf numFmtId="0" fontId="45" fillId="0" borderId="7" xfId="2" quotePrefix="1" applyFont="1" applyBorder="1" applyAlignment="1">
      <alignment horizontal="left" vertical="top" wrapText="1"/>
    </xf>
    <xf numFmtId="0" fontId="45" fillId="0" borderId="0" xfId="2" quotePrefix="1" applyFont="1" applyAlignment="1">
      <alignment horizontal="left" vertical="top" wrapText="1"/>
    </xf>
    <xf numFmtId="0" fontId="45" fillId="0" borderId="8" xfId="2" quotePrefix="1" applyFont="1" applyBorder="1" applyAlignment="1">
      <alignment horizontal="left" vertical="top" wrapText="1"/>
    </xf>
    <xf numFmtId="0" fontId="50" fillId="14" borderId="42" xfId="3" applyFont="1" applyFill="1" applyBorder="1" applyAlignment="1">
      <alignment horizontal="center" vertical="center" wrapText="1"/>
    </xf>
    <xf numFmtId="0" fontId="50" fillId="14" borderId="43" xfId="3" applyFont="1" applyFill="1" applyBorder="1" applyAlignment="1">
      <alignment horizontal="center" vertical="center" wrapText="1"/>
    </xf>
    <xf numFmtId="0" fontId="50" fillId="14" borderId="44" xfId="2" applyFont="1" applyFill="1" applyBorder="1" applyAlignment="1">
      <alignment horizontal="center" vertical="center"/>
    </xf>
    <xf numFmtId="0" fontId="50"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5" fillId="7" borderId="75" xfId="0" applyFont="1" applyFill="1" applyBorder="1" applyAlignment="1">
      <alignment horizontal="center" vertical="center" wrapText="1"/>
    </xf>
    <xf numFmtId="0" fontId="65" fillId="7" borderId="22" xfId="0" applyFont="1" applyFill="1" applyBorder="1" applyAlignment="1">
      <alignment horizontal="center" vertical="center" wrapText="1"/>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65" fillId="7" borderId="66" xfId="0" applyFont="1" applyFill="1" applyBorder="1" applyAlignment="1">
      <alignment horizontal="center" vertical="center" wrapText="1"/>
    </xf>
    <xf numFmtId="0" fontId="65" fillId="7" borderId="65" xfId="0" applyFont="1" applyFill="1" applyBorder="1" applyAlignment="1">
      <alignment horizontal="center" vertical="center" wrapText="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65" fillId="7" borderId="79" xfId="0" applyFont="1" applyFill="1" applyBorder="1" applyAlignment="1">
      <alignment horizontal="center" vertical="center" wrapText="1"/>
    </xf>
    <xf numFmtId="0" fontId="65" fillId="7" borderId="72" xfId="0" applyFont="1" applyFill="1" applyBorder="1" applyAlignment="1">
      <alignment horizontal="center" vertical="center" wrapText="1"/>
    </xf>
    <xf numFmtId="0" fontId="65" fillId="7" borderId="71" xfId="0" applyFont="1" applyFill="1" applyBorder="1" applyAlignment="1">
      <alignment horizontal="center" vertical="center" wrapText="1"/>
    </xf>
    <xf numFmtId="0" fontId="65" fillId="7" borderId="73" xfId="0" applyFont="1" applyFill="1" applyBorder="1" applyAlignment="1">
      <alignment horizontal="center" vertical="center" wrapText="1"/>
    </xf>
    <xf numFmtId="0" fontId="65" fillId="7" borderId="67" xfId="0" applyFont="1" applyFill="1" applyBorder="1" applyAlignment="1">
      <alignment horizontal="center" vertical="center" wrapText="1"/>
    </xf>
    <xf numFmtId="0" fontId="65" fillId="7" borderId="68" xfId="0" applyFont="1" applyFill="1" applyBorder="1" applyAlignment="1">
      <alignment horizontal="center" vertical="center" wrapText="1"/>
    </xf>
    <xf numFmtId="0" fontId="65" fillId="7" borderId="72" xfId="0" applyFont="1" applyFill="1" applyBorder="1" applyAlignment="1">
      <alignment horizontal="center" vertical="center"/>
    </xf>
    <xf numFmtId="0" fontId="65" fillId="7" borderId="71" xfId="0" applyFont="1" applyFill="1" applyBorder="1" applyAlignment="1">
      <alignment horizontal="center" vertical="center"/>
    </xf>
    <xf numFmtId="0" fontId="65" fillId="7" borderId="73" xfId="0" applyFont="1" applyFill="1" applyBorder="1" applyAlignment="1">
      <alignment horizontal="center" vertical="center"/>
    </xf>
    <xf numFmtId="0" fontId="65" fillId="7" borderId="75" xfId="0" applyFont="1" applyFill="1" applyBorder="1" applyAlignment="1">
      <alignment horizontal="center" vertical="center" textRotation="90" wrapText="1"/>
    </xf>
    <xf numFmtId="0" fontId="65" fillId="7" borderId="22" xfId="0" applyFont="1" applyFill="1" applyBorder="1" applyAlignment="1">
      <alignment horizontal="center" vertical="center" textRotation="90" wrapText="1"/>
    </xf>
    <xf numFmtId="0" fontId="48" fillId="0" borderId="21" xfId="0" applyFont="1" applyBorder="1" applyAlignment="1" applyProtection="1">
      <alignment horizontal="center" vertical="center" wrapText="1"/>
      <protection hidden="1"/>
    </xf>
    <xf numFmtId="0" fontId="61" fillId="0" borderId="76" xfId="0" applyFont="1" applyBorder="1" applyAlignment="1">
      <alignment horizontal="center" vertical="center" wrapText="1"/>
    </xf>
    <xf numFmtId="0" fontId="61" fillId="0" borderId="77" xfId="0" applyFont="1" applyBorder="1" applyAlignment="1">
      <alignment horizontal="center" vertical="center" wrapText="1"/>
    </xf>
    <xf numFmtId="0" fontId="61" fillId="0" borderId="78" xfId="0" applyFont="1" applyBorder="1" applyAlignment="1">
      <alignment horizontal="center" vertical="center" wrapText="1"/>
    </xf>
    <xf numFmtId="0" fontId="62" fillId="0" borderId="76" xfId="0" applyFont="1" applyBorder="1" applyAlignment="1">
      <alignment horizontal="center" vertical="center" wrapText="1"/>
    </xf>
    <xf numFmtId="0" fontId="62" fillId="0" borderId="77" xfId="0" applyFont="1" applyBorder="1" applyAlignment="1">
      <alignment horizontal="center" vertical="center" wrapText="1"/>
    </xf>
    <xf numFmtId="0" fontId="62" fillId="0" borderId="78" xfId="0" applyFont="1" applyBorder="1" applyAlignment="1">
      <alignment horizontal="center" vertical="center" wrapText="1"/>
    </xf>
    <xf numFmtId="0" fontId="58" fillId="0" borderId="67"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58" fillId="0" borderId="66" xfId="0" applyFont="1" applyBorder="1" applyAlignment="1" applyProtection="1">
      <alignment horizontal="center" vertical="center"/>
      <protection locked="0"/>
    </xf>
    <xf numFmtId="0" fontId="58" fillId="0" borderId="63" xfId="0" applyFont="1" applyBorder="1" applyAlignment="1" applyProtection="1">
      <alignment horizontal="center" vertical="center"/>
      <protection locked="0"/>
    </xf>
    <xf numFmtId="0" fontId="58" fillId="0" borderId="0" xfId="0" applyFont="1" applyAlignment="1" applyProtection="1">
      <alignment horizontal="center" vertical="center"/>
      <protection locked="0"/>
    </xf>
    <xf numFmtId="0" fontId="58" fillId="0" borderId="64" xfId="0" applyFont="1" applyBorder="1" applyAlignment="1" applyProtection="1">
      <alignment horizontal="center" vertical="center"/>
      <protection locked="0"/>
    </xf>
    <xf numFmtId="0" fontId="58" fillId="0" borderId="68" xfId="0" applyFont="1" applyBorder="1" applyAlignment="1" applyProtection="1">
      <alignment horizontal="center" vertical="center"/>
      <protection locked="0"/>
    </xf>
    <xf numFmtId="0" fontId="58" fillId="0" borderId="57" xfId="0" applyFont="1" applyBorder="1" applyAlignment="1" applyProtection="1">
      <alignment horizontal="center" vertical="center"/>
      <protection locked="0"/>
    </xf>
    <xf numFmtId="0" fontId="58" fillId="0" borderId="65" xfId="0" applyFont="1" applyBorder="1" applyAlignment="1" applyProtection="1">
      <alignment horizontal="center" vertical="center"/>
      <protection locked="0"/>
    </xf>
    <xf numFmtId="0" fontId="55" fillId="0" borderId="72" xfId="0" applyFont="1" applyBorder="1" applyAlignment="1">
      <alignment horizontal="left" vertical="center" wrapText="1"/>
    </xf>
    <xf numFmtId="0" fontId="55" fillId="0" borderId="71" xfId="0" applyFont="1" applyBorder="1" applyAlignment="1">
      <alignment horizontal="left" vertical="center" wrapText="1"/>
    </xf>
    <xf numFmtId="0" fontId="46" fillId="0" borderId="72" xfId="0" applyFont="1" applyBorder="1" applyAlignment="1">
      <alignment horizontal="center" vertical="center" wrapText="1"/>
    </xf>
    <xf numFmtId="0" fontId="46" fillId="0" borderId="71" xfId="0" applyFont="1" applyBorder="1" applyAlignment="1">
      <alignment horizontal="center" vertical="center" wrapText="1"/>
    </xf>
    <xf numFmtId="0" fontId="46" fillId="0" borderId="73" xfId="0" applyFont="1" applyBorder="1" applyAlignment="1">
      <alignment horizontal="center" vertical="center" wrapText="1"/>
    </xf>
    <xf numFmtId="0" fontId="56" fillId="0" borderId="72" xfId="0" applyFont="1" applyBorder="1" applyAlignment="1">
      <alignment horizontal="center" vertical="center" wrapText="1"/>
    </xf>
    <xf numFmtId="0" fontId="56" fillId="0" borderId="71" xfId="0" applyFont="1" applyBorder="1" applyAlignment="1">
      <alignment horizontal="center" vertical="center" wrapText="1"/>
    </xf>
    <xf numFmtId="0" fontId="56" fillId="0" borderId="73" xfId="0" applyFont="1" applyBorder="1" applyAlignment="1">
      <alignment horizontal="center" vertical="center" wrapText="1"/>
    </xf>
    <xf numFmtId="0" fontId="65" fillId="7" borderId="75" xfId="0" applyFont="1" applyFill="1" applyBorder="1" applyAlignment="1">
      <alignment horizontal="center" vertical="center" textRotation="90"/>
    </xf>
    <xf numFmtId="0" fontId="65" fillId="7" borderId="22" xfId="0" applyFont="1" applyFill="1" applyBorder="1" applyAlignment="1">
      <alignment horizontal="center" vertical="center" textRotation="90"/>
    </xf>
    <xf numFmtId="0" fontId="65" fillId="7" borderId="21" xfId="0" applyFont="1" applyFill="1" applyBorder="1" applyAlignment="1">
      <alignment horizontal="center" vertical="center" wrapText="1"/>
    </xf>
    <xf numFmtId="0" fontId="69" fillId="0" borderId="21" xfId="0" applyFont="1" applyBorder="1" applyAlignment="1" applyProtection="1">
      <alignment horizontal="center" vertical="center" wrapText="1"/>
      <protection hidden="1"/>
    </xf>
    <xf numFmtId="0" fontId="65" fillId="7" borderId="75" xfId="0" applyFont="1" applyFill="1" applyBorder="1" applyAlignment="1">
      <alignment horizontal="center" vertical="center"/>
    </xf>
    <xf numFmtId="0" fontId="65" fillId="7" borderId="22" xfId="0" applyFont="1" applyFill="1" applyBorder="1" applyAlignment="1">
      <alignment horizontal="center" vertical="center"/>
    </xf>
    <xf numFmtId="0" fontId="1" fillId="0" borderId="21" xfId="0" applyFont="1" applyBorder="1" applyAlignment="1">
      <alignment horizontal="center" vertical="center" wrapText="1"/>
    </xf>
    <xf numFmtId="0" fontId="48" fillId="0" borderId="75" xfId="0" applyFont="1" applyBorder="1" applyAlignment="1" applyProtection="1">
      <alignment horizontal="center" vertical="top" wrapText="1"/>
      <protection hidden="1"/>
    </xf>
    <xf numFmtId="0" fontId="48" fillId="0" borderId="22" xfId="0" applyFont="1" applyBorder="1" applyAlignment="1" applyProtection="1">
      <alignment horizontal="center" vertical="top" wrapText="1"/>
      <protection hidden="1"/>
    </xf>
    <xf numFmtId="9" fontId="1" fillId="0" borderId="75" xfId="0" applyNumberFormat="1" applyFont="1" applyBorder="1" applyAlignment="1" applyProtection="1">
      <alignment horizontal="center" vertical="top" wrapText="1"/>
      <protection hidden="1"/>
    </xf>
    <xf numFmtId="9" fontId="1" fillId="0" borderId="22" xfId="0" applyNumberFormat="1" applyFont="1" applyBorder="1" applyAlignment="1" applyProtection="1">
      <alignment horizontal="center" vertical="top" wrapText="1"/>
      <protection hidden="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2" fillId="0" borderId="0" xfId="0" applyFont="1" applyAlignment="1">
      <alignment horizontal="center" vertical="center" wrapText="1"/>
    </xf>
    <xf numFmtId="0" fontId="38" fillId="11" borderId="13" xfId="0" applyFont="1" applyFill="1" applyBorder="1" applyAlignment="1">
      <alignment horizontal="center" vertical="center" wrapText="1" readingOrder="1"/>
    </xf>
    <xf numFmtId="0" fontId="38" fillId="11" borderId="14" xfId="0" applyFont="1" applyFill="1" applyBorder="1" applyAlignment="1">
      <alignment horizontal="center" vertical="center" wrapText="1" readingOrder="1"/>
    </xf>
    <xf numFmtId="0" fontId="38" fillId="11" borderId="15" xfId="0" applyFont="1" applyFill="1" applyBorder="1" applyAlignment="1">
      <alignment horizontal="center" vertical="center" wrapText="1" readingOrder="1"/>
    </xf>
    <xf numFmtId="0" fontId="38" fillId="11" borderId="16" xfId="0" applyFont="1" applyFill="1" applyBorder="1" applyAlignment="1">
      <alignment horizontal="center" vertical="center" wrapText="1" readingOrder="1"/>
    </xf>
    <xf numFmtId="0" fontId="38" fillId="11" borderId="0" xfId="0" applyFont="1" applyFill="1" applyAlignment="1">
      <alignment horizontal="center" vertical="center" wrapText="1" readingOrder="1"/>
    </xf>
    <xf numFmtId="0" fontId="38" fillId="11" borderId="17" xfId="0" applyFont="1" applyFill="1" applyBorder="1" applyAlignment="1">
      <alignment horizontal="center" vertical="center" wrapText="1" readingOrder="1"/>
    </xf>
    <xf numFmtId="0" fontId="38" fillId="11" borderId="18" xfId="0" applyFont="1" applyFill="1" applyBorder="1" applyAlignment="1">
      <alignment horizontal="center" vertical="center" wrapText="1" readingOrder="1"/>
    </xf>
    <xf numFmtId="0" fontId="38" fillId="11" borderId="19" xfId="0" applyFont="1" applyFill="1" applyBorder="1" applyAlignment="1">
      <alignment horizontal="center" vertical="center" wrapText="1" readingOrder="1"/>
    </xf>
    <xf numFmtId="0" fontId="38" fillId="11" borderId="20" xfId="0" applyFont="1" applyFill="1" applyBorder="1" applyAlignment="1">
      <alignment horizontal="center" vertical="center" wrapText="1" readingOrder="1"/>
    </xf>
    <xf numFmtId="0" fontId="39" fillId="0" borderId="5" xfId="0" applyFont="1" applyBorder="1" applyAlignment="1">
      <alignment horizontal="center" vertical="center" wrapText="1"/>
    </xf>
    <xf numFmtId="0" fontId="39" fillId="0" borderId="12" xfId="0" applyFont="1" applyBorder="1" applyAlignment="1">
      <alignment horizontal="center" vertical="center"/>
    </xf>
    <xf numFmtId="0" fontId="39" fillId="0" borderId="7" xfId="0" applyFont="1" applyBorder="1" applyAlignment="1">
      <alignment horizontal="center" vertical="center" wrapText="1"/>
    </xf>
    <xf numFmtId="0" fontId="39" fillId="0" borderId="0" xfId="0" applyFont="1" applyAlignment="1">
      <alignment horizontal="center" vertical="center"/>
    </xf>
    <xf numFmtId="0" fontId="39" fillId="0" borderId="7"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8" fillId="12" borderId="13" xfId="0" applyFont="1" applyFill="1" applyBorder="1" applyAlignment="1">
      <alignment horizontal="center" vertical="center" wrapText="1" readingOrder="1"/>
    </xf>
    <xf numFmtId="0" fontId="38" fillId="12" borderId="14" xfId="0" applyFont="1" applyFill="1" applyBorder="1" applyAlignment="1">
      <alignment horizontal="center" vertical="center" wrapText="1" readingOrder="1"/>
    </xf>
    <xf numFmtId="0" fontId="38" fillId="12" borderId="15" xfId="0" applyFont="1" applyFill="1" applyBorder="1" applyAlignment="1">
      <alignment horizontal="center" vertical="center" wrapText="1" readingOrder="1"/>
    </xf>
    <xf numFmtId="0" fontId="38" fillId="12" borderId="16" xfId="0" applyFont="1" applyFill="1" applyBorder="1" applyAlignment="1">
      <alignment horizontal="center" vertical="center" wrapText="1" readingOrder="1"/>
    </xf>
    <xf numFmtId="0" fontId="38" fillId="12" borderId="0" xfId="0" applyFont="1" applyFill="1" applyAlignment="1">
      <alignment horizontal="center" vertical="center" wrapText="1" readingOrder="1"/>
    </xf>
    <xf numFmtId="0" fontId="38" fillId="12" borderId="17" xfId="0" applyFont="1" applyFill="1" applyBorder="1" applyAlignment="1">
      <alignment horizontal="center" vertical="center" wrapText="1" readingOrder="1"/>
    </xf>
    <xf numFmtId="0" fontId="38" fillId="12" borderId="18" xfId="0" applyFont="1" applyFill="1" applyBorder="1" applyAlignment="1">
      <alignment horizontal="center" vertical="center" wrapText="1" readingOrder="1"/>
    </xf>
    <xf numFmtId="0" fontId="38" fillId="12" borderId="19" xfId="0" applyFont="1" applyFill="1" applyBorder="1" applyAlignment="1">
      <alignment horizontal="center" vertical="center" wrapText="1" readingOrder="1"/>
    </xf>
    <xf numFmtId="0" fontId="38" fillId="12" borderId="20" xfId="0" applyFont="1" applyFill="1" applyBorder="1" applyAlignment="1">
      <alignment horizontal="center" vertical="center" wrapText="1" readingOrder="1"/>
    </xf>
    <xf numFmtId="0" fontId="37" fillId="0" borderId="0" xfId="0" applyFont="1" applyAlignment="1">
      <alignment horizontal="center" vertical="center" wrapText="1"/>
    </xf>
    <xf numFmtId="0" fontId="20" fillId="0" borderId="0" xfId="0" applyFont="1" applyAlignment="1">
      <alignment horizontal="center" vertical="center" wrapText="1"/>
    </xf>
    <xf numFmtId="0" fontId="39" fillId="0" borderId="6" xfId="0" applyFont="1" applyBorder="1" applyAlignment="1">
      <alignment horizontal="center" vertical="center"/>
    </xf>
    <xf numFmtId="0" fontId="39" fillId="0" borderId="8" xfId="0" applyFont="1" applyBorder="1" applyAlignment="1">
      <alignment horizontal="center" vertical="center"/>
    </xf>
    <xf numFmtId="0" fontId="39" fillId="0" borderId="10" xfId="0" applyFont="1" applyBorder="1" applyAlignment="1">
      <alignment horizontal="center" vertical="center"/>
    </xf>
    <xf numFmtId="0" fontId="38" fillId="5" borderId="13" xfId="0" applyFont="1" applyFill="1" applyBorder="1" applyAlignment="1">
      <alignment horizontal="center" vertical="center" wrapText="1" readingOrder="1"/>
    </xf>
    <xf numFmtId="0" fontId="38" fillId="5" borderId="14" xfId="0" applyFont="1" applyFill="1" applyBorder="1" applyAlignment="1">
      <alignment horizontal="center" vertical="center" wrapText="1" readingOrder="1"/>
    </xf>
    <xf numFmtId="0" fontId="38" fillId="5" borderId="15" xfId="0" applyFont="1" applyFill="1" applyBorder="1" applyAlignment="1">
      <alignment horizontal="center" vertical="center" wrapText="1" readingOrder="1"/>
    </xf>
    <xf numFmtId="0" fontId="38" fillId="5" borderId="16" xfId="0" applyFont="1" applyFill="1" applyBorder="1" applyAlignment="1">
      <alignment horizontal="center" vertical="center" wrapText="1" readingOrder="1"/>
    </xf>
    <xf numFmtId="0" fontId="38" fillId="5" borderId="0" xfId="0" applyFont="1" applyFill="1" applyAlignment="1">
      <alignment horizontal="center" vertical="center" wrapText="1" readingOrder="1"/>
    </xf>
    <xf numFmtId="0" fontId="38" fillId="5" borderId="17" xfId="0" applyFont="1" applyFill="1" applyBorder="1" applyAlignment="1">
      <alignment horizontal="center" vertical="center" wrapText="1" readingOrder="1"/>
    </xf>
    <xf numFmtId="0" fontId="38" fillId="5" borderId="18" xfId="0" applyFont="1" applyFill="1" applyBorder="1" applyAlignment="1">
      <alignment horizontal="center" vertical="center" wrapText="1" readingOrder="1"/>
    </xf>
    <xf numFmtId="0" fontId="38" fillId="5" borderId="19" xfId="0" applyFont="1" applyFill="1" applyBorder="1" applyAlignment="1">
      <alignment horizontal="center" vertical="center" wrapText="1" readingOrder="1"/>
    </xf>
    <xf numFmtId="0" fontId="38" fillId="5" borderId="20" xfId="0" applyFont="1" applyFill="1" applyBorder="1" applyAlignment="1">
      <alignment horizontal="center" vertical="center" wrapText="1" readingOrder="1"/>
    </xf>
    <xf numFmtId="0" fontId="38" fillId="13" borderId="13" xfId="0" applyFont="1" applyFill="1" applyBorder="1" applyAlignment="1">
      <alignment horizontal="center" vertical="center" wrapText="1" readingOrder="1"/>
    </xf>
    <xf numFmtId="0" fontId="38" fillId="13" borderId="14" xfId="0" applyFont="1" applyFill="1" applyBorder="1" applyAlignment="1">
      <alignment horizontal="center" vertical="center" wrapText="1" readingOrder="1"/>
    </xf>
    <xf numFmtId="0" fontId="38" fillId="13" borderId="15" xfId="0" applyFont="1" applyFill="1" applyBorder="1" applyAlignment="1">
      <alignment horizontal="center" vertical="center" wrapText="1" readingOrder="1"/>
    </xf>
    <xf numFmtId="0" fontId="38" fillId="13" borderId="16" xfId="0" applyFont="1" applyFill="1" applyBorder="1" applyAlignment="1">
      <alignment horizontal="center" vertical="center" wrapText="1" readingOrder="1"/>
    </xf>
    <xf numFmtId="0" fontId="38" fillId="13" borderId="0" xfId="0" applyFont="1" applyFill="1" applyAlignment="1">
      <alignment horizontal="center" vertical="center" wrapText="1" readingOrder="1"/>
    </xf>
    <xf numFmtId="0" fontId="38" fillId="13" borderId="17" xfId="0" applyFont="1" applyFill="1" applyBorder="1" applyAlignment="1">
      <alignment horizontal="center" vertical="center" wrapText="1" readingOrder="1"/>
    </xf>
    <xf numFmtId="0" fontId="38" fillId="13" borderId="18" xfId="0" applyFont="1" applyFill="1" applyBorder="1" applyAlignment="1">
      <alignment horizontal="center" vertical="center" wrapText="1" readingOrder="1"/>
    </xf>
    <xf numFmtId="0" fontId="38" fillId="13" borderId="19" xfId="0" applyFont="1" applyFill="1" applyBorder="1" applyAlignment="1">
      <alignment horizontal="center" vertical="center" wrapText="1" readingOrder="1"/>
    </xf>
    <xf numFmtId="0" fontId="38" fillId="13" borderId="20" xfId="0" applyFont="1" applyFill="1" applyBorder="1" applyAlignment="1">
      <alignment horizontal="center" vertical="center" wrapText="1" readingOrder="1"/>
    </xf>
    <xf numFmtId="0" fontId="39" fillId="0" borderId="12" xfId="0" applyFont="1" applyBorder="1" applyAlignment="1">
      <alignment horizontal="center" vertical="center" wrapText="1"/>
    </xf>
    <xf numFmtId="0" fontId="21" fillId="0" borderId="0" xfId="0" applyFont="1" applyAlignment="1">
      <alignment horizontal="center" vertical="center"/>
    </xf>
    <xf numFmtId="0" fontId="41" fillId="0" borderId="0" xfId="0" applyFont="1" applyAlignment="1">
      <alignment horizontal="center" vertical="center"/>
    </xf>
    <xf numFmtId="0" fontId="36" fillId="15" borderId="23" xfId="0" applyFont="1" applyFill="1" applyBorder="1" applyAlignment="1">
      <alignment horizontal="center" vertical="center" wrapText="1" readingOrder="1"/>
    </xf>
    <xf numFmtId="0" fontId="36" fillId="15" borderId="24" xfId="0" applyFont="1" applyFill="1" applyBorder="1" applyAlignment="1">
      <alignment horizontal="center" vertical="center" wrapText="1" readingOrder="1"/>
    </xf>
    <xf numFmtId="0" fontId="36" fillId="15" borderId="35" xfId="0" applyFont="1" applyFill="1" applyBorder="1" applyAlignment="1">
      <alignment horizontal="center" vertical="center" wrapText="1" readingOrder="1"/>
    </xf>
    <xf numFmtId="0" fontId="31" fillId="3" borderId="0" xfId="0" applyFont="1" applyFill="1" applyAlignment="1">
      <alignment horizontal="justify" vertical="center" wrapText="1"/>
    </xf>
    <xf numFmtId="0" fontId="33" fillId="15" borderId="32" xfId="0" applyFont="1" applyFill="1" applyBorder="1" applyAlignment="1">
      <alignment horizontal="center" vertical="center" wrapText="1" readingOrder="1"/>
    </xf>
    <xf numFmtId="0" fontId="33" fillId="15" borderId="33" xfId="0" applyFont="1" applyFill="1" applyBorder="1" applyAlignment="1">
      <alignment horizontal="center" vertical="center" wrapText="1" readingOrder="1"/>
    </xf>
    <xf numFmtId="0" fontId="33" fillId="3" borderId="30" xfId="0" applyFont="1" applyFill="1" applyBorder="1" applyAlignment="1">
      <alignment horizontal="center" vertical="center" wrapText="1" readingOrder="1"/>
    </xf>
    <xf numFmtId="0" fontId="33" fillId="3" borderId="25" xfId="0" applyFont="1" applyFill="1" applyBorder="1" applyAlignment="1">
      <alignment horizontal="center" vertical="center" wrapText="1" readingOrder="1"/>
    </xf>
    <xf numFmtId="0" fontId="33" fillId="3" borderId="22" xfId="0" applyFont="1" applyFill="1" applyBorder="1" applyAlignment="1">
      <alignment horizontal="center" vertical="center" wrapText="1" readingOrder="1"/>
    </xf>
    <xf numFmtId="0" fontId="33" fillId="3" borderId="21" xfId="0" applyFont="1" applyFill="1" applyBorder="1" applyAlignment="1">
      <alignment horizontal="center" vertical="center" wrapText="1" readingOrder="1"/>
    </xf>
    <xf numFmtId="0" fontId="33" fillId="3" borderId="27" xfId="0" applyFont="1" applyFill="1" applyBorder="1" applyAlignment="1">
      <alignment horizontal="center" vertical="center" wrapText="1" readingOrder="1"/>
    </xf>
    <xf numFmtId="0" fontId="33"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FFFF00"/>
        </patternFill>
      </fill>
    </dxf>
    <dxf>
      <fill>
        <patternFill>
          <bgColor rgb="FF92D050"/>
        </patternFill>
      </fill>
    </dxf>
    <dxf>
      <fill>
        <patternFill>
          <bgColor rgb="FFC00000"/>
        </patternFill>
      </fill>
    </dxf>
    <dxf>
      <fill>
        <patternFill>
          <bgColor theme="9" tint="-0.24994659260841701"/>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657358</xdr:colOff>
      <xdr:row>0</xdr:row>
      <xdr:rowOff>107324</xdr:rowOff>
    </xdr:from>
    <xdr:to>
      <xdr:col>4</xdr:col>
      <xdr:colOff>362217</xdr:colOff>
      <xdr:row>4</xdr:row>
      <xdr:rowOff>0</xdr:rowOff>
    </xdr:to>
    <xdr:pic>
      <xdr:nvPicPr>
        <xdr:cNvPr id="2" name="Imagen 1">
          <a:extLst>
            <a:ext uri="{FF2B5EF4-FFF2-40B4-BE49-F238E27FC236}">
              <a16:creationId xmlns:a16="http://schemas.microsoft.com/office/drawing/2014/main" id="{1DB74EA6-16F8-48D2-8E5B-35F9EF304F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914" y="107324"/>
          <a:ext cx="2253803" cy="114031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30" zoomScaleNormal="130" workbookViewId="0">
      <selection activeCell="B38" sqref="B38"/>
    </sheetView>
  </sheetViews>
  <sheetFormatPr baseColWidth="10" defaultColWidth="11.42578125" defaultRowHeight="15"/>
  <cols>
    <col min="1" max="1" width="2.7109375" style="64" customWidth="1"/>
    <col min="2" max="3" width="24.7109375" style="64" customWidth="1"/>
    <col min="4" max="4" width="16" style="64" customWidth="1"/>
    <col min="5" max="5" width="24.7109375" style="64" customWidth="1"/>
    <col min="6" max="6" width="27.7109375" style="64" customWidth="1"/>
    <col min="7" max="8" width="24.7109375" style="64" customWidth="1"/>
    <col min="9" max="16384" width="11.42578125" style="64"/>
  </cols>
  <sheetData>
    <row r="1" spans="2:8" ht="15.75" thickBot="1"/>
    <row r="2" spans="2:8" ht="18">
      <c r="B2" s="218" t="s">
        <v>162</v>
      </c>
      <c r="C2" s="219"/>
      <c r="D2" s="219"/>
      <c r="E2" s="219"/>
      <c r="F2" s="219"/>
      <c r="G2" s="219"/>
      <c r="H2" s="220"/>
    </row>
    <row r="3" spans="2:8">
      <c r="B3" s="65"/>
      <c r="C3" s="66"/>
      <c r="D3" s="66"/>
      <c r="E3" s="66"/>
      <c r="F3" s="66"/>
      <c r="G3" s="66"/>
      <c r="H3" s="67"/>
    </row>
    <row r="4" spans="2:8" ht="63" customHeight="1">
      <c r="B4" s="221" t="s">
        <v>205</v>
      </c>
      <c r="C4" s="222"/>
      <c r="D4" s="222"/>
      <c r="E4" s="222"/>
      <c r="F4" s="222"/>
      <c r="G4" s="222"/>
      <c r="H4" s="223"/>
    </row>
    <row r="5" spans="2:8" ht="63" customHeight="1">
      <c r="B5" s="224"/>
      <c r="C5" s="225"/>
      <c r="D5" s="225"/>
      <c r="E5" s="225"/>
      <c r="F5" s="225"/>
      <c r="G5" s="225"/>
      <c r="H5" s="226"/>
    </row>
    <row r="6" spans="2:8" ht="16.5">
      <c r="B6" s="227" t="s">
        <v>160</v>
      </c>
      <c r="C6" s="228"/>
      <c r="D6" s="228"/>
      <c r="E6" s="228"/>
      <c r="F6" s="228"/>
      <c r="G6" s="228"/>
      <c r="H6" s="229"/>
    </row>
    <row r="7" spans="2:8" ht="95.25" customHeight="1">
      <c r="B7" s="237" t="s">
        <v>165</v>
      </c>
      <c r="C7" s="238"/>
      <c r="D7" s="238"/>
      <c r="E7" s="238"/>
      <c r="F7" s="238"/>
      <c r="G7" s="238"/>
      <c r="H7" s="239"/>
    </row>
    <row r="8" spans="2:8" ht="16.5">
      <c r="B8" s="101"/>
      <c r="C8" s="102"/>
      <c r="D8" s="102"/>
      <c r="E8" s="102"/>
      <c r="F8" s="102"/>
      <c r="G8" s="102"/>
      <c r="H8" s="103"/>
    </row>
    <row r="9" spans="2:8" ht="16.5" customHeight="1">
      <c r="B9" s="230" t="s">
        <v>198</v>
      </c>
      <c r="C9" s="231"/>
      <c r="D9" s="231"/>
      <c r="E9" s="231"/>
      <c r="F9" s="231"/>
      <c r="G9" s="231"/>
      <c r="H9" s="232"/>
    </row>
    <row r="10" spans="2:8" ht="44.25" customHeight="1">
      <c r="B10" s="230"/>
      <c r="C10" s="231"/>
      <c r="D10" s="231"/>
      <c r="E10" s="231"/>
      <c r="F10" s="231"/>
      <c r="G10" s="231"/>
      <c r="H10" s="232"/>
    </row>
    <row r="11" spans="2:8" ht="15.75" thickBot="1">
      <c r="B11" s="90"/>
      <c r="C11" s="93"/>
      <c r="D11" s="98"/>
      <c r="E11" s="99"/>
      <c r="F11" s="99"/>
      <c r="G11" s="100"/>
      <c r="H11" s="94"/>
    </row>
    <row r="12" spans="2:8" ht="15.75" thickTop="1">
      <c r="B12" s="90"/>
      <c r="C12" s="233" t="s">
        <v>161</v>
      </c>
      <c r="D12" s="234"/>
      <c r="E12" s="235" t="s">
        <v>199</v>
      </c>
      <c r="F12" s="236"/>
      <c r="G12" s="93"/>
      <c r="H12" s="94"/>
    </row>
    <row r="13" spans="2:8" ht="35.25" customHeight="1">
      <c r="B13" s="90"/>
      <c r="C13" s="205" t="s">
        <v>192</v>
      </c>
      <c r="D13" s="206"/>
      <c r="E13" s="207" t="s">
        <v>197</v>
      </c>
      <c r="F13" s="208"/>
      <c r="G13" s="93"/>
      <c r="H13" s="94"/>
    </row>
    <row r="14" spans="2:8" ht="17.25" customHeight="1">
      <c r="B14" s="90"/>
      <c r="C14" s="205" t="s">
        <v>193</v>
      </c>
      <c r="D14" s="206"/>
      <c r="E14" s="207" t="s">
        <v>195</v>
      </c>
      <c r="F14" s="208"/>
      <c r="G14" s="93"/>
      <c r="H14" s="94"/>
    </row>
    <row r="15" spans="2:8" ht="19.5" customHeight="1">
      <c r="B15" s="90"/>
      <c r="C15" s="205" t="s">
        <v>194</v>
      </c>
      <c r="D15" s="206"/>
      <c r="E15" s="207" t="s">
        <v>196</v>
      </c>
      <c r="F15" s="208"/>
      <c r="G15" s="93"/>
      <c r="H15" s="94"/>
    </row>
    <row r="16" spans="2:8" ht="69.75" customHeight="1">
      <c r="B16" s="90"/>
      <c r="C16" s="205" t="s">
        <v>163</v>
      </c>
      <c r="D16" s="206"/>
      <c r="E16" s="207" t="s">
        <v>164</v>
      </c>
      <c r="F16" s="208"/>
      <c r="G16" s="93"/>
      <c r="H16" s="94"/>
    </row>
    <row r="17" spans="2:8" ht="34.5" customHeight="1">
      <c r="B17" s="90"/>
      <c r="C17" s="209" t="s">
        <v>2</v>
      </c>
      <c r="D17" s="210"/>
      <c r="E17" s="201" t="s">
        <v>206</v>
      </c>
      <c r="F17" s="202"/>
      <c r="G17" s="93"/>
      <c r="H17" s="94"/>
    </row>
    <row r="18" spans="2:8" ht="27.75" customHeight="1">
      <c r="B18" s="90"/>
      <c r="C18" s="209" t="s">
        <v>3</v>
      </c>
      <c r="D18" s="210"/>
      <c r="E18" s="201" t="s">
        <v>207</v>
      </c>
      <c r="F18" s="202"/>
      <c r="G18" s="93"/>
      <c r="H18" s="94"/>
    </row>
    <row r="19" spans="2:8" ht="28.5" customHeight="1">
      <c r="B19" s="90"/>
      <c r="C19" s="209" t="s">
        <v>41</v>
      </c>
      <c r="D19" s="210"/>
      <c r="E19" s="201" t="s">
        <v>208</v>
      </c>
      <c r="F19" s="202"/>
      <c r="G19" s="93"/>
      <c r="H19" s="94"/>
    </row>
    <row r="20" spans="2:8" ht="72.75" customHeight="1">
      <c r="B20" s="90"/>
      <c r="C20" s="209" t="s">
        <v>1</v>
      </c>
      <c r="D20" s="210"/>
      <c r="E20" s="201" t="s">
        <v>209</v>
      </c>
      <c r="F20" s="202"/>
      <c r="G20" s="93"/>
      <c r="H20" s="94"/>
    </row>
    <row r="21" spans="2:8" ht="64.5" customHeight="1">
      <c r="B21" s="90"/>
      <c r="C21" s="209" t="s">
        <v>49</v>
      </c>
      <c r="D21" s="210"/>
      <c r="E21" s="201" t="s">
        <v>167</v>
      </c>
      <c r="F21" s="202"/>
      <c r="G21" s="93"/>
      <c r="H21" s="94"/>
    </row>
    <row r="22" spans="2:8" ht="71.25" customHeight="1">
      <c r="B22" s="90"/>
      <c r="C22" s="209" t="s">
        <v>166</v>
      </c>
      <c r="D22" s="210"/>
      <c r="E22" s="201" t="s">
        <v>168</v>
      </c>
      <c r="F22" s="202"/>
      <c r="G22" s="93"/>
      <c r="H22" s="94"/>
    </row>
    <row r="23" spans="2:8" ht="55.5" customHeight="1">
      <c r="B23" s="90"/>
      <c r="C23" s="203" t="s">
        <v>169</v>
      </c>
      <c r="D23" s="204"/>
      <c r="E23" s="201" t="s">
        <v>170</v>
      </c>
      <c r="F23" s="202"/>
      <c r="G23" s="93"/>
      <c r="H23" s="94"/>
    </row>
    <row r="24" spans="2:8" ht="42" customHeight="1">
      <c r="B24" s="90"/>
      <c r="C24" s="203" t="s">
        <v>47</v>
      </c>
      <c r="D24" s="204"/>
      <c r="E24" s="201" t="s">
        <v>171</v>
      </c>
      <c r="F24" s="202"/>
      <c r="G24" s="93"/>
      <c r="H24" s="94"/>
    </row>
    <row r="25" spans="2:8" ht="59.25" customHeight="1">
      <c r="B25" s="90"/>
      <c r="C25" s="203" t="s">
        <v>159</v>
      </c>
      <c r="D25" s="204"/>
      <c r="E25" s="201" t="s">
        <v>172</v>
      </c>
      <c r="F25" s="202"/>
      <c r="G25" s="93"/>
      <c r="H25" s="94"/>
    </row>
    <row r="26" spans="2:8" ht="23.25" customHeight="1">
      <c r="B26" s="90"/>
      <c r="C26" s="203" t="s">
        <v>12</v>
      </c>
      <c r="D26" s="204"/>
      <c r="E26" s="201" t="s">
        <v>173</v>
      </c>
      <c r="F26" s="202"/>
      <c r="G26" s="93"/>
      <c r="H26" s="94"/>
    </row>
    <row r="27" spans="2:8" ht="30.75" customHeight="1">
      <c r="B27" s="90"/>
      <c r="C27" s="203" t="s">
        <v>177</v>
      </c>
      <c r="D27" s="204"/>
      <c r="E27" s="201" t="s">
        <v>174</v>
      </c>
      <c r="F27" s="202"/>
      <c r="G27" s="93"/>
      <c r="H27" s="94"/>
    </row>
    <row r="28" spans="2:8" ht="35.25" customHeight="1">
      <c r="B28" s="90"/>
      <c r="C28" s="203" t="s">
        <v>178</v>
      </c>
      <c r="D28" s="204"/>
      <c r="E28" s="201" t="s">
        <v>175</v>
      </c>
      <c r="F28" s="202"/>
      <c r="G28" s="93"/>
      <c r="H28" s="94"/>
    </row>
    <row r="29" spans="2:8" ht="33" customHeight="1">
      <c r="B29" s="90"/>
      <c r="C29" s="203" t="s">
        <v>178</v>
      </c>
      <c r="D29" s="204"/>
      <c r="E29" s="201" t="s">
        <v>175</v>
      </c>
      <c r="F29" s="202"/>
      <c r="G29" s="93"/>
      <c r="H29" s="94"/>
    </row>
    <row r="30" spans="2:8" ht="30" customHeight="1">
      <c r="B30" s="90"/>
      <c r="C30" s="203" t="s">
        <v>179</v>
      </c>
      <c r="D30" s="204"/>
      <c r="E30" s="201" t="s">
        <v>176</v>
      </c>
      <c r="F30" s="202"/>
      <c r="G30" s="93"/>
      <c r="H30" s="94"/>
    </row>
    <row r="31" spans="2:8" ht="35.25" customHeight="1">
      <c r="B31" s="90"/>
      <c r="C31" s="203" t="s">
        <v>180</v>
      </c>
      <c r="D31" s="204"/>
      <c r="E31" s="201" t="s">
        <v>181</v>
      </c>
      <c r="F31" s="202"/>
      <c r="G31" s="93"/>
      <c r="H31" s="94"/>
    </row>
    <row r="32" spans="2:8" ht="31.5" customHeight="1">
      <c r="B32" s="90"/>
      <c r="C32" s="203" t="s">
        <v>182</v>
      </c>
      <c r="D32" s="204"/>
      <c r="E32" s="201" t="s">
        <v>183</v>
      </c>
      <c r="F32" s="202"/>
      <c r="G32" s="93"/>
      <c r="H32" s="94"/>
    </row>
    <row r="33" spans="2:8" ht="35.25" customHeight="1">
      <c r="B33" s="90"/>
      <c r="C33" s="203" t="s">
        <v>184</v>
      </c>
      <c r="D33" s="204"/>
      <c r="E33" s="201" t="s">
        <v>185</v>
      </c>
      <c r="F33" s="202"/>
      <c r="G33" s="93"/>
      <c r="H33" s="94"/>
    </row>
    <row r="34" spans="2:8" ht="59.25" customHeight="1">
      <c r="B34" s="90"/>
      <c r="C34" s="203" t="s">
        <v>186</v>
      </c>
      <c r="D34" s="204"/>
      <c r="E34" s="201" t="s">
        <v>187</v>
      </c>
      <c r="F34" s="202"/>
      <c r="G34" s="93"/>
      <c r="H34" s="94"/>
    </row>
    <row r="35" spans="2:8" ht="29.25" customHeight="1">
      <c r="B35" s="90"/>
      <c r="C35" s="203" t="s">
        <v>29</v>
      </c>
      <c r="D35" s="204"/>
      <c r="E35" s="201" t="s">
        <v>188</v>
      </c>
      <c r="F35" s="202"/>
      <c r="G35" s="93"/>
      <c r="H35" s="94"/>
    </row>
    <row r="36" spans="2:8" ht="82.5" customHeight="1">
      <c r="B36" s="90"/>
      <c r="C36" s="203" t="s">
        <v>190</v>
      </c>
      <c r="D36" s="204"/>
      <c r="E36" s="201" t="s">
        <v>189</v>
      </c>
      <c r="F36" s="202"/>
      <c r="G36" s="93"/>
      <c r="H36" s="94"/>
    </row>
    <row r="37" spans="2:8" ht="46.5" customHeight="1">
      <c r="B37" s="90"/>
      <c r="C37" s="203" t="s">
        <v>38</v>
      </c>
      <c r="D37" s="204"/>
      <c r="E37" s="201" t="s">
        <v>191</v>
      </c>
      <c r="F37" s="202"/>
      <c r="G37" s="93"/>
      <c r="H37" s="94"/>
    </row>
    <row r="38" spans="2:8" ht="6.75" customHeight="1" thickBot="1">
      <c r="B38" s="90"/>
      <c r="C38" s="214"/>
      <c r="D38" s="215"/>
      <c r="E38" s="216"/>
      <c r="F38" s="217"/>
      <c r="G38" s="93"/>
      <c r="H38" s="94"/>
    </row>
    <row r="39" spans="2:8" ht="15.75" thickTop="1">
      <c r="B39" s="90"/>
      <c r="C39" s="91"/>
      <c r="D39" s="91"/>
      <c r="E39" s="92"/>
      <c r="F39" s="92"/>
      <c r="G39" s="93"/>
      <c r="H39" s="94"/>
    </row>
    <row r="40" spans="2:8" ht="21" customHeight="1">
      <c r="B40" s="211" t="s">
        <v>200</v>
      </c>
      <c r="C40" s="212"/>
      <c r="D40" s="212"/>
      <c r="E40" s="212"/>
      <c r="F40" s="212"/>
      <c r="G40" s="212"/>
      <c r="H40" s="213"/>
    </row>
    <row r="41" spans="2:8" ht="20.25" customHeight="1">
      <c r="B41" s="211" t="s">
        <v>201</v>
      </c>
      <c r="C41" s="212"/>
      <c r="D41" s="212"/>
      <c r="E41" s="212"/>
      <c r="F41" s="212"/>
      <c r="G41" s="212"/>
      <c r="H41" s="213"/>
    </row>
    <row r="42" spans="2:8" ht="20.25" customHeight="1">
      <c r="B42" s="211" t="s">
        <v>202</v>
      </c>
      <c r="C42" s="212"/>
      <c r="D42" s="212"/>
      <c r="E42" s="212"/>
      <c r="F42" s="212"/>
      <c r="G42" s="212"/>
      <c r="H42" s="213"/>
    </row>
    <row r="43" spans="2:8" ht="20.25" customHeight="1">
      <c r="B43" s="211" t="s">
        <v>203</v>
      </c>
      <c r="C43" s="212"/>
      <c r="D43" s="212"/>
      <c r="E43" s="212"/>
      <c r="F43" s="212"/>
      <c r="G43" s="212"/>
      <c r="H43" s="213"/>
    </row>
    <row r="44" spans="2:8">
      <c r="B44" s="211" t="s">
        <v>204</v>
      </c>
      <c r="C44" s="212"/>
      <c r="D44" s="212"/>
      <c r="E44" s="212"/>
      <c r="F44" s="212"/>
      <c r="G44" s="212"/>
      <c r="H44" s="213"/>
    </row>
    <row r="45" spans="2:8" ht="15.75" thickBot="1">
      <c r="B45" s="95"/>
      <c r="C45" s="96"/>
      <c r="D45" s="96"/>
      <c r="E45" s="96"/>
      <c r="F45" s="96"/>
      <c r="G45" s="96"/>
      <c r="H45" s="9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cols>
    <col min="1" max="1" width="32.7109375" style="1" customWidth="1"/>
    <col min="2" max="16384" width="11.42578125" style="1"/>
  </cols>
  <sheetData>
    <row r="3" spans="1:1">
      <c r="A3" s="2" t="s">
        <v>14</v>
      </c>
    </row>
    <row r="4" spans="1:1">
      <c r="A4" s="2" t="s">
        <v>15</v>
      </c>
    </row>
    <row r="5" spans="1:1">
      <c r="A5" s="2" t="s">
        <v>16</v>
      </c>
    </row>
    <row r="6" spans="1:1">
      <c r="A6" s="2" t="s">
        <v>10</v>
      </c>
    </row>
    <row r="7" spans="1:1">
      <c r="A7" s="2" t="s">
        <v>9</v>
      </c>
    </row>
    <row r="8" spans="1:1">
      <c r="A8" s="2" t="s">
        <v>19</v>
      </c>
    </row>
    <row r="9" spans="1:1">
      <c r="A9" s="2" t="s">
        <v>20</v>
      </c>
    </row>
    <row r="10" spans="1:1">
      <c r="A10" s="2" t="s">
        <v>22</v>
      </c>
    </row>
    <row r="11" spans="1:1">
      <c r="A11" s="2" t="s">
        <v>23</v>
      </c>
    </row>
    <row r="12" spans="1:1">
      <c r="A12" s="2" t="s">
        <v>25</v>
      </c>
    </row>
    <row r="13" spans="1:1">
      <c r="A13" s="2" t="s">
        <v>26</v>
      </c>
    </row>
    <row r="14" spans="1:1">
      <c r="A14" s="2" t="s">
        <v>27</v>
      </c>
    </row>
    <row r="16" spans="1:1">
      <c r="A16" s="2" t="s">
        <v>30</v>
      </c>
    </row>
    <row r="17" spans="1:1">
      <c r="A17" s="2" t="s">
        <v>31</v>
      </c>
    </row>
    <row r="18" spans="1:1">
      <c r="A18" s="2" t="s">
        <v>32</v>
      </c>
    </row>
    <row r="20" spans="1:1">
      <c r="A20" s="2" t="s">
        <v>39</v>
      </c>
    </row>
    <row r="21" spans="1:1">
      <c r="A21" s="2"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21"/>
  <sheetViews>
    <sheetView showGridLines="0" tabSelected="1" topLeftCell="A13" zoomScale="96" zoomScaleNormal="60" workbookViewId="0">
      <selection activeCell="AT15" activeCellId="1" sqref="AT14 AT15"/>
    </sheetView>
  </sheetViews>
  <sheetFormatPr baseColWidth="10" defaultColWidth="11.42578125" defaultRowHeight="16.5"/>
  <cols>
    <col min="1" max="1" width="4.7109375" style="161" customWidth="1"/>
    <col min="2" max="3" width="12" style="161" customWidth="1"/>
    <col min="4" max="4" width="14.140625" style="161" customWidth="1"/>
    <col min="5" max="5" width="19.85546875" style="161" customWidth="1"/>
    <col min="6" max="6" width="26.85546875" style="161" customWidth="1"/>
    <col min="7" max="7" width="32.42578125" style="127" customWidth="1"/>
    <col min="8" max="10" width="19" style="162" customWidth="1"/>
    <col min="11" max="11" width="20.28515625" style="127" customWidth="1"/>
    <col min="12" max="12" width="16.42578125" style="127" customWidth="1"/>
    <col min="13" max="13" width="6.28515625" style="127" customWidth="1"/>
    <col min="14" max="14" width="27.28515625" style="127" customWidth="1"/>
    <col min="15" max="15" width="30.42578125" style="127" customWidth="1"/>
    <col min="16" max="16" width="15" style="127" customWidth="1"/>
    <col min="17" max="17" width="6.28515625" style="127" customWidth="1"/>
    <col min="18" max="18" width="16" style="127" customWidth="1"/>
    <col min="19" max="19" width="5.7109375" style="127" customWidth="1"/>
    <col min="20" max="20" width="44.85546875" style="127" customWidth="1"/>
    <col min="21" max="21" width="31" style="127" customWidth="1"/>
    <col min="22" max="22" width="15.140625" style="127" customWidth="1"/>
    <col min="23" max="23" width="6.7109375" style="127" customWidth="1"/>
    <col min="24" max="24" width="5" style="127" customWidth="1"/>
    <col min="25" max="25" width="5.42578125" style="127" customWidth="1"/>
    <col min="26" max="26" width="7.140625" style="127" customWidth="1"/>
    <col min="27" max="27" width="6.7109375" style="127" customWidth="1"/>
    <col min="28" max="28" width="7.42578125" style="127" customWidth="1"/>
    <col min="29" max="29" width="11.7109375" style="127" customWidth="1"/>
    <col min="30" max="30" width="8.7109375" style="127" customWidth="1"/>
    <col min="31" max="31" width="10.42578125" style="127" customWidth="1"/>
    <col min="32" max="32" width="9.28515625" style="127" customWidth="1"/>
    <col min="33" max="33" width="9.140625" style="127" customWidth="1"/>
    <col min="34" max="34" width="8.42578125" style="127" customWidth="1"/>
    <col min="35" max="35" width="7.28515625" style="127" customWidth="1"/>
    <col min="36" max="36" width="23.85546875" style="127" customWidth="1"/>
    <col min="37" max="37" width="23" style="163" customWidth="1"/>
    <col min="38" max="38" width="18.7109375" style="163" customWidth="1"/>
    <col min="39" max="39" width="16.7109375" style="199" customWidth="1"/>
    <col min="40" max="40" width="14.7109375" style="199" customWidth="1"/>
    <col min="41" max="41" width="57.5703125" style="163" customWidth="1"/>
    <col min="42" max="42" width="13.85546875" style="127" customWidth="1"/>
    <col min="43" max="43" width="15.85546875" style="127" customWidth="1"/>
    <col min="44" max="44" width="47.85546875" style="127" customWidth="1"/>
    <col min="45" max="46" width="20.7109375" style="127" customWidth="1"/>
    <col min="47" max="47" width="15.42578125" style="127" customWidth="1"/>
    <col min="48" max="48" width="53" style="127" customWidth="1"/>
    <col min="49" max="49" width="17.28515625" style="127" customWidth="1"/>
    <col min="50" max="16384" width="11.42578125" style="127"/>
  </cols>
  <sheetData>
    <row r="1" spans="1:75" ht="38.450000000000003" customHeight="1">
      <c r="A1" s="266"/>
      <c r="B1" s="267"/>
      <c r="C1" s="267"/>
      <c r="D1" s="267"/>
      <c r="E1" s="268"/>
      <c r="F1" s="266" t="s">
        <v>212</v>
      </c>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8"/>
      <c r="AV1" s="109" t="s">
        <v>213</v>
      </c>
      <c r="AW1" s="110"/>
    </row>
    <row r="2" spans="1:75" ht="33.6" customHeight="1">
      <c r="A2" s="269"/>
      <c r="B2" s="270"/>
      <c r="C2" s="270"/>
      <c r="D2" s="270"/>
      <c r="E2" s="271"/>
      <c r="F2" s="269"/>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1"/>
      <c r="AV2" s="111" t="s">
        <v>220</v>
      </c>
      <c r="AW2" s="112"/>
    </row>
    <row r="3" spans="1:75" ht="13.9" customHeight="1">
      <c r="A3" s="269"/>
      <c r="B3" s="270"/>
      <c r="C3" s="270"/>
      <c r="D3" s="270"/>
      <c r="E3" s="271"/>
      <c r="F3" s="269"/>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1"/>
      <c r="AV3" s="111" t="s">
        <v>221</v>
      </c>
      <c r="AW3" s="112"/>
    </row>
    <row r="4" spans="1:75" ht="13.9" customHeight="1">
      <c r="A4" s="272"/>
      <c r="B4" s="273"/>
      <c r="C4" s="273"/>
      <c r="D4" s="273"/>
      <c r="E4" s="274"/>
      <c r="F4" s="272"/>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4"/>
      <c r="AV4" s="113" t="s">
        <v>214</v>
      </c>
      <c r="AW4" s="114"/>
    </row>
    <row r="5" spans="1:75" ht="26.25" customHeight="1">
      <c r="A5" s="190" t="s">
        <v>42</v>
      </c>
      <c r="B5" s="138"/>
      <c r="C5" s="115" t="s">
        <v>252</v>
      </c>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93"/>
      <c r="AN5" s="193"/>
      <c r="AO5" s="121"/>
      <c r="AP5" s="116"/>
      <c r="AQ5" s="116"/>
      <c r="AR5" s="116"/>
      <c r="AS5" s="116"/>
      <c r="AT5" s="116"/>
      <c r="AU5" s="116"/>
      <c r="AV5" s="116"/>
      <c r="AW5" s="117"/>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row>
    <row r="6" spans="1:75" ht="30" customHeight="1">
      <c r="A6" s="190" t="s">
        <v>129</v>
      </c>
      <c r="B6" s="138"/>
      <c r="C6" s="275" t="s">
        <v>254</v>
      </c>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118"/>
      <c r="AF6" s="118"/>
      <c r="AG6" s="118"/>
      <c r="AH6" s="118"/>
      <c r="AI6" s="118"/>
      <c r="AJ6" s="118"/>
      <c r="AK6" s="118"/>
      <c r="AL6" s="118"/>
      <c r="AM6" s="194"/>
      <c r="AN6" s="194"/>
      <c r="AO6" s="137"/>
      <c r="AP6" s="118"/>
      <c r="AQ6" s="118"/>
      <c r="AR6" s="118"/>
      <c r="AS6" s="118"/>
      <c r="AT6" s="118"/>
      <c r="AU6" s="118"/>
      <c r="AV6" s="118"/>
      <c r="AW6" s="11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row>
    <row r="7" spans="1:75" ht="24" customHeight="1">
      <c r="A7" s="190" t="s">
        <v>43</v>
      </c>
      <c r="B7" s="138"/>
      <c r="C7" s="120" t="s">
        <v>253</v>
      </c>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94"/>
      <c r="AN7" s="194"/>
      <c r="AO7" s="137"/>
      <c r="AP7" s="118"/>
      <c r="AQ7" s="118"/>
      <c r="AR7" s="118"/>
      <c r="AS7" s="118"/>
      <c r="AT7" s="118"/>
      <c r="AU7" s="118"/>
      <c r="AV7" s="118"/>
      <c r="AW7" s="11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row>
    <row r="8" spans="1:75" s="180" customFormat="1">
      <c r="A8" s="173" t="s">
        <v>137</v>
      </c>
      <c r="B8" s="173"/>
      <c r="C8" s="174" t="s">
        <v>253</v>
      </c>
      <c r="D8" s="173"/>
      <c r="E8" s="175"/>
      <c r="F8" s="175"/>
      <c r="G8" s="175"/>
      <c r="H8" s="175"/>
      <c r="I8" s="175"/>
      <c r="J8" s="175"/>
      <c r="K8" s="175"/>
      <c r="L8" s="254" t="s">
        <v>138</v>
      </c>
      <c r="M8" s="255"/>
      <c r="N8" s="255"/>
      <c r="O8" s="255"/>
      <c r="P8" s="255"/>
      <c r="Q8" s="255"/>
      <c r="R8" s="256"/>
      <c r="S8" s="175"/>
      <c r="T8" s="254" t="s">
        <v>139</v>
      </c>
      <c r="U8" s="255"/>
      <c r="V8" s="255"/>
      <c r="W8" s="255"/>
      <c r="X8" s="255"/>
      <c r="Y8" s="255"/>
      <c r="Z8" s="255"/>
      <c r="AA8" s="255"/>
      <c r="AB8" s="256"/>
      <c r="AC8" s="254" t="s">
        <v>140</v>
      </c>
      <c r="AD8" s="255"/>
      <c r="AE8" s="255"/>
      <c r="AF8" s="255"/>
      <c r="AG8" s="255"/>
      <c r="AH8" s="255"/>
      <c r="AI8" s="256"/>
      <c r="AJ8" s="240" t="s">
        <v>18</v>
      </c>
      <c r="AK8" s="176" t="s">
        <v>34</v>
      </c>
      <c r="AL8" s="177"/>
      <c r="AM8" s="181"/>
      <c r="AN8" s="181"/>
      <c r="AO8" s="178"/>
      <c r="AP8" s="177"/>
      <c r="AQ8" s="177"/>
      <c r="AR8" s="177"/>
      <c r="AS8" s="177"/>
      <c r="AT8" s="177"/>
      <c r="AU8" s="177"/>
      <c r="AV8" s="177"/>
      <c r="AW8" s="177"/>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row>
    <row r="9" spans="1:75" s="180" customFormat="1" ht="45" customHeight="1">
      <c r="A9" s="283" t="s">
        <v>0</v>
      </c>
      <c r="B9" s="287" t="s">
        <v>13</v>
      </c>
      <c r="C9" s="287" t="s">
        <v>234</v>
      </c>
      <c r="D9" s="287" t="s">
        <v>2</v>
      </c>
      <c r="E9" s="240" t="s">
        <v>3</v>
      </c>
      <c r="F9" s="240" t="s">
        <v>41</v>
      </c>
      <c r="G9" s="287" t="s">
        <v>1</v>
      </c>
      <c r="H9" s="240" t="s">
        <v>49</v>
      </c>
      <c r="I9" s="240" t="s">
        <v>250</v>
      </c>
      <c r="J9" s="240" t="s">
        <v>251</v>
      </c>
      <c r="K9" s="240" t="s">
        <v>133</v>
      </c>
      <c r="L9" s="240" t="s">
        <v>33</v>
      </c>
      <c r="M9" s="287" t="s">
        <v>5</v>
      </c>
      <c r="N9" s="240" t="s">
        <v>86</v>
      </c>
      <c r="O9" s="240" t="s">
        <v>91</v>
      </c>
      <c r="P9" s="240" t="s">
        <v>44</v>
      </c>
      <c r="Q9" s="287" t="s">
        <v>5</v>
      </c>
      <c r="R9" s="240" t="s">
        <v>47</v>
      </c>
      <c r="S9" s="257" t="s">
        <v>11</v>
      </c>
      <c r="T9" s="240" t="s">
        <v>159</v>
      </c>
      <c r="U9" s="181" t="s">
        <v>211</v>
      </c>
      <c r="V9" s="181" t="s">
        <v>12</v>
      </c>
      <c r="W9" s="249" t="s">
        <v>8</v>
      </c>
      <c r="X9" s="250"/>
      <c r="Y9" s="250"/>
      <c r="Z9" s="250"/>
      <c r="AA9" s="250"/>
      <c r="AB9" s="251"/>
      <c r="AC9" s="257" t="s">
        <v>136</v>
      </c>
      <c r="AD9" s="257" t="s">
        <v>45</v>
      </c>
      <c r="AE9" s="257" t="s">
        <v>5</v>
      </c>
      <c r="AF9" s="257" t="s">
        <v>46</v>
      </c>
      <c r="AG9" s="257" t="s">
        <v>5</v>
      </c>
      <c r="AH9" s="257" t="s">
        <v>48</v>
      </c>
      <c r="AI9" s="283" t="s">
        <v>29</v>
      </c>
      <c r="AJ9" s="248"/>
      <c r="AK9" s="240" t="s">
        <v>34</v>
      </c>
      <c r="AL9" s="252" t="s">
        <v>35</v>
      </c>
      <c r="AM9" s="285" t="s">
        <v>36</v>
      </c>
      <c r="AN9" s="285" t="s">
        <v>37</v>
      </c>
      <c r="AO9" s="244" t="s">
        <v>222</v>
      </c>
      <c r="AP9" s="240" t="s">
        <v>38</v>
      </c>
      <c r="AQ9" s="240" t="s">
        <v>37</v>
      </c>
      <c r="AR9" s="240" t="s">
        <v>223</v>
      </c>
      <c r="AS9" s="240" t="s">
        <v>38</v>
      </c>
      <c r="AT9" s="240" t="s">
        <v>24</v>
      </c>
      <c r="AU9" s="181" t="s">
        <v>37</v>
      </c>
      <c r="AV9" s="181" t="s">
        <v>224</v>
      </c>
      <c r="AW9" s="181" t="s">
        <v>38</v>
      </c>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row>
    <row r="10" spans="1:75" s="142" customFormat="1" ht="63" customHeight="1">
      <c r="A10" s="284"/>
      <c r="B10" s="288"/>
      <c r="C10" s="288"/>
      <c r="D10" s="288"/>
      <c r="E10" s="241"/>
      <c r="F10" s="241"/>
      <c r="G10" s="288"/>
      <c r="H10" s="241"/>
      <c r="I10" s="241"/>
      <c r="J10" s="241"/>
      <c r="K10" s="241"/>
      <c r="L10" s="241"/>
      <c r="M10" s="288"/>
      <c r="N10" s="241"/>
      <c r="O10" s="241"/>
      <c r="P10" s="241"/>
      <c r="Q10" s="288"/>
      <c r="R10" s="241"/>
      <c r="S10" s="258"/>
      <c r="T10" s="241"/>
      <c r="U10" s="140"/>
      <c r="V10" s="140"/>
      <c r="W10" s="182" t="s">
        <v>13</v>
      </c>
      <c r="X10" s="182" t="s">
        <v>17</v>
      </c>
      <c r="Y10" s="182" t="s">
        <v>28</v>
      </c>
      <c r="Z10" s="182" t="s">
        <v>18</v>
      </c>
      <c r="AA10" s="182" t="s">
        <v>21</v>
      </c>
      <c r="AB10" s="182" t="s">
        <v>24</v>
      </c>
      <c r="AC10" s="258"/>
      <c r="AD10" s="258"/>
      <c r="AE10" s="258"/>
      <c r="AF10" s="258"/>
      <c r="AG10" s="258"/>
      <c r="AH10" s="258"/>
      <c r="AI10" s="284"/>
      <c r="AJ10" s="241"/>
      <c r="AK10" s="241"/>
      <c r="AL10" s="253"/>
      <c r="AM10" s="285"/>
      <c r="AN10" s="285"/>
      <c r="AO10" s="245"/>
      <c r="AP10" s="241"/>
      <c r="AQ10" s="241"/>
      <c r="AR10" s="241"/>
      <c r="AS10" s="241"/>
      <c r="AT10" s="241"/>
      <c r="AU10" s="181"/>
      <c r="AV10" s="181"/>
      <c r="AW10" s="140"/>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row>
    <row r="11" spans="1:75" ht="162" customHeight="1">
      <c r="A11" s="171">
        <v>1</v>
      </c>
      <c r="B11" s="171" t="s">
        <v>229</v>
      </c>
      <c r="C11" s="172" t="s">
        <v>238</v>
      </c>
      <c r="D11" s="136" t="s">
        <v>256</v>
      </c>
      <c r="E11" s="136" t="s">
        <v>255</v>
      </c>
      <c r="F11" s="167" t="s">
        <v>265</v>
      </c>
      <c r="G11" s="136" t="s">
        <v>266</v>
      </c>
      <c r="H11" s="136" t="s">
        <v>257</v>
      </c>
      <c r="I11" s="136" t="s">
        <v>243</v>
      </c>
      <c r="J11" s="136" t="s">
        <v>248</v>
      </c>
      <c r="K11" s="168">
        <v>300</v>
      </c>
      <c r="L11" s="169" t="str">
        <f>IF(K11&lt;=0,"",IF(K11&lt;=2,"Muy Baja",IF(K11&lt;=24,"Baja",IF(K11&lt;=500,"Media",IF(K11&lt;=5000,"Alta","Muy Alta")))))</f>
        <v>Media</v>
      </c>
      <c r="M11" s="166">
        <f>IF(L11="","",IF(L11="Muy Baja",0.2,IF(L11="Baja",0.4,IF(L11="Media",0.6,IF(L11="Alta",0.8,IF(L11="Muy Alta",1,))))))</f>
        <v>0.6</v>
      </c>
      <c r="N11" s="184" t="s">
        <v>151</v>
      </c>
      <c r="O11" s="183" t="str">
        <f>IF(NOT(ISERROR(MATCH(N11,'Tabla Impacto'!$B$221:$B$223,0))),'Tabla Impacto'!$F$223&amp;"Por favor no seleccionar los criterios de impacto(Afectación Económica o presupuestal y Pérdida Reputacional)",N11)</f>
        <v xml:space="preserve">     El riesgo afecta la imagen de la entidad con algunos usuarios de relevancia frente al logro de los objetivos</v>
      </c>
      <c r="P11" s="185" t="str">
        <f>IF(OR(O11='Tabla Impacto'!$C$11,O11='Tabla Impacto'!$D$11),"Leve",IF(OR(O11='Tabla Impacto'!$C$12,O11='Tabla Impacto'!$D$12),"Menor",IF(OR(O11='Tabla Impacto'!$C$13,O11='Tabla Impacto'!$D$13),"Moderado",IF(OR(O11='Tabla Impacto'!$C$14,O11='Tabla Impacto'!$D$14),"Mayor",IF(OR(O11='Tabla Impacto'!$C$15,O11='Tabla Impacto'!$D$15),"Catastrófico","")))))</f>
        <v>Moderado</v>
      </c>
      <c r="Q11" s="170">
        <f>IF(P11="","",IF(P11="Leve",0.2,IF(P11="Menor",0.4,IF(P11="Moderado",0.6,IF(P11="Mayor",0.8,IF(P11="Catastrófico",1,))))))</f>
        <v>0.6</v>
      </c>
      <c r="R11" s="164"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29">
        <v>1</v>
      </c>
      <c r="T11" s="130" t="s">
        <v>267</v>
      </c>
      <c r="U11" s="130" t="s">
        <v>268</v>
      </c>
      <c r="V11" s="131" t="str">
        <f>IF(OR(W11="Preventivo",W11="Detectivo"),"Probabilidad",IF(W11="Correctivo","Impacto",""))</f>
        <v>Probabilidad</v>
      </c>
      <c r="W11" s="132" t="s">
        <v>14</v>
      </c>
      <c r="X11" s="132" t="s">
        <v>9</v>
      </c>
      <c r="Y11" s="133" t="str">
        <f>IF(AND(W11="Preventivo",X11="Automático"),"50%",IF(AND(W11="Preventivo",X11="Manual"),"40%",IF(AND(W11="Detectivo",X11="Automático"),"40%",IF(AND(W11="Detectivo",X11="Manual"),"30%",IF(AND(W11="Correctivo",X11="Automático"),"35%",IF(AND(W11="Correctivo",X11="Manual"),"25%",""))))))</f>
        <v>40%</v>
      </c>
      <c r="Z11" s="132" t="s">
        <v>19</v>
      </c>
      <c r="AA11" s="132" t="s">
        <v>22</v>
      </c>
      <c r="AB11" s="132" t="s">
        <v>118</v>
      </c>
      <c r="AC11" s="134">
        <f>IFERROR(IF(V11="Probabilidad",(M11-(+M11*Y11)),IF(V11="Impacto",M11,"")),"")</f>
        <v>0.36</v>
      </c>
      <c r="AD11" s="135" t="str">
        <f>IFERROR(IF(AC11="","",IF(AC11&lt;=0.2,"Muy Baja",IF(AC11&lt;=0.4,"Baja",IF(AC11&lt;=0.6,"Media",IF(AC11&lt;=0.8,"Alta","Muy Alta"))))),"")</f>
        <v>Baja</v>
      </c>
      <c r="AE11" s="133">
        <f>+AC11</f>
        <v>0.36</v>
      </c>
      <c r="AF11" s="135" t="str">
        <f t="shared" ref="AF11:AF13" si="0">IFERROR(IF(AG11="","",IF(AG11&lt;=0.2,"Leve",IF(AG11&lt;=0.4,"Menor",IF(AG11&lt;=0.6,"Moderado",IF(AG11&lt;=0.8,"Mayor","Catastrófico"))))),"")</f>
        <v>Moderado</v>
      </c>
      <c r="AG11" s="123">
        <f>IFERROR(IF(V11="Impacto",(Q11-(+Q11*Y11)),IF(V11="Probabilidad",Q11,"")),"")</f>
        <v>0.6</v>
      </c>
      <c r="AH11" s="145" t="str">
        <f t="shared" ref="AH11:AH12" si="1">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32" t="s">
        <v>32</v>
      </c>
      <c r="AJ11" s="122" t="s">
        <v>269</v>
      </c>
      <c r="AK11" s="167" t="s">
        <v>270</v>
      </c>
      <c r="AL11" s="191" t="s">
        <v>258</v>
      </c>
      <c r="AM11" s="124" t="s">
        <v>285</v>
      </c>
      <c r="AN11" s="126">
        <v>45412</v>
      </c>
      <c r="AO11" s="192" t="s">
        <v>288</v>
      </c>
      <c r="AP11" s="125" t="s">
        <v>40</v>
      </c>
      <c r="AQ11" s="126">
        <v>45519</v>
      </c>
      <c r="AR11" s="128" t="s">
        <v>292</v>
      </c>
      <c r="AS11" s="125" t="s">
        <v>40</v>
      </c>
      <c r="AT11" s="122" t="s">
        <v>293</v>
      </c>
      <c r="AU11" s="126"/>
      <c r="AV11" s="122"/>
      <c r="AW11" s="125"/>
    </row>
    <row r="12" spans="1:75" s="165" customFormat="1" ht="274.5" customHeight="1">
      <c r="A12" s="129">
        <v>2</v>
      </c>
      <c r="B12" s="129" t="s">
        <v>226</v>
      </c>
      <c r="C12" s="146" t="s">
        <v>238</v>
      </c>
      <c r="D12" s="122" t="s">
        <v>256</v>
      </c>
      <c r="E12" s="122" t="s">
        <v>264</v>
      </c>
      <c r="F12" s="122" t="s">
        <v>260</v>
      </c>
      <c r="G12" s="122" t="s">
        <v>271</v>
      </c>
      <c r="H12" s="122" t="s">
        <v>124</v>
      </c>
      <c r="I12" s="122" t="s">
        <v>243</v>
      </c>
      <c r="J12" s="122" t="s">
        <v>248</v>
      </c>
      <c r="K12" s="125">
        <v>24</v>
      </c>
      <c r="L12" s="143" t="str">
        <f>IF(K12&lt;=0,"",IF(K12&lt;=2,"Muy Baja",IF(K12&lt;=24,"Baja",IF(K12&lt;=500,"Media",IF(K12&lt;=5000,"Alta","Muy Alta")))))</f>
        <v>Baja</v>
      </c>
      <c r="M12" s="144">
        <f>IF(L12="","",IF(L12="Muy Baja",0.2,IF(L12="Baja",0.4,IF(L12="Media",0.6,IF(L12="Alta",0.8,IF(L12="Muy Alta",1,))))))</f>
        <v>0.4</v>
      </c>
      <c r="N12" s="184" t="s">
        <v>151</v>
      </c>
      <c r="O12" s="166" t="str">
        <f>IF(NOT(ISERROR(MATCH(N12,'Tabla Impacto'!$B$221:$B$223,0))),'Tabla Impacto'!$F$223&amp;"Por favor no seleccionar los criterios de impacto(Afectación Económica o presupuestal y Pérdida Reputacional)",N12)</f>
        <v xml:space="preserve">     El riesgo afecta la imagen de la entidad con algunos usuarios de relevancia frente al logro de los objetivos</v>
      </c>
      <c r="P12" s="185" t="str">
        <f>IF(OR(O12='Tabla Impacto'!$C$11,O12='Tabla Impacto'!$D$11),"Leve",IF(OR(O12='Tabla Impacto'!$C$12,O12='Tabla Impacto'!$D$12),"Menor",IF(OR(O12='Tabla Impacto'!$C$13,O12='Tabla Impacto'!$D$13),"Moderado",IF(OR(O12='Tabla Impacto'!$C$14,O12='Tabla Impacto'!$D$14),"Mayor",IF(OR(O12='Tabla Impacto'!$C$15,O12='Tabla Impacto'!$D$15),"Catastrófico","")))))</f>
        <v>Moderado</v>
      </c>
      <c r="Q12" s="144">
        <f>IF(P12="","",IF(P12="Leve",0.2,IF(P12="Menor",0.4,IF(P12="Moderado",0.6,IF(P12="Mayor",0.8,IF(P12="Catastrófico",1,))))))</f>
        <v>0.6</v>
      </c>
      <c r="R12" s="164"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29">
        <v>1</v>
      </c>
      <c r="T12" s="130" t="s">
        <v>272</v>
      </c>
      <c r="U12" s="130" t="s">
        <v>273</v>
      </c>
      <c r="V12" s="131" t="str">
        <f>IF(OR(W12="Preventivo",W12="Detectivo"),"Probabilidad",IF(W12="Correctivo","Impacto",""))</f>
        <v>Probabilidad</v>
      </c>
      <c r="W12" s="132" t="s">
        <v>14</v>
      </c>
      <c r="X12" s="132" t="s">
        <v>9</v>
      </c>
      <c r="Y12" s="133" t="str">
        <f t="shared" ref="Y12:Y13" si="2">IF(AND(W12="Preventivo",X12="Automático"),"50%",IF(AND(W12="Preventivo",X12="Manual"),"40%",IF(AND(W12="Detectivo",X12="Automático"),"40%",IF(AND(W12="Detectivo",X12="Manual"),"30%",IF(AND(W12="Correctivo",X12="Automático"),"35%",IF(AND(W12="Correctivo",X12="Manual"),"25%",""))))))</f>
        <v>40%</v>
      </c>
      <c r="Z12" s="132" t="s">
        <v>19</v>
      </c>
      <c r="AA12" s="132" t="s">
        <v>22</v>
      </c>
      <c r="AB12" s="132" t="s">
        <v>118</v>
      </c>
      <c r="AC12" s="134">
        <f>IFERROR(IF(V12="Probabilidad",(M12-(+M12*Y12)),IF(V12="Impacto",M12,"")),"")</f>
        <v>0.24</v>
      </c>
      <c r="AD12" s="135" t="str">
        <f>IFERROR(IF(AC12="","",IF(AC12&lt;=0.2,"Muy Baja",IF(AC12&lt;=0.4,"Baja",IF(AC12&lt;=0.6,"Media",IF(AC12&lt;=0.8,"Alta","Muy Alta"))))),"")</f>
        <v>Baja</v>
      </c>
      <c r="AE12" s="133">
        <f>+AC12</f>
        <v>0.24</v>
      </c>
      <c r="AF12" s="135" t="str">
        <f t="shared" si="0"/>
        <v>Moderado</v>
      </c>
      <c r="AG12" s="133">
        <f>IFERROR(IF(V12="Impacto",(Q12-(+Q12*Y12)),IF(V12="Probabilidad",Q12,"")),"")</f>
        <v>0.6</v>
      </c>
      <c r="AH12" s="145" t="str">
        <f t="shared" si="1"/>
        <v>Moderado</v>
      </c>
      <c r="AI12" s="132" t="s">
        <v>32</v>
      </c>
      <c r="AJ12" s="122" t="s">
        <v>269</v>
      </c>
      <c r="AK12" s="128" t="s">
        <v>274</v>
      </c>
      <c r="AL12" s="191" t="s">
        <v>258</v>
      </c>
      <c r="AM12" s="124" t="s">
        <v>285</v>
      </c>
      <c r="AN12" s="126">
        <v>45412</v>
      </c>
      <c r="AO12" s="192" t="s">
        <v>289</v>
      </c>
      <c r="AP12" s="125" t="s">
        <v>40</v>
      </c>
      <c r="AQ12" s="126">
        <v>45519</v>
      </c>
      <c r="AR12" s="128" t="s">
        <v>295</v>
      </c>
      <c r="AS12" s="125" t="s">
        <v>40</v>
      </c>
      <c r="AT12" s="122" t="s">
        <v>294</v>
      </c>
      <c r="AU12" s="126"/>
      <c r="AV12" s="122"/>
      <c r="AW12" s="125"/>
    </row>
    <row r="13" spans="1:75" ht="201.75" customHeight="1">
      <c r="A13" s="242">
        <v>3</v>
      </c>
      <c r="B13" s="289" t="s">
        <v>230</v>
      </c>
      <c r="C13" s="289" t="s">
        <v>236</v>
      </c>
      <c r="D13" s="243" t="s">
        <v>256</v>
      </c>
      <c r="E13" s="243" t="s">
        <v>259</v>
      </c>
      <c r="F13" s="243" t="s">
        <v>275</v>
      </c>
      <c r="G13" s="243" t="s">
        <v>277</v>
      </c>
      <c r="H13" s="243" t="s">
        <v>122</v>
      </c>
      <c r="I13" s="243" t="s">
        <v>243</v>
      </c>
      <c r="J13" s="243" t="s">
        <v>248</v>
      </c>
      <c r="K13" s="243">
        <v>24</v>
      </c>
      <c r="L13" s="259" t="str">
        <f>IF(K13&lt;=0,"",IF(K13&lt;=2,"Muy Baja",IF(K13&lt;=24,"Baja",IF(K13&lt;=500,"Media",IF(K13&lt;=5000,"Alta","Muy Alta")))))</f>
        <v>Baja</v>
      </c>
      <c r="M13" s="246">
        <f>IF(L13="","",IF(L13="Muy Baja",0.2,IF(L13="Baja",0.4,IF(L13="Media",0.6,IF(L13="Alta",0.8,IF(L13="Muy Alta",1,))))))</f>
        <v>0.4</v>
      </c>
      <c r="N13" s="247" t="s">
        <v>151</v>
      </c>
      <c r="O13" s="246" t="str">
        <f>IF(NOT(ISERROR(MATCH(N13,'Tabla Impacto'!$B$221:$B$223,0))),'Tabla Impacto'!$F$223&amp;"Por favor no seleccionar los criterios de impacto(Afectación Económica o presupuestal y Pérdida Reputacional)",N13)</f>
        <v xml:space="preserve">     El riesgo afecta la imagen de la entidad con algunos usuarios de relevancia frente al logro de los objetivos</v>
      </c>
      <c r="P13" s="286" t="str">
        <f>IF(OR(O13='Tabla Impacto'!$C$11,O13='Tabla Impacto'!$D$11),"Leve",IF(OR(O13='Tabla Impacto'!$C$12,O13='Tabla Impacto'!$D$12),"Menor",IF(OR(O13='Tabla Impacto'!$C$13,O13='Tabla Impacto'!$D$13),"Moderado",IF(OR(O13='Tabla Impacto'!$C$14,O13='Tabla Impacto'!$D$14),"Mayor",IF(OR(O13='Tabla Impacto'!$C$15,O13='Tabla Impacto'!$D$15),"Catastrófico","")))))</f>
        <v>Moderado</v>
      </c>
      <c r="Q13" s="292">
        <f>IF(P13="","",IF(P13="Leve",0.2,IF(P13="Menor",0.4,IF(P13="Moderado",0.6,IF(P13="Mayor",0.8,IF(P13="Catastrófico",1,))))))</f>
        <v>0.6</v>
      </c>
      <c r="R13" s="290"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46">
        <v>1</v>
      </c>
      <c r="T13" s="130" t="s">
        <v>278</v>
      </c>
      <c r="U13" s="130" t="s">
        <v>261</v>
      </c>
      <c r="V13" s="131" t="str">
        <f t="shared" ref="V13" si="3">IF(OR(W13="Preventivo",W13="Detectivo"),"Probabilidad",IF(W13="Correctivo","Impacto",""))</f>
        <v>Probabilidad</v>
      </c>
      <c r="W13" s="132" t="s">
        <v>14</v>
      </c>
      <c r="X13" s="132" t="s">
        <v>10</v>
      </c>
      <c r="Y13" s="133" t="str">
        <f t="shared" si="2"/>
        <v>50%</v>
      </c>
      <c r="Z13" s="132" t="s">
        <v>19</v>
      </c>
      <c r="AA13" s="132" t="s">
        <v>22</v>
      </c>
      <c r="AB13" s="132" t="s">
        <v>118</v>
      </c>
      <c r="AC13" s="134">
        <f>IFERROR(IF(V13="Probabilidad",(M13-(+M13*Y13)),IF(V13="Impacto",M13,"")),"")</f>
        <v>0.2</v>
      </c>
      <c r="AD13" s="135" t="str">
        <f>IFERROR(IF(AC13="","",IF(AC13&lt;=0.2,"Muy Baja",IF(AC13&lt;=0.4,"Baja",IF(AC13&lt;=0.6,"Media",IF(AC13&lt;=0.8,"Alta","Muy Alta"))))),"")</f>
        <v>Muy Baja</v>
      </c>
      <c r="AE13" s="133">
        <f>+AC13</f>
        <v>0.2</v>
      </c>
      <c r="AF13" s="135" t="str">
        <f t="shared" si="0"/>
        <v>Moderado</v>
      </c>
      <c r="AG13" s="133">
        <f>IFERROR(IF(V13="Impacto",(Q13-(+Q13*Y13)),IF(V13="Probabilidad",Q13,"")),"")</f>
        <v>0.6</v>
      </c>
      <c r="AH13" s="145"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32"/>
      <c r="AJ13" s="122" t="s">
        <v>269</v>
      </c>
      <c r="AK13" s="128" t="s">
        <v>279</v>
      </c>
      <c r="AL13" s="191" t="s">
        <v>262</v>
      </c>
      <c r="AM13" s="124" t="s">
        <v>285</v>
      </c>
      <c r="AN13" s="126">
        <v>45412</v>
      </c>
      <c r="AO13" s="192" t="s">
        <v>290</v>
      </c>
      <c r="AP13" s="125" t="s">
        <v>40</v>
      </c>
      <c r="AQ13" s="126">
        <v>45519</v>
      </c>
      <c r="AR13" s="128" t="s">
        <v>297</v>
      </c>
      <c r="AS13" s="125" t="s">
        <v>40</v>
      </c>
      <c r="AT13" s="122" t="s">
        <v>296</v>
      </c>
      <c r="AU13" s="124"/>
      <c r="AV13" s="146"/>
      <c r="AW13" s="125"/>
    </row>
    <row r="14" spans="1:75" ht="198" customHeight="1">
      <c r="A14" s="242"/>
      <c r="B14" s="289"/>
      <c r="C14" s="289"/>
      <c r="D14" s="243"/>
      <c r="E14" s="243"/>
      <c r="F14" s="243"/>
      <c r="G14" s="243"/>
      <c r="H14" s="243"/>
      <c r="I14" s="243"/>
      <c r="J14" s="243"/>
      <c r="K14" s="243"/>
      <c r="L14" s="259"/>
      <c r="M14" s="246"/>
      <c r="N14" s="247"/>
      <c r="O14" s="246"/>
      <c r="P14" s="286"/>
      <c r="Q14" s="293"/>
      <c r="R14" s="291"/>
      <c r="S14" s="146">
        <v>2</v>
      </c>
      <c r="T14" s="130" t="s">
        <v>280</v>
      </c>
      <c r="U14" s="130" t="s">
        <v>281</v>
      </c>
      <c r="V14" s="131" t="str">
        <f t="shared" ref="V14" si="4">IF(OR(W14="Preventivo",W14="Detectivo"),"Probabilidad",IF(W14="Correctivo","Impacto",""))</f>
        <v>Probabilidad</v>
      </c>
      <c r="W14" s="132" t="s">
        <v>14</v>
      </c>
      <c r="X14" s="132" t="s">
        <v>10</v>
      </c>
      <c r="Y14" s="133" t="str">
        <f t="shared" ref="Y14" si="5">IF(AND(W14="Preventivo",X14="Automático"),"50%",IF(AND(W14="Preventivo",X14="Manual"),"40%",IF(AND(W14="Detectivo",X14="Automático"),"40%",IF(AND(W14="Detectivo",X14="Manual"),"30%",IF(AND(W14="Correctivo",X14="Automático"),"35%",IF(AND(W14="Correctivo",X14="Manual"),"25%",""))))))</f>
        <v>50%</v>
      </c>
      <c r="Z14" s="132" t="s">
        <v>19</v>
      </c>
      <c r="AA14" s="132" t="s">
        <v>22</v>
      </c>
      <c r="AB14" s="132" t="s">
        <v>118</v>
      </c>
      <c r="AC14" s="134">
        <f>IFERROR(IF(V14="Probabilidad",(M14-(+M14*Y14)),IF(V14="Impacto",M14,"")),"")</f>
        <v>0</v>
      </c>
      <c r="AD14" s="135" t="str">
        <f>IFERROR(IF(AC14="","",IF(AC14&lt;=0.2,"Muy Baja",IF(AC14&lt;=0.4,"Baja",IF(AC14&lt;=0.6,"Media",IF(AC14&lt;=0.8,"Alta","Muy Alta"))))),"")</f>
        <v>Muy Baja</v>
      </c>
      <c r="AE14" s="133">
        <f>+AC14</f>
        <v>0</v>
      </c>
      <c r="AF14" s="135" t="str">
        <f>IFERROR(IF(AG14="","",IF(AG14&lt;=0.2,"Leve",IF(AG14&lt;=0.4,"Menor",IF(AG14&lt;=0.6,"Moderado",IF(AG14&lt;=0.8,"Mayor","Catastrófico"))))),"")</f>
        <v>Leve</v>
      </c>
      <c r="AG14" s="133">
        <f>IFERROR(IF(V14="Impacto",(Q14-(+Q14*Y14)),IF(V14="Probabilidad",Q14,"")),"")</f>
        <v>0</v>
      </c>
      <c r="AH14" s="145"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Bajo</v>
      </c>
      <c r="AI14" s="132"/>
      <c r="AJ14" s="122" t="s">
        <v>269</v>
      </c>
      <c r="AK14" s="128" t="s">
        <v>282</v>
      </c>
      <c r="AL14" s="191" t="s">
        <v>283</v>
      </c>
      <c r="AM14" s="124" t="s">
        <v>286</v>
      </c>
      <c r="AN14" s="126">
        <v>45412</v>
      </c>
      <c r="AO14" s="192" t="s">
        <v>287</v>
      </c>
      <c r="AP14" s="125" t="s">
        <v>40</v>
      </c>
      <c r="AQ14" s="126">
        <v>45519</v>
      </c>
      <c r="AR14" s="200" t="s">
        <v>298</v>
      </c>
      <c r="AS14" s="125" t="s">
        <v>40</v>
      </c>
      <c r="AT14" s="122" t="s">
        <v>299</v>
      </c>
      <c r="AU14" s="124"/>
      <c r="AV14" s="146"/>
      <c r="AW14" s="125"/>
    </row>
    <row r="15" spans="1:75" ht="49.5" customHeight="1">
      <c r="A15" s="147"/>
      <c r="B15" s="148"/>
      <c r="C15" s="148"/>
      <c r="D15" s="149" t="s">
        <v>263</v>
      </c>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95"/>
      <c r="AN15" s="195"/>
      <c r="AO15" s="150"/>
      <c r="AP15" s="151"/>
    </row>
    <row r="17" spans="1:44">
      <c r="A17" s="104"/>
      <c r="B17" s="105"/>
      <c r="C17" s="105"/>
      <c r="D17" s="105"/>
      <c r="E17" s="105"/>
      <c r="F17" s="105"/>
      <c r="G17" s="105"/>
      <c r="H17" s="127"/>
      <c r="I17" s="127"/>
      <c r="J17" s="127"/>
      <c r="L17" s="106"/>
      <c r="M17" s="105"/>
      <c r="N17" s="105"/>
      <c r="O17" s="105"/>
      <c r="P17" s="105"/>
      <c r="Q17" s="105"/>
      <c r="R17" s="105"/>
      <c r="S17" s="105"/>
      <c r="T17" s="105"/>
      <c r="U17" s="105"/>
      <c r="V17" s="107"/>
      <c r="W17" s="107"/>
      <c r="X17" s="105"/>
      <c r="Y17" s="105"/>
      <c r="Z17" s="105"/>
      <c r="AA17" s="105"/>
      <c r="AB17" s="105"/>
      <c r="AC17" s="105"/>
      <c r="AD17" s="105"/>
      <c r="AE17" s="105"/>
      <c r="AF17" s="105"/>
      <c r="AG17" s="105"/>
      <c r="AH17" s="105"/>
      <c r="AI17" s="108"/>
      <c r="AJ17" s="108"/>
      <c r="AK17" s="108"/>
      <c r="AL17" s="105"/>
      <c r="AM17" s="196"/>
      <c r="AN17" s="196"/>
      <c r="AO17" s="105"/>
      <c r="AP17" s="105"/>
      <c r="AQ17" s="105"/>
      <c r="AR17" s="105"/>
    </row>
    <row r="18" spans="1:44" ht="18" customHeight="1">
      <c r="A18" s="280" t="s">
        <v>276</v>
      </c>
      <c r="B18" s="281"/>
      <c r="C18" s="281"/>
      <c r="D18" s="281"/>
      <c r="E18" s="281"/>
      <c r="F18" s="281"/>
      <c r="G18" s="282"/>
      <c r="H18" s="127"/>
      <c r="I18" s="127"/>
      <c r="J18" s="127"/>
      <c r="K18" s="277" t="s">
        <v>291</v>
      </c>
      <c r="L18" s="278"/>
      <c r="M18" s="278"/>
      <c r="N18" s="279"/>
      <c r="O18" s="105"/>
      <c r="P18" s="105"/>
      <c r="Q18" s="105"/>
      <c r="R18" s="105"/>
      <c r="S18" s="105"/>
      <c r="T18" s="105"/>
      <c r="U18" s="108"/>
      <c r="V18" s="107"/>
      <c r="W18" s="107"/>
      <c r="X18" s="105"/>
      <c r="Y18" s="107"/>
      <c r="Z18" s="107"/>
      <c r="AA18" s="105"/>
      <c r="AB18" s="105"/>
      <c r="AC18" s="105"/>
      <c r="AD18" s="105"/>
      <c r="AE18" s="105"/>
      <c r="AF18" s="105"/>
      <c r="AG18" s="105"/>
      <c r="AH18" s="105"/>
      <c r="AI18" s="105"/>
      <c r="AJ18" s="105"/>
      <c r="AK18" s="105"/>
      <c r="AL18" s="105"/>
      <c r="AM18" s="196"/>
      <c r="AN18" s="196"/>
      <c r="AO18" s="192"/>
      <c r="AP18" s="105"/>
      <c r="AQ18" s="105"/>
      <c r="AR18" s="105"/>
    </row>
    <row r="19" spans="1:44" ht="17.25" thickBot="1">
      <c r="A19" s="14"/>
      <c r="B19" s="14"/>
      <c r="C19" s="14"/>
      <c r="D19" s="14"/>
      <c r="E19" s="14"/>
      <c r="F19" s="14"/>
      <c r="G19" s="14"/>
      <c r="H19" s="127"/>
      <c r="I19" s="127"/>
      <c r="J19" s="127"/>
      <c r="L19" s="152" t="str">
        <f>+IFERROR(VLOOKUP(H19,$H$174:$L$178,3,FALSE)*VLOOKUP(K19,$K$174:$L$178,3,FALSE),"")</f>
        <v/>
      </c>
      <c r="M19" s="14"/>
      <c r="N19" s="14"/>
      <c r="O19" s="14"/>
      <c r="P19" s="14"/>
      <c r="Q19" s="14"/>
      <c r="R19" s="14"/>
      <c r="S19" s="14"/>
      <c r="T19" s="14"/>
      <c r="U19" s="14"/>
      <c r="V19" s="152"/>
      <c r="W19" s="153"/>
      <c r="X19" s="14"/>
      <c r="Y19" s="153"/>
      <c r="Z19" s="153"/>
      <c r="AA19" s="154"/>
      <c r="AB19" s="154"/>
      <c r="AC19" s="154"/>
      <c r="AD19" s="154"/>
      <c r="AE19" s="155"/>
      <c r="AF19" s="155"/>
      <c r="AG19" s="154"/>
      <c r="AH19" s="156"/>
      <c r="AI19" s="14"/>
      <c r="AJ19" s="14"/>
      <c r="AK19" s="154"/>
      <c r="AL19" s="154"/>
      <c r="AM19" s="197"/>
      <c r="AN19" s="197"/>
      <c r="AO19" s="154"/>
      <c r="AP19" s="14"/>
      <c r="AQ19" s="154"/>
      <c r="AR19" s="14"/>
    </row>
    <row r="20" spans="1:44" ht="17.45" customHeight="1" thickTop="1" thickBot="1">
      <c r="A20" s="260" t="s">
        <v>215</v>
      </c>
      <c r="B20" s="261"/>
      <c r="C20" s="261"/>
      <c r="D20" s="261"/>
      <c r="E20" s="261"/>
      <c r="F20" s="262"/>
      <c r="G20" s="157" t="s">
        <v>216</v>
      </c>
      <c r="H20" s="260" t="s">
        <v>217</v>
      </c>
      <c r="I20" s="261"/>
      <c r="J20" s="261"/>
      <c r="K20" s="261"/>
      <c r="L20" s="261"/>
      <c r="M20" s="261"/>
      <c r="N20" s="262"/>
      <c r="O20" s="158"/>
      <c r="P20" s="263" t="s">
        <v>218</v>
      </c>
      <c r="Q20" s="264"/>
      <c r="R20" s="265"/>
      <c r="S20" s="260" t="s">
        <v>219</v>
      </c>
      <c r="T20" s="261"/>
      <c r="U20" s="261"/>
      <c r="V20" s="262"/>
      <c r="W20" s="263">
        <v>1</v>
      </c>
      <c r="X20" s="264"/>
      <c r="Y20" s="264"/>
      <c r="Z20" s="265"/>
      <c r="AA20" s="159"/>
      <c r="AB20" s="159"/>
      <c r="AC20" s="159"/>
      <c r="AD20" s="159"/>
      <c r="AE20" s="159"/>
      <c r="AF20" s="159"/>
      <c r="AG20" s="159"/>
      <c r="AH20" s="159"/>
      <c r="AI20" s="159"/>
      <c r="AJ20" s="159"/>
      <c r="AK20" s="159"/>
      <c r="AL20" s="159"/>
      <c r="AM20" s="198"/>
      <c r="AN20" s="198"/>
      <c r="AO20" s="159"/>
      <c r="AP20" s="159"/>
      <c r="AQ20" s="159"/>
      <c r="AR20" s="160"/>
    </row>
    <row r="21" spans="1:44" ht="17.25" thickTop="1"/>
  </sheetData>
  <dataConsolidate/>
  <mergeCells count="70">
    <mergeCell ref="R13:R14"/>
    <mergeCell ref="Q13:Q14"/>
    <mergeCell ref="D9:D10"/>
    <mergeCell ref="C9:C10"/>
    <mergeCell ref="B9:B10"/>
    <mergeCell ref="B13:B14"/>
    <mergeCell ref="A9:A10"/>
    <mergeCell ref="P13:P14"/>
    <mergeCell ref="H9:H10"/>
    <mergeCell ref="G9:G10"/>
    <mergeCell ref="Q9:Q10"/>
    <mergeCell ref="F9:F10"/>
    <mergeCell ref="E9:E10"/>
    <mergeCell ref="M9:M10"/>
    <mergeCell ref="L9:L10"/>
    <mergeCell ref="K9:K10"/>
    <mergeCell ref="J9:J10"/>
    <mergeCell ref="I9:I10"/>
    <mergeCell ref="K13:K14"/>
    <mergeCell ref="J13:J14"/>
    <mergeCell ref="I13:I14"/>
    <mergeCell ref="C13:C14"/>
    <mergeCell ref="F1:AU4"/>
    <mergeCell ref="A1:E4"/>
    <mergeCell ref="C6:AD6"/>
    <mergeCell ref="K18:N18"/>
    <mergeCell ref="A18:G18"/>
    <mergeCell ref="AC9:AC10"/>
    <mergeCell ref="AD9:AD10"/>
    <mergeCell ref="AE9:AE10"/>
    <mergeCell ref="AF9:AF10"/>
    <mergeCell ref="AG9:AG10"/>
    <mergeCell ref="AH9:AH10"/>
    <mergeCell ref="AI9:AI10"/>
    <mergeCell ref="AC8:AI8"/>
    <mergeCell ref="T8:AB8"/>
    <mergeCell ref="AM9:AM10"/>
    <mergeCell ref="AN9:AN10"/>
    <mergeCell ref="A20:F20"/>
    <mergeCell ref="S20:V20"/>
    <mergeCell ref="W20:Z20"/>
    <mergeCell ref="H20:N20"/>
    <mergeCell ref="P20:R20"/>
    <mergeCell ref="AO9:AO10"/>
    <mergeCell ref="O13:O14"/>
    <mergeCell ref="N13:N14"/>
    <mergeCell ref="AJ8:AJ10"/>
    <mergeCell ref="W9:AB9"/>
    <mergeCell ref="AK9:AK10"/>
    <mergeCell ref="AL9:AL10"/>
    <mergeCell ref="L8:R8"/>
    <mergeCell ref="T9:T10"/>
    <mergeCell ref="S9:S10"/>
    <mergeCell ref="R9:R10"/>
    <mergeCell ref="P9:P10"/>
    <mergeCell ref="O9:O10"/>
    <mergeCell ref="N9:N10"/>
    <mergeCell ref="M13:M14"/>
    <mergeCell ref="L13:L14"/>
    <mergeCell ref="A13:A14"/>
    <mergeCell ref="H13:H14"/>
    <mergeCell ref="G13:G14"/>
    <mergeCell ref="F13:F14"/>
    <mergeCell ref="E13:E14"/>
    <mergeCell ref="D13:D14"/>
    <mergeCell ref="AP9:AP10"/>
    <mergeCell ref="AQ9:AQ10"/>
    <mergeCell ref="AR9:AR10"/>
    <mergeCell ref="AS9:AS10"/>
    <mergeCell ref="AT9:AT10"/>
  </mergeCells>
  <conditionalFormatting sqref="L11:L13">
    <cfRule type="cellIs" dxfId="38" priority="127" operator="equal">
      <formula>"Muy Alta"</formula>
    </cfRule>
    <cfRule type="cellIs" dxfId="37" priority="128" operator="equal">
      <formula>"Alta"</formula>
    </cfRule>
    <cfRule type="cellIs" dxfId="36" priority="129" operator="equal">
      <formula>"Media"</formula>
    </cfRule>
    <cfRule type="cellIs" dxfId="35" priority="130" operator="equal">
      <formula>"Baja"</formula>
    </cfRule>
    <cfRule type="cellIs" dxfId="34" priority="131" operator="equal">
      <formula>"Muy Baja"</formula>
    </cfRule>
  </conditionalFormatting>
  <conditionalFormatting sqref="O11:O13">
    <cfRule type="containsText" dxfId="33" priority="6" operator="containsText" text="❌">
      <formula>NOT(ISERROR(SEARCH("❌",O11)))</formula>
    </cfRule>
  </conditionalFormatting>
  <conditionalFormatting sqref="P11:P13">
    <cfRule type="cellIs" dxfId="32" priority="1" operator="equal">
      <formula>"Catastrófico"</formula>
    </cfRule>
    <cfRule type="cellIs" dxfId="31" priority="2" operator="equal">
      <formula>"Mayor"</formula>
    </cfRule>
    <cfRule type="cellIs" dxfId="30" priority="3" operator="equal">
      <formula>"Moderado"</formula>
    </cfRule>
    <cfRule type="cellIs" dxfId="29" priority="4" operator="equal">
      <formula>"Menor"</formula>
    </cfRule>
    <cfRule type="cellIs" dxfId="28" priority="5" operator="equal">
      <formula>"Leve"</formula>
    </cfRule>
  </conditionalFormatting>
  <conditionalFormatting sqref="R11:R13">
    <cfRule type="cellIs" dxfId="27" priority="123" operator="equal">
      <formula>"Extremo"</formula>
    </cfRule>
    <cfRule type="cellIs" dxfId="26" priority="124" operator="equal">
      <formula>"Alto"</formula>
    </cfRule>
    <cfRule type="cellIs" dxfId="25" priority="125" operator="equal">
      <formula>"Moderado"</formula>
    </cfRule>
    <cfRule type="cellIs" dxfId="24" priority="126" operator="equal">
      <formula>"Bajo"</formula>
    </cfRule>
  </conditionalFormatting>
  <conditionalFormatting sqref="AD11:AD14">
    <cfRule type="cellIs" dxfId="23" priority="174" operator="equal">
      <formula>"Muy Alta"</formula>
    </cfRule>
    <cfRule type="cellIs" dxfId="22" priority="175" operator="equal">
      <formula>"Alta"</formula>
    </cfRule>
    <cfRule type="cellIs" dxfId="21" priority="176" operator="equal">
      <formula>"Media"</formula>
    </cfRule>
    <cfRule type="cellIs" dxfId="20" priority="177" operator="equal">
      <formula>"Baja"</formula>
    </cfRule>
    <cfRule type="cellIs" dxfId="19" priority="178" operator="equal">
      <formula>"Muy Baja"</formula>
    </cfRule>
  </conditionalFormatting>
  <conditionalFormatting sqref="AE17:AE19">
    <cfRule type="cellIs" dxfId="18" priority="179" stopIfTrue="1" operator="equal">
      <formula>#REF!</formula>
    </cfRule>
    <cfRule type="cellIs" dxfId="17" priority="180" operator="equal">
      <formula>#REF!</formula>
    </cfRule>
    <cfRule type="cellIs" dxfId="16" priority="181" operator="equal">
      <formula>#REF!</formula>
    </cfRule>
  </conditionalFormatting>
  <conditionalFormatting sqref="AF11:AF14">
    <cfRule type="cellIs" dxfId="15" priority="170" operator="equal">
      <formula>"Mayor"</formula>
    </cfRule>
    <cfRule type="cellIs" dxfId="14" priority="169" operator="equal">
      <formula>"Catastrófico"</formula>
    </cfRule>
    <cfRule type="cellIs" dxfId="13" priority="171" operator="equal">
      <formula>"Moderado"</formula>
    </cfRule>
    <cfRule type="cellIs" dxfId="12" priority="172" operator="equal">
      <formula>"Menor"</formula>
    </cfRule>
    <cfRule type="cellIs" dxfId="11" priority="173" operator="equal">
      <formula>"Leve"</formula>
    </cfRule>
  </conditionalFormatting>
  <conditionalFormatting sqref="AF17:AF19">
    <cfRule type="cellIs" dxfId="10" priority="184" stopIfTrue="1" operator="equal">
      <formula>#REF!</formula>
    </cfRule>
    <cfRule type="cellIs" dxfId="9" priority="182" stopIfTrue="1" operator="equal">
      <formula>#REF!</formula>
    </cfRule>
    <cfRule type="cellIs" dxfId="8" priority="183" stopIfTrue="1" operator="equal">
      <formula>#REF!</formula>
    </cfRule>
  </conditionalFormatting>
  <conditionalFormatting sqref="AH11:AH14">
    <cfRule type="cellIs" dxfId="7" priority="166" operator="equal">
      <formula>"Alto"</formula>
    </cfRule>
    <cfRule type="cellIs" dxfId="6" priority="165" operator="equal">
      <formula>"Extremo"</formula>
    </cfRule>
    <cfRule type="cellIs" dxfId="5" priority="168" operator="equal">
      <formula>"Bajo"</formula>
    </cfRule>
    <cfRule type="cellIs" dxfId="4" priority="167" operator="equal">
      <formula>"Moderado"</formula>
    </cfRule>
  </conditionalFormatting>
  <dataValidations count="7">
    <dataValidation type="list" allowBlank="1" showInputMessage="1" showErrorMessage="1" sqref="G17">
      <formula1>$G$174:$G$183</formula1>
    </dataValidation>
    <dataValidation type="list" allowBlank="1" showInputMessage="1" showErrorMessage="1" sqref="G19 AE19:AF19">
      <formula1>#REF!</formula1>
    </dataValidation>
    <dataValidation type="list" allowBlank="1" showInputMessage="1" showErrorMessage="1" sqref="V19">
      <formula1>$N$174:$N$175</formula1>
    </dataValidation>
    <dataValidation type="list" allowBlank="1" showInputMessage="1" showErrorMessage="1" sqref="K19">
      <formula1>$K$174:$K$178</formula1>
    </dataValidation>
    <dataValidation type="list" allowBlank="1" showInputMessage="1" showErrorMessage="1" sqref="H19:J19">
      <formula1>$H$174:$H$178</formula1>
    </dataValidation>
    <dataValidation type="list" allowBlank="1" showInputMessage="1" showErrorMessage="1" sqref="AQ19 Y19:AD19 W19 AM19">
      <formula1>$AM$174:$AM$181</formula1>
    </dataValidation>
    <dataValidation allowBlank="1" showInputMessage="1" showErrorMessage="1" error="Recuerde que las acciones se generan bajo la medida de mitigar el riesgo" sqref="AR11:AR13"/>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Listas!$A$2:$A$9</xm:f>
          </x14:formula1>
          <xm:sqref>B11:B13</xm:sqref>
        </x14:dataValidation>
        <x14:dataValidation type="list" allowBlank="1" showInputMessage="1" showErrorMessage="1">
          <x14:formula1>
            <xm:f>Listas!$B$2:$B$7</xm:f>
          </x14:formula1>
          <xm:sqref>C11:C13</xm:sqref>
        </x14:dataValidation>
        <x14:dataValidation type="list" allowBlank="1" showInputMessage="1" showErrorMessage="1">
          <x14:formula1>
            <xm:f>Listas!$C$2:$C$6</xm:f>
          </x14:formula1>
          <xm:sqref>I11:I13</xm:sqref>
        </x14:dataValidation>
        <x14:dataValidation type="list" allowBlank="1" showInputMessage="1" showErrorMessage="1">
          <x14:formula1>
            <xm:f>Listas!$D$2:$D$5</xm:f>
          </x14:formula1>
          <xm:sqref>J11:J13</xm:sqref>
        </x14:dataValidation>
        <x14:dataValidation type="list" allowBlank="1" showInputMessage="1" showErrorMessage="1">
          <x14:formula1>
            <xm:f>'Opciones Tratamiento'!$B$9:$B$10</xm:f>
          </x14:formula1>
          <xm:sqref>AW11:AW14 AP11:AP14 AS11:AS14</xm:sqref>
        </x14:dataValidation>
        <x14:dataValidation type="custom" allowBlank="1" showInputMessage="1" showErrorMessage="1" error="Recuerde que las acciones se generan bajo la medida de mitigar el riesgo">
          <x14:formula1>
            <xm:f>IF(OR(AP11='Opciones Tratamiento'!$B$2,AP11='Opciones Tratamiento'!$B$3,AP11='Opciones Tratamiento'!$B$4),ISBLANK(AP11),ISTEXT(AP11))</xm:f>
          </x14:formula1>
          <xm:sqref>AV11:AV12</xm:sqref>
        </x14:dataValidation>
        <x14:dataValidation type="custom" allowBlank="1" showInputMessage="1" showErrorMessage="1" error="Recuerde que las acciones se generan bajo la medida de mitigar el riesgo">
          <x14:formula1>
            <xm:f>IF(OR(AJ11='Opciones Tratamiento'!$B$2,AJ11='Opciones Tratamiento'!$B$3,AJ11='Opciones Tratamiento'!$B$4),ISBLANK(AJ11),ISTEXT(AJ11))</xm:f>
          </x14:formula1>
          <xm:sqref>AN11:AN14 AQ11:AQ14</xm:sqref>
        </x14:dataValidation>
        <x14:dataValidation type="custom" allowBlank="1" showInputMessage="1" showErrorMessage="1" error="Recuerde que las acciones se generan bajo la medida de mitigar el riesgo">
          <x14:formula1>
            <xm:f>IF(OR(AP11='Opciones Tratamiento'!$B$2,AP11='Opciones Tratamiento'!$B$3,AP11='Opciones Tratamiento'!$B$4),ISBLANK(AP11),ISTEXT(AP11))</xm:f>
          </x14:formula1>
          <xm:sqref>AU11:AU14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sheetData>
    <row r="1" spans="1:4">
      <c r="A1" t="s">
        <v>225</v>
      </c>
      <c r="B1" t="s">
        <v>234</v>
      </c>
      <c r="C1" t="s">
        <v>240</v>
      </c>
      <c r="D1" t="s">
        <v>249</v>
      </c>
    </row>
    <row r="2" spans="1:4">
      <c r="A2" t="s">
        <v>233</v>
      </c>
      <c r="B2" t="s">
        <v>235</v>
      </c>
      <c r="C2" t="s">
        <v>241</v>
      </c>
      <c r="D2" t="s">
        <v>246</v>
      </c>
    </row>
    <row r="3" spans="1:4">
      <c r="A3" t="s">
        <v>226</v>
      </c>
      <c r="B3" t="s">
        <v>228</v>
      </c>
      <c r="C3" t="s">
        <v>242</v>
      </c>
      <c r="D3" t="s">
        <v>247</v>
      </c>
    </row>
    <row r="4" spans="1:4">
      <c r="A4" t="s">
        <v>227</v>
      </c>
      <c r="B4" t="s">
        <v>236</v>
      </c>
      <c r="C4" t="s">
        <v>243</v>
      </c>
      <c r="D4" t="s">
        <v>248</v>
      </c>
    </row>
    <row r="5" spans="1:4">
      <c r="A5" t="s">
        <v>228</v>
      </c>
      <c r="B5" t="s">
        <v>237</v>
      </c>
      <c r="C5" t="s">
        <v>244</v>
      </c>
      <c r="D5" t="s">
        <v>245</v>
      </c>
    </row>
    <row r="6" spans="1:4">
      <c r="A6" t="s">
        <v>229</v>
      </c>
      <c r="B6" t="s">
        <v>238</v>
      </c>
      <c r="C6" t="s">
        <v>245</v>
      </c>
    </row>
    <row r="7" spans="1:4">
      <c r="A7" t="s">
        <v>230</v>
      </c>
      <c r="B7" t="s">
        <v>239</v>
      </c>
    </row>
    <row r="8" spans="1:4">
      <c r="A8" t="s">
        <v>231</v>
      </c>
    </row>
    <row r="9" spans="1:4">
      <c r="A9" t="s">
        <v>232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X36" sqref="X36:Y37"/>
    </sheetView>
  </sheetViews>
  <sheetFormatPr baseColWidth="10" defaultRowHeight="15"/>
  <cols>
    <col min="2" max="39" width="5.7109375" customWidth="1"/>
    <col min="41" max="46" width="5.7109375" customWidth="1"/>
  </cols>
  <sheetData>
    <row r="1" spans="1:99">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row>
    <row r="2" spans="1:99" ht="18" customHeight="1">
      <c r="A2" s="64"/>
      <c r="B2" s="379" t="s">
        <v>157</v>
      </c>
      <c r="C2" s="379"/>
      <c r="D2" s="379"/>
      <c r="E2" s="379"/>
      <c r="F2" s="379"/>
      <c r="G2" s="379"/>
      <c r="H2" s="379"/>
      <c r="I2" s="379"/>
      <c r="J2" s="349" t="s">
        <v>2</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row>
    <row r="3" spans="1:99" ht="18.75" customHeight="1">
      <c r="A3" s="64"/>
      <c r="B3" s="379"/>
      <c r="C3" s="379"/>
      <c r="D3" s="379"/>
      <c r="E3" s="379"/>
      <c r="F3" s="379"/>
      <c r="G3" s="379"/>
      <c r="H3" s="379"/>
      <c r="I3" s="37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row>
    <row r="4" spans="1:99" ht="15" customHeight="1">
      <c r="A4" s="64"/>
      <c r="B4" s="379"/>
      <c r="C4" s="379"/>
      <c r="D4" s="379"/>
      <c r="E4" s="379"/>
      <c r="F4" s="379"/>
      <c r="G4" s="379"/>
      <c r="H4" s="379"/>
      <c r="I4" s="37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row>
    <row r="5" spans="1:99" ht="15.75" thickBot="1">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row>
    <row r="6" spans="1:99" ht="15" customHeight="1">
      <c r="A6" s="64"/>
      <c r="B6" s="294" t="s">
        <v>4</v>
      </c>
      <c r="C6" s="294"/>
      <c r="D6" s="295"/>
      <c r="E6" s="332" t="s">
        <v>115</v>
      </c>
      <c r="F6" s="333"/>
      <c r="G6" s="333"/>
      <c r="H6" s="333"/>
      <c r="I6" s="333"/>
      <c r="J6" s="345" t="str">
        <f>IF(AND('Mapa final'!$L$11="Muy Alta",'Mapa final'!$P$11="Leve"),CONCATENATE("R",'Mapa final'!$A$11),"")</f>
        <v/>
      </c>
      <c r="K6" s="346"/>
      <c r="L6" s="346" t="str">
        <f>IF(AND('Mapa final'!$L$11="Muy Alta",'Mapa final'!$P$11="Leve"),CONCATENATE("R",'Mapa final'!$A$11),"")</f>
        <v/>
      </c>
      <c r="M6" s="346"/>
      <c r="N6" s="346" t="str">
        <f>IF(AND('Mapa final'!$L$11="Muy Alta",'Mapa final'!$P$11="Leve"),CONCATENATE("R",'Mapa final'!$A$11),"")</f>
        <v/>
      </c>
      <c r="O6" s="348"/>
      <c r="P6" s="345" t="str">
        <f>IF(AND('Mapa final'!$L$11="Muy Alta",'Mapa final'!$P$11="Leve"),CONCATENATE("R",'Mapa final'!$A$11),"")</f>
        <v/>
      </c>
      <c r="Q6" s="346"/>
      <c r="R6" s="346" t="str">
        <f>IF(AND('Mapa final'!$L$11="Muy Alta",'Mapa final'!$P$11="Leve"),CONCATENATE("R",'Mapa final'!$A$11),"")</f>
        <v/>
      </c>
      <c r="S6" s="346"/>
      <c r="T6" s="346" t="str">
        <f>IF(AND('Mapa final'!$L$11="Muy Alta",'Mapa final'!$P$11="Leve"),CONCATENATE("R",'Mapa final'!$A$11),"")</f>
        <v/>
      </c>
      <c r="U6" s="348"/>
      <c r="V6" s="345" t="str">
        <f>IF(AND('Mapa final'!$L$11="Muy Alta",'Mapa final'!$P$11="Leve"),CONCATENATE("R",'Mapa final'!$A$11),"")</f>
        <v/>
      </c>
      <c r="W6" s="346"/>
      <c r="X6" s="346" t="str">
        <f>IF(AND('Mapa final'!$L$11="Muy Alta",'Mapa final'!$P$11="Leve"),CONCATENATE("R",'Mapa final'!$A$11),"")</f>
        <v/>
      </c>
      <c r="Y6" s="346"/>
      <c r="Z6" s="346" t="str">
        <f>IF(AND('Mapa final'!$L$11="Muy Alta",'Mapa final'!$P$11="Leve"),CONCATENATE("R",'Mapa final'!$A$11),"")</f>
        <v/>
      </c>
      <c r="AA6" s="348"/>
      <c r="AB6" s="345" t="str">
        <f>IF(AND('Mapa final'!$L$11="Muy Alta",'Mapa final'!$P$11="Leve"),CONCATENATE("R",'Mapa final'!$A$11),"")</f>
        <v/>
      </c>
      <c r="AC6" s="346"/>
      <c r="AD6" s="346" t="str">
        <f>IF(AND('Mapa final'!$L$11="Muy Alta",'Mapa final'!$P$11="Leve"),CONCATENATE("R",'Mapa final'!$A$11),"")</f>
        <v/>
      </c>
      <c r="AE6" s="346"/>
      <c r="AF6" s="346" t="str">
        <f>IF(AND('Mapa final'!$L$11="Muy Alta",'Mapa final'!$P$11="Leve"),CONCATENATE("R",'Mapa final'!$A$11),"")</f>
        <v/>
      </c>
      <c r="AG6" s="346"/>
      <c r="AH6" s="358" t="str">
        <f>IF(AND('Mapa final'!$L$11="Muy Alta",'Mapa final'!$P$11="Catastrófico"),CONCATENATE("R",'Mapa final'!$A$11),"")</f>
        <v/>
      </c>
      <c r="AI6" s="359"/>
      <c r="AJ6" s="359" t="str">
        <f>IF(AND('Mapa final'!$L$11="Muy Alta",'Mapa final'!$P$11="Catastrófico"),CONCATENATE("R",'Mapa final'!$A$11),"")</f>
        <v/>
      </c>
      <c r="AK6" s="359"/>
      <c r="AL6" s="359" t="str">
        <f>IF(AND('Mapa final'!$L$11="Muy Alta",'Mapa final'!$P$11="Catastrófico"),CONCATENATE("R",'Mapa final'!$A$11),"")</f>
        <v/>
      </c>
      <c r="AM6" s="360"/>
      <c r="AO6" s="296" t="s">
        <v>78</v>
      </c>
      <c r="AP6" s="297"/>
      <c r="AQ6" s="297"/>
      <c r="AR6" s="297"/>
      <c r="AS6" s="297"/>
      <c r="AT6" s="298"/>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row>
    <row r="7" spans="1:99" ht="15" customHeight="1">
      <c r="A7" s="64"/>
      <c r="B7" s="294"/>
      <c r="C7" s="294"/>
      <c r="D7" s="295"/>
      <c r="E7" s="335"/>
      <c r="F7" s="336"/>
      <c r="G7" s="336"/>
      <c r="H7" s="336"/>
      <c r="I7" s="336"/>
      <c r="J7" s="347"/>
      <c r="K7" s="341"/>
      <c r="L7" s="341"/>
      <c r="M7" s="341"/>
      <c r="N7" s="341"/>
      <c r="O7" s="342"/>
      <c r="P7" s="347"/>
      <c r="Q7" s="341"/>
      <c r="R7" s="341"/>
      <c r="S7" s="341"/>
      <c r="T7" s="341"/>
      <c r="U7" s="342"/>
      <c r="V7" s="347"/>
      <c r="W7" s="341"/>
      <c r="X7" s="341"/>
      <c r="Y7" s="341"/>
      <c r="Z7" s="341"/>
      <c r="AA7" s="342"/>
      <c r="AB7" s="347"/>
      <c r="AC7" s="341"/>
      <c r="AD7" s="341"/>
      <c r="AE7" s="341"/>
      <c r="AF7" s="341"/>
      <c r="AG7" s="341"/>
      <c r="AH7" s="352"/>
      <c r="AI7" s="353"/>
      <c r="AJ7" s="353"/>
      <c r="AK7" s="353"/>
      <c r="AL7" s="353"/>
      <c r="AM7" s="354"/>
      <c r="AN7" s="64"/>
      <c r="AO7" s="299"/>
      <c r="AP7" s="300"/>
      <c r="AQ7" s="300"/>
      <c r="AR7" s="300"/>
      <c r="AS7" s="300"/>
      <c r="AT7" s="301"/>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row>
    <row r="8" spans="1:99" ht="15" customHeight="1">
      <c r="A8" s="64"/>
      <c r="B8" s="294"/>
      <c r="C8" s="294"/>
      <c r="D8" s="295"/>
      <c r="E8" s="335"/>
      <c r="F8" s="336"/>
      <c r="G8" s="336"/>
      <c r="H8" s="336"/>
      <c r="I8" s="336"/>
      <c r="J8" s="347" t="str">
        <f>IF(AND('Mapa final'!$L$11="Muy Alta",'Mapa final'!$P$11="Leve"),CONCATENATE("R",'Mapa final'!$A$11),"")</f>
        <v/>
      </c>
      <c r="K8" s="341"/>
      <c r="L8" s="341" t="str">
        <f>IF(AND('Mapa final'!$L$11="Muy Alta",'Mapa final'!$P$11="Leve"),CONCATENATE("R",'Mapa final'!$A$11),"")</f>
        <v/>
      </c>
      <c r="M8" s="341"/>
      <c r="N8" s="341" t="str">
        <f>IF(AND('Mapa final'!$L$11="Muy Alta",'Mapa final'!$P$11="Leve"),CONCATENATE("R",'Mapa final'!$A$11),"")</f>
        <v/>
      </c>
      <c r="O8" s="342"/>
      <c r="P8" s="347" t="str">
        <f>IF(AND('Mapa final'!$L$11="Muy Alta",'Mapa final'!$P$11="Leve"),CONCATENATE("R",'Mapa final'!$A$11),"")</f>
        <v/>
      </c>
      <c r="Q8" s="341"/>
      <c r="R8" s="341" t="str">
        <f>IF(AND('Mapa final'!$L$11="Muy Alta",'Mapa final'!$P$11="Leve"),CONCATENATE("R",'Mapa final'!$A$11),"")</f>
        <v/>
      </c>
      <c r="S8" s="341"/>
      <c r="T8" s="341" t="str">
        <f>IF(AND('Mapa final'!$L$11="Muy Alta",'Mapa final'!$P$11="Leve"),CONCATENATE("R",'Mapa final'!$A$11),"")</f>
        <v/>
      </c>
      <c r="U8" s="342"/>
      <c r="V8" s="347" t="str">
        <f>IF(AND('Mapa final'!$L$11="Muy Alta",'Mapa final'!$P$11="Leve"),CONCATENATE("R",'Mapa final'!$A$11),"")</f>
        <v/>
      </c>
      <c r="W8" s="341"/>
      <c r="X8" s="341" t="str">
        <f>IF(AND('Mapa final'!$L$11="Muy Alta",'Mapa final'!$P$11="Leve"),CONCATENATE("R",'Mapa final'!$A$11),"")</f>
        <v/>
      </c>
      <c r="Y8" s="341"/>
      <c r="Z8" s="341" t="str">
        <f>IF(AND('Mapa final'!$L$11="Muy Alta",'Mapa final'!$P$11="Leve"),CONCATENATE("R",'Mapa final'!$A$11),"")</f>
        <v/>
      </c>
      <c r="AA8" s="342"/>
      <c r="AB8" s="347" t="str">
        <f>IF(AND('Mapa final'!$L$11="Muy Alta",'Mapa final'!$P$11="Leve"),CONCATENATE("R",'Mapa final'!$A$11),"")</f>
        <v/>
      </c>
      <c r="AC8" s="341"/>
      <c r="AD8" s="341" t="str">
        <f>IF(AND('Mapa final'!$L$11="Muy Alta",'Mapa final'!$P$11="Leve"),CONCATENATE("R",'Mapa final'!$A$11),"")</f>
        <v/>
      </c>
      <c r="AE8" s="341"/>
      <c r="AF8" s="341" t="str">
        <f>IF(AND('Mapa final'!$L$11="Muy Alta",'Mapa final'!$P$11="Leve"),CONCATENATE("R",'Mapa final'!$A$11),"")</f>
        <v/>
      </c>
      <c r="AG8" s="341"/>
      <c r="AH8" s="352" t="str">
        <f>IF(AND('Mapa final'!$L$11="Muy Alta",'Mapa final'!$P$11="Catastrófico"),CONCATENATE("R",'Mapa final'!$A$11),"")</f>
        <v/>
      </c>
      <c r="AI8" s="353"/>
      <c r="AJ8" s="353" t="str">
        <f>IF(AND('Mapa final'!$L$11="Muy Alta",'Mapa final'!$P$11="Catastrófico"),CONCATENATE("R",'Mapa final'!$A$11),"")</f>
        <v/>
      </c>
      <c r="AK8" s="353"/>
      <c r="AL8" s="353" t="str">
        <f>IF(AND('Mapa final'!$L$11="Muy Alta",'Mapa final'!$P$11="Catastrófico"),CONCATENATE("R",'Mapa final'!$A$11),"")</f>
        <v/>
      </c>
      <c r="AM8" s="354"/>
      <c r="AN8" s="64"/>
      <c r="AO8" s="299"/>
      <c r="AP8" s="300"/>
      <c r="AQ8" s="300"/>
      <c r="AR8" s="300"/>
      <c r="AS8" s="300"/>
      <c r="AT8" s="301"/>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row>
    <row r="9" spans="1:99" ht="15" customHeight="1">
      <c r="A9" s="64"/>
      <c r="B9" s="294"/>
      <c r="C9" s="294"/>
      <c r="D9" s="295"/>
      <c r="E9" s="335"/>
      <c r="F9" s="336"/>
      <c r="G9" s="336"/>
      <c r="H9" s="336"/>
      <c r="I9" s="336"/>
      <c r="J9" s="347"/>
      <c r="K9" s="341"/>
      <c r="L9" s="341"/>
      <c r="M9" s="341"/>
      <c r="N9" s="341"/>
      <c r="O9" s="342"/>
      <c r="P9" s="347"/>
      <c r="Q9" s="341"/>
      <c r="R9" s="341"/>
      <c r="S9" s="341"/>
      <c r="T9" s="341"/>
      <c r="U9" s="342"/>
      <c r="V9" s="347"/>
      <c r="W9" s="341"/>
      <c r="X9" s="341"/>
      <c r="Y9" s="341"/>
      <c r="Z9" s="341"/>
      <c r="AA9" s="342"/>
      <c r="AB9" s="347"/>
      <c r="AC9" s="341"/>
      <c r="AD9" s="341"/>
      <c r="AE9" s="341"/>
      <c r="AF9" s="341"/>
      <c r="AG9" s="341"/>
      <c r="AH9" s="352"/>
      <c r="AI9" s="353"/>
      <c r="AJ9" s="353"/>
      <c r="AK9" s="353"/>
      <c r="AL9" s="353"/>
      <c r="AM9" s="354"/>
      <c r="AN9" s="64"/>
      <c r="AO9" s="299"/>
      <c r="AP9" s="300"/>
      <c r="AQ9" s="300"/>
      <c r="AR9" s="300"/>
      <c r="AS9" s="300"/>
      <c r="AT9" s="301"/>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row>
    <row r="10" spans="1:99" ht="15" customHeight="1">
      <c r="A10" s="64"/>
      <c r="B10" s="294"/>
      <c r="C10" s="294"/>
      <c r="D10" s="295"/>
      <c r="E10" s="335"/>
      <c r="F10" s="336"/>
      <c r="G10" s="336"/>
      <c r="H10" s="336"/>
      <c r="I10" s="336"/>
      <c r="J10" s="347" t="str">
        <f>IF(AND('Mapa final'!$L$11="Muy Alta",'Mapa final'!$P$11="Leve"),CONCATENATE("R",'Mapa final'!$A$11),"")</f>
        <v/>
      </c>
      <c r="K10" s="341"/>
      <c r="L10" s="341" t="str">
        <f>IF(AND('Mapa final'!$L$11="Muy Alta",'Mapa final'!$P$11="Leve"),CONCATENATE("R",'Mapa final'!$A$11),"")</f>
        <v/>
      </c>
      <c r="M10" s="341"/>
      <c r="N10" s="341" t="str">
        <f>IF(AND('Mapa final'!$L$11="Muy Alta",'Mapa final'!$P$11="Leve"),CONCATENATE("R",'Mapa final'!$A$11),"")</f>
        <v/>
      </c>
      <c r="O10" s="342"/>
      <c r="P10" s="347" t="str">
        <f>IF(AND('Mapa final'!$L$11="Muy Alta",'Mapa final'!$P$11="Leve"),CONCATENATE("R",'Mapa final'!$A$11),"")</f>
        <v/>
      </c>
      <c r="Q10" s="341"/>
      <c r="R10" s="341" t="str">
        <f>IF(AND('Mapa final'!$L$11="Muy Alta",'Mapa final'!$P$11="Leve"),CONCATENATE("R",'Mapa final'!$A$11),"")</f>
        <v/>
      </c>
      <c r="S10" s="341"/>
      <c r="T10" s="341" t="str">
        <f>IF(AND('Mapa final'!$L$11="Muy Alta",'Mapa final'!$P$11="Leve"),CONCATENATE("R",'Mapa final'!$A$11),"")</f>
        <v/>
      </c>
      <c r="U10" s="342"/>
      <c r="V10" s="347" t="str">
        <f>IF(AND('Mapa final'!$L$11="Muy Alta",'Mapa final'!$P$11="Leve"),CONCATENATE("R",'Mapa final'!$A$11),"")</f>
        <v/>
      </c>
      <c r="W10" s="341"/>
      <c r="X10" s="341" t="str">
        <f>IF(AND('Mapa final'!$L$11="Muy Alta",'Mapa final'!$P$11="Leve"),CONCATENATE("R",'Mapa final'!$A$11),"")</f>
        <v/>
      </c>
      <c r="Y10" s="341"/>
      <c r="Z10" s="341" t="str">
        <f>IF(AND('Mapa final'!$L$11="Muy Alta",'Mapa final'!$P$11="Leve"),CONCATENATE("R",'Mapa final'!$A$11),"")</f>
        <v/>
      </c>
      <c r="AA10" s="342"/>
      <c r="AB10" s="347" t="str">
        <f>IF(AND('Mapa final'!$L$11="Muy Alta",'Mapa final'!$P$11="Leve"),CONCATENATE("R",'Mapa final'!$A$11),"")</f>
        <v/>
      </c>
      <c r="AC10" s="341"/>
      <c r="AD10" s="341" t="str">
        <f>IF(AND('Mapa final'!$L$11="Muy Alta",'Mapa final'!$P$11="Leve"),CONCATENATE("R",'Mapa final'!$A$11),"")</f>
        <v/>
      </c>
      <c r="AE10" s="341"/>
      <c r="AF10" s="341" t="str">
        <f>IF(AND('Mapa final'!$L$11="Muy Alta",'Mapa final'!$P$11="Leve"),CONCATENATE("R",'Mapa final'!$A$11),"")</f>
        <v/>
      </c>
      <c r="AG10" s="341"/>
      <c r="AH10" s="352" t="str">
        <f>IF(AND('Mapa final'!$L$11="Muy Alta",'Mapa final'!$P$11="Catastrófico"),CONCATENATE("R",'Mapa final'!$A$11),"")</f>
        <v/>
      </c>
      <c r="AI10" s="353"/>
      <c r="AJ10" s="353" t="str">
        <f>IF(AND('Mapa final'!$L$11="Muy Alta",'Mapa final'!$P$11="Catastrófico"),CONCATENATE("R",'Mapa final'!$A$11),"")</f>
        <v/>
      </c>
      <c r="AK10" s="353"/>
      <c r="AL10" s="353" t="str">
        <f>IF(AND('Mapa final'!$L$11="Muy Alta",'Mapa final'!$P$11="Catastrófico"),CONCATENATE("R",'Mapa final'!$A$11),"")</f>
        <v/>
      </c>
      <c r="AM10" s="354"/>
      <c r="AN10" s="64"/>
      <c r="AO10" s="299"/>
      <c r="AP10" s="300"/>
      <c r="AQ10" s="300"/>
      <c r="AR10" s="300"/>
      <c r="AS10" s="300"/>
      <c r="AT10" s="301"/>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99" ht="15" customHeight="1">
      <c r="A11" s="64"/>
      <c r="B11" s="294"/>
      <c r="C11" s="294"/>
      <c r="D11" s="295"/>
      <c r="E11" s="335"/>
      <c r="F11" s="336"/>
      <c r="G11" s="336"/>
      <c r="H11" s="336"/>
      <c r="I11" s="336"/>
      <c r="J11" s="347"/>
      <c r="K11" s="341"/>
      <c r="L11" s="341"/>
      <c r="M11" s="341"/>
      <c r="N11" s="341"/>
      <c r="O11" s="342"/>
      <c r="P11" s="347"/>
      <c r="Q11" s="341"/>
      <c r="R11" s="341"/>
      <c r="S11" s="341"/>
      <c r="T11" s="341"/>
      <c r="U11" s="342"/>
      <c r="V11" s="347"/>
      <c r="W11" s="341"/>
      <c r="X11" s="341"/>
      <c r="Y11" s="341"/>
      <c r="Z11" s="341"/>
      <c r="AA11" s="342"/>
      <c r="AB11" s="347"/>
      <c r="AC11" s="341"/>
      <c r="AD11" s="341"/>
      <c r="AE11" s="341"/>
      <c r="AF11" s="341"/>
      <c r="AG11" s="341"/>
      <c r="AH11" s="352"/>
      <c r="AI11" s="353"/>
      <c r="AJ11" s="353"/>
      <c r="AK11" s="353"/>
      <c r="AL11" s="353"/>
      <c r="AM11" s="354"/>
      <c r="AN11" s="64"/>
      <c r="AO11" s="299"/>
      <c r="AP11" s="300"/>
      <c r="AQ11" s="300"/>
      <c r="AR11" s="300"/>
      <c r="AS11" s="300"/>
      <c r="AT11" s="301"/>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99" ht="15" customHeight="1">
      <c r="A12" s="64"/>
      <c r="B12" s="294"/>
      <c r="C12" s="294"/>
      <c r="D12" s="295"/>
      <c r="E12" s="335"/>
      <c r="F12" s="336"/>
      <c r="G12" s="336"/>
      <c r="H12" s="336"/>
      <c r="I12" s="336"/>
      <c r="J12" s="347" t="str">
        <f>IF(AND('Mapa final'!$L$11="Muy Alta",'Mapa final'!$P$11="Leve"),CONCATENATE("R",'Mapa final'!$A$11),"")</f>
        <v/>
      </c>
      <c r="K12" s="341"/>
      <c r="L12" s="341" t="str">
        <f>IF(AND('Mapa final'!$L$11="Muy Alta",'Mapa final'!$P$11="Leve"),CONCATENATE("R",'Mapa final'!$A$11),"")</f>
        <v/>
      </c>
      <c r="M12" s="341"/>
      <c r="N12" s="341" t="str">
        <f>IF(AND('Mapa final'!$L$11="Muy Alta",'Mapa final'!$P$11="Leve"),CONCATENATE("R",'Mapa final'!$A$11),"")</f>
        <v/>
      </c>
      <c r="O12" s="342"/>
      <c r="P12" s="347" t="str">
        <f>IF(AND('Mapa final'!$L$11="Muy Alta",'Mapa final'!$P$11="Leve"),CONCATENATE("R",'Mapa final'!$A$11),"")</f>
        <v/>
      </c>
      <c r="Q12" s="341"/>
      <c r="R12" s="341" t="str">
        <f>IF(AND('Mapa final'!$L$11="Muy Alta",'Mapa final'!$P$11="Leve"),CONCATENATE("R",'Mapa final'!$A$11),"")</f>
        <v/>
      </c>
      <c r="S12" s="341"/>
      <c r="T12" s="341" t="str">
        <f>IF(AND('Mapa final'!$L$11="Muy Alta",'Mapa final'!$P$11="Leve"),CONCATENATE("R",'Mapa final'!$A$11),"")</f>
        <v/>
      </c>
      <c r="U12" s="342"/>
      <c r="V12" s="347" t="str">
        <f>IF(AND('Mapa final'!$L$11="Muy Alta",'Mapa final'!$P$11="Leve"),CONCATENATE("R",'Mapa final'!$A$11),"")</f>
        <v/>
      </c>
      <c r="W12" s="341"/>
      <c r="X12" s="341" t="str">
        <f>IF(AND('Mapa final'!$L$11="Muy Alta",'Mapa final'!$P$11="Leve"),CONCATENATE("R",'Mapa final'!$A$11),"")</f>
        <v/>
      </c>
      <c r="Y12" s="341"/>
      <c r="Z12" s="341" t="str">
        <f>IF(AND('Mapa final'!$L$11="Muy Alta",'Mapa final'!$P$11="Leve"),CONCATENATE("R",'Mapa final'!$A$11),"")</f>
        <v/>
      </c>
      <c r="AA12" s="342"/>
      <c r="AB12" s="347" t="str">
        <f>IF(AND('Mapa final'!$L$11="Muy Alta",'Mapa final'!$P$11="Leve"),CONCATENATE("R",'Mapa final'!$A$11),"")</f>
        <v/>
      </c>
      <c r="AC12" s="341"/>
      <c r="AD12" s="341" t="str">
        <f>IF(AND('Mapa final'!$L$11="Muy Alta",'Mapa final'!$P$11="Leve"),CONCATENATE("R",'Mapa final'!$A$11),"")</f>
        <v/>
      </c>
      <c r="AE12" s="341"/>
      <c r="AF12" s="341" t="str">
        <f>IF(AND('Mapa final'!$L$11="Muy Alta",'Mapa final'!$P$11="Leve"),CONCATENATE("R",'Mapa final'!$A$11),"")</f>
        <v/>
      </c>
      <c r="AG12" s="341"/>
      <c r="AH12" s="352" t="str">
        <f>IF(AND('Mapa final'!$L$11="Muy Alta",'Mapa final'!$P$11="Catastrófico"),CONCATENATE("R",'Mapa final'!$A$11),"")</f>
        <v/>
      </c>
      <c r="AI12" s="353"/>
      <c r="AJ12" s="353" t="str">
        <f>IF(AND('Mapa final'!$L$11="Muy Alta",'Mapa final'!$P$11="Catastrófico"),CONCATENATE("R",'Mapa final'!$A$11),"")</f>
        <v/>
      </c>
      <c r="AK12" s="353"/>
      <c r="AL12" s="353" t="str">
        <f>IF(AND('Mapa final'!$L$11="Muy Alta",'Mapa final'!$P$11="Catastrófico"),CONCATENATE("R",'Mapa final'!$A$11),"")</f>
        <v/>
      </c>
      <c r="AM12" s="354"/>
      <c r="AN12" s="64"/>
      <c r="AO12" s="299"/>
      <c r="AP12" s="300"/>
      <c r="AQ12" s="300"/>
      <c r="AR12" s="300"/>
      <c r="AS12" s="300"/>
      <c r="AT12" s="301"/>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row>
    <row r="13" spans="1:99" ht="15.75" customHeight="1" thickBot="1">
      <c r="A13" s="64"/>
      <c r="B13" s="294"/>
      <c r="C13" s="294"/>
      <c r="D13" s="295"/>
      <c r="E13" s="338"/>
      <c r="F13" s="339"/>
      <c r="G13" s="339"/>
      <c r="H13" s="339"/>
      <c r="I13" s="339"/>
      <c r="J13" s="351"/>
      <c r="K13" s="343"/>
      <c r="L13" s="343"/>
      <c r="M13" s="343"/>
      <c r="N13" s="343"/>
      <c r="O13" s="344"/>
      <c r="P13" s="351"/>
      <c r="Q13" s="343"/>
      <c r="R13" s="343"/>
      <c r="S13" s="343"/>
      <c r="T13" s="343"/>
      <c r="U13" s="344"/>
      <c r="V13" s="351"/>
      <c r="W13" s="343"/>
      <c r="X13" s="343"/>
      <c r="Y13" s="343"/>
      <c r="Z13" s="343"/>
      <c r="AA13" s="344"/>
      <c r="AB13" s="351"/>
      <c r="AC13" s="343"/>
      <c r="AD13" s="343"/>
      <c r="AE13" s="343"/>
      <c r="AF13" s="343"/>
      <c r="AG13" s="343"/>
      <c r="AH13" s="355"/>
      <c r="AI13" s="356"/>
      <c r="AJ13" s="356"/>
      <c r="AK13" s="356"/>
      <c r="AL13" s="356"/>
      <c r="AM13" s="357"/>
      <c r="AN13" s="64"/>
      <c r="AO13" s="302"/>
      <c r="AP13" s="303"/>
      <c r="AQ13" s="303"/>
      <c r="AR13" s="303"/>
      <c r="AS13" s="303"/>
      <c r="AT13" s="30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row>
    <row r="14" spans="1:99" ht="15" customHeight="1">
      <c r="A14" s="64"/>
      <c r="B14" s="294"/>
      <c r="C14" s="294"/>
      <c r="D14" s="295"/>
      <c r="E14" s="332" t="s">
        <v>114</v>
      </c>
      <c r="F14" s="333"/>
      <c r="G14" s="333"/>
      <c r="H14" s="333"/>
      <c r="I14" s="333"/>
      <c r="J14" s="367" t="str">
        <f>IF(AND('Mapa final'!$L$11="Alta",'Mapa final'!$P$11="Leve"),CONCATENATE("R",'Mapa final'!$A$11),"")</f>
        <v/>
      </c>
      <c r="K14" s="368"/>
      <c r="L14" s="368" t="str">
        <f>IF(AND('Mapa final'!$L$11="Alta",'Mapa final'!$P$11="Leve"),CONCATENATE("R",'Mapa final'!$A$11),"")</f>
        <v/>
      </c>
      <c r="M14" s="368"/>
      <c r="N14" s="368" t="str">
        <f>IF(AND('Mapa final'!$L$11="Alta",'Mapa final'!$P$11="Leve"),CONCATENATE("R",'Mapa final'!$A$11),"")</f>
        <v/>
      </c>
      <c r="O14" s="369"/>
      <c r="P14" s="367" t="str">
        <f>IF(AND('Mapa final'!$L$11="Alta",'Mapa final'!$P$11="Leve"),CONCATENATE("R",'Mapa final'!$A$11),"")</f>
        <v/>
      </c>
      <c r="Q14" s="368"/>
      <c r="R14" s="368" t="str">
        <f>IF(AND('Mapa final'!$L$11="Alta",'Mapa final'!$P$11="Leve"),CONCATENATE("R",'Mapa final'!$A$11),"")</f>
        <v/>
      </c>
      <c r="S14" s="368"/>
      <c r="T14" s="368" t="str">
        <f>IF(AND('Mapa final'!$L$11="Alta",'Mapa final'!$P$11="Leve"),CONCATENATE("R",'Mapa final'!$A$11),"")</f>
        <v/>
      </c>
      <c r="U14" s="369"/>
      <c r="V14" s="345" t="str">
        <f>IF(AND('Mapa final'!$L$11="Muy Alta",'Mapa final'!$P$11="Leve"),CONCATENATE("R",'Mapa final'!$A$11),"")</f>
        <v/>
      </c>
      <c r="W14" s="346"/>
      <c r="X14" s="346" t="str">
        <f>IF(AND('Mapa final'!$L$11="Muy Alta",'Mapa final'!$P$11="Leve"),CONCATENATE("R",'Mapa final'!$A$11),"")</f>
        <v/>
      </c>
      <c r="Y14" s="346"/>
      <c r="Z14" s="346" t="str">
        <f>IF(AND('Mapa final'!$L$11="Muy Alta",'Mapa final'!$P$11="Leve"),CONCATENATE("R",'Mapa final'!$A$11),"")</f>
        <v/>
      </c>
      <c r="AA14" s="348"/>
      <c r="AB14" s="345" t="str">
        <f>IF(AND('Mapa final'!$L$11="Muy Alta",'Mapa final'!$P$11="Leve"),CONCATENATE("R",'Mapa final'!$A$11),"")</f>
        <v/>
      </c>
      <c r="AC14" s="346"/>
      <c r="AD14" s="346" t="str">
        <f>IF(AND('Mapa final'!$L$11="Muy Alta",'Mapa final'!$P$11="Leve"),CONCATENATE("R",'Mapa final'!$A$11),"")</f>
        <v/>
      </c>
      <c r="AE14" s="346"/>
      <c r="AF14" s="346" t="str">
        <f>IF(AND('Mapa final'!$L$11="Muy Alta",'Mapa final'!$P$11="Leve"),CONCATENATE("R",'Mapa final'!$A$11),"")</f>
        <v/>
      </c>
      <c r="AG14" s="348"/>
      <c r="AH14" s="358" t="str">
        <f>IF(AND('Mapa final'!$L$11="Muy Alta",'Mapa final'!$P$11="Catastrófico"),CONCATENATE("R",'Mapa final'!$A$11),"")</f>
        <v/>
      </c>
      <c r="AI14" s="359"/>
      <c r="AJ14" s="359" t="str">
        <f>IF(AND('Mapa final'!$L$11="Muy Alta",'Mapa final'!$P$11="Catastrófico"),CONCATENATE("R",'Mapa final'!$A$11),"")</f>
        <v/>
      </c>
      <c r="AK14" s="359"/>
      <c r="AL14" s="359" t="str">
        <f>IF(AND('Mapa final'!$L$11="Muy Alta",'Mapa final'!$P$11="Catastrófico"),CONCATENATE("R",'Mapa final'!$A$11),"")</f>
        <v/>
      </c>
      <c r="AM14" s="360"/>
      <c r="AN14" s="64"/>
      <c r="AO14" s="305" t="s">
        <v>79</v>
      </c>
      <c r="AP14" s="306"/>
      <c r="AQ14" s="306"/>
      <c r="AR14" s="306"/>
      <c r="AS14" s="306"/>
      <c r="AT14" s="307"/>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row>
    <row r="15" spans="1:99" ht="15" customHeight="1">
      <c r="A15" s="64"/>
      <c r="B15" s="294"/>
      <c r="C15" s="294"/>
      <c r="D15" s="295"/>
      <c r="E15" s="335"/>
      <c r="F15" s="336"/>
      <c r="G15" s="336"/>
      <c r="H15" s="336"/>
      <c r="I15" s="336"/>
      <c r="J15" s="361"/>
      <c r="K15" s="362"/>
      <c r="L15" s="362"/>
      <c r="M15" s="362"/>
      <c r="N15" s="362"/>
      <c r="O15" s="363"/>
      <c r="P15" s="361"/>
      <c r="Q15" s="362"/>
      <c r="R15" s="362"/>
      <c r="S15" s="362"/>
      <c r="T15" s="362"/>
      <c r="U15" s="363"/>
      <c r="V15" s="347"/>
      <c r="W15" s="341"/>
      <c r="X15" s="341"/>
      <c r="Y15" s="341"/>
      <c r="Z15" s="341"/>
      <c r="AA15" s="342"/>
      <c r="AB15" s="347"/>
      <c r="AC15" s="341"/>
      <c r="AD15" s="341"/>
      <c r="AE15" s="341"/>
      <c r="AF15" s="341"/>
      <c r="AG15" s="342"/>
      <c r="AH15" s="352"/>
      <c r="AI15" s="353"/>
      <c r="AJ15" s="353"/>
      <c r="AK15" s="353"/>
      <c r="AL15" s="353"/>
      <c r="AM15" s="354"/>
      <c r="AN15" s="64"/>
      <c r="AO15" s="308"/>
      <c r="AP15" s="309"/>
      <c r="AQ15" s="309"/>
      <c r="AR15" s="309"/>
      <c r="AS15" s="309"/>
      <c r="AT15" s="310"/>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row>
    <row r="16" spans="1:99" ht="15" customHeight="1">
      <c r="A16" s="64"/>
      <c r="B16" s="294"/>
      <c r="C16" s="294"/>
      <c r="D16" s="295"/>
      <c r="E16" s="335"/>
      <c r="F16" s="336"/>
      <c r="G16" s="336"/>
      <c r="H16" s="336"/>
      <c r="I16" s="336"/>
      <c r="J16" s="361" t="str">
        <f>IF(AND('Mapa final'!$L$11="Alta",'Mapa final'!$P$11="Leve"),CONCATENATE("R",'Mapa final'!$A$11),"")</f>
        <v/>
      </c>
      <c r="K16" s="362"/>
      <c r="L16" s="362" t="str">
        <f>IF(AND('Mapa final'!$L$11="Alta",'Mapa final'!$P$11="Leve"),CONCATENATE("R",'Mapa final'!$A$11),"")</f>
        <v/>
      </c>
      <c r="M16" s="362"/>
      <c r="N16" s="362" t="str">
        <f>IF(AND('Mapa final'!$L$11="Alta",'Mapa final'!$P$11="Leve"),CONCATENATE("R",'Mapa final'!$A$11),"")</f>
        <v/>
      </c>
      <c r="O16" s="363"/>
      <c r="P16" s="361" t="str">
        <f>IF(AND('Mapa final'!$L$11="Alta",'Mapa final'!$P$11="Leve"),CONCATENATE("R",'Mapa final'!$A$11),"")</f>
        <v/>
      </c>
      <c r="Q16" s="362"/>
      <c r="R16" s="362" t="str">
        <f>IF(AND('Mapa final'!$L$11="Alta",'Mapa final'!$P$11="Leve"),CONCATENATE("R",'Mapa final'!$A$11),"")</f>
        <v/>
      </c>
      <c r="S16" s="362"/>
      <c r="T16" s="362" t="str">
        <f>IF(AND('Mapa final'!$L$11="Alta",'Mapa final'!$P$11="Leve"),CONCATENATE("R",'Mapa final'!$A$11),"")</f>
        <v/>
      </c>
      <c r="U16" s="363"/>
      <c r="V16" s="347" t="str">
        <f>IF(AND('Mapa final'!$L$11="Muy Alta",'Mapa final'!$P$11="Leve"),CONCATENATE("R",'Mapa final'!$A$11),"")</f>
        <v/>
      </c>
      <c r="W16" s="341"/>
      <c r="X16" s="341" t="str">
        <f>IF(AND('Mapa final'!$L$11="Muy Alta",'Mapa final'!$P$11="Leve"),CONCATENATE("R",'Mapa final'!$A$11),"")</f>
        <v/>
      </c>
      <c r="Y16" s="341"/>
      <c r="Z16" s="341" t="str">
        <f>IF(AND('Mapa final'!$L$11="Muy Alta",'Mapa final'!$P$11="Leve"),CONCATENATE("R",'Mapa final'!$A$11),"")</f>
        <v/>
      </c>
      <c r="AA16" s="342"/>
      <c r="AB16" s="347" t="str">
        <f>IF(AND('Mapa final'!$L$11="Muy Alta",'Mapa final'!$P$11="Leve"),CONCATENATE("R",'Mapa final'!$A$11),"")</f>
        <v/>
      </c>
      <c r="AC16" s="341"/>
      <c r="AD16" s="341" t="str">
        <f>IF(AND('Mapa final'!$L$11="Muy Alta",'Mapa final'!$P$11="Leve"),CONCATENATE("R",'Mapa final'!$A$11),"")</f>
        <v/>
      </c>
      <c r="AE16" s="341"/>
      <c r="AF16" s="341" t="str">
        <f>IF(AND('Mapa final'!$L$11="Muy Alta",'Mapa final'!$P$11="Leve"),CONCATENATE("R",'Mapa final'!$A$11),"")</f>
        <v/>
      </c>
      <c r="AG16" s="342"/>
      <c r="AH16" s="352" t="str">
        <f>IF(AND('Mapa final'!$L$11="Muy Alta",'Mapa final'!$P$11="Catastrófico"),CONCATENATE("R",'Mapa final'!$A$11),"")</f>
        <v/>
      </c>
      <c r="AI16" s="353"/>
      <c r="AJ16" s="353" t="str">
        <f>IF(AND('Mapa final'!$L$11="Muy Alta",'Mapa final'!$P$11="Catastrófico"),CONCATENATE("R",'Mapa final'!$A$11),"")</f>
        <v/>
      </c>
      <c r="AK16" s="353"/>
      <c r="AL16" s="353" t="str">
        <f>IF(AND('Mapa final'!$L$11="Muy Alta",'Mapa final'!$P$11="Catastrófico"),CONCATENATE("R",'Mapa final'!$A$11),"")</f>
        <v/>
      </c>
      <c r="AM16" s="354"/>
      <c r="AN16" s="64"/>
      <c r="AO16" s="308"/>
      <c r="AP16" s="309"/>
      <c r="AQ16" s="309"/>
      <c r="AR16" s="309"/>
      <c r="AS16" s="309"/>
      <c r="AT16" s="310"/>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row>
    <row r="17" spans="1:80" ht="15" customHeight="1">
      <c r="A17" s="64"/>
      <c r="B17" s="294"/>
      <c r="C17" s="294"/>
      <c r="D17" s="295"/>
      <c r="E17" s="335"/>
      <c r="F17" s="336"/>
      <c r="G17" s="336"/>
      <c r="H17" s="336"/>
      <c r="I17" s="336"/>
      <c r="J17" s="361"/>
      <c r="K17" s="362"/>
      <c r="L17" s="362"/>
      <c r="M17" s="362"/>
      <c r="N17" s="362"/>
      <c r="O17" s="363"/>
      <c r="P17" s="361"/>
      <c r="Q17" s="362"/>
      <c r="R17" s="362"/>
      <c r="S17" s="362"/>
      <c r="T17" s="362"/>
      <c r="U17" s="363"/>
      <c r="V17" s="347"/>
      <c r="W17" s="341"/>
      <c r="X17" s="341"/>
      <c r="Y17" s="341"/>
      <c r="Z17" s="341"/>
      <c r="AA17" s="342"/>
      <c r="AB17" s="347"/>
      <c r="AC17" s="341"/>
      <c r="AD17" s="341"/>
      <c r="AE17" s="341"/>
      <c r="AF17" s="341"/>
      <c r="AG17" s="342"/>
      <c r="AH17" s="352"/>
      <c r="AI17" s="353"/>
      <c r="AJ17" s="353"/>
      <c r="AK17" s="353"/>
      <c r="AL17" s="353"/>
      <c r="AM17" s="354"/>
      <c r="AN17" s="64"/>
      <c r="AO17" s="308"/>
      <c r="AP17" s="309"/>
      <c r="AQ17" s="309"/>
      <c r="AR17" s="309"/>
      <c r="AS17" s="309"/>
      <c r="AT17" s="310"/>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row>
    <row r="18" spans="1:80" ht="15" customHeight="1">
      <c r="A18" s="64"/>
      <c r="B18" s="294"/>
      <c r="C18" s="294"/>
      <c r="D18" s="295"/>
      <c r="E18" s="335"/>
      <c r="F18" s="336"/>
      <c r="G18" s="336"/>
      <c r="H18" s="336"/>
      <c r="I18" s="336"/>
      <c r="J18" s="361" t="str">
        <f>IF(AND('Mapa final'!$L$11="Alta",'Mapa final'!$P$11="Leve"),CONCATENATE("R",'Mapa final'!$A$11),"")</f>
        <v/>
      </c>
      <c r="K18" s="362"/>
      <c r="L18" s="362" t="str">
        <f>IF(AND('Mapa final'!$L$11="Alta",'Mapa final'!$P$11="Leve"),CONCATENATE("R",'Mapa final'!$A$11),"")</f>
        <v/>
      </c>
      <c r="M18" s="362"/>
      <c r="N18" s="362" t="str">
        <f>IF(AND('Mapa final'!$L$11="Alta",'Mapa final'!$P$11="Leve"),CONCATENATE("R",'Mapa final'!$A$11),"")</f>
        <v/>
      </c>
      <c r="O18" s="363"/>
      <c r="P18" s="361" t="str">
        <f>IF(AND('Mapa final'!$L$11="Alta",'Mapa final'!$P$11="Leve"),CONCATENATE("R",'Mapa final'!$A$11),"")</f>
        <v/>
      </c>
      <c r="Q18" s="362"/>
      <c r="R18" s="362" t="str">
        <f>IF(AND('Mapa final'!$L$11="Alta",'Mapa final'!$P$11="Leve"),CONCATENATE("R",'Mapa final'!$A$11),"")</f>
        <v/>
      </c>
      <c r="S18" s="362"/>
      <c r="T18" s="362" t="str">
        <f>IF(AND('Mapa final'!$L$11="Alta",'Mapa final'!$P$11="Leve"),CONCATENATE("R",'Mapa final'!$A$11),"")</f>
        <v/>
      </c>
      <c r="U18" s="363"/>
      <c r="V18" s="347" t="str">
        <f>IF(AND('Mapa final'!$L$11="Muy Alta",'Mapa final'!$P$11="Leve"),CONCATENATE("R",'Mapa final'!$A$11),"")</f>
        <v/>
      </c>
      <c r="W18" s="341"/>
      <c r="X18" s="341" t="str">
        <f>IF(AND('Mapa final'!$L$11="Muy Alta",'Mapa final'!$P$11="Leve"),CONCATENATE("R",'Mapa final'!$A$11),"")</f>
        <v/>
      </c>
      <c r="Y18" s="341"/>
      <c r="Z18" s="341" t="str">
        <f>IF(AND('Mapa final'!$L$11="Muy Alta",'Mapa final'!$P$11="Leve"),CONCATENATE("R",'Mapa final'!$A$11),"")</f>
        <v/>
      </c>
      <c r="AA18" s="342"/>
      <c r="AB18" s="347" t="str">
        <f>IF(AND('Mapa final'!$L$11="Muy Alta",'Mapa final'!$P$11="Leve"),CONCATENATE("R",'Mapa final'!$A$11),"")</f>
        <v/>
      </c>
      <c r="AC18" s="341"/>
      <c r="AD18" s="341" t="str">
        <f>IF(AND('Mapa final'!$L$11="Muy Alta",'Mapa final'!$P$11="Leve"),CONCATENATE("R",'Mapa final'!$A$11),"")</f>
        <v/>
      </c>
      <c r="AE18" s="341"/>
      <c r="AF18" s="341" t="str">
        <f>IF(AND('Mapa final'!$L$11="Muy Alta",'Mapa final'!$P$11="Leve"),CONCATENATE("R",'Mapa final'!$A$11),"")</f>
        <v/>
      </c>
      <c r="AG18" s="342"/>
      <c r="AH18" s="352" t="str">
        <f>IF(AND('Mapa final'!$L$11="Muy Alta",'Mapa final'!$P$11="Catastrófico"),CONCATENATE("R",'Mapa final'!$A$11),"")</f>
        <v/>
      </c>
      <c r="AI18" s="353"/>
      <c r="AJ18" s="353" t="str">
        <f>IF(AND('Mapa final'!$L$11="Muy Alta",'Mapa final'!$P$11="Catastrófico"),CONCATENATE("R",'Mapa final'!$A$11),"")</f>
        <v/>
      </c>
      <c r="AK18" s="353"/>
      <c r="AL18" s="353" t="str">
        <f>IF(AND('Mapa final'!$L$11="Muy Alta",'Mapa final'!$P$11="Catastrófico"),CONCATENATE("R",'Mapa final'!$A$11),"")</f>
        <v/>
      </c>
      <c r="AM18" s="354"/>
      <c r="AN18" s="64"/>
      <c r="AO18" s="308"/>
      <c r="AP18" s="309"/>
      <c r="AQ18" s="309"/>
      <c r="AR18" s="309"/>
      <c r="AS18" s="309"/>
      <c r="AT18" s="310"/>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row>
    <row r="19" spans="1:80" ht="15" customHeight="1">
      <c r="A19" s="64"/>
      <c r="B19" s="294"/>
      <c r="C19" s="294"/>
      <c r="D19" s="295"/>
      <c r="E19" s="335"/>
      <c r="F19" s="336"/>
      <c r="G19" s="336"/>
      <c r="H19" s="336"/>
      <c r="I19" s="336"/>
      <c r="J19" s="361"/>
      <c r="K19" s="362"/>
      <c r="L19" s="362"/>
      <c r="M19" s="362"/>
      <c r="N19" s="362"/>
      <c r="O19" s="363"/>
      <c r="P19" s="361"/>
      <c r="Q19" s="362"/>
      <c r="R19" s="362"/>
      <c r="S19" s="362"/>
      <c r="T19" s="362"/>
      <c r="U19" s="363"/>
      <c r="V19" s="347"/>
      <c r="W19" s="341"/>
      <c r="X19" s="341"/>
      <c r="Y19" s="341"/>
      <c r="Z19" s="341"/>
      <c r="AA19" s="342"/>
      <c r="AB19" s="347"/>
      <c r="AC19" s="341"/>
      <c r="AD19" s="341"/>
      <c r="AE19" s="341"/>
      <c r="AF19" s="341"/>
      <c r="AG19" s="342"/>
      <c r="AH19" s="352"/>
      <c r="AI19" s="353"/>
      <c r="AJ19" s="353"/>
      <c r="AK19" s="353"/>
      <c r="AL19" s="353"/>
      <c r="AM19" s="354"/>
      <c r="AN19" s="64"/>
      <c r="AO19" s="308"/>
      <c r="AP19" s="309"/>
      <c r="AQ19" s="309"/>
      <c r="AR19" s="309"/>
      <c r="AS19" s="309"/>
      <c r="AT19" s="310"/>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row>
    <row r="20" spans="1:80" ht="15" customHeight="1">
      <c r="A20" s="64"/>
      <c r="B20" s="294"/>
      <c r="C20" s="294"/>
      <c r="D20" s="295"/>
      <c r="E20" s="335"/>
      <c r="F20" s="336"/>
      <c r="G20" s="336"/>
      <c r="H20" s="336"/>
      <c r="I20" s="336"/>
      <c r="J20" s="361" t="str">
        <f>IF(AND('Mapa final'!$L$11="Alta",'Mapa final'!$P$11="Leve"),CONCATENATE("R",'Mapa final'!$A$11),"")</f>
        <v/>
      </c>
      <c r="K20" s="362"/>
      <c r="L20" s="362" t="str">
        <f>IF(AND('Mapa final'!$L$11="Alta",'Mapa final'!$P$11="Leve"),CONCATENATE("R",'Mapa final'!$A$11),"")</f>
        <v/>
      </c>
      <c r="M20" s="362"/>
      <c r="N20" s="362" t="str">
        <f>IF(AND('Mapa final'!$L$11="Alta",'Mapa final'!$P$11="Leve"),CONCATENATE("R",'Mapa final'!$A$11),"")</f>
        <v/>
      </c>
      <c r="O20" s="363"/>
      <c r="P20" s="361" t="str">
        <f>IF(AND('Mapa final'!$L$11="Alta",'Mapa final'!$P$11="Leve"),CONCATENATE("R",'Mapa final'!$A$11),"")</f>
        <v/>
      </c>
      <c r="Q20" s="362"/>
      <c r="R20" s="362" t="str">
        <f>IF(AND('Mapa final'!$L$11="Alta",'Mapa final'!$P$11="Leve"),CONCATENATE("R",'Mapa final'!$A$11),"")</f>
        <v/>
      </c>
      <c r="S20" s="362"/>
      <c r="T20" s="362" t="str">
        <f>IF(AND('Mapa final'!$L$11="Alta",'Mapa final'!$P$11="Leve"),CONCATENATE("R",'Mapa final'!$A$11),"")</f>
        <v/>
      </c>
      <c r="U20" s="363"/>
      <c r="V20" s="347" t="str">
        <f>IF(AND('Mapa final'!$L$11="Muy Alta",'Mapa final'!$P$11="Leve"),CONCATENATE("R",'Mapa final'!$A$11),"")</f>
        <v/>
      </c>
      <c r="W20" s="341"/>
      <c r="X20" s="341" t="str">
        <f>IF(AND('Mapa final'!$L$11="Muy Alta",'Mapa final'!$P$11="Leve"),CONCATENATE("R",'Mapa final'!$A$11),"")</f>
        <v/>
      </c>
      <c r="Y20" s="341"/>
      <c r="Z20" s="341" t="str">
        <f>IF(AND('Mapa final'!$L$11="Muy Alta",'Mapa final'!$P$11="Leve"),CONCATENATE("R",'Mapa final'!$A$11),"")</f>
        <v/>
      </c>
      <c r="AA20" s="342"/>
      <c r="AB20" s="347" t="str">
        <f>IF(AND('Mapa final'!$L$11="Muy Alta",'Mapa final'!$P$11="Leve"),CONCATENATE("R",'Mapa final'!$A$11),"")</f>
        <v/>
      </c>
      <c r="AC20" s="341"/>
      <c r="AD20" s="341" t="str">
        <f>IF(AND('Mapa final'!$L$11="Muy Alta",'Mapa final'!$P$11="Leve"),CONCATENATE("R",'Mapa final'!$A$11),"")</f>
        <v/>
      </c>
      <c r="AE20" s="341"/>
      <c r="AF20" s="341" t="str">
        <f>IF(AND('Mapa final'!$L$11="Muy Alta",'Mapa final'!$P$11="Leve"),CONCATENATE("R",'Mapa final'!$A$11),"")</f>
        <v/>
      </c>
      <c r="AG20" s="342"/>
      <c r="AH20" s="352" t="str">
        <f>IF(AND('Mapa final'!$L$11="Muy Alta",'Mapa final'!$P$11="Catastrófico"),CONCATENATE("R",'Mapa final'!$A$11),"")</f>
        <v/>
      </c>
      <c r="AI20" s="353"/>
      <c r="AJ20" s="353" t="str">
        <f>IF(AND('Mapa final'!$L$11="Muy Alta",'Mapa final'!$P$11="Catastrófico"),CONCATENATE("R",'Mapa final'!$A$11),"")</f>
        <v/>
      </c>
      <c r="AK20" s="353"/>
      <c r="AL20" s="353" t="str">
        <f>IF(AND('Mapa final'!$L$11="Muy Alta",'Mapa final'!$P$11="Catastrófico"),CONCATENATE("R",'Mapa final'!$A$11),"")</f>
        <v/>
      </c>
      <c r="AM20" s="354"/>
      <c r="AN20" s="64"/>
      <c r="AO20" s="308"/>
      <c r="AP20" s="309"/>
      <c r="AQ20" s="309"/>
      <c r="AR20" s="309"/>
      <c r="AS20" s="309"/>
      <c r="AT20" s="310"/>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row>
    <row r="21" spans="1:80" ht="15.75" customHeight="1" thickBot="1">
      <c r="A21" s="64"/>
      <c r="B21" s="294"/>
      <c r="C21" s="294"/>
      <c r="D21" s="295"/>
      <c r="E21" s="338"/>
      <c r="F21" s="339"/>
      <c r="G21" s="339"/>
      <c r="H21" s="339"/>
      <c r="I21" s="339"/>
      <c r="J21" s="364"/>
      <c r="K21" s="365"/>
      <c r="L21" s="365"/>
      <c r="M21" s="365"/>
      <c r="N21" s="365"/>
      <c r="O21" s="366"/>
      <c r="P21" s="364"/>
      <c r="Q21" s="365"/>
      <c r="R21" s="365"/>
      <c r="S21" s="365"/>
      <c r="T21" s="365"/>
      <c r="U21" s="366"/>
      <c r="V21" s="351"/>
      <c r="W21" s="343"/>
      <c r="X21" s="343"/>
      <c r="Y21" s="343"/>
      <c r="Z21" s="343"/>
      <c r="AA21" s="344"/>
      <c r="AB21" s="351"/>
      <c r="AC21" s="343"/>
      <c r="AD21" s="343"/>
      <c r="AE21" s="343"/>
      <c r="AF21" s="343"/>
      <c r="AG21" s="344"/>
      <c r="AH21" s="355"/>
      <c r="AI21" s="356"/>
      <c r="AJ21" s="356"/>
      <c r="AK21" s="356"/>
      <c r="AL21" s="356"/>
      <c r="AM21" s="357"/>
      <c r="AN21" s="64"/>
      <c r="AO21" s="311"/>
      <c r="AP21" s="312"/>
      <c r="AQ21" s="312"/>
      <c r="AR21" s="312"/>
      <c r="AS21" s="312"/>
      <c r="AT21" s="313"/>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row>
    <row r="22" spans="1:80" ht="15" customHeight="1">
      <c r="A22" s="64"/>
      <c r="B22" s="294"/>
      <c r="C22" s="294"/>
      <c r="D22" s="295"/>
      <c r="E22" s="332" t="s">
        <v>116</v>
      </c>
      <c r="F22" s="333"/>
      <c r="G22" s="333"/>
      <c r="H22" s="333"/>
      <c r="I22" s="334"/>
      <c r="J22" s="367" t="str">
        <f>IF(AND('Mapa final'!$L$11="Alta",'Mapa final'!$P$11="Leve"),CONCATENATE("R",'Mapa final'!$A$11),"")</f>
        <v/>
      </c>
      <c r="K22" s="368"/>
      <c r="L22" s="368" t="str">
        <f>IF(AND('Mapa final'!$L$11="Alta",'Mapa final'!$P$11="Leve"),CONCATENATE("R",'Mapa final'!$A$11),"")</f>
        <v/>
      </c>
      <c r="M22" s="368"/>
      <c r="N22" s="368" t="str">
        <f>IF(AND('Mapa final'!$L$11="Alta",'Mapa final'!$P$11="Leve"),CONCATENATE("R",'Mapa final'!$A$11),"")</f>
        <v/>
      </c>
      <c r="O22" s="369"/>
      <c r="P22" s="367" t="str">
        <f>IF(AND('Mapa final'!$L$11="Alta",'Mapa final'!$P$11="Leve"),CONCATENATE("R",'Mapa final'!$A$11),"")</f>
        <v/>
      </c>
      <c r="Q22" s="368"/>
      <c r="R22" s="368" t="str">
        <f>IF(AND('Mapa final'!$L$11="Alta",'Mapa final'!$P$11="Leve"),CONCATENATE("R",'Mapa final'!$A$11),"")</f>
        <v/>
      </c>
      <c r="S22" s="368"/>
      <c r="T22" s="368" t="str">
        <f>IF(AND('Mapa final'!$L$11="Alta",'Mapa final'!$P$11="Leve"),CONCATENATE("R",'Mapa final'!$A$11),"")</f>
        <v/>
      </c>
      <c r="U22" s="369"/>
      <c r="V22" s="367" t="str">
        <f>IF(AND('Mapa final'!$L$11="Alta",'Mapa final'!$P$11="Leve"),CONCATENATE("R",'Mapa final'!$A$11),"")</f>
        <v/>
      </c>
      <c r="W22" s="368"/>
      <c r="X22" s="368" t="str">
        <f>IF(AND('Mapa final'!$L$11="Alta",'Mapa final'!$P$11="Leve"),CONCATENATE("R",'Mapa final'!$A$11),"")</f>
        <v/>
      </c>
      <c r="Y22" s="368"/>
      <c r="Z22" s="368" t="str">
        <f>IF(AND('Mapa final'!$L$11="Alta",'Mapa final'!$P$11="Leve"),CONCATENATE("R",'Mapa final'!$A$11),"")</f>
        <v/>
      </c>
      <c r="AA22" s="369"/>
      <c r="AB22" s="345" t="str">
        <f>IF(AND('Mapa final'!$L$11="Muy Alta",'Mapa final'!$P$11="Leve"),CONCATENATE("R",'Mapa final'!$A$11),"")</f>
        <v/>
      </c>
      <c r="AC22" s="346"/>
      <c r="AD22" s="346" t="str">
        <f>IF(AND('Mapa final'!$L$11="Muy Alta",'Mapa final'!$P$11="Leve"),CONCATENATE("R",'Mapa final'!$A$11),"")</f>
        <v/>
      </c>
      <c r="AE22" s="346"/>
      <c r="AF22" s="346" t="str">
        <f>IF(AND('Mapa final'!$L$11="Muy Alta",'Mapa final'!$P$11="Leve"),CONCATENATE("R",'Mapa final'!$A$11),"")</f>
        <v/>
      </c>
      <c r="AG22" s="348"/>
      <c r="AH22" s="358" t="str">
        <f>IF(AND('Mapa final'!$L$11="Muy Alta",'Mapa final'!$P$11="Catastrófico"),CONCATENATE("R",'Mapa final'!$A$11),"")</f>
        <v/>
      </c>
      <c r="AI22" s="359"/>
      <c r="AJ22" s="359" t="str">
        <f>IF(AND('Mapa final'!$L$11="Muy Alta",'Mapa final'!$P$11="Catastrófico"),CONCATENATE("R",'Mapa final'!$A$11),"")</f>
        <v/>
      </c>
      <c r="AK22" s="359"/>
      <c r="AL22" s="359" t="str">
        <f>IF(AND('Mapa final'!$L$11="Muy Alta",'Mapa final'!$P$11="Catastrófico"),CONCATENATE("R",'Mapa final'!$A$11),"")</f>
        <v/>
      </c>
      <c r="AM22" s="360"/>
      <c r="AN22" s="64"/>
      <c r="AO22" s="314" t="s">
        <v>80</v>
      </c>
      <c r="AP22" s="315"/>
      <c r="AQ22" s="315"/>
      <c r="AR22" s="315"/>
      <c r="AS22" s="315"/>
      <c r="AT22" s="316"/>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row>
    <row r="23" spans="1:80" ht="15" customHeight="1">
      <c r="A23" s="64"/>
      <c r="B23" s="294"/>
      <c r="C23" s="294"/>
      <c r="D23" s="295"/>
      <c r="E23" s="335"/>
      <c r="F23" s="336"/>
      <c r="G23" s="336"/>
      <c r="H23" s="336"/>
      <c r="I23" s="337"/>
      <c r="J23" s="361"/>
      <c r="K23" s="362"/>
      <c r="L23" s="362"/>
      <c r="M23" s="362"/>
      <c r="N23" s="362"/>
      <c r="O23" s="363"/>
      <c r="P23" s="361"/>
      <c r="Q23" s="362"/>
      <c r="R23" s="362"/>
      <c r="S23" s="362"/>
      <c r="T23" s="362"/>
      <c r="U23" s="363"/>
      <c r="V23" s="361"/>
      <c r="W23" s="362"/>
      <c r="X23" s="362"/>
      <c r="Y23" s="362"/>
      <c r="Z23" s="362"/>
      <c r="AA23" s="363"/>
      <c r="AB23" s="347"/>
      <c r="AC23" s="341"/>
      <c r="AD23" s="341"/>
      <c r="AE23" s="341"/>
      <c r="AF23" s="341"/>
      <c r="AG23" s="342"/>
      <c r="AH23" s="352"/>
      <c r="AI23" s="353"/>
      <c r="AJ23" s="353"/>
      <c r="AK23" s="353"/>
      <c r="AL23" s="353"/>
      <c r="AM23" s="354"/>
      <c r="AN23" s="64"/>
      <c r="AO23" s="317"/>
      <c r="AP23" s="318"/>
      <c r="AQ23" s="318"/>
      <c r="AR23" s="318"/>
      <c r="AS23" s="318"/>
      <c r="AT23" s="319"/>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row>
    <row r="24" spans="1:80" ht="15" customHeight="1">
      <c r="A24" s="64"/>
      <c r="B24" s="294"/>
      <c r="C24" s="294"/>
      <c r="D24" s="295"/>
      <c r="E24" s="335"/>
      <c r="F24" s="336"/>
      <c r="G24" s="336"/>
      <c r="H24" s="336"/>
      <c r="I24" s="337"/>
      <c r="J24" s="361" t="str">
        <f>IF(AND('Mapa final'!$L$11="Alta",'Mapa final'!$P$11="Leve"),CONCATENATE("R",'Mapa final'!$A$11),"")</f>
        <v/>
      </c>
      <c r="K24" s="362"/>
      <c r="L24" s="362" t="str">
        <f>IF(AND('Mapa final'!$L$11="Alta",'Mapa final'!$P$11="Leve"),CONCATENATE("R",'Mapa final'!$A$11),"")</f>
        <v/>
      </c>
      <c r="M24" s="362"/>
      <c r="N24" s="362" t="str">
        <f>IF(AND('Mapa final'!$L$11="Alta",'Mapa final'!$P$11="Leve"),CONCATENATE("R",'Mapa final'!$A$11),"")</f>
        <v/>
      </c>
      <c r="O24" s="363"/>
      <c r="P24" s="361" t="str">
        <f>IF(AND('Mapa final'!$L$11="Alta",'Mapa final'!$P$11="Leve"),CONCATENATE("R",'Mapa final'!$A$11),"")</f>
        <v/>
      </c>
      <c r="Q24" s="362"/>
      <c r="R24" s="362" t="str">
        <f>IF(AND('Mapa final'!$L$11="Alta",'Mapa final'!$P$11="Leve"),CONCATENATE("R",'Mapa final'!$A$11),"")</f>
        <v/>
      </c>
      <c r="S24" s="362"/>
      <c r="T24" s="362" t="str">
        <f>IF(AND('Mapa final'!$L$11="Alta",'Mapa final'!$P$11="Leve"),CONCATENATE("R",'Mapa final'!$A$11),"")</f>
        <v/>
      </c>
      <c r="U24" s="363"/>
      <c r="V24" s="361" t="str">
        <f>IF(AND('Mapa final'!$L$11="Alta",'Mapa final'!$P$11="Leve"),CONCATENATE("R",'Mapa final'!$A$11),"")</f>
        <v/>
      </c>
      <c r="W24" s="362"/>
      <c r="X24" s="362" t="str">
        <f>IF(AND('Mapa final'!$L$11="media",'Mapa final'!$P$11="moderado"),CONCATENATE("R",'Mapa final'!$A$11),"")</f>
        <v>R1</v>
      </c>
      <c r="Y24" s="362"/>
      <c r="Z24" s="362" t="str">
        <f>IF(AND('Mapa final'!$L$11="Alta",'Mapa final'!$P$11="Leve"),CONCATENATE("R",'Mapa final'!$A$11),"")</f>
        <v/>
      </c>
      <c r="AA24" s="363"/>
      <c r="AB24" s="347" t="str">
        <f>IF(AND('Mapa final'!$L$11="Muy Alta",'Mapa final'!$P$11="Leve"),CONCATENATE("R",'Mapa final'!$A$11),"")</f>
        <v/>
      </c>
      <c r="AC24" s="341"/>
      <c r="AD24" s="341" t="str">
        <f>IF(AND('Mapa final'!$L$11="Muy Alta",'Mapa final'!$P$11="Leve"),CONCATENATE("R",'Mapa final'!$A$11),"")</f>
        <v/>
      </c>
      <c r="AE24" s="341"/>
      <c r="AF24" s="341" t="str">
        <f>IF(AND('Mapa final'!$L$11="Muy Alta",'Mapa final'!$P$11="Leve"),CONCATENATE("R",'Mapa final'!$A$11),"")</f>
        <v/>
      </c>
      <c r="AG24" s="342"/>
      <c r="AH24" s="352" t="str">
        <f>IF(AND('Mapa final'!$L$11="Muy Alta",'Mapa final'!$P$11="Catastrófico"),CONCATENATE("R",'Mapa final'!$A$11),"")</f>
        <v/>
      </c>
      <c r="AI24" s="353"/>
      <c r="AJ24" s="353" t="str">
        <f>IF(AND('Mapa final'!$L$11="Muy Alta",'Mapa final'!$P$11="Catastrófico"),CONCATENATE("R",'Mapa final'!$A$11),"")</f>
        <v/>
      </c>
      <c r="AK24" s="353"/>
      <c r="AL24" s="353" t="str">
        <f>IF(AND('Mapa final'!$L$11="Muy Alta",'Mapa final'!$P$11="Catastrófico"),CONCATENATE("R",'Mapa final'!$A$11),"")</f>
        <v/>
      </c>
      <c r="AM24" s="354"/>
      <c r="AN24" s="64"/>
      <c r="AO24" s="317"/>
      <c r="AP24" s="318"/>
      <c r="AQ24" s="318"/>
      <c r="AR24" s="318"/>
      <c r="AS24" s="318"/>
      <c r="AT24" s="319"/>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row>
    <row r="25" spans="1:80" ht="15" customHeight="1">
      <c r="A25" s="64"/>
      <c r="B25" s="294"/>
      <c r="C25" s="294"/>
      <c r="D25" s="295"/>
      <c r="E25" s="335"/>
      <c r="F25" s="336"/>
      <c r="G25" s="336"/>
      <c r="H25" s="336"/>
      <c r="I25" s="337"/>
      <c r="J25" s="361"/>
      <c r="K25" s="362"/>
      <c r="L25" s="362"/>
      <c r="M25" s="362"/>
      <c r="N25" s="362"/>
      <c r="O25" s="363"/>
      <c r="P25" s="361"/>
      <c r="Q25" s="362"/>
      <c r="R25" s="362"/>
      <c r="S25" s="362"/>
      <c r="T25" s="362"/>
      <c r="U25" s="363"/>
      <c r="V25" s="361"/>
      <c r="W25" s="362"/>
      <c r="X25" s="362"/>
      <c r="Y25" s="362"/>
      <c r="Z25" s="362"/>
      <c r="AA25" s="363"/>
      <c r="AB25" s="347"/>
      <c r="AC25" s="341"/>
      <c r="AD25" s="341"/>
      <c r="AE25" s="341"/>
      <c r="AF25" s="341"/>
      <c r="AG25" s="342"/>
      <c r="AH25" s="352"/>
      <c r="AI25" s="353"/>
      <c r="AJ25" s="353"/>
      <c r="AK25" s="353"/>
      <c r="AL25" s="353"/>
      <c r="AM25" s="354"/>
      <c r="AN25" s="64"/>
      <c r="AO25" s="317"/>
      <c r="AP25" s="318"/>
      <c r="AQ25" s="318"/>
      <c r="AR25" s="318"/>
      <c r="AS25" s="318"/>
      <c r="AT25" s="319"/>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row>
    <row r="26" spans="1:80" ht="15" customHeight="1">
      <c r="A26" s="64"/>
      <c r="B26" s="294"/>
      <c r="C26" s="294"/>
      <c r="D26" s="295"/>
      <c r="E26" s="335"/>
      <c r="F26" s="336"/>
      <c r="G26" s="336"/>
      <c r="H26" s="336"/>
      <c r="I26" s="337"/>
      <c r="J26" s="361" t="str">
        <f>IF(AND('Mapa final'!$L$11="Alta",'Mapa final'!$P$11="Leve"),CONCATENATE("R",'Mapa final'!$A$11),"")</f>
        <v/>
      </c>
      <c r="K26" s="362"/>
      <c r="L26" s="362" t="str">
        <f>IF(AND('Mapa final'!$L$11="Alta",'Mapa final'!$P$11="Leve"),CONCATENATE("R",'Mapa final'!$A$11),"")</f>
        <v/>
      </c>
      <c r="M26" s="362"/>
      <c r="N26" s="362" t="str">
        <f>IF(AND('Mapa final'!$L$11="Alta",'Mapa final'!$P$11="Leve"),CONCATENATE("R",'Mapa final'!$A$11),"")</f>
        <v/>
      </c>
      <c r="O26" s="363"/>
      <c r="P26" s="361" t="str">
        <f>IF(AND('Mapa final'!$L$11="Alta",'Mapa final'!$P$11="Leve"),CONCATENATE("R",'Mapa final'!$A$11),"")</f>
        <v/>
      </c>
      <c r="Q26" s="362"/>
      <c r="R26" s="362" t="str">
        <f>IF(AND('Mapa final'!$L$11="Alta",'Mapa final'!$P$11="Leve"),CONCATENATE("R",'Mapa final'!$A$11),"")</f>
        <v/>
      </c>
      <c r="S26" s="362"/>
      <c r="T26" s="362" t="str">
        <f>IF(AND('Mapa final'!$L$11="Alta",'Mapa final'!$P$11="Leve"),CONCATENATE("R",'Mapa final'!$A$11),"")</f>
        <v/>
      </c>
      <c r="U26" s="363"/>
      <c r="V26" s="361" t="str">
        <f>IF(AND('Mapa final'!$L$11="Alta",'Mapa final'!$P$11="Leve"),CONCATENATE("R",'Mapa final'!$A$11),"")</f>
        <v/>
      </c>
      <c r="W26" s="362"/>
      <c r="X26" s="362" t="str">
        <f>IF(AND('Mapa final'!$L$11="Alta",'Mapa final'!$P$11="Leve"),CONCATENATE("R",'Mapa final'!$A$11),"")</f>
        <v/>
      </c>
      <c r="Y26" s="362"/>
      <c r="Z26" s="362" t="str">
        <f>IF(AND('Mapa final'!$L$11="Alta",'Mapa final'!$P$11="Leve"),CONCATENATE("R",'Mapa final'!$A$11),"")</f>
        <v/>
      </c>
      <c r="AA26" s="363"/>
      <c r="AB26" s="347" t="str">
        <f>IF(AND('Mapa final'!$L$11="Muy Alta",'Mapa final'!$P$11="Leve"),CONCATENATE("R",'Mapa final'!$A$11),"")</f>
        <v/>
      </c>
      <c r="AC26" s="341"/>
      <c r="AD26" s="341" t="str">
        <f>IF(AND('Mapa final'!$L$11="Muy Alta",'Mapa final'!$P$11="Leve"),CONCATENATE("R",'Mapa final'!$A$11),"")</f>
        <v/>
      </c>
      <c r="AE26" s="341"/>
      <c r="AF26" s="341" t="str">
        <f>IF(AND('Mapa final'!$L$11="Muy Alta",'Mapa final'!$P$11="Leve"),CONCATENATE("R",'Mapa final'!$A$11),"")</f>
        <v/>
      </c>
      <c r="AG26" s="342"/>
      <c r="AH26" s="352" t="str">
        <f>IF(AND('Mapa final'!$L$11="Muy Alta",'Mapa final'!$P$11="Catastrófico"),CONCATENATE("R",'Mapa final'!$A$11),"")</f>
        <v/>
      </c>
      <c r="AI26" s="353"/>
      <c r="AJ26" s="353" t="str">
        <f>IF(AND('Mapa final'!$L$11="Muy Alta",'Mapa final'!$P$11="Catastrófico"),CONCATENATE("R",'Mapa final'!$A$11),"")</f>
        <v/>
      </c>
      <c r="AK26" s="353"/>
      <c r="AL26" s="353" t="str">
        <f>IF(AND('Mapa final'!$L$11="Muy Alta",'Mapa final'!$P$11="Catastrófico"),CONCATENATE("R",'Mapa final'!$A$11),"")</f>
        <v/>
      </c>
      <c r="AM26" s="354"/>
      <c r="AN26" s="64"/>
      <c r="AO26" s="317"/>
      <c r="AP26" s="318"/>
      <c r="AQ26" s="318"/>
      <c r="AR26" s="318"/>
      <c r="AS26" s="318"/>
      <c r="AT26" s="319"/>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row>
    <row r="27" spans="1:80" ht="15" customHeight="1">
      <c r="A27" s="64"/>
      <c r="B27" s="294"/>
      <c r="C27" s="294"/>
      <c r="D27" s="295"/>
      <c r="E27" s="335"/>
      <c r="F27" s="336"/>
      <c r="G27" s="336"/>
      <c r="H27" s="336"/>
      <c r="I27" s="337"/>
      <c r="J27" s="361"/>
      <c r="K27" s="362"/>
      <c r="L27" s="362"/>
      <c r="M27" s="362"/>
      <c r="N27" s="362"/>
      <c r="O27" s="363"/>
      <c r="P27" s="361"/>
      <c r="Q27" s="362"/>
      <c r="R27" s="362"/>
      <c r="S27" s="362"/>
      <c r="T27" s="362"/>
      <c r="U27" s="363"/>
      <c r="V27" s="361"/>
      <c r="W27" s="362"/>
      <c r="X27" s="362"/>
      <c r="Y27" s="362"/>
      <c r="Z27" s="362"/>
      <c r="AA27" s="363"/>
      <c r="AB27" s="347"/>
      <c r="AC27" s="341"/>
      <c r="AD27" s="341"/>
      <c r="AE27" s="341"/>
      <c r="AF27" s="341"/>
      <c r="AG27" s="342"/>
      <c r="AH27" s="352"/>
      <c r="AI27" s="353"/>
      <c r="AJ27" s="353"/>
      <c r="AK27" s="353"/>
      <c r="AL27" s="353"/>
      <c r="AM27" s="354"/>
      <c r="AN27" s="64"/>
      <c r="AO27" s="317"/>
      <c r="AP27" s="318"/>
      <c r="AQ27" s="318"/>
      <c r="AR27" s="318"/>
      <c r="AS27" s="318"/>
      <c r="AT27" s="319"/>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row>
    <row r="28" spans="1:80" ht="15" customHeight="1">
      <c r="A28" s="64"/>
      <c r="B28" s="294"/>
      <c r="C28" s="294"/>
      <c r="D28" s="295"/>
      <c r="E28" s="335"/>
      <c r="F28" s="336"/>
      <c r="G28" s="336"/>
      <c r="H28" s="336"/>
      <c r="I28" s="337"/>
      <c r="J28" s="361" t="str">
        <f>IF(AND('Mapa final'!$L$11="Alta",'Mapa final'!$P$11="Leve"),CONCATENATE("R",'Mapa final'!$A$11),"")</f>
        <v/>
      </c>
      <c r="K28" s="362"/>
      <c r="L28" s="362" t="str">
        <f>IF(AND('Mapa final'!$L$11="Alta",'Mapa final'!$P$11="Leve"),CONCATENATE("R",'Mapa final'!$A$11),"")</f>
        <v/>
      </c>
      <c r="M28" s="362"/>
      <c r="N28" s="362" t="str">
        <f>IF(AND('Mapa final'!$L$11="Alta",'Mapa final'!$P$11="Leve"),CONCATENATE("R",'Mapa final'!$A$11),"")</f>
        <v/>
      </c>
      <c r="O28" s="363"/>
      <c r="P28" s="361" t="str">
        <f>IF(AND('Mapa final'!$L$11="Alta",'Mapa final'!$P$11="Leve"),CONCATENATE("R",'Mapa final'!$A$11),"")</f>
        <v/>
      </c>
      <c r="Q28" s="362"/>
      <c r="R28" s="362" t="str">
        <f>IF(AND('Mapa final'!$L$11="Alta",'Mapa final'!$P$11="Leve"),CONCATENATE("R",'Mapa final'!$A$11),"")</f>
        <v/>
      </c>
      <c r="S28" s="362"/>
      <c r="T28" s="362" t="str">
        <f>IF(AND('Mapa final'!$L$11="Alta",'Mapa final'!$P$11="Leve"),CONCATENATE("R",'Mapa final'!$A$11),"")</f>
        <v/>
      </c>
      <c r="U28" s="363"/>
      <c r="V28" s="361" t="str">
        <f>IF(AND('Mapa final'!$L$11="Alta",'Mapa final'!$P$11="Leve"),CONCATENATE("R",'Mapa final'!$A$11),"")</f>
        <v/>
      </c>
      <c r="W28" s="362"/>
      <c r="X28" s="362" t="str">
        <f>IF(AND('Mapa final'!$L$11="Alta",'Mapa final'!$P$11="Leve"),CONCATENATE("R",'Mapa final'!$A$11),"")</f>
        <v/>
      </c>
      <c r="Y28" s="362"/>
      <c r="Z28" s="362" t="str">
        <f>IF(AND('Mapa final'!$L$11="Alta",'Mapa final'!$P$11="Leve"),CONCATENATE("R",'Mapa final'!$A$11),"")</f>
        <v/>
      </c>
      <c r="AA28" s="363"/>
      <c r="AB28" s="347" t="str">
        <f>IF(AND('Mapa final'!$L$11="Muy Alta",'Mapa final'!$P$11="Leve"),CONCATENATE("R",'Mapa final'!$A$11),"")</f>
        <v/>
      </c>
      <c r="AC28" s="341"/>
      <c r="AD28" s="341" t="str">
        <f>IF(AND('Mapa final'!$L$11="Muy Alta",'Mapa final'!$P$11="Leve"),CONCATENATE("R",'Mapa final'!$A$11),"")</f>
        <v/>
      </c>
      <c r="AE28" s="341"/>
      <c r="AF28" s="341" t="str">
        <f>IF(AND('Mapa final'!$L$11="Muy Alta",'Mapa final'!$P$11="Leve"),CONCATENATE("R",'Mapa final'!$A$11),"")</f>
        <v/>
      </c>
      <c r="AG28" s="342"/>
      <c r="AH28" s="352" t="str">
        <f>IF(AND('Mapa final'!$L$11="Muy Alta",'Mapa final'!$P$11="Catastrófico"),CONCATENATE("R",'Mapa final'!$A$11),"")</f>
        <v/>
      </c>
      <c r="AI28" s="353"/>
      <c r="AJ28" s="353" t="str">
        <f>IF(AND('Mapa final'!$L$11="Muy Alta",'Mapa final'!$P$11="Catastrófico"),CONCATENATE("R",'Mapa final'!$A$11),"")</f>
        <v/>
      </c>
      <c r="AK28" s="353"/>
      <c r="AL28" s="353" t="str">
        <f>IF(AND('Mapa final'!$L$11="Muy Alta",'Mapa final'!$P$11="Catastrófico"),CONCATENATE("R",'Mapa final'!$A$11),"")</f>
        <v/>
      </c>
      <c r="AM28" s="354"/>
      <c r="AN28" s="64"/>
      <c r="AO28" s="317"/>
      <c r="AP28" s="318"/>
      <c r="AQ28" s="318"/>
      <c r="AR28" s="318"/>
      <c r="AS28" s="318"/>
      <c r="AT28" s="319"/>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row>
    <row r="29" spans="1:80" ht="15.75" customHeight="1" thickBot="1">
      <c r="A29" s="64"/>
      <c r="B29" s="294"/>
      <c r="C29" s="294"/>
      <c r="D29" s="295"/>
      <c r="E29" s="338"/>
      <c r="F29" s="339"/>
      <c r="G29" s="339"/>
      <c r="H29" s="339"/>
      <c r="I29" s="340"/>
      <c r="J29" s="361"/>
      <c r="K29" s="362"/>
      <c r="L29" s="362"/>
      <c r="M29" s="362"/>
      <c r="N29" s="362"/>
      <c r="O29" s="363"/>
      <c r="P29" s="364"/>
      <c r="Q29" s="365"/>
      <c r="R29" s="365"/>
      <c r="S29" s="365"/>
      <c r="T29" s="365"/>
      <c r="U29" s="366"/>
      <c r="V29" s="364"/>
      <c r="W29" s="365"/>
      <c r="X29" s="365"/>
      <c r="Y29" s="365"/>
      <c r="Z29" s="365"/>
      <c r="AA29" s="366"/>
      <c r="AB29" s="351"/>
      <c r="AC29" s="343"/>
      <c r="AD29" s="343"/>
      <c r="AE29" s="343"/>
      <c r="AF29" s="343"/>
      <c r="AG29" s="344"/>
      <c r="AH29" s="355"/>
      <c r="AI29" s="356"/>
      <c r="AJ29" s="356"/>
      <c r="AK29" s="356"/>
      <c r="AL29" s="356"/>
      <c r="AM29" s="357"/>
      <c r="AN29" s="64"/>
      <c r="AO29" s="320"/>
      <c r="AP29" s="321"/>
      <c r="AQ29" s="321"/>
      <c r="AR29" s="321"/>
      <c r="AS29" s="321"/>
      <c r="AT29" s="322"/>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row>
    <row r="30" spans="1:80" ht="15" customHeight="1">
      <c r="A30" s="64"/>
      <c r="B30" s="294"/>
      <c r="C30" s="294"/>
      <c r="D30" s="295"/>
      <c r="E30" s="332" t="s">
        <v>113</v>
      </c>
      <c r="F30" s="333"/>
      <c r="G30" s="333"/>
      <c r="H30" s="333"/>
      <c r="I30" s="333"/>
      <c r="J30" s="376" t="str">
        <f>IF(AND('Mapa final'!$L$11="Baja",'Mapa final'!$P$11="Leve"),CONCATENATE("R",'Mapa final'!$A$11),"")</f>
        <v/>
      </c>
      <c r="K30" s="377"/>
      <c r="L30" s="377" t="str">
        <f>IF(AND('Mapa final'!$L$11="Baja",'Mapa final'!$P$11="Leve"),CONCATENATE("R",'Mapa final'!$A$11),"")</f>
        <v/>
      </c>
      <c r="M30" s="377"/>
      <c r="N30" s="377" t="str">
        <f>IF(AND('Mapa final'!$L$11="Baja",'Mapa final'!$P$11="Leve"),CONCATENATE("R",'Mapa final'!$A$11),"")</f>
        <v/>
      </c>
      <c r="O30" s="378"/>
      <c r="P30" s="368" t="str">
        <f>IF(AND('Mapa final'!$L$11="Alta",'Mapa final'!$P$11="Leve"),CONCATENATE("R",'Mapa final'!$A$11),"")</f>
        <v/>
      </c>
      <c r="Q30" s="368"/>
      <c r="R30" s="368" t="str">
        <f>IF(AND('Mapa final'!$L$11="Alta",'Mapa final'!$P$11="Leve"),CONCATENATE("R",'Mapa final'!$A$11),"")</f>
        <v/>
      </c>
      <c r="S30" s="368"/>
      <c r="T30" s="368" t="str">
        <f>IF(AND('Mapa final'!$L$11="Alta",'Mapa final'!$P$11="Leve"),CONCATENATE("R",'Mapa final'!$A$11),"")</f>
        <v/>
      </c>
      <c r="U30" s="369"/>
      <c r="V30" s="367" t="str">
        <f>IF(AND('Mapa final'!$L$12="baja",'Mapa final'!$P$12="moderado"),CONCATENATE("R",'Mapa final'!$A$12),"")</f>
        <v>R2</v>
      </c>
      <c r="W30" s="368"/>
      <c r="X30" s="368" t="str">
        <f>IF(AND('Mapa final'!$L$11="Alta",'Mapa final'!$P$11="Leve"),CONCATENATE("R",'Mapa final'!$A$11),"")</f>
        <v/>
      </c>
      <c r="Y30" s="368"/>
      <c r="Z30" s="368" t="str">
        <f>IF(AND('Mapa final'!$L$11="Alta",'Mapa final'!$P$11="Leve"),CONCATENATE("R",'Mapa final'!$A$11),"")</f>
        <v/>
      </c>
      <c r="AA30" s="369"/>
      <c r="AB30" s="345" t="str">
        <f>IF(AND('Mapa final'!$L$11="Muy Alta",'Mapa final'!$P$11="Leve"),CONCATENATE("R",'Mapa final'!$A$11),"")</f>
        <v/>
      </c>
      <c r="AC30" s="346"/>
      <c r="AD30" s="346" t="str">
        <f>IF(AND('Mapa final'!$L$11="Muy Alta",'Mapa final'!$P$11="Leve"),CONCATENATE("R",'Mapa final'!$A$11),"")</f>
        <v/>
      </c>
      <c r="AE30" s="346"/>
      <c r="AF30" s="346" t="str">
        <f>IF(AND('Mapa final'!$L$11="Muy Alta",'Mapa final'!$P$11="Leve"),CONCATENATE("R",'Mapa final'!$A$11),"")</f>
        <v/>
      </c>
      <c r="AG30" s="348"/>
      <c r="AH30" s="358" t="str">
        <f>IF(AND('Mapa final'!$L$11="Muy Alta",'Mapa final'!$P$11="Catastrófico"),CONCATENATE("R",'Mapa final'!$A$11),"")</f>
        <v/>
      </c>
      <c r="AI30" s="359"/>
      <c r="AJ30" s="359" t="str">
        <f>IF(AND('Mapa final'!$L$11="Muy Alta",'Mapa final'!$P$11="Catastrófico"),CONCATENATE("R",'Mapa final'!$A$11),"")</f>
        <v/>
      </c>
      <c r="AK30" s="359"/>
      <c r="AL30" s="359" t="str">
        <f>IF(AND('Mapa final'!$L$11="Muy Alta",'Mapa final'!$P$11="Catastrófico"),CONCATENATE("R",'Mapa final'!$A$11),"")</f>
        <v/>
      </c>
      <c r="AM30" s="360"/>
      <c r="AN30" s="64"/>
      <c r="AO30" s="323" t="s">
        <v>81</v>
      </c>
      <c r="AP30" s="324"/>
      <c r="AQ30" s="324"/>
      <c r="AR30" s="324"/>
      <c r="AS30" s="324"/>
      <c r="AT30" s="325"/>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row>
    <row r="31" spans="1:80" ht="15" customHeight="1">
      <c r="A31" s="64"/>
      <c r="B31" s="294"/>
      <c r="C31" s="294"/>
      <c r="D31" s="295"/>
      <c r="E31" s="335"/>
      <c r="F31" s="336"/>
      <c r="G31" s="336"/>
      <c r="H31" s="336"/>
      <c r="I31" s="336"/>
      <c r="J31" s="372"/>
      <c r="K31" s="370"/>
      <c r="L31" s="370"/>
      <c r="M31" s="370"/>
      <c r="N31" s="370"/>
      <c r="O31" s="371"/>
      <c r="P31" s="362"/>
      <c r="Q31" s="362"/>
      <c r="R31" s="362"/>
      <c r="S31" s="362"/>
      <c r="T31" s="362"/>
      <c r="U31" s="363"/>
      <c r="V31" s="361"/>
      <c r="W31" s="362"/>
      <c r="X31" s="362"/>
      <c r="Y31" s="362"/>
      <c r="Z31" s="362"/>
      <c r="AA31" s="363"/>
      <c r="AB31" s="347"/>
      <c r="AC31" s="341"/>
      <c r="AD31" s="341"/>
      <c r="AE31" s="341"/>
      <c r="AF31" s="341"/>
      <c r="AG31" s="342"/>
      <c r="AH31" s="352"/>
      <c r="AI31" s="353"/>
      <c r="AJ31" s="353"/>
      <c r="AK31" s="353"/>
      <c r="AL31" s="353"/>
      <c r="AM31" s="354"/>
      <c r="AN31" s="64"/>
      <c r="AO31" s="326"/>
      <c r="AP31" s="327"/>
      <c r="AQ31" s="327"/>
      <c r="AR31" s="327"/>
      <c r="AS31" s="327"/>
      <c r="AT31" s="328"/>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row>
    <row r="32" spans="1:80" ht="15" customHeight="1">
      <c r="A32" s="64"/>
      <c r="B32" s="294"/>
      <c r="C32" s="294"/>
      <c r="D32" s="295"/>
      <c r="E32" s="335"/>
      <c r="F32" s="336"/>
      <c r="G32" s="336"/>
      <c r="H32" s="336"/>
      <c r="I32" s="336"/>
      <c r="J32" s="372" t="str">
        <f>IF(AND('Mapa final'!$L$11="Baja",'Mapa final'!$P$11="Leve"),CONCATENATE("R",'Mapa final'!$A$11),"")</f>
        <v/>
      </c>
      <c r="K32" s="370"/>
      <c r="L32" s="370" t="str">
        <f>IF(AND('Mapa final'!$L$11="Baja",'Mapa final'!$P$11="Leve"),CONCATENATE("R",'Mapa final'!$A$11),"")</f>
        <v/>
      </c>
      <c r="M32" s="370"/>
      <c r="N32" s="370" t="str">
        <f>IF(AND('Mapa final'!$L$11="Baja",'Mapa final'!$P$11="Leve"),CONCATENATE("R",'Mapa final'!$A$11),"")</f>
        <v/>
      </c>
      <c r="O32" s="371"/>
      <c r="P32" s="362" t="str">
        <f>IF(AND('Mapa final'!$L$11="Alta",'Mapa final'!$P$11="Leve"),CONCATENATE("R",'Mapa final'!$A$11),"")</f>
        <v/>
      </c>
      <c r="Q32" s="362"/>
      <c r="R32" s="362" t="str">
        <f>IF(AND('Mapa final'!$L$11="Alta",'Mapa final'!$P$11="Leve"),CONCATENATE("R",'Mapa final'!$A$11),"")</f>
        <v/>
      </c>
      <c r="S32" s="362"/>
      <c r="T32" s="362" t="str">
        <f>IF(AND('Mapa final'!$L$11="Alta",'Mapa final'!$P$11="Leve"),CONCATENATE("R",'Mapa final'!$A$11),"")</f>
        <v/>
      </c>
      <c r="U32" s="363"/>
      <c r="V32" s="361" t="str">
        <f>IF(AND('Mapa final'!$L$11="Alta",'Mapa final'!$P$11="Leve"),CONCATENATE("R",'Mapa final'!$A$11),"")</f>
        <v/>
      </c>
      <c r="W32" s="362"/>
      <c r="X32" s="362" t="str">
        <f>IF(AND('Mapa final'!$L$11="Alta",'Mapa final'!$P$11="Leve"),CONCATENATE("R",'Mapa final'!$A$11),"")</f>
        <v/>
      </c>
      <c r="Y32" s="362"/>
      <c r="Z32" s="362" t="str">
        <f>IF(AND('Mapa final'!$L$11="Alta",'Mapa final'!$P$11="Leve"),CONCATENATE("R",'Mapa final'!$A$11),"")</f>
        <v/>
      </c>
      <c r="AA32" s="363"/>
      <c r="AB32" s="347" t="str">
        <f>IF(AND('Mapa final'!$L$11="Muy Alta",'Mapa final'!$P$11="Leve"),CONCATENATE("R",'Mapa final'!$A$11),"")</f>
        <v/>
      </c>
      <c r="AC32" s="341"/>
      <c r="AD32" s="341" t="str">
        <f>IF(AND('Mapa final'!$L$11="Muy Alta",'Mapa final'!$P$11="Leve"),CONCATENATE("R",'Mapa final'!$A$11),"")</f>
        <v/>
      </c>
      <c r="AE32" s="341"/>
      <c r="AF32" s="341" t="str">
        <f>IF(AND('Mapa final'!$L$11="Muy Alta",'Mapa final'!$P$11="Leve"),CONCATENATE("R",'Mapa final'!$A$11),"")</f>
        <v/>
      </c>
      <c r="AG32" s="342"/>
      <c r="AH32" s="352" t="str">
        <f>IF(AND('Mapa final'!$L$11="Muy Alta",'Mapa final'!$P$11="Catastrófico"),CONCATENATE("R",'Mapa final'!$A$11),"")</f>
        <v/>
      </c>
      <c r="AI32" s="353"/>
      <c r="AJ32" s="353" t="str">
        <f>IF(AND('Mapa final'!$L$11="Muy Alta",'Mapa final'!$P$11="Catastrófico"),CONCATENATE("R",'Mapa final'!$A$11),"")</f>
        <v/>
      </c>
      <c r="AK32" s="353"/>
      <c r="AL32" s="353" t="str">
        <f>IF(AND('Mapa final'!$L$11="Muy Alta",'Mapa final'!$P$11="Catastrófico"),CONCATENATE("R",'Mapa final'!$A$11),"")</f>
        <v/>
      </c>
      <c r="AM32" s="354"/>
      <c r="AN32" s="64"/>
      <c r="AO32" s="326"/>
      <c r="AP32" s="327"/>
      <c r="AQ32" s="327"/>
      <c r="AR32" s="327"/>
      <c r="AS32" s="327"/>
      <c r="AT32" s="328"/>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row>
    <row r="33" spans="1:80" ht="15" customHeight="1">
      <c r="A33" s="64"/>
      <c r="B33" s="294"/>
      <c r="C33" s="294"/>
      <c r="D33" s="295"/>
      <c r="E33" s="335"/>
      <c r="F33" s="336"/>
      <c r="G33" s="336"/>
      <c r="H33" s="336"/>
      <c r="I33" s="336"/>
      <c r="J33" s="372"/>
      <c r="K33" s="370"/>
      <c r="L33" s="370"/>
      <c r="M33" s="370"/>
      <c r="N33" s="370"/>
      <c r="O33" s="371"/>
      <c r="P33" s="362"/>
      <c r="Q33" s="362"/>
      <c r="R33" s="362"/>
      <c r="S33" s="362"/>
      <c r="T33" s="362"/>
      <c r="U33" s="363"/>
      <c r="V33" s="361"/>
      <c r="W33" s="362"/>
      <c r="X33" s="362"/>
      <c r="Y33" s="362"/>
      <c r="Z33" s="362"/>
      <c r="AA33" s="363"/>
      <c r="AB33" s="347"/>
      <c r="AC33" s="341"/>
      <c r="AD33" s="341"/>
      <c r="AE33" s="341"/>
      <c r="AF33" s="341"/>
      <c r="AG33" s="342"/>
      <c r="AH33" s="352"/>
      <c r="AI33" s="353"/>
      <c r="AJ33" s="353"/>
      <c r="AK33" s="353"/>
      <c r="AL33" s="353"/>
      <c r="AM33" s="354"/>
      <c r="AN33" s="64"/>
      <c r="AO33" s="326"/>
      <c r="AP33" s="327"/>
      <c r="AQ33" s="327"/>
      <c r="AR33" s="327"/>
      <c r="AS33" s="327"/>
      <c r="AT33" s="328"/>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row>
    <row r="34" spans="1:80" ht="15" customHeight="1">
      <c r="A34" s="64"/>
      <c r="B34" s="294"/>
      <c r="C34" s="294"/>
      <c r="D34" s="295"/>
      <c r="E34" s="335"/>
      <c r="F34" s="336"/>
      <c r="G34" s="336"/>
      <c r="H34" s="336"/>
      <c r="I34" s="336"/>
      <c r="J34" s="372" t="str">
        <f>IF(AND('Mapa final'!$L$11="Baja",'Mapa final'!$P$11="Leve"),CONCATENATE("R",'Mapa final'!$A$11),"")</f>
        <v/>
      </c>
      <c r="K34" s="370"/>
      <c r="L34" s="370" t="str">
        <f>IF(AND('Mapa final'!$L$11="Baja",'Mapa final'!$P$11="Leve"),CONCATENATE("R",'Mapa final'!$A$11),"")</f>
        <v/>
      </c>
      <c r="M34" s="370"/>
      <c r="N34" s="370" t="str">
        <f>IF(AND('Mapa final'!$L$11="Baja",'Mapa final'!$P$11="Leve"),CONCATENATE("R",'Mapa final'!$A$11),"")</f>
        <v/>
      </c>
      <c r="O34" s="371"/>
      <c r="P34" s="362" t="str">
        <f>IF(AND('Mapa final'!$L$11="Alta",'Mapa final'!$P$11="Leve"),CONCATENATE("R",'Mapa final'!$A$11),"")</f>
        <v/>
      </c>
      <c r="Q34" s="362"/>
      <c r="R34" s="362" t="str">
        <f>IF(AND('Mapa final'!$L$11="Alta",'Mapa final'!$P$11="Leve"),CONCATENATE("R",'Mapa final'!$A$11),"")</f>
        <v/>
      </c>
      <c r="S34" s="362"/>
      <c r="T34" s="362" t="str">
        <f>IF(AND('Mapa final'!$L$11="Alta",'Mapa final'!$P$11="Leve"),CONCATENATE("R",'Mapa final'!$A$11),"")</f>
        <v/>
      </c>
      <c r="U34" s="363"/>
      <c r="V34" s="361" t="str">
        <f>IF(AND('Mapa final'!$L$11="Alta",'Mapa final'!$P$11="Leve"),CONCATENATE("R",'Mapa final'!$A$11),"")</f>
        <v/>
      </c>
      <c r="W34" s="362"/>
      <c r="X34" s="362" t="str">
        <f>IF(AND('Mapa final'!$L$13="baja",'Mapa final'!$P$13="moderado"),CONCATENATE("R",'Mapa final'!$A$13),"")</f>
        <v>R3</v>
      </c>
      <c r="Y34" s="362"/>
      <c r="Z34" s="362" t="str">
        <f>IF(AND('Mapa final'!$L$11="Alta",'Mapa final'!$P$11="Leve"),CONCATENATE("R",'Mapa final'!$A$11),"")</f>
        <v/>
      </c>
      <c r="AA34" s="363"/>
      <c r="AB34" s="347" t="str">
        <f>IF(AND('Mapa final'!$L$11="Muy Alta",'Mapa final'!$P$11="Leve"),CONCATENATE("R",'Mapa final'!$A$11),"")</f>
        <v/>
      </c>
      <c r="AC34" s="341"/>
      <c r="AD34" s="341" t="str">
        <f>IF(AND('Mapa final'!$L$11="Muy Alta",'Mapa final'!$P$11="Leve"),CONCATENATE("R",'Mapa final'!$A$11),"")</f>
        <v/>
      </c>
      <c r="AE34" s="341"/>
      <c r="AF34" s="341" t="str">
        <f>IF(AND('Mapa final'!$L$11="Muy Alta",'Mapa final'!$P$11="Leve"),CONCATENATE("R",'Mapa final'!$A$11),"")</f>
        <v/>
      </c>
      <c r="AG34" s="342"/>
      <c r="AH34" s="352" t="str">
        <f>IF(AND('Mapa final'!$L$11="Muy Alta",'Mapa final'!$P$11="Catastrófico"),CONCATENATE("R",'Mapa final'!$A$11),"")</f>
        <v/>
      </c>
      <c r="AI34" s="353"/>
      <c r="AJ34" s="353" t="str">
        <f>IF(AND('Mapa final'!$L$11="Muy Alta",'Mapa final'!$P$11="Catastrófico"),CONCATENATE("R",'Mapa final'!$A$11),"")</f>
        <v/>
      </c>
      <c r="AK34" s="353"/>
      <c r="AL34" s="353" t="str">
        <f>IF(AND('Mapa final'!$L$11="Muy Alta",'Mapa final'!$P$11="Catastrófico"),CONCATENATE("R",'Mapa final'!$A$11),"")</f>
        <v/>
      </c>
      <c r="AM34" s="354"/>
      <c r="AN34" s="64"/>
      <c r="AO34" s="326"/>
      <c r="AP34" s="327"/>
      <c r="AQ34" s="327"/>
      <c r="AR34" s="327"/>
      <c r="AS34" s="327"/>
      <c r="AT34" s="328"/>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row>
    <row r="35" spans="1:80" ht="15" customHeight="1">
      <c r="A35" s="64"/>
      <c r="B35" s="294"/>
      <c r="C35" s="294"/>
      <c r="D35" s="295"/>
      <c r="E35" s="335"/>
      <c r="F35" s="336"/>
      <c r="G35" s="336"/>
      <c r="H35" s="336"/>
      <c r="I35" s="336"/>
      <c r="J35" s="372"/>
      <c r="K35" s="370"/>
      <c r="L35" s="370"/>
      <c r="M35" s="370"/>
      <c r="N35" s="370"/>
      <c r="O35" s="371"/>
      <c r="P35" s="362"/>
      <c r="Q35" s="362"/>
      <c r="R35" s="362"/>
      <c r="S35" s="362"/>
      <c r="T35" s="362"/>
      <c r="U35" s="363"/>
      <c r="V35" s="361"/>
      <c r="W35" s="362"/>
      <c r="X35" s="362"/>
      <c r="Y35" s="362"/>
      <c r="Z35" s="362"/>
      <c r="AA35" s="363"/>
      <c r="AB35" s="347"/>
      <c r="AC35" s="341"/>
      <c r="AD35" s="341"/>
      <c r="AE35" s="341"/>
      <c r="AF35" s="341"/>
      <c r="AG35" s="342"/>
      <c r="AH35" s="352"/>
      <c r="AI35" s="353"/>
      <c r="AJ35" s="353"/>
      <c r="AK35" s="353"/>
      <c r="AL35" s="353"/>
      <c r="AM35" s="354"/>
      <c r="AN35" s="64"/>
      <c r="AO35" s="326"/>
      <c r="AP35" s="327"/>
      <c r="AQ35" s="327"/>
      <c r="AR35" s="327"/>
      <c r="AS35" s="327"/>
      <c r="AT35" s="328"/>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row>
    <row r="36" spans="1:80" ht="15" customHeight="1">
      <c r="A36" s="64"/>
      <c r="B36" s="294"/>
      <c r="C36" s="294"/>
      <c r="D36" s="295"/>
      <c r="E36" s="335"/>
      <c r="F36" s="336"/>
      <c r="G36" s="336"/>
      <c r="H36" s="336"/>
      <c r="I36" s="336"/>
      <c r="J36" s="372" t="str">
        <f>IF(AND('Mapa final'!$L$11="Baja",'Mapa final'!$P$11="Leve"),CONCATENATE("R",'Mapa final'!$A$11),"")</f>
        <v/>
      </c>
      <c r="K36" s="370"/>
      <c r="L36" s="370" t="str">
        <f>IF(AND('Mapa final'!$L$11="Baja",'Mapa final'!$P$11="Leve"),CONCATENATE("R",'Mapa final'!$A$11),"")</f>
        <v/>
      </c>
      <c r="M36" s="370"/>
      <c r="N36" s="370" t="str">
        <f>IF(AND('Mapa final'!$L$11="Baja",'Mapa final'!$P$11="Leve"),CONCATENATE("R",'Mapa final'!$A$11),"")</f>
        <v/>
      </c>
      <c r="O36" s="371"/>
      <c r="P36" s="362" t="str">
        <f>IF(AND('Mapa final'!$L$11="Alta",'Mapa final'!$P$11="Leve"),CONCATENATE("R",'Mapa final'!$A$11),"")</f>
        <v/>
      </c>
      <c r="Q36" s="362"/>
      <c r="R36" s="362" t="str">
        <f>IF(AND('Mapa final'!$L$11="Alta",'Mapa final'!$P$11="Leve"),CONCATENATE("R",'Mapa final'!$A$11),"")</f>
        <v/>
      </c>
      <c r="S36" s="362"/>
      <c r="T36" s="362" t="str">
        <f>IF(AND('Mapa final'!$L$11="Alta",'Mapa final'!$P$11="Leve"),CONCATENATE("R",'Mapa final'!$A$11),"")</f>
        <v/>
      </c>
      <c r="U36" s="363"/>
      <c r="V36" s="361" t="str">
        <f>IF(AND('Mapa final'!$L$11="Alta",'Mapa final'!$P$11="Leve"),CONCATENATE("R",'Mapa final'!$A$11),"")</f>
        <v/>
      </c>
      <c r="W36" s="362"/>
      <c r="X36" s="362" t="str">
        <f>IF(AND('Mapa final'!$L$11="Alta",'Mapa final'!$P$11="Leve"),CONCATENATE("R",'Mapa final'!$A$11),"")</f>
        <v/>
      </c>
      <c r="Y36" s="362"/>
      <c r="Z36" s="362" t="str">
        <f>IF(AND('Mapa final'!$L$11="Alta",'Mapa final'!$P$11="Leve"),CONCATENATE("R",'Mapa final'!$A$11),"")</f>
        <v/>
      </c>
      <c r="AA36" s="363"/>
      <c r="AB36" s="347" t="str">
        <f>IF(AND('Mapa final'!$L$11="Muy Alta",'Mapa final'!$P$11="Leve"),CONCATENATE("R",'Mapa final'!$A$11),"")</f>
        <v/>
      </c>
      <c r="AC36" s="341"/>
      <c r="AD36" s="341" t="str">
        <f>IF(AND('Mapa final'!$L$11="Muy Alta",'Mapa final'!$P$11="Leve"),CONCATENATE("R",'Mapa final'!$A$11),"")</f>
        <v/>
      </c>
      <c r="AE36" s="341"/>
      <c r="AF36" s="341" t="str">
        <f>IF(AND('Mapa final'!$L$11="Muy Alta",'Mapa final'!$P$11="Leve"),CONCATENATE("R",'Mapa final'!$A$11),"")</f>
        <v/>
      </c>
      <c r="AG36" s="342"/>
      <c r="AH36" s="352" t="str">
        <f>IF(AND('Mapa final'!$L$11="Muy Alta",'Mapa final'!$P$11="Catastrófico"),CONCATENATE("R",'Mapa final'!$A$11),"")</f>
        <v/>
      </c>
      <c r="AI36" s="353"/>
      <c r="AJ36" s="353" t="str">
        <f>IF(AND('Mapa final'!$L$11="Muy Alta",'Mapa final'!$P$11="Catastrófico"),CONCATENATE("R",'Mapa final'!$A$11),"")</f>
        <v/>
      </c>
      <c r="AK36" s="353"/>
      <c r="AL36" s="353" t="str">
        <f>IF(AND('Mapa final'!$L$11="Muy Alta",'Mapa final'!$P$11="Catastrófico"),CONCATENATE("R",'Mapa final'!$A$11),"")</f>
        <v/>
      </c>
      <c r="AM36" s="354"/>
      <c r="AN36" s="64"/>
      <c r="AO36" s="326"/>
      <c r="AP36" s="327"/>
      <c r="AQ36" s="327"/>
      <c r="AR36" s="327"/>
      <c r="AS36" s="327"/>
      <c r="AT36" s="328"/>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row>
    <row r="37" spans="1:80" ht="15.75" customHeight="1" thickBot="1">
      <c r="A37" s="64"/>
      <c r="B37" s="294"/>
      <c r="C37" s="294"/>
      <c r="D37" s="295"/>
      <c r="E37" s="338"/>
      <c r="F37" s="339"/>
      <c r="G37" s="339"/>
      <c r="H37" s="339"/>
      <c r="I37" s="339"/>
      <c r="J37" s="373"/>
      <c r="K37" s="374"/>
      <c r="L37" s="374"/>
      <c r="M37" s="374"/>
      <c r="N37" s="374"/>
      <c r="O37" s="375"/>
      <c r="P37" s="365"/>
      <c r="Q37" s="365"/>
      <c r="R37" s="365"/>
      <c r="S37" s="365"/>
      <c r="T37" s="365"/>
      <c r="U37" s="366"/>
      <c r="V37" s="364"/>
      <c r="W37" s="365"/>
      <c r="X37" s="365"/>
      <c r="Y37" s="365"/>
      <c r="Z37" s="365"/>
      <c r="AA37" s="366"/>
      <c r="AB37" s="351"/>
      <c r="AC37" s="343"/>
      <c r="AD37" s="343"/>
      <c r="AE37" s="343"/>
      <c r="AF37" s="343"/>
      <c r="AG37" s="344"/>
      <c r="AH37" s="355"/>
      <c r="AI37" s="356"/>
      <c r="AJ37" s="356"/>
      <c r="AK37" s="356"/>
      <c r="AL37" s="356"/>
      <c r="AM37" s="357"/>
      <c r="AN37" s="64"/>
      <c r="AO37" s="329"/>
      <c r="AP37" s="330"/>
      <c r="AQ37" s="330"/>
      <c r="AR37" s="330"/>
      <c r="AS37" s="330"/>
      <c r="AT37" s="331"/>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row>
    <row r="38" spans="1:80" ht="15" customHeight="1">
      <c r="A38" s="64"/>
      <c r="B38" s="294"/>
      <c r="C38" s="294"/>
      <c r="D38" s="295"/>
      <c r="E38" s="332" t="s">
        <v>112</v>
      </c>
      <c r="F38" s="333"/>
      <c r="G38" s="333"/>
      <c r="H38" s="333"/>
      <c r="I38" s="334"/>
      <c r="J38" s="376" t="str">
        <f>IF(AND('Mapa final'!$L$11="Baja",'Mapa final'!$P$11="Leve"),CONCATENATE("R",'Mapa final'!$A$11),"")</f>
        <v/>
      </c>
      <c r="K38" s="377"/>
      <c r="L38" s="377" t="str">
        <f>IF(AND('Mapa final'!$L$11="Baja",'Mapa final'!$P$11="Leve"),CONCATENATE("R",'Mapa final'!$A$11),"")</f>
        <v/>
      </c>
      <c r="M38" s="377"/>
      <c r="N38" s="377" t="str">
        <f>IF(AND('Mapa final'!$L$11="Baja",'Mapa final'!$P$11="Leve"),CONCATENATE("R",'Mapa final'!$A$11),"")</f>
        <v/>
      </c>
      <c r="O38" s="378"/>
      <c r="P38" s="376" t="str">
        <f>IF(AND('Mapa final'!$L$11="Baja",'Mapa final'!$P$11="Leve"),CONCATENATE("R",'Mapa final'!$A$11),"")</f>
        <v/>
      </c>
      <c r="Q38" s="377"/>
      <c r="R38" s="377" t="str">
        <f>IF(AND('Mapa final'!$L$11="Baja",'Mapa final'!$P$11="Leve"),CONCATENATE("R",'Mapa final'!$A$11),"")</f>
        <v/>
      </c>
      <c r="S38" s="377"/>
      <c r="T38" s="377" t="str">
        <f>IF(AND('Mapa final'!$L$11="Baja",'Mapa final'!$P$11="Leve"),CONCATENATE("R",'Mapa final'!$A$11),"")</f>
        <v/>
      </c>
      <c r="U38" s="378"/>
      <c r="V38" s="367" t="str">
        <f>IF(AND('Mapa final'!$L$11="Alta",'Mapa final'!$P$11="Leve"),CONCATENATE("R",'Mapa final'!$A$11),"")</f>
        <v/>
      </c>
      <c r="W38" s="368"/>
      <c r="X38" s="368" t="str">
        <f>IF(AND('Mapa final'!$L$11="Alta",'Mapa final'!$P$11="Leve"),CONCATENATE("R",'Mapa final'!$A$11),"")</f>
        <v/>
      </c>
      <c r="Y38" s="368"/>
      <c r="Z38" s="368" t="str">
        <f>IF(AND('Mapa final'!$L$11="Alta",'Mapa final'!$P$11="Leve"),CONCATENATE("R",'Mapa final'!$A$11),"")</f>
        <v/>
      </c>
      <c r="AA38" s="369"/>
      <c r="AB38" s="345" t="str">
        <f>IF(AND('Mapa final'!$L$11="Muy Alta",'Mapa final'!$P$11="Leve"),CONCATENATE("R",'Mapa final'!$A$11),"")</f>
        <v/>
      </c>
      <c r="AC38" s="346"/>
      <c r="AD38" s="346" t="str">
        <f>IF(AND('Mapa final'!$L$11="Muy Alta",'Mapa final'!$P$11="Leve"),CONCATENATE("R",'Mapa final'!$A$11),"")</f>
        <v/>
      </c>
      <c r="AE38" s="346"/>
      <c r="AF38" s="346" t="str">
        <f>IF(AND('Mapa final'!$L$11="Muy Alta",'Mapa final'!$P$11="Leve"),CONCATENATE("R",'Mapa final'!$A$11),"")</f>
        <v/>
      </c>
      <c r="AG38" s="348"/>
      <c r="AH38" s="358" t="str">
        <f>IF(AND('Mapa final'!$L$11="Muy Alta",'Mapa final'!$P$11="Catastrófico"),CONCATENATE("R",'Mapa final'!$A$11),"")</f>
        <v/>
      </c>
      <c r="AI38" s="359"/>
      <c r="AJ38" s="359" t="str">
        <f>IF(AND('Mapa final'!$L$11="Muy Alta",'Mapa final'!$P$11="Catastrófico"),CONCATENATE("R",'Mapa final'!$A$11),"")</f>
        <v/>
      </c>
      <c r="AK38" s="359"/>
      <c r="AL38" s="359" t="str">
        <f>IF(AND('Mapa final'!$L$11="Muy Alta",'Mapa final'!$P$11="Catastrófico"),CONCATENATE("R",'Mapa final'!$A$11),"")</f>
        <v/>
      </c>
      <c r="AM38" s="360"/>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row>
    <row r="39" spans="1:80" ht="15" customHeight="1">
      <c r="A39" s="64"/>
      <c r="B39" s="294"/>
      <c r="C39" s="294"/>
      <c r="D39" s="295"/>
      <c r="E39" s="335"/>
      <c r="F39" s="336"/>
      <c r="G39" s="336"/>
      <c r="H39" s="336"/>
      <c r="I39" s="337"/>
      <c r="J39" s="372"/>
      <c r="K39" s="370"/>
      <c r="L39" s="370"/>
      <c r="M39" s="370"/>
      <c r="N39" s="370"/>
      <c r="O39" s="371"/>
      <c r="P39" s="372"/>
      <c r="Q39" s="370"/>
      <c r="R39" s="370"/>
      <c r="S39" s="370"/>
      <c r="T39" s="370"/>
      <c r="U39" s="371"/>
      <c r="V39" s="361"/>
      <c r="W39" s="362"/>
      <c r="X39" s="362"/>
      <c r="Y39" s="362"/>
      <c r="Z39" s="362"/>
      <c r="AA39" s="363"/>
      <c r="AB39" s="347"/>
      <c r="AC39" s="341"/>
      <c r="AD39" s="341"/>
      <c r="AE39" s="341"/>
      <c r="AF39" s="341"/>
      <c r="AG39" s="342"/>
      <c r="AH39" s="352"/>
      <c r="AI39" s="353"/>
      <c r="AJ39" s="353"/>
      <c r="AK39" s="353"/>
      <c r="AL39" s="353"/>
      <c r="AM39" s="35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row>
    <row r="40" spans="1:80" ht="15" customHeight="1">
      <c r="A40" s="64"/>
      <c r="B40" s="294"/>
      <c r="C40" s="294"/>
      <c r="D40" s="295"/>
      <c r="E40" s="335"/>
      <c r="F40" s="336"/>
      <c r="G40" s="336"/>
      <c r="H40" s="336"/>
      <c r="I40" s="337"/>
      <c r="J40" s="372" t="str">
        <f>IF(AND('Mapa final'!$L$11="Baja",'Mapa final'!$P$11="Leve"),CONCATENATE("R",'Mapa final'!$A$11),"")</f>
        <v/>
      </c>
      <c r="K40" s="370"/>
      <c r="L40" s="370" t="str">
        <f>IF(AND('Mapa final'!$L$11="Baja",'Mapa final'!$P$11="Leve"),CONCATENATE("R",'Mapa final'!$A$11),"")</f>
        <v/>
      </c>
      <c r="M40" s="370"/>
      <c r="N40" s="370" t="str">
        <f>IF(AND('Mapa final'!$L$11="Baja",'Mapa final'!$P$11="Leve"),CONCATENATE("R",'Mapa final'!$A$11),"")</f>
        <v/>
      </c>
      <c r="O40" s="371"/>
      <c r="P40" s="372" t="str">
        <f>IF(AND('Mapa final'!$L$11="Baja",'Mapa final'!$P$11="Leve"),CONCATENATE("R",'Mapa final'!$A$11),"")</f>
        <v/>
      </c>
      <c r="Q40" s="370"/>
      <c r="R40" s="370" t="str">
        <f>IF(AND('Mapa final'!$L$11="Baja",'Mapa final'!$P$11="Leve"),CONCATENATE("R",'Mapa final'!$A$11),"")</f>
        <v/>
      </c>
      <c r="S40" s="370"/>
      <c r="T40" s="370" t="str">
        <f>IF(AND('Mapa final'!$L$11="Baja",'Mapa final'!$P$11="Leve"),CONCATENATE("R",'Mapa final'!$A$11),"")</f>
        <v/>
      </c>
      <c r="U40" s="371"/>
      <c r="V40" s="361" t="str">
        <f>IF(AND('Mapa final'!$L$11="Alta",'Mapa final'!$P$11="Leve"),CONCATENATE("R",'Mapa final'!$A$11),"")</f>
        <v/>
      </c>
      <c r="W40" s="362"/>
      <c r="X40" s="362" t="str">
        <f>IF(AND('Mapa final'!$L$11="Alta",'Mapa final'!$P$11="Leve"),CONCATENATE("R",'Mapa final'!$A$11),"")</f>
        <v/>
      </c>
      <c r="Y40" s="362"/>
      <c r="Z40" s="362" t="str">
        <f>IF(AND('Mapa final'!$L$11="Alta",'Mapa final'!$P$11="Leve"),CONCATENATE("R",'Mapa final'!$A$11),"")</f>
        <v/>
      </c>
      <c r="AA40" s="363"/>
      <c r="AB40" s="347" t="str">
        <f>IF(AND('Mapa final'!$L$11="Muy Alta",'Mapa final'!$P$11="Leve"),CONCATENATE("R",'Mapa final'!$A$11),"")</f>
        <v/>
      </c>
      <c r="AC40" s="341"/>
      <c r="AD40" s="341" t="str">
        <f>IF(AND('Mapa final'!$L$11="Muy Alta",'Mapa final'!$P$11="Leve"),CONCATENATE("R",'Mapa final'!$A$11),"")</f>
        <v/>
      </c>
      <c r="AE40" s="341"/>
      <c r="AF40" s="341" t="str">
        <f>IF(AND('Mapa final'!$L$11="Muy Alta",'Mapa final'!$P$11="Leve"),CONCATENATE("R",'Mapa final'!$A$11),"")</f>
        <v/>
      </c>
      <c r="AG40" s="342"/>
      <c r="AH40" s="352" t="str">
        <f>IF(AND('Mapa final'!$L$11="Muy Alta",'Mapa final'!$P$11="Catastrófico"),CONCATENATE("R",'Mapa final'!$A$11),"")</f>
        <v/>
      </c>
      <c r="AI40" s="353"/>
      <c r="AJ40" s="353" t="str">
        <f>IF(AND('Mapa final'!$L$11="Muy Alta",'Mapa final'!$P$11="Catastrófico"),CONCATENATE("R",'Mapa final'!$A$11),"")</f>
        <v/>
      </c>
      <c r="AK40" s="353"/>
      <c r="AL40" s="353" t="str">
        <f>IF(AND('Mapa final'!$L$11="Muy Alta",'Mapa final'!$P$11="Catastrófico"),CONCATENATE("R",'Mapa final'!$A$11),"")</f>
        <v/>
      </c>
      <c r="AM40" s="35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row>
    <row r="41" spans="1:80" ht="15" customHeight="1">
      <c r="A41" s="64"/>
      <c r="B41" s="294"/>
      <c r="C41" s="294"/>
      <c r="D41" s="295"/>
      <c r="E41" s="335"/>
      <c r="F41" s="336"/>
      <c r="G41" s="336"/>
      <c r="H41" s="336"/>
      <c r="I41" s="337"/>
      <c r="J41" s="372"/>
      <c r="K41" s="370"/>
      <c r="L41" s="370"/>
      <c r="M41" s="370"/>
      <c r="N41" s="370"/>
      <c r="O41" s="371"/>
      <c r="P41" s="372"/>
      <c r="Q41" s="370"/>
      <c r="R41" s="370"/>
      <c r="S41" s="370"/>
      <c r="T41" s="370"/>
      <c r="U41" s="371"/>
      <c r="V41" s="361"/>
      <c r="W41" s="362"/>
      <c r="X41" s="362"/>
      <c r="Y41" s="362"/>
      <c r="Z41" s="362"/>
      <c r="AA41" s="363"/>
      <c r="AB41" s="347"/>
      <c r="AC41" s="341"/>
      <c r="AD41" s="341"/>
      <c r="AE41" s="341"/>
      <c r="AF41" s="341"/>
      <c r="AG41" s="342"/>
      <c r="AH41" s="352"/>
      <c r="AI41" s="353"/>
      <c r="AJ41" s="353"/>
      <c r="AK41" s="353"/>
      <c r="AL41" s="353"/>
      <c r="AM41" s="35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row>
    <row r="42" spans="1:80" ht="15" customHeight="1">
      <c r="A42" s="64"/>
      <c r="B42" s="294"/>
      <c r="C42" s="294"/>
      <c r="D42" s="295"/>
      <c r="E42" s="335"/>
      <c r="F42" s="336"/>
      <c r="G42" s="336"/>
      <c r="H42" s="336"/>
      <c r="I42" s="337"/>
      <c r="J42" s="372" t="str">
        <f>IF(AND('Mapa final'!$L$11="Baja",'Mapa final'!$P$11="Leve"),CONCATENATE("R",'Mapa final'!$A$11),"")</f>
        <v/>
      </c>
      <c r="K42" s="370"/>
      <c r="L42" s="370" t="str">
        <f>IF(AND('Mapa final'!$L$11="Baja",'Mapa final'!$P$11="Leve"),CONCATENATE("R",'Mapa final'!$A$11),"")</f>
        <v/>
      </c>
      <c r="M42" s="370"/>
      <c r="N42" s="370" t="str">
        <f>IF(AND('Mapa final'!$L$11="Baja",'Mapa final'!$P$11="Leve"),CONCATENATE("R",'Mapa final'!$A$11),"")</f>
        <v/>
      </c>
      <c r="O42" s="371"/>
      <c r="P42" s="372" t="str">
        <f>IF(AND('Mapa final'!$L$11="Baja",'Mapa final'!$P$11="Leve"),CONCATENATE("R",'Mapa final'!$A$11),"")</f>
        <v/>
      </c>
      <c r="Q42" s="370"/>
      <c r="R42" s="370" t="str">
        <f>IF(AND('Mapa final'!$L$11="Baja",'Mapa final'!$P$11="Leve"),CONCATENATE("R",'Mapa final'!$A$11),"")</f>
        <v/>
      </c>
      <c r="S42" s="370"/>
      <c r="T42" s="370" t="str">
        <f>IF(AND('Mapa final'!$L$11="Baja",'Mapa final'!$P$11="Leve"),CONCATENATE("R",'Mapa final'!$A$11),"")</f>
        <v/>
      </c>
      <c r="U42" s="371"/>
      <c r="V42" s="361" t="str">
        <f>IF(AND('Mapa final'!$L$11="Alta",'Mapa final'!$P$11="Leve"),CONCATENATE("R",'Mapa final'!$A$11),"")</f>
        <v/>
      </c>
      <c r="W42" s="362"/>
      <c r="X42" s="362" t="str">
        <f>IF(AND('Mapa final'!$L$11="Alta",'Mapa final'!$P$11="Leve"),CONCATENATE("R",'Mapa final'!$A$11),"")</f>
        <v/>
      </c>
      <c r="Y42" s="362"/>
      <c r="Z42" s="362" t="str">
        <f>IF(AND('Mapa final'!$L$11="Alta",'Mapa final'!$P$11="Leve"),CONCATENATE("R",'Mapa final'!$A$11),"")</f>
        <v/>
      </c>
      <c r="AA42" s="363"/>
      <c r="AB42" s="347" t="str">
        <f>IF(AND('Mapa final'!$L$11="Muy Alta",'Mapa final'!$P$11="Leve"),CONCATENATE("R",'Mapa final'!$A$11),"")</f>
        <v/>
      </c>
      <c r="AC42" s="341"/>
      <c r="AD42" s="341" t="str">
        <f>IF(AND('Mapa final'!$L$11="Muy Alta",'Mapa final'!$P$11="Leve"),CONCATENATE("R",'Mapa final'!$A$11),"")</f>
        <v/>
      </c>
      <c r="AE42" s="341"/>
      <c r="AF42" s="341" t="str">
        <f>IF(AND('Mapa final'!$L$11="Muy Alta",'Mapa final'!$P$11="Leve"),CONCATENATE("R",'Mapa final'!$A$11),"")</f>
        <v/>
      </c>
      <c r="AG42" s="342"/>
      <c r="AH42" s="352" t="str">
        <f>IF(AND('Mapa final'!$L$11="Muy Alta",'Mapa final'!$P$11="Catastrófico"),CONCATENATE("R",'Mapa final'!$A$11),"")</f>
        <v/>
      </c>
      <c r="AI42" s="353"/>
      <c r="AJ42" s="353" t="str">
        <f>IF(AND('Mapa final'!$L$11="Muy Alta",'Mapa final'!$P$11="Catastrófico"),CONCATENATE("R",'Mapa final'!$A$11),"")</f>
        <v/>
      </c>
      <c r="AK42" s="353"/>
      <c r="AL42" s="353" t="str">
        <f>IF(AND('Mapa final'!$L$11="Muy Alta",'Mapa final'!$P$11="Catastrófico"),CONCATENATE("R",'Mapa final'!$A$11),"")</f>
        <v/>
      </c>
      <c r="AM42" s="35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row>
    <row r="43" spans="1:80" ht="15" customHeight="1">
      <c r="A43" s="64"/>
      <c r="B43" s="294"/>
      <c r="C43" s="294"/>
      <c r="D43" s="295"/>
      <c r="E43" s="335"/>
      <c r="F43" s="336"/>
      <c r="G43" s="336"/>
      <c r="H43" s="336"/>
      <c r="I43" s="337"/>
      <c r="J43" s="372"/>
      <c r="K43" s="370"/>
      <c r="L43" s="370"/>
      <c r="M43" s="370"/>
      <c r="N43" s="370"/>
      <c r="O43" s="371"/>
      <c r="P43" s="372"/>
      <c r="Q43" s="370"/>
      <c r="R43" s="370"/>
      <c r="S43" s="370"/>
      <c r="T43" s="370"/>
      <c r="U43" s="371"/>
      <c r="V43" s="361"/>
      <c r="W43" s="362"/>
      <c r="X43" s="362"/>
      <c r="Y43" s="362"/>
      <c r="Z43" s="362"/>
      <c r="AA43" s="363"/>
      <c r="AB43" s="347"/>
      <c r="AC43" s="341"/>
      <c r="AD43" s="341"/>
      <c r="AE43" s="341"/>
      <c r="AF43" s="341"/>
      <c r="AG43" s="342"/>
      <c r="AH43" s="352"/>
      <c r="AI43" s="353"/>
      <c r="AJ43" s="353"/>
      <c r="AK43" s="353"/>
      <c r="AL43" s="353"/>
      <c r="AM43" s="35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row>
    <row r="44" spans="1:80" ht="15" customHeight="1">
      <c r="A44" s="64"/>
      <c r="B44" s="294"/>
      <c r="C44" s="294"/>
      <c r="D44" s="295"/>
      <c r="E44" s="335"/>
      <c r="F44" s="336"/>
      <c r="G44" s="336"/>
      <c r="H44" s="336"/>
      <c r="I44" s="337"/>
      <c r="J44" s="372" t="str">
        <f>IF(AND('Mapa final'!$L$11="Baja",'Mapa final'!$P$11="Leve"),CONCATENATE("R",'Mapa final'!$A$11),"")</f>
        <v/>
      </c>
      <c r="K44" s="370"/>
      <c r="L44" s="370" t="str">
        <f>IF(AND('Mapa final'!$L$11="Baja",'Mapa final'!$P$11="Leve"),CONCATENATE("R",'Mapa final'!$A$11),"")</f>
        <v/>
      </c>
      <c r="M44" s="370"/>
      <c r="N44" s="370" t="str">
        <f>IF(AND('Mapa final'!$L$11="Baja",'Mapa final'!$P$11="Leve"),CONCATENATE("R",'Mapa final'!$A$11),"")</f>
        <v/>
      </c>
      <c r="O44" s="371"/>
      <c r="P44" s="372" t="str">
        <f>IF(AND('Mapa final'!$L$11="Baja",'Mapa final'!$P$11="Leve"),CONCATENATE("R",'Mapa final'!$A$11),"")</f>
        <v/>
      </c>
      <c r="Q44" s="370"/>
      <c r="R44" s="370" t="str">
        <f>IF(AND('Mapa final'!$L$11="Baja",'Mapa final'!$P$11="Leve"),CONCATENATE("R",'Mapa final'!$A$11),"")</f>
        <v/>
      </c>
      <c r="S44" s="370"/>
      <c r="T44" s="370" t="str">
        <f>IF(AND('Mapa final'!$L$11="Baja",'Mapa final'!$P$11="Leve"),CONCATENATE("R",'Mapa final'!$A$11),"")</f>
        <v/>
      </c>
      <c r="U44" s="371"/>
      <c r="V44" s="361" t="str">
        <f>IF(AND('Mapa final'!$L$11="Alta",'Mapa final'!$P$11="Leve"),CONCATENATE("R",'Mapa final'!$A$11),"")</f>
        <v/>
      </c>
      <c r="W44" s="362"/>
      <c r="X44" s="362" t="str">
        <f>IF(AND('Mapa final'!$L$11="Alta",'Mapa final'!$P$11="Leve"),CONCATENATE("R",'Mapa final'!$A$11),"")</f>
        <v/>
      </c>
      <c r="Y44" s="362"/>
      <c r="Z44" s="362" t="str">
        <f>IF(AND('Mapa final'!$L$11="Alta",'Mapa final'!$P$11="Leve"),CONCATENATE("R",'Mapa final'!$A$11),"")</f>
        <v/>
      </c>
      <c r="AA44" s="363"/>
      <c r="AB44" s="347" t="str">
        <f>IF(AND('Mapa final'!$L$11="Muy Alta",'Mapa final'!$P$11="Leve"),CONCATENATE("R",'Mapa final'!$A$11),"")</f>
        <v/>
      </c>
      <c r="AC44" s="341"/>
      <c r="AD44" s="341" t="str">
        <f>IF(AND('Mapa final'!$L$11="Muy Alta",'Mapa final'!$P$11="Leve"),CONCATENATE("R",'Mapa final'!$A$11),"")</f>
        <v/>
      </c>
      <c r="AE44" s="341"/>
      <c r="AF44" s="341" t="str">
        <f>IF(AND('Mapa final'!$L$11="Muy Alta",'Mapa final'!$P$11="Leve"),CONCATENATE("R",'Mapa final'!$A$11),"")</f>
        <v/>
      </c>
      <c r="AG44" s="342"/>
      <c r="AH44" s="352" t="str">
        <f>IF(AND('Mapa final'!$L$11="Muy Alta",'Mapa final'!$P$11="Catastrófico"),CONCATENATE("R",'Mapa final'!$A$11),"")</f>
        <v/>
      </c>
      <c r="AI44" s="353"/>
      <c r="AJ44" s="353" t="str">
        <f>IF(AND('Mapa final'!$L$11="Muy Alta",'Mapa final'!$P$11="Catastrófico"),CONCATENATE("R",'Mapa final'!$A$11),"")</f>
        <v/>
      </c>
      <c r="AK44" s="353"/>
      <c r="AL44" s="353" t="str">
        <f>IF(AND('Mapa final'!$L$11="Muy Alta",'Mapa final'!$P$11="Catastrófico"),CONCATENATE("R",'Mapa final'!$A$11),"")</f>
        <v/>
      </c>
      <c r="AM44" s="35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row>
    <row r="45" spans="1:80" ht="15.75" customHeight="1" thickBot="1">
      <c r="A45" s="64"/>
      <c r="B45" s="294"/>
      <c r="C45" s="294"/>
      <c r="D45" s="295"/>
      <c r="E45" s="338"/>
      <c r="F45" s="339"/>
      <c r="G45" s="339"/>
      <c r="H45" s="339"/>
      <c r="I45" s="340"/>
      <c r="J45" s="373"/>
      <c r="K45" s="374"/>
      <c r="L45" s="374"/>
      <c r="M45" s="374"/>
      <c r="N45" s="374"/>
      <c r="O45" s="375"/>
      <c r="P45" s="373"/>
      <c r="Q45" s="374"/>
      <c r="R45" s="374"/>
      <c r="S45" s="374"/>
      <c r="T45" s="374"/>
      <c r="U45" s="375"/>
      <c r="V45" s="364"/>
      <c r="W45" s="365"/>
      <c r="X45" s="365"/>
      <c r="Y45" s="365"/>
      <c r="Z45" s="365"/>
      <c r="AA45" s="366"/>
      <c r="AB45" s="351"/>
      <c r="AC45" s="343"/>
      <c r="AD45" s="343"/>
      <c r="AE45" s="343"/>
      <c r="AF45" s="343"/>
      <c r="AG45" s="344"/>
      <c r="AH45" s="355"/>
      <c r="AI45" s="356"/>
      <c r="AJ45" s="356"/>
      <c r="AK45" s="356"/>
      <c r="AL45" s="356"/>
      <c r="AM45" s="357"/>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row>
    <row r="46" spans="1:80">
      <c r="A46" s="64"/>
      <c r="B46" s="64"/>
      <c r="C46" s="64"/>
      <c r="D46" s="64"/>
      <c r="E46" s="64"/>
      <c r="F46" s="64"/>
      <c r="G46" s="64"/>
      <c r="H46" s="64"/>
      <c r="I46" s="64"/>
      <c r="J46" s="332" t="s">
        <v>111</v>
      </c>
      <c r="K46" s="333"/>
      <c r="L46" s="333"/>
      <c r="M46" s="333"/>
      <c r="N46" s="333"/>
      <c r="O46" s="334"/>
      <c r="P46" s="332" t="s">
        <v>110</v>
      </c>
      <c r="Q46" s="333"/>
      <c r="R46" s="333"/>
      <c r="S46" s="333"/>
      <c r="T46" s="333"/>
      <c r="U46" s="334"/>
      <c r="V46" s="332" t="s">
        <v>109</v>
      </c>
      <c r="W46" s="333"/>
      <c r="X46" s="333"/>
      <c r="Y46" s="333"/>
      <c r="Z46" s="333"/>
      <c r="AA46" s="334"/>
      <c r="AB46" s="332" t="s">
        <v>108</v>
      </c>
      <c r="AC46" s="350"/>
      <c r="AD46" s="333"/>
      <c r="AE46" s="333"/>
      <c r="AF46" s="333"/>
      <c r="AG46" s="334"/>
      <c r="AH46" s="332" t="s">
        <v>107</v>
      </c>
      <c r="AI46" s="333"/>
      <c r="AJ46" s="333"/>
      <c r="AK46" s="333"/>
      <c r="AL46" s="333"/>
      <c r="AM46" s="33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c r="A47" s="64"/>
      <c r="B47" s="64"/>
      <c r="C47" s="64"/>
      <c r="D47" s="64"/>
      <c r="E47" s="64"/>
      <c r="F47" s="64"/>
      <c r="G47" s="64"/>
      <c r="H47" s="64"/>
      <c r="I47" s="64"/>
      <c r="J47" s="335"/>
      <c r="K47" s="336"/>
      <c r="L47" s="336"/>
      <c r="M47" s="336"/>
      <c r="N47" s="336"/>
      <c r="O47" s="337"/>
      <c r="P47" s="335"/>
      <c r="Q47" s="336"/>
      <c r="R47" s="336"/>
      <c r="S47" s="336"/>
      <c r="T47" s="336"/>
      <c r="U47" s="337"/>
      <c r="V47" s="335"/>
      <c r="W47" s="336"/>
      <c r="X47" s="336"/>
      <c r="Y47" s="336"/>
      <c r="Z47" s="336"/>
      <c r="AA47" s="337"/>
      <c r="AB47" s="335"/>
      <c r="AC47" s="336"/>
      <c r="AD47" s="336"/>
      <c r="AE47" s="336"/>
      <c r="AF47" s="336"/>
      <c r="AG47" s="337"/>
      <c r="AH47" s="335"/>
      <c r="AI47" s="336"/>
      <c r="AJ47" s="336"/>
      <c r="AK47" s="336"/>
      <c r="AL47" s="336"/>
      <c r="AM47" s="337"/>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c r="A48" s="64"/>
      <c r="B48" s="64"/>
      <c r="C48" s="64"/>
      <c r="D48" s="64"/>
      <c r="E48" s="64"/>
      <c r="F48" s="64"/>
      <c r="G48" s="64"/>
      <c r="H48" s="64"/>
      <c r="I48" s="64"/>
      <c r="J48" s="335"/>
      <c r="K48" s="336"/>
      <c r="L48" s="336"/>
      <c r="M48" s="336"/>
      <c r="N48" s="336"/>
      <c r="O48" s="337"/>
      <c r="P48" s="335"/>
      <c r="Q48" s="336"/>
      <c r="R48" s="336"/>
      <c r="S48" s="336"/>
      <c r="T48" s="336"/>
      <c r="U48" s="337"/>
      <c r="V48" s="335"/>
      <c r="W48" s="336"/>
      <c r="X48" s="336"/>
      <c r="Y48" s="336"/>
      <c r="Z48" s="336"/>
      <c r="AA48" s="337"/>
      <c r="AB48" s="335"/>
      <c r="AC48" s="336"/>
      <c r="AD48" s="336"/>
      <c r="AE48" s="336"/>
      <c r="AF48" s="336"/>
      <c r="AG48" s="337"/>
      <c r="AH48" s="335"/>
      <c r="AI48" s="336"/>
      <c r="AJ48" s="336"/>
      <c r="AK48" s="336"/>
      <c r="AL48" s="336"/>
      <c r="AM48" s="337"/>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c r="A49" s="64"/>
      <c r="B49" s="64"/>
      <c r="C49" s="64"/>
      <c r="D49" s="64"/>
      <c r="E49" s="64"/>
      <c r="F49" s="64"/>
      <c r="G49" s="64"/>
      <c r="H49" s="64"/>
      <c r="I49" s="64"/>
      <c r="J49" s="335"/>
      <c r="K49" s="336"/>
      <c r="L49" s="336"/>
      <c r="M49" s="336"/>
      <c r="N49" s="336"/>
      <c r="O49" s="337"/>
      <c r="P49" s="335"/>
      <c r="Q49" s="336"/>
      <c r="R49" s="336"/>
      <c r="S49" s="336"/>
      <c r="T49" s="336"/>
      <c r="U49" s="337"/>
      <c r="V49" s="335"/>
      <c r="W49" s="336"/>
      <c r="X49" s="336"/>
      <c r="Y49" s="336"/>
      <c r="Z49" s="336"/>
      <c r="AA49" s="337"/>
      <c r="AB49" s="335"/>
      <c r="AC49" s="336"/>
      <c r="AD49" s="336"/>
      <c r="AE49" s="336"/>
      <c r="AF49" s="336"/>
      <c r="AG49" s="337"/>
      <c r="AH49" s="335"/>
      <c r="AI49" s="336"/>
      <c r="AJ49" s="336"/>
      <c r="AK49" s="336"/>
      <c r="AL49" s="336"/>
      <c r="AM49" s="337"/>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c r="A50" s="64"/>
      <c r="B50" s="64"/>
      <c r="C50" s="64"/>
      <c r="D50" s="64"/>
      <c r="E50" s="64"/>
      <c r="F50" s="64"/>
      <c r="G50" s="64"/>
      <c r="H50" s="64"/>
      <c r="I50" s="64"/>
      <c r="J50" s="335"/>
      <c r="K50" s="336"/>
      <c r="L50" s="336"/>
      <c r="M50" s="336"/>
      <c r="N50" s="336"/>
      <c r="O50" s="337"/>
      <c r="P50" s="335"/>
      <c r="Q50" s="336"/>
      <c r="R50" s="336"/>
      <c r="S50" s="336"/>
      <c r="T50" s="336"/>
      <c r="U50" s="337"/>
      <c r="V50" s="335"/>
      <c r="W50" s="336"/>
      <c r="X50" s="336"/>
      <c r="Y50" s="336"/>
      <c r="Z50" s="336"/>
      <c r="AA50" s="337"/>
      <c r="AB50" s="335"/>
      <c r="AC50" s="336"/>
      <c r="AD50" s="336"/>
      <c r="AE50" s="336"/>
      <c r="AF50" s="336"/>
      <c r="AG50" s="337"/>
      <c r="AH50" s="335"/>
      <c r="AI50" s="336"/>
      <c r="AJ50" s="336"/>
      <c r="AK50" s="336"/>
      <c r="AL50" s="336"/>
      <c r="AM50" s="337"/>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75" thickBot="1">
      <c r="A51" s="64"/>
      <c r="B51" s="64"/>
      <c r="C51" s="64"/>
      <c r="D51" s="64"/>
      <c r="E51" s="64"/>
      <c r="F51" s="64"/>
      <c r="G51" s="64"/>
      <c r="H51" s="64"/>
      <c r="I51" s="64"/>
      <c r="J51" s="338"/>
      <c r="K51" s="339"/>
      <c r="L51" s="339"/>
      <c r="M51" s="339"/>
      <c r="N51" s="339"/>
      <c r="O51" s="340"/>
      <c r="P51" s="338"/>
      <c r="Q51" s="339"/>
      <c r="R51" s="339"/>
      <c r="S51" s="339"/>
      <c r="T51" s="339"/>
      <c r="U51" s="340"/>
      <c r="V51" s="338"/>
      <c r="W51" s="339"/>
      <c r="X51" s="339"/>
      <c r="Y51" s="339"/>
      <c r="Z51" s="339"/>
      <c r="AA51" s="340"/>
      <c r="AB51" s="338"/>
      <c r="AC51" s="339"/>
      <c r="AD51" s="339"/>
      <c r="AE51" s="339"/>
      <c r="AF51" s="339"/>
      <c r="AG51" s="340"/>
      <c r="AH51" s="338"/>
      <c r="AI51" s="339"/>
      <c r="AJ51" s="339"/>
      <c r="AK51" s="339"/>
      <c r="AL51" s="339"/>
      <c r="AM51" s="340"/>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c r="A53" s="64"/>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c r="A54" s="64"/>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row>
    <row r="63" spans="1:80">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row>
    <row r="64" spans="1:80">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row>
    <row r="65" spans="1:80">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row>
    <row r="66" spans="1:80">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row>
    <row r="67" spans="1:80">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row>
    <row r="68" spans="1:80">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row>
    <row r="69" spans="1:80">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row>
    <row r="70" spans="1:80">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row>
    <row r="71" spans="1:80">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row>
    <row r="72" spans="1:80">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row>
    <row r="73" spans="1:80">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row>
    <row r="74" spans="1:80">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row>
    <row r="75" spans="1:80">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row>
    <row r="76" spans="1:80">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row>
    <row r="77" spans="1:80">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row>
    <row r="78" spans="1:80">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row>
    <row r="79" spans="1:80">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row>
    <row r="80" spans="1:80">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row>
    <row r="81" spans="1:63">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row>
    <row r="82" spans="1:63">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row>
    <row r="83" spans="1:63">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row>
    <row r="84" spans="1:63">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row>
    <row r="85" spans="1:63">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row>
    <row r="86" spans="1:63">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row>
    <row r="87" spans="1:63">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row>
    <row r="88" spans="1:63">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row>
    <row r="89" spans="1:63">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row>
    <row r="90" spans="1:63">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row>
    <row r="91" spans="1:63">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row>
    <row r="92" spans="1:63">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row>
    <row r="93" spans="1:63">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row>
    <row r="94" spans="1:63">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row>
    <row r="95" spans="1:63">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row>
    <row r="96" spans="1:63">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row>
    <row r="97" spans="1:63">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row>
    <row r="98" spans="1:63">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row>
    <row r="99" spans="1:63">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row>
    <row r="100" spans="1:63">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row>
    <row r="101" spans="1:63">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row>
    <row r="102" spans="1:63">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row>
    <row r="103" spans="1:63">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row>
    <row r="104" spans="1:63">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row>
    <row r="105" spans="1:63">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row>
    <row r="106" spans="1:63">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row>
    <row r="107" spans="1:63">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row>
    <row r="108" spans="1:63">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row>
    <row r="109" spans="1:63">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row>
    <row r="110" spans="1:63">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row>
    <row r="111" spans="1:63">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row>
    <row r="112" spans="1:63">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row>
    <row r="113" spans="1:63">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row>
    <row r="114" spans="1:63">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row>
    <row r="115" spans="1:63">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row>
    <row r="116" spans="1:63">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row>
    <row r="117" spans="1:63">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row>
    <row r="118" spans="1:63">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row>
    <row r="119" spans="1:63">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row>
    <row r="120" spans="1:63">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row>
    <row r="121" spans="1:63">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row>
    <row r="122" spans="1:63">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row>
    <row r="123" spans="1:63">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row>
    <row r="124" spans="1:63">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row>
    <row r="125" spans="1:63">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row>
    <row r="126" spans="1:63">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row>
    <row r="127" spans="1:63">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row>
    <row r="128" spans="1:63">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row>
    <row r="129" spans="2:63">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row>
    <row r="130" spans="2:63">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row>
    <row r="131" spans="2:63">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row>
    <row r="132" spans="2:63">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row>
    <row r="133" spans="2:63">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row>
    <row r="134" spans="2:63">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row>
    <row r="135" spans="2:63">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row>
    <row r="136" spans="2:63">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row>
    <row r="137" spans="2:63">
      <c r="B137" s="64"/>
      <c r="C137" s="64"/>
      <c r="D137" s="64"/>
      <c r="E137" s="64"/>
      <c r="F137" s="64"/>
      <c r="G137" s="64"/>
      <c r="H137" s="64"/>
      <c r="I137" s="64"/>
    </row>
    <row r="138" spans="2:63">
      <c r="B138" s="64"/>
      <c r="C138" s="64"/>
      <c r="D138" s="64"/>
      <c r="E138" s="64"/>
      <c r="F138" s="64"/>
      <c r="G138" s="64"/>
      <c r="H138" s="64"/>
      <c r="I138" s="64"/>
    </row>
    <row r="139" spans="2:63">
      <c r="B139" s="64"/>
      <c r="C139" s="64"/>
      <c r="D139" s="64"/>
      <c r="E139" s="64"/>
      <c r="F139" s="64"/>
      <c r="G139" s="64"/>
      <c r="H139" s="64"/>
      <c r="I139" s="64"/>
    </row>
    <row r="140" spans="2:63">
      <c r="B140" s="64"/>
      <c r="C140" s="64"/>
      <c r="D140" s="64"/>
      <c r="E140" s="64"/>
      <c r="F140" s="64"/>
      <c r="G140" s="64"/>
      <c r="H140" s="64"/>
      <c r="I140" s="6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7" zoomScale="50" zoomScaleNormal="50" workbookViewId="0">
      <selection activeCell="AT59" sqref="AT59"/>
    </sheetView>
  </sheetViews>
  <sheetFormatPr baseColWidth="10" defaultRowHeight="1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row>
    <row r="2" spans="1:91" ht="18" customHeight="1">
      <c r="A2" s="64"/>
      <c r="B2" s="405" t="s">
        <v>156</v>
      </c>
      <c r="C2" s="406"/>
      <c r="D2" s="406"/>
      <c r="E2" s="406"/>
      <c r="F2" s="406"/>
      <c r="G2" s="406"/>
      <c r="H2" s="406"/>
      <c r="I2" s="406"/>
      <c r="J2" s="349" t="s">
        <v>2</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row>
    <row r="3" spans="1:91" ht="18.75" customHeight="1">
      <c r="A3" s="64"/>
      <c r="B3" s="406"/>
      <c r="C3" s="406"/>
      <c r="D3" s="406"/>
      <c r="E3" s="406"/>
      <c r="F3" s="406"/>
      <c r="G3" s="406"/>
      <c r="H3" s="406"/>
      <c r="I3" s="406"/>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row>
    <row r="4" spans="1:91" ht="15" customHeight="1">
      <c r="A4" s="64"/>
      <c r="B4" s="406"/>
      <c r="C4" s="406"/>
      <c r="D4" s="406"/>
      <c r="E4" s="406"/>
      <c r="F4" s="406"/>
      <c r="G4" s="406"/>
      <c r="H4" s="406"/>
      <c r="I4" s="406"/>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row>
    <row r="5" spans="1:91" ht="15.75" thickBot="1">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row>
    <row r="6" spans="1:91" ht="15" customHeight="1">
      <c r="A6" s="64"/>
      <c r="B6" s="294" t="s">
        <v>4</v>
      </c>
      <c r="C6" s="294"/>
      <c r="D6" s="295"/>
      <c r="E6" s="389" t="s">
        <v>115</v>
      </c>
      <c r="F6" s="390"/>
      <c r="G6" s="390"/>
      <c r="H6" s="390"/>
      <c r="I6" s="390"/>
      <c r="J6" s="32" t="str">
        <f>IF(AND('Mapa final'!$AD$11="Muy Alta",'Mapa final'!$AF$11="Leve"),CONCATENATE("R2C",'Mapa final'!$S$11),"")</f>
        <v/>
      </c>
      <c r="K6" s="33" t="str">
        <f>IF(AND('Mapa final'!$AD$11="Muy Alta",'Mapa final'!$AF$11="Leve"),CONCATENATE("R2C",'Mapa final'!$S$11),"")</f>
        <v/>
      </c>
      <c r="L6" s="33" t="str">
        <f>IF(AND('Mapa final'!$AD$11="Muy Alta",'Mapa final'!$AF$11="Leve"),CONCATENATE("R2C",'Mapa final'!$S$11),"")</f>
        <v/>
      </c>
      <c r="M6" s="33" t="str">
        <f>IF(AND('Mapa final'!$AD$11="Muy Alta",'Mapa final'!$AF$11="Leve"),CONCATENATE("R2C",'Mapa final'!$S$11),"")</f>
        <v/>
      </c>
      <c r="N6" s="33" t="str">
        <f>IF(AND('Mapa final'!$AD$11="Muy Alta",'Mapa final'!$AF$11="Leve"),CONCATENATE("R2C",'Mapa final'!$S$11),"")</f>
        <v/>
      </c>
      <c r="O6" s="34" t="str">
        <f>IF(AND('Mapa final'!$AD$11="Muy Alta",'Mapa final'!$AF$11="Leve"),CONCATENATE("R2C",'Mapa final'!$S$11),"")</f>
        <v/>
      </c>
      <c r="P6" s="32" t="str">
        <f>IF(AND('Mapa final'!$AD$11="Muy Alta",'Mapa final'!$AF$11="Leve"),CONCATENATE("R2C",'Mapa final'!$S$11),"")</f>
        <v/>
      </c>
      <c r="Q6" s="33" t="str">
        <f>IF(AND('Mapa final'!$AD$11="Muy Alta",'Mapa final'!$AF$11="Leve"),CONCATENATE("R2C",'Mapa final'!$S$11),"")</f>
        <v/>
      </c>
      <c r="R6" s="33" t="str">
        <f>IF(AND('Mapa final'!$AD$11="Muy Alta",'Mapa final'!$AF$11="Leve"),CONCATENATE("R2C",'Mapa final'!$S$11),"")</f>
        <v/>
      </c>
      <c r="S6" s="33" t="str">
        <f>IF(AND('Mapa final'!$AD$11="Muy Alta",'Mapa final'!$AF$11="Leve"),CONCATENATE("R2C",'Mapa final'!$S$11),"")</f>
        <v/>
      </c>
      <c r="T6" s="33" t="str">
        <f>IF(AND('Mapa final'!$AD$11="Muy Alta",'Mapa final'!$AF$11="Leve"),CONCATENATE("R2C",'Mapa final'!$S$11),"")</f>
        <v/>
      </c>
      <c r="U6" s="34" t="str">
        <f>IF(AND('Mapa final'!$AD$11="Muy Alta",'Mapa final'!$AF$11="Leve"),CONCATENATE("R2C",'Mapa final'!$S$11),"")</f>
        <v/>
      </c>
      <c r="V6" s="32" t="str">
        <f>IF(AND('Mapa final'!$AD$11="Muy Alta",'Mapa final'!$AF$11="Leve"),CONCATENATE("R2C",'Mapa final'!$S$11),"")</f>
        <v/>
      </c>
      <c r="W6" s="33" t="str">
        <f>IF(AND('Mapa final'!$AD$11="Muy Alta",'Mapa final'!$AF$11="Leve"),CONCATENATE("R2C",'Mapa final'!$S$11),"")</f>
        <v/>
      </c>
      <c r="X6" s="33" t="str">
        <f>IF(AND('Mapa final'!$AD$11="Muy Alta",'Mapa final'!$AF$11="Leve"),CONCATENATE("R2C",'Mapa final'!$S$11),"")</f>
        <v/>
      </c>
      <c r="Y6" s="33" t="str">
        <f>IF(AND('Mapa final'!$AD$11="Muy Alta",'Mapa final'!$AF$11="Leve"),CONCATENATE("R2C",'Mapa final'!$S$11),"")</f>
        <v/>
      </c>
      <c r="Z6" s="33" t="str">
        <f>IF(AND('Mapa final'!$AD$11="Muy Alta",'Mapa final'!$AF$11="Leve"),CONCATENATE("R2C",'Mapa final'!$S$11),"")</f>
        <v/>
      </c>
      <c r="AA6" s="34" t="str">
        <f>IF(AND('Mapa final'!$AD$11="Muy Alta",'Mapa final'!$AF$11="Leve"),CONCATENATE("R2C",'Mapa final'!$S$11),"")</f>
        <v/>
      </c>
      <c r="AB6" s="32" t="str">
        <f>IF(AND('Mapa final'!$AD$11="Muy Alta",'Mapa final'!$AF$11="Leve"),CONCATENATE("R2C",'Mapa final'!$S$11),"")</f>
        <v/>
      </c>
      <c r="AC6" s="33" t="str">
        <f>IF(AND('Mapa final'!$AD$11="Muy Alta",'Mapa final'!$AF$11="Leve"),CONCATENATE("R2C",'Mapa final'!$S$11),"")</f>
        <v/>
      </c>
      <c r="AD6" s="33" t="str">
        <f>IF(AND('Mapa final'!$AD$11="Muy Alta",'Mapa final'!$AF$11="Leve"),CONCATENATE("R2C",'Mapa final'!$S$11),"")</f>
        <v/>
      </c>
      <c r="AE6" s="33" t="str">
        <f>IF(AND('Mapa final'!$AD$11="Muy Alta",'Mapa final'!$AF$11="Leve"),CONCATENATE("R2C",'Mapa final'!$S$11),"")</f>
        <v/>
      </c>
      <c r="AF6" s="33" t="str">
        <f>IF(AND('Mapa final'!$AD$11="Muy Alta",'Mapa final'!$AF$11="Leve"),CONCATENATE("R2C",'Mapa final'!$S$11),"")</f>
        <v/>
      </c>
      <c r="AG6" s="33" t="str">
        <f>IF(AND('Mapa final'!$AD$11="Muy Alta",'Mapa final'!$AF$11="Leve"),CONCATENATE("R2C",'Mapa final'!$S$11),"")</f>
        <v/>
      </c>
      <c r="AH6" s="35" t="str">
        <f>IF(AND('Mapa final'!$AD$11="Muy Alta",'Mapa final'!$AF$11="Catastrófico"),CONCATENATE("R2C",'Mapa final'!$S$11),"")</f>
        <v/>
      </c>
      <c r="AI6" s="36" t="str">
        <f>IF(AND('Mapa final'!$AD$11="Muy Alta",'Mapa final'!$AF$11="Catastrófico"),CONCATENATE("R2C",'Mapa final'!$S$11),"")</f>
        <v/>
      </c>
      <c r="AJ6" s="36" t="str">
        <f>IF(AND('Mapa final'!$AD$11="Muy Alta",'Mapa final'!$AF$11="Catastrófico"),CONCATENATE("R2C",'Mapa final'!$S$11),"")</f>
        <v/>
      </c>
      <c r="AK6" s="36" t="str">
        <f>IF(AND('Mapa final'!$AD$11="Muy Alta",'Mapa final'!$AF$11="Catastrófico"),CONCATENATE("R2C",'Mapa final'!$S$11),"")</f>
        <v/>
      </c>
      <c r="AL6" s="36" t="str">
        <f>IF(AND('Mapa final'!$AD$11="Muy Alta",'Mapa final'!$AF$11="Catastrófico"),CONCATENATE("R2C",'Mapa final'!$S$11),"")</f>
        <v/>
      </c>
      <c r="AM6" s="37" t="str">
        <f>IF(AND('Mapa final'!$AD$11="Muy Alta",'Mapa final'!$AF$11="Catastrófico"),CONCATENATE("R2C",'Mapa final'!$S$11),"")</f>
        <v/>
      </c>
      <c r="AN6" s="64"/>
      <c r="AO6" s="396" t="s">
        <v>78</v>
      </c>
      <c r="AP6" s="397"/>
      <c r="AQ6" s="397"/>
      <c r="AR6" s="397"/>
      <c r="AS6" s="397"/>
      <c r="AT6" s="398"/>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row>
    <row r="7" spans="1:91" ht="15" customHeight="1">
      <c r="A7" s="64"/>
      <c r="B7" s="294"/>
      <c r="C7" s="294"/>
      <c r="D7" s="295"/>
      <c r="E7" s="393"/>
      <c r="F7" s="392"/>
      <c r="G7" s="392"/>
      <c r="H7" s="392"/>
      <c r="I7" s="392"/>
      <c r="J7" s="38" t="str">
        <f>IF(AND('Mapa final'!$AD$11="Muy Alta",'Mapa final'!$AF$11="Leve"),CONCATENATE("R2C",'Mapa final'!$S$11),"")</f>
        <v/>
      </c>
      <c r="K7" s="186" t="str">
        <f>IF(AND('Mapa final'!$AD$11="Muy Alta",'Mapa final'!$AF$11="Leve"),CONCATENATE("R2C",'Mapa final'!$S$11),"")</f>
        <v/>
      </c>
      <c r="L7" s="186" t="str">
        <f>IF(AND('Mapa final'!$AD$11="Muy Alta",'Mapa final'!$AF$11="Leve"),CONCATENATE("R2C",'Mapa final'!$S$11),"")</f>
        <v/>
      </c>
      <c r="M7" s="186" t="str">
        <f>IF(AND('Mapa final'!$AD$11="Muy Alta",'Mapa final'!$AF$11="Leve"),CONCATENATE("R2C",'Mapa final'!$S$11),"")</f>
        <v/>
      </c>
      <c r="N7" s="186" t="str">
        <f>IF(AND('Mapa final'!$AD$11="Muy Alta",'Mapa final'!$AF$11="Leve"),CONCATENATE("R2C",'Mapa final'!$S$11),"")</f>
        <v/>
      </c>
      <c r="O7" s="39" t="str">
        <f>IF(AND('Mapa final'!$AD$11="Muy Alta",'Mapa final'!$AF$11="Leve"),CONCATENATE("R2C",'Mapa final'!$S$11),"")</f>
        <v/>
      </c>
      <c r="P7" s="38" t="str">
        <f>IF(AND('Mapa final'!$AD$11="Muy Alta",'Mapa final'!$AF$11="Leve"),CONCATENATE("R2C",'Mapa final'!$S$11),"")</f>
        <v/>
      </c>
      <c r="Q7" s="186" t="str">
        <f>IF(AND('Mapa final'!$AD$11="Muy Alta",'Mapa final'!$AF$11="Leve"),CONCATENATE("R2C",'Mapa final'!$S$11),"")</f>
        <v/>
      </c>
      <c r="R7" s="186" t="str">
        <f>IF(AND('Mapa final'!$AD$11="Muy Alta",'Mapa final'!$AF$11="Leve"),CONCATENATE("R2C",'Mapa final'!$S$11),"")</f>
        <v/>
      </c>
      <c r="S7" s="186" t="str">
        <f>IF(AND('Mapa final'!$AD$11="Muy Alta",'Mapa final'!$AF$11="Leve"),CONCATENATE("R2C",'Mapa final'!$S$11),"")</f>
        <v/>
      </c>
      <c r="T7" s="186" t="str">
        <f>IF(AND('Mapa final'!$AD$11="Muy Alta",'Mapa final'!$AF$11="Leve"),CONCATENATE("R2C",'Mapa final'!$S$11),"")</f>
        <v/>
      </c>
      <c r="U7" s="39" t="str">
        <f>IF(AND('Mapa final'!$AD$11="Muy Alta",'Mapa final'!$AF$11="Leve"),CONCATENATE("R2C",'Mapa final'!$S$11),"")</f>
        <v/>
      </c>
      <c r="V7" s="38" t="str">
        <f>IF(AND('Mapa final'!$AD$11="Muy Alta",'Mapa final'!$AF$11="Leve"),CONCATENATE("R2C",'Mapa final'!$S$11),"")</f>
        <v/>
      </c>
      <c r="W7" s="186" t="str">
        <f>IF(AND('Mapa final'!$AD$11="Muy Alta",'Mapa final'!$AF$11="Leve"),CONCATENATE("R2C",'Mapa final'!$S$11),"")</f>
        <v/>
      </c>
      <c r="X7" s="186" t="str">
        <f>IF(AND('Mapa final'!$AD$11="Muy Alta",'Mapa final'!$AF$11="Leve"),CONCATENATE("R2C",'Mapa final'!$S$11),"")</f>
        <v/>
      </c>
      <c r="Y7" s="186" t="str">
        <f>IF(AND('Mapa final'!$AD$11="Muy Alta",'Mapa final'!$AF$11="Leve"),CONCATENATE("R2C",'Mapa final'!$S$11),"")</f>
        <v/>
      </c>
      <c r="Z7" s="186" t="str">
        <f>IF(AND('Mapa final'!$AD$11="Muy Alta",'Mapa final'!$AF$11="Leve"),CONCATENATE("R2C",'Mapa final'!$S$11),"")</f>
        <v/>
      </c>
      <c r="AA7" s="39" t="str">
        <f>IF(AND('Mapa final'!$AD$11="Muy Alta",'Mapa final'!$AF$11="Leve"),CONCATENATE("R2C",'Mapa final'!$S$11),"")</f>
        <v/>
      </c>
      <c r="AB7" s="38" t="str">
        <f>IF(AND('Mapa final'!$AD$11="Muy Alta",'Mapa final'!$AF$11="Leve"),CONCATENATE("R2C",'Mapa final'!$S$11),"")</f>
        <v/>
      </c>
      <c r="AC7" s="186" t="str">
        <f>IF(AND('Mapa final'!$AD$11="Muy Alta",'Mapa final'!$AF$11="Leve"),CONCATENATE("R2C",'Mapa final'!$S$11),"")</f>
        <v/>
      </c>
      <c r="AD7" s="186" t="str">
        <f>IF(AND('Mapa final'!$AD$11="Muy Alta",'Mapa final'!$AF$11="Leve"),CONCATENATE("R2C",'Mapa final'!$S$11),"")</f>
        <v/>
      </c>
      <c r="AE7" s="186" t="str">
        <f>IF(AND('Mapa final'!$AD$11="Muy Alta",'Mapa final'!$AF$11="Leve"),CONCATENATE("R2C",'Mapa final'!$S$11),"")</f>
        <v/>
      </c>
      <c r="AF7" s="186" t="str">
        <f>IF(AND('Mapa final'!$AD$11="Muy Alta",'Mapa final'!$AF$11="Leve"),CONCATENATE("R2C",'Mapa final'!$S$11),"")</f>
        <v/>
      </c>
      <c r="AG7" s="186" t="str">
        <f>IF(AND('Mapa final'!$AD$11="Muy Alta",'Mapa final'!$AF$11="Leve"),CONCATENATE("R2C",'Mapa final'!$S$11),"")</f>
        <v/>
      </c>
      <c r="AH7" s="40" t="str">
        <f>IF(AND('Mapa final'!$AD$11="Muy Alta",'Mapa final'!$AF$11="Catastrófico"),CONCATENATE("R2C",'Mapa final'!$S$11),"")</f>
        <v/>
      </c>
      <c r="AI7" s="189" t="str">
        <f>IF(AND('Mapa final'!$AD$11="Muy Alta",'Mapa final'!$AF$11="Catastrófico"),CONCATENATE("R2C",'Mapa final'!$S$11),"")</f>
        <v/>
      </c>
      <c r="AJ7" s="189" t="str">
        <f>IF(AND('Mapa final'!$AD$11="Muy Alta",'Mapa final'!$AF$11="Catastrófico"),CONCATENATE("R2C",'Mapa final'!$S$11),"")</f>
        <v/>
      </c>
      <c r="AK7" s="189" t="str">
        <f>IF(AND('Mapa final'!$AD$11="Muy Alta",'Mapa final'!$AF$11="Catastrófico"),CONCATENATE("R2C",'Mapa final'!$S$11),"")</f>
        <v/>
      </c>
      <c r="AL7" s="189" t="str">
        <f>IF(AND('Mapa final'!$AD$11="Muy Alta",'Mapa final'!$AF$11="Catastrófico"),CONCATENATE("R2C",'Mapa final'!$S$11),"")</f>
        <v/>
      </c>
      <c r="AM7" s="41" t="str">
        <f>IF(AND('Mapa final'!$AD$11="Muy Alta",'Mapa final'!$AF$11="Catastrófico"),CONCATENATE("R2C",'Mapa final'!$S$11),"")</f>
        <v/>
      </c>
      <c r="AN7" s="64"/>
      <c r="AO7" s="399"/>
      <c r="AP7" s="400"/>
      <c r="AQ7" s="400"/>
      <c r="AR7" s="400"/>
      <c r="AS7" s="400"/>
      <c r="AT7" s="401"/>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row>
    <row r="8" spans="1:91" ht="15" customHeight="1">
      <c r="A8" s="64"/>
      <c r="B8" s="294"/>
      <c r="C8" s="294"/>
      <c r="D8" s="295"/>
      <c r="E8" s="393"/>
      <c r="F8" s="392"/>
      <c r="G8" s="392"/>
      <c r="H8" s="392"/>
      <c r="I8" s="392"/>
      <c r="J8" s="38" t="str">
        <f>IF(AND('Mapa final'!$AD$11="Muy Alta",'Mapa final'!$AF$11="Leve"),CONCATENATE("R2C",'Mapa final'!$S$11),"")</f>
        <v/>
      </c>
      <c r="K8" s="186" t="str">
        <f>IF(AND('Mapa final'!$AD$11="Muy Alta",'Mapa final'!$AF$11="Leve"),CONCATENATE("R2C",'Mapa final'!$S$11),"")</f>
        <v/>
      </c>
      <c r="L8" s="186" t="str">
        <f>IF(AND('Mapa final'!$AD$11="Muy Alta",'Mapa final'!$AF$11="Leve"),CONCATENATE("R2C",'Mapa final'!$S$11),"")</f>
        <v/>
      </c>
      <c r="M8" s="186" t="str">
        <f>IF(AND('Mapa final'!$AD$11="Muy Alta",'Mapa final'!$AF$11="Leve"),CONCATENATE("R2C",'Mapa final'!$S$11),"")</f>
        <v/>
      </c>
      <c r="N8" s="186" t="str">
        <f>IF(AND('Mapa final'!$AD$11="Muy Alta",'Mapa final'!$AF$11="Leve"),CONCATENATE("R2C",'Mapa final'!$S$11),"")</f>
        <v/>
      </c>
      <c r="O8" s="39" t="str">
        <f>IF(AND('Mapa final'!$AD$11="Muy Alta",'Mapa final'!$AF$11="Leve"),CONCATENATE("R2C",'Mapa final'!$S$11),"")</f>
        <v/>
      </c>
      <c r="P8" s="38" t="str">
        <f>IF(AND('Mapa final'!$AD$11="Muy Alta",'Mapa final'!$AF$11="Leve"),CONCATENATE("R2C",'Mapa final'!$S$11),"")</f>
        <v/>
      </c>
      <c r="Q8" s="186" t="str">
        <f>IF(AND('Mapa final'!$AD$11="Muy Alta",'Mapa final'!$AF$11="Leve"),CONCATENATE("R2C",'Mapa final'!$S$11),"")</f>
        <v/>
      </c>
      <c r="R8" s="186" t="str">
        <f>IF(AND('Mapa final'!$AD$11="Muy Alta",'Mapa final'!$AF$11="Leve"),CONCATENATE("R2C",'Mapa final'!$S$11),"")</f>
        <v/>
      </c>
      <c r="S8" s="186" t="str">
        <f>IF(AND('Mapa final'!$AD$11="Muy Alta",'Mapa final'!$AF$11="Leve"),CONCATENATE("R2C",'Mapa final'!$S$11),"")</f>
        <v/>
      </c>
      <c r="T8" s="186" t="str">
        <f>IF(AND('Mapa final'!$AD$11="Muy Alta",'Mapa final'!$AF$11="Leve"),CONCATENATE("R2C",'Mapa final'!$S$11),"")</f>
        <v/>
      </c>
      <c r="U8" s="39" t="str">
        <f>IF(AND('Mapa final'!$AD$11="Muy Alta",'Mapa final'!$AF$11="Leve"),CONCATENATE("R2C",'Mapa final'!$S$11),"")</f>
        <v/>
      </c>
      <c r="V8" s="38" t="str">
        <f>IF(AND('Mapa final'!$AD$11="Muy Alta",'Mapa final'!$AF$11="Leve"),CONCATENATE("R2C",'Mapa final'!$S$11),"")</f>
        <v/>
      </c>
      <c r="W8" s="186" t="str">
        <f>IF(AND('Mapa final'!$AD$11="Muy Alta",'Mapa final'!$AF$11="Leve"),CONCATENATE("R2C",'Mapa final'!$S$11),"")</f>
        <v/>
      </c>
      <c r="X8" s="186" t="str">
        <f>IF(AND('Mapa final'!$AD$11="Muy Alta",'Mapa final'!$AF$11="Leve"),CONCATENATE("R2C",'Mapa final'!$S$11),"")</f>
        <v/>
      </c>
      <c r="Y8" s="186" t="str">
        <f>IF(AND('Mapa final'!$AD$11="Muy Alta",'Mapa final'!$AF$11="Leve"),CONCATENATE("R2C",'Mapa final'!$S$11),"")</f>
        <v/>
      </c>
      <c r="Z8" s="186" t="str">
        <f>IF(AND('Mapa final'!$AD$11="Muy Alta",'Mapa final'!$AF$11="Leve"),CONCATENATE("R2C",'Mapa final'!$S$11),"")</f>
        <v/>
      </c>
      <c r="AA8" s="39" t="str">
        <f>IF(AND('Mapa final'!$AD$11="Muy Alta",'Mapa final'!$AF$11="Leve"),CONCATENATE("R2C",'Mapa final'!$S$11),"")</f>
        <v/>
      </c>
      <c r="AB8" s="38" t="str">
        <f>IF(AND('Mapa final'!$AD$11="Muy Alta",'Mapa final'!$AF$11="Leve"),CONCATENATE("R2C",'Mapa final'!$S$11),"")</f>
        <v/>
      </c>
      <c r="AC8" s="186" t="str">
        <f>IF(AND('Mapa final'!$AD$11="Muy Alta",'Mapa final'!$AF$11="Leve"),CONCATENATE("R2C",'Mapa final'!$S$11),"")</f>
        <v/>
      </c>
      <c r="AD8" s="186" t="str">
        <f>IF(AND('Mapa final'!$AD$11="Muy Alta",'Mapa final'!$AF$11="Leve"),CONCATENATE("R2C",'Mapa final'!$S$11),"")</f>
        <v/>
      </c>
      <c r="AE8" s="186" t="str">
        <f>IF(AND('Mapa final'!$AD$11="Muy Alta",'Mapa final'!$AF$11="Leve"),CONCATENATE("R2C",'Mapa final'!$S$11),"")</f>
        <v/>
      </c>
      <c r="AF8" s="186" t="str">
        <f>IF(AND('Mapa final'!$AD$11="Muy Alta",'Mapa final'!$AF$11="Leve"),CONCATENATE("R2C",'Mapa final'!$S$11),"")</f>
        <v/>
      </c>
      <c r="AG8" s="186" t="str">
        <f>IF(AND('Mapa final'!$AD$11="Muy Alta",'Mapa final'!$AF$11="Leve"),CONCATENATE("R2C",'Mapa final'!$S$11),"")</f>
        <v/>
      </c>
      <c r="AH8" s="40" t="str">
        <f>IF(AND('Mapa final'!$AD$11="Muy Alta",'Mapa final'!$AF$11="Catastrófico"),CONCATENATE("R2C",'Mapa final'!$S$11),"")</f>
        <v/>
      </c>
      <c r="AI8" s="189" t="str">
        <f>IF(AND('Mapa final'!$AD$11="Muy Alta",'Mapa final'!$AF$11="Catastrófico"),CONCATENATE("R2C",'Mapa final'!$S$11),"")</f>
        <v/>
      </c>
      <c r="AJ8" s="189" t="str">
        <f>IF(AND('Mapa final'!$AD$11="Muy Alta",'Mapa final'!$AF$11="Catastrófico"),CONCATENATE("R2C",'Mapa final'!$S$11),"")</f>
        <v/>
      </c>
      <c r="AK8" s="189" t="str">
        <f>IF(AND('Mapa final'!$AD$11="Muy Alta",'Mapa final'!$AF$11="Catastrófico"),CONCATENATE("R2C",'Mapa final'!$S$11),"")</f>
        <v/>
      </c>
      <c r="AL8" s="189" t="str">
        <f>IF(AND('Mapa final'!$AD$11="Muy Alta",'Mapa final'!$AF$11="Catastrófico"),CONCATENATE("R2C",'Mapa final'!$S$11),"")</f>
        <v/>
      </c>
      <c r="AM8" s="41" t="str">
        <f>IF(AND('Mapa final'!$AD$11="Muy Alta",'Mapa final'!$AF$11="Catastrófico"),CONCATENATE("R2C",'Mapa final'!$S$11),"")</f>
        <v/>
      </c>
      <c r="AN8" s="64"/>
      <c r="AO8" s="399"/>
      <c r="AP8" s="400"/>
      <c r="AQ8" s="400"/>
      <c r="AR8" s="400"/>
      <c r="AS8" s="400"/>
      <c r="AT8" s="401"/>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row>
    <row r="9" spans="1:91" ht="15" customHeight="1">
      <c r="A9" s="64"/>
      <c r="B9" s="294"/>
      <c r="C9" s="294"/>
      <c r="D9" s="295"/>
      <c r="E9" s="393"/>
      <c r="F9" s="392"/>
      <c r="G9" s="392"/>
      <c r="H9" s="392"/>
      <c r="I9" s="392"/>
      <c r="J9" s="38" t="str">
        <f>IF(AND('Mapa final'!$AD$11="Muy Alta",'Mapa final'!$AF$11="Leve"),CONCATENATE("R2C",'Mapa final'!$S$11),"")</f>
        <v/>
      </c>
      <c r="K9" s="186" t="str">
        <f>IF(AND('Mapa final'!$AD$11="Muy Alta",'Mapa final'!$AF$11="Leve"),CONCATENATE("R2C",'Mapa final'!$S$11),"")</f>
        <v/>
      </c>
      <c r="L9" s="186" t="str">
        <f>IF(AND('Mapa final'!$AD$11="Muy Alta",'Mapa final'!$AF$11="Leve"),CONCATENATE("R2C",'Mapa final'!$S$11),"")</f>
        <v/>
      </c>
      <c r="M9" s="186" t="str">
        <f>IF(AND('Mapa final'!$AD$11="Muy Alta",'Mapa final'!$AF$11="Leve"),CONCATENATE("R2C",'Mapa final'!$S$11),"")</f>
        <v/>
      </c>
      <c r="N9" s="186" t="str">
        <f>IF(AND('Mapa final'!$AD$11="Muy Alta",'Mapa final'!$AF$11="Leve"),CONCATENATE("R2C",'Mapa final'!$S$11),"")</f>
        <v/>
      </c>
      <c r="O9" s="39" t="str">
        <f>IF(AND('Mapa final'!$AD$11="Muy Alta",'Mapa final'!$AF$11="Leve"),CONCATENATE("R2C",'Mapa final'!$S$11),"")</f>
        <v/>
      </c>
      <c r="P9" s="38" t="str">
        <f>IF(AND('Mapa final'!$AD$11="Muy Alta",'Mapa final'!$AF$11="Leve"),CONCATENATE("R2C",'Mapa final'!$S$11),"")</f>
        <v/>
      </c>
      <c r="Q9" s="186" t="str">
        <f>IF(AND('Mapa final'!$AD$11="Muy Alta",'Mapa final'!$AF$11="Leve"),CONCATENATE("R2C",'Mapa final'!$S$11),"")</f>
        <v/>
      </c>
      <c r="R9" s="186" t="str">
        <f>IF(AND('Mapa final'!$AD$11="Muy Alta",'Mapa final'!$AF$11="Leve"),CONCATENATE("R2C",'Mapa final'!$S$11),"")</f>
        <v/>
      </c>
      <c r="S9" s="186" t="str">
        <f>IF(AND('Mapa final'!$AD$11="Muy Alta",'Mapa final'!$AF$11="Leve"),CONCATENATE("R2C",'Mapa final'!$S$11),"")</f>
        <v/>
      </c>
      <c r="T9" s="186" t="str">
        <f>IF(AND('Mapa final'!$AD$11="Muy Alta",'Mapa final'!$AF$11="Leve"),CONCATENATE("R2C",'Mapa final'!$S$11),"")</f>
        <v/>
      </c>
      <c r="U9" s="39" t="str">
        <f>IF(AND('Mapa final'!$AD$11="Muy Alta",'Mapa final'!$AF$11="Leve"),CONCATENATE("R2C",'Mapa final'!$S$11),"")</f>
        <v/>
      </c>
      <c r="V9" s="38" t="str">
        <f>IF(AND('Mapa final'!$AD$11="Muy Alta",'Mapa final'!$AF$11="Leve"),CONCATENATE("R2C",'Mapa final'!$S$11),"")</f>
        <v/>
      </c>
      <c r="W9" s="186" t="str">
        <f>IF(AND('Mapa final'!$AD$11="Muy Alta",'Mapa final'!$AF$11="Leve"),CONCATENATE("R2C",'Mapa final'!$S$11),"")</f>
        <v/>
      </c>
      <c r="X9" s="186" t="str">
        <f>IF(AND('Mapa final'!$AD$11="Muy Alta",'Mapa final'!$AF$11="Leve"),CONCATENATE("R2C",'Mapa final'!$S$11),"")</f>
        <v/>
      </c>
      <c r="Y9" s="186" t="str">
        <f>IF(AND('Mapa final'!$AD$11="Muy Alta",'Mapa final'!$AF$11="Leve"),CONCATENATE("R2C",'Mapa final'!$S$11),"")</f>
        <v/>
      </c>
      <c r="Z9" s="186" t="str">
        <f>IF(AND('Mapa final'!$AD$11="Muy Alta",'Mapa final'!$AF$11="Leve"),CONCATENATE("R2C",'Mapa final'!$S$11),"")</f>
        <v/>
      </c>
      <c r="AA9" s="39" t="str">
        <f>IF(AND('Mapa final'!$AD$11="Muy Alta",'Mapa final'!$AF$11="Leve"),CONCATENATE("R2C",'Mapa final'!$S$11),"")</f>
        <v/>
      </c>
      <c r="AB9" s="38" t="str">
        <f>IF(AND('Mapa final'!$AD$11="Muy Alta",'Mapa final'!$AF$11="Leve"),CONCATENATE("R2C",'Mapa final'!$S$11),"")</f>
        <v/>
      </c>
      <c r="AC9" s="186" t="str">
        <f>IF(AND('Mapa final'!$AD$11="Muy Alta",'Mapa final'!$AF$11="Leve"),CONCATENATE("R2C",'Mapa final'!$S$11),"")</f>
        <v/>
      </c>
      <c r="AD9" s="186" t="str">
        <f>IF(AND('Mapa final'!$AD$11="Muy Alta",'Mapa final'!$AF$11="Leve"),CONCATENATE("R2C",'Mapa final'!$S$11),"")</f>
        <v/>
      </c>
      <c r="AE9" s="186" t="str">
        <f>IF(AND('Mapa final'!$AD$11="Muy Alta",'Mapa final'!$AF$11="Leve"),CONCATENATE("R2C",'Mapa final'!$S$11),"")</f>
        <v/>
      </c>
      <c r="AF9" s="186" t="str">
        <f>IF(AND('Mapa final'!$AD$11="Muy Alta",'Mapa final'!$AF$11="Leve"),CONCATENATE("R2C",'Mapa final'!$S$11),"")</f>
        <v/>
      </c>
      <c r="AG9" s="186" t="str">
        <f>IF(AND('Mapa final'!$AD$11="Muy Alta",'Mapa final'!$AF$11="Leve"),CONCATENATE("R2C",'Mapa final'!$S$11),"")</f>
        <v/>
      </c>
      <c r="AH9" s="40" t="str">
        <f>IF(AND('Mapa final'!$AD$11="Muy Alta",'Mapa final'!$AF$11="Catastrófico"),CONCATENATE("R2C",'Mapa final'!$S$11),"")</f>
        <v/>
      </c>
      <c r="AI9" s="189" t="str">
        <f>IF(AND('Mapa final'!$AD$11="Muy Alta",'Mapa final'!$AF$11="Catastrófico"),CONCATENATE("R2C",'Mapa final'!$S$11),"")</f>
        <v/>
      </c>
      <c r="AJ9" s="189" t="str">
        <f>IF(AND('Mapa final'!$AD$11="Muy Alta",'Mapa final'!$AF$11="Catastrófico"),CONCATENATE("R2C",'Mapa final'!$S$11),"")</f>
        <v/>
      </c>
      <c r="AK9" s="189" t="str">
        <f>IF(AND('Mapa final'!$AD$11="Muy Alta",'Mapa final'!$AF$11="Catastrófico"),CONCATENATE("R2C",'Mapa final'!$S$11),"")</f>
        <v/>
      </c>
      <c r="AL9" s="189" t="str">
        <f>IF(AND('Mapa final'!$AD$11="Muy Alta",'Mapa final'!$AF$11="Catastrófico"),CONCATENATE("R2C",'Mapa final'!$S$11),"")</f>
        <v/>
      </c>
      <c r="AM9" s="41" t="str">
        <f>IF(AND('Mapa final'!$AD$11="Muy Alta",'Mapa final'!$AF$11="Catastrófico"),CONCATENATE("R2C",'Mapa final'!$S$11),"")</f>
        <v/>
      </c>
      <c r="AN9" s="64"/>
      <c r="AO9" s="399"/>
      <c r="AP9" s="400"/>
      <c r="AQ9" s="400"/>
      <c r="AR9" s="400"/>
      <c r="AS9" s="400"/>
      <c r="AT9" s="401"/>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row>
    <row r="10" spans="1:91" ht="15" customHeight="1">
      <c r="A10" s="64"/>
      <c r="B10" s="294"/>
      <c r="C10" s="294"/>
      <c r="D10" s="295"/>
      <c r="E10" s="393"/>
      <c r="F10" s="392"/>
      <c r="G10" s="392"/>
      <c r="H10" s="392"/>
      <c r="I10" s="392"/>
      <c r="J10" s="38" t="str">
        <f>IF(AND('Mapa final'!$AD$11="Muy Alta",'Mapa final'!$AF$11="Leve"),CONCATENATE("R2C",'Mapa final'!$S$11),"")</f>
        <v/>
      </c>
      <c r="K10" s="186" t="str">
        <f>IF(AND('Mapa final'!$AD$11="Muy Alta",'Mapa final'!$AF$11="Leve"),CONCATENATE("R2C",'Mapa final'!$S$11),"")</f>
        <v/>
      </c>
      <c r="L10" s="186" t="str">
        <f>IF(AND('Mapa final'!$AD$11="Muy Alta",'Mapa final'!$AF$11="Leve"),CONCATENATE("R2C",'Mapa final'!$S$11),"")</f>
        <v/>
      </c>
      <c r="M10" s="186" t="str">
        <f>IF(AND('Mapa final'!$AD$11="Muy Alta",'Mapa final'!$AF$11="Leve"),CONCATENATE("R2C",'Mapa final'!$S$11),"")</f>
        <v/>
      </c>
      <c r="N10" s="186" t="str">
        <f>IF(AND('Mapa final'!$AD$11="Muy Alta",'Mapa final'!$AF$11="Leve"),CONCATENATE("R2C",'Mapa final'!$S$11),"")</f>
        <v/>
      </c>
      <c r="O10" s="39" t="str">
        <f>IF(AND('Mapa final'!$AD$11="Muy Alta",'Mapa final'!$AF$11="Leve"),CONCATENATE("R2C",'Mapa final'!$S$11),"")</f>
        <v/>
      </c>
      <c r="P10" s="38" t="str">
        <f>IF(AND('Mapa final'!$AD$11="Muy Alta",'Mapa final'!$AF$11="Leve"),CONCATENATE("R2C",'Mapa final'!$S$11),"")</f>
        <v/>
      </c>
      <c r="Q10" s="186" t="str">
        <f>IF(AND('Mapa final'!$AD$11="Muy Alta",'Mapa final'!$AF$11="Leve"),CONCATENATE("R2C",'Mapa final'!$S$11),"")</f>
        <v/>
      </c>
      <c r="R10" s="186" t="str">
        <f>IF(AND('Mapa final'!$AD$11="Muy Alta",'Mapa final'!$AF$11="Leve"),CONCATENATE("R2C",'Mapa final'!$S$11),"")</f>
        <v/>
      </c>
      <c r="S10" s="186" t="str">
        <f>IF(AND('Mapa final'!$AD$11="Muy Alta",'Mapa final'!$AF$11="Leve"),CONCATENATE("R2C",'Mapa final'!$S$11),"")</f>
        <v/>
      </c>
      <c r="T10" s="186" t="str">
        <f>IF(AND('Mapa final'!$AD$11="Muy Alta",'Mapa final'!$AF$11="Leve"),CONCATENATE("R2C",'Mapa final'!$S$11),"")</f>
        <v/>
      </c>
      <c r="U10" s="39" t="str">
        <f>IF(AND('Mapa final'!$AD$11="Muy Alta",'Mapa final'!$AF$11="Leve"),CONCATENATE("R2C",'Mapa final'!$S$11),"")</f>
        <v/>
      </c>
      <c r="V10" s="38" t="str">
        <f>IF(AND('Mapa final'!$AD$11="Muy Alta",'Mapa final'!$AF$11="Leve"),CONCATENATE("R2C",'Mapa final'!$S$11),"")</f>
        <v/>
      </c>
      <c r="W10" s="186" t="str">
        <f>IF(AND('Mapa final'!$AD$11="Muy Alta",'Mapa final'!$AF$11="Leve"),CONCATENATE("R2C",'Mapa final'!$S$11),"")</f>
        <v/>
      </c>
      <c r="X10" s="186" t="str">
        <f>IF(AND('Mapa final'!$AD$11="Muy Alta",'Mapa final'!$AF$11="Leve"),CONCATENATE("R2C",'Mapa final'!$S$11),"")</f>
        <v/>
      </c>
      <c r="Y10" s="186" t="str">
        <f>IF(AND('Mapa final'!$AD$11="Muy Alta",'Mapa final'!$AF$11="Leve"),CONCATENATE("R2C",'Mapa final'!$S$11),"")</f>
        <v/>
      </c>
      <c r="Z10" s="186" t="str">
        <f>IF(AND('Mapa final'!$AD$11="Muy Alta",'Mapa final'!$AF$11="Leve"),CONCATENATE("R2C",'Mapa final'!$S$11),"")</f>
        <v/>
      </c>
      <c r="AA10" s="39" t="str">
        <f>IF(AND('Mapa final'!$AD$11="Muy Alta",'Mapa final'!$AF$11="Leve"),CONCATENATE("R2C",'Mapa final'!$S$11),"")</f>
        <v/>
      </c>
      <c r="AB10" s="38" t="str">
        <f>IF(AND('Mapa final'!$AD$11="Muy Alta",'Mapa final'!$AF$11="Leve"),CONCATENATE("R2C",'Mapa final'!$S$11),"")</f>
        <v/>
      </c>
      <c r="AC10" s="186" t="str">
        <f>IF(AND('Mapa final'!$AD$11="Muy Alta",'Mapa final'!$AF$11="Leve"),CONCATENATE("R2C",'Mapa final'!$S$11),"")</f>
        <v/>
      </c>
      <c r="AD10" s="186" t="str">
        <f>IF(AND('Mapa final'!$AD$11="Muy Alta",'Mapa final'!$AF$11="Leve"),CONCATENATE("R2C",'Mapa final'!$S$11),"")</f>
        <v/>
      </c>
      <c r="AE10" s="186" t="str">
        <f>IF(AND('Mapa final'!$AD$11="Muy Alta",'Mapa final'!$AF$11="Leve"),CONCATENATE("R2C",'Mapa final'!$S$11),"")</f>
        <v/>
      </c>
      <c r="AF10" s="186" t="str">
        <f>IF(AND('Mapa final'!$AD$11="Muy Alta",'Mapa final'!$AF$11="Leve"),CONCATENATE("R2C",'Mapa final'!$S$11),"")</f>
        <v/>
      </c>
      <c r="AG10" s="186" t="str">
        <f>IF(AND('Mapa final'!$AD$11="Muy Alta",'Mapa final'!$AF$11="Leve"),CONCATENATE("R2C",'Mapa final'!$S$11),"")</f>
        <v/>
      </c>
      <c r="AH10" s="40" t="str">
        <f>IF(AND('Mapa final'!$AD$11="Muy Alta",'Mapa final'!$AF$11="Catastrófico"),CONCATENATE("R2C",'Mapa final'!$S$11),"")</f>
        <v/>
      </c>
      <c r="AI10" s="189" t="str">
        <f>IF(AND('Mapa final'!$AD$11="Muy Alta",'Mapa final'!$AF$11="Catastrófico"),CONCATENATE("R2C",'Mapa final'!$S$11),"")</f>
        <v/>
      </c>
      <c r="AJ10" s="189" t="str">
        <f>IF(AND('Mapa final'!$AD$11="Muy Alta",'Mapa final'!$AF$11="Catastrófico"),CONCATENATE("R2C",'Mapa final'!$S$11),"")</f>
        <v/>
      </c>
      <c r="AK10" s="189" t="str">
        <f>IF(AND('Mapa final'!$AD$11="Muy Alta",'Mapa final'!$AF$11="Catastrófico"),CONCATENATE("R2C",'Mapa final'!$S$11),"")</f>
        <v/>
      </c>
      <c r="AL10" s="189" t="str">
        <f>IF(AND('Mapa final'!$AD$11="Muy Alta",'Mapa final'!$AF$11="Catastrófico"),CONCATENATE("R2C",'Mapa final'!$S$11),"")</f>
        <v/>
      </c>
      <c r="AM10" s="41" t="str">
        <f>IF(AND('Mapa final'!$AD$11="Muy Alta",'Mapa final'!$AF$11="Catastrófico"),CONCATENATE("R2C",'Mapa final'!$S$11),"")</f>
        <v/>
      </c>
      <c r="AN10" s="64"/>
      <c r="AO10" s="399"/>
      <c r="AP10" s="400"/>
      <c r="AQ10" s="400"/>
      <c r="AR10" s="400"/>
      <c r="AS10" s="400"/>
      <c r="AT10" s="401"/>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91" ht="15" customHeight="1">
      <c r="A11" s="64"/>
      <c r="B11" s="294"/>
      <c r="C11" s="294"/>
      <c r="D11" s="295"/>
      <c r="E11" s="393"/>
      <c r="F11" s="392"/>
      <c r="G11" s="392"/>
      <c r="H11" s="392"/>
      <c r="I11" s="392"/>
      <c r="J11" s="38" t="str">
        <f>IF(AND('Mapa final'!$AD$11="Muy Alta",'Mapa final'!$AF$11="Leve"),CONCATENATE("R2C",'Mapa final'!$S$11),"")</f>
        <v/>
      </c>
      <c r="K11" s="186" t="str">
        <f>IF(AND('Mapa final'!$AD$11="Muy Alta",'Mapa final'!$AF$11="Leve"),CONCATENATE("R2C",'Mapa final'!$S$11),"")</f>
        <v/>
      </c>
      <c r="L11" s="186" t="str">
        <f>IF(AND('Mapa final'!$AD$11="Muy Alta",'Mapa final'!$AF$11="Leve"),CONCATENATE("R2C",'Mapa final'!$S$11),"")</f>
        <v/>
      </c>
      <c r="M11" s="186" t="str">
        <f>IF(AND('Mapa final'!$AD$11="Muy Alta",'Mapa final'!$AF$11="Leve"),CONCATENATE("R2C",'Mapa final'!$S$11),"")</f>
        <v/>
      </c>
      <c r="N11" s="186" t="str">
        <f>IF(AND('Mapa final'!$AD$11="Muy Alta",'Mapa final'!$AF$11="Leve"),CONCATENATE("R2C",'Mapa final'!$S$11),"")</f>
        <v/>
      </c>
      <c r="O11" s="39" t="str">
        <f>IF(AND('Mapa final'!$AD$11="Muy Alta",'Mapa final'!$AF$11="Leve"),CONCATENATE("R2C",'Mapa final'!$S$11),"")</f>
        <v/>
      </c>
      <c r="P11" s="38" t="str">
        <f>IF(AND('Mapa final'!$AD$11="Muy Alta",'Mapa final'!$AF$11="Leve"),CONCATENATE("R2C",'Mapa final'!$S$11),"")</f>
        <v/>
      </c>
      <c r="Q11" s="186" t="str">
        <f>IF(AND('Mapa final'!$AD$11="Muy Alta",'Mapa final'!$AF$11="Leve"),CONCATENATE("R2C",'Mapa final'!$S$11),"")</f>
        <v/>
      </c>
      <c r="R11" s="186" t="str">
        <f>IF(AND('Mapa final'!$AD$11="Muy Alta",'Mapa final'!$AF$11="Leve"),CONCATENATE("R2C",'Mapa final'!$S$11),"")</f>
        <v/>
      </c>
      <c r="S11" s="186" t="str">
        <f>IF(AND('Mapa final'!$AD$11="Muy Alta",'Mapa final'!$AF$11="Leve"),CONCATENATE("R2C",'Mapa final'!$S$11),"")</f>
        <v/>
      </c>
      <c r="T11" s="186" t="str">
        <f>IF(AND('Mapa final'!$AD$11="Muy Alta",'Mapa final'!$AF$11="Leve"),CONCATENATE("R2C",'Mapa final'!$S$11),"")</f>
        <v/>
      </c>
      <c r="U11" s="39" t="str">
        <f>IF(AND('Mapa final'!$AD$11="Muy Alta",'Mapa final'!$AF$11="Leve"),CONCATENATE("R2C",'Mapa final'!$S$11),"")</f>
        <v/>
      </c>
      <c r="V11" s="38" t="str">
        <f>IF(AND('Mapa final'!$AD$11="Muy Alta",'Mapa final'!$AF$11="Leve"),CONCATENATE("R2C",'Mapa final'!$S$11),"")</f>
        <v/>
      </c>
      <c r="W11" s="186" t="str">
        <f>IF(AND('Mapa final'!$AD$11="Muy Alta",'Mapa final'!$AF$11="Leve"),CONCATENATE("R2C",'Mapa final'!$S$11),"")</f>
        <v/>
      </c>
      <c r="X11" s="186" t="str">
        <f>IF(AND('Mapa final'!$AD$11="Muy Alta",'Mapa final'!$AF$11="Leve"),CONCATENATE("R2C",'Mapa final'!$S$11),"")</f>
        <v/>
      </c>
      <c r="Y11" s="186" t="str">
        <f>IF(AND('Mapa final'!$AD$11="Muy Alta",'Mapa final'!$AF$11="Leve"),CONCATENATE("R2C",'Mapa final'!$S$11),"")</f>
        <v/>
      </c>
      <c r="Z11" s="186" t="str">
        <f>IF(AND('Mapa final'!$AD$11="Muy Alta",'Mapa final'!$AF$11="Leve"),CONCATENATE("R2C",'Mapa final'!$S$11),"")</f>
        <v/>
      </c>
      <c r="AA11" s="39" t="str">
        <f>IF(AND('Mapa final'!$AD$11="Muy Alta",'Mapa final'!$AF$11="Leve"),CONCATENATE("R2C",'Mapa final'!$S$11),"")</f>
        <v/>
      </c>
      <c r="AB11" s="38" t="str">
        <f>IF(AND('Mapa final'!$AD$11="Muy Alta",'Mapa final'!$AF$11="Leve"),CONCATENATE("R2C",'Mapa final'!$S$11),"")</f>
        <v/>
      </c>
      <c r="AC11" s="186" t="str">
        <f>IF(AND('Mapa final'!$AD$11="Muy Alta",'Mapa final'!$AF$11="Leve"),CONCATENATE("R2C",'Mapa final'!$S$11),"")</f>
        <v/>
      </c>
      <c r="AD11" s="186" t="str">
        <f>IF(AND('Mapa final'!$AD$11="Muy Alta",'Mapa final'!$AF$11="Leve"),CONCATENATE("R2C",'Mapa final'!$S$11),"")</f>
        <v/>
      </c>
      <c r="AE11" s="186" t="str">
        <f>IF(AND('Mapa final'!$AD$11="Muy Alta",'Mapa final'!$AF$11="Leve"),CONCATENATE("R2C",'Mapa final'!$S$11),"")</f>
        <v/>
      </c>
      <c r="AF11" s="186" t="str">
        <f>IF(AND('Mapa final'!$AD$11="Muy Alta",'Mapa final'!$AF$11="Leve"),CONCATENATE("R2C",'Mapa final'!$S$11),"")</f>
        <v/>
      </c>
      <c r="AG11" s="186" t="str">
        <f>IF(AND('Mapa final'!$AD$11="Muy Alta",'Mapa final'!$AF$11="Leve"),CONCATENATE("R2C",'Mapa final'!$S$11),"")</f>
        <v/>
      </c>
      <c r="AH11" s="40" t="str">
        <f>IF(AND('Mapa final'!$AD$11="Muy Alta",'Mapa final'!$AF$11="Catastrófico"),CONCATENATE("R2C",'Mapa final'!$S$11),"")</f>
        <v/>
      </c>
      <c r="AI11" s="189" t="str">
        <f>IF(AND('Mapa final'!$AD$11="Muy Alta",'Mapa final'!$AF$11="Catastrófico"),CONCATENATE("R2C",'Mapa final'!$S$11),"")</f>
        <v/>
      </c>
      <c r="AJ11" s="189" t="str">
        <f>IF(AND('Mapa final'!$AD$11="Muy Alta",'Mapa final'!$AF$11="Catastrófico"),CONCATENATE("R2C",'Mapa final'!$S$11),"")</f>
        <v/>
      </c>
      <c r="AK11" s="189" t="str">
        <f>IF(AND('Mapa final'!$AD$11="Muy Alta",'Mapa final'!$AF$11="Catastrófico"),CONCATENATE("R2C",'Mapa final'!$S$11),"")</f>
        <v/>
      </c>
      <c r="AL11" s="189" t="str">
        <f>IF(AND('Mapa final'!$AD$11="Muy Alta",'Mapa final'!$AF$11="Catastrófico"),CONCATENATE("R2C",'Mapa final'!$S$11),"")</f>
        <v/>
      </c>
      <c r="AM11" s="41" t="str">
        <f>IF(AND('Mapa final'!$AD$11="Muy Alta",'Mapa final'!$AF$11="Catastrófico"),CONCATENATE("R2C",'Mapa final'!$S$11),"")</f>
        <v/>
      </c>
      <c r="AN11" s="64"/>
      <c r="AO11" s="399"/>
      <c r="AP11" s="400"/>
      <c r="AQ11" s="400"/>
      <c r="AR11" s="400"/>
      <c r="AS11" s="400"/>
      <c r="AT11" s="401"/>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91" ht="15" customHeight="1">
      <c r="A12" s="64"/>
      <c r="B12" s="294"/>
      <c r="C12" s="294"/>
      <c r="D12" s="295"/>
      <c r="E12" s="393"/>
      <c r="F12" s="392"/>
      <c r="G12" s="392"/>
      <c r="H12" s="392"/>
      <c r="I12" s="392"/>
      <c r="J12" s="38" t="str">
        <f>IF(AND('Mapa final'!$AD$11="Muy Alta",'Mapa final'!$AF$11="Leve"),CONCATENATE("R2C",'Mapa final'!$S$11),"")</f>
        <v/>
      </c>
      <c r="K12" s="186" t="str">
        <f>IF(AND('Mapa final'!$AD$11="Muy Alta",'Mapa final'!$AF$11="Leve"),CONCATENATE("R2C",'Mapa final'!$S$11),"")</f>
        <v/>
      </c>
      <c r="L12" s="186" t="str">
        <f>IF(AND('Mapa final'!$AD$11="Muy Alta",'Mapa final'!$AF$11="Leve"),CONCATENATE("R2C",'Mapa final'!$S$11),"")</f>
        <v/>
      </c>
      <c r="M12" s="186" t="str">
        <f>IF(AND('Mapa final'!$AD$11="Muy Alta",'Mapa final'!$AF$11="Leve"),CONCATENATE("R2C",'Mapa final'!$S$11),"")</f>
        <v/>
      </c>
      <c r="N12" s="186" t="str">
        <f>IF(AND('Mapa final'!$AD$11="Muy Alta",'Mapa final'!$AF$11="Leve"),CONCATENATE("R2C",'Mapa final'!$S$11),"")</f>
        <v/>
      </c>
      <c r="O12" s="39" t="str">
        <f>IF(AND('Mapa final'!$AD$11="Muy Alta",'Mapa final'!$AF$11="Leve"),CONCATENATE("R2C",'Mapa final'!$S$11),"")</f>
        <v/>
      </c>
      <c r="P12" s="38" t="str">
        <f>IF(AND('Mapa final'!$AD$11="Muy Alta",'Mapa final'!$AF$11="Leve"),CONCATENATE("R2C",'Mapa final'!$S$11),"")</f>
        <v/>
      </c>
      <c r="Q12" s="186" t="str">
        <f>IF(AND('Mapa final'!$AD$11="Muy Alta",'Mapa final'!$AF$11="Leve"),CONCATENATE("R2C",'Mapa final'!$S$11),"")</f>
        <v/>
      </c>
      <c r="R12" s="186" t="str">
        <f>IF(AND('Mapa final'!$AD$11="Muy Alta",'Mapa final'!$AF$11="Leve"),CONCATENATE("R2C",'Mapa final'!$S$11),"")</f>
        <v/>
      </c>
      <c r="S12" s="186" t="str">
        <f>IF(AND('Mapa final'!$AD$11="Muy Alta",'Mapa final'!$AF$11="Leve"),CONCATENATE("R2C",'Mapa final'!$S$11),"")</f>
        <v/>
      </c>
      <c r="T12" s="186" t="str">
        <f>IF(AND('Mapa final'!$AD$11="Muy Alta",'Mapa final'!$AF$11="Leve"),CONCATENATE("R2C",'Mapa final'!$S$11),"")</f>
        <v/>
      </c>
      <c r="U12" s="39" t="str">
        <f>IF(AND('Mapa final'!$AD$11="Muy Alta",'Mapa final'!$AF$11="Leve"),CONCATENATE("R2C",'Mapa final'!$S$11),"")</f>
        <v/>
      </c>
      <c r="V12" s="38" t="str">
        <f>IF(AND('Mapa final'!$AD$11="Muy Alta",'Mapa final'!$AF$11="Leve"),CONCATENATE("R2C",'Mapa final'!$S$11),"")</f>
        <v/>
      </c>
      <c r="W12" s="186" t="str">
        <f>IF(AND('Mapa final'!$AD$11="Muy Alta",'Mapa final'!$AF$11="Leve"),CONCATENATE("R2C",'Mapa final'!$S$11),"")</f>
        <v/>
      </c>
      <c r="X12" s="186" t="str">
        <f>IF(AND('Mapa final'!$AD$11="Muy Alta",'Mapa final'!$AF$11="Leve"),CONCATENATE("R2C",'Mapa final'!$S$11),"")</f>
        <v/>
      </c>
      <c r="Y12" s="186" t="str">
        <f>IF(AND('Mapa final'!$AD$11="Muy Alta",'Mapa final'!$AF$11="Leve"),CONCATENATE("R2C",'Mapa final'!$S$11),"")</f>
        <v/>
      </c>
      <c r="Z12" s="186" t="str">
        <f>IF(AND('Mapa final'!$AD$11="Muy Alta",'Mapa final'!$AF$11="Leve"),CONCATENATE("R2C",'Mapa final'!$S$11),"")</f>
        <v/>
      </c>
      <c r="AA12" s="39" t="str">
        <f>IF(AND('Mapa final'!$AD$11="Muy Alta",'Mapa final'!$AF$11="Leve"),CONCATENATE("R2C",'Mapa final'!$S$11),"")</f>
        <v/>
      </c>
      <c r="AB12" s="38" t="str">
        <f>IF(AND('Mapa final'!$AD$11="Muy Alta",'Mapa final'!$AF$11="Leve"),CONCATENATE("R2C",'Mapa final'!$S$11),"")</f>
        <v/>
      </c>
      <c r="AC12" s="186" t="str">
        <f>IF(AND('Mapa final'!$AD$11="Muy Alta",'Mapa final'!$AF$11="Leve"),CONCATENATE("R2C",'Mapa final'!$S$11),"")</f>
        <v/>
      </c>
      <c r="AD12" s="186" t="str">
        <f>IF(AND('Mapa final'!$AD$11="Muy Alta",'Mapa final'!$AF$11="Leve"),CONCATENATE("R2C",'Mapa final'!$S$11),"")</f>
        <v/>
      </c>
      <c r="AE12" s="186" t="str">
        <f>IF(AND('Mapa final'!$AD$11="Muy Alta",'Mapa final'!$AF$11="Leve"),CONCATENATE("R2C",'Mapa final'!$S$11),"")</f>
        <v/>
      </c>
      <c r="AF12" s="186" t="str">
        <f>IF(AND('Mapa final'!$AD$11="Muy Alta",'Mapa final'!$AF$11="Leve"),CONCATENATE("R2C",'Mapa final'!$S$11),"")</f>
        <v/>
      </c>
      <c r="AG12" s="186" t="str">
        <f>IF(AND('Mapa final'!$AD$11="Muy Alta",'Mapa final'!$AF$11="Leve"),CONCATENATE("R2C",'Mapa final'!$S$11),"")</f>
        <v/>
      </c>
      <c r="AH12" s="40" t="str">
        <f>IF(AND('Mapa final'!$AD$11="Muy Alta",'Mapa final'!$AF$11="Catastrófico"),CONCATENATE("R2C",'Mapa final'!$S$11),"")</f>
        <v/>
      </c>
      <c r="AI12" s="189" t="str">
        <f>IF(AND('Mapa final'!$AD$11="Muy Alta",'Mapa final'!$AF$11="Catastrófico"),CONCATENATE("R2C",'Mapa final'!$S$11),"")</f>
        <v/>
      </c>
      <c r="AJ12" s="189" t="str">
        <f>IF(AND('Mapa final'!$AD$11="Muy Alta",'Mapa final'!$AF$11="Catastrófico"),CONCATENATE("R2C",'Mapa final'!$S$11),"")</f>
        <v/>
      </c>
      <c r="AK12" s="189" t="str">
        <f>IF(AND('Mapa final'!$AD$11="Muy Alta",'Mapa final'!$AF$11="Catastrófico"),CONCATENATE("R2C",'Mapa final'!$S$11),"")</f>
        <v/>
      </c>
      <c r="AL12" s="189" t="str">
        <f>IF(AND('Mapa final'!$AD$11="Muy Alta",'Mapa final'!$AF$11="Catastrófico"),CONCATENATE("R2C",'Mapa final'!$S$11),"")</f>
        <v/>
      </c>
      <c r="AM12" s="41" t="str">
        <f>IF(AND('Mapa final'!$AD$11="Muy Alta",'Mapa final'!$AF$11="Catastrófico"),CONCATENATE("R2C",'Mapa final'!$S$11),"")</f>
        <v/>
      </c>
      <c r="AN12" s="64"/>
      <c r="AO12" s="399"/>
      <c r="AP12" s="400"/>
      <c r="AQ12" s="400"/>
      <c r="AR12" s="400"/>
      <c r="AS12" s="400"/>
      <c r="AT12" s="401"/>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91" ht="15" customHeight="1">
      <c r="A13" s="64"/>
      <c r="B13" s="294"/>
      <c r="C13" s="294"/>
      <c r="D13" s="295"/>
      <c r="E13" s="393"/>
      <c r="F13" s="392"/>
      <c r="G13" s="392"/>
      <c r="H13" s="392"/>
      <c r="I13" s="392"/>
      <c r="J13" s="38" t="str">
        <f>IF(AND('Mapa final'!$AD$11="Muy Alta",'Mapa final'!$AF$11="Leve"),CONCATENATE("R2C",'Mapa final'!$S$11),"")</f>
        <v/>
      </c>
      <c r="K13" s="186" t="str">
        <f>IF(AND('Mapa final'!$AD$11="Muy Alta",'Mapa final'!$AF$11="Leve"),CONCATENATE("R2C",'Mapa final'!$S$11),"")</f>
        <v/>
      </c>
      <c r="L13" s="186" t="str">
        <f>IF(AND('Mapa final'!$AD$11="Muy Alta",'Mapa final'!$AF$11="Leve"),CONCATENATE("R2C",'Mapa final'!$S$11),"")</f>
        <v/>
      </c>
      <c r="M13" s="186" t="str">
        <f>IF(AND('Mapa final'!$AD$11="Muy Alta",'Mapa final'!$AF$11="Leve"),CONCATENATE("R2C",'Mapa final'!$S$11),"")</f>
        <v/>
      </c>
      <c r="N13" s="186" t="str">
        <f>IF(AND('Mapa final'!$AD$11="Muy Alta",'Mapa final'!$AF$11="Leve"),CONCATENATE("R2C",'Mapa final'!$S$11),"")</f>
        <v/>
      </c>
      <c r="O13" s="39" t="str">
        <f>IF(AND('Mapa final'!$AD$11="Muy Alta",'Mapa final'!$AF$11="Leve"),CONCATENATE("R2C",'Mapa final'!$S$11),"")</f>
        <v/>
      </c>
      <c r="P13" s="38" t="str">
        <f>IF(AND('Mapa final'!$AD$11="Muy Alta",'Mapa final'!$AF$11="Leve"),CONCATENATE("R2C",'Mapa final'!$S$11),"")</f>
        <v/>
      </c>
      <c r="Q13" s="186" t="str">
        <f>IF(AND('Mapa final'!$AD$11="Muy Alta",'Mapa final'!$AF$11="Leve"),CONCATENATE("R2C",'Mapa final'!$S$11),"")</f>
        <v/>
      </c>
      <c r="R13" s="186" t="str">
        <f>IF(AND('Mapa final'!$AD$11="Muy Alta",'Mapa final'!$AF$11="Leve"),CONCATENATE("R2C",'Mapa final'!$S$11),"")</f>
        <v/>
      </c>
      <c r="S13" s="186" t="str">
        <f>IF(AND('Mapa final'!$AD$11="Muy Alta",'Mapa final'!$AF$11="Leve"),CONCATENATE("R2C",'Mapa final'!$S$11),"")</f>
        <v/>
      </c>
      <c r="T13" s="186" t="str">
        <f>IF(AND('Mapa final'!$AD$11="Muy Alta",'Mapa final'!$AF$11="Leve"),CONCATENATE("R2C",'Mapa final'!$S$11),"")</f>
        <v/>
      </c>
      <c r="U13" s="39" t="str">
        <f>IF(AND('Mapa final'!$AD$11="Muy Alta",'Mapa final'!$AF$11="Leve"),CONCATENATE("R2C",'Mapa final'!$S$11),"")</f>
        <v/>
      </c>
      <c r="V13" s="38" t="str">
        <f>IF(AND('Mapa final'!$AD$11="Muy Alta",'Mapa final'!$AF$11="Leve"),CONCATENATE("R2C",'Mapa final'!$S$11),"")</f>
        <v/>
      </c>
      <c r="W13" s="186" t="str">
        <f>IF(AND('Mapa final'!$AD$11="Muy Alta",'Mapa final'!$AF$11="Leve"),CONCATENATE("R2C",'Mapa final'!$S$11),"")</f>
        <v/>
      </c>
      <c r="X13" s="186" t="str">
        <f>IF(AND('Mapa final'!$AD$11="Muy Alta",'Mapa final'!$AF$11="Leve"),CONCATENATE("R2C",'Mapa final'!$S$11),"")</f>
        <v/>
      </c>
      <c r="Y13" s="186" t="str">
        <f>IF(AND('Mapa final'!$AD$11="Muy Alta",'Mapa final'!$AF$11="Leve"),CONCATENATE("R2C",'Mapa final'!$S$11),"")</f>
        <v/>
      </c>
      <c r="Z13" s="186" t="str">
        <f>IF(AND('Mapa final'!$AD$11="Muy Alta",'Mapa final'!$AF$11="Leve"),CONCATENATE("R2C",'Mapa final'!$S$11),"")</f>
        <v/>
      </c>
      <c r="AA13" s="39" t="str">
        <f>IF(AND('Mapa final'!$AD$11="Muy Alta",'Mapa final'!$AF$11="Leve"),CONCATENATE("R2C",'Mapa final'!$S$11),"")</f>
        <v/>
      </c>
      <c r="AB13" s="38" t="str">
        <f>IF(AND('Mapa final'!$AD$11="Muy Alta",'Mapa final'!$AF$11="Leve"),CONCATENATE("R2C",'Mapa final'!$S$11),"")</f>
        <v/>
      </c>
      <c r="AC13" s="186" t="str">
        <f>IF(AND('Mapa final'!$AD$11="Muy Alta",'Mapa final'!$AF$11="Leve"),CONCATENATE("R2C",'Mapa final'!$S$11),"")</f>
        <v/>
      </c>
      <c r="AD13" s="186" t="str">
        <f>IF(AND('Mapa final'!$AD$11="Muy Alta",'Mapa final'!$AF$11="Leve"),CONCATENATE("R2C",'Mapa final'!$S$11),"")</f>
        <v/>
      </c>
      <c r="AE13" s="186" t="str">
        <f>IF(AND('Mapa final'!$AD$11="Muy Alta",'Mapa final'!$AF$11="Leve"),CONCATENATE("R2C",'Mapa final'!$S$11),"")</f>
        <v/>
      </c>
      <c r="AF13" s="186" t="str">
        <f>IF(AND('Mapa final'!$AD$11="Muy Alta",'Mapa final'!$AF$11="Leve"),CONCATENATE("R2C",'Mapa final'!$S$11),"")</f>
        <v/>
      </c>
      <c r="AG13" s="186" t="str">
        <f>IF(AND('Mapa final'!$AD$11="Muy Alta",'Mapa final'!$AF$11="Leve"),CONCATENATE("R2C",'Mapa final'!$S$11),"")</f>
        <v/>
      </c>
      <c r="AH13" s="40" t="str">
        <f>IF(AND('Mapa final'!$AD$11="Muy Alta",'Mapa final'!$AF$11="Catastrófico"),CONCATENATE("R2C",'Mapa final'!$S$11),"")</f>
        <v/>
      </c>
      <c r="AI13" s="189" t="str">
        <f>IF(AND('Mapa final'!$AD$11="Muy Alta",'Mapa final'!$AF$11="Catastrófico"),CONCATENATE("R2C",'Mapa final'!$S$11),"")</f>
        <v/>
      </c>
      <c r="AJ13" s="189" t="str">
        <f>IF(AND('Mapa final'!$AD$11="Muy Alta",'Mapa final'!$AF$11="Catastrófico"),CONCATENATE("R2C",'Mapa final'!$S$11),"")</f>
        <v/>
      </c>
      <c r="AK13" s="189" t="str">
        <f>IF(AND('Mapa final'!$AD$11="Muy Alta",'Mapa final'!$AF$11="Catastrófico"),CONCATENATE("R2C",'Mapa final'!$S$11),"")</f>
        <v/>
      </c>
      <c r="AL13" s="189" t="str">
        <f>IF(AND('Mapa final'!$AD$11="Muy Alta",'Mapa final'!$AF$11="Catastrófico"),CONCATENATE("R2C",'Mapa final'!$S$11),"")</f>
        <v/>
      </c>
      <c r="AM13" s="41" t="str">
        <f>IF(AND('Mapa final'!$AD$11="Muy Alta",'Mapa final'!$AF$11="Catastrófico"),CONCATENATE("R2C",'Mapa final'!$S$11),"")</f>
        <v/>
      </c>
      <c r="AN13" s="64"/>
      <c r="AO13" s="399"/>
      <c r="AP13" s="400"/>
      <c r="AQ13" s="400"/>
      <c r="AR13" s="400"/>
      <c r="AS13" s="400"/>
      <c r="AT13" s="401"/>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row>
    <row r="14" spans="1:91" ht="15" customHeight="1">
      <c r="A14" s="64"/>
      <c r="B14" s="294"/>
      <c r="C14" s="294"/>
      <c r="D14" s="295"/>
      <c r="E14" s="393"/>
      <c r="F14" s="392"/>
      <c r="G14" s="392"/>
      <c r="H14" s="392"/>
      <c r="I14" s="392"/>
      <c r="J14" s="38" t="str">
        <f>IF(AND('Mapa final'!$AD$11="Muy Alta",'Mapa final'!$AF$11="Leve"),CONCATENATE("R2C",'Mapa final'!$S$11),"")</f>
        <v/>
      </c>
      <c r="K14" s="186" t="str">
        <f>IF(AND('Mapa final'!$AD$11="Muy Alta",'Mapa final'!$AF$11="Leve"),CONCATENATE("R2C",'Mapa final'!$S$11),"")</f>
        <v/>
      </c>
      <c r="L14" s="186" t="str">
        <f>IF(AND('Mapa final'!$AD$11="Muy Alta",'Mapa final'!$AF$11="Leve"),CONCATENATE("R2C",'Mapa final'!$S$11),"")</f>
        <v/>
      </c>
      <c r="M14" s="186" t="str">
        <f>IF(AND('Mapa final'!$AD$11="Muy Alta",'Mapa final'!$AF$11="Leve"),CONCATENATE("R2C",'Mapa final'!$S$11),"")</f>
        <v/>
      </c>
      <c r="N14" s="186" t="str">
        <f>IF(AND('Mapa final'!$AD$11="Muy Alta",'Mapa final'!$AF$11="Leve"),CONCATENATE("R2C",'Mapa final'!$S$11),"")</f>
        <v/>
      </c>
      <c r="O14" s="39" t="str">
        <f>IF(AND('Mapa final'!$AD$11="Muy Alta",'Mapa final'!$AF$11="Leve"),CONCATENATE("R2C",'Mapa final'!$S$11),"")</f>
        <v/>
      </c>
      <c r="P14" s="38" t="str">
        <f>IF(AND('Mapa final'!$AD$11="Muy Alta",'Mapa final'!$AF$11="Leve"),CONCATENATE("R2C",'Mapa final'!$S$11),"")</f>
        <v/>
      </c>
      <c r="Q14" s="186" t="str">
        <f>IF(AND('Mapa final'!$AD$11="Muy Alta",'Mapa final'!$AF$11="Leve"),CONCATENATE("R2C",'Mapa final'!$S$11),"")</f>
        <v/>
      </c>
      <c r="R14" s="186" t="str">
        <f>IF(AND('Mapa final'!$AD$11="Muy Alta",'Mapa final'!$AF$11="Leve"),CONCATENATE("R2C",'Mapa final'!$S$11),"")</f>
        <v/>
      </c>
      <c r="S14" s="186" t="str">
        <f>IF(AND('Mapa final'!$AD$11="Muy Alta",'Mapa final'!$AF$11="Leve"),CONCATENATE("R2C",'Mapa final'!$S$11),"")</f>
        <v/>
      </c>
      <c r="T14" s="186" t="str">
        <f>IF(AND('Mapa final'!$AD$11="Muy Alta",'Mapa final'!$AF$11="Leve"),CONCATENATE("R2C",'Mapa final'!$S$11),"")</f>
        <v/>
      </c>
      <c r="U14" s="39" t="str">
        <f>IF(AND('Mapa final'!$AD$11="Muy Alta",'Mapa final'!$AF$11="Leve"),CONCATENATE("R2C",'Mapa final'!$S$11),"")</f>
        <v/>
      </c>
      <c r="V14" s="38" t="str">
        <f>IF(AND('Mapa final'!$AD$11="Muy Alta",'Mapa final'!$AF$11="Leve"),CONCATENATE("R2C",'Mapa final'!$S$11),"")</f>
        <v/>
      </c>
      <c r="W14" s="186" t="str">
        <f>IF(AND('Mapa final'!$AD$11="Muy Alta",'Mapa final'!$AF$11="Leve"),CONCATENATE("R2C",'Mapa final'!$S$11),"")</f>
        <v/>
      </c>
      <c r="X14" s="186" t="str">
        <f>IF(AND('Mapa final'!$AD$11="Muy Alta",'Mapa final'!$AF$11="Leve"),CONCATENATE("R2C",'Mapa final'!$S$11),"")</f>
        <v/>
      </c>
      <c r="Y14" s="186" t="str">
        <f>IF(AND('Mapa final'!$AD$11="Muy Alta",'Mapa final'!$AF$11="Leve"),CONCATENATE("R2C",'Mapa final'!$S$11),"")</f>
        <v/>
      </c>
      <c r="Z14" s="186" t="str">
        <f>IF(AND('Mapa final'!$AD$11="Muy Alta",'Mapa final'!$AF$11="Leve"),CONCATENATE("R2C",'Mapa final'!$S$11),"")</f>
        <v/>
      </c>
      <c r="AA14" s="39" t="str">
        <f>IF(AND('Mapa final'!$AD$11="Muy Alta",'Mapa final'!$AF$11="Leve"),CONCATENATE("R2C",'Mapa final'!$S$11),"")</f>
        <v/>
      </c>
      <c r="AB14" s="38" t="str">
        <f>IF(AND('Mapa final'!$AD$11="Muy Alta",'Mapa final'!$AF$11="Leve"),CONCATENATE("R2C",'Mapa final'!$S$11),"")</f>
        <v/>
      </c>
      <c r="AC14" s="186" t="str">
        <f>IF(AND('Mapa final'!$AD$11="Muy Alta",'Mapa final'!$AF$11="Leve"),CONCATENATE("R2C",'Mapa final'!$S$11),"")</f>
        <v/>
      </c>
      <c r="AD14" s="186" t="str">
        <f>IF(AND('Mapa final'!$AD$11="Muy Alta",'Mapa final'!$AF$11="Leve"),CONCATENATE("R2C",'Mapa final'!$S$11),"")</f>
        <v/>
      </c>
      <c r="AE14" s="186" t="str">
        <f>IF(AND('Mapa final'!$AD$11="Muy Alta",'Mapa final'!$AF$11="Leve"),CONCATENATE("R2C",'Mapa final'!$S$11),"")</f>
        <v/>
      </c>
      <c r="AF14" s="186" t="str">
        <f>IF(AND('Mapa final'!$AD$11="Muy Alta",'Mapa final'!$AF$11="Leve"),CONCATENATE("R2C",'Mapa final'!$S$11),"")</f>
        <v/>
      </c>
      <c r="AG14" s="186" t="str">
        <f>IF(AND('Mapa final'!$AD$11="Muy Alta",'Mapa final'!$AF$11="Leve"),CONCATENATE("R2C",'Mapa final'!$S$11),"")</f>
        <v/>
      </c>
      <c r="AH14" s="40" t="str">
        <f>IF(AND('Mapa final'!$AD$11="Muy Alta",'Mapa final'!$AF$11="Catastrófico"),CONCATENATE("R2C",'Mapa final'!$S$11),"")</f>
        <v/>
      </c>
      <c r="AI14" s="189" t="str">
        <f>IF(AND('Mapa final'!$AD$11="Muy Alta",'Mapa final'!$AF$11="Catastrófico"),CONCATENATE("R2C",'Mapa final'!$S$11),"")</f>
        <v/>
      </c>
      <c r="AJ14" s="189" t="str">
        <f>IF(AND('Mapa final'!$AD$11="Muy Alta",'Mapa final'!$AF$11="Catastrófico"),CONCATENATE("R2C",'Mapa final'!$S$11),"")</f>
        <v/>
      </c>
      <c r="AK14" s="189" t="str">
        <f>IF(AND('Mapa final'!$AD$11="Muy Alta",'Mapa final'!$AF$11="Catastrófico"),CONCATENATE("R2C",'Mapa final'!$S$11),"")</f>
        <v/>
      </c>
      <c r="AL14" s="189" t="str">
        <f>IF(AND('Mapa final'!$AD$11="Muy Alta",'Mapa final'!$AF$11="Catastrófico"),CONCATENATE("R2C",'Mapa final'!$S$11),"")</f>
        <v/>
      </c>
      <c r="AM14" s="41" t="str">
        <f>IF(AND('Mapa final'!$AD$11="Muy Alta",'Mapa final'!$AF$11="Catastrófico"),CONCATENATE("R2C",'Mapa final'!$S$11),"")</f>
        <v/>
      </c>
      <c r="AN14" s="64"/>
      <c r="AO14" s="399"/>
      <c r="AP14" s="400"/>
      <c r="AQ14" s="400"/>
      <c r="AR14" s="400"/>
      <c r="AS14" s="400"/>
      <c r="AT14" s="401"/>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row>
    <row r="15" spans="1:91" ht="15.75" customHeight="1" thickBot="1">
      <c r="A15" s="64"/>
      <c r="B15" s="294"/>
      <c r="C15" s="294"/>
      <c r="D15" s="295"/>
      <c r="E15" s="394"/>
      <c r="F15" s="395"/>
      <c r="G15" s="395"/>
      <c r="H15" s="395"/>
      <c r="I15" s="395"/>
      <c r="J15" s="38" t="str">
        <f>IF(AND('Mapa final'!$AD$11="Muy Alta",'Mapa final'!$AF$11="Leve"),CONCATENATE("R2C",'Mapa final'!$S$11),"")</f>
        <v/>
      </c>
      <c r="K15" s="186" t="str">
        <f>IF(AND('Mapa final'!$AD$11="Muy Alta",'Mapa final'!$AF$11="Leve"),CONCATENATE("R2C",'Mapa final'!$S$11),"")</f>
        <v/>
      </c>
      <c r="L15" s="186" t="str">
        <f>IF(AND('Mapa final'!$AD$11="Muy Alta",'Mapa final'!$AF$11="Leve"),CONCATENATE("R2C",'Mapa final'!$S$11),"")</f>
        <v/>
      </c>
      <c r="M15" s="186" t="str">
        <f>IF(AND('Mapa final'!$AD$11="Muy Alta",'Mapa final'!$AF$11="Leve"),CONCATENATE("R2C",'Mapa final'!$S$11),"")</f>
        <v/>
      </c>
      <c r="N15" s="186" t="str">
        <f>IF(AND('Mapa final'!$AD$11="Muy Alta",'Mapa final'!$AF$11="Leve"),CONCATENATE("R2C",'Mapa final'!$S$11),"")</f>
        <v/>
      </c>
      <c r="O15" s="39" t="str">
        <f>IF(AND('Mapa final'!$AD$11="Muy Alta",'Mapa final'!$AF$11="Leve"),CONCATENATE("R2C",'Mapa final'!$S$11),"")</f>
        <v/>
      </c>
      <c r="P15" s="42" t="str">
        <f>IF(AND('Mapa final'!$AD$11="Muy Alta",'Mapa final'!$AF$11="Leve"),CONCATENATE("R2C",'Mapa final'!$S$11),"")</f>
        <v/>
      </c>
      <c r="Q15" s="43" t="str">
        <f>IF(AND('Mapa final'!$AD$11="Muy Alta",'Mapa final'!$AF$11="Leve"),CONCATENATE("R2C",'Mapa final'!$S$11),"")</f>
        <v/>
      </c>
      <c r="R15" s="43" t="str">
        <f>IF(AND('Mapa final'!$AD$11="Muy Alta",'Mapa final'!$AF$11="Leve"),CONCATENATE("R2C",'Mapa final'!$S$11),"")</f>
        <v/>
      </c>
      <c r="S15" s="43" t="str">
        <f>IF(AND('Mapa final'!$AD$11="Muy Alta",'Mapa final'!$AF$11="Leve"),CONCATENATE("R2C",'Mapa final'!$S$11),"")</f>
        <v/>
      </c>
      <c r="T15" s="43" t="str">
        <f>IF(AND('Mapa final'!$AD$11="Muy Alta",'Mapa final'!$AF$11="Leve"),CONCATENATE("R2C",'Mapa final'!$S$11),"")</f>
        <v/>
      </c>
      <c r="U15" s="44" t="str">
        <f>IF(AND('Mapa final'!$AD$11="Muy Alta",'Mapa final'!$AF$11="Leve"),CONCATENATE("R2C",'Mapa final'!$S$11),"")</f>
        <v/>
      </c>
      <c r="V15" s="42" t="str">
        <f>IF(AND('Mapa final'!$AD$11="Muy Alta",'Mapa final'!$AF$11="Leve"),CONCATENATE("R2C",'Mapa final'!$S$11),"")</f>
        <v/>
      </c>
      <c r="W15" s="43" t="str">
        <f>IF(AND('Mapa final'!$AD$11="Muy Alta",'Mapa final'!$AF$11="Leve"),CONCATENATE("R2C",'Mapa final'!$S$11),"")</f>
        <v/>
      </c>
      <c r="X15" s="43" t="str">
        <f>IF(AND('Mapa final'!$AD$11="Muy Alta",'Mapa final'!$AF$11="Leve"),CONCATENATE("R2C",'Mapa final'!$S$11),"")</f>
        <v/>
      </c>
      <c r="Y15" s="43" t="str">
        <f>IF(AND('Mapa final'!$AD$11="Muy Alta",'Mapa final'!$AF$11="Leve"),CONCATENATE("R2C",'Mapa final'!$S$11),"")</f>
        <v/>
      </c>
      <c r="Z15" s="43" t="str">
        <f>IF(AND('Mapa final'!$AD$11="Muy Alta",'Mapa final'!$AF$11="Leve"),CONCATENATE("R2C",'Mapa final'!$S$11),"")</f>
        <v/>
      </c>
      <c r="AA15" s="44" t="str">
        <f>IF(AND('Mapa final'!$AD$11="Muy Alta",'Mapa final'!$AF$11="Leve"),CONCATENATE("R2C",'Mapa final'!$S$11),"")</f>
        <v/>
      </c>
      <c r="AB15" s="42" t="str">
        <f>IF(AND('Mapa final'!$AD$11="Muy Alta",'Mapa final'!$AF$11="Leve"),CONCATENATE("R2C",'Mapa final'!$S$11),"")</f>
        <v/>
      </c>
      <c r="AC15" s="43" t="str">
        <f>IF(AND('Mapa final'!$AD$11="Muy Alta",'Mapa final'!$AF$11="Leve"),CONCATENATE("R2C",'Mapa final'!$S$11),"")</f>
        <v/>
      </c>
      <c r="AD15" s="43" t="str">
        <f>IF(AND('Mapa final'!$AD$11="Muy Alta",'Mapa final'!$AF$11="Leve"),CONCATENATE("R2C",'Mapa final'!$S$11),"")</f>
        <v/>
      </c>
      <c r="AE15" s="43" t="str">
        <f>IF(AND('Mapa final'!$AD$11="Muy Alta",'Mapa final'!$AF$11="Leve"),CONCATENATE("R2C",'Mapa final'!$S$11),"")</f>
        <v/>
      </c>
      <c r="AF15" s="43" t="str">
        <f>IF(AND('Mapa final'!$AD$11="Muy Alta",'Mapa final'!$AF$11="Leve"),CONCATENATE("R2C",'Mapa final'!$S$11),"")</f>
        <v/>
      </c>
      <c r="AG15" s="43" t="str">
        <f>IF(AND('Mapa final'!$AD$11="Muy Alta",'Mapa final'!$AF$11="Leve"),CONCATENATE("R2C",'Mapa final'!$S$11),"")</f>
        <v/>
      </c>
      <c r="AH15" s="45" t="str">
        <f>IF(AND('Mapa final'!$AD$11="Muy Alta",'Mapa final'!$AF$11="Catastrófico"),CONCATENATE("R2C",'Mapa final'!$S$11),"")</f>
        <v/>
      </c>
      <c r="AI15" s="46" t="str">
        <f>IF(AND('Mapa final'!$AD$11="Muy Alta",'Mapa final'!$AF$11="Catastrófico"),CONCATENATE("R2C",'Mapa final'!$S$11),"")</f>
        <v/>
      </c>
      <c r="AJ15" s="46" t="str">
        <f>IF(AND('Mapa final'!$AD$11="Muy Alta",'Mapa final'!$AF$11="Catastrófico"),CONCATENATE("R2C",'Mapa final'!$S$11),"")</f>
        <v/>
      </c>
      <c r="AK15" s="46" t="str">
        <f>IF(AND('Mapa final'!$AD$11="Muy Alta",'Mapa final'!$AF$11="Catastrófico"),CONCATENATE("R2C",'Mapa final'!$S$11),"")</f>
        <v/>
      </c>
      <c r="AL15" s="46" t="str">
        <f>IF(AND('Mapa final'!$AD$11="Muy Alta",'Mapa final'!$AF$11="Catastrófico"),CONCATENATE("R2C",'Mapa final'!$S$11),"")</f>
        <v/>
      </c>
      <c r="AM15" s="47" t="str">
        <f>IF(AND('Mapa final'!$AD$11="Muy Alta",'Mapa final'!$AF$11="Catastrófico"),CONCATENATE("R2C",'Mapa final'!$S$11),"")</f>
        <v/>
      </c>
      <c r="AN15" s="64"/>
      <c r="AO15" s="402"/>
      <c r="AP15" s="403"/>
      <c r="AQ15" s="403"/>
      <c r="AR15" s="403"/>
      <c r="AS15" s="403"/>
      <c r="AT15" s="40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row>
    <row r="16" spans="1:91" ht="15" customHeight="1">
      <c r="A16" s="64"/>
      <c r="B16" s="294"/>
      <c r="C16" s="294"/>
      <c r="D16" s="295"/>
      <c r="E16" s="389" t="s">
        <v>114</v>
      </c>
      <c r="F16" s="390"/>
      <c r="G16" s="390"/>
      <c r="H16" s="390"/>
      <c r="I16" s="390"/>
      <c r="J16" s="48" t="str">
        <f>IF(AND('Mapa final'!$AD$11="Alta",'Mapa final'!$AF$11="Leve"),CONCATENATE("R2C",'Mapa final'!$S$11),"")</f>
        <v/>
      </c>
      <c r="K16" s="49" t="str">
        <f>IF(AND('Mapa final'!$AD$11="Alta",'Mapa final'!$AF$11="Leve"),CONCATENATE("R2C",'Mapa final'!$S$11),"")</f>
        <v/>
      </c>
      <c r="L16" s="49" t="str">
        <f>IF(AND('Mapa final'!$AD$11="Alta",'Mapa final'!$AF$11="Leve"),CONCATENATE("R2C",'Mapa final'!$S$11),"")</f>
        <v/>
      </c>
      <c r="M16" s="49" t="str">
        <f>IF(AND('Mapa final'!$AD$11="Alta",'Mapa final'!$AF$11="Leve"),CONCATENATE("R2C",'Mapa final'!$S$11),"")</f>
        <v/>
      </c>
      <c r="N16" s="49" t="str">
        <f>IF(AND('Mapa final'!$AD$11="Alta",'Mapa final'!$AF$11="Leve"),CONCATENATE("R2C",'Mapa final'!$S$11),"")</f>
        <v/>
      </c>
      <c r="O16" s="50" t="str">
        <f>IF(AND('Mapa final'!$AD$11="Alta",'Mapa final'!$AF$11="Leve"),CONCATENATE("R2C",'Mapa final'!$S$11),"")</f>
        <v/>
      </c>
      <c r="P16" s="48" t="str">
        <f>IF(AND('Mapa final'!$AD$11="Alta",'Mapa final'!$AF$11="Leve"),CONCATENATE("R2C",'Mapa final'!$S$11),"")</f>
        <v/>
      </c>
      <c r="Q16" s="49" t="str">
        <f>IF(AND('Mapa final'!$AD$11="Alta",'Mapa final'!$AF$11="Leve"),CONCATENATE("R2C",'Mapa final'!$S$11),"")</f>
        <v/>
      </c>
      <c r="R16" s="49" t="str">
        <f>IF(AND('Mapa final'!$AD$11="Alta",'Mapa final'!$AF$11="Leve"),CONCATENATE("R2C",'Mapa final'!$S$11),"")</f>
        <v/>
      </c>
      <c r="S16" s="49" t="str">
        <f>IF(AND('Mapa final'!$AD$11="Alta",'Mapa final'!$AF$11="Leve"),CONCATENATE("R2C",'Mapa final'!$S$11),"")</f>
        <v/>
      </c>
      <c r="T16" s="49" t="str">
        <f>IF(AND('Mapa final'!$AD$11="Alta",'Mapa final'!$AF$11="Leve"),CONCATENATE("R2C",'Mapa final'!$S$11),"")</f>
        <v/>
      </c>
      <c r="U16" s="50" t="str">
        <f>IF(AND('Mapa final'!$AD$11="Alta",'Mapa final'!$AF$11="Leve"),CONCATENATE("R2C",'Mapa final'!$S$11),"")</f>
        <v/>
      </c>
      <c r="V16" s="32" t="str">
        <f>IF(AND('Mapa final'!$AD$11="Muy Alta",'Mapa final'!$AF$11="Leve"),CONCATENATE("R2C",'Mapa final'!$S$11),"")</f>
        <v/>
      </c>
      <c r="W16" s="33" t="str">
        <f>IF(AND('Mapa final'!$AD$11="Muy Alta",'Mapa final'!$AF$11="Leve"),CONCATENATE("R2C",'Mapa final'!$S$11),"")</f>
        <v/>
      </c>
      <c r="X16" s="33" t="str">
        <f>IF(AND('Mapa final'!$AD$11="Muy Alta",'Mapa final'!$AF$11="Leve"),CONCATENATE("R2C",'Mapa final'!$S$11),"")</f>
        <v/>
      </c>
      <c r="Y16" s="33" t="str">
        <f>IF(AND('Mapa final'!$AD$11="Muy Alta",'Mapa final'!$AF$11="Leve"),CONCATENATE("R2C",'Mapa final'!$S$11),"")</f>
        <v/>
      </c>
      <c r="Z16" s="33" t="str">
        <f>IF(AND('Mapa final'!$AD$11="Muy Alta",'Mapa final'!$AF$11="Leve"),CONCATENATE("R2C",'Mapa final'!$S$11),"")</f>
        <v/>
      </c>
      <c r="AA16" s="34" t="str">
        <f>IF(AND('Mapa final'!$AD$11="Muy Alta",'Mapa final'!$AF$11="Leve"),CONCATENATE("R2C",'Mapa final'!$S$11),"")</f>
        <v/>
      </c>
      <c r="AB16" s="32" t="str">
        <f>IF(AND('Mapa final'!$AD$11="Muy Alta",'Mapa final'!$AF$11="Leve"),CONCATENATE("R2C",'Mapa final'!$S$11),"")</f>
        <v/>
      </c>
      <c r="AC16" s="33" t="str">
        <f>IF(AND('Mapa final'!$AD$11="Muy Alta",'Mapa final'!$AF$11="Leve"),CONCATENATE("R2C",'Mapa final'!$S$11),"")</f>
        <v/>
      </c>
      <c r="AD16" s="33" t="str">
        <f>IF(AND('Mapa final'!$AD$11="Muy Alta",'Mapa final'!$AF$11="Leve"),CONCATENATE("R2C",'Mapa final'!$S$11),"")</f>
        <v/>
      </c>
      <c r="AE16" s="33" t="str">
        <f>IF(AND('Mapa final'!$AD$11="Muy Alta",'Mapa final'!$AF$11="Leve"),CONCATENATE("R2C",'Mapa final'!$S$11),"")</f>
        <v/>
      </c>
      <c r="AF16" s="33" t="str">
        <f>IF(AND('Mapa final'!$AD$11="Muy Alta",'Mapa final'!$AF$11="Leve"),CONCATENATE("R2C",'Mapa final'!$S$11),"")</f>
        <v/>
      </c>
      <c r="AG16" s="34" t="str">
        <f>IF(AND('Mapa final'!$AD$11="Muy Alta",'Mapa final'!$AF$11="Leve"),CONCATENATE("R2C",'Mapa final'!$S$11),"")</f>
        <v/>
      </c>
      <c r="AH16" s="35" t="str">
        <f>IF(AND('Mapa final'!$AD$11="Muy Alta",'Mapa final'!$AF$11="Catastrófico"),CONCATENATE("R2C",'Mapa final'!$S$11),"")</f>
        <v/>
      </c>
      <c r="AI16" s="36" t="str">
        <f>IF(AND('Mapa final'!$AD$11="Muy Alta",'Mapa final'!$AF$11="Catastrófico"),CONCATENATE("R2C",'Mapa final'!$S$11),"")</f>
        <v/>
      </c>
      <c r="AJ16" s="36" t="str">
        <f>IF(AND('Mapa final'!$AD$11="Muy Alta",'Mapa final'!$AF$11="Catastrófico"),CONCATENATE("R2C",'Mapa final'!$S$11),"")</f>
        <v/>
      </c>
      <c r="AK16" s="36" t="str">
        <f>IF(AND('Mapa final'!$AD$11="Muy Alta",'Mapa final'!$AF$11="Catastrófico"),CONCATENATE("R2C",'Mapa final'!$S$11),"")</f>
        <v/>
      </c>
      <c r="AL16" s="36" t="str">
        <f>IF(AND('Mapa final'!$AD$11="Muy Alta",'Mapa final'!$AF$11="Catastrófico"),CONCATENATE("R2C",'Mapa final'!$S$11),"")</f>
        <v/>
      </c>
      <c r="AM16" s="37" t="str">
        <f>IF(AND('Mapa final'!$AD$11="Muy Alta",'Mapa final'!$AF$11="Catastrófico"),CONCATENATE("R2C",'Mapa final'!$S$11),"")</f>
        <v/>
      </c>
      <c r="AN16" s="64"/>
      <c r="AO16" s="380" t="s">
        <v>79</v>
      </c>
      <c r="AP16" s="381"/>
      <c r="AQ16" s="381"/>
      <c r="AR16" s="381"/>
      <c r="AS16" s="381"/>
      <c r="AT16" s="382"/>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row>
    <row r="17" spans="1:76" ht="15" customHeight="1">
      <c r="A17" s="64"/>
      <c r="B17" s="294"/>
      <c r="C17" s="294"/>
      <c r="D17" s="295"/>
      <c r="E17" s="391"/>
      <c r="F17" s="392"/>
      <c r="G17" s="392"/>
      <c r="H17" s="392"/>
      <c r="I17" s="392"/>
      <c r="J17" s="51" t="str">
        <f>IF(AND('Mapa final'!$AD$11="Alta",'Mapa final'!$AF$11="Leve"),CONCATENATE("R2C",'Mapa final'!$S$11),"")</f>
        <v/>
      </c>
      <c r="K17" s="187" t="str">
        <f>IF(AND('Mapa final'!$AD$11="Alta",'Mapa final'!$AF$11="Leve"),CONCATENATE("R2C",'Mapa final'!$S$11),"")</f>
        <v/>
      </c>
      <c r="L17" s="187" t="str">
        <f>IF(AND('Mapa final'!$AD$11="Alta",'Mapa final'!$AF$11="Leve"),CONCATENATE("R2C",'Mapa final'!$S$11),"")</f>
        <v/>
      </c>
      <c r="M17" s="187" t="str">
        <f>IF(AND('Mapa final'!$AD$11="Alta",'Mapa final'!$AF$11="Leve"),CONCATENATE("R2C",'Mapa final'!$S$11),"")</f>
        <v/>
      </c>
      <c r="N17" s="187" t="str">
        <f>IF(AND('Mapa final'!$AD$11="Alta",'Mapa final'!$AF$11="Leve"),CONCATENATE("R2C",'Mapa final'!$S$11),"")</f>
        <v/>
      </c>
      <c r="O17" s="52" t="str">
        <f>IF(AND('Mapa final'!$AD$11="Alta",'Mapa final'!$AF$11="Leve"),CONCATENATE("R2C",'Mapa final'!$S$11),"")</f>
        <v/>
      </c>
      <c r="P17" s="51" t="str">
        <f>IF(AND('Mapa final'!$AD$11="Alta",'Mapa final'!$AF$11="Leve"),CONCATENATE("R2C",'Mapa final'!$S$11),"")</f>
        <v/>
      </c>
      <c r="Q17" s="187" t="str">
        <f>IF(AND('Mapa final'!$AD$11="Alta",'Mapa final'!$AF$11="Leve"),CONCATENATE("R2C",'Mapa final'!$S$11),"")</f>
        <v/>
      </c>
      <c r="R17" s="187" t="str">
        <f>IF(AND('Mapa final'!$AD$11="Alta",'Mapa final'!$AF$11="Leve"),CONCATENATE("R2C",'Mapa final'!$S$11),"")</f>
        <v/>
      </c>
      <c r="S17" s="187" t="str">
        <f>IF(AND('Mapa final'!$AD$11="Alta",'Mapa final'!$AF$11="Leve"),CONCATENATE("R2C",'Mapa final'!$S$11),"")</f>
        <v/>
      </c>
      <c r="T17" s="187" t="str">
        <f>IF(AND('Mapa final'!$AD$11="Alta",'Mapa final'!$AF$11="Leve"),CONCATENATE("R2C",'Mapa final'!$S$11),"")</f>
        <v/>
      </c>
      <c r="U17" s="52" t="str">
        <f>IF(AND('Mapa final'!$AD$11="Alta",'Mapa final'!$AF$11="Leve"),CONCATENATE("R2C",'Mapa final'!$S$11),"")</f>
        <v/>
      </c>
      <c r="V17" s="38" t="str">
        <f>IF(AND('Mapa final'!$AD$11="Muy Alta",'Mapa final'!$AF$11="Leve"),CONCATENATE("R2C",'Mapa final'!$S$11),"")</f>
        <v/>
      </c>
      <c r="W17" s="186" t="str">
        <f>IF(AND('Mapa final'!$AD$11="Muy Alta",'Mapa final'!$AF$11="Leve"),CONCATENATE("R2C",'Mapa final'!$S$11),"")</f>
        <v/>
      </c>
      <c r="X17" s="186" t="str">
        <f>IF(AND('Mapa final'!$AD$11="Muy Alta",'Mapa final'!$AF$11="Leve"),CONCATENATE("R2C",'Mapa final'!$S$11),"")</f>
        <v/>
      </c>
      <c r="Y17" s="186" t="str">
        <f>IF(AND('Mapa final'!$AD$11="Muy Alta",'Mapa final'!$AF$11="Leve"),CONCATENATE("R2C",'Mapa final'!$S$11),"")</f>
        <v/>
      </c>
      <c r="Z17" s="186" t="str">
        <f>IF(AND('Mapa final'!$AD$11="Muy Alta",'Mapa final'!$AF$11="Leve"),CONCATENATE("R2C",'Mapa final'!$S$11),"")</f>
        <v/>
      </c>
      <c r="AA17" s="39" t="str">
        <f>IF(AND('Mapa final'!$AD$11="Muy Alta",'Mapa final'!$AF$11="Leve"),CONCATENATE("R2C",'Mapa final'!$S$11),"")</f>
        <v/>
      </c>
      <c r="AB17" s="38" t="str">
        <f>IF(AND('Mapa final'!$AD$11="Muy Alta",'Mapa final'!$AF$11="Leve"),CONCATENATE("R2C",'Mapa final'!$S$11),"")</f>
        <v/>
      </c>
      <c r="AC17" s="186" t="str">
        <f>IF(AND('Mapa final'!$AD$11="Muy Alta",'Mapa final'!$AF$11="Leve"),CONCATENATE("R2C",'Mapa final'!$S$11),"")</f>
        <v/>
      </c>
      <c r="AD17" s="186" t="str">
        <f>IF(AND('Mapa final'!$AD$11="Muy Alta",'Mapa final'!$AF$11="Leve"),CONCATENATE("R2C",'Mapa final'!$S$11),"")</f>
        <v/>
      </c>
      <c r="AE17" s="186" t="str">
        <f>IF(AND('Mapa final'!$AD$11="Muy Alta",'Mapa final'!$AF$11="Leve"),CONCATENATE("R2C",'Mapa final'!$S$11),"")</f>
        <v/>
      </c>
      <c r="AF17" s="186" t="str">
        <f>IF(AND('Mapa final'!$AD$11="Muy Alta",'Mapa final'!$AF$11="Leve"),CONCATENATE("R2C",'Mapa final'!$S$11),"")</f>
        <v/>
      </c>
      <c r="AG17" s="39" t="str">
        <f>IF(AND('Mapa final'!$AD$11="Muy Alta",'Mapa final'!$AF$11="Leve"),CONCATENATE("R2C",'Mapa final'!$S$11),"")</f>
        <v/>
      </c>
      <c r="AH17" s="40" t="str">
        <f>IF(AND('Mapa final'!$AD$11="Muy Alta",'Mapa final'!$AF$11="Catastrófico"),CONCATENATE("R2C",'Mapa final'!$S$11),"")</f>
        <v/>
      </c>
      <c r="AI17" s="189" t="str">
        <f>IF(AND('Mapa final'!$AD$11="Muy Alta",'Mapa final'!$AF$11="Catastrófico"),CONCATENATE("R2C",'Mapa final'!$S$11),"")</f>
        <v/>
      </c>
      <c r="AJ17" s="189" t="str">
        <f>IF(AND('Mapa final'!$AD$11="Muy Alta",'Mapa final'!$AF$11="Catastrófico"),CONCATENATE("R2C",'Mapa final'!$S$11),"")</f>
        <v/>
      </c>
      <c r="AK17" s="189" t="str">
        <f>IF(AND('Mapa final'!$AD$11="Muy Alta",'Mapa final'!$AF$11="Catastrófico"),CONCATENATE("R2C",'Mapa final'!$S$11),"")</f>
        <v/>
      </c>
      <c r="AL17" s="189" t="str">
        <f>IF(AND('Mapa final'!$AD$11="Muy Alta",'Mapa final'!$AF$11="Catastrófico"),CONCATENATE("R2C",'Mapa final'!$S$11),"")</f>
        <v/>
      </c>
      <c r="AM17" s="41" t="str">
        <f>IF(AND('Mapa final'!$AD$11="Muy Alta",'Mapa final'!$AF$11="Catastrófico"),CONCATENATE("R2C",'Mapa final'!$S$11),"")</f>
        <v/>
      </c>
      <c r="AN17" s="64"/>
      <c r="AO17" s="383"/>
      <c r="AP17" s="384"/>
      <c r="AQ17" s="384"/>
      <c r="AR17" s="384"/>
      <c r="AS17" s="384"/>
      <c r="AT17" s="385"/>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row>
    <row r="18" spans="1:76" ht="15" customHeight="1">
      <c r="A18" s="64"/>
      <c r="B18" s="294"/>
      <c r="C18" s="294"/>
      <c r="D18" s="295"/>
      <c r="E18" s="393"/>
      <c r="F18" s="392"/>
      <c r="G18" s="392"/>
      <c r="H18" s="392"/>
      <c r="I18" s="392"/>
      <c r="J18" s="51" t="str">
        <f>IF(AND('Mapa final'!$AD$11="Alta",'Mapa final'!$AF$11="Leve"),CONCATENATE("R2C",'Mapa final'!$S$11),"")</f>
        <v/>
      </c>
      <c r="K18" s="187" t="str">
        <f>IF(AND('Mapa final'!$AD$11="Alta",'Mapa final'!$AF$11="Leve"),CONCATENATE("R2C",'Mapa final'!$S$11),"")</f>
        <v/>
      </c>
      <c r="L18" s="187" t="str">
        <f>IF(AND('Mapa final'!$AD$11="Alta",'Mapa final'!$AF$11="Leve"),CONCATENATE("R2C",'Mapa final'!$S$11),"")</f>
        <v/>
      </c>
      <c r="M18" s="187" t="str">
        <f>IF(AND('Mapa final'!$AD$11="Alta",'Mapa final'!$AF$11="Leve"),CONCATENATE("R2C",'Mapa final'!$S$11),"")</f>
        <v/>
      </c>
      <c r="N18" s="187" t="str">
        <f>IF(AND('Mapa final'!$AD$11="Alta",'Mapa final'!$AF$11="Leve"),CONCATENATE("R2C",'Mapa final'!$S$11),"")</f>
        <v/>
      </c>
      <c r="O18" s="52" t="str">
        <f>IF(AND('Mapa final'!$AD$11="Alta",'Mapa final'!$AF$11="Leve"),CONCATENATE("R2C",'Mapa final'!$S$11),"")</f>
        <v/>
      </c>
      <c r="P18" s="51" t="str">
        <f>IF(AND('Mapa final'!$AD$11="Alta",'Mapa final'!$AF$11="Leve"),CONCATENATE("R2C",'Mapa final'!$S$11),"")</f>
        <v/>
      </c>
      <c r="Q18" s="187" t="str">
        <f>IF(AND('Mapa final'!$AD$11="Alta",'Mapa final'!$AF$11="Leve"),CONCATENATE("R2C",'Mapa final'!$S$11),"")</f>
        <v/>
      </c>
      <c r="R18" s="187" t="str">
        <f>IF(AND('Mapa final'!$AD$11="Alta",'Mapa final'!$AF$11="Leve"),CONCATENATE("R2C",'Mapa final'!$S$11),"")</f>
        <v/>
      </c>
      <c r="S18" s="187" t="str">
        <f>IF(AND('Mapa final'!$AD$11="Alta",'Mapa final'!$AF$11="Leve"),CONCATENATE("R2C",'Mapa final'!$S$11),"")</f>
        <v/>
      </c>
      <c r="T18" s="187" t="str">
        <f>IF(AND('Mapa final'!$AD$11="Alta",'Mapa final'!$AF$11="Leve"),CONCATENATE("R2C",'Mapa final'!$S$11),"")</f>
        <v/>
      </c>
      <c r="U18" s="52" t="str">
        <f>IF(AND('Mapa final'!$AD$11="Alta",'Mapa final'!$AF$11="Leve"),CONCATENATE("R2C",'Mapa final'!$S$11),"")</f>
        <v/>
      </c>
      <c r="V18" s="38" t="str">
        <f>IF(AND('Mapa final'!$AD$11="Muy Alta",'Mapa final'!$AF$11="Leve"),CONCATENATE("R2C",'Mapa final'!$S$11),"")</f>
        <v/>
      </c>
      <c r="W18" s="186" t="str">
        <f>IF(AND('Mapa final'!$AD$11="Muy Alta",'Mapa final'!$AF$11="Leve"),CONCATENATE("R2C",'Mapa final'!$S$11),"")</f>
        <v/>
      </c>
      <c r="X18" s="186" t="str">
        <f>IF(AND('Mapa final'!$AD$11="Muy Alta",'Mapa final'!$AF$11="Leve"),CONCATENATE("R2C",'Mapa final'!$S$11),"")</f>
        <v/>
      </c>
      <c r="Y18" s="186" t="str">
        <f>IF(AND('Mapa final'!$AD$11="Muy Alta",'Mapa final'!$AF$11="Leve"),CONCATENATE("R2C",'Mapa final'!$S$11),"")</f>
        <v/>
      </c>
      <c r="Z18" s="186" t="str">
        <f>IF(AND('Mapa final'!$AD$11="Muy Alta",'Mapa final'!$AF$11="Leve"),CONCATENATE("R2C",'Mapa final'!$S$11),"")</f>
        <v/>
      </c>
      <c r="AA18" s="39" t="str">
        <f>IF(AND('Mapa final'!$AD$11="Muy Alta",'Mapa final'!$AF$11="Leve"),CONCATENATE("R2C",'Mapa final'!$S$11),"")</f>
        <v/>
      </c>
      <c r="AB18" s="38" t="str">
        <f>IF(AND('Mapa final'!$AD$11="Muy Alta",'Mapa final'!$AF$11="Leve"),CONCATENATE("R2C",'Mapa final'!$S$11),"")</f>
        <v/>
      </c>
      <c r="AC18" s="186" t="str">
        <f>IF(AND('Mapa final'!$AD$11="Muy Alta",'Mapa final'!$AF$11="Leve"),CONCATENATE("R2C",'Mapa final'!$S$11),"")</f>
        <v/>
      </c>
      <c r="AD18" s="186" t="str">
        <f>IF(AND('Mapa final'!$AD$11="Muy Alta",'Mapa final'!$AF$11="Leve"),CONCATENATE("R2C",'Mapa final'!$S$11),"")</f>
        <v/>
      </c>
      <c r="AE18" s="186" t="str">
        <f>IF(AND('Mapa final'!$AD$11="Muy Alta",'Mapa final'!$AF$11="Leve"),CONCATENATE("R2C",'Mapa final'!$S$11),"")</f>
        <v/>
      </c>
      <c r="AF18" s="186" t="str">
        <f>IF(AND('Mapa final'!$AD$11="Muy Alta",'Mapa final'!$AF$11="Leve"),CONCATENATE("R2C",'Mapa final'!$S$11),"")</f>
        <v/>
      </c>
      <c r="AG18" s="39" t="str">
        <f>IF(AND('Mapa final'!$AD$11="Muy Alta",'Mapa final'!$AF$11="Leve"),CONCATENATE("R2C",'Mapa final'!$S$11),"")</f>
        <v/>
      </c>
      <c r="AH18" s="40" t="str">
        <f>IF(AND('Mapa final'!$AD$11="Muy Alta",'Mapa final'!$AF$11="Catastrófico"),CONCATENATE("R2C",'Mapa final'!$S$11),"")</f>
        <v/>
      </c>
      <c r="AI18" s="189" t="str">
        <f>IF(AND('Mapa final'!$AD$11="Muy Alta",'Mapa final'!$AF$11="Catastrófico"),CONCATENATE("R2C",'Mapa final'!$S$11),"")</f>
        <v/>
      </c>
      <c r="AJ18" s="189" t="str">
        <f>IF(AND('Mapa final'!$AD$11="Muy Alta",'Mapa final'!$AF$11="Catastrófico"),CONCATENATE("R2C",'Mapa final'!$S$11),"")</f>
        <v/>
      </c>
      <c r="AK18" s="189" t="str">
        <f>IF(AND('Mapa final'!$AD$11="Muy Alta",'Mapa final'!$AF$11="Catastrófico"),CONCATENATE("R2C",'Mapa final'!$S$11),"")</f>
        <v/>
      </c>
      <c r="AL18" s="189" t="str">
        <f>IF(AND('Mapa final'!$AD$11="Muy Alta",'Mapa final'!$AF$11="Catastrófico"),CONCATENATE("R2C",'Mapa final'!$S$11),"")</f>
        <v/>
      </c>
      <c r="AM18" s="41" t="str">
        <f>IF(AND('Mapa final'!$AD$11="Muy Alta",'Mapa final'!$AF$11="Catastrófico"),CONCATENATE("R2C",'Mapa final'!$S$11),"")</f>
        <v/>
      </c>
      <c r="AN18" s="64"/>
      <c r="AO18" s="383"/>
      <c r="AP18" s="384"/>
      <c r="AQ18" s="384"/>
      <c r="AR18" s="384"/>
      <c r="AS18" s="384"/>
      <c r="AT18" s="385"/>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row>
    <row r="19" spans="1:76" ht="15" customHeight="1">
      <c r="A19" s="64"/>
      <c r="B19" s="294"/>
      <c r="C19" s="294"/>
      <c r="D19" s="295"/>
      <c r="E19" s="393"/>
      <c r="F19" s="392"/>
      <c r="G19" s="392"/>
      <c r="H19" s="392"/>
      <c r="I19" s="392"/>
      <c r="J19" s="51" t="str">
        <f>IF(AND('Mapa final'!$AD$11="Alta",'Mapa final'!$AF$11="Leve"),CONCATENATE("R2C",'Mapa final'!$S$11),"")</f>
        <v/>
      </c>
      <c r="K19" s="187" t="str">
        <f>IF(AND('Mapa final'!$AD$11="Alta",'Mapa final'!$AF$11="Leve"),CONCATENATE("R2C",'Mapa final'!$S$11),"")</f>
        <v/>
      </c>
      <c r="L19" s="187" t="str">
        <f>IF(AND('Mapa final'!$AD$11="Alta",'Mapa final'!$AF$11="Leve"),CONCATENATE("R2C",'Mapa final'!$S$11),"")</f>
        <v/>
      </c>
      <c r="M19" s="187" t="str">
        <f>IF(AND('Mapa final'!$AD$11="Alta",'Mapa final'!$AF$11="Leve"),CONCATENATE("R2C",'Mapa final'!$S$11),"")</f>
        <v/>
      </c>
      <c r="N19" s="187" t="str">
        <f>IF(AND('Mapa final'!$AD$11="Alta",'Mapa final'!$AF$11="Leve"),CONCATENATE("R2C",'Mapa final'!$S$11),"")</f>
        <v/>
      </c>
      <c r="O19" s="52" t="str">
        <f>IF(AND('Mapa final'!$AD$11="Alta",'Mapa final'!$AF$11="Leve"),CONCATENATE("R2C",'Mapa final'!$S$11),"")</f>
        <v/>
      </c>
      <c r="P19" s="51" t="str">
        <f>IF(AND('Mapa final'!$AD$11="Alta",'Mapa final'!$AF$11="Leve"),CONCATENATE("R2C",'Mapa final'!$S$11),"")</f>
        <v/>
      </c>
      <c r="Q19" s="187" t="str">
        <f>IF(AND('Mapa final'!$AD$11="Alta",'Mapa final'!$AF$11="Leve"),CONCATENATE("R2C",'Mapa final'!$S$11),"")</f>
        <v/>
      </c>
      <c r="R19" s="187" t="str">
        <f>IF(AND('Mapa final'!$AD$11="Alta",'Mapa final'!$AF$11="Leve"),CONCATENATE("R2C",'Mapa final'!$S$11),"")</f>
        <v/>
      </c>
      <c r="S19" s="187" t="str">
        <f>IF(AND('Mapa final'!$AD$11="Alta",'Mapa final'!$AF$11="Leve"),CONCATENATE("R2C",'Mapa final'!$S$11),"")</f>
        <v/>
      </c>
      <c r="T19" s="187" t="str">
        <f>IF(AND('Mapa final'!$AD$11="Alta",'Mapa final'!$AF$11="Leve"),CONCATENATE("R2C",'Mapa final'!$S$11),"")</f>
        <v/>
      </c>
      <c r="U19" s="52" t="str">
        <f>IF(AND('Mapa final'!$AD$11="Alta",'Mapa final'!$AF$11="Leve"),CONCATENATE("R2C",'Mapa final'!$S$11),"")</f>
        <v/>
      </c>
      <c r="V19" s="38" t="str">
        <f>IF(AND('Mapa final'!$AD$11="Muy Alta",'Mapa final'!$AF$11="Leve"),CONCATENATE("R2C",'Mapa final'!$S$11),"")</f>
        <v/>
      </c>
      <c r="W19" s="186" t="str">
        <f>IF(AND('Mapa final'!$AD$11="Muy Alta",'Mapa final'!$AF$11="Leve"),CONCATENATE("R2C",'Mapa final'!$S$11),"")</f>
        <v/>
      </c>
      <c r="X19" s="186" t="str">
        <f>IF(AND('Mapa final'!$AD$11="Muy Alta",'Mapa final'!$AF$11="Leve"),CONCATENATE("R2C",'Mapa final'!$S$11),"")</f>
        <v/>
      </c>
      <c r="Y19" s="186" t="str">
        <f>IF(AND('Mapa final'!$AD$11="Muy Alta",'Mapa final'!$AF$11="Leve"),CONCATENATE("R2C",'Mapa final'!$S$11),"")</f>
        <v/>
      </c>
      <c r="Z19" s="186" t="str">
        <f>IF(AND('Mapa final'!$AD$11="Muy Alta",'Mapa final'!$AF$11="Leve"),CONCATENATE("R2C",'Mapa final'!$S$11),"")</f>
        <v/>
      </c>
      <c r="AA19" s="39" t="str">
        <f>IF(AND('Mapa final'!$AD$11="Muy Alta",'Mapa final'!$AF$11="Leve"),CONCATENATE("R2C",'Mapa final'!$S$11),"")</f>
        <v/>
      </c>
      <c r="AB19" s="38" t="str">
        <f>IF(AND('Mapa final'!$AD$11="Muy Alta",'Mapa final'!$AF$11="Leve"),CONCATENATE("R2C",'Mapa final'!$S$11),"")</f>
        <v/>
      </c>
      <c r="AC19" s="186" t="str">
        <f>IF(AND('Mapa final'!$AD$11="Muy Alta",'Mapa final'!$AF$11="Leve"),CONCATENATE("R2C",'Mapa final'!$S$11),"")</f>
        <v/>
      </c>
      <c r="AD19" s="186" t="str">
        <f>IF(AND('Mapa final'!$AD$11="Muy Alta",'Mapa final'!$AF$11="Leve"),CONCATENATE("R2C",'Mapa final'!$S$11),"")</f>
        <v/>
      </c>
      <c r="AE19" s="186" t="str">
        <f>IF(AND('Mapa final'!$AD$11="Muy Alta",'Mapa final'!$AF$11="Leve"),CONCATENATE("R2C",'Mapa final'!$S$11),"")</f>
        <v/>
      </c>
      <c r="AF19" s="186" t="str">
        <f>IF(AND('Mapa final'!$AD$11="Muy Alta",'Mapa final'!$AF$11="Leve"),CONCATENATE("R2C",'Mapa final'!$S$11),"")</f>
        <v/>
      </c>
      <c r="AG19" s="39" t="str">
        <f>IF(AND('Mapa final'!$AD$11="Muy Alta",'Mapa final'!$AF$11="Leve"),CONCATENATE("R2C",'Mapa final'!$S$11),"")</f>
        <v/>
      </c>
      <c r="AH19" s="40" t="str">
        <f>IF(AND('Mapa final'!$AD$11="Muy Alta",'Mapa final'!$AF$11="Catastrófico"),CONCATENATE("R2C",'Mapa final'!$S$11),"")</f>
        <v/>
      </c>
      <c r="AI19" s="189" t="str">
        <f>IF(AND('Mapa final'!$AD$11="Muy Alta",'Mapa final'!$AF$11="Catastrófico"),CONCATENATE("R2C",'Mapa final'!$S$11),"")</f>
        <v/>
      </c>
      <c r="AJ19" s="189" t="str">
        <f>IF(AND('Mapa final'!$AD$11="Muy Alta",'Mapa final'!$AF$11="Catastrófico"),CONCATENATE("R2C",'Mapa final'!$S$11),"")</f>
        <v/>
      </c>
      <c r="AK19" s="189" t="str">
        <f>IF(AND('Mapa final'!$AD$11="Muy Alta",'Mapa final'!$AF$11="Catastrófico"),CONCATENATE("R2C",'Mapa final'!$S$11),"")</f>
        <v/>
      </c>
      <c r="AL19" s="189" t="str">
        <f>IF(AND('Mapa final'!$AD$11="Muy Alta",'Mapa final'!$AF$11="Catastrófico"),CONCATENATE("R2C",'Mapa final'!$S$11),"")</f>
        <v/>
      </c>
      <c r="AM19" s="41" t="str">
        <f>IF(AND('Mapa final'!$AD$11="Muy Alta",'Mapa final'!$AF$11="Catastrófico"),CONCATENATE("R2C",'Mapa final'!$S$11),"")</f>
        <v/>
      </c>
      <c r="AN19" s="64"/>
      <c r="AO19" s="383"/>
      <c r="AP19" s="384"/>
      <c r="AQ19" s="384"/>
      <c r="AR19" s="384"/>
      <c r="AS19" s="384"/>
      <c r="AT19" s="385"/>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row>
    <row r="20" spans="1:76" ht="15" customHeight="1">
      <c r="A20" s="64"/>
      <c r="B20" s="294"/>
      <c r="C20" s="294"/>
      <c r="D20" s="295"/>
      <c r="E20" s="393"/>
      <c r="F20" s="392"/>
      <c r="G20" s="392"/>
      <c r="H20" s="392"/>
      <c r="I20" s="392"/>
      <c r="J20" s="51" t="str">
        <f>IF(AND('Mapa final'!$AD$11="Alta",'Mapa final'!$AF$11="Leve"),CONCATENATE("R2C",'Mapa final'!$S$11),"")</f>
        <v/>
      </c>
      <c r="K20" s="187" t="str">
        <f>IF(AND('Mapa final'!$AD$11="Alta",'Mapa final'!$AF$11="Leve"),CONCATENATE("R2C",'Mapa final'!$S$11),"")</f>
        <v/>
      </c>
      <c r="L20" s="187" t="str">
        <f>IF(AND('Mapa final'!$AD$11="Alta",'Mapa final'!$AF$11="Leve"),CONCATENATE("R2C",'Mapa final'!$S$11),"")</f>
        <v/>
      </c>
      <c r="M20" s="187" t="str">
        <f>IF(AND('Mapa final'!$AD$11="Alta",'Mapa final'!$AF$11="Leve"),CONCATENATE("R2C",'Mapa final'!$S$11),"")</f>
        <v/>
      </c>
      <c r="N20" s="187" t="str">
        <f>IF(AND('Mapa final'!$AD$11="Alta",'Mapa final'!$AF$11="Leve"),CONCATENATE("R2C",'Mapa final'!$S$11),"")</f>
        <v/>
      </c>
      <c r="O20" s="52" t="str">
        <f>IF(AND('Mapa final'!$AD$11="Alta",'Mapa final'!$AF$11="Leve"),CONCATENATE("R2C",'Mapa final'!$S$11),"")</f>
        <v/>
      </c>
      <c r="P20" s="51" t="str">
        <f>IF(AND('Mapa final'!$AD$11="Alta",'Mapa final'!$AF$11="Leve"),CONCATENATE("R2C",'Mapa final'!$S$11),"")</f>
        <v/>
      </c>
      <c r="Q20" s="187" t="str">
        <f>IF(AND('Mapa final'!$AD$11="Alta",'Mapa final'!$AF$11="Leve"),CONCATENATE("R2C",'Mapa final'!$S$11),"")</f>
        <v/>
      </c>
      <c r="R20" s="187" t="str">
        <f>IF(AND('Mapa final'!$AD$11="Alta",'Mapa final'!$AF$11="Leve"),CONCATENATE("R2C",'Mapa final'!$S$11),"")</f>
        <v/>
      </c>
      <c r="S20" s="187" t="str">
        <f>IF(AND('Mapa final'!$AD$11="Alta",'Mapa final'!$AF$11="Leve"),CONCATENATE("R2C",'Mapa final'!$S$11),"")</f>
        <v/>
      </c>
      <c r="T20" s="187" t="str">
        <f>IF(AND('Mapa final'!$AD$11="Alta",'Mapa final'!$AF$11="Leve"),CONCATENATE("R2C",'Mapa final'!$S$11),"")</f>
        <v/>
      </c>
      <c r="U20" s="52" t="str">
        <f>IF(AND('Mapa final'!$AD$11="Alta",'Mapa final'!$AF$11="Leve"),CONCATENATE("R2C",'Mapa final'!$S$11),"")</f>
        <v/>
      </c>
      <c r="V20" s="38" t="str">
        <f>IF(AND('Mapa final'!$AD$11="Muy Alta",'Mapa final'!$AF$11="Leve"),CONCATENATE("R2C",'Mapa final'!$S$11),"")</f>
        <v/>
      </c>
      <c r="W20" s="186" t="str">
        <f>IF(AND('Mapa final'!$AD$11="Muy Alta",'Mapa final'!$AF$11="Leve"),CONCATENATE("R2C",'Mapa final'!$S$11),"")</f>
        <v/>
      </c>
      <c r="X20" s="186" t="str">
        <f>IF(AND('Mapa final'!$AD$11="Muy Alta",'Mapa final'!$AF$11="Leve"),CONCATENATE("R2C",'Mapa final'!$S$11),"")</f>
        <v/>
      </c>
      <c r="Y20" s="186" t="str">
        <f>IF(AND('Mapa final'!$AD$11="Muy Alta",'Mapa final'!$AF$11="Leve"),CONCATENATE("R2C",'Mapa final'!$S$11),"")</f>
        <v/>
      </c>
      <c r="Z20" s="186" t="str">
        <f>IF(AND('Mapa final'!$AD$11="Muy Alta",'Mapa final'!$AF$11="Leve"),CONCATENATE("R2C",'Mapa final'!$S$11),"")</f>
        <v/>
      </c>
      <c r="AA20" s="39" t="str">
        <f>IF(AND('Mapa final'!$AD$11="Muy Alta",'Mapa final'!$AF$11="Leve"),CONCATENATE("R2C",'Mapa final'!$S$11),"")</f>
        <v/>
      </c>
      <c r="AB20" s="38" t="str">
        <f>IF(AND('Mapa final'!$AD$11="Muy Alta",'Mapa final'!$AF$11="Leve"),CONCATENATE("R2C",'Mapa final'!$S$11),"")</f>
        <v/>
      </c>
      <c r="AC20" s="186" t="str">
        <f>IF(AND('Mapa final'!$AD$11="Muy Alta",'Mapa final'!$AF$11="Leve"),CONCATENATE("R2C",'Mapa final'!$S$11),"")</f>
        <v/>
      </c>
      <c r="AD20" s="186" t="str">
        <f>IF(AND('Mapa final'!$AD$11="Muy Alta",'Mapa final'!$AF$11="Leve"),CONCATENATE("R2C",'Mapa final'!$S$11),"")</f>
        <v/>
      </c>
      <c r="AE20" s="186" t="str">
        <f>IF(AND('Mapa final'!$AD$11="Muy Alta",'Mapa final'!$AF$11="Leve"),CONCATENATE("R2C",'Mapa final'!$S$11),"")</f>
        <v/>
      </c>
      <c r="AF20" s="186" t="str">
        <f>IF(AND('Mapa final'!$AD$11="Muy Alta",'Mapa final'!$AF$11="Leve"),CONCATENATE("R2C",'Mapa final'!$S$11),"")</f>
        <v/>
      </c>
      <c r="AG20" s="39" t="str">
        <f>IF(AND('Mapa final'!$AD$11="Muy Alta",'Mapa final'!$AF$11="Leve"),CONCATENATE("R2C",'Mapa final'!$S$11),"")</f>
        <v/>
      </c>
      <c r="AH20" s="40" t="str">
        <f>IF(AND('Mapa final'!$AD$11="Muy Alta",'Mapa final'!$AF$11="Catastrófico"),CONCATENATE("R2C",'Mapa final'!$S$11),"")</f>
        <v/>
      </c>
      <c r="AI20" s="189" t="str">
        <f>IF(AND('Mapa final'!$AD$11="Muy Alta",'Mapa final'!$AF$11="Catastrófico"),CONCATENATE("R2C",'Mapa final'!$S$11),"")</f>
        <v/>
      </c>
      <c r="AJ20" s="189" t="str">
        <f>IF(AND('Mapa final'!$AD$11="Muy Alta",'Mapa final'!$AF$11="Catastrófico"),CONCATENATE("R2C",'Mapa final'!$S$11),"")</f>
        <v/>
      </c>
      <c r="AK20" s="189" t="str">
        <f>IF(AND('Mapa final'!$AD$11="Muy Alta",'Mapa final'!$AF$11="Catastrófico"),CONCATENATE("R2C",'Mapa final'!$S$11),"")</f>
        <v/>
      </c>
      <c r="AL20" s="189" t="str">
        <f>IF(AND('Mapa final'!$AD$11="Muy Alta",'Mapa final'!$AF$11="Catastrófico"),CONCATENATE("R2C",'Mapa final'!$S$11),"")</f>
        <v/>
      </c>
      <c r="AM20" s="41" t="str">
        <f>IF(AND('Mapa final'!$AD$11="Muy Alta",'Mapa final'!$AF$11="Catastrófico"),CONCATENATE("R2C",'Mapa final'!$S$11),"")</f>
        <v/>
      </c>
      <c r="AN20" s="64"/>
      <c r="AO20" s="383"/>
      <c r="AP20" s="384"/>
      <c r="AQ20" s="384"/>
      <c r="AR20" s="384"/>
      <c r="AS20" s="384"/>
      <c r="AT20" s="385"/>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1:76" ht="15" customHeight="1">
      <c r="A21" s="64"/>
      <c r="B21" s="294"/>
      <c r="C21" s="294"/>
      <c r="D21" s="295"/>
      <c r="E21" s="393"/>
      <c r="F21" s="392"/>
      <c r="G21" s="392"/>
      <c r="H21" s="392"/>
      <c r="I21" s="392"/>
      <c r="J21" s="51" t="str">
        <f>IF(AND('Mapa final'!$AD$11="Alta",'Mapa final'!$AF$11="Leve"),CONCATENATE("R2C",'Mapa final'!$S$11),"")</f>
        <v/>
      </c>
      <c r="K21" s="187" t="str">
        <f>IF(AND('Mapa final'!$AD$11="Alta",'Mapa final'!$AF$11="Leve"),CONCATENATE("R2C",'Mapa final'!$S$11),"")</f>
        <v/>
      </c>
      <c r="L21" s="187" t="str">
        <f>IF(AND('Mapa final'!$AD$11="Alta",'Mapa final'!$AF$11="Leve"),CONCATENATE("R2C",'Mapa final'!$S$11),"")</f>
        <v/>
      </c>
      <c r="M21" s="187" t="str">
        <f>IF(AND('Mapa final'!$AD$11="Alta",'Mapa final'!$AF$11="Leve"),CONCATENATE("R2C",'Mapa final'!$S$11),"")</f>
        <v/>
      </c>
      <c r="N21" s="187" t="str">
        <f>IF(AND('Mapa final'!$AD$11="Alta",'Mapa final'!$AF$11="Leve"),CONCATENATE("R2C",'Mapa final'!$S$11),"")</f>
        <v/>
      </c>
      <c r="O21" s="52" t="str">
        <f>IF(AND('Mapa final'!$AD$11="Alta",'Mapa final'!$AF$11="Leve"),CONCATENATE("R2C",'Mapa final'!$S$11),"")</f>
        <v/>
      </c>
      <c r="P21" s="51" t="str">
        <f>IF(AND('Mapa final'!$AD$11="Alta",'Mapa final'!$AF$11="Leve"),CONCATENATE("R2C",'Mapa final'!$S$11),"")</f>
        <v/>
      </c>
      <c r="Q21" s="187" t="str">
        <f>IF(AND('Mapa final'!$AD$11="Alta",'Mapa final'!$AF$11="Leve"),CONCATENATE("R2C",'Mapa final'!$S$11),"")</f>
        <v/>
      </c>
      <c r="R21" s="187" t="str">
        <f>IF(AND('Mapa final'!$AD$11="Alta",'Mapa final'!$AF$11="Leve"),CONCATENATE("R2C",'Mapa final'!$S$11),"")</f>
        <v/>
      </c>
      <c r="S21" s="187" t="str">
        <f>IF(AND('Mapa final'!$AD$11="Alta",'Mapa final'!$AF$11="Leve"),CONCATENATE("R2C",'Mapa final'!$S$11),"")</f>
        <v/>
      </c>
      <c r="T21" s="187" t="str">
        <f>IF(AND('Mapa final'!$AD$11="Alta",'Mapa final'!$AF$11="Leve"),CONCATENATE("R2C",'Mapa final'!$S$11),"")</f>
        <v/>
      </c>
      <c r="U21" s="52" t="str">
        <f>IF(AND('Mapa final'!$AD$11="Alta",'Mapa final'!$AF$11="Leve"),CONCATENATE("R2C",'Mapa final'!$S$11),"")</f>
        <v/>
      </c>
      <c r="V21" s="38" t="str">
        <f>IF(AND('Mapa final'!$AD$11="Muy Alta",'Mapa final'!$AF$11="Leve"),CONCATENATE("R2C",'Mapa final'!$S$11),"")</f>
        <v/>
      </c>
      <c r="W21" s="186" t="str">
        <f>IF(AND('Mapa final'!$AD$11="Muy Alta",'Mapa final'!$AF$11="Leve"),CONCATENATE("R2C",'Mapa final'!$S$11),"")</f>
        <v/>
      </c>
      <c r="X21" s="186" t="str">
        <f>IF(AND('Mapa final'!$AD$11="Muy Alta",'Mapa final'!$AF$11="Leve"),CONCATENATE("R2C",'Mapa final'!$S$11),"")</f>
        <v/>
      </c>
      <c r="Y21" s="186" t="str">
        <f>IF(AND('Mapa final'!$AD$11="Muy Alta",'Mapa final'!$AF$11="Leve"),CONCATENATE("R2C",'Mapa final'!$S$11),"")</f>
        <v/>
      </c>
      <c r="Z21" s="186" t="str">
        <f>IF(AND('Mapa final'!$AD$11="Muy Alta",'Mapa final'!$AF$11="Leve"),CONCATENATE("R2C",'Mapa final'!$S$11),"")</f>
        <v/>
      </c>
      <c r="AA21" s="39" t="str">
        <f>IF(AND('Mapa final'!$AD$11="Muy Alta",'Mapa final'!$AF$11="Leve"),CONCATENATE("R2C",'Mapa final'!$S$11),"")</f>
        <v/>
      </c>
      <c r="AB21" s="38" t="str">
        <f>IF(AND('Mapa final'!$AD$11="Muy Alta",'Mapa final'!$AF$11="Leve"),CONCATENATE("R2C",'Mapa final'!$S$11),"")</f>
        <v/>
      </c>
      <c r="AC21" s="186" t="str">
        <f>IF(AND('Mapa final'!$AD$11="Muy Alta",'Mapa final'!$AF$11="Leve"),CONCATENATE("R2C",'Mapa final'!$S$11),"")</f>
        <v/>
      </c>
      <c r="AD21" s="186" t="str">
        <f>IF(AND('Mapa final'!$AD$11="Muy Alta",'Mapa final'!$AF$11="Leve"),CONCATENATE("R2C",'Mapa final'!$S$11),"")</f>
        <v/>
      </c>
      <c r="AE21" s="186" t="str">
        <f>IF(AND('Mapa final'!$AD$11="Muy Alta",'Mapa final'!$AF$11="Leve"),CONCATENATE("R2C",'Mapa final'!$S$11),"")</f>
        <v/>
      </c>
      <c r="AF21" s="186" t="str">
        <f>IF(AND('Mapa final'!$AD$11="Muy Alta",'Mapa final'!$AF$11="Leve"),CONCATENATE("R2C",'Mapa final'!$S$11),"")</f>
        <v/>
      </c>
      <c r="AG21" s="39" t="str">
        <f>IF(AND('Mapa final'!$AD$11="Muy Alta",'Mapa final'!$AF$11="Leve"),CONCATENATE("R2C",'Mapa final'!$S$11),"")</f>
        <v/>
      </c>
      <c r="AH21" s="40" t="str">
        <f>IF(AND('Mapa final'!$AD$11="Muy Alta",'Mapa final'!$AF$11="Catastrófico"),CONCATENATE("R2C",'Mapa final'!$S$11),"")</f>
        <v/>
      </c>
      <c r="AI21" s="189" t="str">
        <f>IF(AND('Mapa final'!$AD$11="Muy Alta",'Mapa final'!$AF$11="Catastrófico"),CONCATENATE("R2C",'Mapa final'!$S$11),"")</f>
        <v/>
      </c>
      <c r="AJ21" s="189" t="str">
        <f>IF(AND('Mapa final'!$AD$11="Muy Alta",'Mapa final'!$AF$11="Catastrófico"),CONCATENATE("R2C",'Mapa final'!$S$11),"")</f>
        <v/>
      </c>
      <c r="AK21" s="189" t="str">
        <f>IF(AND('Mapa final'!$AD$11="Muy Alta",'Mapa final'!$AF$11="Catastrófico"),CONCATENATE("R2C",'Mapa final'!$S$11),"")</f>
        <v/>
      </c>
      <c r="AL21" s="189" t="str">
        <f>IF(AND('Mapa final'!$AD$11="Muy Alta",'Mapa final'!$AF$11="Catastrófico"),CONCATENATE("R2C",'Mapa final'!$S$11),"")</f>
        <v/>
      </c>
      <c r="AM21" s="41" t="str">
        <f>IF(AND('Mapa final'!$AD$11="Muy Alta",'Mapa final'!$AF$11="Catastrófico"),CONCATENATE("R2C",'Mapa final'!$S$11),"")</f>
        <v/>
      </c>
      <c r="AN21" s="64"/>
      <c r="AO21" s="383"/>
      <c r="AP21" s="384"/>
      <c r="AQ21" s="384"/>
      <c r="AR21" s="384"/>
      <c r="AS21" s="384"/>
      <c r="AT21" s="385"/>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row>
    <row r="22" spans="1:76" ht="15" customHeight="1">
      <c r="A22" s="64"/>
      <c r="B22" s="294"/>
      <c r="C22" s="294"/>
      <c r="D22" s="295"/>
      <c r="E22" s="393"/>
      <c r="F22" s="392"/>
      <c r="G22" s="392"/>
      <c r="H22" s="392"/>
      <c r="I22" s="392"/>
      <c r="J22" s="51" t="str">
        <f>IF(AND('Mapa final'!$AD$11="Alta",'Mapa final'!$AF$11="Leve"),CONCATENATE("R2C",'Mapa final'!$S$11),"")</f>
        <v/>
      </c>
      <c r="K22" s="187" t="str">
        <f>IF(AND('Mapa final'!$AD$11="Alta",'Mapa final'!$AF$11="Leve"),CONCATENATE("R2C",'Mapa final'!$S$11),"")</f>
        <v/>
      </c>
      <c r="L22" s="187" t="str">
        <f>IF(AND('Mapa final'!$AD$11="Alta",'Mapa final'!$AF$11="Leve"),CONCATENATE("R2C",'Mapa final'!$S$11),"")</f>
        <v/>
      </c>
      <c r="M22" s="187" t="str">
        <f>IF(AND('Mapa final'!$AD$11="Alta",'Mapa final'!$AF$11="Leve"),CONCATENATE("R2C",'Mapa final'!$S$11),"")</f>
        <v/>
      </c>
      <c r="N22" s="187" t="str">
        <f>IF(AND('Mapa final'!$AD$11="Alta",'Mapa final'!$AF$11="Leve"),CONCATENATE("R2C",'Mapa final'!$S$11),"")</f>
        <v/>
      </c>
      <c r="O22" s="52" t="str">
        <f>IF(AND('Mapa final'!$AD$11="Alta",'Mapa final'!$AF$11="Leve"),CONCATENATE("R2C",'Mapa final'!$S$11),"")</f>
        <v/>
      </c>
      <c r="P22" s="51" t="str">
        <f>IF(AND('Mapa final'!$AD$11="Alta",'Mapa final'!$AF$11="Leve"),CONCATENATE("R2C",'Mapa final'!$S$11),"")</f>
        <v/>
      </c>
      <c r="Q22" s="187" t="str">
        <f>IF(AND('Mapa final'!$AD$11="Alta",'Mapa final'!$AF$11="Leve"),CONCATENATE("R2C",'Mapa final'!$S$11),"")</f>
        <v/>
      </c>
      <c r="R22" s="187" t="str">
        <f>IF(AND('Mapa final'!$AD$11="Alta",'Mapa final'!$AF$11="Leve"),CONCATENATE("R2C",'Mapa final'!$S$11),"")</f>
        <v/>
      </c>
      <c r="S22" s="187" t="str">
        <f>IF(AND('Mapa final'!$AD$11="Alta",'Mapa final'!$AF$11="Leve"),CONCATENATE("R2C",'Mapa final'!$S$11),"")</f>
        <v/>
      </c>
      <c r="T22" s="187" t="str">
        <f>IF(AND('Mapa final'!$AD$11="Alta",'Mapa final'!$AF$11="Leve"),CONCATENATE("R2C",'Mapa final'!$S$11),"")</f>
        <v/>
      </c>
      <c r="U22" s="52" t="str">
        <f>IF(AND('Mapa final'!$AD$11="Alta",'Mapa final'!$AF$11="Leve"),CONCATENATE("R2C",'Mapa final'!$S$11),"")</f>
        <v/>
      </c>
      <c r="V22" s="38" t="str">
        <f>IF(AND('Mapa final'!$AD$11="Muy Alta",'Mapa final'!$AF$11="Leve"),CONCATENATE("R2C",'Mapa final'!$S$11),"")</f>
        <v/>
      </c>
      <c r="W22" s="186" t="str">
        <f>IF(AND('Mapa final'!$AD$11="Muy Alta",'Mapa final'!$AF$11="Leve"),CONCATENATE("R2C",'Mapa final'!$S$11),"")</f>
        <v/>
      </c>
      <c r="X22" s="186" t="str">
        <f>IF(AND('Mapa final'!$AD$11="Muy Alta",'Mapa final'!$AF$11="Leve"),CONCATENATE("R2C",'Mapa final'!$S$11),"")</f>
        <v/>
      </c>
      <c r="Y22" s="186" t="str">
        <f>IF(AND('Mapa final'!$AD$11="Muy Alta",'Mapa final'!$AF$11="Leve"),CONCATENATE("R2C",'Mapa final'!$S$11),"")</f>
        <v/>
      </c>
      <c r="Z22" s="186" t="str">
        <f>IF(AND('Mapa final'!$AD$11="Muy Alta",'Mapa final'!$AF$11="Leve"),CONCATENATE("R2C",'Mapa final'!$S$11),"")</f>
        <v/>
      </c>
      <c r="AA22" s="39" t="str">
        <f>IF(AND('Mapa final'!$AD$11="Muy Alta",'Mapa final'!$AF$11="Leve"),CONCATENATE("R2C",'Mapa final'!$S$11),"")</f>
        <v/>
      </c>
      <c r="AB22" s="38" t="str">
        <f>IF(AND('Mapa final'!$AD$11="Muy Alta",'Mapa final'!$AF$11="Leve"),CONCATENATE("R2C",'Mapa final'!$S$11),"")</f>
        <v/>
      </c>
      <c r="AC22" s="186" t="str">
        <f>IF(AND('Mapa final'!$AD$11="Muy Alta",'Mapa final'!$AF$11="Leve"),CONCATENATE("R2C",'Mapa final'!$S$11),"")</f>
        <v/>
      </c>
      <c r="AD22" s="186" t="str">
        <f>IF(AND('Mapa final'!$AD$11="Muy Alta",'Mapa final'!$AF$11="Leve"),CONCATENATE("R2C",'Mapa final'!$S$11),"")</f>
        <v/>
      </c>
      <c r="AE22" s="186" t="str">
        <f>IF(AND('Mapa final'!$AD$11="Muy Alta",'Mapa final'!$AF$11="Leve"),CONCATENATE("R2C",'Mapa final'!$S$11),"")</f>
        <v/>
      </c>
      <c r="AF22" s="186" t="str">
        <f>IF(AND('Mapa final'!$AD$11="Muy Alta",'Mapa final'!$AF$11="Leve"),CONCATENATE("R2C",'Mapa final'!$S$11),"")</f>
        <v/>
      </c>
      <c r="AG22" s="39" t="str">
        <f>IF(AND('Mapa final'!$AD$11="Muy Alta",'Mapa final'!$AF$11="Leve"),CONCATENATE("R2C",'Mapa final'!$S$11),"")</f>
        <v/>
      </c>
      <c r="AH22" s="40" t="str">
        <f>IF(AND('Mapa final'!$AD$11="Muy Alta",'Mapa final'!$AF$11="Catastrófico"),CONCATENATE("R2C",'Mapa final'!$S$11),"")</f>
        <v/>
      </c>
      <c r="AI22" s="189" t="str">
        <f>IF(AND('Mapa final'!$AD$11="Muy Alta",'Mapa final'!$AF$11="Catastrófico"),CONCATENATE("R2C",'Mapa final'!$S$11),"")</f>
        <v/>
      </c>
      <c r="AJ22" s="189" t="str">
        <f>IF(AND('Mapa final'!$AD$11="Muy Alta",'Mapa final'!$AF$11="Catastrófico"),CONCATENATE("R2C",'Mapa final'!$S$11),"")</f>
        <v/>
      </c>
      <c r="AK22" s="189" t="str">
        <f>IF(AND('Mapa final'!$AD$11="Muy Alta",'Mapa final'!$AF$11="Catastrófico"),CONCATENATE("R2C",'Mapa final'!$S$11),"")</f>
        <v/>
      </c>
      <c r="AL22" s="189" t="str">
        <f>IF(AND('Mapa final'!$AD$11="Muy Alta",'Mapa final'!$AF$11="Catastrófico"),CONCATENATE("R2C",'Mapa final'!$S$11),"")</f>
        <v/>
      </c>
      <c r="AM22" s="41" t="str">
        <f>IF(AND('Mapa final'!$AD$11="Muy Alta",'Mapa final'!$AF$11="Catastrófico"),CONCATENATE("R2C",'Mapa final'!$S$11),"")</f>
        <v/>
      </c>
      <c r="AN22" s="64"/>
      <c r="AO22" s="383"/>
      <c r="AP22" s="384"/>
      <c r="AQ22" s="384"/>
      <c r="AR22" s="384"/>
      <c r="AS22" s="384"/>
      <c r="AT22" s="385"/>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row>
    <row r="23" spans="1:76" ht="15" customHeight="1">
      <c r="A23" s="64"/>
      <c r="B23" s="294"/>
      <c r="C23" s="294"/>
      <c r="D23" s="295"/>
      <c r="E23" s="393"/>
      <c r="F23" s="392"/>
      <c r="G23" s="392"/>
      <c r="H23" s="392"/>
      <c r="I23" s="392"/>
      <c r="J23" s="51" t="str">
        <f>IF(AND('Mapa final'!$AD$11="Alta",'Mapa final'!$AF$11="Leve"),CONCATENATE("R2C",'Mapa final'!$S$11),"")</f>
        <v/>
      </c>
      <c r="K23" s="187" t="str">
        <f>IF(AND('Mapa final'!$AD$11="Alta",'Mapa final'!$AF$11="Leve"),CONCATENATE("R2C",'Mapa final'!$S$11),"")</f>
        <v/>
      </c>
      <c r="L23" s="187" t="str">
        <f>IF(AND('Mapa final'!$AD$11="Alta",'Mapa final'!$AF$11="Leve"),CONCATENATE("R2C",'Mapa final'!$S$11),"")</f>
        <v/>
      </c>
      <c r="M23" s="187" t="str">
        <f>IF(AND('Mapa final'!$AD$11="Alta",'Mapa final'!$AF$11="Leve"),CONCATENATE("R2C",'Mapa final'!$S$11),"")</f>
        <v/>
      </c>
      <c r="N23" s="187" t="str">
        <f>IF(AND('Mapa final'!$AD$11="Alta",'Mapa final'!$AF$11="Leve"),CONCATENATE("R2C",'Mapa final'!$S$11),"")</f>
        <v/>
      </c>
      <c r="O23" s="52" t="str">
        <f>IF(AND('Mapa final'!$AD$11="Alta",'Mapa final'!$AF$11="Leve"),CONCATENATE("R2C",'Mapa final'!$S$11),"")</f>
        <v/>
      </c>
      <c r="P23" s="51" t="str">
        <f>IF(AND('Mapa final'!$AD$11="Alta",'Mapa final'!$AF$11="Leve"),CONCATENATE("R2C",'Mapa final'!$S$11),"")</f>
        <v/>
      </c>
      <c r="Q23" s="187" t="str">
        <f>IF(AND('Mapa final'!$AD$11="Alta",'Mapa final'!$AF$11="Leve"),CONCATENATE("R2C",'Mapa final'!$S$11),"")</f>
        <v/>
      </c>
      <c r="R23" s="187" t="str">
        <f>IF(AND('Mapa final'!$AD$11="Alta",'Mapa final'!$AF$11="Leve"),CONCATENATE("R2C",'Mapa final'!$S$11),"")</f>
        <v/>
      </c>
      <c r="S23" s="187" t="str">
        <f>IF(AND('Mapa final'!$AD$11="Alta",'Mapa final'!$AF$11="Leve"),CONCATENATE("R2C",'Mapa final'!$S$11),"")</f>
        <v/>
      </c>
      <c r="T23" s="187" t="str">
        <f>IF(AND('Mapa final'!$AD$11="Alta",'Mapa final'!$AF$11="Leve"),CONCATENATE("R2C",'Mapa final'!$S$11),"")</f>
        <v/>
      </c>
      <c r="U23" s="52" t="str">
        <f>IF(AND('Mapa final'!$AD$11="Alta",'Mapa final'!$AF$11="Leve"),CONCATENATE("R2C",'Mapa final'!$S$11),"")</f>
        <v/>
      </c>
      <c r="V23" s="38" t="str">
        <f>IF(AND('Mapa final'!$AD$11="Muy Alta",'Mapa final'!$AF$11="Leve"),CONCATENATE("R2C",'Mapa final'!$S$11),"")</f>
        <v/>
      </c>
      <c r="W23" s="186" t="str">
        <f>IF(AND('Mapa final'!$AD$11="Muy Alta",'Mapa final'!$AF$11="Leve"),CONCATENATE("R2C",'Mapa final'!$S$11),"")</f>
        <v/>
      </c>
      <c r="X23" s="186" t="str">
        <f>IF(AND('Mapa final'!$AD$11="Muy Alta",'Mapa final'!$AF$11="Leve"),CONCATENATE("R2C",'Mapa final'!$S$11),"")</f>
        <v/>
      </c>
      <c r="Y23" s="186" t="str">
        <f>IF(AND('Mapa final'!$AD$11="Muy Alta",'Mapa final'!$AF$11="Leve"),CONCATENATE("R2C",'Mapa final'!$S$11),"")</f>
        <v/>
      </c>
      <c r="Z23" s="186" t="str">
        <f>IF(AND('Mapa final'!$AD$11="Muy Alta",'Mapa final'!$AF$11="Leve"),CONCATENATE("R2C",'Mapa final'!$S$11),"")</f>
        <v/>
      </c>
      <c r="AA23" s="39" t="str">
        <f>IF(AND('Mapa final'!$AD$11="Muy Alta",'Mapa final'!$AF$11="Leve"),CONCATENATE("R2C",'Mapa final'!$S$11),"")</f>
        <v/>
      </c>
      <c r="AB23" s="38" t="str">
        <f>IF(AND('Mapa final'!$AD$11="Muy Alta",'Mapa final'!$AF$11="Leve"),CONCATENATE("R2C",'Mapa final'!$S$11),"")</f>
        <v/>
      </c>
      <c r="AC23" s="186" t="str">
        <f>IF(AND('Mapa final'!$AD$11="Muy Alta",'Mapa final'!$AF$11="Leve"),CONCATENATE("R2C",'Mapa final'!$S$11),"")</f>
        <v/>
      </c>
      <c r="AD23" s="186" t="str">
        <f>IF(AND('Mapa final'!$AD$11="Muy Alta",'Mapa final'!$AF$11="Leve"),CONCATENATE("R2C",'Mapa final'!$S$11),"")</f>
        <v/>
      </c>
      <c r="AE23" s="186" t="str">
        <f>IF(AND('Mapa final'!$AD$11="Muy Alta",'Mapa final'!$AF$11="Leve"),CONCATENATE("R2C",'Mapa final'!$S$11),"")</f>
        <v/>
      </c>
      <c r="AF23" s="186" t="str">
        <f>IF(AND('Mapa final'!$AD$11="Muy Alta",'Mapa final'!$AF$11="Leve"),CONCATENATE("R2C",'Mapa final'!$S$11),"")</f>
        <v/>
      </c>
      <c r="AG23" s="39" t="str">
        <f>IF(AND('Mapa final'!$AD$11="Muy Alta",'Mapa final'!$AF$11="Leve"),CONCATENATE("R2C",'Mapa final'!$S$11),"")</f>
        <v/>
      </c>
      <c r="AH23" s="40" t="str">
        <f>IF(AND('Mapa final'!$AD$11="Muy Alta",'Mapa final'!$AF$11="Catastrófico"),CONCATENATE("R2C",'Mapa final'!$S$11),"")</f>
        <v/>
      </c>
      <c r="AI23" s="189" t="str">
        <f>IF(AND('Mapa final'!$AD$11="Muy Alta",'Mapa final'!$AF$11="Catastrófico"),CONCATENATE("R2C",'Mapa final'!$S$11),"")</f>
        <v/>
      </c>
      <c r="AJ23" s="189" t="str">
        <f>IF(AND('Mapa final'!$AD$11="Muy Alta",'Mapa final'!$AF$11="Catastrófico"),CONCATENATE("R2C",'Mapa final'!$S$11),"")</f>
        <v/>
      </c>
      <c r="AK23" s="189" t="str">
        <f>IF(AND('Mapa final'!$AD$11="Muy Alta",'Mapa final'!$AF$11="Catastrófico"),CONCATENATE("R2C",'Mapa final'!$S$11),"")</f>
        <v/>
      </c>
      <c r="AL23" s="189" t="str">
        <f>IF(AND('Mapa final'!$AD$11="Muy Alta",'Mapa final'!$AF$11="Catastrófico"),CONCATENATE("R2C",'Mapa final'!$S$11),"")</f>
        <v/>
      </c>
      <c r="AM23" s="41" t="str">
        <f>IF(AND('Mapa final'!$AD$11="Muy Alta",'Mapa final'!$AF$11="Catastrófico"),CONCATENATE("R2C",'Mapa final'!$S$11),"")</f>
        <v/>
      </c>
      <c r="AN23" s="64"/>
      <c r="AO23" s="383"/>
      <c r="AP23" s="384"/>
      <c r="AQ23" s="384"/>
      <c r="AR23" s="384"/>
      <c r="AS23" s="384"/>
      <c r="AT23" s="385"/>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row>
    <row r="24" spans="1:76" ht="15" customHeight="1">
      <c r="A24" s="64"/>
      <c r="B24" s="294"/>
      <c r="C24" s="294"/>
      <c r="D24" s="295"/>
      <c r="E24" s="393"/>
      <c r="F24" s="392"/>
      <c r="G24" s="392"/>
      <c r="H24" s="392"/>
      <c r="I24" s="392"/>
      <c r="J24" s="51" t="str">
        <f>IF(AND('Mapa final'!$AD$11="Alta",'Mapa final'!$AF$11="Leve"),CONCATENATE("R2C",'Mapa final'!$S$11),"")</f>
        <v/>
      </c>
      <c r="K24" s="187" t="str">
        <f>IF(AND('Mapa final'!$AD$11="Alta",'Mapa final'!$AF$11="Leve"),CONCATENATE("R2C",'Mapa final'!$S$11),"")</f>
        <v/>
      </c>
      <c r="L24" s="187" t="str">
        <f>IF(AND('Mapa final'!$AD$11="Alta",'Mapa final'!$AF$11="Leve"),CONCATENATE("R2C",'Mapa final'!$S$11),"")</f>
        <v/>
      </c>
      <c r="M24" s="187" t="str">
        <f>IF(AND('Mapa final'!$AD$11="Alta",'Mapa final'!$AF$11="Leve"),CONCATENATE("R2C",'Mapa final'!$S$11),"")</f>
        <v/>
      </c>
      <c r="N24" s="187" t="str">
        <f>IF(AND('Mapa final'!$AD$11="Alta",'Mapa final'!$AF$11="Leve"),CONCATENATE("R2C",'Mapa final'!$S$11),"")</f>
        <v/>
      </c>
      <c r="O24" s="52" t="str">
        <f>IF(AND('Mapa final'!$AD$11="Alta",'Mapa final'!$AF$11="Leve"),CONCATENATE("R2C",'Mapa final'!$S$11),"")</f>
        <v/>
      </c>
      <c r="P24" s="51" t="str">
        <f>IF(AND('Mapa final'!$AD$11="Alta",'Mapa final'!$AF$11="Leve"),CONCATENATE("R2C",'Mapa final'!$S$11),"")</f>
        <v/>
      </c>
      <c r="Q24" s="187" t="str">
        <f>IF(AND('Mapa final'!$AD$11="Alta",'Mapa final'!$AF$11="Leve"),CONCATENATE("R2C",'Mapa final'!$S$11),"")</f>
        <v/>
      </c>
      <c r="R24" s="187" t="str">
        <f>IF(AND('Mapa final'!$AD$11="Alta",'Mapa final'!$AF$11="Leve"),CONCATENATE("R2C",'Mapa final'!$S$11),"")</f>
        <v/>
      </c>
      <c r="S24" s="187" t="str">
        <f>IF(AND('Mapa final'!$AD$11="Alta",'Mapa final'!$AF$11="Leve"),CONCATENATE("R2C",'Mapa final'!$S$11),"")</f>
        <v/>
      </c>
      <c r="T24" s="187" t="str">
        <f>IF(AND('Mapa final'!$AD$11="Alta",'Mapa final'!$AF$11="Leve"),CONCATENATE("R2C",'Mapa final'!$S$11),"")</f>
        <v/>
      </c>
      <c r="U24" s="52" t="str">
        <f>IF(AND('Mapa final'!$AD$11="Alta",'Mapa final'!$AF$11="Leve"),CONCATENATE("R2C",'Mapa final'!$S$11),"")</f>
        <v/>
      </c>
      <c r="V24" s="38" t="str">
        <f>IF(AND('Mapa final'!$AD$11="Muy Alta",'Mapa final'!$AF$11="Leve"),CONCATENATE("R2C",'Mapa final'!$S$11),"")</f>
        <v/>
      </c>
      <c r="W24" s="186" t="str">
        <f>IF(AND('Mapa final'!$AD$11="Muy Alta",'Mapa final'!$AF$11="Leve"),CONCATENATE("R2C",'Mapa final'!$S$11),"")</f>
        <v/>
      </c>
      <c r="X24" s="186" t="str">
        <f>IF(AND('Mapa final'!$AD$11="Muy Alta",'Mapa final'!$AF$11="Leve"),CONCATENATE("R2C",'Mapa final'!$S$11),"")</f>
        <v/>
      </c>
      <c r="Y24" s="186" t="str">
        <f>IF(AND('Mapa final'!$AD$11="Muy Alta",'Mapa final'!$AF$11="Leve"),CONCATENATE("R2C",'Mapa final'!$S$11),"")</f>
        <v/>
      </c>
      <c r="Z24" s="186" t="str">
        <f>IF(AND('Mapa final'!$AD$11="Muy Alta",'Mapa final'!$AF$11="Leve"),CONCATENATE("R2C",'Mapa final'!$S$11),"")</f>
        <v/>
      </c>
      <c r="AA24" s="39" t="str">
        <f>IF(AND('Mapa final'!$AD$11="Muy Alta",'Mapa final'!$AF$11="Leve"),CONCATENATE("R2C",'Mapa final'!$S$11),"")</f>
        <v/>
      </c>
      <c r="AB24" s="38" t="str">
        <f>IF(AND('Mapa final'!$AD$11="Muy Alta",'Mapa final'!$AF$11="Leve"),CONCATENATE("R2C",'Mapa final'!$S$11),"")</f>
        <v/>
      </c>
      <c r="AC24" s="186" t="str">
        <f>IF(AND('Mapa final'!$AD$11="Muy Alta",'Mapa final'!$AF$11="Leve"),CONCATENATE("R2C",'Mapa final'!$S$11),"")</f>
        <v/>
      </c>
      <c r="AD24" s="186" t="str">
        <f>IF(AND('Mapa final'!$AD$11="Muy Alta",'Mapa final'!$AF$11="Leve"),CONCATENATE("R2C",'Mapa final'!$S$11),"")</f>
        <v/>
      </c>
      <c r="AE24" s="186" t="str">
        <f>IF(AND('Mapa final'!$AD$11="Muy Alta",'Mapa final'!$AF$11="Leve"),CONCATENATE("R2C",'Mapa final'!$S$11),"")</f>
        <v/>
      </c>
      <c r="AF24" s="186" t="str">
        <f>IF(AND('Mapa final'!$AD$11="Muy Alta",'Mapa final'!$AF$11="Leve"),CONCATENATE("R2C",'Mapa final'!$S$11),"")</f>
        <v/>
      </c>
      <c r="AG24" s="39" t="str">
        <f>IF(AND('Mapa final'!$AD$11="Muy Alta",'Mapa final'!$AF$11="Leve"),CONCATENATE("R2C",'Mapa final'!$S$11),"")</f>
        <v/>
      </c>
      <c r="AH24" s="40" t="str">
        <f>IF(AND('Mapa final'!$AD$11="Muy Alta",'Mapa final'!$AF$11="Catastrófico"),CONCATENATE("R2C",'Mapa final'!$S$11),"")</f>
        <v/>
      </c>
      <c r="AI24" s="189" t="str">
        <f>IF(AND('Mapa final'!$AD$11="Muy Alta",'Mapa final'!$AF$11="Catastrófico"),CONCATENATE("R2C",'Mapa final'!$S$11),"")</f>
        <v/>
      </c>
      <c r="AJ24" s="189" t="str">
        <f>IF(AND('Mapa final'!$AD$11="Muy Alta",'Mapa final'!$AF$11="Catastrófico"),CONCATENATE("R2C",'Mapa final'!$S$11),"")</f>
        <v/>
      </c>
      <c r="AK24" s="189" t="str">
        <f>IF(AND('Mapa final'!$AD$11="Muy Alta",'Mapa final'!$AF$11="Catastrófico"),CONCATENATE("R2C",'Mapa final'!$S$11),"")</f>
        <v/>
      </c>
      <c r="AL24" s="189" t="str">
        <f>IF(AND('Mapa final'!$AD$11="Muy Alta",'Mapa final'!$AF$11="Catastrófico"),CONCATENATE("R2C",'Mapa final'!$S$11),"")</f>
        <v/>
      </c>
      <c r="AM24" s="41" t="str">
        <f>IF(AND('Mapa final'!$AD$11="Muy Alta",'Mapa final'!$AF$11="Catastrófico"),CONCATENATE("R2C",'Mapa final'!$S$11),"")</f>
        <v/>
      </c>
      <c r="AN24" s="64"/>
      <c r="AO24" s="383"/>
      <c r="AP24" s="384"/>
      <c r="AQ24" s="384"/>
      <c r="AR24" s="384"/>
      <c r="AS24" s="384"/>
      <c r="AT24" s="385"/>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row>
    <row r="25" spans="1:76" ht="15.75" customHeight="1" thickBot="1">
      <c r="A25" s="64"/>
      <c r="B25" s="294"/>
      <c r="C25" s="294"/>
      <c r="D25" s="295"/>
      <c r="E25" s="394"/>
      <c r="F25" s="395"/>
      <c r="G25" s="395"/>
      <c r="H25" s="395"/>
      <c r="I25" s="395"/>
      <c r="J25" s="53" t="str">
        <f>IF(AND('Mapa final'!$AD$11="Alta",'Mapa final'!$AF$11="Leve"),CONCATENATE("R2C",'Mapa final'!$S$11),"")</f>
        <v/>
      </c>
      <c r="K25" s="54" t="str">
        <f>IF(AND('Mapa final'!$AD$11="Alta",'Mapa final'!$AF$11="Leve"),CONCATENATE("R2C",'Mapa final'!$S$11),"")</f>
        <v/>
      </c>
      <c r="L25" s="54" t="str">
        <f>IF(AND('Mapa final'!$AD$11="Alta",'Mapa final'!$AF$11="Leve"),CONCATENATE("R2C",'Mapa final'!$S$11),"")</f>
        <v/>
      </c>
      <c r="M25" s="54" t="str">
        <f>IF(AND('Mapa final'!$AD$11="Alta",'Mapa final'!$AF$11="Leve"),CONCATENATE("R2C",'Mapa final'!$S$11),"")</f>
        <v/>
      </c>
      <c r="N25" s="54" t="str">
        <f>IF(AND('Mapa final'!$AD$11="Alta",'Mapa final'!$AF$11="Leve"),CONCATENATE("R2C",'Mapa final'!$S$11),"")</f>
        <v/>
      </c>
      <c r="O25" s="55" t="str">
        <f>IF(AND('Mapa final'!$AD$11="Alta",'Mapa final'!$AF$11="Leve"),CONCATENATE("R2C",'Mapa final'!$S$11),"")</f>
        <v/>
      </c>
      <c r="P25" s="53" t="str">
        <f>IF(AND('Mapa final'!$AD$11="Alta",'Mapa final'!$AF$11="Leve"),CONCATENATE("R2C",'Mapa final'!$S$11),"")</f>
        <v/>
      </c>
      <c r="Q25" s="54" t="str">
        <f>IF(AND('Mapa final'!$AD$11="Alta",'Mapa final'!$AF$11="Leve"),CONCATENATE("R2C",'Mapa final'!$S$11),"")</f>
        <v/>
      </c>
      <c r="R25" s="54" t="str">
        <f>IF(AND('Mapa final'!$AD$11="Alta",'Mapa final'!$AF$11="Leve"),CONCATENATE("R2C",'Mapa final'!$S$11),"")</f>
        <v/>
      </c>
      <c r="S25" s="54" t="str">
        <f>IF(AND('Mapa final'!$AD$11="Alta",'Mapa final'!$AF$11="Leve"),CONCATENATE("R2C",'Mapa final'!$S$11),"")</f>
        <v/>
      </c>
      <c r="T25" s="54" t="str">
        <f>IF(AND('Mapa final'!$AD$11="Alta",'Mapa final'!$AF$11="Leve"),CONCATENATE("R2C",'Mapa final'!$S$11),"")</f>
        <v/>
      </c>
      <c r="U25" s="55" t="str">
        <f>IF(AND('Mapa final'!$AD$11="Alta",'Mapa final'!$AF$11="Leve"),CONCATENATE("R2C",'Mapa final'!$S$11),"")</f>
        <v/>
      </c>
      <c r="V25" s="42" t="str">
        <f>IF(AND('Mapa final'!$AD$11="Muy Alta",'Mapa final'!$AF$11="Leve"),CONCATENATE("R2C",'Mapa final'!$S$11),"")</f>
        <v/>
      </c>
      <c r="W25" s="43" t="str">
        <f>IF(AND('Mapa final'!$AD$11="Muy Alta",'Mapa final'!$AF$11="Leve"),CONCATENATE("R2C",'Mapa final'!$S$11),"")</f>
        <v/>
      </c>
      <c r="X25" s="43" t="str">
        <f>IF(AND('Mapa final'!$AD$11="Muy Alta",'Mapa final'!$AF$11="Leve"),CONCATENATE("R2C",'Mapa final'!$S$11),"")</f>
        <v/>
      </c>
      <c r="Y25" s="43" t="str">
        <f>IF(AND('Mapa final'!$AD$11="Muy Alta",'Mapa final'!$AF$11="Leve"),CONCATENATE("R2C",'Mapa final'!$S$11),"")</f>
        <v/>
      </c>
      <c r="Z25" s="43" t="str">
        <f>IF(AND('Mapa final'!$AD$11="Muy Alta",'Mapa final'!$AF$11="Leve"),CONCATENATE("R2C",'Mapa final'!$S$11),"")</f>
        <v/>
      </c>
      <c r="AA25" s="44" t="str">
        <f>IF(AND('Mapa final'!$AD$11="Muy Alta",'Mapa final'!$AF$11="Leve"),CONCATENATE("R2C",'Mapa final'!$S$11),"")</f>
        <v/>
      </c>
      <c r="AB25" s="42" t="str">
        <f>IF(AND('Mapa final'!$AD$11="Muy Alta",'Mapa final'!$AF$11="Leve"),CONCATENATE("R2C",'Mapa final'!$S$11),"")</f>
        <v/>
      </c>
      <c r="AC25" s="43" t="str">
        <f>IF(AND('Mapa final'!$AD$11="Muy Alta",'Mapa final'!$AF$11="Leve"),CONCATENATE("R2C",'Mapa final'!$S$11),"")</f>
        <v/>
      </c>
      <c r="AD25" s="43" t="str">
        <f>IF(AND('Mapa final'!$AD$11="Muy Alta",'Mapa final'!$AF$11="Leve"),CONCATENATE("R2C",'Mapa final'!$S$11),"")</f>
        <v/>
      </c>
      <c r="AE25" s="43" t="str">
        <f>IF(AND('Mapa final'!$AD$11="Muy Alta",'Mapa final'!$AF$11="Leve"),CONCATENATE("R2C",'Mapa final'!$S$11),"")</f>
        <v/>
      </c>
      <c r="AF25" s="43" t="str">
        <f>IF(AND('Mapa final'!$AD$11="Muy Alta",'Mapa final'!$AF$11="Leve"),CONCATENATE("R2C",'Mapa final'!$S$11),"")</f>
        <v/>
      </c>
      <c r="AG25" s="44" t="str">
        <f>IF(AND('Mapa final'!$AD$11="Muy Alta",'Mapa final'!$AF$11="Leve"),CONCATENATE("R2C",'Mapa final'!$S$11),"")</f>
        <v/>
      </c>
      <c r="AH25" s="45" t="str">
        <f>IF(AND('Mapa final'!$AD$11="Muy Alta",'Mapa final'!$AF$11="Catastrófico"),CONCATENATE("R2C",'Mapa final'!$S$11),"")</f>
        <v/>
      </c>
      <c r="AI25" s="46" t="str">
        <f>IF(AND('Mapa final'!$AD$11="Muy Alta",'Mapa final'!$AF$11="Catastrófico"),CONCATENATE("R2C",'Mapa final'!$S$11),"")</f>
        <v/>
      </c>
      <c r="AJ25" s="46" t="str">
        <f>IF(AND('Mapa final'!$AD$11="Muy Alta",'Mapa final'!$AF$11="Catastrófico"),CONCATENATE("R2C",'Mapa final'!$S$11),"")</f>
        <v/>
      </c>
      <c r="AK25" s="46" t="str">
        <f>IF(AND('Mapa final'!$AD$11="Muy Alta",'Mapa final'!$AF$11="Catastrófico"),CONCATENATE("R2C",'Mapa final'!$S$11),"")</f>
        <v/>
      </c>
      <c r="AL25" s="46" t="str">
        <f>IF(AND('Mapa final'!$AD$11="Muy Alta",'Mapa final'!$AF$11="Catastrófico"),CONCATENATE("R2C",'Mapa final'!$S$11),"")</f>
        <v/>
      </c>
      <c r="AM25" s="47" t="str">
        <f>IF(AND('Mapa final'!$AD$11="Muy Alta",'Mapa final'!$AF$11="Catastrófico"),CONCATENATE("R2C",'Mapa final'!$S$11),"")</f>
        <v/>
      </c>
      <c r="AN25" s="64"/>
      <c r="AO25" s="386"/>
      <c r="AP25" s="387"/>
      <c r="AQ25" s="387"/>
      <c r="AR25" s="387"/>
      <c r="AS25" s="387"/>
      <c r="AT25" s="388"/>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row>
    <row r="26" spans="1:76" ht="15" customHeight="1">
      <c r="A26" s="64"/>
      <c r="B26" s="294"/>
      <c r="C26" s="294"/>
      <c r="D26" s="295"/>
      <c r="E26" s="389" t="s">
        <v>116</v>
      </c>
      <c r="F26" s="390"/>
      <c r="G26" s="390"/>
      <c r="H26" s="390"/>
      <c r="I26" s="407"/>
      <c r="J26" s="48" t="str">
        <f>IF(AND('Mapa final'!$AD$11="Alta",'Mapa final'!$AF$11="Leve"),CONCATENATE("R2C",'Mapa final'!$S$11),"")</f>
        <v/>
      </c>
      <c r="K26" s="49" t="str">
        <f>IF(AND('Mapa final'!$AD$11="Alta",'Mapa final'!$AF$11="Leve"),CONCATENATE("R2C",'Mapa final'!$S$11),"")</f>
        <v/>
      </c>
      <c r="L26" s="49" t="str">
        <f>IF(AND('Mapa final'!$AD$11="Alta",'Mapa final'!$AF$11="Leve"),CONCATENATE("R2C",'Mapa final'!$S$11),"")</f>
        <v/>
      </c>
      <c r="M26" s="49" t="str">
        <f>IF(AND('Mapa final'!$AD$11="Alta",'Mapa final'!$AF$11="Leve"),CONCATENATE("R2C",'Mapa final'!$S$11),"")</f>
        <v/>
      </c>
      <c r="N26" s="49" t="str">
        <f>IF(AND('Mapa final'!$AD$11="Alta",'Mapa final'!$AF$11="Leve"),CONCATENATE("R2C",'Mapa final'!$S$11),"")</f>
        <v/>
      </c>
      <c r="O26" s="50" t="str">
        <f>IF(AND('Mapa final'!$AD$11="Alta",'Mapa final'!$AF$11="Leve"),CONCATENATE("R2C",'Mapa final'!$S$11),"")</f>
        <v/>
      </c>
      <c r="P26" s="48" t="str">
        <f>IF(AND('Mapa final'!$AD$11="Alta",'Mapa final'!$AF$11="Leve"),CONCATENATE("R2C",'Mapa final'!$S$11),"")</f>
        <v/>
      </c>
      <c r="Q26" s="49" t="str">
        <f>IF(AND('Mapa final'!$AD$11="Alta",'Mapa final'!$AF$11="Leve"),CONCATENATE("R2C",'Mapa final'!$S$11),"")</f>
        <v/>
      </c>
      <c r="R26" s="49" t="str">
        <f>IF(AND('Mapa final'!$AD$11="Alta",'Mapa final'!$AF$11="Leve"),CONCATENATE("R2C",'Mapa final'!$S$11),"")</f>
        <v/>
      </c>
      <c r="S26" s="49" t="str">
        <f>IF(AND('Mapa final'!$AD$11="Alta",'Mapa final'!$AF$11="Leve"),CONCATENATE("R2C",'Mapa final'!$S$11),"")</f>
        <v/>
      </c>
      <c r="T26" s="49" t="str">
        <f>IF(AND('Mapa final'!$AD$11="Alta",'Mapa final'!$AF$11="Leve"),CONCATENATE("R2C",'Mapa final'!$S$11),"")</f>
        <v/>
      </c>
      <c r="U26" s="50" t="str">
        <f>IF(AND('Mapa final'!$AD$11="Alta",'Mapa final'!$AF$11="Leve"),CONCATENATE("R2C",'Mapa final'!$S$11),"")</f>
        <v/>
      </c>
      <c r="V26" s="48" t="str">
        <f>IF(AND('Mapa final'!$AD$11="Alta",'Mapa final'!$AF$11="Leve"),CONCATENATE("R2C",'Mapa final'!$S$11),"")</f>
        <v/>
      </c>
      <c r="W26" s="49" t="str">
        <f>IF(AND('Mapa final'!$AD$11="Alta",'Mapa final'!$AF$11="Leve"),CONCATENATE("R2C",'Mapa final'!$S$11),"")</f>
        <v/>
      </c>
      <c r="X26" s="49" t="str">
        <f>IF(AND('Mapa final'!$AD$11="Alta",'Mapa final'!$AF$11="Leve"),CONCATENATE("R2C",'Mapa final'!$S$11),"")</f>
        <v/>
      </c>
      <c r="Y26" s="49" t="str">
        <f>IF(AND('Mapa final'!$AD$11="Alta",'Mapa final'!$AF$11="Leve"),CONCATENATE("R2C",'Mapa final'!$S$11),"")</f>
        <v/>
      </c>
      <c r="Z26" s="49" t="str">
        <f>IF(AND('Mapa final'!$AD$11="Alta",'Mapa final'!$AF$11="Leve"),CONCATENATE("R2C",'Mapa final'!$S$11),"")</f>
        <v/>
      </c>
      <c r="AA26" s="50" t="str">
        <f>IF(AND('Mapa final'!$AD$11="Alta",'Mapa final'!$AF$11="Leve"),CONCATENATE("R2C",'Mapa final'!$S$11),"")</f>
        <v/>
      </c>
      <c r="AB26" s="32" t="str">
        <f>IF(AND('Mapa final'!$AD$11="Muy Alta",'Mapa final'!$AF$11="Leve"),CONCATENATE("R2C",'Mapa final'!$S$11),"")</f>
        <v/>
      </c>
      <c r="AC26" s="33" t="str">
        <f>IF(AND('Mapa final'!$AD$11="Muy Alta",'Mapa final'!$AF$11="Leve"),CONCATENATE("R2C",'Mapa final'!$S$11),"")</f>
        <v/>
      </c>
      <c r="AD26" s="33" t="str">
        <f>IF(AND('Mapa final'!$AD$11="Muy Alta",'Mapa final'!$AF$11="Leve"),CONCATENATE("R2C",'Mapa final'!$S$11),"")</f>
        <v/>
      </c>
      <c r="AE26" s="33" t="str">
        <f>IF(AND('Mapa final'!$AD$11="Muy Alta",'Mapa final'!$AF$11="Leve"),CONCATENATE("R2C",'Mapa final'!$S$11),"")</f>
        <v/>
      </c>
      <c r="AF26" s="33" t="str">
        <f>IF(AND('Mapa final'!$AD$11="Muy Alta",'Mapa final'!$AF$11="Leve"),CONCATENATE("R2C",'Mapa final'!$S$11),"")</f>
        <v/>
      </c>
      <c r="AG26" s="34" t="str">
        <f>IF(AND('Mapa final'!$AD$11="Muy Alta",'Mapa final'!$AF$11="Leve"),CONCATENATE("R2C",'Mapa final'!$S$11),"")</f>
        <v/>
      </c>
      <c r="AH26" s="35" t="str">
        <f>IF(AND('Mapa final'!$AD$11="Muy Alta",'Mapa final'!$AF$11="Catastrófico"),CONCATENATE("R2C",'Mapa final'!$S$11),"")</f>
        <v/>
      </c>
      <c r="AI26" s="36" t="str">
        <f>IF(AND('Mapa final'!$AD$11="Muy Alta",'Mapa final'!$AF$11="Catastrófico"),CONCATENATE("R2C",'Mapa final'!$S$11),"")</f>
        <v/>
      </c>
      <c r="AJ26" s="36" t="str">
        <f>IF(AND('Mapa final'!$AD$11="Muy Alta",'Mapa final'!$AF$11="Catastrófico"),CONCATENATE("R2C",'Mapa final'!$S$11),"")</f>
        <v/>
      </c>
      <c r="AK26" s="36" t="str">
        <f>IF(AND('Mapa final'!$AD$11="Muy Alta",'Mapa final'!$AF$11="Catastrófico"),CONCATENATE("R2C",'Mapa final'!$S$11),"")</f>
        <v/>
      </c>
      <c r="AL26" s="36" t="str">
        <f>IF(AND('Mapa final'!$AD$11="Muy Alta",'Mapa final'!$AF$11="Catastrófico"),CONCATENATE("R2C",'Mapa final'!$S$11),"")</f>
        <v/>
      </c>
      <c r="AM26" s="37" t="str">
        <f>IF(AND('Mapa final'!$AD$11="Muy Alta",'Mapa final'!$AF$11="Catastrófico"),CONCATENATE("R2C",'Mapa final'!$S$11),"")</f>
        <v/>
      </c>
      <c r="AN26" s="64"/>
      <c r="AO26" s="419" t="s">
        <v>80</v>
      </c>
      <c r="AP26" s="420"/>
      <c r="AQ26" s="420"/>
      <c r="AR26" s="420"/>
      <c r="AS26" s="420"/>
      <c r="AT26" s="421"/>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row>
    <row r="27" spans="1:76" ht="15" customHeight="1">
      <c r="A27" s="64"/>
      <c r="B27" s="294"/>
      <c r="C27" s="294"/>
      <c r="D27" s="295"/>
      <c r="E27" s="391"/>
      <c r="F27" s="392"/>
      <c r="G27" s="392"/>
      <c r="H27" s="392"/>
      <c r="I27" s="408"/>
      <c r="J27" s="51" t="str">
        <f>IF(AND('Mapa final'!$AD$11="Alta",'Mapa final'!$AF$11="Leve"),CONCATENATE("R2C",'Mapa final'!$S$11),"")</f>
        <v/>
      </c>
      <c r="K27" s="187" t="str">
        <f>IF(AND('Mapa final'!$AD$11="Alta",'Mapa final'!$AF$11="Leve"),CONCATENATE("R2C",'Mapa final'!$S$11),"")</f>
        <v/>
      </c>
      <c r="L27" s="187" t="str">
        <f>IF(AND('Mapa final'!$AD$11="Alta",'Mapa final'!$AF$11="Leve"),CONCATENATE("R2C",'Mapa final'!$S$11),"")</f>
        <v/>
      </c>
      <c r="M27" s="187" t="str">
        <f>IF(AND('Mapa final'!$AD$11="Alta",'Mapa final'!$AF$11="Leve"),CONCATENATE("R2C",'Mapa final'!$S$11),"")</f>
        <v/>
      </c>
      <c r="N27" s="187" t="str">
        <f>IF(AND('Mapa final'!$AD$11="Alta",'Mapa final'!$AF$11="Leve"),CONCATENATE("R2C",'Mapa final'!$S$11),"")</f>
        <v/>
      </c>
      <c r="O27" s="52" t="str">
        <f>IF(AND('Mapa final'!$AD$11="Alta",'Mapa final'!$AF$11="Leve"),CONCATENATE("R2C",'Mapa final'!$S$11),"")</f>
        <v/>
      </c>
      <c r="P27" s="51" t="str">
        <f>IF(AND('Mapa final'!$AD$11="Alta",'Mapa final'!$AF$11="Leve"),CONCATENATE("R2C",'Mapa final'!$S$11),"")</f>
        <v/>
      </c>
      <c r="Q27" s="187" t="str">
        <f>IF(AND('Mapa final'!$AD$11="Alta",'Mapa final'!$AF$11="Leve"),CONCATENATE("R2C",'Mapa final'!$S$11),"")</f>
        <v/>
      </c>
      <c r="R27" s="187" t="str">
        <f>IF(AND('Mapa final'!$AD$11="Alta",'Mapa final'!$AF$11="Leve"),CONCATENATE("R2C",'Mapa final'!$S$11),"")</f>
        <v/>
      </c>
      <c r="S27" s="187" t="str">
        <f>IF(AND('Mapa final'!$AD$11="Alta",'Mapa final'!$AF$11="Leve"),CONCATENATE("R2C",'Mapa final'!$S$11),"")</f>
        <v/>
      </c>
      <c r="T27" s="187" t="str">
        <f>IF(AND('Mapa final'!$AD$11="Alta",'Mapa final'!$AF$11="Leve"),CONCATENATE("R2C",'Mapa final'!$S$11),"")</f>
        <v/>
      </c>
      <c r="U27" s="52" t="str">
        <f>IF(AND('Mapa final'!$AD$11="Alta",'Mapa final'!$AF$11="Leve"),CONCATENATE("R2C",'Mapa final'!$S$11),"")</f>
        <v/>
      </c>
      <c r="V27" s="51" t="str">
        <f>IF(AND('Mapa final'!$AD$11="Alta",'Mapa final'!$AF$11="Leve"),CONCATENATE("R2C",'Mapa final'!$S$11),"")</f>
        <v/>
      </c>
      <c r="W27" s="187" t="str">
        <f>IF(AND('Mapa final'!$AD$11="Alta",'Mapa final'!$AF$11="Leve"),CONCATENATE("R2C",'Mapa final'!$S$11),"")</f>
        <v/>
      </c>
      <c r="X27" s="187" t="str">
        <f>IF(AND('Mapa final'!$AD$11="Alta",'Mapa final'!$AF$11="Leve"),CONCATENATE("R2C",'Mapa final'!$S$11),"")</f>
        <v/>
      </c>
      <c r="Y27" s="187" t="str">
        <f>IF(AND('Mapa final'!$AD$11="Alta",'Mapa final'!$AF$11="Leve"),CONCATENATE("R2C",'Mapa final'!$S$11),"")</f>
        <v/>
      </c>
      <c r="Z27" s="187" t="str">
        <f>IF(AND('Mapa final'!$AD$11="Alta",'Mapa final'!$AF$11="Leve"),CONCATENATE("R2C",'Mapa final'!$S$11),"")</f>
        <v/>
      </c>
      <c r="AA27" s="52" t="str">
        <f>IF(AND('Mapa final'!$AD$11="Alta",'Mapa final'!$AF$11="Leve"),CONCATENATE("R2C",'Mapa final'!$S$11),"")</f>
        <v/>
      </c>
      <c r="AB27" s="38" t="str">
        <f>IF(AND('Mapa final'!$AD$11="Muy Alta",'Mapa final'!$AF$11="Leve"),CONCATENATE("R2C",'Mapa final'!$S$11),"")</f>
        <v/>
      </c>
      <c r="AC27" s="186" t="str">
        <f>IF(AND('Mapa final'!$AD$11="Muy Alta",'Mapa final'!$AF$11="Leve"),CONCATENATE("R2C",'Mapa final'!$S$11),"")</f>
        <v/>
      </c>
      <c r="AD27" s="186" t="str">
        <f>IF(AND('Mapa final'!$AD$11="Muy Alta",'Mapa final'!$AF$11="Leve"),CONCATENATE("R2C",'Mapa final'!$S$11),"")</f>
        <v/>
      </c>
      <c r="AE27" s="186" t="str">
        <f>IF(AND('Mapa final'!$AD$11="Muy Alta",'Mapa final'!$AF$11="Leve"),CONCATENATE("R2C",'Mapa final'!$S$11),"")</f>
        <v/>
      </c>
      <c r="AF27" s="186" t="str">
        <f>IF(AND('Mapa final'!$AD$11="Muy Alta",'Mapa final'!$AF$11="Leve"),CONCATENATE("R2C",'Mapa final'!$S$11),"")</f>
        <v/>
      </c>
      <c r="AG27" s="39" t="str">
        <f>IF(AND('Mapa final'!$AD$11="Muy Alta",'Mapa final'!$AF$11="Leve"),CONCATENATE("R2C",'Mapa final'!$S$11),"")</f>
        <v/>
      </c>
      <c r="AH27" s="40" t="str">
        <f>IF(AND('Mapa final'!$AD$11="Muy Alta",'Mapa final'!$AF$11="Catastrófico"),CONCATENATE("R2C",'Mapa final'!$S$11),"")</f>
        <v/>
      </c>
      <c r="AI27" s="189" t="str">
        <f>IF(AND('Mapa final'!$AD$11="Muy Alta",'Mapa final'!$AF$11="Catastrófico"),CONCATENATE("R2C",'Mapa final'!$S$11),"")</f>
        <v/>
      </c>
      <c r="AJ27" s="189" t="str">
        <f>IF(AND('Mapa final'!$AD$11="Muy Alta",'Mapa final'!$AF$11="Catastrófico"),CONCATENATE("R2C",'Mapa final'!$S$11),"")</f>
        <v/>
      </c>
      <c r="AK27" s="189" t="str">
        <f>IF(AND('Mapa final'!$AD$11="Muy Alta",'Mapa final'!$AF$11="Catastrófico"),CONCATENATE("R2C",'Mapa final'!$S$11),"")</f>
        <v/>
      </c>
      <c r="AL27" s="189" t="str">
        <f>IF(AND('Mapa final'!$AD$11="Muy Alta",'Mapa final'!$AF$11="Catastrófico"),CONCATENATE("R2C",'Mapa final'!$S$11),"")</f>
        <v/>
      </c>
      <c r="AM27" s="41" t="str">
        <f>IF(AND('Mapa final'!$AD$11="Muy Alta",'Mapa final'!$AF$11="Catastrófico"),CONCATENATE("R2C",'Mapa final'!$S$11),"")</f>
        <v/>
      </c>
      <c r="AN27" s="64"/>
      <c r="AO27" s="422"/>
      <c r="AP27" s="423"/>
      <c r="AQ27" s="423"/>
      <c r="AR27" s="423"/>
      <c r="AS27" s="423"/>
      <c r="AT27" s="42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row>
    <row r="28" spans="1:76" ht="15" customHeight="1">
      <c r="A28" s="64"/>
      <c r="B28" s="294"/>
      <c r="C28" s="294"/>
      <c r="D28" s="295"/>
      <c r="E28" s="393"/>
      <c r="F28" s="392"/>
      <c r="G28" s="392"/>
      <c r="H28" s="392"/>
      <c r="I28" s="408"/>
      <c r="J28" s="51" t="str">
        <f>IF(AND('Mapa final'!$AD$11="Alta",'Mapa final'!$AF$11="Leve"),CONCATENATE("R2C",'Mapa final'!$S$11),"")</f>
        <v/>
      </c>
      <c r="K28" s="187" t="str">
        <f>IF(AND('Mapa final'!$AD$11="Alta",'Mapa final'!$AF$11="Leve"),CONCATENATE("R2C",'Mapa final'!$S$11),"")</f>
        <v/>
      </c>
      <c r="L28" s="187" t="str">
        <f>IF(AND('Mapa final'!$AD$11="Alta",'Mapa final'!$AF$11="Leve"),CONCATENATE("R2C",'Mapa final'!$S$11),"")</f>
        <v/>
      </c>
      <c r="M28" s="187" t="str">
        <f>IF(AND('Mapa final'!$AD$11="Alta",'Mapa final'!$AF$11="Leve"),CONCATENATE("R2C",'Mapa final'!$S$11),"")</f>
        <v/>
      </c>
      <c r="N28" s="187" t="str">
        <f>IF(AND('Mapa final'!$AD$11="Alta",'Mapa final'!$AF$11="Leve"),CONCATENATE("R2C",'Mapa final'!$S$11),"")</f>
        <v/>
      </c>
      <c r="O28" s="52" t="str">
        <f>IF(AND('Mapa final'!$AD$11="Alta",'Mapa final'!$AF$11="Leve"),CONCATENATE("R2C",'Mapa final'!$S$11),"")</f>
        <v/>
      </c>
      <c r="P28" s="51" t="str">
        <f>IF(AND('Mapa final'!$AD$11="Alta",'Mapa final'!$AF$11="Leve"),CONCATENATE("R2C",'Mapa final'!$S$11),"")</f>
        <v/>
      </c>
      <c r="Q28" s="187" t="str">
        <f>IF(AND('Mapa final'!$AD$11="Alta",'Mapa final'!$AF$11="Leve"),CONCATENATE("R2C",'Mapa final'!$S$11),"")</f>
        <v/>
      </c>
      <c r="R28" s="187" t="str">
        <f>IF(AND('Mapa final'!$AD$11="Alta",'Mapa final'!$AF$11="Leve"),CONCATENATE("R2C",'Mapa final'!$S$11),"")</f>
        <v/>
      </c>
      <c r="S28" s="187" t="str">
        <f>IF(AND('Mapa final'!$AD$11="Alta",'Mapa final'!$AF$11="Leve"),CONCATENATE("R2C",'Mapa final'!$S$11),"")</f>
        <v/>
      </c>
      <c r="T28" s="187" t="str">
        <f>IF(AND('Mapa final'!$AD$11="Alta",'Mapa final'!$AF$11="Leve"),CONCATENATE("R2C",'Mapa final'!$S$11),"")</f>
        <v/>
      </c>
      <c r="U28" s="52" t="str">
        <f>IF(AND('Mapa final'!$AD$11="Alta",'Mapa final'!$AF$11="Leve"),CONCATENATE("R2C",'Mapa final'!$S$11),"")</f>
        <v/>
      </c>
      <c r="V28" s="51" t="str">
        <f>IF(AND('Mapa final'!$AD$11="Alta",'Mapa final'!$AF$11="Leve"),CONCATENATE("R2C",'Mapa final'!$S$11),"")</f>
        <v/>
      </c>
      <c r="W28" s="187" t="str">
        <f>IF(AND('Mapa final'!$AD$11="Alta",'Mapa final'!$AF$11="Leve"),CONCATENATE("R2C",'Mapa final'!$S$11),"")</f>
        <v/>
      </c>
      <c r="X28" s="187" t="str">
        <f>IF(AND('Mapa final'!$AD$11="baja",'Mapa final'!$AF$11="moderado"),CONCATENATE("R1C",'Mapa final'!$S$11),"")</f>
        <v>R1C1</v>
      </c>
      <c r="Y28" s="187" t="str">
        <f>IF(AND('Mapa final'!$AD$11="Alta",'Mapa final'!$AF$11="Leve"),CONCATENATE("R2C",'Mapa final'!$S$11),"")</f>
        <v/>
      </c>
      <c r="Z28" s="187" t="str">
        <f>IF(AND('Mapa final'!$AD$11="Alta",'Mapa final'!$AF$11="Leve"),CONCATENATE("R2C",'Mapa final'!$S$11),"")</f>
        <v/>
      </c>
      <c r="AA28" s="52" t="str">
        <f>IF(AND('Mapa final'!$AD$11="Alta",'Mapa final'!$AF$11="Leve"),CONCATENATE("R2C",'Mapa final'!$S$11),"")</f>
        <v/>
      </c>
      <c r="AB28" s="38" t="str">
        <f>IF(AND('Mapa final'!$AD$11="Muy Alta",'Mapa final'!$AF$11="Leve"),CONCATENATE("R2C",'Mapa final'!$S$11),"")</f>
        <v/>
      </c>
      <c r="AC28" s="186" t="str">
        <f>IF(AND('Mapa final'!$AD$11="Muy Alta",'Mapa final'!$AF$11="Leve"),CONCATENATE("R2C",'Mapa final'!$S$11),"")</f>
        <v/>
      </c>
      <c r="AD28" s="186" t="str">
        <f>IF(AND('Mapa final'!$AD$11="Muy Alta",'Mapa final'!$AF$11="Leve"),CONCATENATE("R2C",'Mapa final'!$S$11),"")</f>
        <v/>
      </c>
      <c r="AE28" s="186" t="str">
        <f>IF(AND('Mapa final'!$AD$11="Muy Alta",'Mapa final'!$AF$11="Leve"),CONCATENATE("R2C",'Mapa final'!$S$11),"")</f>
        <v/>
      </c>
      <c r="AF28" s="186" t="str">
        <f>IF(AND('Mapa final'!$AD$11="Muy Alta",'Mapa final'!$AF$11="Leve"),CONCATENATE("R2C",'Mapa final'!$S$11),"")</f>
        <v/>
      </c>
      <c r="AG28" s="39" t="str">
        <f>IF(AND('Mapa final'!$AD$11="Muy Alta",'Mapa final'!$AF$11="Leve"),CONCATENATE("R2C",'Mapa final'!$S$11),"")</f>
        <v/>
      </c>
      <c r="AH28" s="40" t="str">
        <f>IF(AND('Mapa final'!$AD$11="Muy Alta",'Mapa final'!$AF$11="Catastrófico"),CONCATENATE("R2C",'Mapa final'!$S$11),"")</f>
        <v/>
      </c>
      <c r="AI28" s="189" t="str">
        <f>IF(AND('Mapa final'!$AD$11="Muy Alta",'Mapa final'!$AF$11="Catastrófico"),CONCATENATE("R2C",'Mapa final'!$S$11),"")</f>
        <v/>
      </c>
      <c r="AJ28" s="189" t="str">
        <f>IF(AND('Mapa final'!$AD$11="Muy Alta",'Mapa final'!$AF$11="Catastrófico"),CONCATENATE("R2C",'Mapa final'!$S$11),"")</f>
        <v/>
      </c>
      <c r="AK28" s="189" t="str">
        <f>IF(AND('Mapa final'!$AD$11="Muy Alta",'Mapa final'!$AF$11="Catastrófico"),CONCATENATE("R2C",'Mapa final'!$S$11),"")</f>
        <v/>
      </c>
      <c r="AL28" s="189" t="str">
        <f>IF(AND('Mapa final'!$AD$11="Muy Alta",'Mapa final'!$AF$11="Catastrófico"),CONCATENATE("R2C",'Mapa final'!$S$11),"")</f>
        <v/>
      </c>
      <c r="AM28" s="41" t="str">
        <f>IF(AND('Mapa final'!$AD$11="Muy Alta",'Mapa final'!$AF$11="Catastrófico"),CONCATENATE("R2C",'Mapa final'!$S$11),"")</f>
        <v/>
      </c>
      <c r="AN28" s="64"/>
      <c r="AO28" s="422"/>
      <c r="AP28" s="423"/>
      <c r="AQ28" s="423"/>
      <c r="AR28" s="423"/>
      <c r="AS28" s="423"/>
      <c r="AT28" s="42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row>
    <row r="29" spans="1:76" ht="15" customHeight="1">
      <c r="A29" s="64"/>
      <c r="B29" s="294"/>
      <c r="C29" s="294"/>
      <c r="D29" s="295"/>
      <c r="E29" s="393"/>
      <c r="F29" s="392"/>
      <c r="G29" s="392"/>
      <c r="H29" s="392"/>
      <c r="I29" s="408"/>
      <c r="J29" s="51" t="str">
        <f>IF(AND('Mapa final'!$AD$11="Alta",'Mapa final'!$AF$11="Leve"),CONCATENATE("R2C",'Mapa final'!$S$11),"")</f>
        <v/>
      </c>
      <c r="K29" s="187" t="str">
        <f>IF(AND('Mapa final'!$AD$11="Alta",'Mapa final'!$AF$11="Leve"),CONCATENATE("R2C",'Mapa final'!$S$11),"")</f>
        <v/>
      </c>
      <c r="L29" s="187" t="str">
        <f>IF(AND('Mapa final'!$AD$11="Alta",'Mapa final'!$AF$11="Leve"),CONCATENATE("R2C",'Mapa final'!$S$11),"")</f>
        <v/>
      </c>
      <c r="M29" s="187" t="str">
        <f>IF(AND('Mapa final'!$AD$11="Alta",'Mapa final'!$AF$11="Leve"),CONCATENATE("R2C",'Mapa final'!$S$11),"")</f>
        <v/>
      </c>
      <c r="N29" s="187" t="str">
        <f>IF(AND('Mapa final'!$AD$11="Alta",'Mapa final'!$AF$11="Leve"),CONCATENATE("R2C",'Mapa final'!$S$11),"")</f>
        <v/>
      </c>
      <c r="O29" s="52" t="str">
        <f>IF(AND('Mapa final'!$AD$11="Alta",'Mapa final'!$AF$11="Leve"),CONCATENATE("R2C",'Mapa final'!$S$11),"")</f>
        <v/>
      </c>
      <c r="P29" s="51" t="str">
        <f>IF(AND('Mapa final'!$AD$11="Alta",'Mapa final'!$AF$11="Leve"),CONCATENATE("R2C",'Mapa final'!$S$11),"")</f>
        <v/>
      </c>
      <c r="Q29" s="187" t="str">
        <f>IF(AND('Mapa final'!$AD$11="Alta",'Mapa final'!$AF$11="Leve"),CONCATENATE("R2C",'Mapa final'!$S$11),"")</f>
        <v/>
      </c>
      <c r="R29" s="187" t="str">
        <f>IF(AND('Mapa final'!$AD$11="Alta",'Mapa final'!$AF$11="Leve"),CONCATENATE("R2C",'Mapa final'!$S$11),"")</f>
        <v/>
      </c>
      <c r="S29" s="187" t="str">
        <f>IF(AND('Mapa final'!$AD$11="Alta",'Mapa final'!$AF$11="Leve"),CONCATENATE("R2C",'Mapa final'!$S$11),"")</f>
        <v/>
      </c>
      <c r="T29" s="187" t="str">
        <f>IF(AND('Mapa final'!$AD$11="Alta",'Mapa final'!$AF$11="Leve"),CONCATENATE("R2C",'Mapa final'!$S$11),"")</f>
        <v/>
      </c>
      <c r="U29" s="52" t="str">
        <f>IF(AND('Mapa final'!$AD$11="Alta",'Mapa final'!$AF$11="Leve"),CONCATENATE("R2C",'Mapa final'!$S$11),"")</f>
        <v/>
      </c>
      <c r="V29" s="51" t="str">
        <f>IF(AND('Mapa final'!$AD$11="Alta",'Mapa final'!$AF$11="Leve"),CONCATENATE("R2C",'Mapa final'!$S$11),"")</f>
        <v/>
      </c>
      <c r="W29" s="187" t="str">
        <f>IF(AND('Mapa final'!$AD$11="Alta",'Mapa final'!$AF$11="Leve"),CONCATENATE("R2C",'Mapa final'!$S$11),"")</f>
        <v/>
      </c>
      <c r="X29" s="187" t="str">
        <f>IF(AND('Mapa final'!$AD$11="Alta",'Mapa final'!$AF$11="Leve"),CONCATENATE("R2C",'Mapa final'!$S$11),"")</f>
        <v/>
      </c>
      <c r="Y29" s="187" t="str">
        <f>IF(AND('Mapa final'!$AD$11="Alta",'Mapa final'!$AF$11="Leve"),CONCATENATE("R2C",'Mapa final'!$S$11),"")</f>
        <v/>
      </c>
      <c r="Z29" s="187" t="str">
        <f>IF(AND('Mapa final'!$AD$11="Alta",'Mapa final'!$AF$11="Leve"),CONCATENATE("R2C",'Mapa final'!$S$11),"")</f>
        <v/>
      </c>
      <c r="AA29" s="52" t="str">
        <f>IF(AND('Mapa final'!$AD$11="Alta",'Mapa final'!$AF$11="Leve"),CONCATENATE("R2C",'Mapa final'!$S$11),"")</f>
        <v/>
      </c>
      <c r="AB29" s="38" t="str">
        <f>IF(AND('Mapa final'!$AD$11="Muy Alta",'Mapa final'!$AF$11="Leve"),CONCATENATE("R2C",'Mapa final'!$S$11),"")</f>
        <v/>
      </c>
      <c r="AC29" s="186" t="str">
        <f>IF(AND('Mapa final'!$AD$11="Muy Alta",'Mapa final'!$AF$11="Leve"),CONCATENATE("R2C",'Mapa final'!$S$11),"")</f>
        <v/>
      </c>
      <c r="AD29" s="186" t="str">
        <f>IF(AND('Mapa final'!$AD$11="Muy Alta",'Mapa final'!$AF$11="Leve"),CONCATENATE("R2C",'Mapa final'!$S$11),"")</f>
        <v/>
      </c>
      <c r="AE29" s="186" t="str">
        <f>IF(AND('Mapa final'!$AD$11="Muy Alta",'Mapa final'!$AF$11="Leve"),CONCATENATE("R2C",'Mapa final'!$S$11),"")</f>
        <v/>
      </c>
      <c r="AF29" s="186" t="str">
        <f>IF(AND('Mapa final'!$AD$11="Muy Alta",'Mapa final'!$AF$11="Leve"),CONCATENATE("R2C",'Mapa final'!$S$11),"")</f>
        <v/>
      </c>
      <c r="AG29" s="39" t="str">
        <f>IF(AND('Mapa final'!$AD$11="Muy Alta",'Mapa final'!$AF$11="Leve"),CONCATENATE("R2C",'Mapa final'!$S$11),"")</f>
        <v/>
      </c>
      <c r="AH29" s="40" t="str">
        <f>IF(AND('Mapa final'!$AD$11="Muy Alta",'Mapa final'!$AF$11="Catastrófico"),CONCATENATE("R2C",'Mapa final'!$S$11),"")</f>
        <v/>
      </c>
      <c r="AI29" s="189" t="str">
        <f>IF(AND('Mapa final'!$AD$11="Muy Alta",'Mapa final'!$AF$11="Catastrófico"),CONCATENATE("R2C",'Mapa final'!$S$11),"")</f>
        <v/>
      </c>
      <c r="AJ29" s="189" t="str">
        <f>IF(AND('Mapa final'!$AD$11="Muy Alta",'Mapa final'!$AF$11="Catastrófico"),CONCATENATE("R2C",'Mapa final'!$S$11),"")</f>
        <v/>
      </c>
      <c r="AK29" s="189" t="str">
        <f>IF(AND('Mapa final'!$AD$11="Muy Alta",'Mapa final'!$AF$11="Catastrófico"),CONCATENATE("R2C",'Mapa final'!$S$11),"")</f>
        <v/>
      </c>
      <c r="AL29" s="189" t="str">
        <f>IF(AND('Mapa final'!$AD$11="Muy Alta",'Mapa final'!$AF$11="Catastrófico"),CONCATENATE("R2C",'Mapa final'!$S$11),"")</f>
        <v/>
      </c>
      <c r="AM29" s="41" t="str">
        <f>IF(AND('Mapa final'!$AD$11="Muy Alta",'Mapa final'!$AF$11="Catastrófico"),CONCATENATE("R2C",'Mapa final'!$S$11),"")</f>
        <v/>
      </c>
      <c r="AN29" s="64"/>
      <c r="AO29" s="422"/>
      <c r="AP29" s="423"/>
      <c r="AQ29" s="423"/>
      <c r="AR29" s="423"/>
      <c r="AS29" s="423"/>
      <c r="AT29" s="42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row>
    <row r="30" spans="1:76" ht="15" customHeight="1">
      <c r="A30" s="64"/>
      <c r="B30" s="294"/>
      <c r="C30" s="294"/>
      <c r="D30" s="295"/>
      <c r="E30" s="393"/>
      <c r="F30" s="392"/>
      <c r="G30" s="392"/>
      <c r="H30" s="392"/>
      <c r="I30" s="408"/>
      <c r="J30" s="51" t="str">
        <f>IF(AND('Mapa final'!$AD$11="Alta",'Mapa final'!$AF$11="Leve"),CONCATENATE("R2C",'Mapa final'!$S$11),"")</f>
        <v/>
      </c>
      <c r="K30" s="187" t="str">
        <f>IF(AND('Mapa final'!$AD$11="Alta",'Mapa final'!$AF$11="Leve"),CONCATENATE("R2C",'Mapa final'!$S$11),"")</f>
        <v/>
      </c>
      <c r="L30" s="187" t="str">
        <f>IF(AND('Mapa final'!$AD$11="Alta",'Mapa final'!$AF$11="Leve"),CONCATENATE("R2C",'Mapa final'!$S$11),"")</f>
        <v/>
      </c>
      <c r="M30" s="187" t="str">
        <f>IF(AND('Mapa final'!$AD$11="Alta",'Mapa final'!$AF$11="Leve"),CONCATENATE("R2C",'Mapa final'!$S$11),"")</f>
        <v/>
      </c>
      <c r="N30" s="187" t="str">
        <f>IF(AND('Mapa final'!$AD$11="Alta",'Mapa final'!$AF$11="Leve"),CONCATENATE("R2C",'Mapa final'!$S$11),"")</f>
        <v/>
      </c>
      <c r="O30" s="52" t="str">
        <f>IF(AND('Mapa final'!$AD$11="Alta",'Mapa final'!$AF$11="Leve"),CONCATENATE("R2C",'Mapa final'!$S$11),"")</f>
        <v/>
      </c>
      <c r="P30" s="51" t="str">
        <f>IF(AND('Mapa final'!$AD$11="Alta",'Mapa final'!$AF$11="Leve"),CONCATENATE("R2C",'Mapa final'!$S$11),"")</f>
        <v/>
      </c>
      <c r="Q30" s="187" t="str">
        <f>IF(AND('Mapa final'!$AD$11="Alta",'Mapa final'!$AF$11="Leve"),CONCATENATE("R2C",'Mapa final'!$S$11),"")</f>
        <v/>
      </c>
      <c r="R30" s="187" t="str">
        <f>IF(AND('Mapa final'!$AD$11="Alta",'Mapa final'!$AF$11="Leve"),CONCATENATE("R2C",'Mapa final'!$S$11),"")</f>
        <v/>
      </c>
      <c r="S30" s="187" t="str">
        <f>IF(AND('Mapa final'!$AD$11="Alta",'Mapa final'!$AF$11="Leve"),CONCATENATE("R2C",'Mapa final'!$S$11),"")</f>
        <v/>
      </c>
      <c r="T30" s="187" t="str">
        <f>IF(AND('Mapa final'!$AD$11="Alta",'Mapa final'!$AF$11="Leve"),CONCATENATE("R2C",'Mapa final'!$S$11),"")</f>
        <v/>
      </c>
      <c r="U30" s="52" t="str">
        <f>IF(AND('Mapa final'!$AD$11="Alta",'Mapa final'!$AF$11="Leve"),CONCATENATE("R2C",'Mapa final'!$S$11),"")</f>
        <v/>
      </c>
      <c r="V30" s="51" t="str">
        <f>IF(AND('Mapa final'!$AD$11="Alta",'Mapa final'!$AF$11="Leve"),CONCATENATE("R2C",'Mapa final'!$S$11),"")</f>
        <v/>
      </c>
      <c r="W30" s="187" t="str">
        <f>IF(AND('Mapa final'!$AD$11="Alta",'Mapa final'!$AF$11="Leve"),CONCATENATE("R2C",'Mapa final'!$S$11),"")</f>
        <v/>
      </c>
      <c r="X30" s="187" t="str">
        <f>IF(AND('Mapa final'!$AD$11="Alta",'Mapa final'!$AF$11="Leve"),CONCATENATE("R2C",'Mapa final'!$S$11),"")</f>
        <v/>
      </c>
      <c r="Y30" s="187" t="str">
        <f>IF(AND('Mapa final'!$AD$11="Alta",'Mapa final'!$AF$11="Leve"),CONCATENATE("R2C",'Mapa final'!$S$11),"")</f>
        <v/>
      </c>
      <c r="Z30" s="187" t="str">
        <f>IF(AND('Mapa final'!$AD$11="Alta",'Mapa final'!$AF$11="Leve"),CONCATENATE("R2C",'Mapa final'!$S$11),"")</f>
        <v/>
      </c>
      <c r="AA30" s="52" t="str">
        <f>IF(AND('Mapa final'!$AD$11="Alta",'Mapa final'!$AF$11="Leve"),CONCATENATE("R2C",'Mapa final'!$S$11),"")</f>
        <v/>
      </c>
      <c r="AB30" s="38" t="str">
        <f>IF(AND('Mapa final'!$AD$11="Muy Alta",'Mapa final'!$AF$11="Leve"),CONCATENATE("R2C",'Mapa final'!$S$11),"")</f>
        <v/>
      </c>
      <c r="AC30" s="186" t="str">
        <f>IF(AND('Mapa final'!$AD$11="Muy Alta",'Mapa final'!$AF$11="Leve"),CONCATENATE("R2C",'Mapa final'!$S$11),"")</f>
        <v/>
      </c>
      <c r="AD30" s="186" t="str">
        <f>IF(AND('Mapa final'!$AD$11="Muy Alta",'Mapa final'!$AF$11="Leve"),CONCATENATE("R2C",'Mapa final'!$S$11),"")</f>
        <v/>
      </c>
      <c r="AE30" s="186" t="str">
        <f>IF(AND('Mapa final'!$AD$11="Muy Alta",'Mapa final'!$AF$11="Leve"),CONCATENATE("R2C",'Mapa final'!$S$11),"")</f>
        <v/>
      </c>
      <c r="AF30" s="186" t="str">
        <f>IF(AND('Mapa final'!$AD$11="Muy Alta",'Mapa final'!$AF$11="Leve"),CONCATENATE("R2C",'Mapa final'!$S$11),"")</f>
        <v/>
      </c>
      <c r="AG30" s="39" t="str">
        <f>IF(AND('Mapa final'!$AD$11="Muy Alta",'Mapa final'!$AF$11="Leve"),CONCATENATE("R2C",'Mapa final'!$S$11),"")</f>
        <v/>
      </c>
      <c r="AH30" s="40" t="str">
        <f>IF(AND('Mapa final'!$AD$11="Muy Alta",'Mapa final'!$AF$11="Catastrófico"),CONCATENATE("R2C",'Mapa final'!$S$11),"")</f>
        <v/>
      </c>
      <c r="AI30" s="189" t="str">
        <f>IF(AND('Mapa final'!$AD$11="Muy Alta",'Mapa final'!$AF$11="Catastrófico"),CONCATENATE("R2C",'Mapa final'!$S$11),"")</f>
        <v/>
      </c>
      <c r="AJ30" s="189" t="str">
        <f>IF(AND('Mapa final'!$AD$11="Muy Alta",'Mapa final'!$AF$11="Catastrófico"),CONCATENATE("R2C",'Mapa final'!$S$11),"")</f>
        <v/>
      </c>
      <c r="AK30" s="189" t="str">
        <f>IF(AND('Mapa final'!$AD$11="Muy Alta",'Mapa final'!$AF$11="Catastrófico"),CONCATENATE("R2C",'Mapa final'!$S$11),"")</f>
        <v/>
      </c>
      <c r="AL30" s="189" t="str">
        <f>IF(AND('Mapa final'!$AD$11="Muy Alta",'Mapa final'!$AF$11="Catastrófico"),CONCATENATE("R2C",'Mapa final'!$S$11),"")</f>
        <v/>
      </c>
      <c r="AM30" s="41" t="str">
        <f>IF(AND('Mapa final'!$AD$11="Muy Alta",'Mapa final'!$AF$11="Catastrófico"),CONCATENATE("R2C",'Mapa final'!$S$11),"")</f>
        <v/>
      </c>
      <c r="AN30" s="64"/>
      <c r="AO30" s="422"/>
      <c r="AP30" s="423"/>
      <c r="AQ30" s="423"/>
      <c r="AR30" s="423"/>
      <c r="AS30" s="423"/>
      <c r="AT30" s="42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row>
    <row r="31" spans="1:76" ht="15" customHeight="1">
      <c r="A31" s="64"/>
      <c r="B31" s="294"/>
      <c r="C31" s="294"/>
      <c r="D31" s="295"/>
      <c r="E31" s="393"/>
      <c r="F31" s="392"/>
      <c r="G31" s="392"/>
      <c r="H31" s="392"/>
      <c r="I31" s="408"/>
      <c r="J31" s="51" t="str">
        <f>IF(AND('Mapa final'!$AD$11="Alta",'Mapa final'!$AF$11="Leve"),CONCATENATE("R2C",'Mapa final'!$S$11),"")</f>
        <v/>
      </c>
      <c r="K31" s="187" t="str">
        <f>IF(AND('Mapa final'!$AD$11="Alta",'Mapa final'!$AF$11="Leve"),CONCATENATE("R2C",'Mapa final'!$S$11),"")</f>
        <v/>
      </c>
      <c r="L31" s="187" t="str">
        <f>IF(AND('Mapa final'!$AD$11="Alta",'Mapa final'!$AF$11="Leve"),CONCATENATE("R2C",'Mapa final'!$S$11),"")</f>
        <v/>
      </c>
      <c r="M31" s="187" t="str">
        <f>IF(AND('Mapa final'!$AD$11="Alta",'Mapa final'!$AF$11="Leve"),CONCATENATE("R2C",'Mapa final'!$S$11),"")</f>
        <v/>
      </c>
      <c r="N31" s="187" t="str">
        <f>IF(AND('Mapa final'!$AD$11="Alta",'Mapa final'!$AF$11="Leve"),CONCATENATE("R2C",'Mapa final'!$S$11),"")</f>
        <v/>
      </c>
      <c r="O31" s="52" t="str">
        <f>IF(AND('Mapa final'!$AD$11="Alta",'Mapa final'!$AF$11="Leve"),CONCATENATE("R2C",'Mapa final'!$S$11),"")</f>
        <v/>
      </c>
      <c r="P31" s="51" t="str">
        <f>IF(AND('Mapa final'!$AD$11="Alta",'Mapa final'!$AF$11="Leve"),CONCATENATE("R2C",'Mapa final'!$S$11),"")</f>
        <v/>
      </c>
      <c r="Q31" s="187" t="str">
        <f>IF(AND('Mapa final'!$AD$11="Alta",'Mapa final'!$AF$11="Leve"),CONCATENATE("R2C",'Mapa final'!$S$11),"")</f>
        <v/>
      </c>
      <c r="R31" s="187" t="str">
        <f>IF(AND('Mapa final'!$AD$11="Alta",'Mapa final'!$AF$11="Leve"),CONCATENATE("R2C",'Mapa final'!$S$11),"")</f>
        <v/>
      </c>
      <c r="S31" s="187" t="str">
        <f>IF(AND('Mapa final'!$AD$11="Alta",'Mapa final'!$AF$11="Leve"),CONCATENATE("R2C",'Mapa final'!$S$11),"")</f>
        <v/>
      </c>
      <c r="T31" s="187" t="str">
        <f>IF(AND('Mapa final'!$AD$11="Alta",'Mapa final'!$AF$11="Leve"),CONCATENATE("R2C",'Mapa final'!$S$11),"")</f>
        <v/>
      </c>
      <c r="U31" s="52" t="str">
        <f>IF(AND('Mapa final'!$AD$11="Alta",'Mapa final'!$AF$11="Leve"),CONCATENATE("R2C",'Mapa final'!$S$11),"")</f>
        <v/>
      </c>
      <c r="V31" s="51" t="str">
        <f>IF(AND('Mapa final'!$AD$11="Alta",'Mapa final'!$AF$11="Leve"),CONCATENATE("R2C",'Mapa final'!$S$11),"")</f>
        <v/>
      </c>
      <c r="W31" s="187" t="str">
        <f>IF(AND('Mapa final'!$AD$11="Alta",'Mapa final'!$AF$11="Leve"),CONCATENATE("R2C",'Mapa final'!$S$11),"")</f>
        <v/>
      </c>
      <c r="X31" s="187" t="str">
        <f>IF(AND('Mapa final'!$AD$11="Alta",'Mapa final'!$AF$11="Leve"),CONCATENATE("R2C",'Mapa final'!$S$11),"")</f>
        <v/>
      </c>
      <c r="Y31" s="187" t="str">
        <f>IF(AND('Mapa final'!$AD$11="Alta",'Mapa final'!$AF$11="Leve"),CONCATENATE("R2C",'Mapa final'!$S$11),"")</f>
        <v/>
      </c>
      <c r="Z31" s="187" t="str">
        <f>IF(AND('Mapa final'!$AD$11="Alta",'Mapa final'!$AF$11="Leve"),CONCATENATE("R2C",'Mapa final'!$S$11),"")</f>
        <v/>
      </c>
      <c r="AA31" s="52" t="str">
        <f>IF(AND('Mapa final'!$AD$11="Alta",'Mapa final'!$AF$11="Leve"),CONCATENATE("R2C",'Mapa final'!$S$11),"")</f>
        <v/>
      </c>
      <c r="AB31" s="38" t="str">
        <f>IF(AND('Mapa final'!$AD$11="Muy Alta",'Mapa final'!$AF$11="Leve"),CONCATENATE("R2C",'Mapa final'!$S$11),"")</f>
        <v/>
      </c>
      <c r="AC31" s="186" t="str">
        <f>IF(AND('Mapa final'!$AD$11="Muy Alta",'Mapa final'!$AF$11="Leve"),CONCATENATE("R2C",'Mapa final'!$S$11),"")</f>
        <v/>
      </c>
      <c r="AD31" s="186" t="str">
        <f>IF(AND('Mapa final'!$AD$11="Muy Alta",'Mapa final'!$AF$11="Leve"),CONCATENATE("R2C",'Mapa final'!$S$11),"")</f>
        <v/>
      </c>
      <c r="AE31" s="186" t="str">
        <f>IF(AND('Mapa final'!$AD$11="Muy Alta",'Mapa final'!$AF$11="Leve"),CONCATENATE("R2C",'Mapa final'!$S$11),"")</f>
        <v/>
      </c>
      <c r="AF31" s="186" t="str">
        <f>IF(AND('Mapa final'!$AD$11="Muy Alta",'Mapa final'!$AF$11="Leve"),CONCATENATE("R2C",'Mapa final'!$S$11),"")</f>
        <v/>
      </c>
      <c r="AG31" s="39" t="str">
        <f>IF(AND('Mapa final'!$AD$11="Muy Alta",'Mapa final'!$AF$11="Leve"),CONCATENATE("R2C",'Mapa final'!$S$11),"")</f>
        <v/>
      </c>
      <c r="AH31" s="40" t="str">
        <f>IF(AND('Mapa final'!$AD$11="Muy Alta",'Mapa final'!$AF$11="Catastrófico"),CONCATENATE("R2C",'Mapa final'!$S$11),"")</f>
        <v/>
      </c>
      <c r="AI31" s="189" t="str">
        <f>IF(AND('Mapa final'!$AD$11="Muy Alta",'Mapa final'!$AF$11="Catastrófico"),CONCATENATE("R2C",'Mapa final'!$S$11),"")</f>
        <v/>
      </c>
      <c r="AJ31" s="189" t="str">
        <f>IF(AND('Mapa final'!$AD$11="Muy Alta",'Mapa final'!$AF$11="Catastrófico"),CONCATENATE("R2C",'Mapa final'!$S$11),"")</f>
        <v/>
      </c>
      <c r="AK31" s="189" t="str">
        <f>IF(AND('Mapa final'!$AD$11="Muy Alta",'Mapa final'!$AF$11="Catastrófico"),CONCATENATE("R2C",'Mapa final'!$S$11),"")</f>
        <v/>
      </c>
      <c r="AL31" s="189" t="str">
        <f>IF(AND('Mapa final'!$AD$11="Muy Alta",'Mapa final'!$AF$11="Catastrófico"),CONCATENATE("R2C",'Mapa final'!$S$11),"")</f>
        <v/>
      </c>
      <c r="AM31" s="41" t="str">
        <f>IF(AND('Mapa final'!$AD$11="Muy Alta",'Mapa final'!$AF$11="Catastrófico"),CONCATENATE("R2C",'Mapa final'!$S$11),"")</f>
        <v/>
      </c>
      <c r="AN31" s="64"/>
      <c r="AO31" s="422"/>
      <c r="AP31" s="423"/>
      <c r="AQ31" s="423"/>
      <c r="AR31" s="423"/>
      <c r="AS31" s="423"/>
      <c r="AT31" s="42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row>
    <row r="32" spans="1:76" ht="15" customHeight="1">
      <c r="A32" s="64"/>
      <c r="B32" s="294"/>
      <c r="C32" s="294"/>
      <c r="D32" s="295"/>
      <c r="E32" s="393"/>
      <c r="F32" s="392"/>
      <c r="G32" s="392"/>
      <c r="H32" s="392"/>
      <c r="I32" s="408"/>
      <c r="J32" s="51" t="str">
        <f>IF(AND('Mapa final'!$AD$11="Alta",'Mapa final'!$AF$11="Leve"),CONCATENATE("R2C",'Mapa final'!$S$11),"")</f>
        <v/>
      </c>
      <c r="K32" s="187" t="str">
        <f>IF(AND('Mapa final'!$AD$11="Alta",'Mapa final'!$AF$11="Leve"),CONCATENATE("R2C",'Mapa final'!$S$11),"")</f>
        <v/>
      </c>
      <c r="L32" s="187" t="str">
        <f>IF(AND('Mapa final'!$AD$11="Alta",'Mapa final'!$AF$11="Leve"),CONCATENATE("R2C",'Mapa final'!$S$11),"")</f>
        <v/>
      </c>
      <c r="M32" s="187" t="str">
        <f>IF(AND('Mapa final'!$AD$11="Alta",'Mapa final'!$AF$11="Leve"),CONCATENATE("R2C",'Mapa final'!$S$11),"")</f>
        <v/>
      </c>
      <c r="N32" s="187" t="str">
        <f>IF(AND('Mapa final'!$AD$11="Alta",'Mapa final'!$AF$11="Leve"),CONCATENATE("R2C",'Mapa final'!$S$11),"")</f>
        <v/>
      </c>
      <c r="O32" s="52" t="str">
        <f>IF(AND('Mapa final'!$AD$11="Alta",'Mapa final'!$AF$11="Leve"),CONCATENATE("R2C",'Mapa final'!$S$11),"")</f>
        <v/>
      </c>
      <c r="P32" s="51" t="str">
        <f>IF(AND('Mapa final'!$AD$11="Alta",'Mapa final'!$AF$11="Leve"),CONCATENATE("R2C",'Mapa final'!$S$11),"")</f>
        <v/>
      </c>
      <c r="Q32" s="187" t="str">
        <f>IF(AND('Mapa final'!$AD$11="Alta",'Mapa final'!$AF$11="Leve"),CONCATENATE("R2C",'Mapa final'!$S$11),"")</f>
        <v/>
      </c>
      <c r="R32" s="187" t="str">
        <f>IF(AND('Mapa final'!$AD$11="Alta",'Mapa final'!$AF$11="Leve"),CONCATENATE("R2C",'Mapa final'!$S$11),"")</f>
        <v/>
      </c>
      <c r="S32" s="187" t="str">
        <f>IF(AND('Mapa final'!$AD$11="Alta",'Mapa final'!$AF$11="Leve"),CONCATENATE("R2C",'Mapa final'!$S$11),"")</f>
        <v/>
      </c>
      <c r="T32" s="187" t="str">
        <f>IF(AND('Mapa final'!$AD$11="Alta",'Mapa final'!$AF$11="Leve"),CONCATENATE("R2C",'Mapa final'!$S$11),"")</f>
        <v/>
      </c>
      <c r="U32" s="52" t="str">
        <f>IF(AND('Mapa final'!$AD$11="Alta",'Mapa final'!$AF$11="Leve"),CONCATENATE("R2C",'Mapa final'!$S$11),"")</f>
        <v/>
      </c>
      <c r="V32" s="51" t="str">
        <f>IF(AND('Mapa final'!$AD$11="Alta",'Mapa final'!$AF$11="Leve"),CONCATENATE("R2C",'Mapa final'!$S$11),"")</f>
        <v/>
      </c>
      <c r="W32" s="187" t="str">
        <f>IF(AND('Mapa final'!$AD$11="Alta",'Mapa final'!$AF$11="Leve"),CONCATENATE("R2C",'Mapa final'!$S$11),"")</f>
        <v/>
      </c>
      <c r="X32" s="187" t="str">
        <f>IF(AND('Mapa final'!$AD$12="baja",'Mapa final'!$AF$12="moderado"),CONCATENATE("R2C",'Mapa final'!$S$12),"")</f>
        <v>R2C1</v>
      </c>
      <c r="Y32" s="187" t="str">
        <f>IF(AND('Mapa final'!$AD$11="Alta",'Mapa final'!$AF$11="Leve"),CONCATENATE("R2C",'Mapa final'!$S$11),"")</f>
        <v/>
      </c>
      <c r="Z32" s="187" t="str">
        <f>IF(AND('Mapa final'!$AD$11="Alta",'Mapa final'!$AF$11="Leve"),CONCATENATE("R2C",'Mapa final'!$S$11),"")</f>
        <v/>
      </c>
      <c r="AA32" s="52" t="str">
        <f>IF(AND('Mapa final'!$AD$11="Alta",'Mapa final'!$AF$11="Leve"),CONCATENATE("R2C",'Mapa final'!$S$11),"")</f>
        <v/>
      </c>
      <c r="AB32" s="38" t="str">
        <f>IF(AND('Mapa final'!$AD$11="Muy Alta",'Mapa final'!$AF$11="Leve"),CONCATENATE("R2C",'Mapa final'!$S$11),"")</f>
        <v/>
      </c>
      <c r="AC32" s="186" t="str">
        <f>IF(AND('Mapa final'!$AD$11="Muy Alta",'Mapa final'!$AF$11="Leve"),CONCATENATE("R2C",'Mapa final'!$S$11),"")</f>
        <v/>
      </c>
      <c r="AD32" s="186" t="str">
        <f>IF(AND('Mapa final'!$AD$11="Muy Alta",'Mapa final'!$AF$11="Leve"),CONCATENATE("R2C",'Mapa final'!$S$11),"")</f>
        <v/>
      </c>
      <c r="AE32" s="186" t="str">
        <f>IF(AND('Mapa final'!$AD$11="Muy Alta",'Mapa final'!$AF$11="Leve"),CONCATENATE("R2C",'Mapa final'!$S$11),"")</f>
        <v/>
      </c>
      <c r="AF32" s="186" t="str">
        <f>IF(AND('Mapa final'!$AD$11="Muy Alta",'Mapa final'!$AF$11="Leve"),CONCATENATE("R2C",'Mapa final'!$S$11),"")</f>
        <v/>
      </c>
      <c r="AG32" s="39" t="str">
        <f>IF(AND('Mapa final'!$AD$11="Muy Alta",'Mapa final'!$AF$11="Leve"),CONCATENATE("R2C",'Mapa final'!$S$11),"")</f>
        <v/>
      </c>
      <c r="AH32" s="40" t="str">
        <f>IF(AND('Mapa final'!$AD$11="Muy Alta",'Mapa final'!$AF$11="Catastrófico"),CONCATENATE("R2C",'Mapa final'!$S$11),"")</f>
        <v/>
      </c>
      <c r="AI32" s="189" t="str">
        <f>IF(AND('Mapa final'!$AD$11="Muy Alta",'Mapa final'!$AF$11="Catastrófico"),CONCATENATE("R2C",'Mapa final'!$S$11),"")</f>
        <v/>
      </c>
      <c r="AJ32" s="189" t="str">
        <f>IF(AND('Mapa final'!$AD$11="Muy Alta",'Mapa final'!$AF$11="Catastrófico"),CONCATENATE("R2C",'Mapa final'!$S$11),"")</f>
        <v/>
      </c>
      <c r="AK32" s="189" t="str">
        <f>IF(AND('Mapa final'!$AD$11="Muy Alta",'Mapa final'!$AF$11="Catastrófico"),CONCATENATE("R2C",'Mapa final'!$S$11),"")</f>
        <v/>
      </c>
      <c r="AL32" s="189" t="str">
        <f>IF(AND('Mapa final'!$AD$11="Muy Alta",'Mapa final'!$AF$11="Catastrófico"),CONCATENATE("R2C",'Mapa final'!$S$11),"")</f>
        <v/>
      </c>
      <c r="AM32" s="41" t="str">
        <f>IF(AND('Mapa final'!$AD$11="Muy Alta",'Mapa final'!$AF$11="Catastrófico"),CONCATENATE("R2C",'Mapa final'!$S$11),"")</f>
        <v/>
      </c>
      <c r="AN32" s="64"/>
      <c r="AO32" s="422"/>
      <c r="AP32" s="423"/>
      <c r="AQ32" s="423"/>
      <c r="AR32" s="423"/>
      <c r="AS32" s="423"/>
      <c r="AT32" s="42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row>
    <row r="33" spans="1:80" ht="15" customHeight="1">
      <c r="A33" s="64"/>
      <c r="B33" s="294"/>
      <c r="C33" s="294"/>
      <c r="D33" s="295"/>
      <c r="E33" s="393"/>
      <c r="F33" s="392"/>
      <c r="G33" s="392"/>
      <c r="H33" s="392"/>
      <c r="I33" s="408"/>
      <c r="J33" s="51" t="str">
        <f>IF(AND('Mapa final'!$AD$11="Alta",'Mapa final'!$AF$11="Leve"),CONCATENATE("R2C",'Mapa final'!$S$11),"")</f>
        <v/>
      </c>
      <c r="K33" s="187" t="str">
        <f>IF(AND('Mapa final'!$AD$11="Alta",'Mapa final'!$AF$11="Leve"),CONCATENATE("R2C",'Mapa final'!$S$11),"")</f>
        <v/>
      </c>
      <c r="L33" s="187" t="str">
        <f>IF(AND('Mapa final'!$AD$11="Alta",'Mapa final'!$AF$11="Leve"),CONCATENATE("R2C",'Mapa final'!$S$11),"")</f>
        <v/>
      </c>
      <c r="M33" s="187" t="str">
        <f>IF(AND('Mapa final'!$AD$11="Alta",'Mapa final'!$AF$11="Leve"),CONCATENATE("R2C",'Mapa final'!$S$11),"")</f>
        <v/>
      </c>
      <c r="N33" s="187" t="str">
        <f>IF(AND('Mapa final'!$AD$11="Alta",'Mapa final'!$AF$11="Leve"),CONCATENATE("R2C",'Mapa final'!$S$11),"")</f>
        <v/>
      </c>
      <c r="O33" s="52" t="str">
        <f>IF(AND('Mapa final'!$AD$11="Alta",'Mapa final'!$AF$11="Leve"),CONCATENATE("R2C",'Mapa final'!$S$11),"")</f>
        <v/>
      </c>
      <c r="P33" s="51" t="str">
        <f>IF(AND('Mapa final'!$AD$11="Alta",'Mapa final'!$AF$11="Leve"),CONCATENATE("R2C",'Mapa final'!$S$11),"")</f>
        <v/>
      </c>
      <c r="Q33" s="187" t="str">
        <f>IF(AND('Mapa final'!$AD$11="Alta",'Mapa final'!$AF$11="Leve"),CONCATENATE("R2C",'Mapa final'!$S$11),"")</f>
        <v/>
      </c>
      <c r="R33" s="187" t="str">
        <f>IF(AND('Mapa final'!$AD$11="Alta",'Mapa final'!$AF$11="Leve"),CONCATENATE("R2C",'Mapa final'!$S$11),"")</f>
        <v/>
      </c>
      <c r="S33" s="187" t="str">
        <f>IF(AND('Mapa final'!$AD$11="Alta",'Mapa final'!$AF$11="Leve"),CONCATENATE("R2C",'Mapa final'!$S$11),"")</f>
        <v/>
      </c>
      <c r="T33" s="187" t="str">
        <f>IF(AND('Mapa final'!$AD$11="Alta",'Mapa final'!$AF$11="Leve"),CONCATENATE("R2C",'Mapa final'!$S$11),"")</f>
        <v/>
      </c>
      <c r="U33" s="52" t="str">
        <f>IF(AND('Mapa final'!$AD$11="Alta",'Mapa final'!$AF$11="Leve"),CONCATENATE("R2C",'Mapa final'!$S$11),"")</f>
        <v/>
      </c>
      <c r="V33" s="51" t="str">
        <f>IF(AND('Mapa final'!$AD$11="Alta",'Mapa final'!$AF$11="Leve"),CONCATENATE("R2C",'Mapa final'!$S$11),"")</f>
        <v/>
      </c>
      <c r="W33" s="187" t="str">
        <f>IF(AND('Mapa final'!$AD$11="Alta",'Mapa final'!$AF$11="Leve"),CONCATENATE("R2C",'Mapa final'!$S$11),"")</f>
        <v/>
      </c>
      <c r="X33" s="187" t="str">
        <f>IF(AND('Mapa final'!$AD$11="Alta",'Mapa final'!$AF$11="Leve"),CONCATENATE("R2C",'Mapa final'!$S$11),"")</f>
        <v/>
      </c>
      <c r="Y33" s="187" t="str">
        <f>IF(AND('Mapa final'!$AD$11="Alta",'Mapa final'!$AF$11="Leve"),CONCATENATE("R2C",'Mapa final'!$S$11),"")</f>
        <v/>
      </c>
      <c r="Z33" s="187" t="str">
        <f>IF(AND('Mapa final'!$AD$11="Alta",'Mapa final'!$AF$11="Leve"),CONCATENATE("R2C",'Mapa final'!$S$11),"")</f>
        <v/>
      </c>
      <c r="AA33" s="52" t="str">
        <f>IF(AND('Mapa final'!$AD$11="Alta",'Mapa final'!$AF$11="Leve"),CONCATENATE("R2C",'Mapa final'!$S$11),"")</f>
        <v/>
      </c>
      <c r="AB33" s="38" t="str">
        <f>IF(AND('Mapa final'!$AD$11="Muy Alta",'Mapa final'!$AF$11="Leve"),CONCATENATE("R2C",'Mapa final'!$S$11),"")</f>
        <v/>
      </c>
      <c r="AC33" s="186" t="str">
        <f>IF(AND('Mapa final'!$AD$11="Muy Alta",'Mapa final'!$AF$11="Leve"),CONCATENATE("R2C",'Mapa final'!$S$11),"")</f>
        <v/>
      </c>
      <c r="AD33" s="186" t="str">
        <f>IF(AND('Mapa final'!$AD$11="Muy Alta",'Mapa final'!$AF$11="Leve"),CONCATENATE("R2C",'Mapa final'!$S$11),"")</f>
        <v/>
      </c>
      <c r="AE33" s="186" t="str">
        <f>IF(AND('Mapa final'!$AD$11="Muy Alta",'Mapa final'!$AF$11="Leve"),CONCATENATE("R2C",'Mapa final'!$S$11),"")</f>
        <v/>
      </c>
      <c r="AF33" s="186" t="str">
        <f>IF(AND('Mapa final'!$AD$11="Muy Alta",'Mapa final'!$AF$11="Leve"),CONCATENATE("R2C",'Mapa final'!$S$11),"")</f>
        <v/>
      </c>
      <c r="AG33" s="39" t="str">
        <f>IF(AND('Mapa final'!$AD$11="Muy Alta",'Mapa final'!$AF$11="Leve"),CONCATENATE("R2C",'Mapa final'!$S$11),"")</f>
        <v/>
      </c>
      <c r="AH33" s="40" t="str">
        <f>IF(AND('Mapa final'!$AD$11="Muy Alta",'Mapa final'!$AF$11="Catastrófico"),CONCATENATE("R2C",'Mapa final'!$S$11),"")</f>
        <v/>
      </c>
      <c r="AI33" s="189" t="str">
        <f>IF(AND('Mapa final'!$AD$11="Muy Alta",'Mapa final'!$AF$11="Catastrófico"),CONCATENATE("R2C",'Mapa final'!$S$11),"")</f>
        <v/>
      </c>
      <c r="AJ33" s="189" t="str">
        <f>IF(AND('Mapa final'!$AD$11="Muy Alta",'Mapa final'!$AF$11="Catastrófico"),CONCATENATE("R2C",'Mapa final'!$S$11),"")</f>
        <v/>
      </c>
      <c r="AK33" s="189" t="str">
        <f>IF(AND('Mapa final'!$AD$11="Muy Alta",'Mapa final'!$AF$11="Catastrófico"),CONCATENATE("R2C",'Mapa final'!$S$11),"")</f>
        <v/>
      </c>
      <c r="AL33" s="189" t="str">
        <f>IF(AND('Mapa final'!$AD$11="Muy Alta",'Mapa final'!$AF$11="Catastrófico"),CONCATENATE("R2C",'Mapa final'!$S$11),"")</f>
        <v/>
      </c>
      <c r="AM33" s="41" t="str">
        <f>IF(AND('Mapa final'!$AD$11="Muy Alta",'Mapa final'!$AF$11="Catastrófico"),CONCATENATE("R2C",'Mapa final'!$S$11),"")</f>
        <v/>
      </c>
      <c r="AN33" s="64"/>
      <c r="AO33" s="422"/>
      <c r="AP33" s="423"/>
      <c r="AQ33" s="423"/>
      <c r="AR33" s="423"/>
      <c r="AS33" s="423"/>
      <c r="AT33" s="42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row>
    <row r="34" spans="1:80" ht="15" customHeight="1">
      <c r="A34" s="64"/>
      <c r="B34" s="294"/>
      <c r="C34" s="294"/>
      <c r="D34" s="295"/>
      <c r="E34" s="393"/>
      <c r="F34" s="392"/>
      <c r="G34" s="392"/>
      <c r="H34" s="392"/>
      <c r="I34" s="408"/>
      <c r="J34" s="51" t="str">
        <f>IF(AND('Mapa final'!$AD$11="Alta",'Mapa final'!$AF$11="Leve"),CONCATENATE("R2C",'Mapa final'!$S$11),"")</f>
        <v/>
      </c>
      <c r="K34" s="187" t="str">
        <f>IF(AND('Mapa final'!$AD$11="Alta",'Mapa final'!$AF$11="Leve"),CONCATENATE("R2C",'Mapa final'!$S$11),"")</f>
        <v/>
      </c>
      <c r="L34" s="187" t="str">
        <f>IF(AND('Mapa final'!$AD$11="Alta",'Mapa final'!$AF$11="Leve"),CONCATENATE("R2C",'Mapa final'!$S$11),"")</f>
        <v/>
      </c>
      <c r="M34" s="187" t="str">
        <f>IF(AND('Mapa final'!$AD$11="Alta",'Mapa final'!$AF$11="Leve"),CONCATENATE("R2C",'Mapa final'!$S$11),"")</f>
        <v/>
      </c>
      <c r="N34" s="187" t="str">
        <f>IF(AND('Mapa final'!$AD$11="Alta",'Mapa final'!$AF$11="Leve"),CONCATENATE("R2C",'Mapa final'!$S$11),"")</f>
        <v/>
      </c>
      <c r="O34" s="52" t="str">
        <f>IF(AND('Mapa final'!$AD$11="Alta",'Mapa final'!$AF$11="Leve"),CONCATENATE("R2C",'Mapa final'!$S$11),"")</f>
        <v/>
      </c>
      <c r="P34" s="51" t="str">
        <f>IF(AND('Mapa final'!$AD$11="Alta",'Mapa final'!$AF$11="Leve"),CONCATENATE("R2C",'Mapa final'!$S$11),"")</f>
        <v/>
      </c>
      <c r="Q34" s="187" t="str">
        <f>IF(AND('Mapa final'!$AD$11="Alta",'Mapa final'!$AF$11="Leve"),CONCATENATE("R2C",'Mapa final'!$S$11),"")</f>
        <v/>
      </c>
      <c r="R34" s="187" t="str">
        <f>IF(AND('Mapa final'!$AD$11="Alta",'Mapa final'!$AF$11="Leve"),CONCATENATE("R2C",'Mapa final'!$S$11),"")</f>
        <v/>
      </c>
      <c r="S34" s="187" t="str">
        <f>IF(AND('Mapa final'!$AD$11="Alta",'Mapa final'!$AF$11="Leve"),CONCATENATE("R2C",'Mapa final'!$S$11),"")</f>
        <v/>
      </c>
      <c r="T34" s="187" t="str">
        <f>IF(AND('Mapa final'!$AD$11="Alta",'Mapa final'!$AF$11="Leve"),CONCATENATE("R2C",'Mapa final'!$S$11),"")</f>
        <v/>
      </c>
      <c r="U34" s="52" t="str">
        <f>IF(AND('Mapa final'!$AD$11="Alta",'Mapa final'!$AF$11="Leve"),CONCATENATE("R2C",'Mapa final'!$S$11),"")</f>
        <v/>
      </c>
      <c r="V34" s="51" t="str">
        <f>IF(AND('Mapa final'!$AD$11="Alta",'Mapa final'!$AF$11="Leve"),CONCATENATE("R2C",'Mapa final'!$S$11),"")</f>
        <v/>
      </c>
      <c r="W34" s="187" t="str">
        <f>IF(AND('Mapa final'!$AD$11="Alta",'Mapa final'!$AF$11="Leve"),CONCATENATE("R2C",'Mapa final'!$S$11),"")</f>
        <v/>
      </c>
      <c r="X34" s="187" t="str">
        <f>IF(AND('Mapa final'!$AD$11="Alta",'Mapa final'!$AF$11="Leve"),CONCATENATE("R2C",'Mapa final'!$S$11),"")</f>
        <v/>
      </c>
      <c r="Y34" s="187" t="str">
        <f>IF(AND('Mapa final'!$AD$11="Alta",'Mapa final'!$AF$11="Leve"),CONCATENATE("R2C",'Mapa final'!$S$11),"")</f>
        <v/>
      </c>
      <c r="Z34" s="187" t="str">
        <f>IF(AND('Mapa final'!$AD$11="Alta",'Mapa final'!$AF$11="Leve"),CONCATENATE("R2C",'Mapa final'!$S$11),"")</f>
        <v/>
      </c>
      <c r="AA34" s="52" t="str">
        <f>IF(AND('Mapa final'!$AD$11="Alta",'Mapa final'!$AF$11="Leve"),CONCATENATE("R2C",'Mapa final'!$S$11),"")</f>
        <v/>
      </c>
      <c r="AB34" s="38" t="str">
        <f>IF(AND('Mapa final'!$AD$11="Muy Alta",'Mapa final'!$AF$11="Leve"),CONCATENATE("R2C",'Mapa final'!$S$11),"")</f>
        <v/>
      </c>
      <c r="AC34" s="186" t="str">
        <f>IF(AND('Mapa final'!$AD$11="Muy Alta",'Mapa final'!$AF$11="Leve"),CONCATENATE("R2C",'Mapa final'!$S$11),"")</f>
        <v/>
      </c>
      <c r="AD34" s="186" t="str">
        <f>IF(AND('Mapa final'!$AD$11="Muy Alta",'Mapa final'!$AF$11="Leve"),CONCATENATE("R2C",'Mapa final'!$S$11),"")</f>
        <v/>
      </c>
      <c r="AE34" s="186" t="str">
        <f>IF(AND('Mapa final'!$AD$11="Muy Alta",'Mapa final'!$AF$11="Leve"),CONCATENATE("R2C",'Mapa final'!$S$11),"")</f>
        <v/>
      </c>
      <c r="AF34" s="186" t="str">
        <f>IF(AND('Mapa final'!$AD$11="Muy Alta",'Mapa final'!$AF$11="Leve"),CONCATENATE("R2C",'Mapa final'!$S$11),"")</f>
        <v/>
      </c>
      <c r="AG34" s="39" t="str">
        <f>IF(AND('Mapa final'!$AD$11="Muy Alta",'Mapa final'!$AF$11="Leve"),CONCATENATE("R2C",'Mapa final'!$S$11),"")</f>
        <v/>
      </c>
      <c r="AH34" s="40" t="str">
        <f>IF(AND('Mapa final'!$AD$11="Muy Alta",'Mapa final'!$AF$11="Catastrófico"),CONCATENATE("R2C",'Mapa final'!$S$11),"")</f>
        <v/>
      </c>
      <c r="AI34" s="189" t="str">
        <f>IF(AND('Mapa final'!$AD$11="Muy Alta",'Mapa final'!$AF$11="Catastrófico"),CONCATENATE("R2C",'Mapa final'!$S$11),"")</f>
        <v/>
      </c>
      <c r="AJ34" s="189" t="str">
        <f>IF(AND('Mapa final'!$AD$11="Muy Alta",'Mapa final'!$AF$11="Catastrófico"),CONCATENATE("R2C",'Mapa final'!$S$11),"")</f>
        <v/>
      </c>
      <c r="AK34" s="189" t="str">
        <f>IF(AND('Mapa final'!$AD$11="Muy Alta",'Mapa final'!$AF$11="Catastrófico"),CONCATENATE("R2C",'Mapa final'!$S$11),"")</f>
        <v/>
      </c>
      <c r="AL34" s="189" t="str">
        <f>IF(AND('Mapa final'!$AD$11="Muy Alta",'Mapa final'!$AF$11="Catastrófico"),CONCATENATE("R2C",'Mapa final'!$S$11),"")</f>
        <v/>
      </c>
      <c r="AM34" s="41" t="str">
        <f>IF(AND('Mapa final'!$AD$11="Muy Alta",'Mapa final'!$AF$11="Catastrófico"),CONCATENATE("R2C",'Mapa final'!$S$11),"")</f>
        <v/>
      </c>
      <c r="AN34" s="64"/>
      <c r="AO34" s="422"/>
      <c r="AP34" s="423"/>
      <c r="AQ34" s="423"/>
      <c r="AR34" s="423"/>
      <c r="AS34" s="423"/>
      <c r="AT34" s="42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row>
    <row r="35" spans="1:80" ht="15.75" customHeight="1" thickBot="1">
      <c r="A35" s="64"/>
      <c r="B35" s="294"/>
      <c r="C35" s="294"/>
      <c r="D35" s="295"/>
      <c r="E35" s="394"/>
      <c r="F35" s="395"/>
      <c r="G35" s="395"/>
      <c r="H35" s="395"/>
      <c r="I35" s="409"/>
      <c r="J35" s="51" t="str">
        <f>IF(AND('Mapa final'!$AD$11="Alta",'Mapa final'!$AF$11="Leve"),CONCATENATE("R2C",'Mapa final'!$S$11),"")</f>
        <v/>
      </c>
      <c r="K35" s="187" t="str">
        <f>IF(AND('Mapa final'!$AD$11="Alta",'Mapa final'!$AF$11="Leve"),CONCATENATE("R2C",'Mapa final'!$S$11),"")</f>
        <v/>
      </c>
      <c r="L35" s="187" t="str">
        <f>IF(AND('Mapa final'!$AD$11="Alta",'Mapa final'!$AF$11="Leve"),CONCATENATE("R2C",'Mapa final'!$S$11),"")</f>
        <v/>
      </c>
      <c r="M35" s="187" t="str">
        <f>IF(AND('Mapa final'!$AD$11="Alta",'Mapa final'!$AF$11="Leve"),CONCATENATE("R2C",'Mapa final'!$S$11),"")</f>
        <v/>
      </c>
      <c r="N35" s="187" t="str">
        <f>IF(AND('Mapa final'!$AD$11="Alta",'Mapa final'!$AF$11="Leve"),CONCATENATE("R2C",'Mapa final'!$S$11),"")</f>
        <v/>
      </c>
      <c r="O35" s="52" t="str">
        <f>IF(AND('Mapa final'!$AD$11="Alta",'Mapa final'!$AF$11="Leve"),CONCATENATE("R2C",'Mapa final'!$S$11),"")</f>
        <v/>
      </c>
      <c r="P35" s="53" t="str">
        <f>IF(AND('Mapa final'!$AD$11="Alta",'Mapa final'!$AF$11="Leve"),CONCATENATE("R2C",'Mapa final'!$S$11),"")</f>
        <v/>
      </c>
      <c r="Q35" s="54" t="str">
        <f>IF(AND('Mapa final'!$AD$11="Alta",'Mapa final'!$AF$11="Leve"),CONCATENATE("R2C",'Mapa final'!$S$11),"")</f>
        <v/>
      </c>
      <c r="R35" s="54" t="str">
        <f>IF(AND('Mapa final'!$AD$11="Alta",'Mapa final'!$AF$11="Leve"),CONCATENATE("R2C",'Mapa final'!$S$11),"")</f>
        <v/>
      </c>
      <c r="S35" s="54" t="str">
        <f>IF(AND('Mapa final'!$AD$11="Alta",'Mapa final'!$AF$11="Leve"),CONCATENATE("R2C",'Mapa final'!$S$11),"")</f>
        <v/>
      </c>
      <c r="T35" s="54" t="str">
        <f>IF(AND('Mapa final'!$AD$11="Alta",'Mapa final'!$AF$11="Leve"),CONCATENATE("R2C",'Mapa final'!$S$11),"")</f>
        <v/>
      </c>
      <c r="U35" s="55" t="str">
        <f>IF(AND('Mapa final'!$AD$11="Alta",'Mapa final'!$AF$11="Leve"),CONCATENATE("R2C",'Mapa final'!$S$11),"")</f>
        <v/>
      </c>
      <c r="V35" s="53" t="str">
        <f>IF(AND('Mapa final'!$AD$11="Alta",'Mapa final'!$AF$11="Leve"),CONCATENATE("R2C",'Mapa final'!$S$11),"")</f>
        <v/>
      </c>
      <c r="W35" s="54" t="str">
        <f>IF(AND('Mapa final'!$AD$11="Alta",'Mapa final'!$AF$11="Leve"),CONCATENATE("R2C",'Mapa final'!$S$11),"")</f>
        <v/>
      </c>
      <c r="X35" s="54" t="str">
        <f>IF(AND('Mapa final'!$AD$11="Alta",'Mapa final'!$AF$11="Leve"),CONCATENATE("R2C",'Mapa final'!$S$11),"")</f>
        <v/>
      </c>
      <c r="Y35" s="54" t="str">
        <f>IF(AND('Mapa final'!$AD$11="Alta",'Mapa final'!$AF$11="Leve"),CONCATENATE("R2C",'Mapa final'!$S$11),"")</f>
        <v/>
      </c>
      <c r="Z35" s="54" t="str">
        <f>IF(AND('Mapa final'!$AD$11="Alta",'Mapa final'!$AF$11="Leve"),CONCATENATE("R2C",'Mapa final'!$S$11),"")</f>
        <v/>
      </c>
      <c r="AA35" s="55" t="str">
        <f>IF(AND('Mapa final'!$AD$11="Alta",'Mapa final'!$AF$11="Leve"),CONCATENATE("R2C",'Mapa final'!$S$11),"")</f>
        <v/>
      </c>
      <c r="AB35" s="42" t="str">
        <f>IF(AND('Mapa final'!$AD$11="Muy Alta",'Mapa final'!$AF$11="Leve"),CONCATENATE("R2C",'Mapa final'!$S$11),"")</f>
        <v/>
      </c>
      <c r="AC35" s="43" t="str">
        <f>IF(AND('Mapa final'!$AD$11="Muy Alta",'Mapa final'!$AF$11="Leve"),CONCATENATE("R2C",'Mapa final'!$S$11),"")</f>
        <v/>
      </c>
      <c r="AD35" s="43" t="str">
        <f>IF(AND('Mapa final'!$AD$11="Muy Alta",'Mapa final'!$AF$11="Leve"),CONCATENATE("R2C",'Mapa final'!$S$11),"")</f>
        <v/>
      </c>
      <c r="AE35" s="43" t="str">
        <f>IF(AND('Mapa final'!$AD$11="Muy Alta",'Mapa final'!$AF$11="Leve"),CONCATENATE("R2C",'Mapa final'!$S$11),"")</f>
        <v/>
      </c>
      <c r="AF35" s="43" t="str">
        <f>IF(AND('Mapa final'!$AD$11="Muy Alta",'Mapa final'!$AF$11="Leve"),CONCATENATE("R2C",'Mapa final'!$S$11),"")</f>
        <v/>
      </c>
      <c r="AG35" s="44" t="str">
        <f>IF(AND('Mapa final'!$AD$11="Muy Alta",'Mapa final'!$AF$11="Leve"),CONCATENATE("R2C",'Mapa final'!$S$11),"")</f>
        <v/>
      </c>
      <c r="AH35" s="45" t="str">
        <f>IF(AND('Mapa final'!$AD$11="Muy Alta",'Mapa final'!$AF$11="Catastrófico"),CONCATENATE("R2C",'Mapa final'!$S$11),"")</f>
        <v/>
      </c>
      <c r="AI35" s="46" t="str">
        <f>IF(AND('Mapa final'!$AD$11="Muy Alta",'Mapa final'!$AF$11="Catastrófico"),CONCATENATE("R2C",'Mapa final'!$S$11),"")</f>
        <v/>
      </c>
      <c r="AJ35" s="46" t="str">
        <f>IF(AND('Mapa final'!$AD$11="Muy Alta",'Mapa final'!$AF$11="Catastrófico"),CONCATENATE("R2C",'Mapa final'!$S$11),"")</f>
        <v/>
      </c>
      <c r="AK35" s="46" t="str">
        <f>IF(AND('Mapa final'!$AD$11="Muy Alta",'Mapa final'!$AF$11="Catastrófico"),CONCATENATE("R2C",'Mapa final'!$S$11),"")</f>
        <v/>
      </c>
      <c r="AL35" s="46" t="str">
        <f>IF(AND('Mapa final'!$AD$11="Muy Alta",'Mapa final'!$AF$11="Catastrófico"),CONCATENATE("R2C",'Mapa final'!$S$11),"")</f>
        <v/>
      </c>
      <c r="AM35" s="47" t="str">
        <f>IF(AND('Mapa final'!$AD$11="Muy Alta",'Mapa final'!$AF$11="Catastrófico"),CONCATENATE("R2C",'Mapa final'!$S$11),"")</f>
        <v/>
      </c>
      <c r="AN35" s="64"/>
      <c r="AO35" s="425"/>
      <c r="AP35" s="426"/>
      <c r="AQ35" s="426"/>
      <c r="AR35" s="426"/>
      <c r="AS35" s="426"/>
      <c r="AT35" s="427"/>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row>
    <row r="36" spans="1:80" ht="15" customHeight="1">
      <c r="A36" s="64"/>
      <c r="B36" s="294"/>
      <c r="C36" s="294"/>
      <c r="D36" s="295"/>
      <c r="E36" s="389" t="s">
        <v>113</v>
      </c>
      <c r="F36" s="390"/>
      <c r="G36" s="390"/>
      <c r="H36" s="390"/>
      <c r="I36" s="390"/>
      <c r="J36" s="56" t="str">
        <f>IF(AND('Mapa final'!$AD$11="Baja",'Mapa final'!$AF$11="Leve"),CONCATENATE("R2C",'Mapa final'!$S$11),"")</f>
        <v/>
      </c>
      <c r="K36" s="57" t="str">
        <f>IF(AND('Mapa final'!$AD$11="Baja",'Mapa final'!$AF$11="Leve"),CONCATENATE("R2C",'Mapa final'!$S$11),"")</f>
        <v/>
      </c>
      <c r="L36" s="57" t="str">
        <f>IF(AND('Mapa final'!$AD$11="Baja",'Mapa final'!$AF$11="Leve"),CONCATENATE("R2C",'Mapa final'!$S$11),"")</f>
        <v/>
      </c>
      <c r="M36" s="57" t="str">
        <f>IF(AND('Mapa final'!$AD$11="Baja",'Mapa final'!$AF$11="Leve"),CONCATENATE("R2C",'Mapa final'!$S$11),"")</f>
        <v/>
      </c>
      <c r="N36" s="57" t="str">
        <f>IF(AND('Mapa final'!$AD$11="Baja",'Mapa final'!$AF$11="Leve"),CONCATENATE("R2C",'Mapa final'!$S$11),"")</f>
        <v/>
      </c>
      <c r="O36" s="58" t="str">
        <f>IF(AND('Mapa final'!$AD$11="Baja",'Mapa final'!$AF$11="Leve"),CONCATENATE("R2C",'Mapa final'!$S$11),"")</f>
        <v/>
      </c>
      <c r="P36" s="49" t="str">
        <f>IF(AND('Mapa final'!$AD$11="Alta",'Mapa final'!$AF$11="Leve"),CONCATENATE("R2C",'Mapa final'!$S$11),"")</f>
        <v/>
      </c>
      <c r="Q36" s="49" t="str">
        <f>IF(AND('Mapa final'!$AD$11="Alta",'Mapa final'!$AF$11="Leve"),CONCATENATE("R2C",'Mapa final'!$S$11),"")</f>
        <v/>
      </c>
      <c r="R36" s="49" t="str">
        <f>IF(AND('Mapa final'!$AD$11="Alta",'Mapa final'!$AF$11="Leve"),CONCATENATE("R2C",'Mapa final'!$S$11),"")</f>
        <v/>
      </c>
      <c r="S36" s="49" t="str">
        <f>IF(AND('Mapa final'!$AD$11="Alta",'Mapa final'!$AF$11="Leve"),CONCATENATE("R2C",'Mapa final'!$S$11),"")</f>
        <v/>
      </c>
      <c r="T36" s="49" t="str">
        <f>IF(AND('Mapa final'!$AD$11="Alta",'Mapa final'!$AF$11="Leve"),CONCATENATE("R2C",'Mapa final'!$S$11),"")</f>
        <v/>
      </c>
      <c r="U36" s="50" t="str">
        <f>IF(AND('Mapa final'!$AD$11="Alta",'Mapa final'!$AF$11="Leve"),CONCATENATE("R2C",'Mapa final'!$S$11),"")</f>
        <v/>
      </c>
      <c r="V36" s="48" t="str">
        <f>IF(AND('Mapa final'!$AD$11="Alta",'Mapa final'!$AF$11="Leve"),CONCATENATE("R2C",'Mapa final'!$S$11),"")</f>
        <v/>
      </c>
      <c r="W36" s="49" t="str">
        <f>IF(AND('Mapa final'!$AD$11="Alta",'Mapa final'!$AF$11="Leve"),CONCATENATE("R2C",'Mapa final'!$S$11),"")</f>
        <v/>
      </c>
      <c r="X36" s="49" t="str">
        <f>IF(AND('Mapa final'!$AD$11="Alta",'Mapa final'!$AF$11="Leve"),CONCATENATE("R2C",'Mapa final'!$S$11),"")</f>
        <v/>
      </c>
      <c r="Y36" s="49" t="str">
        <f>IF(AND('Mapa final'!$AD$11="Alta",'Mapa final'!$AF$11="Leve"),CONCATENATE("R2C",'Mapa final'!$S$11),"")</f>
        <v/>
      </c>
      <c r="Z36" s="49" t="str">
        <f>IF(AND('Mapa final'!$AD$11="Alta",'Mapa final'!$AF$11="Leve"),CONCATENATE("R2C",'Mapa final'!$S$11),"")</f>
        <v/>
      </c>
      <c r="AA36" s="50" t="str">
        <f>IF(AND('Mapa final'!$AD$11="Alta",'Mapa final'!$AF$11="Leve"),CONCATENATE("R2C",'Mapa final'!$S$11),"")</f>
        <v/>
      </c>
      <c r="AB36" s="32" t="str">
        <f>IF(AND('Mapa final'!$AD$11="Muy Alta",'Mapa final'!$AF$11="Leve"),CONCATENATE("R2C",'Mapa final'!$S$11),"")</f>
        <v/>
      </c>
      <c r="AC36" s="33" t="str">
        <f>IF(AND('Mapa final'!$AD$11="Muy Alta",'Mapa final'!$AF$11="Leve"),CONCATENATE("R2C",'Mapa final'!$S$11),"")</f>
        <v/>
      </c>
      <c r="AD36" s="33" t="str">
        <f>IF(AND('Mapa final'!$AD$11="Muy Alta",'Mapa final'!$AF$11="Leve"),CONCATENATE("R2C",'Mapa final'!$S$11),"")</f>
        <v/>
      </c>
      <c r="AE36" s="33" t="str">
        <f>IF(AND('Mapa final'!$AD$11="Muy Alta",'Mapa final'!$AF$11="Leve"),CONCATENATE("R2C",'Mapa final'!$S$11),"")</f>
        <v/>
      </c>
      <c r="AF36" s="33" t="str">
        <f>IF(AND('Mapa final'!$AD$11="Muy Alta",'Mapa final'!$AF$11="Leve"),CONCATENATE("R2C",'Mapa final'!$S$11),"")</f>
        <v/>
      </c>
      <c r="AG36" s="34" t="str">
        <f>IF(AND('Mapa final'!$AD$11="Muy Alta",'Mapa final'!$AF$11="Leve"),CONCATENATE("R2C",'Mapa final'!$S$11),"")</f>
        <v/>
      </c>
      <c r="AH36" s="35" t="str">
        <f>IF(AND('Mapa final'!$AD$11="Muy Alta",'Mapa final'!$AF$11="Catastrófico"),CONCATENATE("R2C",'Mapa final'!$S$11),"")</f>
        <v/>
      </c>
      <c r="AI36" s="36" t="str">
        <f>IF(AND('Mapa final'!$AD$11="Muy Alta",'Mapa final'!$AF$11="Catastrófico"),CONCATENATE("R2C",'Mapa final'!$S$11),"")</f>
        <v/>
      </c>
      <c r="AJ36" s="36" t="str">
        <f>IF(AND('Mapa final'!$AD$11="Muy Alta",'Mapa final'!$AF$11="Catastrófico"),CONCATENATE("R2C",'Mapa final'!$S$11),"")</f>
        <v/>
      </c>
      <c r="AK36" s="36" t="str">
        <f>IF(AND('Mapa final'!$AD$11="Muy Alta",'Mapa final'!$AF$11="Catastrófico"),CONCATENATE("R2C",'Mapa final'!$S$11),"")</f>
        <v/>
      </c>
      <c r="AL36" s="36" t="str">
        <f>IF(AND('Mapa final'!$AD$11="Muy Alta",'Mapa final'!$AF$11="Catastrófico"),CONCATENATE("R2C",'Mapa final'!$S$11),"")</f>
        <v/>
      </c>
      <c r="AM36" s="37" t="str">
        <f>IF(AND('Mapa final'!$AD$11="Muy Alta",'Mapa final'!$AF$11="Catastrófico"),CONCATENATE("R2C",'Mapa final'!$S$11),"")</f>
        <v/>
      </c>
      <c r="AN36" s="64"/>
      <c r="AO36" s="410" t="s">
        <v>81</v>
      </c>
      <c r="AP36" s="411"/>
      <c r="AQ36" s="411"/>
      <c r="AR36" s="411"/>
      <c r="AS36" s="411"/>
      <c r="AT36" s="412"/>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row>
    <row r="37" spans="1:80" ht="15" customHeight="1">
      <c r="A37" s="64"/>
      <c r="B37" s="294"/>
      <c r="C37" s="294"/>
      <c r="D37" s="295"/>
      <c r="E37" s="391"/>
      <c r="F37" s="392"/>
      <c r="G37" s="392"/>
      <c r="H37" s="392"/>
      <c r="I37" s="392"/>
      <c r="J37" s="59" t="str">
        <f>IF(AND('Mapa final'!$AD$11="Baja",'Mapa final'!$AF$11="Leve"),CONCATENATE("R2C",'Mapa final'!$S$11),"")</f>
        <v/>
      </c>
      <c r="K37" s="188" t="str">
        <f>IF(AND('Mapa final'!$AD$11="Baja",'Mapa final'!$AF$11="Leve"),CONCATENATE("R2C",'Mapa final'!$S$11),"")</f>
        <v/>
      </c>
      <c r="L37" s="188" t="str">
        <f>IF(AND('Mapa final'!$AD$11="Baja",'Mapa final'!$AF$11="Leve"),CONCATENATE("R2C",'Mapa final'!$S$11),"")</f>
        <v/>
      </c>
      <c r="M37" s="188" t="str">
        <f>IF(AND('Mapa final'!$AD$11="Baja",'Mapa final'!$AF$11="Leve"),CONCATENATE("R2C",'Mapa final'!$S$11),"")</f>
        <v/>
      </c>
      <c r="N37" s="188" t="str">
        <f>IF(AND('Mapa final'!$AD$11="Baja",'Mapa final'!$AF$11="Leve"),CONCATENATE("R2C",'Mapa final'!$S$11),"")</f>
        <v/>
      </c>
      <c r="O37" s="60" t="str">
        <f>IF(AND('Mapa final'!$AD$11="Baja",'Mapa final'!$AF$11="Leve"),CONCATENATE("R2C",'Mapa final'!$S$11),"")</f>
        <v/>
      </c>
      <c r="P37" s="187" t="str">
        <f>IF(AND('Mapa final'!$AD$11="Alta",'Mapa final'!$AF$11="Leve"),CONCATENATE("R2C",'Mapa final'!$S$11),"")</f>
        <v/>
      </c>
      <c r="Q37" s="187" t="str">
        <f>IF(AND('Mapa final'!$AD$11="Alta",'Mapa final'!$AF$11="Leve"),CONCATENATE("R2C",'Mapa final'!$S$11),"")</f>
        <v/>
      </c>
      <c r="R37" s="187" t="str">
        <f>IF(AND('Mapa final'!$AD$11="Alta",'Mapa final'!$AF$11="Leve"),CONCATENATE("R2C",'Mapa final'!$S$11),"")</f>
        <v/>
      </c>
      <c r="S37" s="187" t="str">
        <f>IF(AND('Mapa final'!$AD$11="Alta",'Mapa final'!$AF$11="Leve"),CONCATENATE("R2C",'Mapa final'!$S$11),"")</f>
        <v/>
      </c>
      <c r="T37" s="187" t="str">
        <f>IF(AND('Mapa final'!$AD$11="Alta",'Mapa final'!$AF$11="Leve"),CONCATENATE("R2C",'Mapa final'!$S$11),"")</f>
        <v/>
      </c>
      <c r="U37" s="52" t="str">
        <f>IF(AND('Mapa final'!$AD$11="Alta",'Mapa final'!$AF$11="Leve"),CONCATENATE("R2C",'Mapa final'!$S$11),"")</f>
        <v/>
      </c>
      <c r="V37" s="51" t="str">
        <f>IF(AND('Mapa final'!$AD$11="Alta",'Mapa final'!$AF$11="Leve"),CONCATENATE("R2C",'Mapa final'!$S$11),"")</f>
        <v/>
      </c>
      <c r="W37" s="187" t="str">
        <f>IF(AND('Mapa final'!$AD$11="Alta",'Mapa final'!$AF$11="Leve"),CONCATENATE("R2C",'Mapa final'!$S$11),"")</f>
        <v/>
      </c>
      <c r="X37" s="187" t="str">
        <f>IF(AND('Mapa final'!$AD$11="Alta",'Mapa final'!$AF$11="Leve"),CONCATENATE("R2C",'Mapa final'!$S$11),"")</f>
        <v/>
      </c>
      <c r="Y37" s="187" t="str">
        <f>IF(AND('Mapa final'!$AD$11="Alta",'Mapa final'!$AF$11="Leve"),CONCATENATE("R2C",'Mapa final'!$S$11),"")</f>
        <v/>
      </c>
      <c r="Z37" s="187" t="str">
        <f>IF(AND('Mapa final'!$AD$11="Alta",'Mapa final'!$AF$11="Leve"),CONCATENATE("R2C",'Mapa final'!$S$11),"")</f>
        <v/>
      </c>
      <c r="AA37" s="52" t="str">
        <f>IF(AND('Mapa final'!$AD$11="Alta",'Mapa final'!$AF$11="Leve"),CONCATENATE("R2C",'Mapa final'!$S$11),"")</f>
        <v/>
      </c>
      <c r="AB37" s="38" t="str">
        <f>IF(AND('Mapa final'!$AD$11="Muy Alta",'Mapa final'!$AF$11="Leve"),CONCATENATE("R2C",'Mapa final'!$S$11),"")</f>
        <v/>
      </c>
      <c r="AC37" s="186" t="str">
        <f>IF(AND('Mapa final'!$AD$11="Muy Alta",'Mapa final'!$AF$11="Leve"),CONCATENATE("R2C",'Mapa final'!$S$11),"")</f>
        <v/>
      </c>
      <c r="AD37" s="186" t="str">
        <f>IF(AND('Mapa final'!$AD$11="Muy Alta",'Mapa final'!$AF$11="Leve"),CONCATENATE("R2C",'Mapa final'!$S$11),"")</f>
        <v/>
      </c>
      <c r="AE37" s="186" t="str">
        <f>IF(AND('Mapa final'!$AD$11="Muy Alta",'Mapa final'!$AF$11="Leve"),CONCATENATE("R2C",'Mapa final'!$S$11),"")</f>
        <v/>
      </c>
      <c r="AF37" s="186" t="str">
        <f>IF(AND('Mapa final'!$AD$11="Muy Alta",'Mapa final'!$AF$11="Leve"),CONCATENATE("R2C",'Mapa final'!$S$11),"")</f>
        <v/>
      </c>
      <c r="AG37" s="39" t="str">
        <f>IF(AND('Mapa final'!$AD$11="Muy Alta",'Mapa final'!$AF$11="Leve"),CONCATENATE("R2C",'Mapa final'!$S$11),"")</f>
        <v/>
      </c>
      <c r="AH37" s="40" t="str">
        <f>IF(AND('Mapa final'!$AD$11="Muy Alta",'Mapa final'!$AF$11="Catastrófico"),CONCATENATE("R2C",'Mapa final'!$S$11),"")</f>
        <v/>
      </c>
      <c r="AI37" s="189" t="str">
        <f>IF(AND('Mapa final'!$AD$11="Muy Alta",'Mapa final'!$AF$11="Catastrófico"),CONCATENATE("R2C",'Mapa final'!$S$11),"")</f>
        <v/>
      </c>
      <c r="AJ37" s="189" t="str">
        <f>IF(AND('Mapa final'!$AD$11="Muy Alta",'Mapa final'!$AF$11="Catastrófico"),CONCATENATE("R2C",'Mapa final'!$S$11),"")</f>
        <v/>
      </c>
      <c r="AK37" s="189" t="str">
        <f>IF(AND('Mapa final'!$AD$11="Muy Alta",'Mapa final'!$AF$11="Catastrófico"),CONCATENATE("R2C",'Mapa final'!$S$11),"")</f>
        <v/>
      </c>
      <c r="AL37" s="189" t="str">
        <f>IF(AND('Mapa final'!$AD$11="Muy Alta",'Mapa final'!$AF$11="Catastrófico"),CONCATENATE("R2C",'Mapa final'!$S$11),"")</f>
        <v/>
      </c>
      <c r="AM37" s="41" t="str">
        <f>IF(AND('Mapa final'!$AD$11="Muy Alta",'Mapa final'!$AF$11="Catastrófico"),CONCATENATE("R2C",'Mapa final'!$S$11),"")</f>
        <v/>
      </c>
      <c r="AN37" s="64"/>
      <c r="AO37" s="413"/>
      <c r="AP37" s="414"/>
      <c r="AQ37" s="414"/>
      <c r="AR37" s="414"/>
      <c r="AS37" s="414"/>
      <c r="AT37" s="415"/>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row>
    <row r="38" spans="1:80" ht="15" customHeight="1">
      <c r="A38" s="64"/>
      <c r="B38" s="294"/>
      <c r="C38" s="294"/>
      <c r="D38" s="295"/>
      <c r="E38" s="393"/>
      <c r="F38" s="392"/>
      <c r="G38" s="392"/>
      <c r="H38" s="392"/>
      <c r="I38" s="392"/>
      <c r="J38" s="59" t="str">
        <f>IF(AND('Mapa final'!$AD$11="Baja",'Mapa final'!$AF$11="Leve"),CONCATENATE("R2C",'Mapa final'!$S$11),"")</f>
        <v/>
      </c>
      <c r="K38" s="188" t="str">
        <f>IF(AND('Mapa final'!$AD$11="Baja",'Mapa final'!$AF$11="Leve"),CONCATENATE("R2C",'Mapa final'!$S$11),"")</f>
        <v/>
      </c>
      <c r="L38" s="188" t="str">
        <f>IF(AND('Mapa final'!$AD$11="Baja",'Mapa final'!$AF$11="Leve"),CONCATENATE("R2C",'Mapa final'!$S$11),"")</f>
        <v/>
      </c>
      <c r="M38" s="188" t="str">
        <f>IF(AND('Mapa final'!$AD$11="Baja",'Mapa final'!$AF$11="Leve"),CONCATENATE("R2C",'Mapa final'!$S$11),"")</f>
        <v/>
      </c>
      <c r="N38" s="188" t="str">
        <f>IF(AND('Mapa final'!$AD$11="Baja",'Mapa final'!$AF$11="Leve"),CONCATENATE("R2C",'Mapa final'!$S$11),"")</f>
        <v/>
      </c>
      <c r="O38" s="60" t="str">
        <f>IF(AND('Mapa final'!$AD$11="Baja",'Mapa final'!$AF$11="Leve"),CONCATENATE("R2C",'Mapa final'!$S$11),"")</f>
        <v/>
      </c>
      <c r="P38" s="187" t="str">
        <f>IF(AND('Mapa final'!$AD$11="Alta",'Mapa final'!$AF$11="Leve"),CONCATENATE("R2C",'Mapa final'!$S$11),"")</f>
        <v/>
      </c>
      <c r="Q38" s="187" t="str">
        <f>IF(AND('Mapa final'!$AD$11="Alta",'Mapa final'!$AF$11="Leve"),CONCATENATE("R2C",'Mapa final'!$S$11),"")</f>
        <v/>
      </c>
      <c r="R38" s="187" t="str">
        <f>IF(AND('Mapa final'!$AD$11="Alta",'Mapa final'!$AF$11="Leve"),CONCATENATE("R2C",'Mapa final'!$S$11),"")</f>
        <v/>
      </c>
      <c r="S38" s="187" t="str">
        <f>IF(AND('Mapa final'!$AD$11="Alta",'Mapa final'!$AF$11="Leve"),CONCATENATE("R2C",'Mapa final'!$S$11),"")</f>
        <v/>
      </c>
      <c r="T38" s="187" t="str">
        <f>IF(AND('Mapa final'!$AD$11="Alta",'Mapa final'!$AF$11="Leve"),CONCATENATE("R2C",'Mapa final'!$S$11),"")</f>
        <v/>
      </c>
      <c r="U38" s="52" t="str">
        <f>IF(AND('Mapa final'!$AD$11="Alta",'Mapa final'!$AF$11="Leve"),CONCATENATE("R2C",'Mapa final'!$S$11),"")</f>
        <v/>
      </c>
      <c r="V38" s="51" t="str">
        <f>IF(AND('Mapa final'!$AD$11="Alta",'Mapa final'!$AF$11="Leve"),CONCATENATE("R2C",'Mapa final'!$S$11),"")</f>
        <v/>
      </c>
      <c r="W38" s="187" t="str">
        <f>IF(AND('Mapa final'!$AD$11="Alta",'Mapa final'!$AF$11="Leve"),CONCATENATE("R2C",'Mapa final'!$S$11),"")</f>
        <v/>
      </c>
      <c r="X38" s="187" t="str">
        <f>IF(AND('Mapa final'!$AD$11="Alta",'Mapa final'!$AF$11="Leve"),CONCATENATE("R2C",'Mapa final'!$S$11),"")</f>
        <v/>
      </c>
      <c r="Y38" s="187" t="str">
        <f>IF(AND('Mapa final'!$AD$11="Alta",'Mapa final'!$AF$11="Leve"),CONCATENATE("R2C",'Mapa final'!$S$11),"")</f>
        <v/>
      </c>
      <c r="Z38" s="187" t="str">
        <f>IF(AND('Mapa final'!$AD$11="Alta",'Mapa final'!$AF$11="Leve"),CONCATENATE("R2C",'Mapa final'!$S$11),"")</f>
        <v/>
      </c>
      <c r="AA38" s="52" t="str">
        <f>IF(AND('Mapa final'!$AD$11="Alta",'Mapa final'!$AF$11="Leve"),CONCATENATE("R2C",'Mapa final'!$S$11),"")</f>
        <v/>
      </c>
      <c r="AB38" s="38" t="str">
        <f>IF(AND('Mapa final'!$AD$11="Muy Alta",'Mapa final'!$AF$11="Leve"),CONCATENATE("R2C",'Mapa final'!$S$11),"")</f>
        <v/>
      </c>
      <c r="AC38" s="186" t="str">
        <f>IF(AND('Mapa final'!$AD$11="Muy Alta",'Mapa final'!$AF$11="Leve"),CONCATENATE("R2C",'Mapa final'!$S$11),"")</f>
        <v/>
      </c>
      <c r="AD38" s="186" t="str">
        <f>IF(AND('Mapa final'!$AD$11="Muy Alta",'Mapa final'!$AF$11="Leve"),CONCATENATE("R2C",'Mapa final'!$S$11),"")</f>
        <v/>
      </c>
      <c r="AE38" s="186" t="str">
        <f>IF(AND('Mapa final'!$AD$11="Muy Alta",'Mapa final'!$AF$11="Leve"),CONCATENATE("R2C",'Mapa final'!$S$11),"")</f>
        <v/>
      </c>
      <c r="AF38" s="186" t="str">
        <f>IF(AND('Mapa final'!$AD$11="Muy Alta",'Mapa final'!$AF$11="Leve"),CONCATENATE("R2C",'Mapa final'!$S$11),"")</f>
        <v/>
      </c>
      <c r="AG38" s="39" t="str">
        <f>IF(AND('Mapa final'!$AD$11="Muy Alta",'Mapa final'!$AF$11="Leve"),CONCATENATE("R2C",'Mapa final'!$S$11),"")</f>
        <v/>
      </c>
      <c r="AH38" s="40" t="str">
        <f>IF(AND('Mapa final'!$AD$11="Muy Alta",'Mapa final'!$AF$11="Catastrófico"),CONCATENATE("R2C",'Mapa final'!$S$11),"")</f>
        <v/>
      </c>
      <c r="AI38" s="189" t="str">
        <f>IF(AND('Mapa final'!$AD$11="Muy Alta",'Mapa final'!$AF$11="Catastrófico"),CONCATENATE("R2C",'Mapa final'!$S$11),"")</f>
        <v/>
      </c>
      <c r="AJ38" s="189" t="str">
        <f>IF(AND('Mapa final'!$AD$11="Muy Alta",'Mapa final'!$AF$11="Catastrófico"),CONCATENATE("R2C",'Mapa final'!$S$11),"")</f>
        <v/>
      </c>
      <c r="AK38" s="189" t="str">
        <f>IF(AND('Mapa final'!$AD$11="Muy Alta",'Mapa final'!$AF$11="Catastrófico"),CONCATENATE("R2C",'Mapa final'!$S$11),"")</f>
        <v/>
      </c>
      <c r="AL38" s="189" t="str">
        <f>IF(AND('Mapa final'!$AD$11="Muy Alta",'Mapa final'!$AF$11="Catastrófico"),CONCATENATE("R2C",'Mapa final'!$S$11),"")</f>
        <v/>
      </c>
      <c r="AM38" s="41" t="str">
        <f>IF(AND('Mapa final'!$AD$11="Muy Alta",'Mapa final'!$AF$11="Catastrófico"),CONCATENATE("R2C",'Mapa final'!$S$11),"")</f>
        <v/>
      </c>
      <c r="AN38" s="64"/>
      <c r="AO38" s="413"/>
      <c r="AP38" s="414"/>
      <c r="AQ38" s="414"/>
      <c r="AR38" s="414"/>
      <c r="AS38" s="414"/>
      <c r="AT38" s="415"/>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row>
    <row r="39" spans="1:80" ht="15" customHeight="1">
      <c r="A39" s="64"/>
      <c r="B39" s="294"/>
      <c r="C39" s="294"/>
      <c r="D39" s="295"/>
      <c r="E39" s="393"/>
      <c r="F39" s="392"/>
      <c r="G39" s="392"/>
      <c r="H39" s="392"/>
      <c r="I39" s="392"/>
      <c r="J39" s="59" t="str">
        <f>IF(AND('Mapa final'!$AD$11="Baja",'Mapa final'!$AF$11="Leve"),CONCATENATE("R2C",'Mapa final'!$S$11),"")</f>
        <v/>
      </c>
      <c r="K39" s="188" t="str">
        <f>IF(AND('Mapa final'!$AD$11="Baja",'Mapa final'!$AF$11="Leve"),CONCATENATE("R2C",'Mapa final'!$S$11),"")</f>
        <v/>
      </c>
      <c r="L39" s="188" t="str">
        <f>IF(AND('Mapa final'!$AD$11="Baja",'Mapa final'!$AF$11="Leve"),CONCATENATE("R2C",'Mapa final'!$S$11),"")</f>
        <v/>
      </c>
      <c r="M39" s="188" t="str">
        <f>IF(AND('Mapa final'!$AD$11="Baja",'Mapa final'!$AF$11="Leve"),CONCATENATE("R2C",'Mapa final'!$S$11),"")</f>
        <v/>
      </c>
      <c r="N39" s="188" t="str">
        <f>IF(AND('Mapa final'!$AD$11="Baja",'Mapa final'!$AF$11="Leve"),CONCATENATE("R2C",'Mapa final'!$S$11),"")</f>
        <v/>
      </c>
      <c r="O39" s="60" t="str">
        <f>IF(AND('Mapa final'!$AD$11="Baja",'Mapa final'!$AF$11="Leve"),CONCATENATE("R2C",'Mapa final'!$S$11),"")</f>
        <v/>
      </c>
      <c r="P39" s="187" t="str">
        <f>IF(AND('Mapa final'!$AD$11="Alta",'Mapa final'!$AF$11="Leve"),CONCATENATE("R2C",'Mapa final'!$S$11),"")</f>
        <v/>
      </c>
      <c r="Q39" s="187" t="str">
        <f>IF(AND('Mapa final'!$AD$11="Alta",'Mapa final'!$AF$11="Leve"),CONCATENATE("R2C",'Mapa final'!$S$11),"")</f>
        <v/>
      </c>
      <c r="R39" s="187" t="str">
        <f>IF(AND('Mapa final'!$AD$11="Alta",'Mapa final'!$AF$11="Leve"),CONCATENATE("R2C",'Mapa final'!$S$11),"")</f>
        <v/>
      </c>
      <c r="S39" s="187" t="str">
        <f>IF(AND('Mapa final'!$AD$11="Alta",'Mapa final'!$AF$11="Leve"),CONCATENATE("R2C",'Mapa final'!$S$11),"")</f>
        <v/>
      </c>
      <c r="T39" s="187" t="str">
        <f>IF(AND('Mapa final'!$AD$11="Alta",'Mapa final'!$AF$11="Leve"),CONCATENATE("R2C",'Mapa final'!$S$11),"")</f>
        <v/>
      </c>
      <c r="U39" s="52" t="str">
        <f>IF(AND('Mapa final'!$AD$11="Alta",'Mapa final'!$AF$11="Leve"),CONCATENATE("R2C",'Mapa final'!$S$11),"")</f>
        <v/>
      </c>
      <c r="V39" s="51" t="str">
        <f>IF(AND('Mapa final'!$AD$11="Alta",'Mapa final'!$AF$11="Leve"),CONCATENATE("R2C",'Mapa final'!$S$11),"")</f>
        <v/>
      </c>
      <c r="W39" s="187" t="str">
        <f>IF(AND('Mapa final'!$AD$11="Alta",'Mapa final'!$AF$11="Leve"),CONCATENATE("R2C",'Mapa final'!$S$11),"")</f>
        <v/>
      </c>
      <c r="X39" s="187" t="str">
        <f>IF(AND('Mapa final'!$AD$11="Alta",'Mapa final'!$AF$11="Leve"),CONCATENATE("R2C",'Mapa final'!$S$11),"")</f>
        <v/>
      </c>
      <c r="Y39" s="187" t="str">
        <f>IF(AND('Mapa final'!$AD$11="Alta",'Mapa final'!$AF$11="Leve"),CONCATENATE("R2C",'Mapa final'!$S$11),"")</f>
        <v/>
      </c>
      <c r="Z39" s="187" t="str">
        <f>IF(AND('Mapa final'!$AD$11="Alta",'Mapa final'!$AF$11="Leve"),CONCATENATE("R2C",'Mapa final'!$S$11),"")</f>
        <v/>
      </c>
      <c r="AA39" s="52" t="str">
        <f>IF(AND('Mapa final'!$AD$11="Alta",'Mapa final'!$AF$11="Leve"),CONCATENATE("R2C",'Mapa final'!$S$11),"")</f>
        <v/>
      </c>
      <c r="AB39" s="38" t="str">
        <f>IF(AND('Mapa final'!$AD$11="Muy Alta",'Mapa final'!$AF$11="Leve"),CONCATENATE("R2C",'Mapa final'!$S$11),"")</f>
        <v/>
      </c>
      <c r="AC39" s="186" t="str">
        <f>IF(AND('Mapa final'!$AD$11="Muy Alta",'Mapa final'!$AF$11="Leve"),CONCATENATE("R2C",'Mapa final'!$S$11),"")</f>
        <v/>
      </c>
      <c r="AD39" s="186" t="str">
        <f>IF(AND('Mapa final'!$AD$11="Muy Alta",'Mapa final'!$AF$11="Leve"),CONCATENATE("R2C",'Mapa final'!$S$11),"")</f>
        <v/>
      </c>
      <c r="AE39" s="186" t="str">
        <f>IF(AND('Mapa final'!$AD$11="Muy Alta",'Mapa final'!$AF$11="Leve"),CONCATENATE("R2C",'Mapa final'!$S$11),"")</f>
        <v/>
      </c>
      <c r="AF39" s="186" t="str">
        <f>IF(AND('Mapa final'!$AD$11="Muy Alta",'Mapa final'!$AF$11="Leve"),CONCATENATE("R2C",'Mapa final'!$S$11),"")</f>
        <v/>
      </c>
      <c r="AG39" s="39" t="str">
        <f>IF(AND('Mapa final'!$AD$11="Muy Alta",'Mapa final'!$AF$11="Leve"),CONCATENATE("R2C",'Mapa final'!$S$11),"")</f>
        <v/>
      </c>
      <c r="AH39" s="40" t="str">
        <f>IF(AND('Mapa final'!$AD$11="Muy Alta",'Mapa final'!$AF$11="Catastrófico"),CONCATENATE("R2C",'Mapa final'!$S$11),"")</f>
        <v/>
      </c>
      <c r="AI39" s="189" t="str">
        <f>IF(AND('Mapa final'!$AD$11="Muy Alta",'Mapa final'!$AF$11="Catastrófico"),CONCATENATE("R2C",'Mapa final'!$S$11),"")</f>
        <v/>
      </c>
      <c r="AJ39" s="189" t="str">
        <f>IF(AND('Mapa final'!$AD$11="Muy Alta",'Mapa final'!$AF$11="Catastrófico"),CONCATENATE("R2C",'Mapa final'!$S$11),"")</f>
        <v/>
      </c>
      <c r="AK39" s="189" t="str">
        <f>IF(AND('Mapa final'!$AD$11="Muy Alta",'Mapa final'!$AF$11="Catastrófico"),CONCATENATE("R2C",'Mapa final'!$S$11),"")</f>
        <v/>
      </c>
      <c r="AL39" s="189" t="str">
        <f>IF(AND('Mapa final'!$AD$11="Muy Alta",'Mapa final'!$AF$11="Catastrófico"),CONCATENATE("R2C",'Mapa final'!$S$11),"")</f>
        <v/>
      </c>
      <c r="AM39" s="41" t="str">
        <f>IF(AND('Mapa final'!$AD$11="Muy Alta",'Mapa final'!$AF$11="Catastrófico"),CONCATENATE("R2C",'Mapa final'!$S$11),"")</f>
        <v/>
      </c>
      <c r="AN39" s="64"/>
      <c r="AO39" s="413"/>
      <c r="AP39" s="414"/>
      <c r="AQ39" s="414"/>
      <c r="AR39" s="414"/>
      <c r="AS39" s="414"/>
      <c r="AT39" s="415"/>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row>
    <row r="40" spans="1:80" ht="15" customHeight="1">
      <c r="A40" s="64"/>
      <c r="B40" s="294"/>
      <c r="C40" s="294"/>
      <c r="D40" s="295"/>
      <c r="E40" s="393"/>
      <c r="F40" s="392"/>
      <c r="G40" s="392"/>
      <c r="H40" s="392"/>
      <c r="I40" s="392"/>
      <c r="J40" s="59" t="str">
        <f>IF(AND('Mapa final'!$AD$11="Baja",'Mapa final'!$AF$11="Leve"),CONCATENATE("R2C",'Mapa final'!$S$11),"")</f>
        <v/>
      </c>
      <c r="K40" s="188" t="str">
        <f>IF(AND('Mapa final'!$AD$11="Baja",'Mapa final'!$AF$11="Leve"),CONCATENATE("R2C",'Mapa final'!$S$11),"")</f>
        <v/>
      </c>
      <c r="L40" s="188" t="str">
        <f>IF(AND('Mapa final'!$AD$11="Baja",'Mapa final'!$AF$11="Leve"),CONCATENATE("R2C",'Mapa final'!$S$11),"")</f>
        <v/>
      </c>
      <c r="M40" s="188" t="str">
        <f>IF(AND('Mapa final'!$AD$11="Baja",'Mapa final'!$AF$11="Leve"),CONCATENATE("R2C",'Mapa final'!$S$11),"")</f>
        <v/>
      </c>
      <c r="N40" s="188" t="str">
        <f>IF(AND('Mapa final'!$AD$11="Baja",'Mapa final'!$AF$11="Leve"),CONCATENATE("R2C",'Mapa final'!$S$11),"")</f>
        <v/>
      </c>
      <c r="O40" s="60" t="str">
        <f>IF(AND('Mapa final'!$AD$11="Baja",'Mapa final'!$AF$11="Leve"),CONCATENATE("R2C",'Mapa final'!$S$11),"")</f>
        <v/>
      </c>
      <c r="P40" s="187" t="str">
        <f>IF(AND('Mapa final'!$AD$11="Alta",'Mapa final'!$AF$11="Leve"),CONCATENATE("R2C",'Mapa final'!$S$11),"")</f>
        <v/>
      </c>
      <c r="Q40" s="187" t="str">
        <f>IF(AND('Mapa final'!$AD$11="Alta",'Mapa final'!$AF$11="Leve"),CONCATENATE("R2C",'Mapa final'!$S$11),"")</f>
        <v/>
      </c>
      <c r="R40" s="187" t="str">
        <f>IF(AND('Mapa final'!$AD$11="Alta",'Mapa final'!$AF$11="Leve"),CONCATENATE("R2C",'Mapa final'!$S$11),"")</f>
        <v/>
      </c>
      <c r="S40" s="187" t="str">
        <f>IF(AND('Mapa final'!$AD$11="Alta",'Mapa final'!$AF$11="Leve"),CONCATENATE("R2C",'Mapa final'!$S$11),"")</f>
        <v/>
      </c>
      <c r="T40" s="187" t="str">
        <f>IF(AND('Mapa final'!$AD$11="Alta",'Mapa final'!$AF$11="Leve"),CONCATENATE("R2C",'Mapa final'!$S$11),"")</f>
        <v/>
      </c>
      <c r="U40" s="52" t="str">
        <f>IF(AND('Mapa final'!$AD$11="Alta",'Mapa final'!$AF$11="Leve"),CONCATENATE("R2C",'Mapa final'!$S$11),"")</f>
        <v/>
      </c>
      <c r="V40" s="51" t="str">
        <f>IF(AND('Mapa final'!$AD$11="Alta",'Mapa final'!$AF$11="Leve"),CONCATENATE("R2C",'Mapa final'!$S$11),"")</f>
        <v/>
      </c>
      <c r="W40" s="187" t="str">
        <f>IF(AND('Mapa final'!$AD$11="Alta",'Mapa final'!$AF$11="Leve"),CONCATENATE("R2C",'Mapa final'!$S$11),"")</f>
        <v/>
      </c>
      <c r="X40" s="187" t="str">
        <f>IF(AND('Mapa final'!$AD$11="Alta",'Mapa final'!$AF$11="Leve"),CONCATENATE("R2C",'Mapa final'!$S$11),"")</f>
        <v/>
      </c>
      <c r="Y40" s="187" t="str">
        <f>IF(AND('Mapa final'!$AD$11="Alta",'Mapa final'!$AF$11="Leve"),CONCATENATE("R2C",'Mapa final'!$S$11),"")</f>
        <v/>
      </c>
      <c r="Z40" s="187" t="str">
        <f>IF(AND('Mapa final'!$AD$11="Alta",'Mapa final'!$AF$11="Leve"),CONCATENATE("R2C",'Mapa final'!$S$11),"")</f>
        <v/>
      </c>
      <c r="AA40" s="52" t="str">
        <f>IF(AND('Mapa final'!$AD$11="Alta",'Mapa final'!$AF$11="Leve"),CONCATENATE("R2C",'Mapa final'!$S$11),"")</f>
        <v/>
      </c>
      <c r="AB40" s="38" t="str">
        <f>IF(AND('Mapa final'!$AD$11="Muy Alta",'Mapa final'!$AF$11="Leve"),CONCATENATE("R2C",'Mapa final'!$S$11),"")</f>
        <v/>
      </c>
      <c r="AC40" s="186" t="str">
        <f>IF(AND('Mapa final'!$AD$11="Muy Alta",'Mapa final'!$AF$11="Leve"),CONCATENATE("R2C",'Mapa final'!$S$11),"")</f>
        <v/>
      </c>
      <c r="AD40" s="186" t="str">
        <f>IF(AND('Mapa final'!$AD$11="Muy Alta",'Mapa final'!$AF$11="Leve"),CONCATENATE("R2C",'Mapa final'!$S$11),"")</f>
        <v/>
      </c>
      <c r="AE40" s="186" t="str">
        <f>IF(AND('Mapa final'!$AD$11="Muy Alta",'Mapa final'!$AF$11="Leve"),CONCATENATE("R2C",'Mapa final'!$S$11),"")</f>
        <v/>
      </c>
      <c r="AF40" s="186" t="str">
        <f>IF(AND('Mapa final'!$AD$11="Muy Alta",'Mapa final'!$AF$11="Leve"),CONCATENATE("R2C",'Mapa final'!$S$11),"")</f>
        <v/>
      </c>
      <c r="AG40" s="39" t="str">
        <f>IF(AND('Mapa final'!$AD$11="Muy Alta",'Mapa final'!$AF$11="Leve"),CONCATENATE("R2C",'Mapa final'!$S$11),"")</f>
        <v/>
      </c>
      <c r="AH40" s="40" t="str">
        <f>IF(AND('Mapa final'!$AD$11="Muy Alta",'Mapa final'!$AF$11="Catastrófico"),CONCATENATE("R2C",'Mapa final'!$S$11),"")</f>
        <v/>
      </c>
      <c r="AI40" s="189" t="str">
        <f>IF(AND('Mapa final'!$AD$11="Muy Alta",'Mapa final'!$AF$11="Catastrófico"),CONCATENATE("R2C",'Mapa final'!$S$11),"")</f>
        <v/>
      </c>
      <c r="AJ40" s="189" t="str">
        <f>IF(AND('Mapa final'!$AD$11="Muy Alta",'Mapa final'!$AF$11="Catastrófico"),CONCATENATE("R2C",'Mapa final'!$S$11),"")</f>
        <v/>
      </c>
      <c r="AK40" s="189" t="str">
        <f>IF(AND('Mapa final'!$AD$11="Muy Alta",'Mapa final'!$AF$11="Catastrófico"),CONCATENATE("R2C",'Mapa final'!$S$11),"")</f>
        <v/>
      </c>
      <c r="AL40" s="189" t="str">
        <f>IF(AND('Mapa final'!$AD$11="Muy Alta",'Mapa final'!$AF$11="Catastrófico"),CONCATENATE("R2C",'Mapa final'!$S$11),"")</f>
        <v/>
      </c>
      <c r="AM40" s="41" t="str">
        <f>IF(AND('Mapa final'!$AD$11="Muy Alta",'Mapa final'!$AF$11="Catastrófico"),CONCATENATE("R2C",'Mapa final'!$S$11),"")</f>
        <v/>
      </c>
      <c r="AN40" s="64"/>
      <c r="AO40" s="413"/>
      <c r="AP40" s="414"/>
      <c r="AQ40" s="414"/>
      <c r="AR40" s="414"/>
      <c r="AS40" s="414"/>
      <c r="AT40" s="415"/>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row>
    <row r="41" spans="1:80" ht="15" customHeight="1">
      <c r="A41" s="64"/>
      <c r="B41" s="294"/>
      <c r="C41" s="294"/>
      <c r="D41" s="295"/>
      <c r="E41" s="393"/>
      <c r="F41" s="392"/>
      <c r="G41" s="392"/>
      <c r="H41" s="392"/>
      <c r="I41" s="392"/>
      <c r="J41" s="59" t="str">
        <f>IF(AND('Mapa final'!$AD$11="Baja",'Mapa final'!$AF$11="Leve"),CONCATENATE("R2C",'Mapa final'!$S$11),"")</f>
        <v/>
      </c>
      <c r="K41" s="188" t="str">
        <f>IF(AND('Mapa final'!$AD$11="Baja",'Mapa final'!$AF$11="Leve"),CONCATENATE("R2C",'Mapa final'!$S$11),"")</f>
        <v/>
      </c>
      <c r="L41" s="188" t="str">
        <f>IF(AND('Mapa final'!$AD$11="Baja",'Mapa final'!$AF$11="Leve"),CONCATENATE("R2C",'Mapa final'!$S$11),"")</f>
        <v/>
      </c>
      <c r="M41" s="188" t="str">
        <f>IF(AND('Mapa final'!$AD$11="Baja",'Mapa final'!$AF$11="Leve"),CONCATENATE("R2C",'Mapa final'!$S$11),"")</f>
        <v/>
      </c>
      <c r="N41" s="188" t="str">
        <f>IF(AND('Mapa final'!$AD$11="Baja",'Mapa final'!$AF$11="Leve"),CONCATENATE("R2C",'Mapa final'!$S$11),"")</f>
        <v/>
      </c>
      <c r="O41" s="60" t="str">
        <f>IF(AND('Mapa final'!$AD$11="Baja",'Mapa final'!$AF$11="Leve"),CONCATENATE("R2C",'Mapa final'!$S$11),"")</f>
        <v/>
      </c>
      <c r="P41" s="187" t="str">
        <f>IF(AND('Mapa final'!$AD$11="Alta",'Mapa final'!$AF$11="Leve"),CONCATENATE("R2C",'Mapa final'!$S$11),"")</f>
        <v/>
      </c>
      <c r="Q41" s="187" t="str">
        <f>IF(AND('Mapa final'!$AD$11="Alta",'Mapa final'!$AF$11="Leve"),CONCATENATE("R2C",'Mapa final'!$S$11),"")</f>
        <v/>
      </c>
      <c r="R41" s="187" t="str">
        <f>IF(AND('Mapa final'!$AD$11="Alta",'Mapa final'!$AF$11="Leve"),CONCATENATE("R2C",'Mapa final'!$S$11),"")</f>
        <v/>
      </c>
      <c r="S41" s="187" t="str">
        <f>IF(AND('Mapa final'!$AD$11="Alta",'Mapa final'!$AF$11="Leve"),CONCATENATE("R2C",'Mapa final'!$S$11),"")</f>
        <v/>
      </c>
      <c r="T41" s="187" t="str">
        <f>IF(AND('Mapa final'!$AD$11="Alta",'Mapa final'!$AF$11="Leve"),CONCATENATE("R2C",'Mapa final'!$S$11),"")</f>
        <v/>
      </c>
      <c r="U41" s="52" t="str">
        <f>IF(AND('Mapa final'!$AD$11="Alta",'Mapa final'!$AF$11="Leve"),CONCATENATE("R2C",'Mapa final'!$S$11),"")</f>
        <v/>
      </c>
      <c r="V41" s="51" t="str">
        <f>IF(AND('Mapa final'!$AD$11="Alta",'Mapa final'!$AF$11="Leve"),CONCATENATE("R2C",'Mapa final'!$S$11),"")</f>
        <v/>
      </c>
      <c r="W41" s="187" t="str">
        <f>IF(AND('Mapa final'!$AD$11="Alta",'Mapa final'!$AF$11="Leve"),CONCATENATE("R2C",'Mapa final'!$S$11),"")</f>
        <v/>
      </c>
      <c r="X41" s="187" t="str">
        <f>IF(AND('Mapa final'!$AD$11="Alta",'Mapa final'!$AF$11="Leve"),CONCATENATE("R2C",'Mapa final'!$S$11),"")</f>
        <v/>
      </c>
      <c r="Y41" s="187" t="str">
        <f>IF(AND('Mapa final'!$AD$11="Alta",'Mapa final'!$AF$11="Leve"),CONCATENATE("R2C",'Mapa final'!$S$11),"")</f>
        <v/>
      </c>
      <c r="Z41" s="187" t="str">
        <f>IF(AND('Mapa final'!$AD$11="Alta",'Mapa final'!$AF$11="Leve"),CONCATENATE("R2C",'Mapa final'!$S$11),"")</f>
        <v/>
      </c>
      <c r="AA41" s="52" t="str">
        <f>IF(AND('Mapa final'!$AD$11="Alta",'Mapa final'!$AF$11="Leve"),CONCATENATE("R2C",'Mapa final'!$S$11),"")</f>
        <v/>
      </c>
      <c r="AB41" s="38" t="str">
        <f>IF(AND('Mapa final'!$AD$11="Muy Alta",'Mapa final'!$AF$11="Leve"),CONCATENATE("R2C",'Mapa final'!$S$11),"")</f>
        <v/>
      </c>
      <c r="AC41" s="186" t="str">
        <f>IF(AND('Mapa final'!$AD$11="Muy Alta",'Mapa final'!$AF$11="Leve"),CONCATENATE("R2C",'Mapa final'!$S$11),"")</f>
        <v/>
      </c>
      <c r="AD41" s="186" t="str">
        <f>IF(AND('Mapa final'!$AD$11="Muy Alta",'Mapa final'!$AF$11="Leve"),CONCATENATE("R2C",'Mapa final'!$S$11),"")</f>
        <v/>
      </c>
      <c r="AE41" s="186" t="str">
        <f>IF(AND('Mapa final'!$AD$11="Muy Alta",'Mapa final'!$AF$11="Leve"),CONCATENATE("R2C",'Mapa final'!$S$11),"")</f>
        <v/>
      </c>
      <c r="AF41" s="186" t="str">
        <f>IF(AND('Mapa final'!$AD$11="Muy Alta",'Mapa final'!$AF$11="Leve"),CONCATENATE("R2C",'Mapa final'!$S$11),"")</f>
        <v/>
      </c>
      <c r="AG41" s="39" t="str">
        <f>IF(AND('Mapa final'!$AD$11="Muy Alta",'Mapa final'!$AF$11="Leve"),CONCATENATE("R2C",'Mapa final'!$S$11),"")</f>
        <v/>
      </c>
      <c r="AH41" s="40" t="str">
        <f>IF(AND('Mapa final'!$AD$11="Muy Alta",'Mapa final'!$AF$11="Catastrófico"),CONCATENATE("R2C",'Mapa final'!$S$11),"")</f>
        <v/>
      </c>
      <c r="AI41" s="189" t="str">
        <f>IF(AND('Mapa final'!$AD$11="Muy Alta",'Mapa final'!$AF$11="Catastrófico"),CONCATENATE("R2C",'Mapa final'!$S$11),"")</f>
        <v/>
      </c>
      <c r="AJ41" s="189" t="str">
        <f>IF(AND('Mapa final'!$AD$11="Muy Alta",'Mapa final'!$AF$11="Catastrófico"),CONCATENATE("R2C",'Mapa final'!$S$11),"")</f>
        <v/>
      </c>
      <c r="AK41" s="189" t="str">
        <f>IF(AND('Mapa final'!$AD$11="Muy Alta",'Mapa final'!$AF$11="Catastrófico"),CONCATENATE("R2C",'Mapa final'!$S$11),"")</f>
        <v/>
      </c>
      <c r="AL41" s="189" t="str">
        <f>IF(AND('Mapa final'!$AD$11="Muy Alta",'Mapa final'!$AF$11="Catastrófico"),CONCATENATE("R2C",'Mapa final'!$S$11),"")</f>
        <v/>
      </c>
      <c r="AM41" s="41" t="str">
        <f>IF(AND('Mapa final'!$AD$11="Muy Alta",'Mapa final'!$AF$11="Catastrófico"),CONCATENATE("R2C",'Mapa final'!$S$11),"")</f>
        <v/>
      </c>
      <c r="AN41" s="64"/>
      <c r="AO41" s="413"/>
      <c r="AP41" s="414"/>
      <c r="AQ41" s="414"/>
      <c r="AR41" s="414"/>
      <c r="AS41" s="414"/>
      <c r="AT41" s="415"/>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row>
    <row r="42" spans="1:80" ht="15" customHeight="1">
      <c r="A42" s="64"/>
      <c r="B42" s="294"/>
      <c r="C42" s="294"/>
      <c r="D42" s="295"/>
      <c r="E42" s="393"/>
      <c r="F42" s="392"/>
      <c r="G42" s="392"/>
      <c r="H42" s="392"/>
      <c r="I42" s="392"/>
      <c r="J42" s="59" t="str">
        <f>IF(AND('Mapa final'!$AD$11="Baja",'Mapa final'!$AF$11="Leve"),CONCATENATE("R2C",'Mapa final'!$S$11),"")</f>
        <v/>
      </c>
      <c r="K42" s="188" t="str">
        <f>IF(AND('Mapa final'!$AD$11="Baja",'Mapa final'!$AF$11="Leve"),CONCATENATE("R2C",'Mapa final'!$S$11),"")</f>
        <v/>
      </c>
      <c r="L42" s="188" t="str">
        <f>IF(AND('Mapa final'!$AD$11="Baja",'Mapa final'!$AF$11="Leve"),CONCATENATE("R2C",'Mapa final'!$S$11),"")</f>
        <v/>
      </c>
      <c r="M42" s="188" t="str">
        <f>IF(AND('Mapa final'!$AD$11="Baja",'Mapa final'!$AF$11="Leve"),CONCATENATE("R2C",'Mapa final'!$S$11),"")</f>
        <v/>
      </c>
      <c r="N42" s="188" t="str">
        <f>IF(AND('Mapa final'!$AD$11="Baja",'Mapa final'!$AF$11="Leve"),CONCATENATE("R2C",'Mapa final'!$S$11),"")</f>
        <v/>
      </c>
      <c r="O42" s="60" t="str">
        <f>IF(AND('Mapa final'!$AD$11="Baja",'Mapa final'!$AF$11="Leve"),CONCATENATE("R2C",'Mapa final'!$S$11),"")</f>
        <v/>
      </c>
      <c r="P42" s="187" t="str">
        <f>IF(AND('Mapa final'!$AD$11="Alta",'Mapa final'!$AF$11="Leve"),CONCATENATE("R2C",'Mapa final'!$S$11),"")</f>
        <v/>
      </c>
      <c r="Q42" s="187" t="str">
        <f>IF(AND('Mapa final'!$AD$11="Alta",'Mapa final'!$AF$11="Leve"),CONCATENATE("R2C",'Mapa final'!$S$11),"")</f>
        <v/>
      </c>
      <c r="R42" s="187" t="str">
        <f>IF(AND('Mapa final'!$AD$11="Alta",'Mapa final'!$AF$11="Leve"),CONCATENATE("R2C",'Mapa final'!$S$11),"")</f>
        <v/>
      </c>
      <c r="S42" s="187" t="str">
        <f>IF(AND('Mapa final'!$AD$11="Alta",'Mapa final'!$AF$11="Leve"),CONCATENATE("R2C",'Mapa final'!$S$11),"")</f>
        <v/>
      </c>
      <c r="T42" s="187" t="str">
        <f>IF(AND('Mapa final'!$AD$11="Alta",'Mapa final'!$AF$11="Leve"),CONCATENATE("R2C",'Mapa final'!$S$11),"")</f>
        <v/>
      </c>
      <c r="U42" s="52" t="str">
        <f>IF(AND('Mapa final'!$AD$11="Alta",'Mapa final'!$AF$11="Leve"),CONCATENATE("R2C",'Mapa final'!$S$11),"")</f>
        <v/>
      </c>
      <c r="V42" s="51" t="str">
        <f>IF(AND('Mapa final'!$AD$11="Alta",'Mapa final'!$AF$11="Leve"),CONCATENATE("R2C",'Mapa final'!$S$11),"")</f>
        <v/>
      </c>
      <c r="W42" s="187" t="str">
        <f>IF(AND('Mapa final'!$AD$11="Alta",'Mapa final'!$AF$11="Leve"),CONCATENATE("R2C",'Mapa final'!$S$11),"")</f>
        <v/>
      </c>
      <c r="X42" s="187" t="str">
        <f>IF(AND('Mapa final'!$AD$11="Alta",'Mapa final'!$AF$11="Leve"),CONCATENATE("R2C",'Mapa final'!$S$11),"")</f>
        <v/>
      </c>
      <c r="Y42" s="187" t="str">
        <f>IF(AND('Mapa final'!$AD$11="Alta",'Mapa final'!$AF$11="Leve"),CONCATENATE("R2C",'Mapa final'!$S$11),"")</f>
        <v/>
      </c>
      <c r="Z42" s="187" t="str">
        <f>IF(AND('Mapa final'!$AD$11="Alta",'Mapa final'!$AF$11="Leve"),CONCATENATE("R2C",'Mapa final'!$S$11),"")</f>
        <v/>
      </c>
      <c r="AA42" s="52" t="str">
        <f>IF(AND('Mapa final'!$AD$11="Alta",'Mapa final'!$AF$11="Leve"),CONCATENATE("R2C",'Mapa final'!$S$11),"")</f>
        <v/>
      </c>
      <c r="AB42" s="38" t="str">
        <f>IF(AND('Mapa final'!$AD$11="Muy Alta",'Mapa final'!$AF$11="Leve"),CONCATENATE("R2C",'Mapa final'!$S$11),"")</f>
        <v/>
      </c>
      <c r="AC42" s="186" t="str">
        <f>IF(AND('Mapa final'!$AD$11="Muy Alta",'Mapa final'!$AF$11="Leve"),CONCATENATE("R2C",'Mapa final'!$S$11),"")</f>
        <v/>
      </c>
      <c r="AD42" s="186" t="str">
        <f>IF(AND('Mapa final'!$AD$11="Muy Alta",'Mapa final'!$AF$11="Leve"),CONCATENATE("R2C",'Mapa final'!$S$11),"")</f>
        <v/>
      </c>
      <c r="AE42" s="186" t="str">
        <f>IF(AND('Mapa final'!$AD$11="Muy Alta",'Mapa final'!$AF$11="Leve"),CONCATENATE("R2C",'Mapa final'!$S$11),"")</f>
        <v/>
      </c>
      <c r="AF42" s="186" t="str">
        <f>IF(AND('Mapa final'!$AD$11="Muy Alta",'Mapa final'!$AF$11="Leve"),CONCATENATE("R2C",'Mapa final'!$S$11),"")</f>
        <v/>
      </c>
      <c r="AG42" s="39" t="str">
        <f>IF(AND('Mapa final'!$AD$11="Muy Alta",'Mapa final'!$AF$11="Leve"),CONCATENATE("R2C",'Mapa final'!$S$11),"")</f>
        <v/>
      </c>
      <c r="AH42" s="40" t="str">
        <f>IF(AND('Mapa final'!$AD$11="Muy Alta",'Mapa final'!$AF$11="Catastrófico"),CONCATENATE("R2C",'Mapa final'!$S$11),"")</f>
        <v/>
      </c>
      <c r="AI42" s="189" t="str">
        <f>IF(AND('Mapa final'!$AD$11="Muy Alta",'Mapa final'!$AF$11="Catastrófico"),CONCATENATE("R2C",'Mapa final'!$S$11),"")</f>
        <v/>
      </c>
      <c r="AJ42" s="189" t="str">
        <f>IF(AND('Mapa final'!$AD$11="Muy Alta",'Mapa final'!$AF$11="Catastrófico"),CONCATENATE("R2C",'Mapa final'!$S$11),"")</f>
        <v/>
      </c>
      <c r="AK42" s="189" t="str">
        <f>IF(AND('Mapa final'!$AD$11="Muy Alta",'Mapa final'!$AF$11="Catastrófico"),CONCATENATE("R2C",'Mapa final'!$S$11),"")</f>
        <v/>
      </c>
      <c r="AL42" s="189" t="str">
        <f>IF(AND('Mapa final'!$AD$11="Muy Alta",'Mapa final'!$AF$11="Catastrófico"),CONCATENATE("R2C",'Mapa final'!$S$11),"")</f>
        <v/>
      </c>
      <c r="AM42" s="41" t="str">
        <f>IF(AND('Mapa final'!$AD$11="Muy Alta",'Mapa final'!$AF$11="Catastrófico"),CONCATENATE("R2C",'Mapa final'!$S$11),"")</f>
        <v/>
      </c>
      <c r="AN42" s="64"/>
      <c r="AO42" s="413"/>
      <c r="AP42" s="414"/>
      <c r="AQ42" s="414"/>
      <c r="AR42" s="414"/>
      <c r="AS42" s="414"/>
      <c r="AT42" s="415"/>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row>
    <row r="43" spans="1:80" ht="15" customHeight="1">
      <c r="A43" s="64"/>
      <c r="B43" s="294"/>
      <c r="C43" s="294"/>
      <c r="D43" s="295"/>
      <c r="E43" s="393"/>
      <c r="F43" s="392"/>
      <c r="G43" s="392"/>
      <c r="H43" s="392"/>
      <c r="I43" s="392"/>
      <c r="J43" s="59" t="str">
        <f>IF(AND('Mapa final'!$AD$11="Baja",'Mapa final'!$AF$11="Leve"),CONCATENATE("R2C",'Mapa final'!$S$11),"")</f>
        <v/>
      </c>
      <c r="K43" s="188" t="str">
        <f>IF(AND('Mapa final'!$AD$11="Baja",'Mapa final'!$AF$11="Leve"),CONCATENATE("R2C",'Mapa final'!$S$11),"")</f>
        <v/>
      </c>
      <c r="L43" s="188" t="str">
        <f>IF(AND('Mapa final'!$AD$11="Baja",'Mapa final'!$AF$11="Leve"),CONCATENATE("R2C",'Mapa final'!$S$11),"")</f>
        <v/>
      </c>
      <c r="M43" s="188" t="str">
        <f>IF(AND('Mapa final'!$AD$11="Baja",'Mapa final'!$AF$11="Leve"),CONCATENATE("R2C",'Mapa final'!$S$11),"")</f>
        <v/>
      </c>
      <c r="N43" s="188" t="str">
        <f>IF(AND('Mapa final'!$AD$11="Baja",'Mapa final'!$AF$11="Leve"),CONCATENATE("R2C",'Mapa final'!$S$11),"")</f>
        <v/>
      </c>
      <c r="O43" s="60" t="str">
        <f>IF(AND('Mapa final'!$AD$11="Baja",'Mapa final'!$AF$11="Leve"),CONCATENATE("R2C",'Mapa final'!$S$11),"")</f>
        <v/>
      </c>
      <c r="P43" s="187" t="str">
        <f>IF(AND('Mapa final'!$AD$11="Alta",'Mapa final'!$AF$11="Leve"),CONCATENATE("R2C",'Mapa final'!$S$11),"")</f>
        <v/>
      </c>
      <c r="Q43" s="187" t="str">
        <f>IF(AND('Mapa final'!$AD$11="Alta",'Mapa final'!$AF$11="Leve"),CONCATENATE("R2C",'Mapa final'!$S$11),"")</f>
        <v/>
      </c>
      <c r="R43" s="187" t="str">
        <f>IF(AND('Mapa final'!$AD$11="Alta",'Mapa final'!$AF$11="Leve"),CONCATENATE("R2C",'Mapa final'!$S$11),"")</f>
        <v/>
      </c>
      <c r="S43" s="187" t="str">
        <f>IF(AND('Mapa final'!$AD$11="Alta",'Mapa final'!$AF$11="Leve"),CONCATENATE("R2C",'Mapa final'!$S$11),"")</f>
        <v/>
      </c>
      <c r="T43" s="187" t="str">
        <f>IF(AND('Mapa final'!$AD$11="Alta",'Mapa final'!$AF$11="Leve"),CONCATENATE("R2C",'Mapa final'!$S$11),"")</f>
        <v/>
      </c>
      <c r="U43" s="52" t="str">
        <f>IF(AND('Mapa final'!$AD$11="Alta",'Mapa final'!$AF$11="Leve"),CONCATENATE("R2C",'Mapa final'!$S$11),"")</f>
        <v/>
      </c>
      <c r="V43" s="51" t="str">
        <f>IF(AND('Mapa final'!$AD$11="Alta",'Mapa final'!$AF$11="Leve"),CONCATENATE("R2C",'Mapa final'!$S$11),"")</f>
        <v/>
      </c>
      <c r="W43" s="187" t="str">
        <f>IF(AND('Mapa final'!$AD$11="Alta",'Mapa final'!$AF$11="Leve"),CONCATENATE("R2C",'Mapa final'!$S$11),"")</f>
        <v/>
      </c>
      <c r="X43" s="187" t="str">
        <f>IF(AND('Mapa final'!$AD$11="Alta",'Mapa final'!$AF$11="Leve"),CONCATENATE("R2C",'Mapa final'!$S$11),"")</f>
        <v/>
      </c>
      <c r="Y43" s="187" t="str">
        <f>IF(AND('Mapa final'!$AD$11="Alta",'Mapa final'!$AF$11="Leve"),CONCATENATE("R2C",'Mapa final'!$S$11),"")</f>
        <v/>
      </c>
      <c r="Z43" s="187" t="str">
        <f>IF(AND('Mapa final'!$AD$11="Alta",'Mapa final'!$AF$11="Leve"),CONCATENATE("R2C",'Mapa final'!$S$11),"")</f>
        <v/>
      </c>
      <c r="AA43" s="52" t="str">
        <f>IF(AND('Mapa final'!$AD$11="Alta",'Mapa final'!$AF$11="Leve"),CONCATENATE("R2C",'Mapa final'!$S$11),"")</f>
        <v/>
      </c>
      <c r="AB43" s="38" t="str">
        <f>IF(AND('Mapa final'!$AD$11="Muy Alta",'Mapa final'!$AF$11="Leve"),CONCATENATE("R2C",'Mapa final'!$S$11),"")</f>
        <v/>
      </c>
      <c r="AC43" s="186" t="str">
        <f>IF(AND('Mapa final'!$AD$11="Muy Alta",'Mapa final'!$AF$11="Leve"),CONCATENATE("R2C",'Mapa final'!$S$11),"")</f>
        <v/>
      </c>
      <c r="AD43" s="186" t="str">
        <f>IF(AND('Mapa final'!$AD$11="Muy Alta",'Mapa final'!$AF$11="Leve"),CONCATENATE("R2C",'Mapa final'!$S$11),"")</f>
        <v/>
      </c>
      <c r="AE43" s="186" t="str">
        <f>IF(AND('Mapa final'!$AD$11="Muy Alta",'Mapa final'!$AF$11="Leve"),CONCATENATE("R2C",'Mapa final'!$S$11),"")</f>
        <v/>
      </c>
      <c r="AF43" s="186" t="str">
        <f>IF(AND('Mapa final'!$AD$11="Muy Alta",'Mapa final'!$AF$11="Leve"),CONCATENATE("R2C",'Mapa final'!$S$11),"")</f>
        <v/>
      </c>
      <c r="AG43" s="39" t="str">
        <f>IF(AND('Mapa final'!$AD$11="Muy Alta",'Mapa final'!$AF$11="Leve"),CONCATENATE("R2C",'Mapa final'!$S$11),"")</f>
        <v/>
      </c>
      <c r="AH43" s="40" t="str">
        <f>IF(AND('Mapa final'!$AD$11="Muy Alta",'Mapa final'!$AF$11="Catastrófico"),CONCATENATE("R2C",'Mapa final'!$S$11),"")</f>
        <v/>
      </c>
      <c r="AI43" s="189" t="str">
        <f>IF(AND('Mapa final'!$AD$11="Muy Alta",'Mapa final'!$AF$11="Catastrófico"),CONCATENATE("R2C",'Mapa final'!$S$11),"")</f>
        <v/>
      </c>
      <c r="AJ43" s="189" t="str">
        <f>IF(AND('Mapa final'!$AD$11="Muy Alta",'Mapa final'!$AF$11="Catastrófico"),CONCATENATE("R2C",'Mapa final'!$S$11),"")</f>
        <v/>
      </c>
      <c r="AK43" s="189" t="str">
        <f>IF(AND('Mapa final'!$AD$11="Muy Alta",'Mapa final'!$AF$11="Catastrófico"),CONCATENATE("R2C",'Mapa final'!$S$11),"")</f>
        <v/>
      </c>
      <c r="AL43" s="189" t="str">
        <f>IF(AND('Mapa final'!$AD$11="Muy Alta",'Mapa final'!$AF$11="Catastrófico"),CONCATENATE("R2C",'Mapa final'!$S$11),"")</f>
        <v/>
      </c>
      <c r="AM43" s="41" t="str">
        <f>IF(AND('Mapa final'!$AD$11="Muy Alta",'Mapa final'!$AF$11="Catastrófico"),CONCATENATE("R2C",'Mapa final'!$S$11),"")</f>
        <v/>
      </c>
      <c r="AN43" s="64"/>
      <c r="AO43" s="413"/>
      <c r="AP43" s="414"/>
      <c r="AQ43" s="414"/>
      <c r="AR43" s="414"/>
      <c r="AS43" s="414"/>
      <c r="AT43" s="415"/>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row>
    <row r="44" spans="1:80" ht="15" customHeight="1">
      <c r="A44" s="64"/>
      <c r="B44" s="294"/>
      <c r="C44" s="294"/>
      <c r="D44" s="295"/>
      <c r="E44" s="393"/>
      <c r="F44" s="392"/>
      <c r="G44" s="392"/>
      <c r="H44" s="392"/>
      <c r="I44" s="392"/>
      <c r="J44" s="59" t="str">
        <f>IF(AND('Mapa final'!$AD$11="Baja",'Mapa final'!$AF$11="Leve"),CONCATENATE("R2C",'Mapa final'!$S$11),"")</f>
        <v/>
      </c>
      <c r="K44" s="188" t="str">
        <f>IF(AND('Mapa final'!$AD$11="Baja",'Mapa final'!$AF$11="Leve"),CONCATENATE("R2C",'Mapa final'!$S$11),"")</f>
        <v/>
      </c>
      <c r="L44" s="188" t="str">
        <f>IF(AND('Mapa final'!$AD$11="Baja",'Mapa final'!$AF$11="Leve"),CONCATENATE("R2C",'Mapa final'!$S$11),"")</f>
        <v/>
      </c>
      <c r="M44" s="188" t="str">
        <f>IF(AND('Mapa final'!$AD$11="Baja",'Mapa final'!$AF$11="Leve"),CONCATENATE("R2C",'Mapa final'!$S$11),"")</f>
        <v/>
      </c>
      <c r="N44" s="188" t="str">
        <f>IF(AND('Mapa final'!$AD$11="Baja",'Mapa final'!$AF$11="Leve"),CONCATENATE("R2C",'Mapa final'!$S$11),"")</f>
        <v/>
      </c>
      <c r="O44" s="60" t="str">
        <f>IF(AND('Mapa final'!$AD$11="Baja",'Mapa final'!$AF$11="Leve"),CONCATENATE("R2C",'Mapa final'!$S$11),"")</f>
        <v/>
      </c>
      <c r="P44" s="187" t="str">
        <f>IF(AND('Mapa final'!$AD$11="Alta",'Mapa final'!$AF$11="Leve"),CONCATENATE("R2C",'Mapa final'!$S$11),"")</f>
        <v/>
      </c>
      <c r="Q44" s="187" t="str">
        <f>IF(AND('Mapa final'!$AD$11="Alta",'Mapa final'!$AF$11="Leve"),CONCATENATE("R2C",'Mapa final'!$S$11),"")</f>
        <v/>
      </c>
      <c r="R44" s="187" t="str">
        <f>IF(AND('Mapa final'!$AD$11="Alta",'Mapa final'!$AF$11="Leve"),CONCATENATE("R2C",'Mapa final'!$S$11),"")</f>
        <v/>
      </c>
      <c r="S44" s="187" t="str">
        <f>IF(AND('Mapa final'!$AD$11="Alta",'Mapa final'!$AF$11="Leve"),CONCATENATE("R2C",'Mapa final'!$S$11),"")</f>
        <v/>
      </c>
      <c r="T44" s="187" t="str">
        <f>IF(AND('Mapa final'!$AD$11="Alta",'Mapa final'!$AF$11="Leve"),CONCATENATE("R2C",'Mapa final'!$S$11),"")</f>
        <v/>
      </c>
      <c r="U44" s="52" t="str">
        <f>IF(AND('Mapa final'!$AD$11="Alta",'Mapa final'!$AF$11="Leve"),CONCATENATE("R2C",'Mapa final'!$S$11),"")</f>
        <v/>
      </c>
      <c r="V44" s="51" t="str">
        <f>IF(AND('Mapa final'!$AD$11="Alta",'Mapa final'!$AF$11="Leve"),CONCATENATE("R2C",'Mapa final'!$S$11),"")</f>
        <v/>
      </c>
      <c r="W44" s="187" t="str">
        <f>IF(AND('Mapa final'!$AD$11="Alta",'Mapa final'!$AF$11="Leve"),CONCATENATE("R2C",'Mapa final'!$S$11),"")</f>
        <v/>
      </c>
      <c r="X44" s="187" t="str">
        <f>IF(AND('Mapa final'!$AD$11="Alta",'Mapa final'!$AF$11="Leve"),CONCATENATE("R2C",'Mapa final'!$S$11),"")</f>
        <v/>
      </c>
      <c r="Y44" s="187" t="str">
        <f>IF(AND('Mapa final'!$AD$11="Alta",'Mapa final'!$AF$11="Leve"),CONCATENATE("R2C",'Mapa final'!$S$11),"")</f>
        <v/>
      </c>
      <c r="Z44" s="187" t="str">
        <f>IF(AND('Mapa final'!$AD$11="Alta",'Mapa final'!$AF$11="Leve"),CONCATENATE("R2C",'Mapa final'!$S$11),"")</f>
        <v/>
      </c>
      <c r="AA44" s="52" t="str">
        <f>IF(AND('Mapa final'!$AD$11="Alta",'Mapa final'!$AF$11="Leve"),CONCATENATE("R2C",'Mapa final'!$S$11),"")</f>
        <v/>
      </c>
      <c r="AB44" s="38" t="str">
        <f>IF(AND('Mapa final'!$AD$11="Muy Alta",'Mapa final'!$AF$11="Leve"),CONCATENATE("R2C",'Mapa final'!$S$11),"")</f>
        <v/>
      </c>
      <c r="AC44" s="186" t="str">
        <f>IF(AND('Mapa final'!$AD$11="Muy Alta",'Mapa final'!$AF$11="Leve"),CONCATENATE("R2C",'Mapa final'!$S$11),"")</f>
        <v/>
      </c>
      <c r="AD44" s="186" t="str">
        <f>IF(AND('Mapa final'!$AD$11="Muy Alta",'Mapa final'!$AF$11="Leve"),CONCATENATE("R2C",'Mapa final'!$S$11),"")</f>
        <v/>
      </c>
      <c r="AE44" s="186" t="str">
        <f>IF(AND('Mapa final'!$AD$11="Muy Alta",'Mapa final'!$AF$11="Leve"),CONCATENATE("R2C",'Mapa final'!$S$11),"")</f>
        <v/>
      </c>
      <c r="AF44" s="186" t="str">
        <f>IF(AND('Mapa final'!$AD$11="Muy Alta",'Mapa final'!$AF$11="Leve"),CONCATENATE("R2C",'Mapa final'!$S$11),"")</f>
        <v/>
      </c>
      <c r="AG44" s="39" t="str">
        <f>IF(AND('Mapa final'!$AD$11="Muy Alta",'Mapa final'!$AF$11="Leve"),CONCATENATE("R2C",'Mapa final'!$S$11),"")</f>
        <v/>
      </c>
      <c r="AH44" s="40" t="str">
        <f>IF(AND('Mapa final'!$AD$11="Muy Alta",'Mapa final'!$AF$11="Catastrófico"),CONCATENATE("R2C",'Mapa final'!$S$11),"")</f>
        <v/>
      </c>
      <c r="AI44" s="189" t="str">
        <f>IF(AND('Mapa final'!$AD$11="Muy Alta",'Mapa final'!$AF$11="Catastrófico"),CONCATENATE("R2C",'Mapa final'!$S$11),"")</f>
        <v/>
      </c>
      <c r="AJ44" s="189" t="str">
        <f>IF(AND('Mapa final'!$AD$11="Muy Alta",'Mapa final'!$AF$11="Catastrófico"),CONCATENATE("R2C",'Mapa final'!$S$11),"")</f>
        <v/>
      </c>
      <c r="AK44" s="189" t="str">
        <f>IF(AND('Mapa final'!$AD$11="Muy Alta",'Mapa final'!$AF$11="Catastrófico"),CONCATENATE("R2C",'Mapa final'!$S$11),"")</f>
        <v/>
      </c>
      <c r="AL44" s="189" t="str">
        <f>IF(AND('Mapa final'!$AD$11="Muy Alta",'Mapa final'!$AF$11="Catastrófico"),CONCATENATE("R2C",'Mapa final'!$S$11),"")</f>
        <v/>
      </c>
      <c r="AM44" s="41" t="str">
        <f>IF(AND('Mapa final'!$AD$11="Muy Alta",'Mapa final'!$AF$11="Catastrófico"),CONCATENATE("R2C",'Mapa final'!$S$11),"")</f>
        <v/>
      </c>
      <c r="AN44" s="64"/>
      <c r="AO44" s="413"/>
      <c r="AP44" s="414"/>
      <c r="AQ44" s="414"/>
      <c r="AR44" s="414"/>
      <c r="AS44" s="414"/>
      <c r="AT44" s="415"/>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row>
    <row r="45" spans="1:80" ht="15.75" customHeight="1" thickBot="1">
      <c r="A45" s="64"/>
      <c r="B45" s="294"/>
      <c r="C45" s="294"/>
      <c r="D45" s="295"/>
      <c r="E45" s="394"/>
      <c r="F45" s="395"/>
      <c r="G45" s="395"/>
      <c r="H45" s="395"/>
      <c r="I45" s="395"/>
      <c r="J45" s="61" t="str">
        <f>IF(AND('Mapa final'!$AD$11="Baja",'Mapa final'!$AF$11="Leve"),CONCATENATE("R2C",'Mapa final'!$S$11),"")</f>
        <v/>
      </c>
      <c r="K45" s="62" t="str">
        <f>IF(AND('Mapa final'!$AD$11="Baja",'Mapa final'!$AF$11="Leve"),CONCATENATE("R2C",'Mapa final'!$S$11),"")</f>
        <v/>
      </c>
      <c r="L45" s="62" t="str">
        <f>IF(AND('Mapa final'!$AD$11="Baja",'Mapa final'!$AF$11="Leve"),CONCATENATE("R2C",'Mapa final'!$S$11),"")</f>
        <v/>
      </c>
      <c r="M45" s="62" t="str">
        <f>IF(AND('Mapa final'!$AD$11="Baja",'Mapa final'!$AF$11="Leve"),CONCATENATE("R2C",'Mapa final'!$S$11),"")</f>
        <v/>
      </c>
      <c r="N45" s="62" t="str">
        <f>IF(AND('Mapa final'!$AD$11="Baja",'Mapa final'!$AF$11="Leve"),CONCATENATE("R2C",'Mapa final'!$S$11),"")</f>
        <v/>
      </c>
      <c r="O45" s="63" t="str">
        <f>IF(AND('Mapa final'!$AD$11="Baja",'Mapa final'!$AF$11="Leve"),CONCATENATE("R2C",'Mapa final'!$S$11),"")</f>
        <v/>
      </c>
      <c r="P45" s="54" t="str">
        <f>IF(AND('Mapa final'!$AD$11="Alta",'Mapa final'!$AF$11="Leve"),CONCATENATE("R2C",'Mapa final'!$S$11),"")</f>
        <v/>
      </c>
      <c r="Q45" s="54" t="str">
        <f>IF(AND('Mapa final'!$AD$11="Alta",'Mapa final'!$AF$11="Leve"),CONCATENATE("R2C",'Mapa final'!$S$11),"")</f>
        <v/>
      </c>
      <c r="R45" s="54" t="str">
        <f>IF(AND('Mapa final'!$AD$11="Alta",'Mapa final'!$AF$11="Leve"),CONCATENATE("R2C",'Mapa final'!$S$11),"")</f>
        <v/>
      </c>
      <c r="S45" s="54" t="str">
        <f>IF(AND('Mapa final'!$AD$11="Alta",'Mapa final'!$AF$11="Leve"),CONCATENATE("R2C",'Mapa final'!$S$11),"")</f>
        <v/>
      </c>
      <c r="T45" s="54" t="str">
        <f>IF(AND('Mapa final'!$AD$11="Alta",'Mapa final'!$AF$11="Leve"),CONCATENATE("R2C",'Mapa final'!$S$11),"")</f>
        <v/>
      </c>
      <c r="U45" s="55" t="str">
        <f>IF(AND('Mapa final'!$AD$11="Alta",'Mapa final'!$AF$11="Leve"),CONCATENATE("R2C",'Mapa final'!$S$11),"")</f>
        <v/>
      </c>
      <c r="V45" s="53" t="str">
        <f>IF(AND('Mapa final'!$AD$11="Alta",'Mapa final'!$AF$11="Leve"),CONCATENATE("R2C",'Mapa final'!$S$11),"")</f>
        <v/>
      </c>
      <c r="W45" s="54" t="str">
        <f>IF(AND('Mapa final'!$AD$11="Alta",'Mapa final'!$AF$11="Leve"),CONCATENATE("R2C",'Mapa final'!$S$11),"")</f>
        <v/>
      </c>
      <c r="X45" s="54" t="str">
        <f>IF(AND('Mapa final'!$AD$11="Alta",'Mapa final'!$AF$11="Leve"),CONCATENATE("R2C",'Mapa final'!$S$11),"")</f>
        <v/>
      </c>
      <c r="Y45" s="54" t="str">
        <f>IF(AND('Mapa final'!$AD$11="Alta",'Mapa final'!$AF$11="Leve"),CONCATENATE("R2C",'Mapa final'!$S$11),"")</f>
        <v/>
      </c>
      <c r="Z45" s="54" t="str">
        <f>IF(AND('Mapa final'!$AD$11="Alta",'Mapa final'!$AF$11="Leve"),CONCATENATE("R2C",'Mapa final'!$S$11),"")</f>
        <v/>
      </c>
      <c r="AA45" s="55" t="str">
        <f>IF(AND('Mapa final'!$AD$11="Alta",'Mapa final'!$AF$11="Leve"),CONCATENATE("R2C",'Mapa final'!$S$11),"")</f>
        <v/>
      </c>
      <c r="AB45" s="42" t="str">
        <f>IF(AND('Mapa final'!$AD$11="Muy Alta",'Mapa final'!$AF$11="Leve"),CONCATENATE("R2C",'Mapa final'!$S$11),"")</f>
        <v/>
      </c>
      <c r="AC45" s="43" t="str">
        <f>IF(AND('Mapa final'!$AD$11="Muy Alta",'Mapa final'!$AF$11="Leve"),CONCATENATE("R2C",'Mapa final'!$S$11),"")</f>
        <v/>
      </c>
      <c r="AD45" s="43" t="str">
        <f>IF(AND('Mapa final'!$AD$11="Muy Alta",'Mapa final'!$AF$11="Leve"),CONCATENATE("R2C",'Mapa final'!$S$11),"")</f>
        <v/>
      </c>
      <c r="AE45" s="43" t="str">
        <f>IF(AND('Mapa final'!$AD$11="Muy Alta",'Mapa final'!$AF$11="Leve"),CONCATENATE("R2C",'Mapa final'!$S$11),"")</f>
        <v/>
      </c>
      <c r="AF45" s="43" t="str">
        <f>IF(AND('Mapa final'!$AD$11="Muy Alta",'Mapa final'!$AF$11="Leve"),CONCATENATE("R2C",'Mapa final'!$S$11),"")</f>
        <v/>
      </c>
      <c r="AG45" s="44" t="str">
        <f>IF(AND('Mapa final'!$AD$11="Muy Alta",'Mapa final'!$AF$11="Leve"),CONCATENATE("R2C",'Mapa final'!$S$11),"")</f>
        <v/>
      </c>
      <c r="AH45" s="45" t="str">
        <f>IF(AND('Mapa final'!$AD$11="Muy Alta",'Mapa final'!$AF$11="Catastrófico"),CONCATENATE("R2C",'Mapa final'!$S$11),"")</f>
        <v/>
      </c>
      <c r="AI45" s="46" t="str">
        <f>IF(AND('Mapa final'!$AD$11="Muy Alta",'Mapa final'!$AF$11="Catastrófico"),CONCATENATE("R2C",'Mapa final'!$S$11),"")</f>
        <v/>
      </c>
      <c r="AJ45" s="46" t="str">
        <f>IF(AND('Mapa final'!$AD$11="Muy Alta",'Mapa final'!$AF$11="Catastrófico"),CONCATENATE("R2C",'Mapa final'!$S$11),"")</f>
        <v/>
      </c>
      <c r="AK45" s="46" t="str">
        <f>IF(AND('Mapa final'!$AD$11="Muy Alta",'Mapa final'!$AF$11="Catastrófico"),CONCATENATE("R2C",'Mapa final'!$S$11),"")</f>
        <v/>
      </c>
      <c r="AL45" s="46" t="str">
        <f>IF(AND('Mapa final'!$AD$11="Muy Alta",'Mapa final'!$AF$11="Catastrófico"),CONCATENATE("R2C",'Mapa final'!$S$11),"")</f>
        <v/>
      </c>
      <c r="AM45" s="47" t="str">
        <f>IF(AND('Mapa final'!$AD$11="Muy Alta",'Mapa final'!$AF$11="Catastrófico"),CONCATENATE("R2C",'Mapa final'!$S$11),"")</f>
        <v/>
      </c>
      <c r="AN45" s="64"/>
      <c r="AO45" s="416"/>
      <c r="AP45" s="417"/>
      <c r="AQ45" s="417"/>
      <c r="AR45" s="417"/>
      <c r="AS45" s="417"/>
      <c r="AT45" s="418"/>
    </row>
    <row r="46" spans="1:80" ht="21" customHeight="1">
      <c r="A46" s="64"/>
      <c r="B46" s="294"/>
      <c r="C46" s="294"/>
      <c r="D46" s="295"/>
      <c r="E46" s="389" t="s">
        <v>112</v>
      </c>
      <c r="F46" s="390"/>
      <c r="G46" s="390"/>
      <c r="H46" s="390"/>
      <c r="I46" s="407"/>
      <c r="J46" s="56" t="str">
        <f>IF(AND('Mapa final'!$AD$11="Baja",'Mapa final'!$AF$11="Leve"),CONCATENATE("R2C",'Mapa final'!$S$11),"")</f>
        <v/>
      </c>
      <c r="K46" s="57" t="str">
        <f>IF(AND('Mapa final'!$AD$11="Baja",'Mapa final'!$AF$11="Leve"),CONCATENATE("R2C",'Mapa final'!$S$11),"")</f>
        <v/>
      </c>
      <c r="L46" s="57" t="str">
        <f>IF(AND('Mapa final'!$AD$11="Baja",'Mapa final'!$AF$11="Leve"),CONCATENATE("R2C",'Mapa final'!$S$11),"")</f>
        <v/>
      </c>
      <c r="M46" s="57" t="str">
        <f>IF(AND('Mapa final'!$AD$11="Baja",'Mapa final'!$AF$11="Leve"),CONCATENATE("R2C",'Mapa final'!$S$11),"")</f>
        <v/>
      </c>
      <c r="N46" s="57" t="str">
        <f>IF(AND('Mapa final'!$AD$11="Baja",'Mapa final'!$AF$11="Leve"),CONCATENATE("R2C",'Mapa final'!$S$11),"")</f>
        <v/>
      </c>
      <c r="O46" s="58" t="str">
        <f>IF(AND('Mapa final'!$AD$11="Baja",'Mapa final'!$AF$11="Leve"),CONCATENATE("R2C",'Mapa final'!$S$11),"")</f>
        <v/>
      </c>
      <c r="P46" s="56" t="str">
        <f>IF(AND('Mapa final'!$AD$11="Baja",'Mapa final'!$AF$11="Leve"),CONCATENATE("R2C",'Mapa final'!$S$11),"")</f>
        <v/>
      </c>
      <c r="Q46" s="57" t="str">
        <f>IF(AND('Mapa final'!$AD$11="Baja",'Mapa final'!$AF$11="Leve"),CONCATENATE("R2C",'Mapa final'!$S$11),"")</f>
        <v/>
      </c>
      <c r="R46" s="57" t="str">
        <f>IF(AND('Mapa final'!$AD$11="Baja",'Mapa final'!$AF$11="Leve"),CONCATENATE("R2C",'Mapa final'!$S$11),"")</f>
        <v/>
      </c>
      <c r="S46" s="57" t="str">
        <f>IF(AND('Mapa final'!$AD$11="Baja",'Mapa final'!$AF$11="Leve"),CONCATENATE("R2C",'Mapa final'!$S$11),"")</f>
        <v/>
      </c>
      <c r="T46" s="57" t="str">
        <f>IF(AND('Mapa final'!$AD$11="Baja",'Mapa final'!$AF$11="Leve"),CONCATENATE("R2C",'Mapa final'!$S$11),"")</f>
        <v/>
      </c>
      <c r="U46" s="58" t="str">
        <f>IF(AND('Mapa final'!$AD$11="Baja",'Mapa final'!$AF$11="Leve"),CONCATENATE("R2C",'Mapa final'!$S$11),"")</f>
        <v/>
      </c>
      <c r="V46" s="48" t="str">
        <f>IF(AND('Mapa final'!$AD$11="Alta",'Mapa final'!$AF$11="Leve"),CONCATENATE("R2C",'Mapa final'!$S$11),"")</f>
        <v/>
      </c>
      <c r="W46" s="49" t="str">
        <f>IF(AND('Mapa final'!$AD$11="Alta",'Mapa final'!$AF$11="Leve"),CONCATENATE("R2C",'Mapa final'!$S$11),"")</f>
        <v/>
      </c>
      <c r="X46" s="49" t="str">
        <f>IF(AND('Mapa final'!$AD$11="Alta",'Mapa final'!$AF$11="Leve"),CONCATENATE("R2C",'Mapa final'!$S$11),"")</f>
        <v/>
      </c>
      <c r="Y46" s="49" t="str">
        <f>IF(AND('Mapa final'!$AD$11="Alta",'Mapa final'!$AF$11="Leve"),CONCATENATE("R2C",'Mapa final'!$S$11),"")</f>
        <v/>
      </c>
      <c r="Z46" s="49" t="str">
        <f>IF(AND('Mapa final'!$AD$11="Alta",'Mapa final'!$AF$11="Leve"),CONCATENATE("R2C",'Mapa final'!$S$11),"")</f>
        <v/>
      </c>
      <c r="AA46" s="50" t="str">
        <f>IF(AND('Mapa final'!$AD$11="Alta",'Mapa final'!$AF$11="Leve"),CONCATENATE("R2C",'Mapa final'!$S$11),"")</f>
        <v/>
      </c>
      <c r="AB46" s="32" t="str">
        <f>IF(AND('Mapa final'!$AD$11="Muy Alta",'Mapa final'!$AF$11="Leve"),CONCATENATE("R2C",'Mapa final'!$S$11),"")</f>
        <v/>
      </c>
      <c r="AC46" s="33" t="str">
        <f>IF(AND('Mapa final'!$AD$11="Muy Alta",'Mapa final'!$AF$11="Leve"),CONCATENATE("R2C",'Mapa final'!$S$11),"")</f>
        <v/>
      </c>
      <c r="AD46" s="33" t="str">
        <f>IF(AND('Mapa final'!$AD$11="Muy Alta",'Mapa final'!$AF$11="Leve"),CONCATENATE("R2C",'Mapa final'!$S$11),"")</f>
        <v/>
      </c>
      <c r="AE46" s="33" t="str">
        <f>IF(AND('Mapa final'!$AD$11="Muy Alta",'Mapa final'!$AF$11="Leve"),CONCATENATE("R2C",'Mapa final'!$S$11),"")</f>
        <v/>
      </c>
      <c r="AF46" s="33" t="str">
        <f>IF(AND('Mapa final'!$AD$11="Muy Alta",'Mapa final'!$AF$11="Leve"),CONCATENATE("R2C",'Mapa final'!$S$11),"")</f>
        <v/>
      </c>
      <c r="AG46" s="34" t="str">
        <f>IF(AND('Mapa final'!$AD$11="Muy Alta",'Mapa final'!$AF$11="Leve"),CONCATENATE("R2C",'Mapa final'!$S$11),"")</f>
        <v/>
      </c>
      <c r="AH46" s="35" t="str">
        <f>IF(AND('Mapa final'!$AD$11="Muy Alta",'Mapa final'!$AF$11="Catastrófico"),CONCATENATE("R2C",'Mapa final'!$S$11),"")</f>
        <v/>
      </c>
      <c r="AI46" s="36" t="str">
        <f>IF(AND('Mapa final'!$AD$11="Muy Alta",'Mapa final'!$AF$11="Catastrófico"),CONCATENATE("R2C",'Mapa final'!$S$11),"")</f>
        <v/>
      </c>
      <c r="AJ46" s="36" t="str">
        <f>IF(AND('Mapa final'!$AD$11="Muy Alta",'Mapa final'!$AF$11="Catastrófico"),CONCATENATE("R2C",'Mapa final'!$S$11),"")</f>
        <v/>
      </c>
      <c r="AK46" s="36" t="str">
        <f>IF(AND('Mapa final'!$AD$11="Muy Alta",'Mapa final'!$AF$11="Catastrófico"),CONCATENATE("R2C",'Mapa final'!$S$11),"")</f>
        <v/>
      </c>
      <c r="AL46" s="36" t="str">
        <f>IF(AND('Mapa final'!$AD$11="Muy Alta",'Mapa final'!$AF$11="Catastrófico"),CONCATENATE("R2C",'Mapa final'!$S$11),"")</f>
        <v/>
      </c>
      <c r="AM46" s="37" t="str">
        <f>IF(AND('Mapa final'!$AD$11="Muy Alta",'Mapa final'!$AF$11="Catastrófico"),CONCATENATE("R2C",'Mapa final'!$S$11),"")</f>
        <v/>
      </c>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ht="21" customHeight="1">
      <c r="A47" s="64"/>
      <c r="B47" s="294"/>
      <c r="C47" s="294"/>
      <c r="D47" s="295"/>
      <c r="E47" s="391"/>
      <c r="F47" s="392"/>
      <c r="G47" s="392"/>
      <c r="H47" s="392"/>
      <c r="I47" s="408"/>
      <c r="J47" s="59" t="str">
        <f>IF(AND('Mapa final'!$AD$11="Baja",'Mapa final'!$AF$11="Leve"),CONCATENATE("R2C",'Mapa final'!$S$11),"")</f>
        <v/>
      </c>
      <c r="K47" s="188" t="str">
        <f>IF(AND('Mapa final'!$AD$11="Baja",'Mapa final'!$AF$11="Leve"),CONCATENATE("R2C",'Mapa final'!$S$11),"")</f>
        <v/>
      </c>
      <c r="L47" s="188" t="str">
        <f>IF(AND('Mapa final'!$AD$11="Baja",'Mapa final'!$AF$11="Leve"),CONCATENATE("R2C",'Mapa final'!$S$11),"")</f>
        <v/>
      </c>
      <c r="M47" s="188" t="str">
        <f>IF(AND('Mapa final'!$AD$11="Baja",'Mapa final'!$AF$11="Leve"),CONCATENATE("R2C",'Mapa final'!$S$11),"")</f>
        <v/>
      </c>
      <c r="N47" s="188" t="str">
        <f>IF(AND('Mapa final'!$AD$11="Baja",'Mapa final'!$AF$11="Leve"),CONCATENATE("R2C",'Mapa final'!$S$11),"")</f>
        <v/>
      </c>
      <c r="O47" s="60" t="str">
        <f>IF(AND('Mapa final'!$AD$11="Baja",'Mapa final'!$AF$11="Leve"),CONCATENATE("R2C",'Mapa final'!$S$11),"")</f>
        <v/>
      </c>
      <c r="P47" s="59" t="str">
        <f>IF(AND('Mapa final'!$AD$11="Baja",'Mapa final'!$AF$11="Leve"),CONCATENATE("R2C",'Mapa final'!$S$11),"")</f>
        <v/>
      </c>
      <c r="Q47" s="188" t="str">
        <f>IF(AND('Mapa final'!$AD$11="Baja",'Mapa final'!$AF$11="Leve"),CONCATENATE("R2C",'Mapa final'!$S$11),"")</f>
        <v/>
      </c>
      <c r="R47" s="188" t="str">
        <f>IF(AND('Mapa final'!$AD$11="Baja",'Mapa final'!$AF$11="Leve"),CONCATENATE("R2C",'Mapa final'!$S$11),"")</f>
        <v/>
      </c>
      <c r="S47" s="188" t="str">
        <f>IF(AND('Mapa final'!$AD$11="Baja",'Mapa final'!$AF$11="Leve"),CONCATENATE("R2C",'Mapa final'!$S$11),"")</f>
        <v/>
      </c>
      <c r="T47" s="188" t="str">
        <f>IF(AND('Mapa final'!$AD$11="Baja",'Mapa final'!$AF$11="Leve"),CONCATENATE("R2C",'Mapa final'!$S$11),"")</f>
        <v/>
      </c>
      <c r="U47" s="60" t="str">
        <f>IF(AND('Mapa final'!$AD$11="Baja",'Mapa final'!$AF$11="Leve"),CONCATENATE("R2C",'Mapa final'!$S$11),"")</f>
        <v/>
      </c>
      <c r="V47" s="51" t="str">
        <f>IF(AND('Mapa final'!$AD$11="Alta",'Mapa final'!$AF$11="Leve"),CONCATENATE("R2C",'Mapa final'!$S$11),"")</f>
        <v/>
      </c>
      <c r="W47" s="187" t="str">
        <f>IF(AND('Mapa final'!$AD$11="Alta",'Mapa final'!$AF$11="Leve"),CONCATENATE("R2C",'Mapa final'!$S$11),"")</f>
        <v/>
      </c>
      <c r="X47" s="187" t="str">
        <f>IF(AND('Mapa final'!$AD$11="Alta",'Mapa final'!$AF$11="Leve"),CONCATENATE("R2C",'Mapa final'!$S$11),"")</f>
        <v/>
      </c>
      <c r="Y47" s="187" t="str">
        <f>IF(AND('Mapa final'!$AD$11="Alta",'Mapa final'!$AF$11="Leve"),CONCATENATE("R2C",'Mapa final'!$S$11),"")</f>
        <v/>
      </c>
      <c r="Z47" s="187" t="str">
        <f>IF(AND('Mapa final'!$AD$11="Alta",'Mapa final'!$AF$11="Leve"),CONCATENATE("R2C",'Mapa final'!$S$11),"")</f>
        <v/>
      </c>
      <c r="AA47" s="52" t="str">
        <f>IF(AND('Mapa final'!$AD$11="Alta",'Mapa final'!$AF$11="Leve"),CONCATENATE("R2C",'Mapa final'!$S$11),"")</f>
        <v/>
      </c>
      <c r="AB47" s="38" t="str">
        <f>IF(AND('Mapa final'!$AD$11="Muy Alta",'Mapa final'!$AF$11="Leve"),CONCATENATE("R2C",'Mapa final'!$S$11),"")</f>
        <v/>
      </c>
      <c r="AC47" s="186" t="str">
        <f>IF(AND('Mapa final'!$AD$11="Muy Alta",'Mapa final'!$AF$11="Leve"),CONCATENATE("R2C",'Mapa final'!$S$11),"")</f>
        <v/>
      </c>
      <c r="AD47" s="186" t="str">
        <f>IF(AND('Mapa final'!$AD$11="Muy Alta",'Mapa final'!$AF$11="Leve"),CONCATENATE("R2C",'Mapa final'!$S$11),"")</f>
        <v/>
      </c>
      <c r="AE47" s="186" t="str">
        <f>IF(AND('Mapa final'!$AD$11="Muy Alta",'Mapa final'!$AF$11="Leve"),CONCATENATE("R2C",'Mapa final'!$S$11),"")</f>
        <v/>
      </c>
      <c r="AF47" s="186" t="str">
        <f>IF(AND('Mapa final'!$AD$11="Muy Alta",'Mapa final'!$AF$11="Leve"),CONCATENATE("R2C",'Mapa final'!$S$11),"")</f>
        <v/>
      </c>
      <c r="AG47" s="39" t="str">
        <f>IF(AND('Mapa final'!$AD$11="Muy Alta",'Mapa final'!$AF$11="Leve"),CONCATENATE("R2C",'Mapa final'!$S$11),"")</f>
        <v/>
      </c>
      <c r="AH47" s="40" t="str">
        <f>IF(AND('Mapa final'!$AD$11="Muy Alta",'Mapa final'!$AF$11="Catastrófico"),CONCATENATE("R2C",'Mapa final'!$S$11),"")</f>
        <v/>
      </c>
      <c r="AI47" s="189" t="str">
        <f>IF(AND('Mapa final'!$AD$11="Muy Alta",'Mapa final'!$AF$11="Catastrófico"),CONCATENATE("R2C",'Mapa final'!$S$11),"")</f>
        <v/>
      </c>
      <c r="AJ47" s="189" t="str">
        <f>IF(AND('Mapa final'!$AD$11="Muy Alta",'Mapa final'!$AF$11="Catastrófico"),CONCATENATE("R2C",'Mapa final'!$S$11),"")</f>
        <v/>
      </c>
      <c r="AK47" s="189" t="str">
        <f>IF(AND('Mapa final'!$AD$11="Muy Alta",'Mapa final'!$AF$11="Catastrófico"),CONCATENATE("R2C",'Mapa final'!$S$11),"")</f>
        <v/>
      </c>
      <c r="AL47" s="189" t="str">
        <f>IF(AND('Mapa final'!$AD$11="Muy Alta",'Mapa final'!$AF$11="Catastrófico"),CONCATENATE("R2C",'Mapa final'!$S$11),"")</f>
        <v/>
      </c>
      <c r="AM47" s="41" t="str">
        <f>IF(AND('Mapa final'!$AD$11="Muy Alta",'Mapa final'!$AF$11="Catastrófico"),CONCATENATE("R2C",'Mapa final'!$S$11),"")</f>
        <v/>
      </c>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ht="15" customHeight="1">
      <c r="A48" s="64"/>
      <c r="B48" s="294"/>
      <c r="C48" s="294"/>
      <c r="D48" s="295"/>
      <c r="E48" s="391"/>
      <c r="F48" s="392"/>
      <c r="G48" s="392"/>
      <c r="H48" s="392"/>
      <c r="I48" s="408"/>
      <c r="J48" s="59" t="str">
        <f>IF(AND('Mapa final'!$AD$11="Baja",'Mapa final'!$AF$11="Leve"),CONCATENATE("R2C",'Mapa final'!$S$11),"")</f>
        <v/>
      </c>
      <c r="K48" s="188" t="str">
        <f>IF(AND('Mapa final'!$AD$11="Baja",'Mapa final'!$AF$11="Leve"),CONCATENATE("R2C",'Mapa final'!$S$11),"")</f>
        <v/>
      </c>
      <c r="L48" s="188" t="str">
        <f>IF(AND('Mapa final'!$AD$11="Baja",'Mapa final'!$AF$11="Leve"),CONCATENATE("R2C",'Mapa final'!$S$11),"")</f>
        <v/>
      </c>
      <c r="M48" s="188" t="str">
        <f>IF(AND('Mapa final'!$AD$11="Baja",'Mapa final'!$AF$11="Leve"),CONCATENATE("R2C",'Mapa final'!$S$11),"")</f>
        <v/>
      </c>
      <c r="N48" s="188" t="str">
        <f>IF(AND('Mapa final'!$AD$11="Baja",'Mapa final'!$AF$11="Leve"),CONCATENATE("R2C",'Mapa final'!$S$11),"")</f>
        <v/>
      </c>
      <c r="O48" s="60" t="str">
        <f>IF(AND('Mapa final'!$AD$11="Baja",'Mapa final'!$AF$11="Leve"),CONCATENATE("R2C",'Mapa final'!$S$11),"")</f>
        <v/>
      </c>
      <c r="P48" s="59" t="str">
        <f>IF(AND('Mapa final'!$AD$11="Baja",'Mapa final'!$AF$11="Leve"),CONCATENATE("R2C",'Mapa final'!$S$11),"")</f>
        <v/>
      </c>
      <c r="Q48" s="188" t="str">
        <f>IF(AND('Mapa final'!$AD$11="Baja",'Mapa final'!$AF$11="Leve"),CONCATENATE("R2C",'Mapa final'!$S$11),"")</f>
        <v/>
      </c>
      <c r="R48" s="188" t="str">
        <f>IF(AND('Mapa final'!$AD$11="Baja",'Mapa final'!$AF$11="Leve"),CONCATENATE("R2C",'Mapa final'!$S$11),"")</f>
        <v/>
      </c>
      <c r="S48" s="188" t="str">
        <f>IF(AND('Mapa final'!$AD$11="Baja",'Mapa final'!$AF$11="Leve"),CONCATENATE("R2C",'Mapa final'!$S$11),"")</f>
        <v/>
      </c>
      <c r="T48" s="188" t="str">
        <f>IF(AND('Mapa final'!$AD$11="Baja",'Mapa final'!$AF$11="Leve"),CONCATENATE("R2C",'Mapa final'!$S$11),"")</f>
        <v/>
      </c>
      <c r="U48" s="60" t="str">
        <f>IF(AND('Mapa final'!$AD$11="Baja",'Mapa final'!$AF$11="Leve"),CONCATENATE("R2C",'Mapa final'!$S$11),"")</f>
        <v/>
      </c>
      <c r="V48" s="51" t="str">
        <f>IF(AND('Mapa final'!$AD$11="Alta",'Mapa final'!$AF$11="Leve"),CONCATENATE("R2C",'Mapa final'!$S$11),"")</f>
        <v/>
      </c>
      <c r="W48" s="187" t="str">
        <f>IF(AND('Mapa final'!$AD$11="Alta",'Mapa final'!$AF$11="Leve"),CONCATENATE("R2C",'Mapa final'!$S$11),"")</f>
        <v/>
      </c>
      <c r="X48" s="187" t="str">
        <f>IF(AND('Mapa final'!$AD$11="Alta",'Mapa final'!$AF$11="Leve"),CONCATENATE("R2C",'Mapa final'!$S$11),"")</f>
        <v/>
      </c>
      <c r="Y48" s="187" t="str">
        <f>IF(AND('Mapa final'!$AD$11="Alta",'Mapa final'!$AF$11="Leve"),CONCATENATE("R2C",'Mapa final'!$S$11),"")</f>
        <v/>
      </c>
      <c r="Z48" s="187" t="str">
        <f>IF(AND('Mapa final'!$AD$11="Alta",'Mapa final'!$AF$11="Leve"),CONCATENATE("R2C",'Mapa final'!$S$11),"")</f>
        <v/>
      </c>
      <c r="AA48" s="52" t="str">
        <f>IF(AND('Mapa final'!$AD$11="Alta",'Mapa final'!$AF$11="Leve"),CONCATENATE("R2C",'Mapa final'!$S$11),"")</f>
        <v/>
      </c>
      <c r="AB48" s="38" t="str">
        <f>IF(AND('Mapa final'!$AD$11="Muy Alta",'Mapa final'!$AF$11="Leve"),CONCATENATE("R2C",'Mapa final'!$S$11),"")</f>
        <v/>
      </c>
      <c r="AC48" s="186" t="str">
        <f>IF(AND('Mapa final'!$AD$11="Muy Alta",'Mapa final'!$AF$11="Leve"),CONCATENATE("R2C",'Mapa final'!$S$11),"")</f>
        <v/>
      </c>
      <c r="AD48" s="186" t="str">
        <f>IF(AND('Mapa final'!$AD$11="Muy Alta",'Mapa final'!$AF$11="Leve"),CONCATENATE("R2C",'Mapa final'!$S$11),"")</f>
        <v/>
      </c>
      <c r="AE48" s="186" t="str">
        <f>IF(AND('Mapa final'!$AD$11="Muy Alta",'Mapa final'!$AF$11="Leve"),CONCATENATE("R2C",'Mapa final'!$S$11),"")</f>
        <v/>
      </c>
      <c r="AF48" s="186" t="str">
        <f>IF(AND('Mapa final'!$AD$11="Muy Alta",'Mapa final'!$AF$11="Leve"),CONCATENATE("R2C",'Mapa final'!$S$11),"")</f>
        <v/>
      </c>
      <c r="AG48" s="39" t="str">
        <f>IF(AND('Mapa final'!$AD$11="Muy Alta",'Mapa final'!$AF$11="Leve"),CONCATENATE("R2C",'Mapa final'!$S$11),"")</f>
        <v/>
      </c>
      <c r="AH48" s="40" t="str">
        <f>IF(AND('Mapa final'!$AD$11="Muy Alta",'Mapa final'!$AF$11="Catastrófico"),CONCATENATE("R2C",'Mapa final'!$S$11),"")</f>
        <v/>
      </c>
      <c r="AI48" s="189" t="str">
        <f>IF(AND('Mapa final'!$AD$11="Muy Alta",'Mapa final'!$AF$11="Catastrófico"),CONCATENATE("R2C",'Mapa final'!$S$11),"")</f>
        <v/>
      </c>
      <c r="AJ48" s="189" t="str">
        <f>IF(AND('Mapa final'!$AD$11="Muy Alta",'Mapa final'!$AF$11="Catastrófico"),CONCATENATE("R2C",'Mapa final'!$S$11),"")</f>
        <v/>
      </c>
      <c r="AK48" s="189" t="str">
        <f>IF(AND('Mapa final'!$AD$11="Muy Alta",'Mapa final'!$AF$11="Catastrófico"),CONCATENATE("R2C",'Mapa final'!$S$11),"")</f>
        <v/>
      </c>
      <c r="AL48" s="189" t="str">
        <f>IF(AND('Mapa final'!$AD$11="Muy Alta",'Mapa final'!$AF$11="Catastrófico"),CONCATENATE("R2C",'Mapa final'!$S$11),"")</f>
        <v/>
      </c>
      <c r="AM48" s="41" t="str">
        <f>IF(AND('Mapa final'!$AD$11="Muy Alta",'Mapa final'!$AF$11="Catastrófico"),CONCATENATE("R2C",'Mapa final'!$S$11),"")</f>
        <v/>
      </c>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ht="15" customHeight="1">
      <c r="A49" s="64"/>
      <c r="B49" s="294"/>
      <c r="C49" s="294"/>
      <c r="D49" s="295"/>
      <c r="E49" s="393"/>
      <c r="F49" s="392"/>
      <c r="G49" s="392"/>
      <c r="H49" s="392"/>
      <c r="I49" s="408"/>
      <c r="J49" s="59" t="str">
        <f>IF(AND('Mapa final'!$AD$11="Baja",'Mapa final'!$AF$11="Leve"),CONCATENATE("R2C",'Mapa final'!$S$11),"")</f>
        <v/>
      </c>
      <c r="K49" s="188" t="str">
        <f>IF(AND('Mapa final'!$AD$11="Baja",'Mapa final'!$AF$11="Leve"),CONCATENATE("R2C",'Mapa final'!$S$11),"")</f>
        <v/>
      </c>
      <c r="L49" s="188" t="str">
        <f>IF(AND('Mapa final'!$AD$11="Baja",'Mapa final'!$AF$11="Leve"),CONCATENATE("R2C",'Mapa final'!$S$11),"")</f>
        <v/>
      </c>
      <c r="M49" s="188" t="str">
        <f>IF(AND('Mapa final'!$AD$11="Baja",'Mapa final'!$AF$11="Leve"),CONCATENATE("R2C",'Mapa final'!$S$11),"")</f>
        <v/>
      </c>
      <c r="N49" s="188" t="str">
        <f>IF(AND('Mapa final'!$AD$11="Baja",'Mapa final'!$AF$11="Leve"),CONCATENATE("R2C",'Mapa final'!$S$11),"")</f>
        <v/>
      </c>
      <c r="O49" s="60" t="str">
        <f>IF(AND('Mapa final'!$AD$11="Baja",'Mapa final'!$AF$11="Leve"),CONCATENATE("R2C",'Mapa final'!$S$11),"")</f>
        <v/>
      </c>
      <c r="P49" s="59" t="str">
        <f>IF(AND('Mapa final'!$AD$11="Baja",'Mapa final'!$AF$11="Leve"),CONCATENATE("R2C",'Mapa final'!$S$11),"")</f>
        <v/>
      </c>
      <c r="Q49" s="188" t="str">
        <f>IF(AND('Mapa final'!$AD$11="Baja",'Mapa final'!$AF$11="Leve"),CONCATENATE("R2C",'Mapa final'!$S$11),"")</f>
        <v/>
      </c>
      <c r="R49" s="188" t="str">
        <f>IF(AND('Mapa final'!$AD$11="Baja",'Mapa final'!$AF$11="Leve"),CONCATENATE("R2C",'Mapa final'!$S$11),"")</f>
        <v/>
      </c>
      <c r="S49" s="188" t="str">
        <f>IF(AND('Mapa final'!$AD$11="Baja",'Mapa final'!$AF$11="Leve"),CONCATENATE("R2C",'Mapa final'!$S$11),"")</f>
        <v/>
      </c>
      <c r="T49" s="188" t="str">
        <f>IF(AND('Mapa final'!$AD$11="Baja",'Mapa final'!$AF$11="Leve"),CONCATENATE("R2C",'Mapa final'!$S$11),"")</f>
        <v/>
      </c>
      <c r="U49" s="60" t="str">
        <f>IF(AND('Mapa final'!$AD$11="Baja",'Mapa final'!$AF$11="Leve"),CONCATENATE("R2C",'Mapa final'!$S$11),"")</f>
        <v/>
      </c>
      <c r="V49" s="51" t="str">
        <f>IF(AND('Mapa final'!$AD$11="Alta",'Mapa final'!$AF$11="Leve"),CONCATENATE("R2C",'Mapa final'!$S$11),"")</f>
        <v/>
      </c>
      <c r="W49" s="187" t="str">
        <f>IF(AND('Mapa final'!$AD$11="Alta",'Mapa final'!$AF$11="Leve"),CONCATENATE("R2C",'Mapa final'!$S$11),"")</f>
        <v/>
      </c>
      <c r="X49" s="187" t="str">
        <f>IF(AND('Mapa final'!$AD$13="muy baja",'Mapa final'!$AF$13="moderado"),CONCATENATE("R3C",'Mapa final'!$S$13),"")</f>
        <v>R3C1</v>
      </c>
      <c r="Y49" s="187" t="str">
        <f>IF(AND('Mapa final'!$AD$11="Alta",'Mapa final'!$AF$11="Leve"),CONCATENATE("R2C",'Mapa final'!$S$11),"")</f>
        <v/>
      </c>
      <c r="Z49" s="187" t="str">
        <f>IF(AND('Mapa final'!$AD$11="Alta",'Mapa final'!$AF$11="Leve"),CONCATENATE("R2C",'Mapa final'!$S$11),"")</f>
        <v/>
      </c>
      <c r="AA49" s="52" t="str">
        <f>IF(AND('Mapa final'!$AD$11="Alta",'Mapa final'!$AF$11="Leve"),CONCATENATE("R2C",'Mapa final'!$S$11),"")</f>
        <v/>
      </c>
      <c r="AB49" s="38" t="str">
        <f>IF(AND('Mapa final'!$AD$11="Muy Alta",'Mapa final'!$AF$11="Leve"),CONCATENATE("R2C",'Mapa final'!$S$11),"")</f>
        <v/>
      </c>
      <c r="AC49" s="186" t="str">
        <f>IF(AND('Mapa final'!$AD$11="Muy Alta",'Mapa final'!$AF$11="Leve"),CONCATENATE("R2C",'Mapa final'!$S$11),"")</f>
        <v/>
      </c>
      <c r="AD49" s="186" t="str">
        <f>IF(AND('Mapa final'!$AD$11="Muy Alta",'Mapa final'!$AF$11="Leve"),CONCATENATE("R2C",'Mapa final'!$S$11),"")</f>
        <v/>
      </c>
      <c r="AE49" s="186" t="str">
        <f>IF(AND('Mapa final'!$AD$11="Muy Alta",'Mapa final'!$AF$11="Leve"),CONCATENATE("R2C",'Mapa final'!$S$11),"")</f>
        <v/>
      </c>
      <c r="AF49" s="186" t="str">
        <f>IF(AND('Mapa final'!$AD$11="Muy Alta",'Mapa final'!$AF$11="Leve"),CONCATENATE("R2C",'Mapa final'!$S$11),"")</f>
        <v/>
      </c>
      <c r="AG49" s="39" t="str">
        <f>IF(AND('Mapa final'!$AD$11="Muy Alta",'Mapa final'!$AF$11="Leve"),CONCATENATE("R2C",'Mapa final'!$S$11),"")</f>
        <v/>
      </c>
      <c r="AH49" s="40" t="str">
        <f>IF(AND('Mapa final'!$AD$11="Muy Alta",'Mapa final'!$AF$11="Catastrófico"),CONCATENATE("R2C",'Mapa final'!$S$11),"")</f>
        <v/>
      </c>
      <c r="AI49" s="189" t="str">
        <f>IF(AND('Mapa final'!$AD$11="Muy Alta",'Mapa final'!$AF$11="Catastrófico"),CONCATENATE("R2C",'Mapa final'!$S$11),"")</f>
        <v/>
      </c>
      <c r="AJ49" s="189" t="str">
        <f>IF(AND('Mapa final'!$AD$11="Muy Alta",'Mapa final'!$AF$11="Catastrófico"),CONCATENATE("R2C",'Mapa final'!$S$11),"")</f>
        <v/>
      </c>
      <c r="AK49" s="189" t="str">
        <f>IF(AND('Mapa final'!$AD$11="Muy Alta",'Mapa final'!$AF$11="Catastrófico"),CONCATENATE("R2C",'Mapa final'!$S$11),"")</f>
        <v/>
      </c>
      <c r="AL49" s="189" t="str">
        <f>IF(AND('Mapa final'!$AD$11="Muy Alta",'Mapa final'!$AF$11="Catastrófico"),CONCATENATE("R2C",'Mapa final'!$S$11),"")</f>
        <v/>
      </c>
      <c r="AM49" s="41" t="str">
        <f>IF(AND('Mapa final'!$AD$11="Muy Alta",'Mapa final'!$AF$11="Catastrófico"),CONCATENATE("R2C",'Mapa final'!$S$11),"")</f>
        <v/>
      </c>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ht="15" customHeight="1">
      <c r="A50" s="64"/>
      <c r="B50" s="294"/>
      <c r="C50" s="294"/>
      <c r="D50" s="295"/>
      <c r="E50" s="393"/>
      <c r="F50" s="392"/>
      <c r="G50" s="392"/>
      <c r="H50" s="392"/>
      <c r="I50" s="408"/>
      <c r="J50" s="59" t="str">
        <f>IF(AND('Mapa final'!$AD$11="Baja",'Mapa final'!$AF$11="Leve"),CONCATENATE("R2C",'Mapa final'!$S$11),"")</f>
        <v/>
      </c>
      <c r="K50" s="188" t="str">
        <f>IF(AND('Mapa final'!$AD$11="Baja",'Mapa final'!$AF$11="Leve"),CONCATENATE("R2C",'Mapa final'!$S$11),"")</f>
        <v/>
      </c>
      <c r="L50" s="188" t="str">
        <f>IF(AND('Mapa final'!$AD$11="Baja",'Mapa final'!$AF$11="Leve"),CONCATENATE("R2C",'Mapa final'!$S$11),"")</f>
        <v/>
      </c>
      <c r="M50" s="188" t="str">
        <f>IF(AND('Mapa final'!$AD$11="Baja",'Mapa final'!$AF$11="Leve"),CONCATENATE("R2C",'Mapa final'!$S$11),"")</f>
        <v/>
      </c>
      <c r="N50" s="188" t="str">
        <f>IF(AND('Mapa final'!$AD$11="Baja",'Mapa final'!$AF$11="Leve"),CONCATENATE("R2C",'Mapa final'!$S$11),"")</f>
        <v/>
      </c>
      <c r="O50" s="60" t="str">
        <f>IF(AND('Mapa final'!$AD$11="Baja",'Mapa final'!$AF$11="Leve"),CONCATENATE("R2C",'Mapa final'!$S$11),"")</f>
        <v/>
      </c>
      <c r="P50" s="59" t="str">
        <f>IF(AND('Mapa final'!$AD$11="Baja",'Mapa final'!$AF$11="Leve"),CONCATENATE("R2C",'Mapa final'!$S$11),"")</f>
        <v/>
      </c>
      <c r="Q50" s="188" t="str">
        <f>IF(AND('Mapa final'!$AD$11="Baja",'Mapa final'!$AF$11="Leve"),CONCATENATE("R2C",'Mapa final'!$S$11),"")</f>
        <v/>
      </c>
      <c r="R50" s="188" t="str">
        <f>IF(AND('Mapa final'!$AD$11="Baja",'Mapa final'!$AF$11="Leve"),CONCATENATE("R2C",'Mapa final'!$S$11),"")</f>
        <v/>
      </c>
      <c r="S50" s="188" t="str">
        <f>IF(AND('Mapa final'!$AD$11="Baja",'Mapa final'!$AF$11="Leve"),CONCATENATE("R2C",'Mapa final'!$S$11),"")</f>
        <v/>
      </c>
      <c r="T50" s="188" t="str">
        <f>IF(AND('Mapa final'!$AD$11="Baja",'Mapa final'!$AF$11="Leve"),CONCATENATE("R2C",'Mapa final'!$S$11),"")</f>
        <v/>
      </c>
      <c r="U50" s="60" t="str">
        <f>IF(AND('Mapa final'!$AD$11="Baja",'Mapa final'!$AF$11="Leve"),CONCATENATE("R2C",'Mapa final'!$S$11),"")</f>
        <v/>
      </c>
      <c r="V50" s="51" t="str">
        <f>IF(AND('Mapa final'!$AD$11="Alta",'Mapa final'!$AF$11="Leve"),CONCATENATE("R2C",'Mapa final'!$S$11),"")</f>
        <v/>
      </c>
      <c r="W50" s="187" t="str">
        <f>IF(AND('Mapa final'!$AD$11="Alta",'Mapa final'!$AF$11="Leve"),CONCATENATE("R2C",'Mapa final'!$S$11),"")</f>
        <v/>
      </c>
      <c r="X50" s="187" t="str">
        <f>IF(AND('Mapa final'!$AD$11="Alta",'Mapa final'!$AF$11="Leve"),CONCATENATE("R2C",'Mapa final'!$S$11),"")</f>
        <v/>
      </c>
      <c r="Y50" s="187" t="str">
        <f>IF(AND('Mapa final'!$AD$11="Alta",'Mapa final'!$AF$11="Leve"),CONCATENATE("R2C",'Mapa final'!$S$11),"")</f>
        <v/>
      </c>
      <c r="Z50" s="187" t="str">
        <f>IF(AND('Mapa final'!$AD$11="Alta",'Mapa final'!$AF$11="Leve"),CONCATENATE("R2C",'Mapa final'!$S$11),"")</f>
        <v/>
      </c>
      <c r="AA50" s="52" t="str">
        <f>IF(AND('Mapa final'!$AD$11="Alta",'Mapa final'!$AF$11="Leve"),CONCATENATE("R2C",'Mapa final'!$S$11),"")</f>
        <v/>
      </c>
      <c r="AB50" s="38" t="str">
        <f>IF(AND('Mapa final'!$AD$11="Muy Alta",'Mapa final'!$AF$11="Leve"),CONCATENATE("R2C",'Mapa final'!$S$11),"")</f>
        <v/>
      </c>
      <c r="AC50" s="186" t="str">
        <f>IF(AND('Mapa final'!$AD$11="Muy Alta",'Mapa final'!$AF$11="Leve"),CONCATENATE("R2C",'Mapa final'!$S$11),"")</f>
        <v/>
      </c>
      <c r="AD50" s="186" t="str">
        <f>IF(AND('Mapa final'!$AD$11="Muy Alta",'Mapa final'!$AF$11="Leve"),CONCATENATE("R2C",'Mapa final'!$S$11),"")</f>
        <v/>
      </c>
      <c r="AE50" s="186" t="str">
        <f>IF(AND('Mapa final'!$AD$11="Muy Alta",'Mapa final'!$AF$11="Leve"),CONCATENATE("R2C",'Mapa final'!$S$11),"")</f>
        <v/>
      </c>
      <c r="AF50" s="186" t="str">
        <f>IF(AND('Mapa final'!$AD$11="Muy Alta",'Mapa final'!$AF$11="Leve"),CONCATENATE("R2C",'Mapa final'!$S$11),"")</f>
        <v/>
      </c>
      <c r="AG50" s="39" t="str">
        <f>IF(AND('Mapa final'!$AD$11="Muy Alta",'Mapa final'!$AF$11="Leve"),CONCATENATE("R2C",'Mapa final'!$S$11),"")</f>
        <v/>
      </c>
      <c r="AH50" s="40" t="str">
        <f>IF(AND('Mapa final'!$AD$11="Muy Alta",'Mapa final'!$AF$11="Catastrófico"),CONCATENATE("R2C",'Mapa final'!$S$11),"")</f>
        <v/>
      </c>
      <c r="AI50" s="189" t="str">
        <f>IF(AND('Mapa final'!$AD$11="Muy Alta",'Mapa final'!$AF$11="Catastrófico"),CONCATENATE("R2C",'Mapa final'!$S$11),"")</f>
        <v/>
      </c>
      <c r="AJ50" s="189" t="str">
        <f>IF(AND('Mapa final'!$AD$11="Muy Alta",'Mapa final'!$AF$11="Catastrófico"),CONCATENATE("R2C",'Mapa final'!$S$11),"")</f>
        <v/>
      </c>
      <c r="AK50" s="189" t="str">
        <f>IF(AND('Mapa final'!$AD$11="Muy Alta",'Mapa final'!$AF$11="Catastrófico"),CONCATENATE("R2C",'Mapa final'!$S$11),"")</f>
        <v/>
      </c>
      <c r="AL50" s="189" t="str">
        <f>IF(AND('Mapa final'!$AD$11="Muy Alta",'Mapa final'!$AF$11="Catastrófico"),CONCATENATE("R2C",'Mapa final'!$S$11),"")</f>
        <v/>
      </c>
      <c r="AM50" s="41" t="str">
        <f>IF(AND('Mapa final'!$AD$11="Muy Alta",'Mapa final'!$AF$11="Catastrófico"),CONCATENATE("R2C",'Mapa final'!$S$11),"")</f>
        <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 customHeight="1">
      <c r="A51" s="64"/>
      <c r="B51" s="294"/>
      <c r="C51" s="294"/>
      <c r="D51" s="295"/>
      <c r="E51" s="393"/>
      <c r="F51" s="392"/>
      <c r="G51" s="392"/>
      <c r="H51" s="392"/>
      <c r="I51" s="408"/>
      <c r="J51" s="59" t="str">
        <f>IF(AND('Mapa final'!$AD$11="Baja",'Mapa final'!$AF$11="Leve"),CONCATENATE("R2C",'Mapa final'!$S$11),"")</f>
        <v/>
      </c>
      <c r="K51" s="188" t="str">
        <f>IF(AND('Mapa final'!$AD$11="Baja",'Mapa final'!$AF$11="Leve"),CONCATENATE("R2C",'Mapa final'!$S$11),"")</f>
        <v/>
      </c>
      <c r="L51" s="188" t="str">
        <f>IF(AND('Mapa final'!$AD$11="Baja",'Mapa final'!$AF$11="Leve"),CONCATENATE("R2C",'Mapa final'!$S$11),"")</f>
        <v/>
      </c>
      <c r="M51" s="188" t="str">
        <f>IF(AND('Mapa final'!$AD$11="Baja",'Mapa final'!$AF$11="Leve"),CONCATENATE("R2C",'Mapa final'!$S$11),"")</f>
        <v/>
      </c>
      <c r="N51" s="188" t="str">
        <f>IF(AND('Mapa final'!$AD$11="Baja",'Mapa final'!$AF$11="Leve"),CONCATENATE("R2C",'Mapa final'!$S$11),"")</f>
        <v/>
      </c>
      <c r="O51" s="60" t="str">
        <f>IF(AND('Mapa final'!$AD$11="Baja",'Mapa final'!$AF$11="Leve"),CONCATENATE("R2C",'Mapa final'!$S$11),"")</f>
        <v/>
      </c>
      <c r="P51" s="59" t="str">
        <f>IF(AND('Mapa final'!$AD$11="Baja",'Mapa final'!$AF$11="Leve"),CONCATENATE("R2C",'Mapa final'!$S$11),"")</f>
        <v/>
      </c>
      <c r="Q51" s="188" t="str">
        <f>IF(AND('Mapa final'!$AD$11="Baja",'Mapa final'!$AF$11="Leve"),CONCATENATE("R2C",'Mapa final'!$S$11),"")</f>
        <v/>
      </c>
      <c r="R51" s="188" t="str">
        <f>IF(AND('Mapa final'!$AD$11="Baja",'Mapa final'!$AF$11="Leve"),CONCATENATE("R2C",'Mapa final'!$S$11),"")</f>
        <v/>
      </c>
      <c r="S51" s="188" t="str">
        <f>IF(AND('Mapa final'!$AD$11="Baja",'Mapa final'!$AF$11="Leve"),CONCATENATE("R2C",'Mapa final'!$S$11),"")</f>
        <v/>
      </c>
      <c r="T51" s="188" t="str">
        <f>IF(AND('Mapa final'!$AD$11="Baja",'Mapa final'!$AF$11="Leve"),CONCATENATE("R2C",'Mapa final'!$S$11),"")</f>
        <v/>
      </c>
      <c r="U51" s="60" t="str">
        <f>IF(AND('Mapa final'!$AD$11="Baja",'Mapa final'!$AF$11="Leve"),CONCATENATE("R2C",'Mapa final'!$S$11),"")</f>
        <v/>
      </c>
      <c r="V51" s="51" t="str">
        <f>IF(AND('Mapa final'!$AD$11="Alta",'Mapa final'!$AF$11="Leve"),CONCATENATE("R2C",'Mapa final'!$S$11),"")</f>
        <v/>
      </c>
      <c r="W51" s="187" t="str">
        <f>IF(AND('Mapa final'!$AD$11="Alta",'Mapa final'!$AF$11="Leve"),CONCATENATE("R2C",'Mapa final'!$S$11),"")</f>
        <v/>
      </c>
      <c r="X51" s="187" t="str">
        <f>IF(AND('Mapa final'!$AD$11="Alta",'Mapa final'!$AF$11="Leve"),CONCATENATE("R2C",'Mapa final'!$S$11),"")</f>
        <v/>
      </c>
      <c r="Y51" s="187" t="str">
        <f>IF(AND('Mapa final'!$AD$11="Alta",'Mapa final'!$AF$11="Leve"),CONCATENATE("R2C",'Mapa final'!$S$11),"")</f>
        <v/>
      </c>
      <c r="Z51" s="187" t="str">
        <f>IF(AND('Mapa final'!$AD$11="Alta",'Mapa final'!$AF$11="Leve"),CONCATENATE("R2C",'Mapa final'!$S$11),"")</f>
        <v/>
      </c>
      <c r="AA51" s="52" t="str">
        <f>IF(AND('Mapa final'!$AD$11="Alta",'Mapa final'!$AF$11="Leve"),CONCATENATE("R2C",'Mapa final'!$S$11),"")</f>
        <v/>
      </c>
      <c r="AB51" s="38" t="str">
        <f>IF(AND('Mapa final'!$AD$11="Muy Alta",'Mapa final'!$AF$11="Leve"),CONCATENATE("R2C",'Mapa final'!$S$11),"")</f>
        <v/>
      </c>
      <c r="AC51" s="186" t="str">
        <f>IF(AND('Mapa final'!$AD$11="Muy Alta",'Mapa final'!$AF$11="Leve"),CONCATENATE("R2C",'Mapa final'!$S$11),"")</f>
        <v/>
      </c>
      <c r="AD51" s="186" t="str">
        <f>IF(AND('Mapa final'!$AD$11="Muy Alta",'Mapa final'!$AF$11="Leve"),CONCATENATE("R2C",'Mapa final'!$S$11),"")</f>
        <v/>
      </c>
      <c r="AE51" s="186" t="str">
        <f>IF(AND('Mapa final'!$AD$11="Muy Alta",'Mapa final'!$AF$11="Leve"),CONCATENATE("R2C",'Mapa final'!$S$11),"")</f>
        <v/>
      </c>
      <c r="AF51" s="186" t="str">
        <f>IF(AND('Mapa final'!$AD$11="Muy Alta",'Mapa final'!$AF$11="Leve"),CONCATENATE("R2C",'Mapa final'!$S$11),"")</f>
        <v/>
      </c>
      <c r="AG51" s="39" t="str">
        <f>IF(AND('Mapa final'!$AD$11="Muy Alta",'Mapa final'!$AF$11="Leve"),CONCATENATE("R2C",'Mapa final'!$S$11),"")</f>
        <v/>
      </c>
      <c r="AH51" s="40" t="str">
        <f>IF(AND('Mapa final'!$AD$11="Muy Alta",'Mapa final'!$AF$11="Catastrófico"),CONCATENATE("R2C",'Mapa final'!$S$11),"")</f>
        <v/>
      </c>
      <c r="AI51" s="189" t="str">
        <f>IF(AND('Mapa final'!$AD$11="Muy Alta",'Mapa final'!$AF$11="Catastrófico"),CONCATENATE("R2C",'Mapa final'!$S$11),"")</f>
        <v/>
      </c>
      <c r="AJ51" s="189" t="str">
        <f>IF(AND('Mapa final'!$AD$11="Muy Alta",'Mapa final'!$AF$11="Catastrófico"),CONCATENATE("R2C",'Mapa final'!$S$11),"")</f>
        <v/>
      </c>
      <c r="AK51" s="189" t="str">
        <f>IF(AND('Mapa final'!$AD$11="Muy Alta",'Mapa final'!$AF$11="Catastrófico"),CONCATENATE("R2C",'Mapa final'!$S$11),"")</f>
        <v/>
      </c>
      <c r="AL51" s="189" t="str">
        <f>IF(AND('Mapa final'!$AD$11="Muy Alta",'Mapa final'!$AF$11="Catastrófico"),CONCATENATE("R2C",'Mapa final'!$S$11),"")</f>
        <v/>
      </c>
      <c r="AM51" s="41" t="str">
        <f>IF(AND('Mapa final'!$AD$11="Muy Alta",'Mapa final'!$AF$11="Catastrófico"),CONCATENATE("R2C",'Mapa final'!$S$11),"")</f>
        <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ht="15" customHeight="1">
      <c r="A52" s="64"/>
      <c r="B52" s="294"/>
      <c r="C52" s="294"/>
      <c r="D52" s="295"/>
      <c r="E52" s="393"/>
      <c r="F52" s="392"/>
      <c r="G52" s="392"/>
      <c r="H52" s="392"/>
      <c r="I52" s="408"/>
      <c r="J52" s="59" t="str">
        <f>IF(AND('Mapa final'!$AD$11="Baja",'Mapa final'!$AF$11="Leve"),CONCATENATE("R2C",'Mapa final'!$S$11),"")</f>
        <v/>
      </c>
      <c r="K52" s="188" t="str">
        <f>IF(AND('Mapa final'!$AD$11="Baja",'Mapa final'!$AF$11="Leve"),CONCATENATE("R2C",'Mapa final'!$S$11),"")</f>
        <v/>
      </c>
      <c r="L52" s="188" t="str">
        <f>IF(AND('Mapa final'!$AD$11="Baja",'Mapa final'!$AF$11="Leve"),CONCATENATE("R2C",'Mapa final'!$S$11),"")</f>
        <v/>
      </c>
      <c r="M52" s="188" t="str">
        <f>IF(AND('Mapa final'!$AD$11="Baja",'Mapa final'!$AF$11="Leve"),CONCATENATE("R2C",'Mapa final'!$S$11),"")</f>
        <v/>
      </c>
      <c r="N52" s="188" t="str">
        <f>IF(AND('Mapa final'!$AD$11="Baja",'Mapa final'!$AF$11="Leve"),CONCATENATE("R2C",'Mapa final'!$S$11),"")</f>
        <v/>
      </c>
      <c r="O52" s="60" t="str">
        <f>IF(AND('Mapa final'!$AD$11="Baja",'Mapa final'!$AF$11="Leve"),CONCATENATE("R2C",'Mapa final'!$S$11),"")</f>
        <v/>
      </c>
      <c r="P52" s="59" t="str">
        <f>IF(AND('Mapa final'!$AD$11="Baja",'Mapa final'!$AF$11="Leve"),CONCATENATE("R2C",'Mapa final'!$S$11),"")</f>
        <v/>
      </c>
      <c r="Q52" s="188" t="str">
        <f>IF(AND('Mapa final'!$AD$11="Baja",'Mapa final'!$AF$11="Leve"),CONCATENATE("R2C",'Mapa final'!$S$11),"")</f>
        <v/>
      </c>
      <c r="R52" s="188" t="str">
        <f>IF(AND('Mapa final'!$AD$11="Baja",'Mapa final'!$AF$11="Leve"),CONCATENATE("R2C",'Mapa final'!$S$11),"")</f>
        <v/>
      </c>
      <c r="S52" s="188" t="str">
        <f>IF(AND('Mapa final'!$AD$11="Baja",'Mapa final'!$AF$11="Leve"),CONCATENATE("R2C",'Mapa final'!$S$11),"")</f>
        <v/>
      </c>
      <c r="T52" s="188" t="str">
        <f>IF(AND('Mapa final'!$AD$11="Baja",'Mapa final'!$AF$11="Leve"),CONCATENATE("R2C",'Mapa final'!$S$11),"")</f>
        <v/>
      </c>
      <c r="U52" s="60" t="str">
        <f>IF(AND('Mapa final'!$AD$11="Baja",'Mapa final'!$AF$11="Leve"),CONCATENATE("R2C",'Mapa final'!$S$11),"")</f>
        <v/>
      </c>
      <c r="V52" s="51" t="str">
        <f>IF(AND('Mapa final'!$AD$11="Alta",'Mapa final'!$AF$11="Leve"),CONCATENATE("R2C",'Mapa final'!$S$11),"")</f>
        <v/>
      </c>
      <c r="W52" s="187" t="str">
        <f>IF(AND('Mapa final'!$AD$11="Alta",'Mapa final'!$AF$11="Leve"),CONCATENATE("R2C",'Mapa final'!$S$11),"")</f>
        <v/>
      </c>
      <c r="X52" s="187" t="str">
        <f>IF(AND('Mapa final'!$AD$11="Alta",'Mapa final'!$AF$11="Leve"),CONCATENATE("R2C",'Mapa final'!$S$11),"")</f>
        <v/>
      </c>
      <c r="Y52" s="187" t="str">
        <f>IF(AND('Mapa final'!$AD$11="Alta",'Mapa final'!$AF$11="Leve"),CONCATENATE("R2C",'Mapa final'!$S$11),"")</f>
        <v/>
      </c>
      <c r="Z52" s="187" t="str">
        <f>IF(AND('Mapa final'!$AD$11="Alta",'Mapa final'!$AF$11="Leve"),CONCATENATE("R2C",'Mapa final'!$S$11),"")</f>
        <v/>
      </c>
      <c r="AA52" s="52" t="str">
        <f>IF(AND('Mapa final'!$AD$11="Alta",'Mapa final'!$AF$11="Leve"),CONCATENATE("R2C",'Mapa final'!$S$11),"")</f>
        <v/>
      </c>
      <c r="AB52" s="38" t="str">
        <f>IF(AND('Mapa final'!$AD$11="Muy Alta",'Mapa final'!$AF$11="Leve"),CONCATENATE("R2C",'Mapa final'!$S$11),"")</f>
        <v/>
      </c>
      <c r="AC52" s="186" t="str">
        <f>IF(AND('Mapa final'!$AD$11="Muy Alta",'Mapa final'!$AF$11="Leve"),CONCATENATE("R2C",'Mapa final'!$S$11),"")</f>
        <v/>
      </c>
      <c r="AD52" s="186" t="str">
        <f>IF(AND('Mapa final'!$AD$11="Muy Alta",'Mapa final'!$AF$11="Leve"),CONCATENATE("R2C",'Mapa final'!$S$11),"")</f>
        <v/>
      </c>
      <c r="AE52" s="186" t="str">
        <f>IF(AND('Mapa final'!$AD$11="Muy Alta",'Mapa final'!$AF$11="Leve"),CONCATENATE("R2C",'Mapa final'!$S$11),"")</f>
        <v/>
      </c>
      <c r="AF52" s="186" t="str">
        <f>IF(AND('Mapa final'!$AD$11="Muy Alta",'Mapa final'!$AF$11="Leve"),CONCATENATE("R2C",'Mapa final'!$S$11),"")</f>
        <v/>
      </c>
      <c r="AG52" s="39" t="str">
        <f>IF(AND('Mapa final'!$AD$11="Muy Alta",'Mapa final'!$AF$11="Leve"),CONCATENATE("R2C",'Mapa final'!$S$11),"")</f>
        <v/>
      </c>
      <c r="AH52" s="40" t="str">
        <f>IF(AND('Mapa final'!$AD$11="Muy Alta",'Mapa final'!$AF$11="Catastrófico"),CONCATENATE("R2C",'Mapa final'!$S$11),"")</f>
        <v/>
      </c>
      <c r="AI52" s="189" t="str">
        <f>IF(AND('Mapa final'!$AD$11="Muy Alta",'Mapa final'!$AF$11="Catastrófico"),CONCATENATE("R2C",'Mapa final'!$S$11),"")</f>
        <v/>
      </c>
      <c r="AJ52" s="189" t="str">
        <f>IF(AND('Mapa final'!$AD$11="Muy Alta",'Mapa final'!$AF$11="Catastrófico"),CONCATENATE("R2C",'Mapa final'!$S$11),"")</f>
        <v/>
      </c>
      <c r="AK52" s="189" t="str">
        <f>IF(AND('Mapa final'!$AD$11="Muy Alta",'Mapa final'!$AF$11="Catastrófico"),CONCATENATE("R2C",'Mapa final'!$S$11),"")</f>
        <v/>
      </c>
      <c r="AL52" s="189" t="str">
        <f>IF(AND('Mapa final'!$AD$11="Muy Alta",'Mapa final'!$AF$11="Catastrófico"),CONCATENATE("R2C",'Mapa final'!$S$11),"")</f>
        <v/>
      </c>
      <c r="AM52" s="41" t="str">
        <f>IF(AND('Mapa final'!$AD$11="Muy Alta",'Mapa final'!$AF$11="Catastrófico"),CONCATENATE("R2C",'Mapa final'!$S$11),"")</f>
        <v/>
      </c>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c r="A53" s="64"/>
      <c r="B53" s="294"/>
      <c r="C53" s="294"/>
      <c r="D53" s="295"/>
      <c r="E53" s="393"/>
      <c r="F53" s="392"/>
      <c r="G53" s="392"/>
      <c r="H53" s="392"/>
      <c r="I53" s="408"/>
      <c r="J53" s="59" t="str">
        <f>IF(AND('Mapa final'!$AD$11="Baja",'Mapa final'!$AF$11="Leve"),CONCATENATE("R2C",'Mapa final'!$S$11),"")</f>
        <v/>
      </c>
      <c r="K53" s="188" t="str">
        <f>IF(AND('Mapa final'!$AD$11="Baja",'Mapa final'!$AF$11="Leve"),CONCATENATE("R2C",'Mapa final'!$S$11),"")</f>
        <v/>
      </c>
      <c r="L53" s="188" t="str">
        <f>IF(AND('Mapa final'!$AD$11="Baja",'Mapa final'!$AF$11="Leve"),CONCATENATE("R2C",'Mapa final'!$S$11),"")</f>
        <v/>
      </c>
      <c r="M53" s="188" t="str">
        <f>IF(AND('Mapa final'!$AD$11="Baja",'Mapa final'!$AF$11="Leve"),CONCATENATE("R2C",'Mapa final'!$S$11),"")</f>
        <v/>
      </c>
      <c r="N53" s="188" t="str">
        <f>IF(AND('Mapa final'!$AD$11="Baja",'Mapa final'!$AF$11="Leve"),CONCATENATE("R2C",'Mapa final'!$S$11),"")</f>
        <v/>
      </c>
      <c r="O53" s="60" t="str">
        <f>IF(AND('Mapa final'!$AD$11="Baja",'Mapa final'!$AF$11="Leve"),CONCATENATE("R2C",'Mapa final'!$S$11),"")</f>
        <v/>
      </c>
      <c r="P53" s="59" t="str">
        <f>IF(AND('Mapa final'!$AD$11="Baja",'Mapa final'!$AF$11="Leve"),CONCATENATE("R2C",'Mapa final'!$S$11),"")</f>
        <v/>
      </c>
      <c r="Q53" s="188" t="str">
        <f>IF(AND('Mapa final'!$AD$11="Baja",'Mapa final'!$AF$11="Leve"),CONCATENATE("R2C",'Mapa final'!$S$11),"")</f>
        <v/>
      </c>
      <c r="R53" s="188" t="str">
        <f>IF(AND('Mapa final'!$AD$11="Baja",'Mapa final'!$AF$11="Leve"),CONCATENATE("R2C",'Mapa final'!$S$11),"")</f>
        <v/>
      </c>
      <c r="S53" s="188" t="str">
        <f>IF(AND('Mapa final'!$AD$11="Baja",'Mapa final'!$AF$11="Leve"),CONCATENATE("R2C",'Mapa final'!$S$11),"")</f>
        <v/>
      </c>
      <c r="T53" s="188" t="str">
        <f>IF(AND('Mapa final'!$AD$11="Baja",'Mapa final'!$AF$11="Leve"),CONCATENATE("R2C",'Mapa final'!$S$11),"")</f>
        <v/>
      </c>
      <c r="U53" s="60" t="str">
        <f>IF(AND('Mapa final'!$AD$11="Baja",'Mapa final'!$AF$11="Leve"),CONCATENATE("R2C",'Mapa final'!$S$11),"")</f>
        <v/>
      </c>
      <c r="V53" s="51" t="str">
        <f>IF(AND('Mapa final'!$AD$11="Alta",'Mapa final'!$AF$11="Leve"),CONCATENATE("R2C",'Mapa final'!$S$11),"")</f>
        <v/>
      </c>
      <c r="W53" s="187" t="str">
        <f>IF(AND('Mapa final'!$AD$11="Alta",'Mapa final'!$AF$11="Leve"),CONCATENATE("R2C",'Mapa final'!$S$11),"")</f>
        <v/>
      </c>
      <c r="X53" s="187" t="str">
        <f>IF(AND('Mapa final'!$AD$11="Alta",'Mapa final'!$AF$11="Leve"),CONCATENATE("R2C",'Mapa final'!$S$11),"")</f>
        <v/>
      </c>
      <c r="Y53" s="187" t="str">
        <f>IF(AND('Mapa final'!$AD$11="Alta",'Mapa final'!$AF$11="Leve"),CONCATENATE("R2C",'Mapa final'!$S$11),"")</f>
        <v/>
      </c>
      <c r="Z53" s="187" t="str">
        <f>IF(AND('Mapa final'!$AD$11="Alta",'Mapa final'!$AF$11="Leve"),CONCATENATE("R2C",'Mapa final'!$S$11),"")</f>
        <v/>
      </c>
      <c r="AA53" s="52" t="str">
        <f>IF(AND('Mapa final'!$AD$11="Alta",'Mapa final'!$AF$11="Leve"),CONCATENATE("R2C",'Mapa final'!$S$11),"")</f>
        <v/>
      </c>
      <c r="AB53" s="38" t="str">
        <f>IF(AND('Mapa final'!$AD$11="Muy Alta",'Mapa final'!$AF$11="Leve"),CONCATENATE("R2C",'Mapa final'!$S$11),"")</f>
        <v/>
      </c>
      <c r="AC53" s="186" t="str">
        <f>IF(AND('Mapa final'!$AD$11="Muy Alta",'Mapa final'!$AF$11="Leve"),CONCATENATE("R2C",'Mapa final'!$S$11),"")</f>
        <v/>
      </c>
      <c r="AD53" s="186" t="str">
        <f>IF(AND('Mapa final'!$AD$11="Muy Alta",'Mapa final'!$AF$11="Leve"),CONCATENATE("R2C",'Mapa final'!$S$11),"")</f>
        <v/>
      </c>
      <c r="AE53" s="186" t="str">
        <f>IF(AND('Mapa final'!$AD$11="Muy Alta",'Mapa final'!$AF$11="Leve"),CONCATENATE("R2C",'Mapa final'!$S$11),"")</f>
        <v/>
      </c>
      <c r="AF53" s="186" t="str">
        <f>IF(AND('Mapa final'!$AD$11="Muy Alta",'Mapa final'!$AF$11="Leve"),CONCATENATE("R2C",'Mapa final'!$S$11),"")</f>
        <v/>
      </c>
      <c r="AG53" s="39" t="str">
        <f>IF(AND('Mapa final'!$AD$11="Muy Alta",'Mapa final'!$AF$11="Leve"),CONCATENATE("R2C",'Mapa final'!$S$11),"")</f>
        <v/>
      </c>
      <c r="AH53" s="40" t="str">
        <f>IF(AND('Mapa final'!$AD$11="Muy Alta",'Mapa final'!$AF$11="Catastrófico"),CONCATENATE("R2C",'Mapa final'!$S$11),"")</f>
        <v/>
      </c>
      <c r="AI53" s="189" t="str">
        <f>IF(AND('Mapa final'!$AD$11="Muy Alta",'Mapa final'!$AF$11="Catastrófico"),CONCATENATE("R2C",'Mapa final'!$S$11),"")</f>
        <v/>
      </c>
      <c r="AJ53" s="189" t="str">
        <f>IF(AND('Mapa final'!$AD$11="Muy Alta",'Mapa final'!$AF$11="Catastrófico"),CONCATENATE("R2C",'Mapa final'!$S$11),"")</f>
        <v/>
      </c>
      <c r="AK53" s="189" t="str">
        <f>IF(AND('Mapa final'!$AD$11="Muy Alta",'Mapa final'!$AF$11="Catastrófico"),CONCATENATE("R2C",'Mapa final'!$S$11),"")</f>
        <v/>
      </c>
      <c r="AL53" s="189" t="str">
        <f>IF(AND('Mapa final'!$AD$11="Muy Alta",'Mapa final'!$AF$11="Catastrófico"),CONCATENATE("R2C",'Mapa final'!$S$11),"")</f>
        <v/>
      </c>
      <c r="AM53" s="41" t="str">
        <f>IF(AND('Mapa final'!$AD$11="Muy Alta",'Mapa final'!$AF$11="Catastrófico"),CONCATENATE("R2C",'Mapa final'!$S$11),"")</f>
        <v/>
      </c>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c r="A54" s="64"/>
      <c r="B54" s="294"/>
      <c r="C54" s="294"/>
      <c r="D54" s="295"/>
      <c r="E54" s="393"/>
      <c r="F54" s="392"/>
      <c r="G54" s="392"/>
      <c r="H54" s="392"/>
      <c r="I54" s="408"/>
      <c r="J54" s="59" t="str">
        <f>IF(AND('Mapa final'!$AD$11="Baja",'Mapa final'!$AF$11="Leve"),CONCATENATE("R2C",'Mapa final'!$S$11),"")</f>
        <v/>
      </c>
      <c r="K54" s="188" t="str">
        <f>IF(AND('Mapa final'!$AD$11="Baja",'Mapa final'!$AF$11="Leve"),CONCATENATE("R2C",'Mapa final'!$S$11),"")</f>
        <v/>
      </c>
      <c r="L54" s="188" t="str">
        <f>IF(AND('Mapa final'!$AD$11="Baja",'Mapa final'!$AF$11="Leve"),CONCATENATE("R2C",'Mapa final'!$S$11),"")</f>
        <v/>
      </c>
      <c r="M54" s="188" t="str">
        <f>IF(AND('Mapa final'!$AD$11="Baja",'Mapa final'!$AF$11="Leve"),CONCATENATE("R2C",'Mapa final'!$S$11),"")</f>
        <v/>
      </c>
      <c r="N54" s="188" t="str">
        <f>IF(AND('Mapa final'!$AD$11="Baja",'Mapa final'!$AF$11="Leve"),CONCATENATE("R2C",'Mapa final'!$S$11),"")</f>
        <v/>
      </c>
      <c r="O54" s="60" t="str">
        <f>IF(AND('Mapa final'!$AD$11="Baja",'Mapa final'!$AF$11="Leve"),CONCATENATE("R2C",'Mapa final'!$S$11),"")</f>
        <v/>
      </c>
      <c r="P54" s="59" t="str">
        <f>IF(AND('Mapa final'!$AD$11="Baja",'Mapa final'!$AF$11="Leve"),CONCATENATE("R2C",'Mapa final'!$S$11),"")</f>
        <v/>
      </c>
      <c r="Q54" s="188" t="str">
        <f>IF(AND('Mapa final'!$AD$11="Baja",'Mapa final'!$AF$11="Leve"),CONCATENATE("R2C",'Mapa final'!$S$11),"")</f>
        <v/>
      </c>
      <c r="R54" s="188" t="str">
        <f>IF(AND('Mapa final'!$AD$11="Baja",'Mapa final'!$AF$11="Leve"),CONCATENATE("R2C",'Mapa final'!$S$11),"")</f>
        <v/>
      </c>
      <c r="S54" s="188" t="str">
        <f>IF(AND('Mapa final'!$AD$11="Baja",'Mapa final'!$AF$11="Leve"),CONCATENATE("R2C",'Mapa final'!$S$11),"")</f>
        <v/>
      </c>
      <c r="T54" s="188" t="str">
        <f>IF(AND('Mapa final'!$AD$11="Baja",'Mapa final'!$AF$11="Leve"),CONCATENATE("R2C",'Mapa final'!$S$11),"")</f>
        <v/>
      </c>
      <c r="U54" s="60" t="str">
        <f>IF(AND('Mapa final'!$AD$11="Baja",'Mapa final'!$AF$11="Leve"),CONCATENATE("R2C",'Mapa final'!$S$11),"")</f>
        <v/>
      </c>
      <c r="V54" s="51" t="str">
        <f>IF(AND('Mapa final'!$AD$11="Alta",'Mapa final'!$AF$11="Leve"),CONCATENATE("R2C",'Mapa final'!$S$11),"")</f>
        <v/>
      </c>
      <c r="W54" s="187" t="str">
        <f>IF(AND('Mapa final'!$AD$11="Alta",'Mapa final'!$AF$11="Leve"),CONCATENATE("R2C",'Mapa final'!$S$11),"")</f>
        <v/>
      </c>
      <c r="X54" s="187" t="str">
        <f>IF(AND('Mapa final'!$AD$11="Alta",'Mapa final'!$AF$11="Leve"),CONCATENATE("R2C",'Mapa final'!$S$11),"")</f>
        <v/>
      </c>
      <c r="Y54" s="187" t="str">
        <f>IF(AND('Mapa final'!$AD$11="Alta",'Mapa final'!$AF$11="Leve"),CONCATENATE("R2C",'Mapa final'!$S$11),"")</f>
        <v/>
      </c>
      <c r="Z54" s="187" t="str">
        <f>IF(AND('Mapa final'!$AD$11="Alta",'Mapa final'!$AF$11="Leve"),CONCATENATE("R2C",'Mapa final'!$S$11),"")</f>
        <v/>
      </c>
      <c r="AA54" s="52" t="str">
        <f>IF(AND('Mapa final'!$AD$11="Alta",'Mapa final'!$AF$11="Leve"),CONCATENATE("R2C",'Mapa final'!$S$11),"")</f>
        <v/>
      </c>
      <c r="AB54" s="38" t="str">
        <f>IF(AND('Mapa final'!$AD$11="Muy Alta",'Mapa final'!$AF$11="Leve"),CONCATENATE("R2C",'Mapa final'!$S$11),"")</f>
        <v/>
      </c>
      <c r="AC54" s="186" t="str">
        <f>IF(AND('Mapa final'!$AD$11="Muy Alta",'Mapa final'!$AF$11="Leve"),CONCATENATE("R2C",'Mapa final'!$S$11),"")</f>
        <v/>
      </c>
      <c r="AD54" s="186" t="str">
        <f>IF(AND('Mapa final'!$AD$11="Muy Alta",'Mapa final'!$AF$11="Leve"),CONCATENATE("R2C",'Mapa final'!$S$11),"")</f>
        <v/>
      </c>
      <c r="AE54" s="186" t="str">
        <f>IF(AND('Mapa final'!$AD$11="Muy Alta",'Mapa final'!$AF$11="Leve"),CONCATENATE("R2C",'Mapa final'!$S$11),"")</f>
        <v/>
      </c>
      <c r="AF54" s="186" t="str">
        <f>IF(AND('Mapa final'!$AD$11="Muy Alta",'Mapa final'!$AF$11="Leve"),CONCATENATE("R2C",'Mapa final'!$S$11),"")</f>
        <v/>
      </c>
      <c r="AG54" s="39" t="str">
        <f>IF(AND('Mapa final'!$AD$11="Muy Alta",'Mapa final'!$AF$11="Leve"),CONCATENATE("R2C",'Mapa final'!$S$11),"")</f>
        <v/>
      </c>
      <c r="AH54" s="40" t="str">
        <f>IF(AND('Mapa final'!$AD$11="Muy Alta",'Mapa final'!$AF$11="Catastrófico"),CONCATENATE("R2C",'Mapa final'!$S$11),"")</f>
        <v/>
      </c>
      <c r="AI54" s="189" t="str">
        <f>IF(AND('Mapa final'!$AD$11="Muy Alta",'Mapa final'!$AF$11="Catastrófico"),CONCATENATE("R2C",'Mapa final'!$S$11),"")</f>
        <v/>
      </c>
      <c r="AJ54" s="189" t="str">
        <f>IF(AND('Mapa final'!$AD$11="Muy Alta",'Mapa final'!$AF$11="Catastrófico"),CONCATENATE("R2C",'Mapa final'!$S$11),"")</f>
        <v/>
      </c>
      <c r="AK54" s="189" t="str">
        <f>IF(AND('Mapa final'!$AD$11="Muy Alta",'Mapa final'!$AF$11="Catastrófico"),CONCATENATE("R2C",'Mapa final'!$S$11),"")</f>
        <v/>
      </c>
      <c r="AL54" s="189" t="str">
        <f>IF(AND('Mapa final'!$AD$11="Muy Alta",'Mapa final'!$AF$11="Catastrófico"),CONCATENATE("R2C",'Mapa final'!$S$11),"")</f>
        <v/>
      </c>
      <c r="AM54" s="41" t="str">
        <f>IF(AND('Mapa final'!$AD$11="Muy Alta",'Mapa final'!$AF$11="Catastrófico"),CONCATENATE("R2C",'Mapa final'!$S$11),"")</f>
        <v/>
      </c>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ht="15.75" customHeight="1" thickBot="1">
      <c r="A55" s="64"/>
      <c r="B55" s="294"/>
      <c r="C55" s="294"/>
      <c r="D55" s="295"/>
      <c r="E55" s="394"/>
      <c r="F55" s="395"/>
      <c r="G55" s="395"/>
      <c r="H55" s="395"/>
      <c r="I55" s="409"/>
      <c r="J55" s="61" t="str">
        <f>IF(AND('Mapa final'!$AD$11="Baja",'Mapa final'!$AF$11="Leve"),CONCATENATE("R2C",'Mapa final'!$S$11),"")</f>
        <v/>
      </c>
      <c r="K55" s="62" t="str">
        <f>IF(AND('Mapa final'!$AD$11="Baja",'Mapa final'!$AF$11="Leve"),CONCATENATE("R2C",'Mapa final'!$S$11),"")</f>
        <v/>
      </c>
      <c r="L55" s="62" t="str">
        <f>IF(AND('Mapa final'!$AD$11="Baja",'Mapa final'!$AF$11="Leve"),CONCATENATE("R2C",'Mapa final'!$S$11),"")</f>
        <v/>
      </c>
      <c r="M55" s="62" t="str">
        <f>IF(AND('Mapa final'!$AD$11="Baja",'Mapa final'!$AF$11="Leve"),CONCATENATE("R2C",'Mapa final'!$S$11),"")</f>
        <v/>
      </c>
      <c r="N55" s="62" t="str">
        <f>IF(AND('Mapa final'!$AD$11="Baja",'Mapa final'!$AF$11="Leve"),CONCATENATE("R2C",'Mapa final'!$S$11),"")</f>
        <v/>
      </c>
      <c r="O55" s="63" t="str">
        <f>IF(AND('Mapa final'!$AD$11="Baja",'Mapa final'!$AF$11="Leve"),CONCATENATE("R2C",'Mapa final'!$S$11),"")</f>
        <v/>
      </c>
      <c r="P55" s="61" t="str">
        <f>IF(AND('Mapa final'!$AD$11="Baja",'Mapa final'!$AF$11="Leve"),CONCATENATE("R2C",'Mapa final'!$S$11),"")</f>
        <v/>
      </c>
      <c r="Q55" s="62" t="str">
        <f>IF(AND('Mapa final'!$AD$11="Baja",'Mapa final'!$AF$11="Leve"),CONCATENATE("R2C",'Mapa final'!$S$11),"")</f>
        <v/>
      </c>
      <c r="R55" s="62" t="str">
        <f>IF(AND('Mapa final'!$AD$11="Baja",'Mapa final'!$AF$11="Leve"),CONCATENATE("R2C",'Mapa final'!$S$11),"")</f>
        <v/>
      </c>
      <c r="S55" s="62" t="str">
        <f>IF(AND('Mapa final'!$AD$11="Baja",'Mapa final'!$AF$11="Leve"),CONCATENATE("R2C",'Mapa final'!$S$11),"")</f>
        <v/>
      </c>
      <c r="T55" s="62" t="str">
        <f>IF(AND('Mapa final'!$AD$11="Baja",'Mapa final'!$AF$11="Leve"),CONCATENATE("R2C",'Mapa final'!$S$11),"")</f>
        <v/>
      </c>
      <c r="U55" s="63" t="str">
        <f>IF(AND('Mapa final'!$AD$11="Baja",'Mapa final'!$AF$11="Leve"),CONCATENATE("R2C",'Mapa final'!$S$11),"")</f>
        <v/>
      </c>
      <c r="V55" s="53" t="str">
        <f>IF(AND('Mapa final'!$AD$11="Alta",'Mapa final'!$AF$11="Leve"),CONCATENATE("R2C",'Mapa final'!$S$11),"")</f>
        <v/>
      </c>
      <c r="W55" s="54" t="str">
        <f>IF(AND('Mapa final'!$AD$11="Alta",'Mapa final'!$AF$11="Leve"),CONCATENATE("R2C",'Mapa final'!$S$11),"")</f>
        <v/>
      </c>
      <c r="X55" s="54" t="str">
        <f>IF(AND('Mapa final'!$AD$11="Alta",'Mapa final'!$AF$11="Leve"),CONCATENATE("R2C",'Mapa final'!$S$11),"")</f>
        <v/>
      </c>
      <c r="Y55" s="54" t="str">
        <f>IF(AND('Mapa final'!$AD$11="Alta",'Mapa final'!$AF$11="Leve"),CONCATENATE("R2C",'Mapa final'!$S$11),"")</f>
        <v/>
      </c>
      <c r="Z55" s="54" t="str">
        <f>IF(AND('Mapa final'!$AD$11="Alta",'Mapa final'!$AF$11="Leve"),CONCATENATE("R2C",'Mapa final'!$S$11),"")</f>
        <v/>
      </c>
      <c r="AA55" s="55" t="str">
        <f>IF(AND('Mapa final'!$AD$11="Alta",'Mapa final'!$AF$11="Leve"),CONCATENATE("R2C",'Mapa final'!$S$11),"")</f>
        <v/>
      </c>
      <c r="AB55" s="42" t="str">
        <f>IF(AND('Mapa final'!$AD$11="Muy Alta",'Mapa final'!$AF$11="Leve"),CONCATENATE("R2C",'Mapa final'!$S$11),"")</f>
        <v/>
      </c>
      <c r="AC55" s="43" t="str">
        <f>IF(AND('Mapa final'!$AD$11="Muy Alta",'Mapa final'!$AF$11="Leve"),CONCATENATE("R2C",'Mapa final'!$S$11),"")</f>
        <v/>
      </c>
      <c r="AD55" s="43" t="str">
        <f>IF(AND('Mapa final'!$AD$11="Muy Alta",'Mapa final'!$AF$11="Leve"),CONCATENATE("R2C",'Mapa final'!$S$11),"")</f>
        <v/>
      </c>
      <c r="AE55" s="43" t="str">
        <f>IF(AND('Mapa final'!$AD$11="Muy Alta",'Mapa final'!$AF$11="Leve"),CONCATENATE("R2C",'Mapa final'!$S$11),"")</f>
        <v/>
      </c>
      <c r="AF55" s="43" t="str">
        <f>IF(AND('Mapa final'!$AD$11="Muy Alta",'Mapa final'!$AF$11="Leve"),CONCATENATE("R2C",'Mapa final'!$S$11),"")</f>
        <v/>
      </c>
      <c r="AG55" s="44" t="str">
        <f>IF(AND('Mapa final'!$AD$11="Muy Alta",'Mapa final'!$AF$11="Leve"),CONCATENATE("R2C",'Mapa final'!$S$11),"")</f>
        <v/>
      </c>
      <c r="AH55" s="45" t="str">
        <f>IF(AND('Mapa final'!$AD$11="Muy Alta",'Mapa final'!$AF$11="Catastrófico"),CONCATENATE("R2C",'Mapa final'!$S$11),"")</f>
        <v/>
      </c>
      <c r="AI55" s="46" t="str">
        <f>IF(AND('Mapa final'!$AD$11="Muy Alta",'Mapa final'!$AF$11="Catastrófico"),CONCATENATE("R2C",'Mapa final'!$S$11),"")</f>
        <v/>
      </c>
      <c r="AJ55" s="46" t="str">
        <f>IF(AND('Mapa final'!$AD$11="Muy Alta",'Mapa final'!$AF$11="Catastrófico"),CONCATENATE("R2C",'Mapa final'!$S$11),"")</f>
        <v/>
      </c>
      <c r="AK55" s="46" t="str">
        <f>IF(AND('Mapa final'!$AD$11="Muy Alta",'Mapa final'!$AF$11="Catastrófico"),CONCATENATE("R2C",'Mapa final'!$S$11),"")</f>
        <v/>
      </c>
      <c r="AL55" s="46" t="str">
        <f>IF(AND('Mapa final'!$AD$11="Muy Alta",'Mapa final'!$AF$11="Catastrófico"),CONCATENATE("R2C",'Mapa final'!$S$11),"")</f>
        <v/>
      </c>
      <c r="AM55" s="47" t="str">
        <f>IF(AND('Mapa final'!$AD$11="Muy Alta",'Mapa final'!$AF$11="Catastrófico"),CONCATENATE("R2C",'Mapa final'!$S$11),"")</f>
        <v/>
      </c>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c r="A56" s="64"/>
      <c r="B56" s="64"/>
      <c r="C56" s="64"/>
      <c r="D56" s="64"/>
      <c r="E56" s="64"/>
      <c r="F56" s="64"/>
      <c r="G56" s="64"/>
      <c r="H56" s="64"/>
      <c r="I56" s="64"/>
      <c r="J56" s="389" t="s">
        <v>111</v>
      </c>
      <c r="K56" s="390"/>
      <c r="L56" s="390"/>
      <c r="M56" s="390"/>
      <c r="N56" s="390"/>
      <c r="O56" s="407"/>
      <c r="P56" s="389" t="s">
        <v>110</v>
      </c>
      <c r="Q56" s="390"/>
      <c r="R56" s="390"/>
      <c r="S56" s="390"/>
      <c r="T56" s="390"/>
      <c r="U56" s="407"/>
      <c r="V56" s="389" t="s">
        <v>109</v>
      </c>
      <c r="W56" s="390"/>
      <c r="X56" s="390"/>
      <c r="Y56" s="390"/>
      <c r="Z56" s="390"/>
      <c r="AA56" s="407"/>
      <c r="AB56" s="389" t="s">
        <v>108</v>
      </c>
      <c r="AC56" s="428"/>
      <c r="AD56" s="390"/>
      <c r="AE56" s="390"/>
      <c r="AF56" s="390"/>
      <c r="AG56" s="407"/>
      <c r="AH56" s="389" t="s">
        <v>107</v>
      </c>
      <c r="AI56" s="390"/>
      <c r="AJ56" s="390"/>
      <c r="AK56" s="390"/>
      <c r="AL56" s="390"/>
      <c r="AM56" s="407"/>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c r="A57" s="64"/>
      <c r="B57" s="64"/>
      <c r="C57" s="64"/>
      <c r="D57" s="64"/>
      <c r="E57" s="64"/>
      <c r="F57" s="64"/>
      <c r="G57" s="64"/>
      <c r="H57" s="64"/>
      <c r="I57" s="64"/>
      <c r="J57" s="393"/>
      <c r="K57" s="392"/>
      <c r="L57" s="392"/>
      <c r="M57" s="392"/>
      <c r="N57" s="392"/>
      <c r="O57" s="408"/>
      <c r="P57" s="393"/>
      <c r="Q57" s="392"/>
      <c r="R57" s="392"/>
      <c r="S57" s="392"/>
      <c r="T57" s="392"/>
      <c r="U57" s="408"/>
      <c r="V57" s="393"/>
      <c r="W57" s="392"/>
      <c r="X57" s="392"/>
      <c r="Y57" s="392"/>
      <c r="Z57" s="392"/>
      <c r="AA57" s="408"/>
      <c r="AB57" s="393"/>
      <c r="AC57" s="392"/>
      <c r="AD57" s="392"/>
      <c r="AE57" s="392"/>
      <c r="AF57" s="392"/>
      <c r="AG57" s="408"/>
      <c r="AH57" s="393"/>
      <c r="AI57" s="392"/>
      <c r="AJ57" s="392"/>
      <c r="AK57" s="392"/>
      <c r="AL57" s="392"/>
      <c r="AM57" s="408"/>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c r="A58" s="64"/>
      <c r="B58" s="64"/>
      <c r="C58" s="64"/>
      <c r="D58" s="64"/>
      <c r="E58" s="64"/>
      <c r="F58" s="64"/>
      <c r="G58" s="64"/>
      <c r="H58" s="64"/>
      <c r="I58" s="64"/>
      <c r="J58" s="393"/>
      <c r="K58" s="392"/>
      <c r="L58" s="392"/>
      <c r="M58" s="392"/>
      <c r="N58" s="392"/>
      <c r="O58" s="408"/>
      <c r="P58" s="393"/>
      <c r="Q58" s="392"/>
      <c r="R58" s="392"/>
      <c r="S58" s="392"/>
      <c r="T58" s="392"/>
      <c r="U58" s="408"/>
      <c r="V58" s="393"/>
      <c r="W58" s="392"/>
      <c r="X58" s="392"/>
      <c r="Y58" s="392"/>
      <c r="Z58" s="392"/>
      <c r="AA58" s="408"/>
      <c r="AB58" s="393"/>
      <c r="AC58" s="392"/>
      <c r="AD58" s="392"/>
      <c r="AE58" s="392"/>
      <c r="AF58" s="392"/>
      <c r="AG58" s="408"/>
      <c r="AH58" s="393"/>
      <c r="AI58" s="392"/>
      <c r="AJ58" s="392"/>
      <c r="AK58" s="392"/>
      <c r="AL58" s="392"/>
      <c r="AM58" s="408"/>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c r="A59" s="64"/>
      <c r="B59" s="64"/>
      <c r="C59" s="64"/>
      <c r="D59" s="64"/>
      <c r="E59" s="64"/>
      <c r="F59" s="64"/>
      <c r="G59" s="64"/>
      <c r="H59" s="64"/>
      <c r="I59" s="64"/>
      <c r="J59" s="393"/>
      <c r="K59" s="392"/>
      <c r="L59" s="392"/>
      <c r="M59" s="392"/>
      <c r="N59" s="392"/>
      <c r="O59" s="408"/>
      <c r="P59" s="393"/>
      <c r="Q59" s="392"/>
      <c r="R59" s="392"/>
      <c r="S59" s="392"/>
      <c r="T59" s="392"/>
      <c r="U59" s="408"/>
      <c r="V59" s="393"/>
      <c r="W59" s="392"/>
      <c r="X59" s="392"/>
      <c r="Y59" s="392"/>
      <c r="Z59" s="392"/>
      <c r="AA59" s="408"/>
      <c r="AB59" s="393"/>
      <c r="AC59" s="392"/>
      <c r="AD59" s="392"/>
      <c r="AE59" s="392"/>
      <c r="AF59" s="392"/>
      <c r="AG59" s="408"/>
      <c r="AH59" s="393"/>
      <c r="AI59" s="392"/>
      <c r="AJ59" s="392"/>
      <c r="AK59" s="392"/>
      <c r="AL59" s="392"/>
      <c r="AM59" s="408"/>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c r="A60" s="64"/>
      <c r="B60" s="64"/>
      <c r="C60" s="64"/>
      <c r="D60" s="64"/>
      <c r="E60" s="64"/>
      <c r="F60" s="64"/>
      <c r="G60" s="64"/>
      <c r="H60" s="64"/>
      <c r="I60" s="64"/>
      <c r="J60" s="393"/>
      <c r="K60" s="392"/>
      <c r="L60" s="392"/>
      <c r="M60" s="392"/>
      <c r="N60" s="392"/>
      <c r="O60" s="408"/>
      <c r="P60" s="393"/>
      <c r="Q60" s="392"/>
      <c r="R60" s="392"/>
      <c r="S60" s="392"/>
      <c r="T60" s="392"/>
      <c r="U60" s="408"/>
      <c r="V60" s="393"/>
      <c r="W60" s="392"/>
      <c r="X60" s="392"/>
      <c r="Y60" s="392"/>
      <c r="Z60" s="392"/>
      <c r="AA60" s="408"/>
      <c r="AB60" s="393"/>
      <c r="AC60" s="392"/>
      <c r="AD60" s="392"/>
      <c r="AE60" s="392"/>
      <c r="AF60" s="392"/>
      <c r="AG60" s="408"/>
      <c r="AH60" s="393"/>
      <c r="AI60" s="392"/>
      <c r="AJ60" s="392"/>
      <c r="AK60" s="392"/>
      <c r="AL60" s="392"/>
      <c r="AM60" s="408"/>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ht="15.75" thickBot="1">
      <c r="A61" s="64"/>
      <c r="B61" s="64"/>
      <c r="C61" s="64"/>
      <c r="D61" s="64"/>
      <c r="E61" s="64"/>
      <c r="F61" s="64"/>
      <c r="G61" s="64"/>
      <c r="H61" s="64"/>
      <c r="I61" s="64"/>
      <c r="J61" s="394"/>
      <c r="K61" s="395"/>
      <c r="L61" s="395"/>
      <c r="M61" s="395"/>
      <c r="N61" s="395"/>
      <c r="O61" s="409"/>
      <c r="P61" s="394"/>
      <c r="Q61" s="395"/>
      <c r="R61" s="395"/>
      <c r="S61" s="395"/>
      <c r="T61" s="395"/>
      <c r="U61" s="409"/>
      <c r="V61" s="394"/>
      <c r="W61" s="395"/>
      <c r="X61" s="395"/>
      <c r="Y61" s="395"/>
      <c r="Z61" s="395"/>
      <c r="AA61" s="409"/>
      <c r="AB61" s="394"/>
      <c r="AC61" s="395"/>
      <c r="AD61" s="395"/>
      <c r="AE61" s="395"/>
      <c r="AF61" s="395"/>
      <c r="AG61" s="409"/>
      <c r="AH61" s="394"/>
      <c r="AI61" s="395"/>
      <c r="AJ61" s="395"/>
      <c r="AK61" s="395"/>
      <c r="AL61" s="395"/>
      <c r="AM61" s="409"/>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row>
    <row r="63" spans="1:80" ht="15" customHeight="1">
      <c r="A63" s="6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4"/>
      <c r="AV63" s="64"/>
      <c r="AW63" s="64"/>
      <c r="AX63" s="64"/>
      <c r="AY63" s="64"/>
      <c r="AZ63" s="64"/>
      <c r="BA63" s="64"/>
      <c r="BB63" s="64"/>
      <c r="BC63" s="64"/>
      <c r="BD63" s="64"/>
      <c r="BE63" s="64"/>
      <c r="BF63" s="64"/>
      <c r="BG63" s="64"/>
      <c r="BH63" s="64"/>
    </row>
    <row r="64" spans="1:80" ht="15" customHeight="1">
      <c r="A64" s="64"/>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4"/>
      <c r="AV64" s="64"/>
      <c r="AW64" s="64"/>
      <c r="AX64" s="64"/>
      <c r="AY64" s="64"/>
      <c r="AZ64" s="64"/>
      <c r="BA64" s="64"/>
      <c r="BB64" s="64"/>
      <c r="BC64" s="64"/>
      <c r="BD64" s="64"/>
      <c r="BE64" s="64"/>
      <c r="BF64" s="64"/>
      <c r="BG64" s="64"/>
      <c r="BH64" s="64"/>
    </row>
    <row r="65" spans="1:60">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row>
    <row r="66" spans="1:60">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row>
    <row r="67" spans="1:60">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row>
    <row r="68" spans="1:60">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row>
    <row r="69" spans="1:60">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row>
    <row r="70" spans="1:60">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row>
    <row r="71" spans="1:60">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row>
    <row r="72" spans="1:60">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row>
    <row r="73" spans="1:60">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row>
    <row r="74" spans="1:60">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row>
    <row r="75" spans="1:60">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row>
    <row r="76" spans="1:60">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row>
    <row r="77" spans="1:60">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row>
    <row r="78" spans="1:60">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row>
    <row r="79" spans="1:60">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row>
    <row r="80" spans="1:60">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row>
    <row r="81" spans="1:60">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row>
    <row r="82" spans="1:60">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row>
    <row r="83" spans="1:60">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row>
    <row r="84" spans="1:60">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row>
    <row r="85" spans="1:60">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row>
    <row r="86" spans="1:60">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row>
    <row r="87" spans="1:60">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row>
    <row r="88" spans="1:60">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1:60">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row r="90" spans="1:60">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row>
    <row r="91" spans="1:60">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row>
    <row r="92" spans="1:60">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row>
    <row r="93" spans="1:60">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row>
    <row r="94" spans="1:60">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row>
    <row r="95" spans="1:60">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row>
    <row r="96" spans="1:60">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row>
    <row r="97" spans="1:60">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row>
    <row r="98" spans="1:60">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row>
    <row r="99" spans="1:60">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row>
    <row r="100" spans="1:60">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row>
    <row r="101" spans="1:60">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row>
    <row r="103" spans="1:60">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row>
    <row r="104" spans="1:60">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row>
    <row r="105" spans="1:60">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row>
    <row r="106" spans="1:60">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row>
    <row r="107" spans="1:60">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row>
    <row r="108" spans="1:60">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row>
    <row r="109" spans="1:60">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row>
    <row r="110" spans="1:60">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row>
    <row r="111" spans="1:60">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row>
    <row r="112" spans="1:60">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row>
    <row r="113" spans="1:60">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row>
    <row r="114" spans="1:60">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row>
    <row r="115" spans="1:60">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row>
    <row r="116" spans="1:60">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row>
    <row r="118" spans="1:60">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row>
    <row r="119" spans="1:60">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row>
    <row r="120" spans="1:60">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row>
    <row r="121" spans="1:60">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row>
    <row r="122" spans="1:60">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row>
    <row r="123" spans="1:60">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row>
    <row r="124" spans="1:60">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row>
    <row r="125" spans="1:60">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row>
    <row r="126" spans="1:60">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row>
    <row r="127" spans="1:60">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row>
    <row r="128" spans="1:60">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row>
    <row r="129" spans="1:60">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row>
    <row r="130" spans="1:60">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row>
    <row r="131" spans="1:60">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row>
    <row r="132" spans="1:60">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row>
    <row r="133" spans="1:60">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row>
    <row r="134" spans="1:60">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row>
    <row r="135" spans="1:60">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row>
    <row r="136" spans="1:60">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row>
    <row r="137" spans="1:60">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row>
    <row r="138" spans="1:60">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row>
    <row r="139" spans="1:60">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row>
    <row r="140" spans="1:60">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row>
    <row r="141" spans="1:60">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row>
    <row r="142" spans="1:60">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row>
    <row r="143" spans="1:60">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row>
    <row r="144" spans="1:60">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64"/>
    </row>
    <row r="145" spans="1:60">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64"/>
    </row>
    <row r="146" spans="1:60">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64"/>
    </row>
    <row r="147" spans="1:60">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row>
    <row r="148" spans="1:60">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row>
    <row r="149" spans="1:60">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row>
    <row r="150" spans="1:60">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row>
    <row r="151" spans="1:60">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row>
    <row r="152" spans="1:60">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row>
    <row r="153" spans="1:60">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row>
    <row r="154" spans="1:60">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row>
    <row r="155" spans="1:60">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row>
    <row r="156" spans="1:60">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row>
    <row r="157" spans="1:60">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row>
    <row r="158" spans="1:60">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row>
    <row r="159" spans="1:60">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row>
    <row r="160" spans="1:60">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row>
    <row r="161" spans="1:60">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row>
    <row r="162" spans="1:60">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row>
    <row r="163" spans="1:60">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row>
    <row r="164" spans="1:60">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row>
    <row r="165" spans="1:60">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row>
    <row r="166" spans="1:60">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row>
    <row r="167" spans="1:60">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row>
    <row r="168" spans="1:60">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row>
    <row r="169" spans="1:60">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row>
    <row r="170" spans="1:60">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row>
    <row r="171" spans="1:60">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row>
    <row r="172" spans="1:60">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row>
    <row r="173" spans="1:60">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row>
    <row r="174" spans="1:60">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row>
    <row r="175" spans="1:60">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row>
    <row r="176" spans="1:60">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row>
    <row r="177" spans="1:60">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64"/>
    </row>
    <row r="178" spans="1:60">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64"/>
    </row>
    <row r="179" spans="1:60">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row>
    <row r="180" spans="1:60">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64"/>
    </row>
    <row r="181" spans="1:60">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row>
    <row r="182" spans="1:60">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64"/>
    </row>
    <row r="183" spans="1:60">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64"/>
    </row>
    <row r="184" spans="1:60">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row>
    <row r="185" spans="1:60">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row>
    <row r="186" spans="1:60">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row>
    <row r="187" spans="1:60">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row>
    <row r="188" spans="1:60">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row>
    <row r="189" spans="1:60">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row>
    <row r="190" spans="1:60">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row>
    <row r="191" spans="1:60">
      <c r="A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row>
    <row r="192" spans="1:60">
      <c r="A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row>
    <row r="193" spans="1:60">
      <c r="A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row>
    <row r="194" spans="1:60">
      <c r="A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row>
    <row r="195" spans="1:60">
      <c r="A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row>
    <row r="196" spans="1:60">
      <c r="A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row>
    <row r="197" spans="1:60">
      <c r="A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row>
    <row r="198" spans="1:60">
      <c r="A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row>
    <row r="199" spans="1:60">
      <c r="A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row>
    <row r="200" spans="1:60">
      <c r="A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row>
    <row r="201" spans="1:60">
      <c r="A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row>
    <row r="202" spans="1:60">
      <c r="A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row>
    <row r="203" spans="1:60">
      <c r="A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row>
    <row r="204" spans="1:60">
      <c r="A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row>
    <row r="205" spans="1:60">
      <c r="A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row>
    <row r="206" spans="1:60">
      <c r="A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row>
    <row r="207" spans="1:60">
      <c r="A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row>
    <row r="208" spans="1:60">
      <c r="A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row>
    <row r="209" spans="1:60">
      <c r="A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row>
    <row r="210" spans="1:60">
      <c r="A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row>
    <row r="211" spans="1:60">
      <c r="A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row>
    <row r="212" spans="1:60">
      <c r="A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row>
    <row r="213" spans="1:60">
      <c r="A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row>
    <row r="214" spans="1:60">
      <c r="A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64"/>
    </row>
    <row r="215" spans="1:60">
      <c r="A215" s="64"/>
      <c r="J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64"/>
    </row>
    <row r="216" spans="1:60">
      <c r="A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row>
    <row r="217" spans="1:60">
      <c r="A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row>
    <row r="218" spans="1:60">
      <c r="A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row>
    <row r="219" spans="1:60">
      <c r="A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row>
    <row r="220" spans="1:60">
      <c r="A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row>
    <row r="221" spans="1:60">
      <c r="A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row>
    <row r="222" spans="1:60">
      <c r="A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row>
    <row r="223" spans="1:60">
      <c r="A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64"/>
    </row>
    <row r="224" spans="1:60">
      <c r="A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64"/>
    </row>
    <row r="225" spans="1:60">
      <c r="A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64"/>
    </row>
    <row r="226" spans="1:60">
      <c r="A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64"/>
    </row>
    <row r="227" spans="1:60">
      <c r="A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row>
    <row r="228" spans="1:60">
      <c r="A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64"/>
    </row>
    <row r="229" spans="1:60">
      <c r="A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64"/>
    </row>
    <row r="230" spans="1:60">
      <c r="A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row>
    <row r="231" spans="1:60">
      <c r="A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row>
    <row r="232" spans="1:60">
      <c r="A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row>
    <row r="233" spans="1:60">
      <c r="A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row>
    <row r="234" spans="1:60">
      <c r="A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row>
    <row r="235" spans="1:60">
      <c r="A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row>
    <row r="236" spans="1:60">
      <c r="A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row>
    <row r="237" spans="1:60">
      <c r="A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row>
    <row r="238" spans="1:60">
      <c r="A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row>
    <row r="239" spans="1:60">
      <c r="A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row>
    <row r="240" spans="1:60">
      <c r="A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row>
    <row r="241" spans="1:60">
      <c r="A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row>
    <row r="242" spans="1:60">
      <c r="A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row>
    <row r="243" spans="1:60">
      <c r="A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row>
    <row r="244" spans="1:60">
      <c r="A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row>
    <row r="245" spans="1:60">
      <c r="A245" s="64"/>
    </row>
    <row r="246" spans="1:60">
      <c r="A246" s="64"/>
    </row>
    <row r="247" spans="1:60">
      <c r="A247" s="64"/>
    </row>
    <row r="248" spans="1:60">
      <c r="A248" s="6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235" zoomScale="90" zoomScaleNormal="90" workbookViewId="0">
      <selection activeCell="B6" sqref="B6"/>
    </sheetView>
  </sheetViews>
  <sheetFormatPr baseColWidth="10" defaultRowHeight="15"/>
  <cols>
    <col min="2" max="2" width="24.140625" customWidth="1"/>
    <col min="3" max="3" width="70.140625" customWidth="1"/>
    <col min="4" max="4" width="29.7109375" customWidth="1"/>
  </cols>
  <sheetData>
    <row r="1" spans="1:37" ht="23.25">
      <c r="A1" s="64"/>
      <c r="B1" s="429" t="s">
        <v>54</v>
      </c>
      <c r="C1" s="429"/>
      <c r="D1" s="429"/>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7">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7" ht="25.5">
      <c r="A3" s="64"/>
      <c r="B3" s="3"/>
      <c r="C3" s="4" t="s">
        <v>51</v>
      </c>
      <c r="D3" s="4" t="s">
        <v>4</v>
      </c>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7" ht="51">
      <c r="A4" s="64"/>
      <c r="B4" s="5" t="s">
        <v>50</v>
      </c>
      <c r="C4" s="6" t="s">
        <v>101</v>
      </c>
      <c r="D4" s="7">
        <v>0.2</v>
      </c>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7" ht="51">
      <c r="A5" s="64"/>
      <c r="B5" s="8" t="s">
        <v>52</v>
      </c>
      <c r="C5" s="9" t="s">
        <v>102</v>
      </c>
      <c r="D5" s="10">
        <v>0.4</v>
      </c>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7" ht="51">
      <c r="A6" s="64"/>
      <c r="B6" s="11" t="s">
        <v>106</v>
      </c>
      <c r="C6" s="9" t="s">
        <v>103</v>
      </c>
      <c r="D6" s="10">
        <v>0.6</v>
      </c>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7" ht="76.5">
      <c r="A7" s="64"/>
      <c r="B7" s="12" t="s">
        <v>6</v>
      </c>
      <c r="C7" s="9" t="s">
        <v>104</v>
      </c>
      <c r="D7" s="10">
        <v>0.8</v>
      </c>
      <c r="E7" s="64"/>
      <c r="F7" s="64"/>
      <c r="G7" s="64"/>
      <c r="H7" s="64"/>
      <c r="I7" s="64"/>
      <c r="J7" s="64"/>
      <c r="K7" s="64"/>
      <c r="L7" s="64"/>
      <c r="M7" s="64"/>
      <c r="N7" s="64"/>
      <c r="O7" s="64"/>
      <c r="P7" s="64"/>
      <c r="Q7" s="64"/>
      <c r="R7" s="64"/>
      <c r="S7" s="64"/>
      <c r="T7" s="64"/>
      <c r="U7" s="64"/>
      <c r="V7" s="64"/>
      <c r="W7" s="64"/>
      <c r="X7" s="64"/>
      <c r="Y7" s="64"/>
      <c r="Z7" s="64"/>
      <c r="AA7" s="64"/>
      <c r="AB7" s="64"/>
      <c r="AC7" s="64"/>
      <c r="AD7" s="64"/>
      <c r="AE7" s="64"/>
    </row>
    <row r="8" spans="1:37" ht="51">
      <c r="A8" s="64"/>
      <c r="B8" s="13" t="s">
        <v>53</v>
      </c>
      <c r="C8" s="9" t="s">
        <v>105</v>
      </c>
      <c r="D8" s="10">
        <v>1</v>
      </c>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7">
      <c r="A9" s="64"/>
      <c r="B9" s="88"/>
      <c r="C9" s="88"/>
      <c r="D9" s="88"/>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row>
    <row r="10" spans="1:37" ht="16.5">
      <c r="A10" s="64"/>
      <c r="B10" s="89"/>
      <c r="C10" s="88"/>
      <c r="D10" s="88"/>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row>
    <row r="11" spans="1:37">
      <c r="A11" s="64"/>
      <c r="B11" s="88"/>
      <c r="C11" s="88"/>
      <c r="D11" s="88"/>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1:37">
      <c r="A12" s="64"/>
      <c r="B12" s="88"/>
      <c r="C12" s="88"/>
      <c r="D12" s="88"/>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1:37">
      <c r="A13" s="64"/>
      <c r="B13" s="88"/>
      <c r="C13" s="88"/>
      <c r="D13" s="88"/>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row>
    <row r="14" spans="1:37">
      <c r="A14" s="64"/>
      <c r="B14" s="88"/>
      <c r="C14" s="88"/>
      <c r="D14" s="88"/>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1:37">
      <c r="A15" s="64"/>
      <c r="B15" s="88"/>
      <c r="C15" s="88"/>
      <c r="D15" s="88"/>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1:37">
      <c r="A16" s="64"/>
      <c r="B16" s="88"/>
      <c r="C16" s="88"/>
      <c r="D16" s="88"/>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c r="A17" s="64"/>
      <c r="B17" s="88"/>
      <c r="C17" s="88"/>
      <c r="D17" s="88"/>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c r="A18" s="64"/>
      <c r="B18" s="88"/>
      <c r="C18" s="88"/>
      <c r="D18" s="88"/>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row>
    <row r="20" spans="1:37">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1:37">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1:37">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1:37">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row>
    <row r="25" spans="1:37">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row>
    <row r="26" spans="1:37">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row>
    <row r="30" spans="1:37">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1">
      <c r="A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row>
    <row r="34" spans="1:31">
      <c r="A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c r="A35" s="64"/>
    </row>
    <row r="36" spans="1:31">
      <c r="A36" s="64"/>
    </row>
    <row r="37" spans="1:31">
      <c r="A37" s="64"/>
    </row>
    <row r="38" spans="1:31">
      <c r="A38" s="64"/>
    </row>
    <row r="39" spans="1:31">
      <c r="A39" s="64"/>
    </row>
    <row r="40" spans="1:31">
      <c r="A40" s="64"/>
    </row>
    <row r="41" spans="1:31">
      <c r="A41" s="64"/>
    </row>
    <row r="42" spans="1:31">
      <c r="A42" s="64"/>
    </row>
    <row r="43" spans="1:31">
      <c r="A43" s="64"/>
    </row>
    <row r="44" spans="1:31">
      <c r="A44" s="64"/>
    </row>
    <row r="45" spans="1:31">
      <c r="A45" s="64"/>
    </row>
    <row r="46" spans="1:31">
      <c r="A46" s="64"/>
    </row>
    <row r="47" spans="1:31">
      <c r="A47" s="64"/>
    </row>
    <row r="48" spans="1:31">
      <c r="A48" s="64"/>
    </row>
    <row r="49" spans="1:1">
      <c r="A49" s="64"/>
    </row>
    <row r="50" spans="1:1">
      <c r="A50" s="64"/>
    </row>
    <row r="51" spans="1:1">
      <c r="A51" s="64"/>
    </row>
    <row r="52" spans="1:1">
      <c r="A52" s="64"/>
    </row>
    <row r="53" spans="1:1">
      <c r="A53" s="64"/>
    </row>
    <row r="54" spans="1:1">
      <c r="A54" s="64"/>
    </row>
    <row r="55" spans="1:1">
      <c r="A55" s="6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B1" zoomScale="55" zoomScaleNormal="55" workbookViewId="0">
      <selection activeCell="D13" sqref="D13"/>
    </sheetView>
  </sheetViews>
  <sheetFormatPr baseColWidth="10" defaultRowHeight="15"/>
  <cols>
    <col min="2" max="2" width="40.42578125" customWidth="1"/>
    <col min="3" max="3" width="74.7109375" customWidth="1"/>
    <col min="4" max="4" width="135" bestFit="1" customWidth="1"/>
    <col min="5" max="5" width="144.7109375" bestFit="1" customWidth="1"/>
  </cols>
  <sheetData>
    <row r="1" spans="1:21" ht="33.75">
      <c r="A1" s="64"/>
      <c r="B1" s="430" t="s">
        <v>62</v>
      </c>
      <c r="C1" s="430"/>
      <c r="D1" s="430"/>
      <c r="E1" s="64"/>
      <c r="F1" s="64"/>
      <c r="G1" s="64"/>
      <c r="H1" s="64"/>
      <c r="I1" s="64"/>
      <c r="J1" s="64"/>
      <c r="K1" s="64"/>
      <c r="L1" s="64"/>
      <c r="M1" s="64"/>
      <c r="N1" s="64"/>
      <c r="O1" s="64"/>
      <c r="P1" s="64"/>
      <c r="Q1" s="64"/>
      <c r="R1" s="64"/>
      <c r="S1" s="64"/>
      <c r="T1" s="64"/>
      <c r="U1" s="64"/>
    </row>
    <row r="2" spans="1:21">
      <c r="A2" s="64"/>
      <c r="B2" s="64"/>
      <c r="C2" s="64"/>
      <c r="D2" s="64"/>
      <c r="E2" s="64"/>
      <c r="F2" s="64"/>
      <c r="G2" s="64"/>
      <c r="H2" s="64"/>
      <c r="I2" s="64"/>
      <c r="J2" s="64"/>
      <c r="K2" s="64"/>
      <c r="L2" s="64"/>
      <c r="M2" s="64"/>
      <c r="N2" s="64"/>
      <c r="O2" s="64"/>
      <c r="P2" s="64"/>
      <c r="Q2" s="64"/>
      <c r="R2" s="64"/>
      <c r="S2" s="64"/>
      <c r="T2" s="64"/>
      <c r="U2" s="64"/>
    </row>
    <row r="3" spans="1:21" ht="60">
      <c r="A3" s="64"/>
      <c r="B3" s="85"/>
      <c r="C3" s="22" t="s">
        <v>55</v>
      </c>
      <c r="D3" s="22" t="s">
        <v>56</v>
      </c>
      <c r="E3" s="64"/>
      <c r="F3" s="64"/>
      <c r="G3" s="64"/>
      <c r="H3" s="64"/>
      <c r="I3" s="64"/>
      <c r="J3" s="64"/>
      <c r="K3" s="64"/>
      <c r="L3" s="64"/>
      <c r="M3" s="64"/>
      <c r="N3" s="64"/>
      <c r="O3" s="64"/>
      <c r="P3" s="64"/>
      <c r="Q3" s="64"/>
      <c r="R3" s="64"/>
      <c r="S3" s="64"/>
      <c r="T3" s="64"/>
      <c r="U3" s="64"/>
    </row>
    <row r="4" spans="1:21" ht="33.75">
      <c r="A4" s="84" t="s">
        <v>82</v>
      </c>
      <c r="B4" s="25" t="s">
        <v>100</v>
      </c>
      <c r="C4" s="30" t="s">
        <v>154</v>
      </c>
      <c r="D4" s="23" t="s">
        <v>96</v>
      </c>
      <c r="E4" s="64"/>
      <c r="F4" s="64"/>
      <c r="G4" s="64"/>
      <c r="H4" s="64"/>
      <c r="I4" s="64"/>
      <c r="J4" s="64"/>
      <c r="K4" s="64"/>
      <c r="L4" s="64"/>
      <c r="M4" s="64"/>
      <c r="N4" s="64"/>
      <c r="O4" s="64"/>
      <c r="P4" s="64"/>
      <c r="Q4" s="64"/>
      <c r="R4" s="64"/>
      <c r="S4" s="64"/>
      <c r="T4" s="64"/>
      <c r="U4" s="64"/>
    </row>
    <row r="5" spans="1:21" ht="101.25">
      <c r="A5" s="84" t="s">
        <v>83</v>
      </c>
      <c r="B5" s="26" t="s">
        <v>58</v>
      </c>
      <c r="C5" s="31" t="s">
        <v>92</v>
      </c>
      <c r="D5" s="24" t="s">
        <v>97</v>
      </c>
      <c r="E5" s="64"/>
      <c r="F5" s="64"/>
      <c r="G5" s="64"/>
      <c r="H5" s="64"/>
      <c r="I5" s="64"/>
      <c r="J5" s="64"/>
      <c r="K5" s="64"/>
      <c r="L5" s="64"/>
      <c r="M5" s="64"/>
      <c r="N5" s="64"/>
      <c r="O5" s="64"/>
      <c r="P5" s="64"/>
      <c r="Q5" s="64"/>
      <c r="R5" s="64"/>
      <c r="S5" s="64"/>
      <c r="T5" s="64"/>
      <c r="U5" s="64"/>
    </row>
    <row r="6" spans="1:21" ht="67.5">
      <c r="A6" s="84" t="s">
        <v>80</v>
      </c>
      <c r="B6" s="27" t="s">
        <v>59</v>
      </c>
      <c r="C6" s="31" t="s">
        <v>93</v>
      </c>
      <c r="D6" s="24" t="s">
        <v>99</v>
      </c>
      <c r="E6" s="64"/>
      <c r="F6" s="64"/>
      <c r="G6" s="64"/>
      <c r="H6" s="64"/>
      <c r="I6" s="64"/>
      <c r="J6" s="64"/>
      <c r="K6" s="64"/>
      <c r="L6" s="64"/>
      <c r="M6" s="64"/>
      <c r="N6" s="64"/>
      <c r="O6" s="64"/>
      <c r="P6" s="64"/>
      <c r="Q6" s="64"/>
      <c r="R6" s="64"/>
      <c r="S6" s="64"/>
      <c r="T6" s="64"/>
      <c r="U6" s="64"/>
    </row>
    <row r="7" spans="1:21" ht="101.25">
      <c r="A7" s="84" t="s">
        <v>7</v>
      </c>
      <c r="B7" s="28" t="s">
        <v>60</v>
      </c>
      <c r="C7" s="31" t="s">
        <v>94</v>
      </c>
      <c r="D7" s="24" t="s">
        <v>210</v>
      </c>
      <c r="E7" s="64"/>
      <c r="F7" s="64"/>
      <c r="G7" s="64"/>
      <c r="H7" s="64"/>
      <c r="I7" s="64"/>
      <c r="J7" s="64"/>
      <c r="K7" s="64"/>
      <c r="L7" s="64"/>
      <c r="M7" s="64"/>
      <c r="N7" s="64"/>
      <c r="O7" s="64"/>
      <c r="P7" s="64"/>
      <c r="Q7" s="64"/>
      <c r="R7" s="64"/>
      <c r="S7" s="64"/>
      <c r="T7" s="64"/>
      <c r="U7" s="64"/>
    </row>
    <row r="8" spans="1:21" ht="67.5">
      <c r="A8" s="84" t="s">
        <v>84</v>
      </c>
      <c r="B8" s="29" t="s">
        <v>61</v>
      </c>
      <c r="C8" s="31" t="s">
        <v>95</v>
      </c>
      <c r="D8" s="24" t="s">
        <v>117</v>
      </c>
      <c r="E8" s="64"/>
      <c r="F8" s="64"/>
      <c r="G8" s="64"/>
      <c r="H8" s="64"/>
      <c r="I8" s="64"/>
      <c r="J8" s="64"/>
      <c r="K8" s="64"/>
      <c r="L8" s="64"/>
      <c r="M8" s="64"/>
      <c r="N8" s="64"/>
      <c r="O8" s="64"/>
      <c r="P8" s="64"/>
      <c r="Q8" s="64"/>
      <c r="R8" s="64"/>
      <c r="S8" s="64"/>
      <c r="T8" s="64"/>
      <c r="U8" s="64"/>
    </row>
    <row r="9" spans="1:21" ht="20.25">
      <c r="A9" s="84"/>
      <c r="B9" s="84"/>
      <c r="C9" s="86"/>
      <c r="D9" s="86"/>
      <c r="E9" s="64"/>
      <c r="F9" s="64"/>
      <c r="G9" s="64"/>
      <c r="H9" s="64"/>
      <c r="I9" s="64"/>
      <c r="J9" s="64"/>
      <c r="K9" s="64"/>
      <c r="L9" s="64"/>
      <c r="M9" s="64"/>
      <c r="N9" s="64"/>
      <c r="O9" s="64"/>
      <c r="P9" s="64"/>
      <c r="Q9" s="64"/>
      <c r="R9" s="64"/>
      <c r="S9" s="64"/>
      <c r="T9" s="64"/>
      <c r="U9" s="64"/>
    </row>
    <row r="10" spans="1:21" ht="16.5">
      <c r="A10" s="84"/>
      <c r="B10" s="87"/>
      <c r="C10" s="87"/>
      <c r="D10" s="87"/>
      <c r="E10" s="64"/>
      <c r="F10" s="64"/>
      <c r="G10" s="64"/>
      <c r="H10" s="64"/>
      <c r="I10" s="64"/>
      <c r="J10" s="64"/>
      <c r="K10" s="64"/>
      <c r="L10" s="64"/>
      <c r="M10" s="64"/>
      <c r="N10" s="64"/>
      <c r="O10" s="64"/>
      <c r="P10" s="64"/>
      <c r="Q10" s="64"/>
      <c r="R10" s="64"/>
      <c r="S10" s="64"/>
      <c r="T10" s="64"/>
      <c r="U10" s="64"/>
    </row>
    <row r="11" spans="1:21">
      <c r="A11" s="84"/>
      <c r="B11" s="84" t="s">
        <v>90</v>
      </c>
      <c r="C11" s="84" t="s">
        <v>142</v>
      </c>
      <c r="D11" s="84" t="s">
        <v>149</v>
      </c>
      <c r="E11" s="64"/>
      <c r="F11" s="64"/>
      <c r="G11" s="64"/>
      <c r="H11" s="64"/>
      <c r="I11" s="64"/>
      <c r="J11" s="64"/>
      <c r="K11" s="64"/>
      <c r="L11" s="64"/>
      <c r="M11" s="64"/>
      <c r="N11" s="64"/>
      <c r="O11" s="64"/>
      <c r="P11" s="64"/>
      <c r="Q11" s="64"/>
      <c r="R11" s="64"/>
      <c r="S11" s="64"/>
      <c r="T11" s="64"/>
      <c r="U11" s="64"/>
    </row>
    <row r="12" spans="1:21">
      <c r="A12" s="84"/>
      <c r="B12" s="84" t="s">
        <v>88</v>
      </c>
      <c r="C12" s="84" t="s">
        <v>146</v>
      </c>
      <c r="D12" s="84" t="s">
        <v>150</v>
      </c>
      <c r="E12" s="64"/>
      <c r="F12" s="64"/>
      <c r="G12" s="64"/>
      <c r="H12" s="64"/>
      <c r="I12" s="64"/>
      <c r="J12" s="64"/>
      <c r="K12" s="64"/>
      <c r="L12" s="64"/>
      <c r="M12" s="64"/>
      <c r="N12" s="64"/>
      <c r="O12" s="64"/>
      <c r="P12" s="64"/>
      <c r="Q12" s="64"/>
      <c r="R12" s="64"/>
      <c r="S12" s="64"/>
      <c r="T12" s="64"/>
      <c r="U12" s="64"/>
    </row>
    <row r="13" spans="1:21">
      <c r="A13" s="84"/>
      <c r="B13" s="84"/>
      <c r="C13" s="84" t="s">
        <v>145</v>
      </c>
      <c r="D13" s="84" t="s">
        <v>151</v>
      </c>
      <c r="E13" s="64"/>
      <c r="F13" s="64"/>
      <c r="G13" s="64"/>
      <c r="H13" s="64"/>
      <c r="I13" s="64"/>
      <c r="J13" s="64"/>
      <c r="K13" s="64"/>
      <c r="L13" s="64"/>
      <c r="M13" s="64"/>
      <c r="N13" s="64"/>
      <c r="O13" s="64"/>
      <c r="P13" s="64"/>
      <c r="Q13" s="64"/>
      <c r="R13" s="64"/>
      <c r="S13" s="64"/>
      <c r="T13" s="64"/>
      <c r="U13" s="64"/>
    </row>
    <row r="14" spans="1:21">
      <c r="A14" s="84"/>
      <c r="B14" s="84"/>
      <c r="C14" s="84" t="s">
        <v>147</v>
      </c>
      <c r="D14" s="84" t="s">
        <v>152</v>
      </c>
      <c r="E14" s="64"/>
      <c r="F14" s="64"/>
      <c r="G14" s="64"/>
      <c r="H14" s="64"/>
      <c r="I14" s="64"/>
      <c r="J14" s="64"/>
      <c r="K14" s="64"/>
      <c r="L14" s="64"/>
      <c r="M14" s="64"/>
      <c r="N14" s="64"/>
      <c r="O14" s="64"/>
      <c r="P14" s="64"/>
      <c r="Q14" s="64"/>
      <c r="R14" s="64"/>
      <c r="S14" s="64"/>
      <c r="T14" s="64"/>
      <c r="U14" s="64"/>
    </row>
    <row r="15" spans="1:21">
      <c r="A15" s="84"/>
      <c r="B15" s="84"/>
      <c r="C15" s="84" t="s">
        <v>148</v>
      </c>
      <c r="D15" s="84" t="s">
        <v>153</v>
      </c>
      <c r="E15" s="64"/>
      <c r="F15" s="64"/>
      <c r="G15" s="64"/>
      <c r="H15" s="64"/>
      <c r="I15" s="64"/>
      <c r="J15" s="64"/>
      <c r="K15" s="64"/>
      <c r="L15" s="64"/>
      <c r="M15" s="64"/>
      <c r="N15" s="64"/>
      <c r="O15" s="64"/>
      <c r="P15" s="64"/>
      <c r="Q15" s="64"/>
      <c r="R15" s="64"/>
      <c r="S15" s="64"/>
      <c r="T15" s="64"/>
      <c r="U15" s="64"/>
    </row>
    <row r="16" spans="1:21">
      <c r="A16" s="84"/>
      <c r="B16" s="84"/>
      <c r="C16" s="84"/>
      <c r="D16" s="84" t="s">
        <v>284</v>
      </c>
      <c r="E16" s="64"/>
      <c r="F16" s="64"/>
      <c r="G16" s="64"/>
      <c r="H16" s="64"/>
      <c r="I16" s="64"/>
      <c r="J16" s="64"/>
      <c r="K16" s="64"/>
      <c r="L16" s="64"/>
      <c r="M16" s="64"/>
      <c r="N16" s="64"/>
      <c r="O16" s="64"/>
    </row>
    <row r="17" spans="1:15">
      <c r="A17" s="84"/>
      <c r="B17" s="84"/>
      <c r="C17" s="84"/>
      <c r="D17" s="84"/>
      <c r="E17" s="64"/>
      <c r="F17" s="64"/>
      <c r="G17" s="64"/>
      <c r="H17" s="64"/>
      <c r="I17" s="64"/>
      <c r="J17" s="64"/>
      <c r="K17" s="64"/>
      <c r="L17" s="64"/>
      <c r="M17" s="64"/>
      <c r="N17" s="64"/>
      <c r="O17" s="64"/>
    </row>
    <row r="18" spans="1:15">
      <c r="A18" s="84"/>
      <c r="B18" s="88"/>
      <c r="C18" s="88"/>
      <c r="D18" s="88"/>
      <c r="E18" s="64"/>
      <c r="F18" s="64"/>
      <c r="G18" s="64"/>
      <c r="H18" s="64"/>
      <c r="I18" s="64"/>
      <c r="J18" s="64"/>
      <c r="K18" s="64"/>
      <c r="L18" s="64"/>
      <c r="M18" s="64"/>
      <c r="N18" s="64"/>
      <c r="O18" s="64"/>
    </row>
    <row r="19" spans="1:15">
      <c r="A19" s="84"/>
      <c r="B19" s="88"/>
      <c r="C19" s="88"/>
      <c r="D19" s="88"/>
      <c r="E19" s="64"/>
      <c r="F19" s="64"/>
      <c r="G19" s="64"/>
      <c r="H19" s="64"/>
      <c r="I19" s="64"/>
      <c r="J19" s="64"/>
      <c r="K19" s="64"/>
      <c r="L19" s="64"/>
      <c r="M19" s="64"/>
      <c r="N19" s="64"/>
      <c r="O19" s="64"/>
    </row>
    <row r="20" spans="1:15">
      <c r="A20" s="84"/>
      <c r="B20" s="88"/>
      <c r="C20" s="88"/>
      <c r="D20" s="88"/>
      <c r="E20" s="64"/>
      <c r="F20" s="64"/>
      <c r="G20" s="64"/>
      <c r="H20" s="64"/>
      <c r="I20" s="64"/>
      <c r="J20" s="64"/>
      <c r="K20" s="64"/>
      <c r="L20" s="64"/>
      <c r="M20" s="64"/>
      <c r="N20" s="64"/>
      <c r="O20" s="64"/>
    </row>
    <row r="21" spans="1:15">
      <c r="A21" s="84"/>
      <c r="B21" s="88"/>
      <c r="C21" s="88"/>
      <c r="D21" s="88"/>
      <c r="E21" s="64"/>
      <c r="F21" s="64"/>
      <c r="G21" s="64"/>
      <c r="H21" s="64"/>
      <c r="I21" s="64"/>
      <c r="J21" s="64"/>
      <c r="K21" s="64"/>
      <c r="L21" s="64"/>
      <c r="M21" s="64"/>
      <c r="N21" s="64"/>
      <c r="O21" s="64"/>
    </row>
    <row r="22" spans="1:15" ht="20.25">
      <c r="A22" s="84"/>
      <c r="B22" s="84"/>
      <c r="C22" s="86"/>
      <c r="D22" s="86"/>
      <c r="E22" s="64"/>
      <c r="F22" s="64"/>
      <c r="G22" s="64"/>
      <c r="H22" s="64"/>
      <c r="I22" s="64"/>
      <c r="J22" s="64"/>
      <c r="K22" s="64"/>
      <c r="L22" s="64"/>
      <c r="M22" s="64"/>
      <c r="N22" s="64"/>
      <c r="O22" s="64"/>
    </row>
    <row r="23" spans="1:15" ht="20.25">
      <c r="A23" s="84"/>
      <c r="B23" s="84"/>
      <c r="C23" s="86"/>
      <c r="D23" s="86"/>
      <c r="E23" s="64"/>
      <c r="F23" s="64"/>
      <c r="G23" s="64"/>
      <c r="H23" s="64"/>
      <c r="I23" s="64"/>
      <c r="J23" s="64"/>
      <c r="K23" s="64"/>
      <c r="L23" s="64"/>
      <c r="M23" s="64"/>
      <c r="N23" s="64"/>
      <c r="O23" s="64"/>
    </row>
    <row r="24" spans="1:15" ht="20.25">
      <c r="A24" s="84"/>
      <c r="B24" s="84"/>
      <c r="C24" s="86"/>
      <c r="D24" s="86"/>
      <c r="E24" s="64"/>
      <c r="F24" s="64"/>
      <c r="G24" s="64"/>
      <c r="H24" s="64"/>
      <c r="I24" s="64"/>
      <c r="J24" s="64"/>
      <c r="K24" s="64"/>
      <c r="L24" s="64"/>
      <c r="M24" s="64"/>
      <c r="N24" s="64"/>
      <c r="O24" s="64"/>
    </row>
    <row r="25" spans="1:15" ht="20.25">
      <c r="A25" s="84"/>
      <c r="B25" s="84"/>
      <c r="C25" s="86"/>
      <c r="D25" s="86"/>
      <c r="E25" s="64"/>
      <c r="F25" s="64"/>
      <c r="G25" s="64"/>
      <c r="H25" s="64"/>
      <c r="I25" s="64"/>
      <c r="J25" s="64"/>
      <c r="K25" s="64"/>
      <c r="L25" s="64"/>
      <c r="M25" s="64"/>
      <c r="N25" s="64"/>
      <c r="O25" s="64"/>
    </row>
    <row r="26" spans="1:15" ht="20.25">
      <c r="A26" s="84"/>
      <c r="B26" s="84"/>
      <c r="C26" s="86"/>
      <c r="D26" s="86"/>
      <c r="E26" s="64"/>
      <c r="F26" s="64"/>
      <c r="G26" s="64"/>
      <c r="H26" s="64"/>
      <c r="I26" s="64"/>
      <c r="J26" s="64"/>
      <c r="K26" s="64"/>
      <c r="L26" s="64"/>
      <c r="M26" s="64"/>
      <c r="N26" s="64"/>
      <c r="O26" s="64"/>
    </row>
    <row r="27" spans="1:15" ht="20.25">
      <c r="A27" s="84"/>
      <c r="B27" s="84"/>
      <c r="C27" s="86"/>
      <c r="D27" s="86"/>
      <c r="E27" s="64"/>
      <c r="F27" s="64"/>
      <c r="G27" s="64"/>
      <c r="H27" s="64"/>
      <c r="I27" s="64"/>
      <c r="J27" s="64"/>
      <c r="K27" s="64"/>
      <c r="L27" s="64"/>
      <c r="M27" s="64"/>
      <c r="N27" s="64"/>
      <c r="O27" s="64"/>
    </row>
    <row r="28" spans="1:15" ht="20.25">
      <c r="A28" s="84"/>
      <c r="B28" s="84"/>
      <c r="C28" s="86"/>
      <c r="D28" s="86"/>
      <c r="E28" s="64"/>
      <c r="F28" s="64"/>
      <c r="G28" s="64"/>
      <c r="H28" s="64"/>
      <c r="I28" s="64"/>
      <c r="J28" s="64"/>
      <c r="K28" s="64"/>
      <c r="L28" s="64"/>
      <c r="M28" s="64"/>
      <c r="N28" s="64"/>
      <c r="O28" s="64"/>
    </row>
    <row r="29" spans="1:15" ht="20.25">
      <c r="A29" s="84"/>
      <c r="B29" s="84"/>
      <c r="C29" s="86"/>
      <c r="D29" s="86"/>
      <c r="E29" s="64"/>
      <c r="F29" s="64"/>
      <c r="G29" s="64"/>
      <c r="H29" s="64"/>
      <c r="I29" s="64"/>
      <c r="J29" s="64"/>
      <c r="K29" s="64"/>
      <c r="L29" s="64"/>
      <c r="M29" s="64"/>
      <c r="N29" s="64"/>
      <c r="O29" s="64"/>
    </row>
    <row r="30" spans="1:15" ht="20.25">
      <c r="A30" s="84"/>
      <c r="B30" s="84"/>
      <c r="C30" s="86"/>
      <c r="D30" s="86"/>
      <c r="E30" s="64"/>
      <c r="F30" s="64"/>
      <c r="G30" s="64"/>
      <c r="H30" s="64"/>
      <c r="I30" s="64"/>
      <c r="J30" s="64"/>
      <c r="K30" s="64"/>
      <c r="L30" s="64"/>
      <c r="M30" s="64"/>
      <c r="N30" s="64"/>
      <c r="O30" s="64"/>
    </row>
    <row r="31" spans="1:15" ht="20.25">
      <c r="A31" s="84"/>
      <c r="B31" s="84"/>
      <c r="C31" s="86"/>
      <c r="D31" s="86"/>
      <c r="E31" s="64"/>
      <c r="F31" s="64"/>
      <c r="G31" s="64"/>
      <c r="H31" s="64"/>
      <c r="I31" s="64"/>
      <c r="J31" s="64"/>
      <c r="K31" s="64"/>
      <c r="L31" s="64"/>
      <c r="M31" s="64"/>
      <c r="N31" s="64"/>
      <c r="O31" s="64"/>
    </row>
    <row r="32" spans="1:15" ht="20.25">
      <c r="A32" s="84"/>
      <c r="B32" s="84"/>
      <c r="C32" s="86"/>
      <c r="D32" s="86"/>
      <c r="E32" s="64"/>
      <c r="F32" s="64"/>
      <c r="G32" s="64"/>
      <c r="H32" s="64"/>
      <c r="I32" s="64"/>
      <c r="J32" s="64"/>
      <c r="K32" s="64"/>
      <c r="L32" s="64"/>
      <c r="M32" s="64"/>
      <c r="N32" s="64"/>
      <c r="O32" s="64"/>
    </row>
    <row r="33" spans="1:15" ht="20.25">
      <c r="A33" s="84"/>
      <c r="B33" s="84"/>
      <c r="C33" s="86"/>
      <c r="D33" s="86"/>
      <c r="E33" s="64"/>
      <c r="F33" s="64"/>
      <c r="G33" s="64"/>
      <c r="H33" s="64"/>
      <c r="I33" s="64"/>
      <c r="J33" s="64"/>
      <c r="K33" s="64"/>
      <c r="L33" s="64"/>
      <c r="M33" s="64"/>
      <c r="N33" s="64"/>
      <c r="O33" s="64"/>
    </row>
    <row r="34" spans="1:15" ht="20.25">
      <c r="A34" s="84"/>
      <c r="B34" s="84"/>
      <c r="C34" s="86"/>
      <c r="D34" s="86"/>
      <c r="E34" s="64"/>
      <c r="F34" s="64"/>
      <c r="G34" s="64"/>
      <c r="H34" s="64"/>
      <c r="I34" s="64"/>
      <c r="J34" s="64"/>
      <c r="K34" s="64"/>
      <c r="L34" s="64"/>
      <c r="M34" s="64"/>
      <c r="N34" s="64"/>
      <c r="O34" s="64"/>
    </row>
    <row r="35" spans="1:15" ht="20.25">
      <c r="A35" s="84"/>
      <c r="B35" s="84"/>
      <c r="C35" s="86"/>
      <c r="D35" s="86"/>
      <c r="E35" s="64"/>
      <c r="F35" s="64"/>
      <c r="G35" s="64"/>
      <c r="H35" s="64"/>
      <c r="I35" s="64"/>
      <c r="J35" s="64"/>
      <c r="K35" s="64"/>
      <c r="L35" s="64"/>
      <c r="M35" s="64"/>
      <c r="N35" s="64"/>
      <c r="O35" s="64"/>
    </row>
    <row r="36" spans="1:15" ht="20.25">
      <c r="A36" s="84"/>
      <c r="B36" s="84"/>
      <c r="C36" s="86"/>
      <c r="D36" s="86"/>
      <c r="E36" s="64"/>
      <c r="F36" s="64"/>
      <c r="G36" s="64"/>
      <c r="H36" s="64"/>
      <c r="I36" s="64"/>
      <c r="J36" s="64"/>
      <c r="K36" s="64"/>
      <c r="L36" s="64"/>
      <c r="M36" s="64"/>
      <c r="N36" s="64"/>
      <c r="O36" s="64"/>
    </row>
    <row r="37" spans="1:15" ht="20.25">
      <c r="A37" s="84"/>
      <c r="B37" s="84"/>
      <c r="C37" s="86"/>
      <c r="D37" s="86"/>
      <c r="E37" s="64"/>
      <c r="F37" s="64"/>
      <c r="G37" s="64"/>
      <c r="H37" s="64"/>
      <c r="I37" s="64"/>
      <c r="J37" s="64"/>
      <c r="K37" s="64"/>
      <c r="L37" s="64"/>
      <c r="M37" s="64"/>
      <c r="N37" s="64"/>
      <c r="O37" s="64"/>
    </row>
    <row r="38" spans="1:15" ht="20.25">
      <c r="A38" s="84"/>
      <c r="B38" s="84"/>
      <c r="C38" s="86"/>
      <c r="D38" s="86"/>
      <c r="E38" s="64"/>
      <c r="F38" s="64"/>
      <c r="G38" s="64"/>
      <c r="H38" s="64"/>
      <c r="I38" s="64"/>
      <c r="J38" s="64"/>
      <c r="K38" s="64"/>
      <c r="L38" s="64"/>
      <c r="M38" s="64"/>
      <c r="N38" s="64"/>
      <c r="O38" s="64"/>
    </row>
    <row r="39" spans="1:15" ht="20.25">
      <c r="A39" s="84"/>
      <c r="B39" s="84"/>
      <c r="C39" s="86"/>
      <c r="D39" s="86"/>
      <c r="E39" s="64"/>
      <c r="F39" s="64"/>
      <c r="G39" s="64"/>
      <c r="H39" s="64"/>
      <c r="I39" s="64"/>
      <c r="J39" s="64"/>
      <c r="K39" s="64"/>
      <c r="L39" s="64"/>
      <c r="M39" s="64"/>
      <c r="N39" s="64"/>
      <c r="O39" s="64"/>
    </row>
    <row r="40" spans="1:15" ht="20.25">
      <c r="A40" s="84"/>
      <c r="B40" s="84"/>
      <c r="C40" s="86"/>
      <c r="D40" s="86"/>
      <c r="E40" s="64"/>
      <c r="F40" s="64"/>
      <c r="G40" s="64"/>
      <c r="H40" s="64"/>
      <c r="I40" s="64"/>
      <c r="J40" s="64"/>
      <c r="K40" s="64"/>
      <c r="L40" s="64"/>
      <c r="M40" s="64"/>
      <c r="N40" s="64"/>
      <c r="O40" s="64"/>
    </row>
    <row r="41" spans="1:15" ht="20.25">
      <c r="A41" s="84"/>
      <c r="B41" s="84"/>
      <c r="C41" s="86"/>
      <c r="D41" s="86"/>
      <c r="E41" s="64"/>
      <c r="F41" s="64"/>
      <c r="G41" s="64"/>
      <c r="H41" s="64"/>
      <c r="I41" s="64"/>
      <c r="J41" s="64"/>
      <c r="K41" s="64"/>
      <c r="L41" s="64"/>
      <c r="M41" s="64"/>
      <c r="N41" s="64"/>
      <c r="O41" s="64"/>
    </row>
    <row r="42" spans="1:15" ht="20.25">
      <c r="A42" s="84"/>
      <c r="B42" s="84"/>
      <c r="C42" s="86"/>
      <c r="D42" s="86"/>
      <c r="E42" s="64"/>
      <c r="F42" s="64"/>
      <c r="G42" s="64"/>
      <c r="H42" s="64"/>
      <c r="I42" s="64"/>
      <c r="J42" s="64"/>
      <c r="K42" s="64"/>
      <c r="L42" s="64"/>
      <c r="M42" s="64"/>
      <c r="N42" s="64"/>
      <c r="O42" s="64"/>
    </row>
    <row r="43" spans="1:15" ht="20.25">
      <c r="A43" s="84"/>
      <c r="B43" s="84"/>
      <c r="C43" s="86"/>
      <c r="D43" s="86"/>
      <c r="E43" s="64"/>
      <c r="F43" s="64"/>
      <c r="G43" s="64"/>
      <c r="H43" s="64"/>
      <c r="I43" s="64"/>
      <c r="J43" s="64"/>
      <c r="K43" s="64"/>
      <c r="L43" s="64"/>
      <c r="M43" s="64"/>
      <c r="N43" s="64"/>
      <c r="O43" s="64"/>
    </row>
    <row r="44" spans="1:15" ht="20.25">
      <c r="A44" s="84"/>
      <c r="B44" s="84"/>
      <c r="C44" s="86"/>
      <c r="D44" s="86"/>
      <c r="E44" s="64"/>
      <c r="F44" s="64"/>
      <c r="G44" s="64"/>
      <c r="H44" s="64"/>
      <c r="I44" s="64"/>
      <c r="J44" s="64"/>
      <c r="K44" s="64"/>
      <c r="L44" s="64"/>
      <c r="M44" s="64"/>
      <c r="N44" s="64"/>
      <c r="O44" s="64"/>
    </row>
    <row r="45" spans="1:15" ht="20.25">
      <c r="A45" s="84"/>
      <c r="B45" s="84"/>
      <c r="C45" s="86"/>
      <c r="D45" s="86"/>
      <c r="E45" s="64"/>
      <c r="F45" s="64"/>
      <c r="G45" s="64"/>
      <c r="H45" s="64"/>
      <c r="I45" s="64"/>
      <c r="J45" s="64"/>
      <c r="K45" s="64"/>
      <c r="L45" s="64"/>
      <c r="M45" s="64"/>
      <c r="N45" s="64"/>
      <c r="O45" s="64"/>
    </row>
    <row r="46" spans="1:15" ht="20.25">
      <c r="A46" s="84"/>
      <c r="B46" s="84"/>
      <c r="C46" s="86"/>
      <c r="D46" s="86"/>
      <c r="E46" s="64"/>
      <c r="F46" s="64"/>
      <c r="G46" s="64"/>
      <c r="H46" s="64"/>
      <c r="I46" s="64"/>
      <c r="J46" s="64"/>
      <c r="K46" s="64"/>
      <c r="L46" s="64"/>
      <c r="M46" s="64"/>
      <c r="N46" s="64"/>
      <c r="O46" s="64"/>
    </row>
    <row r="47" spans="1:15" ht="20.25">
      <c r="A47" s="84"/>
      <c r="B47" s="84"/>
      <c r="C47" s="86"/>
      <c r="D47" s="86"/>
      <c r="E47" s="64"/>
      <c r="F47" s="64"/>
      <c r="G47" s="64"/>
      <c r="H47" s="64"/>
      <c r="I47" s="64"/>
      <c r="J47" s="64"/>
      <c r="K47" s="64"/>
      <c r="L47" s="64"/>
      <c r="M47" s="64"/>
      <c r="N47" s="64"/>
      <c r="O47" s="64"/>
    </row>
    <row r="48" spans="1:15" ht="20.25">
      <c r="A48" s="84"/>
      <c r="B48" s="84"/>
      <c r="C48" s="86"/>
      <c r="D48" s="86"/>
      <c r="E48" s="64"/>
      <c r="F48" s="64"/>
      <c r="G48" s="64"/>
      <c r="H48" s="64"/>
      <c r="I48" s="64"/>
      <c r="J48" s="64"/>
      <c r="K48" s="64"/>
      <c r="L48" s="64"/>
      <c r="M48" s="64"/>
      <c r="N48" s="64"/>
      <c r="O48" s="64"/>
    </row>
    <row r="49" spans="1:15" ht="20.25">
      <c r="A49" s="84"/>
      <c r="B49" s="84"/>
      <c r="C49" s="86"/>
      <c r="D49" s="86"/>
      <c r="E49" s="64"/>
      <c r="F49" s="64"/>
      <c r="G49" s="64"/>
      <c r="H49" s="64"/>
      <c r="I49" s="64"/>
      <c r="J49" s="64"/>
      <c r="K49" s="64"/>
      <c r="L49" s="64"/>
      <c r="M49" s="64"/>
      <c r="N49" s="64"/>
      <c r="O49" s="64"/>
    </row>
    <row r="50" spans="1:15" ht="20.25">
      <c r="A50" s="84"/>
      <c r="B50" s="84"/>
      <c r="C50" s="86"/>
      <c r="D50" s="86"/>
      <c r="E50" s="64"/>
      <c r="F50" s="64"/>
      <c r="G50" s="64"/>
      <c r="H50" s="64"/>
      <c r="I50" s="64"/>
      <c r="J50" s="64"/>
      <c r="K50" s="64"/>
      <c r="L50" s="64"/>
      <c r="M50" s="64"/>
      <c r="N50" s="64"/>
      <c r="O50" s="64"/>
    </row>
    <row r="51" spans="1:15" ht="20.25">
      <c r="A51" s="84"/>
      <c r="B51" s="84"/>
      <c r="C51" s="86"/>
      <c r="D51" s="86"/>
      <c r="E51" s="64"/>
      <c r="F51" s="64"/>
      <c r="G51" s="64"/>
      <c r="H51" s="64"/>
      <c r="I51" s="64"/>
      <c r="J51" s="64"/>
      <c r="K51" s="64"/>
      <c r="L51" s="64"/>
      <c r="M51" s="64"/>
      <c r="N51" s="64"/>
      <c r="O51" s="64"/>
    </row>
    <row r="52" spans="1:15" ht="20.25">
      <c r="A52" s="84"/>
      <c r="B52" s="15"/>
      <c r="C52" s="20"/>
      <c r="D52" s="20"/>
    </row>
    <row r="53" spans="1:15" ht="20.25">
      <c r="A53" s="84"/>
      <c r="B53" s="15"/>
      <c r="C53" s="20"/>
      <c r="D53" s="20"/>
    </row>
    <row r="54" spans="1:15" ht="20.25">
      <c r="A54" s="84"/>
      <c r="B54" s="15"/>
      <c r="C54" s="20"/>
      <c r="D54" s="20"/>
    </row>
    <row r="55" spans="1:15" ht="20.25">
      <c r="A55" s="84"/>
      <c r="B55" s="15"/>
      <c r="C55" s="20"/>
      <c r="D55" s="20"/>
    </row>
    <row r="56" spans="1:15" ht="20.25">
      <c r="A56" s="84"/>
      <c r="B56" s="15"/>
      <c r="C56" s="20"/>
      <c r="D56" s="20"/>
    </row>
    <row r="57" spans="1:15" ht="20.25">
      <c r="A57" s="84"/>
      <c r="B57" s="15"/>
      <c r="C57" s="20"/>
      <c r="D57" s="20"/>
    </row>
    <row r="58" spans="1:15" ht="20.25">
      <c r="A58" s="84"/>
      <c r="B58" s="15"/>
      <c r="C58" s="20"/>
      <c r="D58" s="20"/>
    </row>
    <row r="59" spans="1:15" ht="20.25">
      <c r="A59" s="84"/>
      <c r="B59" s="15"/>
      <c r="C59" s="20"/>
      <c r="D59" s="20"/>
    </row>
    <row r="60" spans="1:15" ht="20.25">
      <c r="A60" s="84"/>
      <c r="B60" s="15"/>
      <c r="C60" s="20"/>
      <c r="D60" s="20"/>
    </row>
    <row r="61" spans="1:15" ht="20.25">
      <c r="A61" s="84"/>
      <c r="B61" s="15"/>
      <c r="C61" s="20"/>
      <c r="D61" s="20"/>
    </row>
    <row r="62" spans="1:15" ht="20.25">
      <c r="A62" s="84"/>
      <c r="B62" s="15"/>
      <c r="C62" s="20"/>
      <c r="D62" s="20"/>
    </row>
    <row r="63" spans="1:15" ht="20.25">
      <c r="A63" s="84"/>
      <c r="B63" s="15"/>
      <c r="C63" s="20"/>
      <c r="D63" s="20"/>
    </row>
    <row r="64" spans="1:15" ht="20.25">
      <c r="A64" s="84"/>
      <c r="B64" s="15"/>
      <c r="C64" s="20"/>
      <c r="D64" s="20"/>
    </row>
    <row r="65" spans="1:4" ht="20.25">
      <c r="A65" s="84"/>
      <c r="B65" s="15"/>
      <c r="C65" s="20"/>
      <c r="D65" s="20"/>
    </row>
    <row r="66" spans="1:4" ht="20.25">
      <c r="A66" s="84"/>
      <c r="B66" s="15"/>
      <c r="C66" s="20"/>
      <c r="D66" s="20"/>
    </row>
    <row r="67" spans="1:4" ht="20.25">
      <c r="A67" s="84"/>
      <c r="B67" s="15"/>
      <c r="C67" s="20"/>
      <c r="D67" s="20"/>
    </row>
    <row r="68" spans="1:4" ht="20.25">
      <c r="A68" s="84"/>
      <c r="B68" s="15"/>
      <c r="C68" s="20"/>
      <c r="D68" s="20"/>
    </row>
    <row r="69" spans="1:4" ht="20.25">
      <c r="A69" s="84"/>
      <c r="B69" s="15"/>
      <c r="C69" s="20"/>
      <c r="D69" s="20"/>
    </row>
    <row r="70" spans="1:4" ht="20.25">
      <c r="A70" s="84"/>
      <c r="B70" s="15"/>
      <c r="C70" s="20"/>
      <c r="D70" s="20"/>
    </row>
    <row r="71" spans="1:4" ht="20.25">
      <c r="A71" s="84"/>
      <c r="B71" s="15"/>
      <c r="C71" s="20"/>
      <c r="D71" s="20"/>
    </row>
    <row r="72" spans="1:4" ht="20.25">
      <c r="A72" s="84"/>
      <c r="B72" s="15"/>
      <c r="C72" s="20"/>
      <c r="D72" s="20"/>
    </row>
    <row r="73" spans="1:4" ht="20.25">
      <c r="A73" s="84"/>
      <c r="B73" s="15"/>
      <c r="C73" s="20"/>
      <c r="D73" s="20"/>
    </row>
    <row r="74" spans="1:4" ht="20.25">
      <c r="A74" s="84"/>
      <c r="B74" s="15"/>
      <c r="C74" s="20"/>
      <c r="D74" s="20"/>
    </row>
    <row r="75" spans="1:4" ht="20.25">
      <c r="A75" s="84"/>
      <c r="B75" s="15"/>
      <c r="C75" s="20"/>
      <c r="D75" s="20"/>
    </row>
    <row r="76" spans="1:4" ht="20.25">
      <c r="A76" s="84"/>
      <c r="B76" s="15"/>
      <c r="C76" s="20"/>
      <c r="D76" s="20"/>
    </row>
    <row r="77" spans="1:4" ht="20.25">
      <c r="A77" s="84"/>
      <c r="B77" s="15"/>
      <c r="C77" s="20"/>
      <c r="D77" s="20"/>
    </row>
    <row r="78" spans="1:4" ht="20.25">
      <c r="A78" s="84"/>
      <c r="B78" s="15"/>
      <c r="C78" s="20"/>
      <c r="D78" s="20"/>
    </row>
    <row r="79" spans="1:4" ht="20.25">
      <c r="A79" s="84"/>
      <c r="B79" s="15"/>
      <c r="C79" s="20"/>
      <c r="D79" s="20"/>
    </row>
    <row r="80" spans="1:4" ht="20.25">
      <c r="A80" s="84"/>
      <c r="B80" s="15"/>
      <c r="C80" s="20"/>
      <c r="D80" s="20"/>
    </row>
    <row r="81" spans="1:4" ht="20.25">
      <c r="A81" s="84"/>
      <c r="B81" s="15"/>
      <c r="C81" s="20"/>
      <c r="D81" s="20"/>
    </row>
    <row r="82" spans="1:4" ht="20.25">
      <c r="A82" s="84"/>
      <c r="B82" s="15"/>
      <c r="C82" s="20"/>
      <c r="D82" s="20"/>
    </row>
    <row r="83" spans="1:4" ht="20.25">
      <c r="A83" s="84"/>
      <c r="B83" s="15"/>
      <c r="C83" s="20"/>
      <c r="D83" s="20"/>
    </row>
    <row r="84" spans="1:4" ht="20.25">
      <c r="A84" s="84"/>
      <c r="B84" s="15"/>
      <c r="C84" s="20"/>
      <c r="D84" s="20"/>
    </row>
    <row r="85" spans="1:4" ht="20.25">
      <c r="A85" s="84"/>
      <c r="B85" s="15"/>
      <c r="C85" s="20"/>
      <c r="D85" s="20"/>
    </row>
    <row r="86" spans="1:4" ht="20.25">
      <c r="A86" s="84"/>
      <c r="B86" s="15"/>
      <c r="C86" s="20"/>
      <c r="D86" s="20"/>
    </row>
    <row r="87" spans="1:4" ht="20.25">
      <c r="A87" s="84"/>
      <c r="B87" s="15"/>
      <c r="C87" s="20"/>
      <c r="D87" s="20"/>
    </row>
    <row r="88" spans="1:4" ht="20.25">
      <c r="A88" s="84"/>
      <c r="B88" s="15"/>
      <c r="C88" s="20"/>
      <c r="D88" s="20"/>
    </row>
    <row r="89" spans="1:4" ht="20.25">
      <c r="A89" s="84"/>
      <c r="B89" s="15"/>
      <c r="C89" s="20"/>
      <c r="D89" s="20"/>
    </row>
    <row r="90" spans="1:4" ht="20.25">
      <c r="A90" s="84"/>
      <c r="B90" s="15"/>
      <c r="C90" s="20"/>
      <c r="D90" s="20"/>
    </row>
    <row r="91" spans="1:4" ht="20.25">
      <c r="A91" s="84"/>
      <c r="B91" s="15"/>
      <c r="C91" s="20"/>
      <c r="D91" s="20"/>
    </row>
    <row r="92" spans="1:4" ht="20.25">
      <c r="A92" s="84"/>
      <c r="B92" s="15"/>
      <c r="C92" s="20"/>
      <c r="D92" s="20"/>
    </row>
    <row r="93" spans="1:4" ht="20.25">
      <c r="A93" s="84"/>
      <c r="B93" s="15"/>
      <c r="C93" s="20"/>
      <c r="D93" s="20"/>
    </row>
    <row r="94" spans="1:4" ht="20.25">
      <c r="A94" s="84"/>
      <c r="B94" s="15"/>
      <c r="C94" s="20"/>
      <c r="D94" s="20"/>
    </row>
    <row r="95" spans="1:4" ht="20.25">
      <c r="A95" s="84"/>
      <c r="B95" s="15"/>
      <c r="C95" s="20"/>
      <c r="D95" s="20"/>
    </row>
    <row r="96" spans="1:4" ht="20.25">
      <c r="A96" s="84"/>
      <c r="B96" s="15"/>
      <c r="C96" s="20"/>
      <c r="D96" s="20"/>
    </row>
    <row r="97" spans="1:4" ht="20.25">
      <c r="A97" s="84"/>
      <c r="B97" s="15"/>
      <c r="C97" s="20"/>
      <c r="D97" s="20"/>
    </row>
    <row r="98" spans="1:4" ht="20.25">
      <c r="A98" s="84"/>
      <c r="B98" s="15"/>
      <c r="C98" s="20"/>
      <c r="D98" s="20"/>
    </row>
    <row r="99" spans="1:4" ht="20.25">
      <c r="A99" s="84"/>
      <c r="B99" s="15"/>
      <c r="C99" s="20"/>
      <c r="D99" s="20"/>
    </row>
    <row r="100" spans="1:4" ht="20.25">
      <c r="A100" s="84"/>
      <c r="B100" s="15"/>
      <c r="C100" s="20"/>
      <c r="D100" s="20"/>
    </row>
    <row r="101" spans="1:4" ht="20.25">
      <c r="A101" s="84"/>
      <c r="B101" s="15"/>
      <c r="C101" s="20"/>
      <c r="D101" s="20"/>
    </row>
    <row r="102" spans="1:4" ht="20.25">
      <c r="A102" s="84"/>
      <c r="B102" s="15"/>
      <c r="C102" s="20"/>
      <c r="D102" s="20"/>
    </row>
    <row r="103" spans="1:4" ht="20.25">
      <c r="A103" s="84"/>
      <c r="B103" s="15"/>
      <c r="C103" s="20"/>
      <c r="D103" s="20"/>
    </row>
    <row r="104" spans="1:4" ht="20.25">
      <c r="A104" s="84"/>
      <c r="B104" s="15"/>
      <c r="C104" s="20"/>
      <c r="D104" s="20"/>
    </row>
    <row r="105" spans="1:4" ht="20.25">
      <c r="A105" s="84"/>
      <c r="B105" s="15"/>
      <c r="C105" s="20"/>
      <c r="D105" s="20"/>
    </row>
    <row r="106" spans="1:4" ht="20.25">
      <c r="A106" s="84"/>
      <c r="B106" s="15"/>
      <c r="C106" s="20"/>
      <c r="D106" s="20"/>
    </row>
    <row r="107" spans="1:4" ht="20.25">
      <c r="A107" s="84"/>
      <c r="B107" s="15"/>
      <c r="C107" s="20"/>
      <c r="D107" s="20"/>
    </row>
    <row r="108" spans="1:4" ht="20.25">
      <c r="A108" s="84"/>
      <c r="B108" s="15"/>
      <c r="C108" s="20"/>
      <c r="D108" s="20"/>
    </row>
    <row r="109" spans="1:4" ht="20.25">
      <c r="A109" s="84"/>
      <c r="B109" s="15"/>
      <c r="C109" s="20"/>
      <c r="D109" s="20"/>
    </row>
    <row r="110" spans="1:4" ht="20.25">
      <c r="A110" s="84"/>
      <c r="B110" s="15"/>
      <c r="C110" s="20"/>
      <c r="D110" s="20"/>
    </row>
    <row r="111" spans="1:4" ht="20.25">
      <c r="A111" s="84"/>
      <c r="B111" s="15"/>
      <c r="C111" s="20"/>
      <c r="D111" s="20"/>
    </row>
    <row r="112" spans="1:4" ht="20.25">
      <c r="A112" s="84"/>
      <c r="B112" s="15"/>
      <c r="C112" s="20"/>
      <c r="D112" s="20"/>
    </row>
    <row r="113" spans="1:4" ht="20.25">
      <c r="A113" s="84"/>
      <c r="B113" s="15"/>
      <c r="C113" s="20"/>
      <c r="D113" s="20"/>
    </row>
    <row r="114" spans="1:4" ht="20.25">
      <c r="A114" s="84"/>
      <c r="B114" s="15"/>
      <c r="C114" s="20"/>
      <c r="D114" s="20"/>
    </row>
    <row r="115" spans="1:4" ht="20.25">
      <c r="A115" s="84"/>
      <c r="B115" s="15"/>
      <c r="C115" s="20"/>
      <c r="D115" s="20"/>
    </row>
    <row r="116" spans="1:4" ht="20.25">
      <c r="A116" s="84"/>
      <c r="B116" s="15"/>
      <c r="C116" s="20"/>
      <c r="D116" s="20"/>
    </row>
    <row r="117" spans="1:4" ht="20.25">
      <c r="A117" s="84"/>
      <c r="B117" s="15"/>
      <c r="C117" s="20"/>
      <c r="D117" s="20"/>
    </row>
    <row r="118" spans="1:4" ht="20.25">
      <c r="A118" s="84"/>
      <c r="B118" s="15"/>
      <c r="C118" s="20"/>
      <c r="D118" s="20"/>
    </row>
    <row r="119" spans="1:4" ht="20.25">
      <c r="A119" s="84"/>
      <c r="B119" s="15"/>
      <c r="C119" s="20"/>
      <c r="D119" s="20"/>
    </row>
    <row r="120" spans="1:4" ht="20.25">
      <c r="A120" s="84"/>
      <c r="B120" s="15"/>
      <c r="C120" s="20"/>
      <c r="D120" s="20"/>
    </row>
    <row r="121" spans="1:4" ht="20.25">
      <c r="A121" s="84"/>
      <c r="B121" s="15"/>
      <c r="C121" s="20"/>
      <c r="D121" s="20"/>
    </row>
    <row r="122" spans="1:4" ht="20.25">
      <c r="A122" s="84"/>
      <c r="B122" s="15"/>
      <c r="C122" s="20"/>
      <c r="D122" s="20"/>
    </row>
    <row r="123" spans="1:4" ht="20.25">
      <c r="A123" s="84"/>
      <c r="B123" s="15"/>
      <c r="C123" s="20"/>
      <c r="D123" s="20"/>
    </row>
    <row r="124" spans="1:4" ht="20.25">
      <c r="A124" s="84"/>
      <c r="B124" s="15"/>
      <c r="C124" s="20"/>
      <c r="D124" s="20"/>
    </row>
    <row r="125" spans="1:4" ht="20.25">
      <c r="A125" s="84"/>
      <c r="B125" s="15"/>
      <c r="C125" s="20"/>
      <c r="D125" s="20"/>
    </row>
    <row r="126" spans="1:4" ht="20.25">
      <c r="A126" s="84"/>
      <c r="B126" s="15"/>
      <c r="C126" s="20"/>
      <c r="D126" s="20"/>
    </row>
    <row r="127" spans="1:4" ht="20.25">
      <c r="A127" s="84"/>
      <c r="B127" s="15"/>
      <c r="C127" s="20"/>
      <c r="D127" s="20"/>
    </row>
    <row r="128" spans="1:4" ht="20.25">
      <c r="A128" s="84"/>
      <c r="B128" s="15"/>
      <c r="C128" s="20"/>
      <c r="D128" s="20"/>
    </row>
    <row r="129" spans="1:4" ht="20.25">
      <c r="A129" s="84"/>
      <c r="B129" s="15"/>
      <c r="C129" s="20"/>
      <c r="D129" s="20"/>
    </row>
    <row r="130" spans="1:4" ht="20.25">
      <c r="A130" s="84"/>
      <c r="B130" s="15"/>
      <c r="C130" s="20"/>
      <c r="D130" s="20"/>
    </row>
    <row r="131" spans="1:4" ht="20.25">
      <c r="A131" s="84"/>
      <c r="B131" s="15"/>
      <c r="C131" s="20"/>
      <c r="D131" s="20"/>
    </row>
    <row r="132" spans="1:4" ht="20.25">
      <c r="A132" s="84"/>
      <c r="B132" s="15"/>
      <c r="C132" s="20"/>
      <c r="D132" s="20"/>
    </row>
    <row r="133" spans="1:4" ht="20.25">
      <c r="A133" s="84"/>
      <c r="B133" s="15"/>
      <c r="C133" s="20"/>
      <c r="D133" s="20"/>
    </row>
    <row r="134" spans="1:4" ht="20.25">
      <c r="A134" s="84"/>
      <c r="B134" s="15"/>
      <c r="C134" s="20"/>
      <c r="D134" s="20"/>
    </row>
    <row r="135" spans="1:4" ht="20.25">
      <c r="A135" s="84"/>
      <c r="B135" s="15"/>
      <c r="C135" s="20"/>
      <c r="D135" s="20"/>
    </row>
    <row r="136" spans="1:4" ht="20.25">
      <c r="A136" s="84"/>
      <c r="B136" s="15"/>
      <c r="C136" s="20"/>
      <c r="D136" s="20"/>
    </row>
    <row r="137" spans="1:4" ht="20.25">
      <c r="A137" s="84"/>
      <c r="B137" s="15"/>
      <c r="C137" s="20"/>
      <c r="D137" s="20"/>
    </row>
    <row r="138" spans="1:4" ht="20.25">
      <c r="A138" s="84"/>
      <c r="B138" s="15"/>
      <c r="C138" s="20"/>
      <c r="D138" s="20"/>
    </row>
    <row r="139" spans="1:4" ht="20.25">
      <c r="A139" s="84"/>
      <c r="B139" s="15"/>
      <c r="C139" s="20"/>
      <c r="D139" s="20"/>
    </row>
    <row r="140" spans="1:4" ht="20.25">
      <c r="A140" s="84"/>
      <c r="B140" s="15"/>
      <c r="C140" s="20"/>
      <c r="D140" s="20"/>
    </row>
    <row r="141" spans="1:4" ht="20.25">
      <c r="A141" s="84"/>
      <c r="B141" s="15"/>
      <c r="C141" s="20"/>
      <c r="D141" s="20"/>
    </row>
    <row r="142" spans="1:4" ht="20.25">
      <c r="A142" s="84"/>
      <c r="B142" s="15"/>
      <c r="C142" s="20"/>
      <c r="D142" s="20"/>
    </row>
    <row r="143" spans="1:4" ht="20.25">
      <c r="A143" s="84"/>
      <c r="B143" s="15"/>
      <c r="C143" s="20"/>
      <c r="D143" s="20"/>
    </row>
    <row r="144" spans="1:4" ht="20.25">
      <c r="A144" s="84"/>
      <c r="B144" s="15"/>
      <c r="C144" s="20"/>
      <c r="D144" s="20"/>
    </row>
    <row r="145" spans="1:4" ht="20.25">
      <c r="A145" s="84"/>
      <c r="B145" s="15"/>
      <c r="C145" s="20"/>
      <c r="D145" s="20"/>
    </row>
    <row r="146" spans="1:4" ht="20.25">
      <c r="A146" s="84"/>
      <c r="B146" s="15"/>
      <c r="C146" s="20"/>
      <c r="D146" s="20"/>
    </row>
    <row r="147" spans="1:4" ht="20.25">
      <c r="A147" s="84"/>
      <c r="B147" s="15"/>
      <c r="C147" s="20"/>
      <c r="D147" s="20"/>
    </row>
    <row r="148" spans="1:4" ht="20.25">
      <c r="A148" s="84"/>
      <c r="B148" s="15"/>
      <c r="C148" s="20"/>
      <c r="D148" s="20"/>
    </row>
    <row r="149" spans="1:4" ht="20.25">
      <c r="A149" s="84"/>
      <c r="B149" s="15"/>
      <c r="C149" s="20"/>
      <c r="D149" s="20"/>
    </row>
    <row r="150" spans="1:4" ht="20.25">
      <c r="A150" s="84"/>
      <c r="B150" s="15"/>
      <c r="C150" s="20"/>
      <c r="D150" s="20"/>
    </row>
    <row r="151" spans="1:4" ht="20.25">
      <c r="A151" s="84"/>
      <c r="B151" s="15"/>
      <c r="C151" s="20"/>
      <c r="D151" s="20"/>
    </row>
    <row r="152" spans="1:4" ht="20.25">
      <c r="A152" s="84"/>
      <c r="B152" s="15"/>
      <c r="C152" s="20"/>
      <c r="D152" s="20"/>
    </row>
    <row r="153" spans="1:4" ht="20.25">
      <c r="A153" s="84"/>
      <c r="B153" s="15"/>
      <c r="C153" s="20"/>
      <c r="D153" s="20"/>
    </row>
    <row r="154" spans="1:4" ht="20.25">
      <c r="A154" s="84"/>
      <c r="B154" s="15"/>
      <c r="C154" s="20"/>
      <c r="D154" s="20"/>
    </row>
    <row r="155" spans="1:4" ht="20.25">
      <c r="A155" s="84"/>
      <c r="B155" s="15"/>
      <c r="C155" s="20"/>
      <c r="D155" s="20"/>
    </row>
    <row r="156" spans="1:4" ht="20.25">
      <c r="A156" s="84"/>
      <c r="B156" s="15"/>
      <c r="C156" s="20"/>
      <c r="D156" s="20"/>
    </row>
    <row r="157" spans="1:4" ht="20.25">
      <c r="A157" s="84"/>
      <c r="B157" s="15"/>
      <c r="C157" s="20"/>
      <c r="D157" s="20"/>
    </row>
    <row r="158" spans="1:4" ht="20.25">
      <c r="A158" s="84"/>
      <c r="B158" s="15"/>
      <c r="C158" s="20"/>
      <c r="D158" s="20"/>
    </row>
    <row r="159" spans="1:4" ht="20.25">
      <c r="A159" s="84"/>
      <c r="B159" s="15"/>
      <c r="C159" s="20"/>
      <c r="D159" s="20"/>
    </row>
    <row r="160" spans="1:4" ht="20.25">
      <c r="A160" s="84"/>
      <c r="B160" s="15"/>
      <c r="C160" s="20"/>
      <c r="D160" s="20"/>
    </row>
    <row r="161" spans="1:4" ht="20.25">
      <c r="A161" s="84"/>
      <c r="B161" s="15"/>
      <c r="C161" s="20"/>
      <c r="D161" s="20"/>
    </row>
    <row r="162" spans="1:4" ht="20.25">
      <c r="A162" s="84"/>
      <c r="B162" s="15"/>
      <c r="C162" s="20"/>
      <c r="D162" s="20"/>
    </row>
    <row r="163" spans="1:4" ht="20.25">
      <c r="A163" s="84"/>
      <c r="B163" s="15"/>
      <c r="C163" s="20"/>
      <c r="D163" s="20"/>
    </row>
    <row r="164" spans="1:4" ht="20.25">
      <c r="A164" s="84"/>
      <c r="B164" s="15"/>
      <c r="C164" s="20"/>
      <c r="D164" s="20"/>
    </row>
    <row r="165" spans="1:4" ht="20.25">
      <c r="A165" s="84"/>
      <c r="B165" s="15"/>
      <c r="C165" s="20"/>
      <c r="D165" s="20"/>
    </row>
    <row r="166" spans="1:4" ht="20.25">
      <c r="A166" s="84"/>
      <c r="B166" s="15"/>
      <c r="C166" s="20"/>
      <c r="D166" s="20"/>
    </row>
    <row r="167" spans="1:4" ht="20.25">
      <c r="A167" s="84"/>
      <c r="B167" s="15"/>
      <c r="C167" s="20"/>
      <c r="D167" s="20"/>
    </row>
    <row r="168" spans="1:4" ht="20.25">
      <c r="A168" s="84"/>
      <c r="B168" s="15"/>
      <c r="C168" s="20"/>
      <c r="D168" s="20"/>
    </row>
    <row r="169" spans="1:4" ht="20.25">
      <c r="A169" s="84"/>
      <c r="B169" s="15"/>
      <c r="C169" s="20"/>
      <c r="D169" s="20"/>
    </row>
    <row r="170" spans="1:4" ht="20.25">
      <c r="A170" s="84"/>
      <c r="B170" s="15"/>
      <c r="C170" s="20"/>
      <c r="D170" s="20"/>
    </row>
    <row r="171" spans="1:4" ht="20.25">
      <c r="A171" s="84"/>
      <c r="B171" s="15"/>
      <c r="C171" s="20"/>
      <c r="D171" s="20"/>
    </row>
    <row r="172" spans="1:4" ht="20.25">
      <c r="A172" s="84"/>
      <c r="B172" s="15"/>
      <c r="C172" s="20"/>
      <c r="D172" s="20"/>
    </row>
    <row r="173" spans="1:4" ht="20.25">
      <c r="A173" s="84"/>
      <c r="B173" s="15"/>
      <c r="C173" s="20"/>
      <c r="D173" s="20"/>
    </row>
    <row r="174" spans="1:4" ht="20.25">
      <c r="A174" s="84"/>
      <c r="B174" s="15"/>
      <c r="C174" s="20"/>
      <c r="D174" s="20"/>
    </row>
    <row r="175" spans="1:4" ht="20.25">
      <c r="A175" s="84"/>
      <c r="B175" s="15"/>
      <c r="C175" s="20"/>
      <c r="D175" s="20"/>
    </row>
    <row r="176" spans="1:4" ht="20.25">
      <c r="A176" s="84"/>
      <c r="B176" s="15"/>
      <c r="C176" s="20"/>
      <c r="D176" s="20"/>
    </row>
    <row r="177" spans="1:4" ht="20.25">
      <c r="A177" s="84"/>
      <c r="B177" s="15"/>
      <c r="C177" s="20"/>
      <c r="D177" s="20"/>
    </row>
    <row r="178" spans="1:4" ht="20.25">
      <c r="A178" s="84"/>
      <c r="B178" s="15"/>
      <c r="C178" s="20"/>
      <c r="D178" s="20"/>
    </row>
    <row r="179" spans="1:4" ht="20.25">
      <c r="A179" s="84"/>
      <c r="B179" s="15"/>
      <c r="C179" s="20"/>
      <c r="D179" s="20"/>
    </row>
    <row r="180" spans="1:4" ht="20.25">
      <c r="A180" s="84"/>
      <c r="B180" s="15"/>
      <c r="C180" s="20"/>
      <c r="D180" s="20"/>
    </row>
    <row r="181" spans="1:4" ht="20.25">
      <c r="A181" s="84"/>
      <c r="B181" s="15"/>
      <c r="C181" s="20"/>
      <c r="D181" s="20"/>
    </row>
    <row r="182" spans="1:4" ht="20.25">
      <c r="A182" s="84"/>
      <c r="B182" s="15"/>
      <c r="C182" s="20"/>
      <c r="D182" s="20"/>
    </row>
    <row r="183" spans="1:4" ht="20.25">
      <c r="A183" s="84"/>
      <c r="B183" s="15"/>
      <c r="C183" s="20"/>
      <c r="D183" s="20"/>
    </row>
    <row r="184" spans="1:4" ht="20.25">
      <c r="A184" s="84"/>
      <c r="B184" s="15"/>
      <c r="C184" s="20"/>
      <c r="D184" s="20"/>
    </row>
    <row r="185" spans="1:4" ht="20.25">
      <c r="A185" s="84"/>
      <c r="B185" s="15"/>
      <c r="C185" s="20"/>
      <c r="D185" s="20"/>
    </row>
    <row r="186" spans="1:4" ht="20.25">
      <c r="A186" s="84"/>
      <c r="B186" s="15"/>
      <c r="C186" s="20"/>
      <c r="D186" s="20"/>
    </row>
    <row r="187" spans="1:4" ht="20.25">
      <c r="A187" s="84"/>
      <c r="B187" s="15"/>
      <c r="C187" s="20"/>
      <c r="D187" s="20"/>
    </row>
    <row r="188" spans="1:4" ht="20.25">
      <c r="A188" s="84"/>
      <c r="B188" s="15"/>
      <c r="C188" s="20"/>
      <c r="D188" s="20"/>
    </row>
    <row r="189" spans="1:4" ht="20.25">
      <c r="A189" s="84"/>
      <c r="B189" s="15"/>
      <c r="C189" s="20"/>
      <c r="D189" s="20"/>
    </row>
    <row r="190" spans="1:4" ht="20.25">
      <c r="A190" s="84"/>
      <c r="B190" s="15"/>
      <c r="C190" s="20"/>
      <c r="D190" s="20"/>
    </row>
    <row r="191" spans="1:4" ht="20.25">
      <c r="A191" s="84"/>
      <c r="B191" s="15"/>
      <c r="C191" s="20"/>
      <c r="D191" s="20"/>
    </row>
    <row r="192" spans="1:4" ht="20.25">
      <c r="A192" s="84"/>
      <c r="B192" s="15"/>
      <c r="C192" s="20"/>
      <c r="D192" s="20"/>
    </row>
    <row r="193" spans="1:4" ht="20.25">
      <c r="A193" s="84"/>
      <c r="B193" s="15"/>
      <c r="C193" s="20"/>
      <c r="D193" s="20"/>
    </row>
    <row r="194" spans="1:4" ht="20.25">
      <c r="A194" s="84"/>
      <c r="B194" s="15"/>
      <c r="C194" s="20"/>
      <c r="D194" s="20"/>
    </row>
    <row r="195" spans="1:4" ht="20.25">
      <c r="A195" s="84"/>
      <c r="B195" s="15"/>
      <c r="C195" s="20"/>
      <c r="D195" s="20"/>
    </row>
    <row r="196" spans="1:4" ht="20.25">
      <c r="A196" s="84"/>
      <c r="B196" s="15"/>
      <c r="C196" s="20"/>
      <c r="D196" s="20"/>
    </row>
    <row r="197" spans="1:4" ht="20.25">
      <c r="A197" s="84"/>
      <c r="B197" s="15"/>
      <c r="C197" s="20"/>
      <c r="D197" s="20"/>
    </row>
    <row r="198" spans="1:4" ht="20.25">
      <c r="A198" s="84"/>
      <c r="B198" s="15"/>
      <c r="C198" s="20"/>
      <c r="D198" s="20"/>
    </row>
    <row r="199" spans="1:4" ht="20.25">
      <c r="A199" s="84"/>
      <c r="B199" s="15"/>
      <c r="C199" s="20"/>
      <c r="D199" s="20"/>
    </row>
    <row r="200" spans="1:4" ht="20.25">
      <c r="A200" s="84"/>
      <c r="B200" s="15"/>
      <c r="C200" s="20"/>
      <c r="D200" s="20"/>
    </row>
    <row r="201" spans="1:4" ht="20.25">
      <c r="A201" s="84"/>
      <c r="B201" s="15"/>
      <c r="C201" s="20"/>
      <c r="D201" s="20"/>
    </row>
    <row r="202" spans="1:4" ht="20.25">
      <c r="A202" s="84"/>
      <c r="B202" s="15"/>
      <c r="C202" s="20"/>
      <c r="D202" s="20"/>
    </row>
    <row r="203" spans="1:4" ht="20.25">
      <c r="A203" s="84"/>
      <c r="B203" s="15"/>
      <c r="C203" s="20"/>
      <c r="D203" s="20"/>
    </row>
    <row r="204" spans="1:4" ht="20.25">
      <c r="A204" s="84"/>
      <c r="B204" s="15"/>
      <c r="C204" s="20"/>
      <c r="D204" s="20"/>
    </row>
    <row r="205" spans="1:4" ht="20.25">
      <c r="A205" s="84"/>
      <c r="B205" s="15"/>
      <c r="C205" s="20"/>
      <c r="D205" s="20"/>
    </row>
    <row r="206" spans="1:4" ht="20.25">
      <c r="A206" s="84"/>
      <c r="B206" s="15"/>
      <c r="C206" s="20"/>
      <c r="D206" s="20"/>
    </row>
    <row r="207" spans="1:4" ht="20.25">
      <c r="A207" s="84"/>
      <c r="B207" s="15"/>
      <c r="C207" s="20"/>
      <c r="D207" s="20"/>
    </row>
    <row r="208" spans="1:4">
      <c r="A208" s="64"/>
      <c r="B208" s="15"/>
      <c r="C208" s="15"/>
      <c r="D208" s="15"/>
    </row>
    <row r="209" spans="1:8" ht="20.25">
      <c r="A209" s="64"/>
      <c r="B209" s="16" t="s">
        <v>87</v>
      </c>
      <c r="C209" s="16" t="s">
        <v>141</v>
      </c>
      <c r="D209" s="19" t="s">
        <v>87</v>
      </c>
      <c r="E209" s="19" t="s">
        <v>141</v>
      </c>
    </row>
    <row r="210" spans="1:8" ht="21">
      <c r="A210" s="64"/>
      <c r="B210" s="17" t="s">
        <v>89</v>
      </c>
      <c r="C210" s="17"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c r="A211" s="64"/>
      <c r="B211" s="17" t="s">
        <v>89</v>
      </c>
      <c r="C211" s="17" t="s">
        <v>92</v>
      </c>
      <c r="E211" t="s">
        <v>57</v>
      </c>
      <c r="F211" t="str">
        <f t="shared" ref="F211:F221" si="0">IF(NOT(ISBLANK(D211)),D211,IF(NOT(ISBLANK(E211)),"     "&amp;E211,FALSE))</f>
        <v xml:space="preserve">     Afectación menor a 10 SMLMV .</v>
      </c>
    </row>
    <row r="212" spans="1:8" ht="21">
      <c r="A212" s="64"/>
      <c r="B212" s="17" t="s">
        <v>89</v>
      </c>
      <c r="C212" s="17" t="s">
        <v>93</v>
      </c>
      <c r="E212" t="s">
        <v>92</v>
      </c>
      <c r="F212" t="str">
        <f t="shared" si="0"/>
        <v xml:space="preserve">     Entre 10 y 50 SMLMV </v>
      </c>
    </row>
    <row r="213" spans="1:8" ht="21">
      <c r="A213" s="64"/>
      <c r="B213" s="17" t="s">
        <v>89</v>
      </c>
      <c r="C213" s="17" t="s">
        <v>94</v>
      </c>
      <c r="E213" t="s">
        <v>93</v>
      </c>
      <c r="F213" t="str">
        <f t="shared" si="0"/>
        <v xml:space="preserve">     Entre 50 y 100 SMLMV </v>
      </c>
    </row>
    <row r="214" spans="1:8" ht="21">
      <c r="A214" s="64"/>
      <c r="B214" s="17" t="s">
        <v>89</v>
      </c>
      <c r="C214" s="17" t="s">
        <v>95</v>
      </c>
      <c r="E214" t="s">
        <v>94</v>
      </c>
      <c r="F214" t="str">
        <f t="shared" si="0"/>
        <v xml:space="preserve">     Entre 100 y 500 SMLMV </v>
      </c>
    </row>
    <row r="215" spans="1:8" ht="21">
      <c r="A215" s="64"/>
      <c r="B215" s="17" t="s">
        <v>56</v>
      </c>
      <c r="C215" s="17" t="s">
        <v>96</v>
      </c>
      <c r="E215" t="s">
        <v>95</v>
      </c>
      <c r="F215" t="str">
        <f t="shared" si="0"/>
        <v xml:space="preserve">     Mayor a 500 SMLMV </v>
      </c>
    </row>
    <row r="216" spans="1:8" ht="21">
      <c r="A216" s="64"/>
      <c r="B216" s="17" t="s">
        <v>56</v>
      </c>
      <c r="C216" s="17" t="s">
        <v>97</v>
      </c>
      <c r="D216" t="s">
        <v>56</v>
      </c>
      <c r="F216" t="str">
        <f t="shared" si="0"/>
        <v>Pérdida Reputacional</v>
      </c>
    </row>
    <row r="217" spans="1:8" ht="21">
      <c r="A217" s="64"/>
      <c r="B217" s="17" t="s">
        <v>56</v>
      </c>
      <c r="C217" s="17" t="s">
        <v>99</v>
      </c>
      <c r="E217" t="s">
        <v>96</v>
      </c>
      <c r="F217" t="str">
        <f t="shared" si="0"/>
        <v xml:space="preserve">     El riesgo afecta la imagen de alguna área de la organización</v>
      </c>
    </row>
    <row r="218" spans="1:8" ht="21">
      <c r="A218" s="64"/>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c r="A219" s="64"/>
      <c r="B219" s="17" t="s">
        <v>56</v>
      </c>
      <c r="C219" s="17" t="s">
        <v>117</v>
      </c>
      <c r="E219" t="s">
        <v>99</v>
      </c>
      <c r="F219" t="str">
        <f t="shared" si="0"/>
        <v xml:space="preserve">     El riesgo afecta la imagen de la entidad con algunos usuarios de relevancia frente al logro de los objetivos</v>
      </c>
    </row>
    <row r="220" spans="1:8">
      <c r="A220" s="64"/>
      <c r="B220" s="18"/>
      <c r="C220" s="18"/>
      <c r="E220" t="s">
        <v>98</v>
      </c>
      <c r="F220" t="str">
        <f t="shared" si="0"/>
        <v xml:space="preserve">     El riesgo afecta la imagen de de la entidad con efecto publicitario sostenido a nivel de sector administrativo, nivel departamental o municipal</v>
      </c>
    </row>
    <row r="221" spans="1:8">
      <c r="A221" s="64"/>
      <c r="B221" s="18" t="str" cm="1">
        <f t="array" ref="B221:B223">_xlfn.UNIQUE(Tabla1[[#All],[Criterios]])</f>
        <v>Criterios</v>
      </c>
      <c r="C221" s="18"/>
      <c r="E221" t="s">
        <v>117</v>
      </c>
      <c r="F221" t="str">
        <f t="shared" si="0"/>
        <v xml:space="preserve">     El riesgo afecta la imagen de la entidad a nivel nacional, con efecto publicitarios sostenible a nivel país</v>
      </c>
    </row>
    <row r="222" spans="1:8">
      <c r="A222" s="64"/>
      <c r="B222" s="18" t="str">
        <v>Afectación Económica o presupuestal</v>
      </c>
      <c r="C222" s="18"/>
    </row>
    <row r="223" spans="1:8">
      <c r="B223" s="18" t="str">
        <v>Pérdida Reputacional</v>
      </c>
      <c r="C223" s="18"/>
      <c r="F223" s="21" t="s">
        <v>143</v>
      </c>
    </row>
    <row r="224" spans="1:8">
      <c r="B224" s="14"/>
      <c r="C224" s="14"/>
      <c r="F224" s="21" t="s">
        <v>144</v>
      </c>
    </row>
    <row r="225" spans="2:4">
      <c r="B225" s="14"/>
      <c r="C225" s="14"/>
    </row>
    <row r="226" spans="2:4">
      <c r="B226" s="14"/>
      <c r="C226" s="14"/>
    </row>
    <row r="227" spans="2:4">
      <c r="B227" s="14"/>
      <c r="C227" s="14"/>
      <c r="D227" s="14"/>
    </row>
    <row r="228" spans="2:4">
      <c r="B228" s="14"/>
      <c r="C228" s="14"/>
      <c r="D228" s="14"/>
    </row>
    <row r="229" spans="2:4">
      <c r="B229" s="14"/>
      <c r="C229" s="14"/>
      <c r="D229" s="14"/>
    </row>
    <row r="230" spans="2:4">
      <c r="B230" s="14"/>
      <c r="C230" s="14"/>
      <c r="D230" s="14"/>
    </row>
    <row r="231" spans="2:4">
      <c r="B231" s="14"/>
      <c r="C231" s="14"/>
      <c r="D231" s="14"/>
    </row>
    <row r="232" spans="2:4">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F9" sqref="F9"/>
    </sheetView>
  </sheetViews>
  <sheetFormatPr baseColWidth="10" defaultColWidth="14.28515625" defaultRowHeight="12.75"/>
  <cols>
    <col min="1" max="2" width="14.28515625" style="69"/>
    <col min="3" max="3" width="17" style="69" customWidth="1"/>
    <col min="4" max="4" width="14.28515625" style="69"/>
    <col min="5" max="5" width="46" style="69" customWidth="1"/>
    <col min="6" max="16384" width="14.28515625" style="69"/>
  </cols>
  <sheetData>
    <row r="1" spans="2:6" ht="24" customHeight="1" thickBot="1">
      <c r="B1" s="431" t="s">
        <v>77</v>
      </c>
      <c r="C1" s="432"/>
      <c r="D1" s="432"/>
      <c r="E1" s="432"/>
      <c r="F1" s="433"/>
    </row>
    <row r="2" spans="2:6" ht="16.5" thickBot="1">
      <c r="B2" s="70"/>
      <c r="C2" s="70"/>
      <c r="D2" s="70"/>
      <c r="E2" s="70"/>
      <c r="F2" s="70"/>
    </row>
    <row r="3" spans="2:6" ht="16.5" thickBot="1">
      <c r="B3" s="435" t="s">
        <v>63</v>
      </c>
      <c r="C3" s="436"/>
      <c r="D3" s="436"/>
      <c r="E3" s="82" t="s">
        <v>64</v>
      </c>
      <c r="F3" s="83" t="s">
        <v>65</v>
      </c>
    </row>
    <row r="4" spans="2:6" ht="31.5">
      <c r="B4" s="437" t="s">
        <v>66</v>
      </c>
      <c r="C4" s="439" t="s">
        <v>13</v>
      </c>
      <c r="D4" s="71" t="s">
        <v>14</v>
      </c>
      <c r="E4" s="72" t="s">
        <v>67</v>
      </c>
      <c r="F4" s="73">
        <v>0.25</v>
      </c>
    </row>
    <row r="5" spans="2:6" ht="47.25">
      <c r="B5" s="438"/>
      <c r="C5" s="440"/>
      <c r="D5" s="74" t="s">
        <v>15</v>
      </c>
      <c r="E5" s="75" t="s">
        <v>68</v>
      </c>
      <c r="F5" s="76">
        <v>0.15</v>
      </c>
    </row>
    <row r="6" spans="2:6" ht="47.25">
      <c r="B6" s="438"/>
      <c r="C6" s="440"/>
      <c r="D6" s="74" t="s">
        <v>16</v>
      </c>
      <c r="E6" s="75" t="s">
        <v>69</v>
      </c>
      <c r="F6" s="76">
        <v>0.1</v>
      </c>
    </row>
    <row r="7" spans="2:6" ht="63">
      <c r="B7" s="438"/>
      <c r="C7" s="440" t="s">
        <v>17</v>
      </c>
      <c r="D7" s="74" t="s">
        <v>10</v>
      </c>
      <c r="E7" s="75" t="s">
        <v>70</v>
      </c>
      <c r="F7" s="76">
        <v>0.25</v>
      </c>
    </row>
    <row r="8" spans="2:6" ht="31.5">
      <c r="B8" s="438"/>
      <c r="C8" s="440"/>
      <c r="D8" s="74" t="s">
        <v>9</v>
      </c>
      <c r="E8" s="75" t="s">
        <v>71</v>
      </c>
      <c r="F8" s="76">
        <v>0.15</v>
      </c>
    </row>
    <row r="9" spans="2:6" ht="47.25">
      <c r="B9" s="438" t="s">
        <v>158</v>
      </c>
      <c r="C9" s="440" t="s">
        <v>18</v>
      </c>
      <c r="D9" s="74" t="s">
        <v>19</v>
      </c>
      <c r="E9" s="75" t="s">
        <v>72</v>
      </c>
      <c r="F9" s="77" t="s">
        <v>73</v>
      </c>
    </row>
    <row r="10" spans="2:6" ht="63">
      <c r="B10" s="438"/>
      <c r="C10" s="440"/>
      <c r="D10" s="74" t="s">
        <v>20</v>
      </c>
      <c r="E10" s="75" t="s">
        <v>74</v>
      </c>
      <c r="F10" s="77" t="s">
        <v>73</v>
      </c>
    </row>
    <row r="11" spans="2:6" ht="47.25">
      <c r="B11" s="438"/>
      <c r="C11" s="440" t="s">
        <v>21</v>
      </c>
      <c r="D11" s="74" t="s">
        <v>22</v>
      </c>
      <c r="E11" s="75" t="s">
        <v>75</v>
      </c>
      <c r="F11" s="77" t="s">
        <v>73</v>
      </c>
    </row>
    <row r="12" spans="2:6" ht="47.25">
      <c r="B12" s="438"/>
      <c r="C12" s="440"/>
      <c r="D12" s="74" t="s">
        <v>23</v>
      </c>
      <c r="E12" s="75" t="s">
        <v>76</v>
      </c>
      <c r="F12" s="77" t="s">
        <v>73</v>
      </c>
    </row>
    <row r="13" spans="2:6" ht="31.5">
      <c r="B13" s="438"/>
      <c r="C13" s="440" t="s">
        <v>24</v>
      </c>
      <c r="D13" s="74" t="s">
        <v>118</v>
      </c>
      <c r="E13" s="75" t="s">
        <v>121</v>
      </c>
      <c r="F13" s="77" t="s">
        <v>73</v>
      </c>
    </row>
    <row r="14" spans="2:6" ht="32.25" thickBot="1">
      <c r="B14" s="441"/>
      <c r="C14" s="442"/>
      <c r="D14" s="78" t="s">
        <v>119</v>
      </c>
      <c r="E14" s="79" t="s">
        <v>120</v>
      </c>
      <c r="F14" s="80" t="s">
        <v>73</v>
      </c>
    </row>
    <row r="15" spans="2:6" ht="49.5" customHeight="1">
      <c r="B15" s="434" t="s">
        <v>155</v>
      </c>
      <c r="C15" s="434"/>
      <c r="D15" s="434"/>
      <c r="E15" s="434"/>
      <c r="F15" s="434"/>
    </row>
    <row r="16" spans="2:6" ht="27" customHeight="1">
      <c r="B16" s="8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sheetData>
    <row r="2" spans="2:5">
      <c r="B2" t="s">
        <v>31</v>
      </c>
      <c r="E2" t="s">
        <v>131</v>
      </c>
    </row>
    <row r="3" spans="2:5">
      <c r="B3" t="s">
        <v>32</v>
      </c>
      <c r="E3" t="s">
        <v>130</v>
      </c>
    </row>
    <row r="4" spans="2:5">
      <c r="B4" t="s">
        <v>135</v>
      </c>
      <c r="E4" t="s">
        <v>132</v>
      </c>
    </row>
    <row r="5" spans="2:5">
      <c r="B5" t="s">
        <v>134</v>
      </c>
    </row>
    <row r="8" spans="2:5">
      <c r="B8" t="s">
        <v>85</v>
      </c>
    </row>
    <row r="9" spans="2:5">
      <c r="B9" t="s">
        <v>39</v>
      </c>
    </row>
    <row r="10" spans="2:5">
      <c r="B10" t="s">
        <v>40</v>
      </c>
    </row>
    <row r="13" spans="2:5">
      <c r="B13" t="s">
        <v>128</v>
      </c>
    </row>
    <row r="14" spans="2:5">
      <c r="B14" t="s">
        <v>122</v>
      </c>
    </row>
    <row r="15" spans="2:5">
      <c r="B15" t="s">
        <v>125</v>
      </c>
    </row>
    <row r="16" spans="2:5">
      <c r="B16" t="s">
        <v>123</v>
      </c>
    </row>
    <row r="17" spans="2:2">
      <c r="B17" t="s">
        <v>124</v>
      </c>
    </row>
    <row r="18" spans="2:2">
      <c r="B18" t="s">
        <v>126</v>
      </c>
    </row>
    <row r="19" spans="2:2">
      <c r="B19" t="s">
        <v>127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Plan de Accion ETITC</cp:lastModifiedBy>
  <cp:lastPrinted>2020-05-13T01:12:22Z</cp:lastPrinted>
  <dcterms:created xsi:type="dcterms:W3CDTF">2020-03-24T23:12:47Z</dcterms:created>
  <dcterms:modified xsi:type="dcterms:W3CDTF">2024-09-25T15:46:03Z</dcterms:modified>
</cp:coreProperties>
</file>