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hidePivotFieldList="1" defaultThemeVersion="124226"/>
  <mc:AlternateContent xmlns:mc="http://schemas.openxmlformats.org/markup-compatibility/2006">
    <mc:Choice Requires="x15">
      <x15ac:absPath xmlns:x15ac="http://schemas.microsoft.com/office/spreadsheetml/2010/11/ac" url="C:\Users\estadistica\Downloads\riesgos\"/>
    </mc:Choice>
  </mc:AlternateContent>
  <xr:revisionPtr revIDLastSave="0" documentId="13_ncr:1_{6E48F285-AD37-4EC2-81F5-95D9C74C517D}" xr6:coauthVersionLast="47" xr6:coauthVersionMax="47" xr10:uidLastSave="{00000000-0000-0000-0000-000000000000}"/>
  <bookViews>
    <workbookView xWindow="-120" yWindow="-120" windowWidth="20730" windowHeight="1116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 i="1" l="1"/>
  <c r="M11" i="1" l="1"/>
  <c r="V11" i="1" l="1"/>
  <c r="L13" i="1"/>
  <c r="L12" i="1"/>
  <c r="M12" i="1" l="1"/>
  <c r="M13" i="1"/>
  <c r="Y14" i="1"/>
  <c r="V14" i="1"/>
  <c r="AG14" i="1" l="1"/>
  <c r="AF14" i="1" s="1"/>
  <c r="AC14" i="1"/>
  <c r="AE14" i="1" s="1"/>
  <c r="V12" i="1"/>
  <c r="AD14" i="1" l="1"/>
  <c r="AH14" i="1" s="1"/>
  <c r="Y13" i="1"/>
  <c r="V13" i="1"/>
  <c r="AC13" i="1" s="1"/>
  <c r="Y12" i="1"/>
  <c r="Y11" i="1"/>
  <c r="L19" i="1"/>
  <c r="AC12" i="1" l="1"/>
  <c r="AC11" i="1"/>
  <c r="AD11" i="1" s="1"/>
  <c r="AD12" i="1" l="1"/>
  <c r="AE12" i="1"/>
  <c r="AE13" i="1"/>
  <c r="AD13" i="1"/>
  <c r="AE11" i="1"/>
  <c r="F221" i="13"/>
  <c r="F211" i="13"/>
  <c r="F212" i="13"/>
  <c r="F213" i="13"/>
  <c r="F214" i="13"/>
  <c r="F215" i="13"/>
  <c r="F216" i="13"/>
  <c r="F217" i="13"/>
  <c r="F218" i="13"/>
  <c r="F219" i="13"/>
  <c r="F220" i="13"/>
  <c r="F210" i="13"/>
  <c r="B221" i="13" a="1"/>
  <c r="B221" i="13" l="1"/>
  <c r="O11" i="1" l="1"/>
  <c r="P11" i="1" s="1"/>
  <c r="O13" i="1"/>
  <c r="P13" i="1" s="1"/>
  <c r="O12" i="1"/>
  <c r="P12" i="1" s="1"/>
  <c r="H210" i="13"/>
  <c r="R12" i="1" l="1"/>
  <c r="V30" i="18"/>
  <c r="Q12" i="1"/>
  <c r="AG12" i="1" s="1"/>
  <c r="AF12" i="1" s="1"/>
  <c r="X34" i="18"/>
  <c r="Q13" i="1"/>
  <c r="AG13" i="1" s="1"/>
  <c r="AF13" i="1" s="1"/>
  <c r="R13" i="1"/>
  <c r="R11" i="1"/>
  <c r="AH34" i="18"/>
  <c r="V38" i="18"/>
  <c r="L28" i="18"/>
  <c r="V14" i="18"/>
  <c r="L10" i="18"/>
  <c r="AL16" i="18"/>
  <c r="J38" i="18"/>
  <c r="Z26" i="18"/>
  <c r="AD30" i="18"/>
  <c r="AF8" i="18"/>
  <c r="AJ24" i="18"/>
  <c r="J44" i="18"/>
  <c r="T22" i="18"/>
  <c r="AD36" i="18"/>
  <c r="AL18" i="18"/>
  <c r="AJ36" i="18"/>
  <c r="X40" i="18"/>
  <c r="T28" i="18"/>
  <c r="AD14" i="18"/>
  <c r="N12" i="18"/>
  <c r="AJ26" i="18"/>
  <c r="J32" i="18"/>
  <c r="N24" i="18"/>
  <c r="AD38" i="18"/>
  <c r="L32" i="18"/>
  <c r="Z8" i="18"/>
  <c r="AB34" i="18"/>
  <c r="AF38" i="18"/>
  <c r="N8" i="18"/>
  <c r="AD26" i="18"/>
  <c r="N18" i="18"/>
  <c r="T36" i="18"/>
  <c r="P34" i="18"/>
  <c r="AH38" i="18"/>
  <c r="V16" i="18"/>
  <c r="AB6" i="18"/>
  <c r="J14" i="18"/>
  <c r="AD28" i="18"/>
  <c r="J10" i="18"/>
  <c r="X42" i="18"/>
  <c r="AJ22" i="18"/>
  <c r="AJ12" i="18"/>
  <c r="T40" i="18"/>
  <c r="N44" i="18"/>
  <c r="AB38" i="18"/>
  <c r="AB28" i="18"/>
  <c r="N40" i="18"/>
  <c r="X28" i="18"/>
  <c r="X12" i="18"/>
  <c r="AB40" i="18"/>
  <c r="AJ28" i="18"/>
  <c r="P8" i="18"/>
  <c r="AF10" i="18"/>
  <c r="AF42" i="18"/>
  <c r="AF32" i="18"/>
  <c r="AF28" i="18"/>
  <c r="J28" i="18"/>
  <c r="X16" i="18"/>
  <c r="Q11" i="1"/>
  <c r="AG11" i="1" s="1"/>
  <c r="AF11" i="1" s="1"/>
  <c r="X24" i="18"/>
  <c r="AL38" i="18"/>
  <c r="Z42" i="18"/>
  <c r="P16" i="18"/>
  <c r="Z16" i="18"/>
  <c r="N10" i="18"/>
  <c r="AL22" i="18"/>
  <c r="N42" i="18"/>
  <c r="R22" i="18"/>
  <c r="AB36" i="18"/>
  <c r="AD10" i="18"/>
  <c r="AH30" i="18"/>
  <c r="N34" i="18"/>
  <c r="L26" i="18"/>
  <c r="AB42" i="18"/>
  <c r="AH36" i="18"/>
  <c r="AH42" i="18"/>
  <c r="P30" i="18"/>
  <c r="R18" i="18"/>
  <c r="V18" i="18"/>
  <c r="AB20" i="18"/>
  <c r="AH32" i="18"/>
  <c r="N36" i="18"/>
  <c r="R26" i="18"/>
  <c r="AB44" i="18"/>
  <c r="X30" i="18"/>
  <c r="AF12" i="18"/>
  <c r="L12" i="18"/>
  <c r="J42" i="18"/>
  <c r="X10" i="18"/>
  <c r="Z18" i="18"/>
  <c r="AB32" i="18"/>
  <c r="AH22" i="18"/>
  <c r="R28" i="18"/>
  <c r="P44" i="18"/>
  <c r="V6" i="18"/>
  <c r="AL20" i="18"/>
  <c r="AB30" i="18"/>
  <c r="AD8" i="18"/>
  <c r="P32" i="18"/>
  <c r="AL12" i="18"/>
  <c r="J40" i="18"/>
  <c r="L8" i="18"/>
  <c r="AD22" i="18"/>
  <c r="T32" i="18"/>
  <c r="T30" i="18"/>
  <c r="P22" i="18"/>
  <c r="N20" i="18"/>
  <c r="AB26" i="18"/>
  <c r="R12" i="18"/>
  <c r="AD42" i="18"/>
  <c r="J20" i="18"/>
  <c r="AD40" i="18"/>
  <c r="V40" i="18"/>
  <c r="AH18" i="18"/>
  <c r="AL30" i="18"/>
  <c r="AJ20" i="18"/>
  <c r="L22" i="18"/>
  <c r="AF20" i="18"/>
  <c r="AJ18" i="18"/>
  <c r="AJ44" i="18"/>
  <c r="Z30" i="18"/>
  <c r="T20" i="18"/>
  <c r="AD18" i="18"/>
  <c r="P10" i="18"/>
  <c r="AL28" i="18"/>
  <c r="L34" i="18"/>
  <c r="J26" i="18"/>
  <c r="AF40" i="18"/>
  <c r="AB12" i="18"/>
  <c r="AL34" i="18"/>
  <c r="Z38" i="18"/>
  <c r="P28" i="18"/>
  <c r="Z14" i="18"/>
  <c r="AL40" i="18"/>
  <c r="AL8" i="18"/>
  <c r="V32" i="18"/>
  <c r="J18" i="18"/>
  <c r="Z20" i="18"/>
  <c r="Z6" i="18"/>
  <c r="AL36" i="18"/>
  <c r="Z40" i="18"/>
  <c r="P14" i="18"/>
  <c r="AF14" i="18"/>
  <c r="Z24" i="18"/>
  <c r="V26" i="18"/>
  <c r="R44" i="18"/>
  <c r="AH28" i="18"/>
  <c r="AF22" i="18"/>
  <c r="AJ32" i="18"/>
  <c r="AF44" i="18"/>
  <c r="R24" i="18"/>
  <c r="AB14" i="18"/>
  <c r="V42" i="18"/>
  <c r="Z10" i="18"/>
  <c r="Z44" i="18"/>
  <c r="AL42" i="18"/>
  <c r="R38" i="18"/>
  <c r="P20" i="18"/>
  <c r="AH16" i="18"/>
  <c r="Z34" i="18"/>
  <c r="P18" i="18"/>
  <c r="AF16" i="18"/>
  <c r="AJ38" i="18"/>
  <c r="AD6" i="18"/>
  <c r="X26" i="18"/>
  <c r="Z28" i="18"/>
  <c r="J6" i="18"/>
  <c r="AB24" i="18"/>
  <c r="X22" i="18"/>
  <c r="AB10" i="18"/>
  <c r="L44" i="18"/>
  <c r="T34" i="18"/>
  <c r="V22" i="18"/>
  <c r="L24" i="18"/>
  <c r="T42" i="18"/>
  <c r="AL26" i="18"/>
  <c r="V12" i="18"/>
  <c r="N14" i="18"/>
  <c r="J34" i="18"/>
  <c r="R40" i="18"/>
  <c r="V28" i="18"/>
  <c r="P26" i="18"/>
  <c r="J22" i="18"/>
  <c r="AJ10" i="18"/>
  <c r="AH44" i="18"/>
  <c r="AD34" i="18"/>
  <c r="AH24" i="18"/>
  <c r="AH12" i="18"/>
  <c r="R34" i="18"/>
  <c r="L20" i="18"/>
  <c r="P6" i="18"/>
  <c r="J12" i="18"/>
  <c r="AJ34" i="18"/>
  <c r="X38" i="18"/>
  <c r="N28" i="18"/>
  <c r="X14" i="18"/>
  <c r="AD12" i="18"/>
  <c r="AJ40" i="18"/>
  <c r="X44" i="18"/>
  <c r="T16" i="18"/>
  <c r="AD16" i="18"/>
  <c r="P42" i="18"/>
  <c r="AL6" i="18"/>
  <c r="P36" i="18"/>
  <c r="AB22" i="18"/>
  <c r="X6" i="18"/>
  <c r="X8" i="18"/>
  <c r="AJ42" i="18"/>
  <c r="R30" i="18"/>
  <c r="T18" i="18"/>
  <c r="X18" i="18"/>
  <c r="N26" i="18"/>
  <c r="N16" i="18"/>
  <c r="J24" i="18"/>
  <c r="AL10" i="18"/>
  <c r="AD20" i="18"/>
  <c r="N6" i="18"/>
  <c r="AJ16" i="18"/>
  <c r="AH6" i="18"/>
  <c r="AF18" i="18"/>
  <c r="V34" i="18"/>
  <c r="AH20" i="18"/>
  <c r="T10" i="18"/>
  <c r="R36" i="18"/>
  <c r="X20" i="18"/>
  <c r="Z32" i="18"/>
  <c r="R14" i="18"/>
  <c r="AF34" i="18"/>
  <c r="R6" i="18"/>
  <c r="AH26" i="18"/>
  <c r="V24" i="18"/>
  <c r="T26" i="18"/>
  <c r="T14" i="18"/>
  <c r="Z12" i="18"/>
  <c r="Z36" i="18"/>
  <c r="L38" i="18"/>
  <c r="L36" i="18"/>
  <c r="L40" i="18"/>
  <c r="P24" i="18"/>
  <c r="N30" i="18"/>
  <c r="AH14" i="18"/>
  <c r="P40" i="18"/>
  <c r="X36" i="18"/>
  <c r="AD24" i="18"/>
  <c r="AF6" i="18"/>
  <c r="AL24" i="18"/>
  <c r="AH40" i="18"/>
  <c r="V44" i="18"/>
  <c r="R16" i="18"/>
  <c r="AB16" i="18"/>
  <c r="AJ30" i="18"/>
  <c r="AH8" i="18"/>
  <c r="R32" i="18"/>
  <c r="L16" i="18"/>
  <c r="V20" i="18"/>
  <c r="J36" i="18"/>
  <c r="R42" i="18"/>
  <c r="Z22" i="18"/>
  <c r="AF26" i="18"/>
  <c r="V8" i="18"/>
  <c r="T12" i="18"/>
  <c r="AH10" i="18"/>
  <c r="X32" i="18"/>
  <c r="L18" i="18"/>
  <c r="V10" i="18"/>
  <c r="R20" i="18"/>
  <c r="AD44" i="18"/>
  <c r="AF36" i="18"/>
  <c r="N32" i="18"/>
  <c r="V36" i="18"/>
  <c r="J30" i="18"/>
  <c r="R10" i="18"/>
  <c r="T8" i="18"/>
  <c r="N22" i="18"/>
  <c r="T44" i="18"/>
  <c r="AL44" i="18"/>
  <c r="J16" i="18"/>
  <c r="AJ8" i="18"/>
  <c r="T6" i="18"/>
  <c r="AD32" i="18"/>
  <c r="P38" i="18"/>
  <c r="P12" i="18"/>
  <c r="AL32" i="18"/>
  <c r="L42" i="18"/>
  <c r="N38" i="18"/>
  <c r="R8" i="18"/>
  <c r="AJ14" i="18"/>
  <c r="AB8" i="18"/>
  <c r="T38" i="18"/>
  <c r="T24" i="18"/>
  <c r="AF24" i="18"/>
  <c r="AF30" i="18"/>
  <c r="J8" i="18"/>
  <c r="AB18" i="18"/>
  <c r="AL14" i="18"/>
  <c r="L30" i="18"/>
  <c r="AJ6" i="18"/>
  <c r="L14" i="18"/>
  <c r="L6" i="18"/>
  <c r="AH13" i="1" l="1"/>
  <c r="X49" i="19"/>
  <c r="AH12" i="1"/>
  <c r="X32" i="19"/>
  <c r="X28" i="19"/>
  <c r="AJ25" i="19"/>
  <c r="AH36" i="19"/>
  <c r="AL46" i="19"/>
  <c r="AJ9" i="19"/>
  <c r="Q48" i="19"/>
  <c r="O48" i="19"/>
  <c r="M41" i="19"/>
  <c r="Y50" i="19"/>
  <c r="W38" i="19"/>
  <c r="AA43" i="19"/>
  <c r="AM18" i="19"/>
  <c r="AK29" i="19"/>
  <c r="AI40" i="19"/>
  <c r="AM50" i="19"/>
  <c r="AK13" i="19"/>
  <c r="R52" i="19"/>
  <c r="J53" i="19"/>
  <c r="N45" i="19"/>
  <c r="Z54" i="19"/>
  <c r="X40" i="19"/>
  <c r="AJ20" i="19"/>
  <c r="AH31" i="19"/>
  <c r="AL41" i="19"/>
  <c r="AJ52" i="19"/>
  <c r="AH15" i="19"/>
  <c r="U53" i="19"/>
  <c r="M54" i="19"/>
  <c r="L37" i="19"/>
  <c r="Q36" i="19"/>
  <c r="U41" i="19"/>
  <c r="Y27" i="19"/>
  <c r="AK24" i="19"/>
  <c r="AI35" i="19"/>
  <c r="AM45" i="19"/>
  <c r="AK8" i="19"/>
  <c r="R47" i="19"/>
  <c r="J48" i="19"/>
  <c r="N40" i="19"/>
  <c r="Z49" i="19"/>
  <c r="R38" i="19"/>
  <c r="V43" i="19"/>
  <c r="AH22" i="19"/>
  <c r="AL32" i="19"/>
  <c r="AJ43" i="19"/>
  <c r="AH54" i="19"/>
  <c r="AL6" i="19"/>
  <c r="S55" i="19"/>
  <c r="K38" i="19"/>
  <c r="V47" i="19"/>
  <c r="AA36" i="19"/>
  <c r="AH25" i="19"/>
  <c r="AL35" i="19"/>
  <c r="AJ46" i="19"/>
  <c r="AH9" i="19"/>
  <c r="U47" i="19"/>
  <c r="M48" i="19"/>
  <c r="K41" i="19"/>
  <c r="AM16" i="19"/>
  <c r="AK11" i="19"/>
  <c r="Y51" i="19"/>
  <c r="Q45" i="19"/>
  <c r="N26" i="19"/>
  <c r="R31" i="19"/>
  <c r="P18" i="19"/>
  <c r="N20" i="19"/>
  <c r="AE29" i="19"/>
  <c r="AC40" i="19"/>
  <c r="AG50" i="19"/>
  <c r="AK38" i="19"/>
  <c r="L51" i="19"/>
  <c r="T40" i="19"/>
  <c r="X31" i="19"/>
  <c r="K29" i="19"/>
  <c r="O34" i="19"/>
  <c r="S23" i="19"/>
  <c r="K16" i="19"/>
  <c r="AB35" i="19"/>
  <c r="AF45" i="19"/>
  <c r="X16" i="19"/>
  <c r="AK55" i="19"/>
  <c r="Y48" i="19"/>
  <c r="T44" i="19"/>
  <c r="Z35" i="19"/>
  <c r="L31" i="19"/>
  <c r="P17" i="19"/>
  <c r="N19" i="19"/>
  <c r="AE28" i="19"/>
  <c r="AC39" i="19"/>
  <c r="AK35" i="19"/>
  <c r="L48" i="19"/>
  <c r="W39" i="19"/>
  <c r="Y30" i="19"/>
  <c r="R28" i="19"/>
  <c r="J34" i="19"/>
  <c r="T22" i="19"/>
  <c r="AI25" i="19"/>
  <c r="P48" i="19"/>
  <c r="V36" i="19"/>
  <c r="X27" i="19"/>
  <c r="O27" i="19"/>
  <c r="S32" i="19"/>
  <c r="Q20" i="19"/>
  <c r="L42" i="19"/>
  <c r="M28" i="19"/>
  <c r="AK15" i="19"/>
  <c r="AA33" i="19"/>
  <c r="S22" i="19"/>
  <c r="AF31" i="19"/>
  <c r="AB48" i="19"/>
  <c r="AA18" i="19"/>
  <c r="AE23" i="19"/>
  <c r="Q8" i="19"/>
  <c r="AA11" i="19"/>
  <c r="S15" i="19"/>
  <c r="AK50" i="19"/>
  <c r="AA30" i="19"/>
  <c r="Q19" i="19"/>
  <c r="AB30" i="19"/>
  <c r="AE46" i="19"/>
  <c r="AF17" i="19"/>
  <c r="X23" i="19"/>
  <c r="AB7" i="19"/>
  <c r="T11" i="19"/>
  <c r="AD14" i="19"/>
  <c r="J15" i="19"/>
  <c r="O37" i="19"/>
  <c r="U28" i="19"/>
  <c r="M20" i="19"/>
  <c r="AF36" i="19"/>
  <c r="AB52" i="19"/>
  <c r="AG19" i="19"/>
  <c r="Y25" i="19"/>
  <c r="Q9" i="19"/>
  <c r="AA12" i="19"/>
  <c r="M8" i="19"/>
  <c r="AM39" i="19"/>
  <c r="Z27" i="19"/>
  <c r="S16" i="19"/>
  <c r="AB28" i="19"/>
  <c r="AC45" i="19"/>
  <c r="Z17" i="19"/>
  <c r="AD22" i="19"/>
  <c r="V7" i="19"/>
  <c r="AF10" i="19"/>
  <c r="X14" i="19"/>
  <c r="AI42" i="19"/>
  <c r="AA27" i="19"/>
  <c r="Q17" i="19"/>
  <c r="AF28" i="19"/>
  <c r="AD45" i="19"/>
  <c r="AA17" i="19"/>
  <c r="AF26" i="19"/>
  <c r="AD19" i="19"/>
  <c r="AF8" i="19"/>
  <c r="J8" i="19"/>
  <c r="AG22" i="19"/>
  <c r="AK31" i="19"/>
  <c r="AC33" i="19"/>
  <c r="AA21" i="19"/>
  <c r="Q10" i="19"/>
  <c r="M11" i="19"/>
  <c r="M24" i="19"/>
  <c r="K9" i="19"/>
  <c r="L24" i="19"/>
  <c r="AF18" i="19"/>
  <c r="V8" i="19"/>
  <c r="X15" i="19"/>
  <c r="AC51" i="19"/>
  <c r="J14" i="19"/>
  <c r="AH16" i="19"/>
  <c r="AL26" i="19"/>
  <c r="AJ37" i="19"/>
  <c r="AH48" i="19"/>
  <c r="AL10" i="19"/>
  <c r="S49" i="19"/>
  <c r="K50" i="19"/>
  <c r="O42" i="19"/>
  <c r="AA51" i="19"/>
  <c r="S39" i="19"/>
  <c r="W44" i="19"/>
  <c r="AI20" i="19"/>
  <c r="AM30" i="19"/>
  <c r="AK41" i="19"/>
  <c r="AI52" i="19"/>
  <c r="AM14" i="19"/>
  <c r="T53" i="19"/>
  <c r="L54" i="19"/>
  <c r="K37" i="19"/>
  <c r="P36" i="19"/>
  <c r="T41" i="19"/>
  <c r="AL21" i="19"/>
  <c r="AJ32" i="19"/>
  <c r="AH43" i="19"/>
  <c r="AL53" i="19"/>
  <c r="AJ6" i="19"/>
  <c r="Q55" i="19"/>
  <c r="O55" i="19"/>
  <c r="Z46" i="19"/>
  <c r="Y36" i="19"/>
  <c r="Q42" i="19"/>
  <c r="V29" i="19"/>
  <c r="AM25" i="19"/>
  <c r="AK36" i="19"/>
  <c r="AI47" i="19"/>
  <c r="AM9" i="19"/>
  <c r="T48" i="19"/>
  <c r="L49" i="19"/>
  <c r="J42" i="19"/>
  <c r="V51" i="19"/>
  <c r="Z38" i="19"/>
  <c r="R44" i="19"/>
  <c r="AJ23" i="19"/>
  <c r="AH34" i="19"/>
  <c r="AL44" i="19"/>
  <c r="AJ55" i="19"/>
  <c r="Q46" i="19"/>
  <c r="O46" i="19"/>
  <c r="M39" i="19"/>
  <c r="X48" i="19"/>
  <c r="W37" i="19"/>
  <c r="AJ26" i="19"/>
  <c r="AH37" i="19"/>
  <c r="AL47" i="19"/>
  <c r="AJ10" i="19"/>
  <c r="Q49" i="19"/>
  <c r="O49" i="19"/>
  <c r="M42" i="19"/>
  <c r="AI22" i="19"/>
  <c r="AM6" i="19"/>
  <c r="X55" i="19"/>
  <c r="X26" i="19"/>
  <c r="J27" i="19"/>
  <c r="N32" i="19"/>
  <c r="R19" i="19"/>
  <c r="J22" i="19"/>
  <c r="AG30" i="19"/>
  <c r="AE41" i="19"/>
  <c r="AC52" i="19"/>
  <c r="AM43" i="19"/>
  <c r="N38" i="19"/>
  <c r="X41" i="19"/>
  <c r="AA32" i="19"/>
  <c r="S29" i="19"/>
  <c r="K35" i="19"/>
  <c r="U24" i="19"/>
  <c r="N17" i="19"/>
  <c r="AD36" i="19"/>
  <c r="AB47" i="19"/>
  <c r="AI18" i="19"/>
  <c r="AM12" i="19"/>
  <c r="Z52" i="19"/>
  <c r="T45" i="19"/>
  <c r="P26" i="19"/>
  <c r="T31" i="19"/>
  <c r="R18" i="19"/>
  <c r="J21" i="19"/>
  <c r="AG29" i="19"/>
  <c r="AE40" i="19"/>
  <c r="AM40" i="19"/>
  <c r="N53" i="19"/>
  <c r="AA40" i="19"/>
  <c r="AA31" i="19"/>
  <c r="N29" i="19"/>
  <c r="R34" i="19"/>
  <c r="P24" i="19"/>
  <c r="AK30" i="19"/>
  <c r="R53" i="19"/>
  <c r="T38" i="19"/>
  <c r="X29" i="19"/>
  <c r="K28" i="19"/>
  <c r="O33" i="19"/>
  <c r="S21" i="19"/>
  <c r="AA52" i="19"/>
  <c r="L30" i="19"/>
  <c r="L47" i="19"/>
  <c r="T26" i="19"/>
  <c r="S25" i="19"/>
  <c r="AB34" i="19"/>
  <c r="AB50" i="19"/>
  <c r="W19" i="19"/>
  <c r="AA24" i="19"/>
  <c r="Y8" i="19"/>
  <c r="Q12" i="19"/>
  <c r="AA15" i="19"/>
  <c r="AM15" i="19"/>
  <c r="Y34" i="19"/>
  <c r="P23" i="19"/>
  <c r="AG31" i="19"/>
  <c r="AE48" i="19"/>
  <c r="AB18" i="19"/>
  <c r="AF23" i="19"/>
  <c r="R8" i="19"/>
  <c r="AB11" i="19"/>
  <c r="T15" i="19"/>
  <c r="L6" i="19"/>
  <c r="T36" i="19"/>
  <c r="T30" i="19"/>
  <c r="K23" i="19"/>
  <c r="AE38" i="19"/>
  <c r="AB54" i="19"/>
  <c r="AC20" i="19"/>
  <c r="AG25" i="19"/>
  <c r="Y9" i="19"/>
  <c r="Q13" i="19"/>
  <c r="O9" i="19"/>
  <c r="AI53" i="19"/>
  <c r="Z31" i="19"/>
  <c r="R20" i="19"/>
  <c r="AD30" i="19"/>
  <c r="AC47" i="19"/>
  <c r="V18" i="19"/>
  <c r="Z23" i="19"/>
  <c r="AD7" i="19"/>
  <c r="V11" i="19"/>
  <c r="AF14" i="19"/>
  <c r="AM55" i="19"/>
  <c r="W32" i="19"/>
  <c r="S20" i="19"/>
  <c r="AE30" i="19"/>
  <c r="AD47" i="19"/>
  <c r="AI29" i="19"/>
  <c r="AB33" i="19"/>
  <c r="V21" i="19"/>
  <c r="AD9" i="19"/>
  <c r="N10" i="19"/>
  <c r="AA6" i="19"/>
  <c r="J40" i="19"/>
  <c r="AE39" i="19"/>
  <c r="AE22" i="19"/>
  <c r="AG10" i="19"/>
  <c r="L13" i="19"/>
  <c r="AD35" i="19"/>
  <c r="M7" i="19"/>
  <c r="AJ17" i="19"/>
  <c r="AH28" i="19"/>
  <c r="AL38" i="19"/>
  <c r="AJ49" i="19"/>
  <c r="AH12" i="19"/>
  <c r="U50" i="19"/>
  <c r="M51" i="19"/>
  <c r="K44" i="19"/>
  <c r="W53" i="19"/>
  <c r="AA39" i="19"/>
  <c r="S45" i="19"/>
  <c r="AK21" i="19"/>
  <c r="AI32" i="19"/>
  <c r="AM42" i="19"/>
  <c r="AK53" i="19"/>
  <c r="AI6" i="19"/>
  <c r="P55" i="19"/>
  <c r="N55" i="19"/>
  <c r="Y46" i="19"/>
  <c r="X36" i="19"/>
  <c r="P42" i="19"/>
  <c r="AH23" i="19"/>
  <c r="AL33" i="19"/>
  <c r="AJ44" i="19"/>
  <c r="AH55" i="19"/>
  <c r="AM7" i="19"/>
  <c r="M46" i="19"/>
  <c r="K39" i="19"/>
  <c r="V48" i="19"/>
  <c r="U37" i="19"/>
  <c r="Y42" i="19"/>
  <c r="AK16" i="19"/>
  <c r="AI27" i="19"/>
  <c r="AM37" i="19"/>
  <c r="AK48" i="19"/>
  <c r="AI11" i="19"/>
  <c r="P50" i="19"/>
  <c r="N50" i="19"/>
  <c r="L43" i="19"/>
  <c r="X52" i="19"/>
  <c r="V39" i="19"/>
  <c r="Z44" i="19"/>
  <c r="AL24" i="19"/>
  <c r="AJ35" i="19"/>
  <c r="AH46" i="19"/>
  <c r="AL8" i="19"/>
  <c r="S47" i="19"/>
  <c r="K48" i="19"/>
  <c r="O40" i="19"/>
  <c r="AA49" i="19"/>
  <c r="AH17" i="19"/>
  <c r="AL27" i="19"/>
  <c r="AJ38" i="19"/>
  <c r="AH49" i="19"/>
  <c r="AL11" i="19"/>
  <c r="S50" i="19"/>
  <c r="K51" i="19"/>
  <c r="O43" i="19"/>
  <c r="AK27" i="19"/>
  <c r="R50" i="19"/>
  <c r="R37" i="19"/>
  <c r="V28" i="19"/>
  <c r="R27" i="19"/>
  <c r="J33" i="19"/>
  <c r="T20" i="19"/>
  <c r="L23" i="19"/>
  <c r="AC32" i="19"/>
  <c r="AG42" i="19"/>
  <c r="AE53" i="19"/>
  <c r="AI49" i="19"/>
  <c r="J44" i="19"/>
  <c r="P43" i="19"/>
  <c r="W34" i="19"/>
  <c r="O30" i="19"/>
  <c r="S35" i="19"/>
  <c r="K18" i="19"/>
  <c r="AB27" i="19"/>
  <c r="AF37" i="19"/>
  <c r="AD48" i="19"/>
  <c r="AK23" i="19"/>
  <c r="R46" i="19"/>
  <c r="Z55" i="19"/>
  <c r="Z26" i="19"/>
  <c r="L27" i="19"/>
  <c r="P32" i="19"/>
  <c r="T19" i="19"/>
  <c r="L22" i="19"/>
  <c r="AC31" i="19"/>
  <c r="AG41" i="19"/>
  <c r="AI46" i="19"/>
  <c r="J41" i="19"/>
  <c r="S42" i="19"/>
  <c r="X33" i="19"/>
  <c r="J30" i="19"/>
  <c r="N35" i="19"/>
  <c r="R25" i="19"/>
  <c r="AM35" i="19"/>
  <c r="N48" i="19"/>
  <c r="X39" i="19"/>
  <c r="Z30" i="19"/>
  <c r="S28" i="19"/>
  <c r="K34" i="19"/>
  <c r="U22" i="19"/>
  <c r="V38" i="19"/>
  <c r="U31" i="19"/>
  <c r="N42" i="19"/>
  <c r="Q28" i="19"/>
  <c r="K20" i="19"/>
  <c r="AG35" i="19"/>
  <c r="AF51" i="19"/>
  <c r="AE19" i="19"/>
  <c r="W25" i="19"/>
  <c r="AG8" i="19"/>
  <c r="Y12" i="19"/>
  <c r="K8" i="19"/>
  <c r="N49" i="19"/>
  <c r="U26" i="19"/>
  <c r="T25" i="19"/>
  <c r="AC34" i="19"/>
  <c r="AC50" i="19"/>
  <c r="X19" i="19"/>
  <c r="AB24" i="19"/>
  <c r="Z8" i="19"/>
  <c r="R12" i="19"/>
  <c r="AB15" i="19"/>
  <c r="O7" i="19"/>
  <c r="Z39" i="19"/>
  <c r="Q32" i="19"/>
  <c r="M25" i="19"/>
  <c r="AG40" i="19"/>
  <c r="AF55" i="19"/>
  <c r="Y21" i="19"/>
  <c r="W6" i="19"/>
  <c r="AG9" i="19"/>
  <c r="Y13" i="19"/>
  <c r="K11" i="19"/>
  <c r="P49" i="19"/>
  <c r="W35" i="19"/>
  <c r="U23" i="19"/>
  <c r="AF32" i="19"/>
  <c r="AG48" i="19"/>
  <c r="AD18" i="19"/>
  <c r="V24" i="19"/>
  <c r="T8" i="19"/>
  <c r="AD11" i="19"/>
  <c r="AL18" i="19"/>
  <c r="AJ29" i="19"/>
  <c r="AH40" i="19"/>
  <c r="AL50" i="19"/>
  <c r="AJ13" i="19"/>
  <c r="Q52" i="19"/>
  <c r="O52" i="19"/>
  <c r="M45" i="19"/>
  <c r="Y54" i="19"/>
  <c r="W40" i="19"/>
  <c r="AA45" i="19"/>
  <c r="AM22" i="19"/>
  <c r="AK33" i="19"/>
  <c r="AI44" i="19"/>
  <c r="AM54" i="19"/>
  <c r="AL7" i="19"/>
  <c r="L46" i="19"/>
  <c r="J39" i="19"/>
  <c r="AA47" i="19"/>
  <c r="T37" i="19"/>
  <c r="X42" i="19"/>
  <c r="AJ24" i="19"/>
  <c r="AH35" i="19"/>
  <c r="AL45" i="19"/>
  <c r="AJ8" i="19"/>
  <c r="Q47" i="19"/>
  <c r="O47" i="19"/>
  <c r="M40" i="19"/>
  <c r="Y49" i="19"/>
  <c r="Q38" i="19"/>
  <c r="U43" i="19"/>
  <c r="AM17" i="19"/>
  <c r="AK28" i="19"/>
  <c r="AI39" i="19"/>
  <c r="AM49" i="19"/>
  <c r="AK12" i="19"/>
  <c r="R51" i="19"/>
  <c r="J52" i="19"/>
  <c r="N44" i="19"/>
  <c r="Z53" i="19"/>
  <c r="R40" i="19"/>
  <c r="V45" i="19"/>
  <c r="AH26" i="19"/>
  <c r="AL36" i="19"/>
  <c r="AJ47" i="19"/>
  <c r="AH10" i="19"/>
  <c r="U48" i="19"/>
  <c r="M49" i="19"/>
  <c r="K42" i="19"/>
  <c r="W51" i="19"/>
  <c r="AJ18" i="19"/>
  <c r="AH29" i="19"/>
  <c r="AL39" i="19"/>
  <c r="AJ50" i="19"/>
  <c r="AH13" i="19"/>
  <c r="U51" i="19"/>
  <c r="M52" i="19"/>
  <c r="K45" i="19"/>
  <c r="AM32" i="19"/>
  <c r="T55" i="19"/>
  <c r="AA38" i="19"/>
  <c r="AA29" i="19"/>
  <c r="N28" i="19"/>
  <c r="R33" i="19"/>
  <c r="P22" i="19"/>
  <c r="N24" i="19"/>
  <c r="AE33" i="19"/>
  <c r="AC44" i="19"/>
  <c r="AG54" i="19"/>
  <c r="AK54" i="19"/>
  <c r="Y47" i="19"/>
  <c r="S44" i="19"/>
  <c r="Y35" i="19"/>
  <c r="K31" i="19"/>
  <c r="U16" i="19"/>
  <c r="M19" i="19"/>
  <c r="AD28" i="19"/>
  <c r="AB39" i="19"/>
  <c r="AF49" i="19"/>
  <c r="AM28" i="19"/>
  <c r="T51" i="19"/>
  <c r="Y37" i="19"/>
  <c r="Y28" i="19"/>
  <c r="T27" i="19"/>
  <c r="L33" i="19"/>
  <c r="P21" i="19"/>
  <c r="N23" i="19"/>
  <c r="AE32" i="19"/>
  <c r="AC43" i="19"/>
  <c r="AK51" i="19"/>
  <c r="L36" i="19"/>
  <c r="W43" i="19"/>
  <c r="Z34" i="19"/>
  <c r="R30" i="19"/>
  <c r="P16" i="19"/>
  <c r="N18" i="19"/>
  <c r="AI41" i="19"/>
  <c r="J54" i="19"/>
  <c r="P41" i="19"/>
  <c r="V32" i="19"/>
  <c r="O29" i="19"/>
  <c r="S34" i="19"/>
  <c r="AK18" i="19"/>
  <c r="U42" i="19"/>
  <c r="Q33" i="19"/>
  <c r="W54" i="19"/>
  <c r="M30" i="19"/>
  <c r="O22" i="19"/>
  <c r="AC38" i="19"/>
  <c r="AD53" i="19"/>
  <c r="AA20" i="19"/>
  <c r="AE25" i="19"/>
  <c r="W9" i="19"/>
  <c r="AG12" i="19"/>
  <c r="M9" i="19"/>
  <c r="L45" i="19"/>
  <c r="T28" i="19"/>
  <c r="L20" i="19"/>
  <c r="AB36" i="19"/>
  <c r="AG51" i="19"/>
  <c r="AF19" i="19"/>
  <c r="X25" i="19"/>
  <c r="P9" i="19"/>
  <c r="Z12" i="19"/>
  <c r="L8" i="19"/>
  <c r="AM23" i="19"/>
  <c r="Y43" i="19"/>
  <c r="M34" i="19"/>
  <c r="AB26" i="19"/>
  <c r="AF42" i="19"/>
  <c r="AC16" i="19"/>
  <c r="AG21" i="19"/>
  <c r="AE6" i="19"/>
  <c r="W10" i="19"/>
  <c r="AG13" i="19"/>
  <c r="M12" i="19"/>
  <c r="N52" i="19"/>
  <c r="P27" i="19"/>
  <c r="M18" i="19"/>
  <c r="AE34" i="19"/>
  <c r="AE50" i="19"/>
  <c r="Z19" i="19"/>
  <c r="AD24" i="19"/>
  <c r="AH20" i="19"/>
  <c r="AL30" i="19"/>
  <c r="AJ41" i="19"/>
  <c r="AH52" i="19"/>
  <c r="AL14" i="19"/>
  <c r="S53" i="19"/>
  <c r="K54" i="19"/>
  <c r="O36" i="19"/>
  <c r="AA55" i="19"/>
  <c r="S41" i="19"/>
  <c r="W27" i="19"/>
  <c r="AI24" i="19"/>
  <c r="AM34" i="19"/>
  <c r="AK45" i="19"/>
  <c r="AI8" i="19"/>
  <c r="P47" i="19"/>
  <c r="N47" i="19"/>
  <c r="L40" i="19"/>
  <c r="W49" i="19"/>
  <c r="P38" i="19"/>
  <c r="T43" i="19"/>
  <c r="AL25" i="19"/>
  <c r="AJ36" i="19"/>
  <c r="AH47" i="19"/>
  <c r="AL9" i="19"/>
  <c r="S48" i="19"/>
  <c r="K49" i="19"/>
  <c r="O41" i="19"/>
  <c r="AA50" i="19"/>
  <c r="Y38" i="19"/>
  <c r="Q44" i="19"/>
  <c r="AI19" i="19"/>
  <c r="AM29" i="19"/>
  <c r="AK40" i="19"/>
  <c r="AI51" i="19"/>
  <c r="AM13" i="19"/>
  <c r="T52" i="19"/>
  <c r="L53" i="19"/>
  <c r="J36" i="19"/>
  <c r="V55" i="19"/>
  <c r="Z40" i="19"/>
  <c r="AL16" i="19"/>
  <c r="AJ27" i="19"/>
  <c r="AH38" i="19"/>
  <c r="AL48" i="19"/>
  <c r="AJ11" i="19"/>
  <c r="Q50" i="19"/>
  <c r="O50" i="19"/>
  <c r="M43" i="19"/>
  <c r="Y52" i="19"/>
  <c r="AL19" i="19"/>
  <c r="AJ30" i="19"/>
  <c r="AH41" i="19"/>
  <c r="AL51" i="19"/>
  <c r="AJ14" i="19"/>
  <c r="Q53" i="19"/>
  <c r="O53" i="19"/>
  <c r="M36" i="19"/>
  <c r="AI38" i="19"/>
  <c r="J51" i="19"/>
  <c r="S40" i="19"/>
  <c r="W31" i="19"/>
  <c r="J29" i="19"/>
  <c r="N34" i="19"/>
  <c r="R23" i="19"/>
  <c r="J16" i="19"/>
  <c r="AG34" i="19"/>
  <c r="AE45" i="19"/>
  <c r="AI17" i="19"/>
  <c r="AM11" i="19"/>
  <c r="Z51" i="19"/>
  <c r="R45" i="19"/>
  <c r="O26" i="19"/>
  <c r="S31" i="19"/>
  <c r="Q18" i="19"/>
  <c r="O20" i="19"/>
  <c r="AF29" i="19"/>
  <c r="AD40" i="19"/>
  <c r="AB51" i="19"/>
  <c r="AI34" i="19"/>
  <c r="J47" i="19"/>
  <c r="Q39" i="19"/>
  <c r="W30" i="19"/>
  <c r="P28" i="19"/>
  <c r="T33" i="19"/>
  <c r="R22" i="19"/>
  <c r="J25" i="19"/>
  <c r="AG33" i="19"/>
  <c r="AE44" i="19"/>
  <c r="AM8" i="19"/>
  <c r="V50" i="19"/>
  <c r="V44" i="19"/>
  <c r="J26" i="19"/>
  <c r="N31" i="19"/>
  <c r="R17" i="19"/>
  <c r="J20" i="19"/>
  <c r="AK46" i="19"/>
  <c r="L41" i="19"/>
  <c r="T42" i="19"/>
  <c r="Y33" i="19"/>
  <c r="K30" i="19"/>
  <c r="O35" i="19"/>
  <c r="AM31" i="19"/>
  <c r="W45" i="19"/>
  <c r="P35" i="19"/>
  <c r="R39" i="19"/>
  <c r="L32" i="19"/>
  <c r="K25" i="19"/>
  <c r="AB40" i="19"/>
  <c r="AD55" i="19"/>
  <c r="W21" i="19"/>
  <c r="U6" i="19"/>
  <c r="AE9" i="19"/>
  <c r="W13" i="19"/>
  <c r="O10" i="19"/>
  <c r="X54" i="19"/>
  <c r="Q30" i="19"/>
  <c r="J23" i="19"/>
  <c r="AD38" i="19"/>
  <c r="AG53" i="19"/>
  <c r="AB20" i="19"/>
  <c r="AF25" i="19"/>
  <c r="X9" i="19"/>
  <c r="P13" i="19"/>
  <c r="N9" i="19"/>
  <c r="AI37" i="19"/>
  <c r="AA26" i="19"/>
  <c r="R16" i="19"/>
  <c r="AG27" i="19"/>
  <c r="AB45" i="19"/>
  <c r="Y17" i="19"/>
  <c r="AC22" i="19"/>
  <c r="U7" i="19"/>
  <c r="AE10" i="19"/>
  <c r="W14" i="19"/>
  <c r="O13" i="19"/>
  <c r="W46" i="19"/>
  <c r="M29" i="19"/>
  <c r="K21" i="19"/>
  <c r="AG36" i="19"/>
  <c r="AE52" i="19"/>
  <c r="V20" i="19"/>
  <c r="Z25" i="19"/>
  <c r="R9" i="19"/>
  <c r="AB12" i="19"/>
  <c r="N8" i="19"/>
  <c r="AA48" i="19"/>
  <c r="P29" i="19"/>
  <c r="M21" i="19"/>
  <c r="AB37" i="19"/>
  <c r="AF52" i="19"/>
  <c r="U27" i="19"/>
  <c r="AC49" i="19"/>
  <c r="V25" i="19"/>
  <c r="X12" i="19"/>
  <c r="O6" i="19"/>
  <c r="AG11" i="19"/>
  <c r="M35" i="19"/>
  <c r="AE54" i="19"/>
  <c r="Y6" i="19"/>
  <c r="AA13" i="19"/>
  <c r="AI45" i="19"/>
  <c r="Y20" i="19"/>
  <c r="AA28" i="19"/>
  <c r="AJ21" i="19"/>
  <c r="AJ45" i="19"/>
  <c r="K46" i="19"/>
  <c r="W36" i="19"/>
  <c r="AK17" i="19"/>
  <c r="AI48" i="19"/>
  <c r="J49" i="19"/>
  <c r="X53" i="19"/>
  <c r="AJ28" i="19"/>
  <c r="AH11" i="19"/>
  <c r="K53" i="19"/>
  <c r="Q40" i="19"/>
  <c r="AI31" i="19"/>
  <c r="AI55" i="19"/>
  <c r="J38" i="19"/>
  <c r="V41" i="19"/>
  <c r="AJ31" i="19"/>
  <c r="AH14" i="19"/>
  <c r="O44" i="19"/>
  <c r="AL23" i="19"/>
  <c r="AJ54" i="19"/>
  <c r="K55" i="19"/>
  <c r="AI54" i="19"/>
  <c r="V34" i="19"/>
  <c r="T24" i="19"/>
  <c r="AG38" i="19"/>
  <c r="T50" i="19"/>
  <c r="K27" i="19"/>
  <c r="Q22" i="19"/>
  <c r="AB43" i="19"/>
  <c r="L52" i="19"/>
  <c r="X34" i="19"/>
  <c r="P25" i="19"/>
  <c r="AK19" i="19"/>
  <c r="S38" i="19"/>
  <c r="R32" i="19"/>
  <c r="AM51" i="19"/>
  <c r="Y45" i="19"/>
  <c r="S17" i="19"/>
  <c r="AM20" i="19"/>
  <c r="P19" i="19"/>
  <c r="W17" i="19"/>
  <c r="U10" i="19"/>
  <c r="AM36" i="19"/>
  <c r="L17" i="19"/>
  <c r="X21" i="19"/>
  <c r="AD10" i="19"/>
  <c r="T46" i="19"/>
  <c r="AC30" i="19"/>
  <c r="Y19" i="19"/>
  <c r="AC11" i="19"/>
  <c r="P37" i="19"/>
  <c r="AC26" i="19"/>
  <c r="Z21" i="19"/>
  <c r="X10" i="19"/>
  <c r="L11" i="19"/>
  <c r="Q27" i="19"/>
  <c r="AD26" i="19"/>
  <c r="AD54" i="19"/>
  <c r="AB38" i="19"/>
  <c r="R7" i="19"/>
  <c r="O14" i="19"/>
  <c r="N15" i="19"/>
  <c r="V17" i="19"/>
  <c r="AE11" i="19"/>
  <c r="U17" i="19"/>
  <c r="X50" i="19"/>
  <c r="AG49" i="19"/>
  <c r="Z6" i="19"/>
  <c r="Z14" i="19"/>
  <c r="AG18" i="19"/>
  <c r="Z37" i="19"/>
  <c r="AD41" i="19"/>
  <c r="V23" i="19"/>
  <c r="R11" i="19"/>
  <c r="K14" i="19"/>
  <c r="Z16" i="19"/>
  <c r="O19" i="19"/>
  <c r="W18" i="19"/>
  <c r="AE7" i="19"/>
  <c r="AG14" i="19"/>
  <c r="M33" i="19"/>
  <c r="R54" i="19"/>
  <c r="AE26" i="19"/>
  <c r="Q15" i="19"/>
  <c r="AC23" i="19"/>
  <c r="P33" i="19"/>
  <c r="M10" i="19"/>
  <c r="L10" i="19"/>
  <c r="AL22" i="19"/>
  <c r="AJ53" i="19"/>
  <c r="M47" i="19"/>
  <c r="S37" i="19"/>
  <c r="AK25" i="19"/>
  <c r="AK49" i="19"/>
  <c r="L50" i="19"/>
  <c r="X38" i="19"/>
  <c r="AL29" i="19"/>
  <c r="AJ12" i="19"/>
  <c r="K43" i="19"/>
  <c r="Y40" i="19"/>
  <c r="AK32" i="19"/>
  <c r="AI15" i="19"/>
  <c r="L39" i="19"/>
  <c r="R42" i="19"/>
  <c r="AJ39" i="19"/>
  <c r="AJ15" i="19"/>
  <c r="K36" i="19"/>
  <c r="AL31" i="19"/>
  <c r="AL55" i="19"/>
  <c r="M38" i="19"/>
  <c r="L38" i="19"/>
  <c r="X35" i="19"/>
  <c r="J18" i="19"/>
  <c r="AG46" i="19"/>
  <c r="J46" i="19"/>
  <c r="S27" i="19"/>
  <c r="K22" i="19"/>
  <c r="AD44" i="19"/>
  <c r="N39" i="19"/>
  <c r="L29" i="19"/>
  <c r="L18" i="19"/>
  <c r="AM24" i="19"/>
  <c r="X45" i="19"/>
  <c r="N33" i="19"/>
  <c r="AI9" i="19"/>
  <c r="AA34" i="19"/>
  <c r="U18" i="19"/>
  <c r="AK34" i="19"/>
  <c r="K17" i="19"/>
  <c r="AE17" i="19"/>
  <c r="AC10" i="19"/>
  <c r="Y39" i="19"/>
  <c r="AF27" i="19"/>
  <c r="AF21" i="19"/>
  <c r="X13" i="19"/>
  <c r="J50" i="19"/>
  <c r="AB32" i="19"/>
  <c r="Y23" i="19"/>
  <c r="S12" i="19"/>
  <c r="V40" i="19"/>
  <c r="AF38" i="19"/>
  <c r="V22" i="19"/>
  <c r="T12" i="19"/>
  <c r="AK26" i="19"/>
  <c r="M31" i="19"/>
  <c r="AG32" i="19"/>
  <c r="V16" i="19"/>
  <c r="AG43" i="19"/>
  <c r="P8" i="19"/>
  <c r="Y29" i="19"/>
  <c r="P45" i="19"/>
  <c r="AE18" i="19"/>
  <c r="AC12" i="19"/>
  <c r="J19" i="19"/>
  <c r="Q29" i="19"/>
  <c r="AF54" i="19"/>
  <c r="X7" i="19"/>
  <c r="J9" i="19"/>
  <c r="AC21" i="19"/>
  <c r="Y32" i="19"/>
  <c r="AC46" i="19"/>
  <c r="Z24" i="19"/>
  <c r="P12" i="19"/>
  <c r="O15" i="19"/>
  <c r="AB19" i="19"/>
  <c r="N16" i="19"/>
  <c r="AA19" i="19"/>
  <c r="AC8" i="19"/>
  <c r="AH24" i="19"/>
  <c r="AL54" i="19"/>
  <c r="M55" i="19"/>
  <c r="AA37" i="19"/>
  <c r="AM26" i="19"/>
  <c r="AK9" i="19"/>
  <c r="N51" i="19"/>
  <c r="T39" i="19"/>
  <c r="AL37" i="19"/>
  <c r="AL13" i="19"/>
  <c r="M44" i="19"/>
  <c r="Y44" i="19"/>
  <c r="AM33" i="19"/>
  <c r="AK6" i="19"/>
  <c r="M37" i="19"/>
  <c r="Z42" i="19"/>
  <c r="AL40" i="19"/>
  <c r="S51" i="19"/>
  <c r="N37" i="19"/>
  <c r="AH33" i="19"/>
  <c r="AL15" i="19"/>
  <c r="O39" i="19"/>
  <c r="N43" i="19"/>
  <c r="R29" i="19"/>
  <c r="L19" i="19"/>
  <c r="AC48" i="19"/>
  <c r="Y55" i="19"/>
  <c r="O28" i="19"/>
  <c r="M23" i="19"/>
  <c r="AD52" i="19"/>
  <c r="J45" i="19"/>
  <c r="T29" i="19"/>
  <c r="L16" i="19"/>
  <c r="AI30" i="19"/>
  <c r="V27" i="19"/>
  <c r="T18" i="19"/>
  <c r="AK14" i="19"/>
  <c r="K26" i="19"/>
  <c r="AK47" i="19"/>
  <c r="AM47" i="19"/>
  <c r="AE27" i="19"/>
  <c r="AE21" i="19"/>
  <c r="S11" i="19"/>
  <c r="R43" i="19"/>
  <c r="AF40" i="19"/>
  <c r="AB22" i="19"/>
  <c r="AF13" i="19"/>
  <c r="V31" i="19"/>
  <c r="AD34" i="19"/>
  <c r="AG23" i="19"/>
  <c r="AE14" i="19"/>
  <c r="Z43" i="19"/>
  <c r="AB41" i="19"/>
  <c r="P6" i="19"/>
  <c r="R13" i="19"/>
  <c r="R49" i="19"/>
  <c r="U32" i="19"/>
  <c r="AF34" i="19"/>
  <c r="AE16" i="19"/>
  <c r="AC53" i="19"/>
  <c r="AB10" i="19"/>
  <c r="AG39" i="19"/>
  <c r="L28" i="19"/>
  <c r="W20" i="19"/>
  <c r="Y14" i="19"/>
  <c r="AB46" i="19"/>
  <c r="T17" i="19"/>
  <c r="AB17" i="19"/>
  <c r="T9" i="19"/>
  <c r="N11" i="19"/>
  <c r="AC25" i="19"/>
  <c r="P31" i="19"/>
  <c r="AD51" i="19"/>
  <c r="AD25" i="19"/>
  <c r="AF12" i="19"/>
  <c r="N7" i="19"/>
  <c r="AF20" i="19"/>
  <c r="AF30" i="19"/>
  <c r="AE20" i="19"/>
  <c r="AA9" i="19"/>
  <c r="K10" i="19"/>
  <c r="O16" i="19"/>
  <c r="Y22" i="19"/>
  <c r="J13" i="19"/>
  <c r="Y18" i="19"/>
  <c r="V12" i="19"/>
  <c r="AJ33" i="19"/>
  <c r="AH6" i="19"/>
  <c r="K40" i="19"/>
  <c r="W42" i="19"/>
  <c r="AI36" i="19"/>
  <c r="AI12" i="19"/>
  <c r="J43" i="19"/>
  <c r="AJ16" i="19"/>
  <c r="AJ40" i="19"/>
  <c r="Q51" i="19"/>
  <c r="W52" i="19"/>
  <c r="W26" i="19"/>
  <c r="AI43" i="19"/>
  <c r="P54" i="19"/>
  <c r="W48" i="19"/>
  <c r="AJ19" i="19"/>
  <c r="AH50" i="19"/>
  <c r="Q54" i="19"/>
  <c r="W55" i="19"/>
  <c r="AJ42" i="19"/>
  <c r="S46" i="19"/>
  <c r="X47" i="19"/>
  <c r="W41" i="19"/>
  <c r="J31" i="19"/>
  <c r="AG26" i="19"/>
  <c r="AK22" i="19"/>
  <c r="P39" i="19"/>
  <c r="K33" i="19"/>
  <c r="AB31" i="19"/>
  <c r="AB55" i="19"/>
  <c r="Y41" i="19"/>
  <c r="P34" i="19"/>
  <c r="AC27" i="19"/>
  <c r="T47" i="19"/>
  <c r="R26" i="19"/>
  <c r="R21" i="19"/>
  <c r="W50" i="19"/>
  <c r="S30" i="19"/>
  <c r="T54" i="19"/>
  <c r="Z45" i="19"/>
  <c r="AD42" i="19"/>
  <c r="W23" i="19"/>
  <c r="U14" i="19"/>
  <c r="M32" i="19"/>
  <c r="AG44" i="19"/>
  <c r="AD6" i="19"/>
  <c r="J11" i="19"/>
  <c r="M27" i="19"/>
  <c r="AF48" i="19"/>
  <c r="AC7" i="19"/>
  <c r="AC15" i="19"/>
  <c r="T32" i="19"/>
  <c r="AC54" i="19"/>
  <c r="AF6" i="19"/>
  <c r="P14" i="19"/>
  <c r="Q37" i="19"/>
  <c r="Q24" i="19"/>
  <c r="AC41" i="19"/>
  <c r="AA44" i="19"/>
  <c r="Z18" i="19"/>
  <c r="V13" i="19"/>
  <c r="W8" i="19"/>
  <c r="K24" i="19"/>
  <c r="AA25" i="19"/>
  <c r="O8" i="19"/>
  <c r="Y24" i="19"/>
  <c r="AG28" i="19"/>
  <c r="AB21" i="19"/>
  <c r="P11" i="19"/>
  <c r="M15" i="19"/>
  <c r="Q11" i="19"/>
  <c r="AL34" i="19"/>
  <c r="AK7" i="19"/>
  <c r="X46" i="19"/>
  <c r="S43" i="19"/>
  <c r="AK37" i="19"/>
  <c r="R48" i="19"/>
  <c r="L44" i="19"/>
  <c r="AL17" i="19"/>
  <c r="AJ48" i="19"/>
  <c r="S52" i="19"/>
  <c r="Y53" i="19"/>
  <c r="AK20" i="19"/>
  <c r="AK44" i="19"/>
  <c r="R55" i="19"/>
  <c r="R36" i="19"/>
  <c r="AL20" i="19"/>
  <c r="AJ51" i="19"/>
  <c r="K52" i="19"/>
  <c r="S36" i="19"/>
  <c r="AL43" i="19"/>
  <c r="S54" i="19"/>
  <c r="Z48" i="19"/>
  <c r="AA42" i="19"/>
  <c r="J35" i="19"/>
  <c r="AC28" i="19"/>
  <c r="AM27" i="19"/>
  <c r="Y26" i="19"/>
  <c r="S33" i="19"/>
  <c r="AD32" i="19"/>
  <c r="AK39" i="19"/>
  <c r="Q43" i="19"/>
  <c r="L35" i="19"/>
  <c r="AC35" i="19"/>
  <c r="P53" i="19"/>
  <c r="N27" i="19"/>
  <c r="L21" i="19"/>
  <c r="V54" i="19"/>
  <c r="O31" i="19"/>
  <c r="Z29" i="19"/>
  <c r="X30" i="19"/>
  <c r="AF44" i="19"/>
  <c r="AC6" i="19"/>
  <c r="AC14" i="19"/>
  <c r="L34" i="19"/>
  <c r="AE55" i="19"/>
  <c r="T7" i="19"/>
  <c r="L12" i="19"/>
  <c r="U19" i="19"/>
  <c r="AD50" i="19"/>
  <c r="S8" i="19"/>
  <c r="K15" i="19"/>
  <c r="Q34" i="19"/>
  <c r="AG55" i="19"/>
  <c r="AB8" i="19"/>
  <c r="V15" i="19"/>
  <c r="Q41" i="19"/>
  <c r="O18" i="19"/>
  <c r="AE43" i="19"/>
  <c r="U34" i="19"/>
  <c r="Z22" i="19"/>
  <c r="T14" i="19"/>
  <c r="S10" i="19"/>
  <c r="AD27" i="19"/>
  <c r="W7" i="19"/>
  <c r="L15" i="19"/>
  <c r="U9" i="19"/>
  <c r="AD33" i="19"/>
  <c r="AF22" i="19"/>
  <c r="AF11" i="19"/>
  <c r="L7" i="19"/>
  <c r="AC13" i="19"/>
  <c r="M16" i="19"/>
  <c r="V19" i="19"/>
  <c r="X8" i="19"/>
  <c r="Z15" i="19"/>
  <c r="AD31" i="19"/>
  <c r="W33" i="19"/>
  <c r="AE47" i="19"/>
  <c r="AE24" i="19"/>
  <c r="U12" i="19"/>
  <c r="J6" i="19"/>
  <c r="X18" i="19"/>
  <c r="P15" i="19"/>
  <c r="AB23" i="19"/>
  <c r="Q7" i="19"/>
  <c r="AH32" i="19"/>
  <c r="V49" i="19"/>
  <c r="T49" i="19"/>
  <c r="AH39" i="19"/>
  <c r="U39" i="19"/>
  <c r="N46" i="19"/>
  <c r="AH42" i="19"/>
  <c r="AJ22" i="19"/>
  <c r="AK43" i="19"/>
  <c r="M17" i="19"/>
  <c r="V30" i="19"/>
  <c r="AM44" i="19"/>
  <c r="O17" i="19"/>
  <c r="J32" i="19"/>
  <c r="K32" i="19"/>
  <c r="AD29" i="19"/>
  <c r="AI21" i="19"/>
  <c r="AF9" i="19"/>
  <c r="AF46" i="19"/>
  <c r="AI26" i="19"/>
  <c r="Z9" i="19"/>
  <c r="T34" i="19"/>
  <c r="M22" i="19"/>
  <c r="AA14" i="19"/>
  <c r="W15" i="19"/>
  <c r="AG45" i="19"/>
  <c r="X51" i="19"/>
  <c r="AE35" i="19"/>
  <c r="T10" i="19"/>
  <c r="AG52" i="19"/>
  <c r="Y16" i="19"/>
  <c r="Q14" i="19"/>
  <c r="AF47" i="19"/>
  <c r="AE31" i="19"/>
  <c r="M26" i="19"/>
  <c r="AB53" i="19"/>
  <c r="AA10" i="19"/>
  <c r="AG20" i="19"/>
  <c r="AM38" i="19"/>
  <c r="V42" i="19"/>
  <c r="R15" i="19"/>
  <c r="AB6" i="19"/>
  <c r="X11" i="19"/>
  <c r="O38" i="19"/>
  <c r="AL28" i="19"/>
  <c r="R35" i="19"/>
  <c r="T35" i="19"/>
  <c r="U33" i="19"/>
  <c r="AD20" i="19"/>
  <c r="Q25" i="19"/>
  <c r="N21" i="19"/>
  <c r="AC19" i="19"/>
  <c r="AH27" i="19"/>
  <c r="T16" i="19"/>
  <c r="T23" i="19"/>
  <c r="S26" i="19"/>
  <c r="U25" i="19"/>
  <c r="AA35" i="19"/>
  <c r="S9" i="19"/>
  <c r="AC29" i="19"/>
  <c r="S13" i="19"/>
  <c r="O12" i="19"/>
  <c r="AL42" i="19"/>
  <c r="AA41" i="19"/>
  <c r="P51" i="19"/>
  <c r="AL49" i="19"/>
  <c r="U45" i="19"/>
  <c r="N54" i="19"/>
  <c r="AL52" i="19"/>
  <c r="AJ34" i="19"/>
  <c r="AM48" i="19"/>
  <c r="AC36" i="19"/>
  <c r="O32" i="19"/>
  <c r="AI50" i="19"/>
  <c r="AE36" i="19"/>
  <c r="P20" i="19"/>
  <c r="Q16" i="19"/>
  <c r="AD46" i="19"/>
  <c r="V26" i="19"/>
  <c r="V10" i="19"/>
  <c r="AG17" i="19"/>
  <c r="U30" i="19"/>
  <c r="P10" i="19"/>
  <c r="J24" i="19"/>
  <c r="AG16" i="19"/>
  <c r="O11" i="19"/>
  <c r="K7" i="19"/>
  <c r="X20" i="19"/>
  <c r="AB29" i="19"/>
  <c r="W16" i="19"/>
  <c r="AD13" i="19"/>
  <c r="AK10" i="19"/>
  <c r="W22" i="19"/>
  <c r="AE15" i="19"/>
  <c r="X22" i="19"/>
  <c r="Z41" i="19"/>
  <c r="AG47" i="19"/>
  <c r="AG24" i="19"/>
  <c r="U21" i="19"/>
  <c r="AH7" i="19"/>
  <c r="AK52" i="19"/>
  <c r="J55" i="19"/>
  <c r="L26" i="19"/>
  <c r="AH44" i="19"/>
  <c r="Z28" i="19"/>
  <c r="N41" i="19"/>
  <c r="AH51" i="19"/>
  <c r="AM21" i="19"/>
  <c r="AA46" i="19"/>
  <c r="AL12" i="19"/>
  <c r="AH45" i="19"/>
  <c r="W47" i="19"/>
  <c r="AE37" i="19"/>
  <c r="S19" i="19"/>
  <c r="U40" i="19"/>
  <c r="AG37" i="19"/>
  <c r="N22" i="19"/>
  <c r="AI13" i="19"/>
  <c r="AA16" i="19"/>
  <c r="U35" i="19"/>
  <c r="V14" i="19"/>
  <c r="AC18" i="19"/>
  <c r="O23" i="19"/>
  <c r="Z13" i="19"/>
  <c r="O25" i="19"/>
  <c r="AD23" i="19"/>
  <c r="S24" i="19"/>
  <c r="U29" i="19"/>
  <c r="X24" i="19"/>
  <c r="Y7" i="19"/>
  <c r="AD17" i="19"/>
  <c r="AB14" i="19"/>
  <c r="U38" i="19"/>
  <c r="AA23" i="19"/>
  <c r="N12" i="19"/>
  <c r="AF24" i="19"/>
  <c r="AF43" i="19"/>
  <c r="AD8" i="19"/>
  <c r="AE8" i="19"/>
  <c r="AF16" i="19"/>
  <c r="J17" i="19"/>
  <c r="P40" i="19"/>
  <c r="AJ7" i="19"/>
  <c r="U36" i="19"/>
  <c r="AA7" i="19"/>
  <c r="U11" i="19"/>
  <c r="W24" i="19"/>
  <c r="S18" i="19"/>
  <c r="AF35" i="19"/>
  <c r="N14" i="19"/>
  <c r="T13" i="19"/>
  <c r="AM46" i="19"/>
  <c r="AA53" i="19"/>
  <c r="X37" i="19"/>
  <c r="W29" i="19"/>
  <c r="AE13" i="19"/>
  <c r="U15" i="19"/>
  <c r="L55" i="19"/>
  <c r="AB13" i="19"/>
  <c r="W11" i="19"/>
  <c r="P7" i="19"/>
  <c r="K12" i="19"/>
  <c r="V9" i="19"/>
  <c r="S14" i="19"/>
  <c r="AH8" i="19"/>
  <c r="AI16" i="19"/>
  <c r="Z50" i="19"/>
  <c r="U49" i="19"/>
  <c r="AI23" i="19"/>
  <c r="Z36" i="19"/>
  <c r="U52" i="19"/>
  <c r="AH53" i="19"/>
  <c r="P44" i="19"/>
  <c r="AE49" i="19"/>
  <c r="U20" i="19"/>
  <c r="Y31" i="19"/>
  <c r="AI14" i="19"/>
  <c r="AM19" i="19"/>
  <c r="Z33" i="19"/>
  <c r="AA22" i="19"/>
  <c r="L25" i="19"/>
  <c r="N13" i="19"/>
  <c r="AC24" i="19"/>
  <c r="N25" i="19"/>
  <c r="AD15" i="19"/>
  <c r="AD39" i="19"/>
  <c r="T6" i="19"/>
  <c r="AB44" i="19"/>
  <c r="AC55" i="19"/>
  <c r="AB25" i="19"/>
  <c r="Y15" i="19"/>
  <c r="Z20" i="19"/>
  <c r="L9" i="19"/>
  <c r="Q31" i="19"/>
  <c r="Q6" i="19"/>
  <c r="L14" i="19"/>
  <c r="AD37" i="19"/>
  <c r="AG7" i="19"/>
  <c r="AF15" i="19"/>
  <c r="W12" i="19"/>
  <c r="R6" i="19"/>
  <c r="AH11" i="1"/>
  <c r="O51" i="19"/>
  <c r="AH18" i="19"/>
  <c r="O54" i="19"/>
  <c r="U55" i="19"/>
  <c r="AF33" i="19"/>
  <c r="X43" i="19"/>
  <c r="V35" i="19"/>
  <c r="AF50" i="19"/>
  <c r="AD12" i="19"/>
  <c r="Y10" i="19"/>
  <c r="N6" i="19"/>
  <c r="AH19" i="19"/>
  <c r="AM53" i="19"/>
  <c r="K47" i="19"/>
  <c r="AF41" i="19"/>
  <c r="X44" i="19"/>
  <c r="X17" i="19"/>
  <c r="U44" i="19"/>
  <c r="U8" i="19"/>
  <c r="K19" i="19"/>
  <c r="AB42" i="19"/>
  <c r="M14" i="19"/>
  <c r="U13" i="19"/>
  <c r="Z47" i="19"/>
  <c r="P46" i="19"/>
  <c r="AH21" i="19"/>
  <c r="AF53" i="19"/>
  <c r="Q35" i="19"/>
  <c r="M6" i="19"/>
  <c r="R24" i="19"/>
  <c r="AF39" i="19"/>
  <c r="AC42" i="19"/>
  <c r="AC37" i="19"/>
  <c r="R14" i="19"/>
  <c r="U46" i="19"/>
  <c r="AI28" i="19"/>
  <c r="V52" i="19"/>
  <c r="M50" i="19"/>
  <c r="AM41" i="19"/>
  <c r="V37" i="19"/>
  <c r="M53" i="19"/>
  <c r="AI7" i="19"/>
  <c r="Z32" i="19"/>
  <c r="AI33" i="19"/>
  <c r="O24" i="19"/>
  <c r="V33" i="19"/>
  <c r="V53" i="19"/>
  <c r="N36" i="19"/>
  <c r="Q26" i="19"/>
  <c r="S7" i="19"/>
  <c r="AE42" i="19"/>
  <c r="AM52" i="19"/>
  <c r="AA8" i="19"/>
  <c r="AD43" i="19"/>
  <c r="J10" i="19"/>
  <c r="AB49" i="19"/>
  <c r="Z11" i="19"/>
  <c r="AD49" i="19"/>
  <c r="AE12" i="19"/>
  <c r="R10" i="19"/>
  <c r="AI10" i="19"/>
  <c r="AD21" i="19"/>
  <c r="J12" i="19"/>
  <c r="Q21" i="19"/>
  <c r="AG6" i="19"/>
  <c r="R41" i="19"/>
  <c r="AF7" i="19"/>
  <c r="Y11" i="19"/>
  <c r="K6" i="19"/>
  <c r="AG15" i="19"/>
  <c r="AB9" i="19"/>
  <c r="U54" i="19"/>
  <c r="N30" i="19"/>
  <c r="P30" i="19"/>
  <c r="AB16" i="19"/>
  <c r="AD16" i="19"/>
  <c r="AK42" i="19"/>
  <c r="P52" i="19"/>
  <c r="S6" i="19"/>
  <c r="O45" i="19"/>
  <c r="Q23" i="19"/>
  <c r="K13" i="19"/>
  <c r="Z7" i="19"/>
  <c r="T21" i="19"/>
  <c r="O21" i="19"/>
  <c r="AM10" i="19"/>
  <c r="AA54" i="19"/>
  <c r="AH30" i="19"/>
  <c r="V46" i="19"/>
  <c r="W28" i="19"/>
  <c r="J28" i="19"/>
  <c r="V6" i="19"/>
  <c r="X6" i="19"/>
  <c r="AC17" i="19"/>
  <c r="M13" i="19"/>
  <c r="AE51" i="19"/>
  <c r="AC9" i="19"/>
  <c r="Z10" i="19"/>
  <c r="J37" i="19"/>
  <c r="J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<sst xmlns="http://schemas.openxmlformats.org/spreadsheetml/2006/main" count="436" uniqueCount="288">
  <si>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</si>
  <si>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</si>
  <si>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</si>
  <si>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</si>
  <si>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</si>
  <si>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</si>
  <si>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</si>
  <si>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</si>
  <si>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</si>
  <si>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</si>
  <si>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</si>
  <si>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</si>
  <si>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</si>
  <si>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</si>
  <si>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</si>
  <si>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</si>
  <si>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</si>
  <si>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</si>
  <si>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</si>
  <si>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</si>
  <si>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</si>
  <si>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</si>
  <si>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</si>
  <si>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</si>
  <si>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</si>
  <si>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</si>
  <si>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</si>
  <si>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</si>
  <si>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</si>
  <si>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</si>
  <si>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</si>
  <si>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</si>
  <si>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</si>
  <si>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</si>
  <si>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</si>
  <si>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</si>
  <si>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</si>
  <si>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</si>
  <si>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</si>
  <si>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</si>
  <si>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</si>
  <si>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</si>
  <si>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</si>
  <si>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</si>
  <si>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</si>
  <si>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</si>
  <si>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</si>
  <si>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</si>
  <si>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</si>
  <si>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</si>
  <si>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</si>
  <si>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</si>
  <si>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</si>
  <si>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</si>
  <si>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</si>
  <si>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</si>
  <si>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</si>
  <si>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</si>
  <si>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</si>
  <si>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</si>
  <si>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</si>
  <si>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</si>
  <si>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</si>
  <si>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</si>
  <si>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</si>
  <si>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</si>
  <si>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</si>
  <si>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</si>
  <si>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</si>
  <si>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</si>
  <si>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</si>
  <si>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</si>
  <si>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</si>
  <si>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</si>
  <si>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</si>
  <si>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</si>
  <si>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</si>
  <si>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</si>
  <si>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</si>
  <si>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</si>
  <si>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</si>
  <si>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</si>
  <si>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</si>
  <si>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</si>
  <si>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</si>
  <si>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</si>
  <si>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</si>
  <si>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</si>
  <si>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</si>
  <si>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</si>
  <si>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</si>
  <si>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</si>
  <si>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</si>
  <si>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</si>
  <si>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</si>
  <si>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</si>
  <si>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</si>
  <si>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</si>
  <si>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</si>
  <si>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</si>
  <si>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</si>
  <si>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</si>
  <si>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</si>
  <si>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</si>
  <si>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</si>
  <si>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</si>
  <si>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</si>
  <si>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</si>
  <si>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</si>
  <si>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</si>
  <si>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</si>
  <si>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</si>
  <si>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</si>
  <si>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</si>
  <si>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</si>
  <si>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</si>
  <si>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</si>
  <si>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</si>
  <si>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</si>
  <si>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</si>
  <si>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</si>
  <si>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</si>
  <si>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</si>
  <si>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</si>
  <si>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</si>
  <si>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</si>
  <si>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</si>
  <si>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</si>
  <si>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</si>
  <si>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</si>
  <si>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</si>
  <si>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</si>
  <si>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</si>
  <si>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</si>
  <si>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</si>
  <si>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</si>
  <si>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</si>
  <si>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</si>
  <si>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</si>
  <si>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</si>
  <si>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</si>
  <si>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</si>
  <si>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</si>
  <si>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</si>
  <si>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</si>
  <si>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</si>
  <si>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</si>
  <si>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</si>
  <si>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</si>
  <si>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</si>
  <si>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</si>
  <si>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</si>
  <si>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</si>
  <si>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</si>
  <si>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</si>
  <si>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</si>
  <si>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</si>
  <si>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</si>
  <si>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</si>
  <si>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</si>
  <si>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</si>
  <si>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</si>
  <si>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</si>
  <si>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</si>
  <si>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</si>
  <si>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</si>
  <si>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</si>
  <si>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</si>
  <si>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</si>
  <si>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</si>
  <si>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</si>
  <si>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</si>
  <si>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</si>
  <si>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</si>
  <si>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</si>
  <si>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</si>
  <si>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</si>
  <si>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</si>
  <si>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</si>
  <si>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</si>
  <si>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</si>
  <si>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</si>
  <si>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</si>
  <si>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</si>
  <si>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</si>
  <si>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</si>
  <si>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</si>
  <si>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</si>
  <si>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</si>
  <si>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</si>
  <si>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</si>
  <si>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</si>
  <si>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</si>
  <si>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</si>
  <si>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</si>
  <si>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</si>
  <si>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</si>
  <si>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</si>
  <si>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</si>
  <si>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</si>
  <si>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</si>
  <si>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</si>
  <si>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</si>
  <si>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</si>
  <si>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</si>
  <si>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</si>
  <si>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</si>
  <si>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</si>
  <si>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</si>
  <si>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</si>
  <si>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</si>
  <si>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</si>
  <si>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</si>
  <si>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</si>
  <si>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</si>
  <si>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</si>
  <si>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</si>
  <si>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</si>
  <si>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</si>
  <si>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</si>
  <si>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</si>
  <si>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</si>
  <si>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</si>
  <si>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</si>
  <si>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</si>
  <si>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</si>
  <si>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</si>
  <si>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</si>
  <si>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</si>
  <si>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</si>
  <si>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</si>
  <si>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</si>
  <si>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</si>
  <si>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</si>
  <si>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</si>
  <si>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</si>
  <si>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</si>
  <si>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</si>
  <si>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</si>
  <si>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</si>
  <si>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</si>
  <si>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</si>
  <si>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</si>
  <si>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</si>
  <si>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</si>
  <si>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</si>
  <si>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</si>
  <si>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</si>
  <si>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</si>
  <si>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</si>
  <si>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</si>
  <si>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</si>
  <si>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CONTROL DISCIPLINARIO</t>
  </si>
  <si>
    <t>Inicia con el conocimiento de la queja, el informe disciplinario o de manera oficiosa y hasta la terminación de la actuación disciplinaria</t>
  </si>
  <si>
    <t>Llevar a cabo de manera adecuada las actuaciones disciplinarias al interior de la entidad, con la finalidad de promover los principios de la función pública en los servidores de la ETITC previsto en la Ley 1952 de 2019  y sus modificaciones.</t>
  </si>
  <si>
    <t xml:space="preserve">
Nulidades procesales - Prescripción de la acción disciplinaria  </t>
  </si>
  <si>
    <t>Jurídico - Disciplinario</t>
  </si>
  <si>
    <t>Ejecución y Administracion de procesos</t>
  </si>
  <si>
    <t>Profesional Asuntos Disciplinarios
y
Secretario General</t>
  </si>
  <si>
    <t xml:space="preserve">                                                  
Disposición inadecuada de los expedientes disciplinarios debido a la 
 falta de cultura del auto control organizacional, que ocasione pérdidas en la información y archivo de los expedientes.             </t>
  </si>
  <si>
    <t xml:space="preserve">
1. Falta de publicidad y comunicación de recursos a los sujetos procesales.
</t>
  </si>
  <si>
    <t>1. Registro de plantilla de prestamo de expedientes  
2. Información y documentación de cada actuación procesal, digitalizada y subida al drive institucional</t>
  </si>
  <si>
    <t xml:space="preserve">Profesional Asuntos Disciplinarios
</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</si>
  <si>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</si>
  <si>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Puede generar Impunidad,
Sanciones disciplinarias por acción u omisión,
deterioro imagen institucional,                           
evaluación inadecuada en el trámite de la Queja</t>
  </si>
  <si>
    <t xml:space="preserve">
 1. Falta de cumplimiento del término de cada etapa procesal y del impulso procesal que conduzca  a la prescripción disciplinaria.</t>
  </si>
  <si>
    <t>Posibilidad de afectación reputacional por prescripción de la acción disciplinaria debido a que no se sustancie el proceso</t>
  </si>
  <si>
    <t>La profesional de Asuntos Jurídicos y Disciplinarios mensualmente debe realizar seguimiento a cada uno de los procesos disciplinarios, mediante la matriz de seguimiento de procesos disciplinarios, con el fin de evitar vencimiento de términos.
Si la profesional de Asuntos Jurídicos y Disciplinarios identifica un proceso próximo a vencer sus términos, sustanciará dicho proceso inmediatamente.</t>
  </si>
  <si>
    <r>
      <t xml:space="preserve">Matriz de seguimiento de procesos disciplinarios actualizada mensualmente.
Ubicada </t>
    </r>
    <r>
      <rPr>
        <i/>
        <sz val="10"/>
        <rFont val="Arial Narrow"/>
        <family val="2"/>
      </rPr>
      <t>Onedrive</t>
    </r>
  </si>
  <si>
    <t>No se encuentra documentado</t>
  </si>
  <si>
    <t>Contrastar la información física de los proceso con la matriz de seguimiento, mensualmente.</t>
  </si>
  <si>
    <t xml:space="preserve">Posibilidad de afectación reputacional por recibir o solicitar dádivas, por parte del instructor y/o del  operador disciplinario,  a nombre propio o de un tercero para omitir o prorrogar acciones disciplinarias, por no adelantar el proceso disciplinario, por no publicitar el proceso, por no conceder los recursos de ley, para favorecer intereses propios o ajenos.
</t>
  </si>
  <si>
    <t>El Secretario General, cada vez que se proyecte una decisión dentro de una acción disciplinaria, por parte de la profesional de Asuntos Jurídicos y Disciplinarios, verificará que la misma se ajuste a los términos de Ley, con el fin de garantizar el debido proceso y la correcta sustanciación del proceso conforme a las disposiciones de la nueva Ley Disciplinaria.
Si el Secretario General identifica que el documento no se encuentra conforme, realiza las observaciones la profesional de Asuntos Jurídicos y Disciplinarios para los ajustes pertinentes.</t>
  </si>
  <si>
    <t>Revisión y visto bueno de todas las actuaciones disciplinarias  emitido, por parte del Secretario General, mediante correo electrónico.</t>
  </si>
  <si>
    <t>Actuaciones Disciplinarias revisadas y con visto bueno por parte del Secretario General.</t>
  </si>
  <si>
    <t xml:space="preserve">1. Falta de cuidado y archivo de los expedientes y piezas procesales               
2. La información que se está generando en el desarrollo de los procesos disciplinarios no se encuentran debidamente digitalizados y no se suben en su totalidad al drive institucional
            </t>
  </si>
  <si>
    <r>
      <rPr>
        <b/>
        <sz val="14"/>
        <rFont val="Arial Narrow"/>
        <family val="2"/>
      </rPr>
      <t>LIDER DEL PROCESO:</t>
    </r>
    <r>
      <rPr>
        <sz val="14"/>
        <rFont val="Arial Narrow"/>
        <family val="2"/>
      </rPr>
      <t xml:space="preserve"> LILIANA ANDREA CASTAÑEDA DUCÓN</t>
    </r>
  </si>
  <si>
    <t>Posibilidad de afectación reputacional por violación de la reserva procesal debido al hurto o pérdida de expedientes disciplinarios.</t>
  </si>
  <si>
    <t>La profesional de Asuntos Jurídicos y Disciplinarios cada vez que se requiera, verificará que toda la información que se genere en el desarrollo de los procesos disciplinarios se digitalicen y se suban al Drive  Institucional, con el fin de contar con la información en tiempo real, únicamente para el Secretario General y el profesional de Asuntos Jurídicos y Disciplinarios.
Debido a la naturaleza de este control, no aplica decisión sobre la desviación.</t>
  </si>
  <si>
    <r>
      <t xml:space="preserve">Guardar en carpeta </t>
    </r>
    <r>
      <rPr>
        <i/>
        <sz val="11"/>
        <rFont val="Arial Narrow"/>
        <family val="2"/>
      </rPr>
      <t>OneDrive</t>
    </r>
    <r>
      <rPr>
        <sz val="11"/>
        <rFont val="Arial Narrow"/>
        <family val="2"/>
      </rPr>
      <t xml:space="preserve"> - Escuela Tecnologica Instituto Tecnico Central del computador,  todos los documentos procesales que se van profiriendo, y que automaticamente serán subidos a la nube y se guardará registro digital</t>
    </r>
  </si>
  <si>
    <t>La profesional de Asuntos Jurídicos y Disciplinarios cada vez que se requiera, verificará que toda la información física que se genere en el desarrollo de los procesos disciplinarios se archive dentro de las carpetas que corresponden a cada proceso, y se resguarda en los archivadores de su oficina con candado, con el fin de evitar su hurto o pérdida.
En caso de que se llegue a perder un expediente, la profesional de Asuntos Jurídicos y Disciplinarios deberá realizar la reconstrucción del expediente conforme a las disposiciones de la Ley 1952 de 2019.</t>
  </si>
  <si>
    <t>Expedientes en físico, resguardados.</t>
  </si>
  <si>
    <t>Mantener resguardados los expedientes</t>
  </si>
  <si>
    <t>Profesional Asuntos Jurídicos y Disciplinarios</t>
  </si>
  <si>
    <t xml:space="preserve"> El riesgo afecta jurídica y disciplinariamente a la Entidad, así como a algunos usuarios de relevancia frente al logro de los objetivos institucionales</t>
  </si>
  <si>
    <t>Fecha de actualización   31/01/2024</t>
  </si>
  <si>
    <t>01 de enero de 2024</t>
  </si>
  <si>
    <t>13-09 de 2024 hasta diciembre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</si>
</sst>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12"/>
      <name val="Arial"/>
      <family val="2"/>
    </font>
    <font>
      <sz val="14"/>
      <name val="Arial Narrow"/>
      <family val="2"/>
    </font>
    <font>
      <b/>
      <sz val="12"/>
      <name val="Arial "/>
    </font>
    <font>
      <b/>
      <sz val="22"/>
      <name val="Arial Narrow"/>
      <family val="2"/>
    </font>
    <font>
      <b/>
      <sz val="18"/>
      <name val="Arial Narrow"/>
      <family val="2"/>
    </font>
    <font>
      <sz val="6"/>
      <name val="Arial"/>
      <family val="2"/>
    </font>
    <font>
      <b/>
      <sz val="14"/>
      <name val="Arial"/>
      <family val="2"/>
    </font>
    <font>
      <sz val="14"/>
      <name val="Arial"/>
      <family val="2"/>
    </font>
    <font>
      <i/>
      <sz val="11"/>
      <name val="Arial Narrow"/>
      <family val="2"/>
    </font>
    <font>
      <i/>
      <sz val="10"/>
      <name val="Arial Narrow"/>
      <family val="2"/>
    </font>
    <font>
      <b/>
      <sz val="12"/>
      <color theme="0"/>
      <name val="Arial Narrow"/>
      <family val="2"/>
    </font>
    <font>
      <b/>
      <sz val="12"/>
      <color theme="0"/>
      <name val="Arial"/>
      <family val="2"/>
    </font>
    <font>
      <sz val="11"/>
      <color theme="0"/>
      <name val="Arial Narrow"/>
      <family val="2"/>
    </font>
    <font>
      <b/>
      <sz val="10"/>
      <color theme="0"/>
      <name val="Arial Narrow"/>
      <family val="2"/>
    </font>
    <font>
      <sz val="10"/>
      <color theme="1"/>
      <name val="Arial Narrow"/>
      <family val="2"/>
    </font>
    <font>
      <sz val="11"/>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0">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indexed="64"/>
      </right>
      <top/>
      <bottom/>
      <diagonal/>
    </border>
  </borders>
  <cellStyleXfs count="5">
    <xf numFmtId="0" fontId="0" fillId="0" borderId="0"/>
    <xf numFmtId="9" fontId="12" fillId="0" borderId="0" applyFont="0" applyFill="0" applyBorder="0" applyAlignment="0" applyProtection="0"/>
    <xf numFmtId="0" fontId="43" fillId="0" borderId="0"/>
    <xf numFmtId="0" fontId="44" fillId="0" borderId="0"/>
    <xf numFmtId="0" fontId="4" fillId="0" borderId="0"/>
  </cellStyleXfs>
  <cellXfs count="428">
    <xf numFmtId="0" fontId="0" fillId="0" borderId="0" xfId="0"/>
    <xf numFmtId="0" fontId="4" fillId="0" borderId="0" xfId="0" applyFont="1"/>
    <xf numFmtId="0" fontId="2" fillId="0" borderId="1" xfId="0" applyFont="1" applyBorder="1" applyAlignment="1">
      <alignment horizontal="left" vertical="center" wrapText="1" indent="1" readingOrder="1"/>
    </xf>
    <xf numFmtId="0" fontId="6" fillId="0" borderId="0" xfId="0" applyFont="1" applyAlignment="1">
      <alignment horizontal="center" vertical="center" wrapText="1"/>
    </xf>
    <xf numFmtId="0" fontId="7" fillId="6" borderId="0" xfId="0" applyFont="1" applyFill="1" applyAlignment="1">
      <alignment horizontal="center" vertical="center" wrapText="1" readingOrder="1"/>
    </xf>
    <xf numFmtId="0" fontId="8" fillId="5" borderId="4" xfId="0" applyFont="1" applyFill="1" applyBorder="1" applyAlignment="1">
      <alignment horizontal="center" vertical="center" wrapText="1" readingOrder="1"/>
    </xf>
    <xf numFmtId="0" fontId="8" fillId="0" borderId="4" xfId="0" applyFont="1" applyBorder="1" applyAlignment="1">
      <alignment horizontal="justify" vertical="center" wrapText="1" readingOrder="1"/>
    </xf>
    <xf numFmtId="9" fontId="8" fillId="0" borderId="4" xfId="0" applyNumberFormat="1" applyFont="1" applyBorder="1" applyAlignment="1">
      <alignment horizontal="center" vertical="center" wrapText="1" readingOrder="1"/>
    </xf>
    <xf numFmtId="0" fontId="8" fillId="7" borderId="1" xfId="0" applyFont="1" applyFill="1" applyBorder="1" applyAlignment="1">
      <alignment horizontal="center" vertical="center" wrapText="1" readingOrder="1"/>
    </xf>
    <xf numFmtId="0" fontId="8" fillId="0" borderId="1" xfId="0" applyFont="1" applyBorder="1" applyAlignment="1">
      <alignment horizontal="justify" vertical="center" wrapText="1" readingOrder="1"/>
    </xf>
    <xf numFmtId="9" fontId="8" fillId="0" borderId="1" xfId="0" applyNumberFormat="1" applyFont="1" applyBorder="1" applyAlignment="1">
      <alignment horizontal="center" vertical="center" wrapText="1" readingOrder="1"/>
    </xf>
    <xf numFmtId="0" fontId="8" fillId="4"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readingOrder="1"/>
    </xf>
    <xf numFmtId="0" fontId="9" fillId="9" borderId="1" xfId="0" applyFont="1" applyFill="1" applyBorder="1" applyAlignment="1">
      <alignment horizontal="center" vertical="center" wrapText="1" readingOrder="1"/>
    </xf>
    <xf numFmtId="0" fontId="13" fillId="0" borderId="0" xfId="0" applyFont="1"/>
    <xf numFmtId="0" fontId="11" fillId="0" borderId="0" xfId="0" applyFont="1"/>
    <xf numFmtId="0" fontId="24" fillId="0" borderId="0" xfId="0" applyFont="1" applyAlignment="1">
      <alignment vertical="center"/>
    </xf>
    <xf numFmtId="0" fontId="25" fillId="0" borderId="0" xfId="0" applyFont="1"/>
    <xf numFmtId="0" fontId="23" fillId="0" borderId="0" xfId="0" applyFont="1"/>
    <xf numFmtId="0" fontId="0" fillId="0" borderId="0" xfId="0" pivotButton="1"/>
    <xf numFmtId="0" fontId="10" fillId="0" borderId="0" xfId="0" applyFont="1" applyAlignment="1">
      <alignment horizontal="justify" vertical="center" wrapText="1" readingOrder="1"/>
    </xf>
    <xf numFmtId="0" fontId="26" fillId="0" borderId="0" xfId="0" applyFont="1"/>
    <xf numFmtId="0" fontId="28" fillId="6" borderId="0" xfId="0" applyFont="1" applyFill="1" applyAlignment="1">
      <alignment horizontal="center" vertical="center" wrapText="1" readingOrder="1"/>
    </xf>
    <xf numFmtId="0" fontId="29" fillId="0" borderId="4" xfId="0" applyFont="1" applyBorder="1" applyAlignment="1">
      <alignment horizontal="justify" vertical="center" wrapText="1" readingOrder="1"/>
    </xf>
    <xf numFmtId="0" fontId="29" fillId="0" borderId="1" xfId="0" applyFont="1" applyBorder="1" applyAlignment="1">
      <alignment horizontal="justify" vertical="center" wrapText="1" readingOrder="1"/>
    </xf>
    <xf numFmtId="0" fontId="29" fillId="5" borderId="4" xfId="0" applyFont="1" applyFill="1" applyBorder="1" applyAlignment="1">
      <alignment horizontal="center" vertical="center" wrapText="1" readingOrder="1"/>
    </xf>
    <xf numFmtId="0" fontId="29" fillId="7" borderId="1" xfId="0" applyFont="1" applyFill="1" applyBorder="1" applyAlignment="1">
      <alignment horizontal="center" vertical="center" wrapText="1" readingOrder="1"/>
    </xf>
    <xf numFmtId="0" fontId="29" fillId="4" borderId="1" xfId="0" applyFont="1" applyFill="1" applyBorder="1" applyAlignment="1">
      <alignment horizontal="center" vertical="center" wrapText="1" readingOrder="1"/>
    </xf>
    <xf numFmtId="0" fontId="29" fillId="8" borderId="1" xfId="0" applyFont="1" applyFill="1" applyBorder="1" applyAlignment="1">
      <alignment horizontal="center" vertical="center" wrapText="1" readingOrder="1"/>
    </xf>
    <xf numFmtId="0" fontId="30" fillId="9" borderId="1" xfId="0" applyFont="1" applyFill="1" applyBorder="1" applyAlignment="1">
      <alignment horizontal="center" vertical="center" wrapText="1" readingOrder="1"/>
    </xf>
    <xf numFmtId="0" fontId="29" fillId="0" borderId="4" xfId="0" applyFont="1" applyBorder="1" applyAlignment="1">
      <alignment horizontal="center" vertical="center" wrapText="1" readingOrder="1"/>
    </xf>
    <xf numFmtId="0" fontId="29" fillId="0" borderId="1" xfId="0" applyFont="1" applyBorder="1" applyAlignment="1">
      <alignment horizontal="center" vertical="center" wrapText="1" readingOrder="1"/>
    </xf>
    <xf numFmtId="0" fontId="17" fillId="11" borderId="5" xfId="0" applyFont="1" applyFill="1" applyBorder="1" applyAlignment="1" applyProtection="1">
      <alignment horizontal="center" vertical="center" wrapText="1" readingOrder="1"/>
      <protection hidden="1"/>
    </xf>
    <xf numFmtId="0" fontId="17" fillId="11" borderId="12" xfId="0" applyFont="1" applyFill="1" applyBorder="1" applyAlignment="1" applyProtection="1">
      <alignment horizontal="center" vertical="center" wrapText="1" readingOrder="1"/>
      <protection hidden="1"/>
    </xf>
    <xf numFmtId="0" fontId="17" fillId="11" borderId="6" xfId="0" applyFont="1" applyFill="1" applyBorder="1" applyAlignment="1" applyProtection="1">
      <alignment horizontal="center" vertical="center" wrapText="1" readingOrder="1"/>
      <protection hidden="1"/>
    </xf>
    <xf numFmtId="0" fontId="17" fillId="12" borderId="5" xfId="0" applyFont="1" applyFill="1" applyBorder="1" applyAlignment="1" applyProtection="1">
      <alignment horizontal="center" wrapText="1" readingOrder="1"/>
      <protection hidden="1"/>
    </xf>
    <xf numFmtId="0" fontId="17" fillId="12" borderId="12" xfId="0" applyFont="1" applyFill="1" applyBorder="1" applyAlignment="1" applyProtection="1">
      <alignment horizontal="center" wrapText="1" readingOrder="1"/>
      <protection hidden="1"/>
    </xf>
    <xf numFmtId="0" fontId="17" fillId="12" borderId="6" xfId="0" applyFont="1" applyFill="1" applyBorder="1" applyAlignment="1" applyProtection="1">
      <alignment horizontal="center" wrapText="1" readingOrder="1"/>
      <protection hidden="1"/>
    </xf>
    <xf numFmtId="0" fontId="17" fillId="11" borderId="7" xfId="0" applyFont="1" applyFill="1" applyBorder="1" applyAlignment="1" applyProtection="1">
      <alignment horizontal="center" vertical="center" wrapText="1" readingOrder="1"/>
      <protection hidden="1"/>
    </xf>
    <xf numFmtId="0" fontId="17" fillId="11" borderId="8" xfId="0" applyFont="1" applyFill="1" applyBorder="1" applyAlignment="1" applyProtection="1">
      <alignment horizontal="center" vertical="center" wrapText="1" readingOrder="1"/>
      <protection hidden="1"/>
    </xf>
    <xf numFmtId="0" fontId="17" fillId="12" borderId="7" xfId="0" applyFont="1" applyFill="1" applyBorder="1" applyAlignment="1" applyProtection="1">
      <alignment horizontal="center" wrapText="1" readingOrder="1"/>
      <protection hidden="1"/>
    </xf>
    <xf numFmtId="0" fontId="17" fillId="12" borderId="8" xfId="0" applyFont="1" applyFill="1" applyBorder="1" applyAlignment="1" applyProtection="1">
      <alignment horizontal="center" wrapText="1" readingOrder="1"/>
      <protection hidden="1"/>
    </xf>
    <xf numFmtId="0" fontId="17" fillId="11" borderId="9" xfId="0" applyFont="1" applyFill="1" applyBorder="1" applyAlignment="1" applyProtection="1">
      <alignment horizontal="center" vertical="center" wrapText="1" readingOrder="1"/>
      <protection hidden="1"/>
    </xf>
    <xf numFmtId="0" fontId="17" fillId="11" borderId="11" xfId="0" applyFont="1" applyFill="1" applyBorder="1" applyAlignment="1" applyProtection="1">
      <alignment horizontal="center" vertical="center" wrapText="1" readingOrder="1"/>
      <protection hidden="1"/>
    </xf>
    <xf numFmtId="0" fontId="17" fillId="11" borderId="10" xfId="0" applyFont="1" applyFill="1" applyBorder="1" applyAlignment="1" applyProtection="1">
      <alignment horizontal="center" vertical="center" wrapText="1" readingOrder="1"/>
      <protection hidden="1"/>
    </xf>
    <xf numFmtId="0" fontId="17" fillId="12" borderId="9" xfId="0" applyFont="1" applyFill="1" applyBorder="1" applyAlignment="1" applyProtection="1">
      <alignment horizontal="center" wrapText="1" readingOrder="1"/>
      <protection hidden="1"/>
    </xf>
    <xf numFmtId="0" fontId="17" fillId="12" borderId="11" xfId="0" applyFont="1" applyFill="1" applyBorder="1" applyAlignment="1" applyProtection="1">
      <alignment horizontal="center" wrapText="1" readingOrder="1"/>
      <protection hidden="1"/>
    </xf>
    <xf numFmtId="0" fontId="17" fillId="12" borderId="10" xfId="0" applyFont="1" applyFill="1" applyBorder="1" applyAlignment="1" applyProtection="1">
      <alignment horizontal="center" wrapText="1" readingOrder="1"/>
      <protection hidden="1"/>
    </xf>
    <xf numFmtId="0" fontId="17" fillId="13" borderId="5" xfId="0" applyFont="1" applyFill="1" applyBorder="1" applyAlignment="1" applyProtection="1">
      <alignment horizontal="center" wrapText="1" readingOrder="1"/>
      <protection hidden="1"/>
    </xf>
    <xf numFmtId="0" fontId="17" fillId="13" borderId="12" xfId="0" applyFont="1" applyFill="1" applyBorder="1" applyAlignment="1" applyProtection="1">
      <alignment horizontal="center" wrapText="1" readingOrder="1"/>
      <protection hidden="1"/>
    </xf>
    <xf numFmtId="0" fontId="17" fillId="13" borderId="6" xfId="0" applyFont="1" applyFill="1" applyBorder="1" applyAlignment="1" applyProtection="1">
      <alignment horizontal="center" wrapText="1" readingOrder="1"/>
      <protection hidden="1"/>
    </xf>
    <xf numFmtId="0" fontId="17" fillId="13" borderId="7" xfId="0" applyFont="1" applyFill="1" applyBorder="1" applyAlignment="1" applyProtection="1">
      <alignment horizontal="center" wrapText="1" readingOrder="1"/>
      <protection hidden="1"/>
    </xf>
    <xf numFmtId="0" fontId="17" fillId="13" borderId="8" xfId="0" applyFont="1" applyFill="1" applyBorder="1" applyAlignment="1" applyProtection="1">
      <alignment horizontal="center" wrapText="1" readingOrder="1"/>
      <protection hidden="1"/>
    </xf>
    <xf numFmtId="0" fontId="17" fillId="13" borderId="9" xfId="0" applyFont="1" applyFill="1" applyBorder="1" applyAlignment="1" applyProtection="1">
      <alignment horizontal="center" wrapText="1" readingOrder="1"/>
      <protection hidden="1"/>
    </xf>
    <xf numFmtId="0" fontId="17" fillId="13" borderId="11" xfId="0" applyFont="1" applyFill="1" applyBorder="1" applyAlignment="1" applyProtection="1">
      <alignment horizontal="center" wrapText="1" readingOrder="1"/>
      <protection hidden="1"/>
    </xf>
    <xf numFmtId="0" fontId="17" fillId="13" borderId="10" xfId="0" applyFont="1" applyFill="1" applyBorder="1" applyAlignment="1" applyProtection="1">
      <alignment horizontal="center" wrapText="1" readingOrder="1"/>
      <protection hidden="1"/>
    </xf>
    <xf numFmtId="0" fontId="17" fillId="5" borderId="5" xfId="0" applyFont="1" applyFill="1" applyBorder="1" applyAlignment="1" applyProtection="1">
      <alignment horizontal="center" wrapText="1" readingOrder="1"/>
      <protection hidden="1"/>
    </xf>
    <xf numFmtId="0" fontId="17" fillId="5" borderId="12" xfId="0" applyFont="1" applyFill="1" applyBorder="1" applyAlignment="1" applyProtection="1">
      <alignment horizontal="center" wrapText="1" readingOrder="1"/>
      <protection hidden="1"/>
    </xf>
    <xf numFmtId="0" fontId="17" fillId="5" borderId="6" xfId="0" applyFont="1" applyFill="1" applyBorder="1" applyAlignment="1" applyProtection="1">
      <alignment horizontal="center" wrapText="1" readingOrder="1"/>
      <protection hidden="1"/>
    </xf>
    <xf numFmtId="0" fontId="17" fillId="5" borderId="7" xfId="0" applyFont="1" applyFill="1" applyBorder="1" applyAlignment="1" applyProtection="1">
      <alignment horizontal="center" wrapText="1" readingOrder="1"/>
      <protection hidden="1"/>
    </xf>
    <xf numFmtId="0" fontId="17" fillId="5" borderId="8" xfId="0" applyFont="1" applyFill="1" applyBorder="1" applyAlignment="1" applyProtection="1">
      <alignment horizontal="center" wrapText="1" readingOrder="1"/>
      <protection hidden="1"/>
    </xf>
    <xf numFmtId="0" fontId="17" fillId="5" borderId="9" xfId="0" applyFont="1" applyFill="1" applyBorder="1" applyAlignment="1" applyProtection="1">
      <alignment horizontal="center" wrapText="1" readingOrder="1"/>
      <protection hidden="1"/>
    </xf>
    <xf numFmtId="0" fontId="17" fillId="5" borderId="11" xfId="0" applyFont="1" applyFill="1" applyBorder="1" applyAlignment="1" applyProtection="1">
      <alignment horizontal="center" wrapText="1" readingOrder="1"/>
      <protection hidden="1"/>
    </xf>
    <xf numFmtId="0" fontId="17" fillId="5" borderId="10" xfId="0" applyFont="1" applyFill="1" applyBorder="1" applyAlignment="1" applyProtection="1">
      <alignment horizontal="center" wrapText="1" readingOrder="1"/>
      <protection hidden="1"/>
    </xf>
    <xf numFmtId="0" fontId="0" fillId="3" borderId="0" xfId="0" applyFill="1"/>
    <xf numFmtId="0" fontId="45" fillId="3" borderId="39" xfId="2" applyFont="1" applyFill="1" applyBorder="1"/>
    <xf numFmtId="0" fontId="45" fillId="3" borderId="40" xfId="2" applyFont="1" applyFill="1" applyBorder="1"/>
    <xf numFmtId="0" fontId="45" fillId="3" borderId="41" xfId="2" applyFont="1" applyFill="1" applyBorder="1"/>
    <xf numFmtId="0" fontId="14" fillId="3" borderId="0" xfId="0" applyFont="1" applyFill="1" applyAlignment="1">
      <alignment vertical="center"/>
    </xf>
    <xf numFmtId="0" fontId="4" fillId="3" borderId="0" xfId="0" applyFont="1" applyFill="1"/>
    <xf numFmtId="0" fontId="32" fillId="3" borderId="0" xfId="0" applyFont="1" applyFill="1"/>
    <xf numFmtId="0" fontId="33" fillId="3" borderId="22" xfId="0" applyFont="1" applyFill="1" applyBorder="1" applyAlignment="1">
      <alignment horizontal="center" vertical="center" wrapText="1" readingOrder="1"/>
    </xf>
    <xf numFmtId="0" fontId="34" fillId="3" borderId="22" xfId="0" applyFont="1" applyFill="1" applyBorder="1" applyAlignment="1">
      <alignment horizontal="justify" vertical="center" wrapText="1" readingOrder="1"/>
    </xf>
    <xf numFmtId="9" fontId="33" fillId="3" borderId="31" xfId="0" applyNumberFormat="1" applyFont="1" applyFill="1" applyBorder="1" applyAlignment="1">
      <alignment horizontal="center" vertical="center" wrapText="1" readingOrder="1"/>
    </xf>
    <xf numFmtId="0" fontId="33" fillId="3" borderId="21" xfId="0" applyFont="1" applyFill="1" applyBorder="1" applyAlignment="1">
      <alignment horizontal="center" vertical="center" wrapText="1" readingOrder="1"/>
    </xf>
    <xf numFmtId="0" fontId="34" fillId="3" borderId="21" xfId="0" applyFont="1" applyFill="1" applyBorder="1" applyAlignment="1">
      <alignment horizontal="justify" vertical="center" wrapText="1" readingOrder="1"/>
    </xf>
    <xf numFmtId="9" fontId="33" fillId="3" borderId="26" xfId="0" applyNumberFormat="1" applyFont="1" applyFill="1" applyBorder="1" applyAlignment="1">
      <alignment horizontal="center" vertical="center" wrapText="1" readingOrder="1"/>
    </xf>
    <xf numFmtId="0" fontId="34" fillId="3" borderId="26" xfId="0" applyFont="1" applyFill="1" applyBorder="1" applyAlignment="1">
      <alignment horizontal="center" vertical="center" wrapText="1" readingOrder="1"/>
    </xf>
    <xf numFmtId="0" fontId="33" fillId="3" borderId="28" xfId="0" applyFont="1" applyFill="1" applyBorder="1" applyAlignment="1">
      <alignment horizontal="center" vertical="center" wrapText="1" readingOrder="1"/>
    </xf>
    <xf numFmtId="0" fontId="34" fillId="3" borderId="28" xfId="0" applyFont="1" applyFill="1" applyBorder="1" applyAlignment="1">
      <alignment horizontal="justify" vertical="center" wrapText="1" readingOrder="1"/>
    </xf>
    <xf numFmtId="0" fontId="34" fillId="3" borderId="29" xfId="0" applyFont="1" applyFill="1" applyBorder="1" applyAlignment="1">
      <alignment horizontal="center" vertical="center" wrapText="1" readingOrder="1"/>
    </xf>
    <xf numFmtId="0" fontId="42" fillId="3" borderId="0" xfId="0" applyFont="1" applyFill="1"/>
    <xf numFmtId="0" fontId="33" fillId="15" borderId="33" xfId="0" applyFont="1" applyFill="1" applyBorder="1" applyAlignment="1">
      <alignment horizontal="center" vertical="center" wrapText="1" readingOrder="1"/>
    </xf>
    <xf numFmtId="0" fontId="33" fillId="15" borderId="34" xfId="0" applyFont="1" applyFill="1" applyBorder="1" applyAlignment="1">
      <alignment horizontal="center" vertical="center" wrapText="1" readingOrder="1"/>
    </xf>
    <xf numFmtId="0" fontId="11" fillId="3" borderId="0" xfId="0" applyFont="1" applyFill="1"/>
    <xf numFmtId="0" fontId="27" fillId="3" borderId="0" xfId="0" applyFont="1" applyFill="1" applyAlignment="1">
      <alignment horizontal="center" vertical="center" wrapText="1"/>
    </xf>
    <xf numFmtId="0" fontId="10" fillId="3" borderId="0" xfId="0" applyFont="1" applyFill="1" applyAlignment="1">
      <alignment horizontal="justify" vertical="center" wrapText="1" readingOrder="1"/>
    </xf>
    <xf numFmtId="0" fontId="3" fillId="3" borderId="0" xfId="0" applyFont="1" applyFill="1" applyAlignment="1">
      <alignment vertical="center"/>
    </xf>
    <xf numFmtId="0" fontId="13" fillId="3" borderId="0" xfId="0" applyFont="1" applyFill="1"/>
    <xf numFmtId="0" fontId="3" fillId="3" borderId="0" xfId="0" applyFont="1" applyFill="1" applyAlignment="1">
      <alignment horizontal="left" vertical="center"/>
    </xf>
    <xf numFmtId="0" fontId="45" fillId="3" borderId="7" xfId="2" applyFont="1" applyFill="1" applyBorder="1"/>
    <xf numFmtId="0" fontId="50" fillId="3" borderId="0" xfId="0" applyFont="1" applyFill="1" applyAlignment="1">
      <alignment horizontal="left" vertical="center" wrapText="1"/>
    </xf>
    <xf numFmtId="0" fontId="51" fillId="3" borderId="0" xfId="0" applyFont="1" applyFill="1" applyAlignment="1">
      <alignment horizontal="left" vertical="top" wrapText="1"/>
    </xf>
    <xf numFmtId="0" fontId="45" fillId="3" borderId="0" xfId="2" applyFont="1" applyFill="1"/>
    <xf numFmtId="0" fontId="45" fillId="3" borderId="8" xfId="2" applyFont="1" applyFill="1" applyBorder="1"/>
    <xf numFmtId="0" fontId="45" fillId="3" borderId="9" xfId="2" applyFont="1" applyFill="1" applyBorder="1"/>
    <xf numFmtId="0" fontId="45" fillId="3" borderId="11" xfId="2" applyFont="1" applyFill="1" applyBorder="1"/>
    <xf numFmtId="0" fontId="45" fillId="3" borderId="10" xfId="2" applyFont="1" applyFill="1" applyBorder="1"/>
    <xf numFmtId="0" fontId="49" fillId="3" borderId="0" xfId="2" applyFont="1" applyFill="1" applyAlignment="1">
      <alignment horizontal="left" vertical="center" wrapText="1"/>
    </xf>
    <xf numFmtId="0" fontId="45" fillId="3" borderId="0" xfId="2" applyFont="1" applyFill="1" applyAlignment="1">
      <alignment horizontal="left" vertical="center" wrapText="1"/>
    </xf>
    <xf numFmtId="0" fontId="45" fillId="3" borderId="0" xfId="2" quotePrefix="1" applyFont="1" applyFill="1" applyAlignment="1">
      <alignment horizontal="left" vertical="center" wrapText="1"/>
    </xf>
    <xf numFmtId="0" fontId="47" fillId="3" borderId="7" xfId="2" quotePrefix="1" applyFont="1" applyFill="1" applyBorder="1" applyAlignment="1">
      <alignment horizontal="left" vertical="top" wrapText="1"/>
    </xf>
    <xf numFmtId="0" fontId="48" fillId="3" borderId="0" xfId="2" quotePrefix="1" applyFont="1" applyFill="1" applyAlignment="1">
      <alignment horizontal="left" vertical="top" wrapText="1"/>
    </xf>
    <xf numFmtId="0" fontId="48" fillId="3" borderId="8" xfId="2" quotePrefix="1" applyFont="1" applyFill="1" applyBorder="1" applyAlignment="1">
      <alignment horizontal="left" vertical="top" wrapText="1"/>
    </xf>
    <xf numFmtId="0" fontId="43" fillId="0" borderId="7" xfId="0" applyFont="1" applyBorder="1" applyAlignment="1">
      <alignment vertical="center" wrapText="1"/>
    </xf>
    <xf numFmtId="0" fontId="43" fillId="0" borderId="0" xfId="0" applyFont="1" applyAlignment="1">
      <alignment vertical="center" wrapText="1"/>
    </xf>
    <xf numFmtId="0" fontId="55"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left" vertical="center" wrapText="1"/>
    </xf>
    <xf numFmtId="0" fontId="54" fillId="0" borderId="67" xfId="0" applyFont="1" applyBorder="1" applyAlignment="1">
      <alignment horizontal="left" vertical="center"/>
    </xf>
    <xf numFmtId="0" fontId="54" fillId="0" borderId="66" xfId="0" applyFont="1" applyBorder="1" applyAlignment="1">
      <alignment horizontal="left" vertical="center"/>
    </xf>
    <xf numFmtId="0" fontId="54" fillId="0" borderId="63" xfId="0" applyFont="1" applyBorder="1" applyAlignment="1">
      <alignment horizontal="left" vertical="center"/>
    </xf>
    <xf numFmtId="0" fontId="54" fillId="0" borderId="64" xfId="0" applyFont="1" applyBorder="1" applyAlignment="1">
      <alignment horizontal="left" vertical="center"/>
    </xf>
    <xf numFmtId="0" fontId="54" fillId="0" borderId="68" xfId="0" applyFont="1" applyBorder="1" applyAlignment="1">
      <alignment horizontal="left" vertical="center"/>
    </xf>
    <xf numFmtId="0" fontId="54" fillId="0" borderId="65" xfId="0" applyFont="1" applyBorder="1" applyAlignment="1">
      <alignment horizontal="left" vertical="center"/>
    </xf>
    <xf numFmtId="0" fontId="57" fillId="0" borderId="72" xfId="0" applyFont="1" applyBorder="1" applyAlignment="1">
      <alignment horizontal="left" vertical="center"/>
    </xf>
    <xf numFmtId="0" fontId="57" fillId="0" borderId="71" xfId="0" applyFont="1" applyBorder="1" applyAlignment="1">
      <alignment horizontal="left" vertical="center"/>
    </xf>
    <xf numFmtId="0" fontId="57" fillId="0" borderId="73" xfId="0" applyFont="1" applyBorder="1" applyAlignment="1">
      <alignment horizontal="left" vertical="center"/>
    </xf>
    <xf numFmtId="0" fontId="55" fillId="0" borderId="71" xfId="0" applyFont="1" applyBorder="1" applyAlignment="1">
      <alignment horizontal="left" vertical="center"/>
    </xf>
    <xf numFmtId="0" fontId="55" fillId="0" borderId="73" xfId="0" applyFont="1" applyBorder="1" applyAlignment="1">
      <alignment horizontal="left" vertical="center"/>
    </xf>
    <xf numFmtId="0" fontId="55" fillId="0" borderId="72" xfId="0" applyFont="1" applyBorder="1" applyAlignment="1">
      <alignment horizontal="left" vertical="center"/>
    </xf>
    <xf numFmtId="0" fontId="57" fillId="0" borderId="71" xfId="0" applyFont="1" applyBorder="1" applyAlignment="1">
      <alignment horizontal="left" vertical="center" wrapText="1"/>
    </xf>
    <xf numFmtId="0" fontId="1" fillId="0" borderId="21" xfId="0" applyFont="1" applyBorder="1" applyAlignment="1" applyProtection="1">
      <alignment horizontal="center" vertical="center" wrapText="1"/>
      <protection locked="0"/>
    </xf>
    <xf numFmtId="9" fontId="1" fillId="0" borderId="21" xfId="0" applyNumberFormat="1" applyFont="1" applyBorder="1" applyAlignment="1" applyProtection="1">
      <alignment horizontal="center" vertical="top"/>
      <protection hidden="1"/>
    </xf>
    <xf numFmtId="14" fontId="1" fillId="0" borderId="21" xfId="0" applyNumberFormat="1"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14" fontId="1" fillId="0" borderId="21" xfId="0" applyNumberFormat="1" applyFont="1" applyBorder="1" applyAlignment="1" applyProtection="1">
      <alignment horizontal="center" vertical="center"/>
      <protection locked="0"/>
    </xf>
    <xf numFmtId="0" fontId="1" fillId="0" borderId="0" xfId="0" applyFont="1"/>
    <xf numFmtId="0" fontId="1" fillId="0" borderId="21" xfId="0" applyFont="1" applyBorder="1" applyAlignment="1" applyProtection="1">
      <alignment horizontal="left" vertical="center" wrapText="1"/>
      <protection locked="0"/>
    </xf>
    <xf numFmtId="0" fontId="1" fillId="0" borderId="21" xfId="0" applyFont="1" applyBorder="1" applyAlignment="1">
      <alignment horizontal="center" vertical="center"/>
    </xf>
    <xf numFmtId="0" fontId="45" fillId="0" borderId="21" xfId="0" applyFont="1" applyBorder="1" applyAlignment="1" applyProtection="1">
      <alignment horizontal="justify" vertical="center" wrapText="1"/>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textRotation="90"/>
      <protection locked="0"/>
    </xf>
    <xf numFmtId="9" fontId="1" fillId="0" borderId="21" xfId="0" applyNumberFormat="1" applyFont="1" applyBorder="1" applyAlignment="1" applyProtection="1">
      <alignment horizontal="center" vertical="center"/>
      <protection hidden="1"/>
    </xf>
    <xf numFmtId="164" fontId="1" fillId="0" borderId="21" xfId="1" applyNumberFormat="1" applyFont="1" applyFill="1" applyBorder="1" applyAlignment="1">
      <alignment horizontal="center" vertical="center"/>
    </xf>
    <xf numFmtId="0" fontId="48" fillId="0" borderId="21" xfId="0" applyFont="1" applyBorder="1" applyAlignment="1" applyProtection="1">
      <alignment horizontal="center" vertical="center" textRotation="90" wrapText="1"/>
      <protection hidden="1"/>
    </xf>
    <xf numFmtId="0" fontId="1" fillId="0" borderId="75" xfId="0" applyFont="1" applyBorder="1" applyAlignment="1" applyProtection="1">
      <alignment horizontal="center" vertical="center" wrapText="1"/>
      <protection locked="0"/>
    </xf>
    <xf numFmtId="0" fontId="55" fillId="0" borderId="71" xfId="0" applyFont="1" applyBorder="1" applyAlignment="1">
      <alignment horizontal="left" vertical="center" wrapText="1"/>
    </xf>
    <xf numFmtId="0" fontId="59" fillId="7" borderId="73" xfId="0" applyFont="1" applyFill="1" applyBorder="1" applyAlignment="1">
      <alignment horizontal="center" vertical="center"/>
    </xf>
    <xf numFmtId="0" fontId="1" fillId="3" borderId="0" xfId="0" applyFont="1" applyFill="1"/>
    <xf numFmtId="0" fontId="40" fillId="7" borderId="21" xfId="0" applyFont="1" applyFill="1" applyBorder="1" applyAlignment="1">
      <alignment horizontal="center" vertical="center" wrapText="1"/>
    </xf>
    <xf numFmtId="0" fontId="48" fillId="3" borderId="0" xfId="0" applyFont="1" applyFill="1" applyAlignment="1">
      <alignment horizontal="center" vertical="center"/>
    </xf>
    <xf numFmtId="0" fontId="48" fillId="2" borderId="0" xfId="0" applyFont="1" applyFill="1" applyAlignment="1">
      <alignment horizontal="center" vertical="center"/>
    </xf>
    <xf numFmtId="0" fontId="48"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0" fontId="48" fillId="0" borderId="21" xfId="0" applyFont="1" applyBorder="1" applyAlignment="1" applyProtection="1">
      <alignment horizontal="center" vertical="center" textRotation="90"/>
      <protection hidden="1"/>
    </xf>
    <xf numFmtId="0" fontId="1" fillId="0" borderId="21" xfId="0" applyFont="1" applyBorder="1" applyAlignment="1">
      <alignment horizontal="center"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wrapText="1"/>
    </xf>
    <xf numFmtId="0" fontId="60" fillId="0" borderId="0" xfId="0" applyFont="1" applyAlignment="1">
      <alignment horizontal="center"/>
    </xf>
    <xf numFmtId="0" fontId="13" fillId="0" borderId="0" xfId="0" applyFont="1" applyAlignment="1">
      <alignment vertical="center"/>
    </xf>
    <xf numFmtId="0" fontId="62" fillId="0" borderId="74" xfId="0" applyFont="1" applyBorder="1" applyAlignment="1">
      <alignment horizontal="center" vertical="center" wrapText="1"/>
    </xf>
    <xf numFmtId="0" fontId="61" fillId="0" borderId="74" xfId="0" applyFont="1" applyBorder="1" applyAlignment="1">
      <alignment vertical="center" wrapText="1"/>
    </xf>
    <xf numFmtId="0" fontId="62" fillId="0" borderId="0" xfId="0" applyFont="1" applyAlignment="1">
      <alignment vertical="center" wrapText="1"/>
    </xf>
    <xf numFmtId="0" fontId="62"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48" fillId="0" borderId="21" xfId="0" applyFont="1" applyBorder="1" applyAlignment="1" applyProtection="1">
      <alignment horizontal="center" vertical="center"/>
      <protection hidden="1"/>
    </xf>
    <xf numFmtId="0" fontId="1" fillId="0" borderId="0" xfId="0" applyFont="1" applyAlignment="1">
      <alignment vertical="center"/>
    </xf>
    <xf numFmtId="9" fontId="1" fillId="0" borderId="75" xfId="0" applyNumberFormat="1" applyFont="1" applyBorder="1" applyAlignment="1" applyProtection="1">
      <alignment horizontal="center" vertical="center" wrapText="1"/>
      <protection hidden="1"/>
    </xf>
    <xf numFmtId="0" fontId="1" fillId="0" borderId="75" xfId="0" applyFont="1" applyBorder="1" applyAlignment="1" applyProtection="1">
      <alignment vertical="center" wrapText="1"/>
      <protection locked="0"/>
    </xf>
    <xf numFmtId="0" fontId="1" fillId="0" borderId="75" xfId="0" applyFont="1" applyBorder="1" applyAlignment="1" applyProtection="1">
      <alignment horizontal="center" vertical="center"/>
      <protection locked="0"/>
    </xf>
    <xf numFmtId="0" fontId="48" fillId="0" borderId="75" xfId="0" applyFont="1" applyBorder="1" applyAlignment="1" applyProtection="1">
      <alignment horizontal="center" vertical="center" wrapText="1"/>
      <protection hidden="1"/>
    </xf>
    <xf numFmtId="9" fontId="1" fillId="0" borderId="75" xfId="0" applyNumberFormat="1" applyFont="1" applyBorder="1" applyAlignment="1" applyProtection="1">
      <alignment horizontal="center" vertical="top" wrapText="1"/>
      <protection hidden="1"/>
    </xf>
    <xf numFmtId="0" fontId="1" fillId="0" borderId="75" xfId="0" applyFont="1" applyBorder="1" applyAlignment="1">
      <alignment horizontal="center" vertical="center"/>
    </xf>
    <xf numFmtId="0" fontId="1" fillId="0" borderId="75" xfId="0" applyFont="1" applyBorder="1" applyAlignment="1">
      <alignment horizontal="center" vertical="center" wrapText="1"/>
    </xf>
    <xf numFmtId="0" fontId="65" fillId="7" borderId="21" xfId="0" applyFont="1" applyFill="1" applyBorder="1" applyAlignment="1">
      <alignment horizontal="center" vertical="center"/>
    </xf>
    <xf numFmtId="0" fontId="66" fillId="0" borderId="72" xfId="0" applyFont="1" applyBorder="1" applyAlignment="1">
      <alignment horizontal="left" vertical="center"/>
    </xf>
    <xf numFmtId="0" fontId="65" fillId="7" borderId="22" xfId="0" applyFont="1" applyFill="1" applyBorder="1" applyAlignment="1">
      <alignment horizontal="center" vertical="center"/>
    </xf>
    <xf numFmtId="0" fontId="65" fillId="7" borderId="68" xfId="0" applyFont="1" applyFill="1" applyBorder="1" applyAlignment="1">
      <alignment horizontal="center" vertical="center"/>
    </xf>
    <xf numFmtId="0" fontId="65" fillId="7" borderId="57" xfId="0" applyFont="1" applyFill="1" applyBorder="1" applyAlignment="1">
      <alignment horizontal="center" vertical="center"/>
    </xf>
    <xf numFmtId="0" fontId="65" fillId="7" borderId="57" xfId="0" applyFont="1" applyFill="1" applyBorder="1" applyAlignment="1">
      <alignment horizontal="center" vertical="center" wrapText="1"/>
    </xf>
    <xf numFmtId="0" fontId="67" fillId="3" borderId="0" xfId="0" applyFont="1" applyFill="1"/>
    <xf numFmtId="0" fontId="67" fillId="0" borderId="0" xfId="0" applyFont="1"/>
    <xf numFmtId="0" fontId="65" fillId="7" borderId="21" xfId="0" applyFont="1" applyFill="1" applyBorder="1" applyAlignment="1">
      <alignment horizontal="center" vertical="center" wrapText="1"/>
    </xf>
    <xf numFmtId="0" fontId="68" fillId="7" borderId="21" xfId="0" applyFont="1" applyFill="1" applyBorder="1" applyAlignment="1">
      <alignment horizontal="center" vertical="center" textRotation="90"/>
    </xf>
    <xf numFmtId="9" fontId="69" fillId="0" borderId="21" xfId="0" applyNumberFormat="1" applyFont="1" applyBorder="1" applyAlignment="1" applyProtection="1">
      <alignment vertical="center" wrapText="1"/>
      <protection hidden="1"/>
    </xf>
    <xf numFmtId="9" fontId="70" fillId="0" borderId="21" xfId="0" applyNumberFormat="1"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hidden="1"/>
    </xf>
    <xf numFmtId="0" fontId="17" fillId="11" borderId="0" xfId="0" applyFont="1" applyFill="1" applyAlignment="1" applyProtection="1">
      <alignment horizontal="center" vertical="center" wrapText="1" readingOrder="1"/>
      <protection hidden="1"/>
    </xf>
    <xf numFmtId="0" fontId="17" fillId="13" borderId="0" xfId="0" applyFont="1" applyFill="1" applyAlignment="1" applyProtection="1">
      <alignment horizontal="center" wrapText="1" readingOrder="1"/>
      <protection hidden="1"/>
    </xf>
    <xf numFmtId="0" fontId="17" fillId="5" borderId="0" xfId="0" applyFont="1" applyFill="1" applyAlignment="1" applyProtection="1">
      <alignment horizontal="center" wrapText="1" readingOrder="1"/>
      <protection hidden="1"/>
    </xf>
    <xf numFmtId="0" fontId="17" fillId="12" borderId="0" xfId="0" applyFont="1" applyFill="1" applyAlignment="1" applyProtection="1">
      <alignment horizontal="center" wrapText="1" readingOrder="1"/>
      <protection hidden="1"/>
    </xf>
    <xf numFmtId="0" fontId="59" fillId="7" borderId="72" xfId="0" applyFont="1" applyFill="1" applyBorder="1" applyAlignment="1">
      <alignment horizontal="left" vertical="center"/>
    </xf>
    <xf numFmtId="0" fontId="46" fillId="14" borderId="36" xfId="2" applyFont="1" applyFill="1" applyBorder="1" applyAlignment="1">
      <alignment horizontal="center" vertical="center" wrapText="1"/>
    </xf>
    <xf numFmtId="0" fontId="46" fillId="14" borderId="37" xfId="2" applyFont="1" applyFill="1" applyBorder="1" applyAlignment="1">
      <alignment horizontal="center" vertical="center" wrapText="1"/>
    </xf>
    <xf numFmtId="0" fontId="46" fillId="14" borderId="38" xfId="2" applyFont="1" applyFill="1" applyBorder="1" applyAlignment="1">
      <alignment horizontal="center" vertical="center" wrapText="1"/>
    </xf>
    <xf numFmtId="0" fontId="45" fillId="0" borderId="7" xfId="2" quotePrefix="1" applyFont="1" applyBorder="1" applyAlignment="1">
      <alignment horizontal="left" vertical="center" wrapText="1"/>
    </xf>
    <xf numFmtId="0" fontId="45" fillId="0" borderId="0" xfId="2" quotePrefix="1" applyFont="1" applyAlignment="1">
      <alignment horizontal="left" vertical="center" wrapText="1"/>
    </xf>
    <xf numFmtId="0" fontId="45" fillId="0" borderId="8" xfId="2" quotePrefix="1" applyFont="1" applyBorder="1" applyAlignment="1">
      <alignment horizontal="left" vertical="center" wrapText="1"/>
    </xf>
    <xf numFmtId="0" fontId="45" fillId="0" borderId="56" xfId="2" quotePrefix="1" applyFont="1" applyBorder="1" applyAlignment="1">
      <alignment horizontal="left" vertical="center" wrapText="1"/>
    </xf>
    <xf numFmtId="0" fontId="45" fillId="0" borderId="57" xfId="2" quotePrefix="1" applyFont="1" applyBorder="1" applyAlignment="1">
      <alignment horizontal="left" vertical="center" wrapText="1"/>
    </xf>
    <xf numFmtId="0" fontId="45" fillId="0" borderId="58" xfId="2" quotePrefix="1" applyFont="1" applyBorder="1" applyAlignment="1">
      <alignment horizontal="left" vertical="center" wrapText="1"/>
    </xf>
    <xf numFmtId="0" fontId="47" fillId="3" borderId="39" xfId="2" quotePrefix="1" applyFont="1" applyFill="1" applyBorder="1" applyAlignment="1">
      <alignment horizontal="left" vertical="top" wrapText="1"/>
    </xf>
    <xf numFmtId="0" fontId="48" fillId="3" borderId="40" xfId="2" quotePrefix="1" applyFont="1" applyFill="1" applyBorder="1" applyAlignment="1">
      <alignment horizontal="left" vertical="top" wrapText="1"/>
    </xf>
    <xf numFmtId="0" fontId="48" fillId="3" borderId="41" xfId="2" quotePrefix="1" applyFont="1" applyFill="1" applyBorder="1" applyAlignment="1">
      <alignment horizontal="left" vertical="top" wrapText="1"/>
    </xf>
    <xf numFmtId="0" fontId="45" fillId="0" borderId="7" xfId="2" quotePrefix="1" applyFont="1" applyBorder="1" applyAlignment="1">
      <alignment horizontal="left" vertical="top" wrapText="1"/>
    </xf>
    <xf numFmtId="0" fontId="45" fillId="0" borderId="0" xfId="2" quotePrefix="1" applyFont="1" applyAlignment="1">
      <alignment horizontal="left" vertical="top" wrapText="1"/>
    </xf>
    <xf numFmtId="0" fontId="45" fillId="0" borderId="8" xfId="2" quotePrefix="1" applyFont="1" applyBorder="1" applyAlignment="1">
      <alignment horizontal="left" vertical="top" wrapText="1"/>
    </xf>
    <xf numFmtId="0" fontId="50" fillId="14" borderId="42" xfId="3" applyFont="1" applyFill="1" applyBorder="1" applyAlignment="1">
      <alignment horizontal="center" vertical="center" wrapText="1"/>
    </xf>
    <xf numFmtId="0" fontId="50" fillId="14" borderId="43" xfId="3" applyFont="1" applyFill="1" applyBorder="1" applyAlignment="1">
      <alignment horizontal="center" vertical="center" wrapText="1"/>
    </xf>
    <xf numFmtId="0" fontId="50" fillId="14" borderId="44" xfId="2" applyFont="1" applyFill="1" applyBorder="1" applyAlignment="1">
      <alignment horizontal="center" vertical="center"/>
    </xf>
    <xf numFmtId="0" fontId="50" fillId="14" borderId="45" xfId="2" applyFont="1" applyFill="1" applyBorder="1" applyAlignment="1">
      <alignment horizontal="center" vertical="center"/>
    </xf>
    <xf numFmtId="0" fontId="1" fillId="3" borderId="56" xfId="2" quotePrefix="1" applyFont="1" applyFill="1" applyBorder="1" applyAlignment="1">
      <alignment horizontal="justify" vertical="center" wrapText="1"/>
    </xf>
    <xf numFmtId="0" fontId="1" fillId="3" borderId="57" xfId="2" quotePrefix="1" applyFont="1" applyFill="1" applyBorder="1" applyAlignment="1">
      <alignment horizontal="justify" vertical="center" wrapText="1"/>
    </xf>
    <xf numFmtId="0" fontId="1" fillId="3" borderId="58" xfId="2" quotePrefix="1" applyFont="1" applyFill="1" applyBorder="1" applyAlignment="1">
      <alignment horizontal="justify" vertical="center" wrapText="1"/>
    </xf>
    <xf numFmtId="0" fontId="50" fillId="3" borderId="46" xfId="3" applyFont="1" applyFill="1" applyBorder="1" applyAlignment="1">
      <alignment horizontal="left" vertical="top" wrapText="1" readingOrder="1"/>
    </xf>
    <xf numFmtId="0" fontId="50" fillId="3" borderId="47" xfId="3" applyFont="1" applyFill="1" applyBorder="1" applyAlignment="1">
      <alignment horizontal="left" vertical="top" wrapText="1" readingOrder="1"/>
    </xf>
    <xf numFmtId="0" fontId="51" fillId="3" borderId="48" xfId="2" applyFont="1" applyFill="1" applyBorder="1" applyAlignment="1">
      <alignment horizontal="justify" vertical="center" wrapText="1"/>
    </xf>
    <xf numFmtId="0" fontId="51" fillId="3" borderId="49" xfId="2" applyFont="1" applyFill="1" applyBorder="1" applyAlignment="1">
      <alignment horizontal="justify" vertical="center" wrapText="1"/>
    </xf>
    <xf numFmtId="0" fontId="50" fillId="3" borderId="50" xfId="0" applyFont="1" applyFill="1" applyBorder="1" applyAlignment="1">
      <alignment horizontal="left" vertical="center" wrapText="1"/>
    </xf>
    <xf numFmtId="0" fontId="50" fillId="3" borderId="51" xfId="0" applyFont="1" applyFill="1" applyBorder="1" applyAlignment="1">
      <alignment horizontal="left" vertical="center" wrapText="1"/>
    </xf>
    <xf numFmtId="0" fontId="51" fillId="3" borderId="52" xfId="2" applyFont="1" applyFill="1" applyBorder="1" applyAlignment="1">
      <alignment horizontal="justify" vertical="center" wrapText="1"/>
    </xf>
    <xf numFmtId="0" fontId="51" fillId="3" borderId="53" xfId="2" applyFont="1" applyFill="1" applyBorder="1" applyAlignment="1">
      <alignment horizontal="justify" vertical="center" wrapText="1"/>
    </xf>
    <xf numFmtId="0" fontId="45" fillId="3" borderId="7" xfId="2" applyFont="1" applyFill="1" applyBorder="1" applyAlignment="1">
      <alignment horizontal="left" vertical="top" wrapText="1"/>
    </xf>
    <xf numFmtId="0" fontId="45" fillId="3" borderId="0" xfId="2" applyFont="1" applyFill="1" applyAlignment="1">
      <alignment horizontal="left" vertical="top" wrapText="1"/>
    </xf>
    <xf numFmtId="0" fontId="45" fillId="3" borderId="8" xfId="2" applyFont="1" applyFill="1" applyBorder="1" applyAlignment="1">
      <alignment horizontal="left" vertical="top" wrapText="1"/>
    </xf>
    <xf numFmtId="0" fontId="50" fillId="3" borderId="59" xfId="0" applyFont="1" applyFill="1" applyBorder="1" applyAlignment="1">
      <alignment horizontal="left" vertical="center" wrapText="1"/>
    </xf>
    <xf numFmtId="0" fontId="50" fillId="3" borderId="60" xfId="0" applyFont="1" applyFill="1" applyBorder="1" applyAlignment="1">
      <alignment horizontal="left" vertical="center" wrapText="1"/>
    </xf>
    <xf numFmtId="0" fontId="50" fillId="3" borderId="61" xfId="0" applyFont="1" applyFill="1" applyBorder="1" applyAlignment="1">
      <alignment horizontal="left" vertical="center" wrapText="1"/>
    </xf>
    <xf numFmtId="0" fontId="50" fillId="3" borderId="62" xfId="0" applyFont="1" applyFill="1" applyBorder="1" applyAlignment="1">
      <alignment horizontal="left" vertical="center" wrapText="1"/>
    </xf>
    <xf numFmtId="0" fontId="51" fillId="3" borderId="54" xfId="0" applyFont="1" applyFill="1" applyBorder="1" applyAlignment="1">
      <alignment horizontal="justify" vertical="center" wrapText="1"/>
    </xf>
    <xf numFmtId="0" fontId="51" fillId="3" borderId="55" xfId="0" applyFont="1" applyFill="1" applyBorder="1" applyAlignment="1">
      <alignment horizontal="justify" vertical="center" wrapText="1"/>
    </xf>
    <xf numFmtId="0" fontId="48" fillId="0" borderId="75" xfId="0" applyFont="1" applyBorder="1" applyAlignment="1" applyProtection="1">
      <alignment horizontal="center" vertical="top" wrapText="1"/>
      <protection hidden="1"/>
    </xf>
    <xf numFmtId="0" fontId="48" fillId="0" borderId="22" xfId="0" applyFont="1" applyBorder="1" applyAlignment="1" applyProtection="1">
      <alignment horizontal="center" vertical="top" wrapText="1"/>
      <protection hidden="1"/>
    </xf>
    <xf numFmtId="9" fontId="1" fillId="0" borderId="75" xfId="0" applyNumberFormat="1" applyFont="1" applyBorder="1" applyAlignment="1" applyProtection="1">
      <alignment horizontal="center" vertical="top" wrapText="1"/>
      <protection hidden="1"/>
    </xf>
    <xf numFmtId="9" fontId="1" fillId="0" borderId="22" xfId="0" applyNumberFormat="1" applyFont="1" applyBorder="1" applyAlignment="1" applyProtection="1">
      <alignment horizontal="center" vertical="top" wrapText="1"/>
      <protection hidden="1"/>
    </xf>
    <xf numFmtId="0" fontId="65" fillId="7" borderId="75" xfId="0" applyFont="1" applyFill="1" applyBorder="1" applyAlignment="1">
      <alignment horizontal="center" vertical="center"/>
    </xf>
    <xf numFmtId="0" fontId="65" fillId="7" borderId="22" xfId="0" applyFont="1" applyFill="1" applyBorder="1" applyAlignment="1">
      <alignment horizontal="center" vertical="center"/>
    </xf>
    <xf numFmtId="0" fontId="1" fillId="0" borderId="21" xfId="0" applyFont="1" applyBorder="1" applyAlignment="1">
      <alignment horizontal="center" vertical="center" wrapText="1"/>
    </xf>
    <xf numFmtId="0" fontId="65" fillId="7" borderId="75" xfId="0" applyFont="1" applyFill="1" applyBorder="1" applyAlignment="1">
      <alignment horizontal="center" vertical="center" textRotation="90"/>
    </xf>
    <xf numFmtId="0" fontId="65" fillId="7" borderId="22" xfId="0" applyFont="1" applyFill="1" applyBorder="1" applyAlignment="1">
      <alignment horizontal="center" vertical="center" textRotation="90"/>
    </xf>
    <xf numFmtId="0" fontId="69" fillId="0" borderId="21" xfId="0" applyFont="1" applyBorder="1" applyAlignment="1" applyProtection="1">
      <alignment horizontal="center" vertical="center" wrapText="1"/>
      <protection hidden="1"/>
    </xf>
    <xf numFmtId="0" fontId="65" fillId="7" borderId="75" xfId="0" applyFont="1" applyFill="1" applyBorder="1" applyAlignment="1">
      <alignment horizontal="center" vertical="center" wrapText="1"/>
    </xf>
    <xf numFmtId="0" fontId="65" fillId="7" borderId="22" xfId="0" applyFont="1" applyFill="1" applyBorder="1" applyAlignment="1">
      <alignment horizontal="center" vertical="center" wrapText="1"/>
    </xf>
    <xf numFmtId="0" fontId="1" fillId="0" borderId="21" xfId="0" applyFont="1" applyBorder="1" applyAlignment="1" applyProtection="1">
      <alignment horizontal="center" vertical="center" wrapText="1"/>
      <protection locked="0"/>
    </xf>
    <xf numFmtId="0" fontId="58" fillId="0" borderId="67" xfId="0" applyFont="1" applyBorder="1" applyAlignment="1" applyProtection="1">
      <alignment horizontal="center" vertical="center"/>
      <protection locked="0"/>
    </xf>
    <xf numFmtId="0" fontId="58" fillId="0" borderId="40" xfId="0" applyFont="1" applyBorder="1" applyAlignment="1" applyProtection="1">
      <alignment horizontal="center" vertical="center"/>
      <protection locked="0"/>
    </xf>
    <xf numFmtId="0" fontId="58" fillId="0" borderId="66" xfId="0" applyFont="1" applyBorder="1" applyAlignment="1" applyProtection="1">
      <alignment horizontal="center" vertical="center"/>
      <protection locked="0"/>
    </xf>
    <xf numFmtId="0" fontId="58" fillId="0" borderId="63" xfId="0" applyFont="1" applyBorder="1" applyAlignment="1" applyProtection="1">
      <alignment horizontal="center" vertical="center"/>
      <protection locked="0"/>
    </xf>
    <xf numFmtId="0" fontId="58" fillId="0" borderId="0" xfId="0" applyFont="1" applyAlignment="1" applyProtection="1">
      <alignment horizontal="center" vertical="center"/>
      <protection locked="0"/>
    </xf>
    <xf numFmtId="0" fontId="58" fillId="0" borderId="64" xfId="0" applyFont="1" applyBorder="1" applyAlignment="1" applyProtection="1">
      <alignment horizontal="center" vertical="center"/>
      <protection locked="0"/>
    </xf>
    <xf numFmtId="0" fontId="58" fillId="0" borderId="68" xfId="0" applyFont="1" applyBorder="1" applyAlignment="1" applyProtection="1">
      <alignment horizontal="center" vertical="center"/>
      <protection locked="0"/>
    </xf>
    <xf numFmtId="0" fontId="58" fillId="0" borderId="57" xfId="0" applyFont="1" applyBorder="1" applyAlignment="1" applyProtection="1">
      <alignment horizontal="center" vertical="center"/>
      <protection locked="0"/>
    </xf>
    <xf numFmtId="0" fontId="58" fillId="0" borderId="65" xfId="0" applyFont="1" applyBorder="1" applyAlignment="1" applyProtection="1">
      <alignment horizontal="center" vertical="center"/>
      <protection locked="0"/>
    </xf>
    <xf numFmtId="0" fontId="55" fillId="0" borderId="72" xfId="0" applyFont="1" applyBorder="1" applyAlignment="1">
      <alignment horizontal="left" vertical="center" wrapText="1"/>
    </xf>
    <xf numFmtId="0" fontId="55" fillId="0" borderId="71" xfId="0" applyFont="1" applyBorder="1" applyAlignment="1">
      <alignment horizontal="left" vertical="center" wrapText="1"/>
    </xf>
    <xf numFmtId="0" fontId="46" fillId="0" borderId="72" xfId="0" applyFont="1" applyBorder="1" applyAlignment="1">
      <alignment horizontal="center" vertical="center" wrapText="1"/>
    </xf>
    <xf numFmtId="0" fontId="46" fillId="0" borderId="71" xfId="0" applyFont="1" applyBorder="1" applyAlignment="1">
      <alignment horizontal="center" vertical="center" wrapText="1"/>
    </xf>
    <xf numFmtId="0" fontId="46" fillId="0" borderId="73" xfId="0" applyFont="1" applyBorder="1" applyAlignment="1">
      <alignment horizontal="center" vertical="center" wrapText="1"/>
    </xf>
    <xf numFmtId="0" fontId="56" fillId="0" borderId="72"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3" xfId="0" applyFont="1" applyBorder="1" applyAlignment="1">
      <alignment horizontal="center" vertical="center" wrapText="1"/>
    </xf>
    <xf numFmtId="0" fontId="65" fillId="7" borderId="75" xfId="0" applyFont="1" applyFill="1" applyBorder="1" applyAlignment="1">
      <alignment horizontal="center" vertical="center" textRotation="90" wrapText="1"/>
    </xf>
    <xf numFmtId="0" fontId="65" fillId="7" borderId="22" xfId="0" applyFont="1" applyFill="1" applyBorder="1" applyAlignment="1">
      <alignment horizontal="center" vertical="center" textRotation="90" wrapText="1"/>
    </xf>
    <xf numFmtId="0" fontId="65" fillId="7" borderId="72" xfId="0" applyFont="1" applyFill="1" applyBorder="1" applyAlignment="1">
      <alignment horizontal="center" vertical="center"/>
    </xf>
    <xf numFmtId="0" fontId="65" fillId="7" borderId="71" xfId="0" applyFont="1" applyFill="1" applyBorder="1" applyAlignment="1">
      <alignment horizontal="center" vertical="center"/>
    </xf>
    <xf numFmtId="0" fontId="65" fillId="7" borderId="73" xfId="0" applyFont="1" applyFill="1" applyBorder="1" applyAlignment="1">
      <alignment horizontal="center" vertical="center"/>
    </xf>
    <xf numFmtId="0" fontId="61" fillId="0" borderId="76" xfId="0" applyFont="1" applyBorder="1" applyAlignment="1">
      <alignment horizontal="center" vertical="center" wrapText="1"/>
    </xf>
    <xf numFmtId="0" fontId="61" fillId="0" borderId="77" xfId="0" applyFont="1" applyBorder="1" applyAlignment="1">
      <alignment horizontal="center" vertical="center" wrapText="1"/>
    </xf>
    <xf numFmtId="0" fontId="61" fillId="0" borderId="78" xfId="0" applyFont="1" applyBorder="1" applyAlignment="1">
      <alignment horizontal="center" vertical="center" wrapText="1"/>
    </xf>
    <xf numFmtId="0" fontId="62" fillId="0" borderId="76" xfId="0" applyFont="1" applyBorder="1" applyAlignment="1">
      <alignment horizontal="center" vertical="center" wrapText="1"/>
    </xf>
    <xf numFmtId="0" fontId="62" fillId="0" borderId="77" xfId="0" applyFont="1" applyBorder="1" applyAlignment="1">
      <alignment horizontal="center" vertical="center" wrapText="1"/>
    </xf>
    <xf numFmtId="0" fontId="62" fillId="0" borderId="78" xfId="0" applyFont="1" applyBorder="1" applyAlignment="1">
      <alignment horizontal="center" vertical="center" wrapText="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65" fillId="7" borderId="79" xfId="0" applyFont="1" applyFill="1" applyBorder="1" applyAlignment="1">
      <alignment horizontal="center" vertical="center" wrapText="1"/>
    </xf>
    <xf numFmtId="0" fontId="65" fillId="7" borderId="72" xfId="0" applyFont="1" applyFill="1" applyBorder="1" applyAlignment="1">
      <alignment horizontal="center" vertical="center" wrapText="1"/>
    </xf>
    <xf numFmtId="0" fontId="65" fillId="7" borderId="71" xfId="0" applyFont="1" applyFill="1" applyBorder="1" applyAlignment="1">
      <alignment horizontal="center" vertical="center" wrapText="1"/>
    </xf>
    <xf numFmtId="0" fontId="65" fillId="7" borderId="73" xfId="0" applyFont="1" applyFill="1" applyBorder="1" applyAlignment="1">
      <alignment horizontal="center" vertical="center" wrapText="1"/>
    </xf>
    <xf numFmtId="0" fontId="48" fillId="0" borderId="21" xfId="0" applyFont="1" applyBorder="1" applyAlignment="1" applyProtection="1">
      <alignment horizontal="center" vertical="center" wrapText="1"/>
      <protection hidden="1"/>
    </xf>
    <xf numFmtId="0" fontId="1" fillId="0" borderId="21" xfId="0" applyFont="1" applyBorder="1" applyAlignment="1">
      <alignment horizontal="center" vertical="center"/>
    </xf>
    <xf numFmtId="0" fontId="22" fillId="0" borderId="0" xfId="0" applyFont="1" applyAlignment="1">
      <alignment horizontal="center" vertical="center" wrapText="1"/>
    </xf>
    <xf numFmtId="0" fontId="18" fillId="5" borderId="7"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11"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6" fillId="10" borderId="0" xfId="0" applyFont="1" applyFill="1" applyAlignment="1">
      <alignment horizontal="center" vertical="center" wrapText="1" readingOrder="1"/>
    </xf>
    <xf numFmtId="0" fontId="15" fillId="0" borderId="5" xfId="0" applyFont="1" applyBorder="1" applyAlignment="1">
      <alignment horizontal="center" vertical="center" wrapText="1"/>
    </xf>
    <xf numFmtId="0" fontId="15" fillId="0" borderId="12"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Alignment="1">
      <alignment horizontal="center" vertical="center"/>
    </xf>
    <xf numFmtId="0" fontId="15" fillId="0" borderId="9" xfId="0" applyFont="1"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wrapText="1"/>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6" fillId="10" borderId="0" xfId="0" applyFont="1" applyFill="1" applyAlignment="1">
      <alignment horizontal="center" vertical="center" textRotation="90" wrapText="1" readingOrder="1"/>
    </xf>
    <xf numFmtId="0" fontId="16" fillId="10" borderId="8" xfId="0" applyFont="1" applyFill="1" applyBorder="1" applyAlignment="1">
      <alignment horizontal="center" vertical="center" textRotation="90" wrapText="1" readingOrder="1"/>
    </xf>
    <xf numFmtId="0" fontId="19" fillId="12" borderId="13" xfId="0" applyFont="1" applyFill="1" applyBorder="1" applyAlignment="1">
      <alignment horizontal="center" vertical="center" wrapText="1" readingOrder="1"/>
    </xf>
    <xf numFmtId="0" fontId="19" fillId="12" borderId="14" xfId="0" applyFont="1" applyFill="1" applyBorder="1" applyAlignment="1">
      <alignment horizontal="center" vertical="center" wrapText="1" readingOrder="1"/>
    </xf>
    <xf numFmtId="0" fontId="19" fillId="12" borderId="15" xfId="0" applyFont="1" applyFill="1" applyBorder="1" applyAlignment="1">
      <alignment horizontal="center" vertical="center" wrapText="1" readingOrder="1"/>
    </xf>
    <xf numFmtId="0" fontId="19" fillId="12" borderId="16" xfId="0" applyFont="1" applyFill="1" applyBorder="1" applyAlignment="1">
      <alignment horizontal="center" vertical="center" wrapText="1" readingOrder="1"/>
    </xf>
    <xf numFmtId="0" fontId="19" fillId="12" borderId="0" xfId="0" applyFont="1" applyFill="1" applyAlignment="1">
      <alignment horizontal="center" vertical="center" wrapText="1" readingOrder="1"/>
    </xf>
    <xf numFmtId="0" fontId="19" fillId="12" borderId="17" xfId="0" applyFont="1" applyFill="1" applyBorder="1" applyAlignment="1">
      <alignment horizontal="center" vertical="center" wrapText="1" readingOrder="1"/>
    </xf>
    <xf numFmtId="0" fontId="19" fillId="12" borderId="18" xfId="0" applyFont="1" applyFill="1" applyBorder="1" applyAlignment="1">
      <alignment horizontal="center" vertical="center" wrapText="1" readingOrder="1"/>
    </xf>
    <xf numFmtId="0" fontId="19" fillId="12" borderId="19" xfId="0" applyFont="1" applyFill="1" applyBorder="1" applyAlignment="1">
      <alignment horizontal="center" vertical="center" wrapText="1" readingOrder="1"/>
    </xf>
    <xf numFmtId="0" fontId="19" fillId="12" borderId="20" xfId="0" applyFont="1" applyFill="1" applyBorder="1" applyAlignment="1">
      <alignment horizontal="center" vertical="center" wrapText="1" readingOrder="1"/>
    </xf>
    <xf numFmtId="0" fontId="19" fillId="11" borderId="13" xfId="0" applyFont="1" applyFill="1" applyBorder="1" applyAlignment="1">
      <alignment horizontal="center" vertical="center" wrapText="1" readingOrder="1"/>
    </xf>
    <xf numFmtId="0" fontId="19" fillId="11" borderId="14" xfId="0" applyFont="1" applyFill="1" applyBorder="1" applyAlignment="1">
      <alignment horizontal="center" vertical="center" wrapText="1" readingOrder="1"/>
    </xf>
    <xf numFmtId="0" fontId="19" fillId="11" borderId="15" xfId="0" applyFont="1" applyFill="1" applyBorder="1" applyAlignment="1">
      <alignment horizontal="center" vertical="center" wrapText="1" readingOrder="1"/>
    </xf>
    <xf numFmtId="0" fontId="19" fillId="11" borderId="16" xfId="0" applyFont="1" applyFill="1" applyBorder="1" applyAlignment="1">
      <alignment horizontal="center" vertical="center" wrapText="1" readingOrder="1"/>
    </xf>
    <xf numFmtId="0" fontId="19" fillId="11" borderId="0" xfId="0" applyFont="1" applyFill="1" applyAlignment="1">
      <alignment horizontal="center" vertical="center" wrapText="1" readingOrder="1"/>
    </xf>
    <xf numFmtId="0" fontId="19" fillId="11" borderId="17" xfId="0" applyFont="1" applyFill="1" applyBorder="1" applyAlignment="1">
      <alignment horizontal="center" vertical="center" wrapText="1" readingOrder="1"/>
    </xf>
    <xf numFmtId="0" fontId="19" fillId="11" borderId="18" xfId="0" applyFont="1" applyFill="1" applyBorder="1" applyAlignment="1">
      <alignment horizontal="center" vertical="center" wrapText="1" readingOrder="1"/>
    </xf>
    <xf numFmtId="0" fontId="19" fillId="11" borderId="19" xfId="0" applyFont="1" applyFill="1" applyBorder="1" applyAlignment="1">
      <alignment horizontal="center" vertical="center" wrapText="1" readingOrder="1"/>
    </xf>
    <xf numFmtId="0" fontId="19" fillId="11" borderId="20" xfId="0" applyFont="1" applyFill="1" applyBorder="1" applyAlignment="1">
      <alignment horizontal="center" vertical="center" wrapText="1" readingOrder="1"/>
    </xf>
    <xf numFmtId="0" fontId="19" fillId="13" borderId="13" xfId="0" applyFont="1" applyFill="1" applyBorder="1" applyAlignment="1">
      <alignment horizontal="center" vertical="center" wrapText="1" readingOrder="1"/>
    </xf>
    <xf numFmtId="0" fontId="19" fillId="13" borderId="14" xfId="0" applyFont="1" applyFill="1" applyBorder="1" applyAlignment="1">
      <alignment horizontal="center" vertical="center" wrapText="1" readingOrder="1"/>
    </xf>
    <xf numFmtId="0" fontId="19" fillId="13" borderId="15" xfId="0" applyFont="1" applyFill="1" applyBorder="1" applyAlignment="1">
      <alignment horizontal="center" vertical="center" wrapText="1" readingOrder="1"/>
    </xf>
    <xf numFmtId="0" fontId="19" fillId="13" borderId="16" xfId="0" applyFont="1" applyFill="1" applyBorder="1" applyAlignment="1">
      <alignment horizontal="center" vertical="center" wrapText="1" readingOrder="1"/>
    </xf>
    <xf numFmtId="0" fontId="19" fillId="13" borderId="0" xfId="0" applyFont="1" applyFill="1" applyAlignment="1">
      <alignment horizontal="center" vertical="center" wrapText="1" readingOrder="1"/>
    </xf>
    <xf numFmtId="0" fontId="19" fillId="13" borderId="17" xfId="0" applyFont="1" applyFill="1" applyBorder="1" applyAlignment="1">
      <alignment horizontal="center" vertical="center" wrapText="1" readingOrder="1"/>
    </xf>
    <xf numFmtId="0" fontId="19" fillId="13" borderId="18" xfId="0" applyFont="1" applyFill="1" applyBorder="1" applyAlignment="1">
      <alignment horizontal="center" vertical="center" wrapText="1" readingOrder="1"/>
    </xf>
    <xf numFmtId="0" fontId="19" fillId="13" borderId="19" xfId="0" applyFont="1" applyFill="1" applyBorder="1" applyAlignment="1">
      <alignment horizontal="center" vertical="center" wrapText="1" readingOrder="1"/>
    </xf>
    <xf numFmtId="0" fontId="19" fillId="13" borderId="20" xfId="0" applyFont="1" applyFill="1" applyBorder="1" applyAlignment="1">
      <alignment horizontal="center" vertical="center" wrapText="1" readingOrder="1"/>
    </xf>
    <xf numFmtId="0" fontId="19" fillId="5" borderId="13" xfId="0" applyFont="1" applyFill="1" applyBorder="1" applyAlignment="1">
      <alignment horizontal="center" vertical="center" wrapText="1" readingOrder="1"/>
    </xf>
    <xf numFmtId="0" fontId="19" fillId="5" borderId="14" xfId="0" applyFont="1" applyFill="1" applyBorder="1" applyAlignment="1">
      <alignment horizontal="center" vertical="center" wrapText="1" readingOrder="1"/>
    </xf>
    <xf numFmtId="0" fontId="19" fillId="5" borderId="15" xfId="0" applyFont="1" applyFill="1" applyBorder="1" applyAlignment="1">
      <alignment horizontal="center" vertical="center" wrapText="1" readingOrder="1"/>
    </xf>
    <xf numFmtId="0" fontId="19" fillId="5" borderId="16" xfId="0" applyFont="1" applyFill="1" applyBorder="1" applyAlignment="1">
      <alignment horizontal="center" vertical="center" wrapText="1" readingOrder="1"/>
    </xf>
    <xf numFmtId="0" fontId="19" fillId="5" borderId="0" xfId="0" applyFont="1" applyFill="1" applyAlignment="1">
      <alignment horizontal="center" vertical="center" wrapText="1" readingOrder="1"/>
    </xf>
    <xf numFmtId="0" fontId="19" fillId="5" borderId="17" xfId="0" applyFont="1" applyFill="1" applyBorder="1" applyAlignment="1">
      <alignment horizontal="center" vertical="center" wrapText="1" readingOrder="1"/>
    </xf>
    <xf numFmtId="0" fontId="19" fillId="5" borderId="18" xfId="0" applyFont="1" applyFill="1" applyBorder="1" applyAlignment="1">
      <alignment horizontal="center" vertical="center" wrapText="1" readingOrder="1"/>
    </xf>
    <xf numFmtId="0" fontId="19" fillId="5" borderId="19" xfId="0" applyFont="1" applyFill="1" applyBorder="1" applyAlignment="1">
      <alignment horizontal="center" vertical="center" wrapText="1" readingOrder="1"/>
    </xf>
    <xf numFmtId="0" fontId="19" fillId="5" borderId="20" xfId="0" applyFont="1" applyFill="1" applyBorder="1" applyAlignment="1">
      <alignment horizontal="center" vertical="center" wrapText="1" readingOrder="1"/>
    </xf>
    <xf numFmtId="0" fontId="39" fillId="0" borderId="5" xfId="0" applyFont="1" applyBorder="1" applyAlignment="1">
      <alignment horizontal="center" vertical="center" wrapText="1"/>
    </xf>
    <xf numFmtId="0" fontId="39" fillId="0" borderId="12"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0" xfId="0" applyFont="1" applyAlignment="1">
      <alignment horizontal="center" vertical="center"/>
    </xf>
    <xf numFmtId="0" fontId="39" fillId="0" borderId="8" xfId="0" applyFont="1" applyBorder="1" applyAlignment="1">
      <alignment horizontal="center" vertical="center"/>
    </xf>
    <xf numFmtId="0" fontId="39" fillId="0" borderId="9" xfId="0" applyFont="1" applyBorder="1" applyAlignment="1">
      <alignment horizontal="center" vertical="center"/>
    </xf>
    <xf numFmtId="0" fontId="39" fillId="0" borderId="11" xfId="0" applyFont="1" applyBorder="1" applyAlignment="1">
      <alignment horizontal="center" vertical="center"/>
    </xf>
    <xf numFmtId="0" fontId="39" fillId="0" borderId="10" xfId="0" applyFont="1" applyBorder="1" applyAlignment="1">
      <alignment horizontal="center" vertical="center"/>
    </xf>
    <xf numFmtId="0" fontId="39" fillId="0" borderId="12" xfId="0" applyFont="1" applyBorder="1" applyAlignment="1">
      <alignment horizontal="center" vertical="center" wrapText="1"/>
    </xf>
    <xf numFmtId="0" fontId="38" fillId="11" borderId="13" xfId="0" applyFont="1" applyFill="1" applyBorder="1" applyAlignment="1">
      <alignment horizontal="center" vertical="center" wrapText="1" readingOrder="1"/>
    </xf>
    <xf numFmtId="0" fontId="38" fillId="11" borderId="14" xfId="0" applyFont="1" applyFill="1" applyBorder="1" applyAlignment="1">
      <alignment horizontal="center" vertical="center" wrapText="1" readingOrder="1"/>
    </xf>
    <xf numFmtId="0" fontId="38" fillId="11" borderId="15" xfId="0" applyFont="1" applyFill="1" applyBorder="1" applyAlignment="1">
      <alignment horizontal="center" vertical="center" wrapText="1" readingOrder="1"/>
    </xf>
    <xf numFmtId="0" fontId="38" fillId="11" borderId="16" xfId="0" applyFont="1" applyFill="1" applyBorder="1" applyAlignment="1">
      <alignment horizontal="center" vertical="center" wrapText="1" readingOrder="1"/>
    </xf>
    <xf numFmtId="0" fontId="38" fillId="11" borderId="0" xfId="0" applyFont="1" applyFill="1" applyAlignment="1">
      <alignment horizontal="center" vertical="center" wrapText="1" readingOrder="1"/>
    </xf>
    <xf numFmtId="0" fontId="38" fillId="11" borderId="17" xfId="0" applyFont="1" applyFill="1" applyBorder="1" applyAlignment="1">
      <alignment horizontal="center" vertical="center" wrapText="1" readingOrder="1"/>
    </xf>
    <xf numFmtId="0" fontId="38" fillId="11" borderId="18" xfId="0" applyFont="1" applyFill="1" applyBorder="1" applyAlignment="1">
      <alignment horizontal="center" vertical="center" wrapText="1" readingOrder="1"/>
    </xf>
    <xf numFmtId="0" fontId="38" fillId="11" borderId="19" xfId="0" applyFont="1" applyFill="1" applyBorder="1" applyAlignment="1">
      <alignment horizontal="center" vertical="center" wrapText="1" readingOrder="1"/>
    </xf>
    <xf numFmtId="0" fontId="38" fillId="11" borderId="20" xfId="0" applyFont="1" applyFill="1" applyBorder="1" applyAlignment="1">
      <alignment horizontal="center" vertical="center" wrapText="1" readingOrder="1"/>
    </xf>
    <xf numFmtId="0" fontId="39" fillId="0" borderId="7" xfId="0" applyFont="1" applyBorder="1" applyAlignment="1">
      <alignment horizontal="center" vertical="center" wrapText="1"/>
    </xf>
    <xf numFmtId="0" fontId="38" fillId="12" borderId="13" xfId="0" applyFont="1" applyFill="1" applyBorder="1" applyAlignment="1">
      <alignment horizontal="center" vertical="center" wrapText="1" readingOrder="1"/>
    </xf>
    <xf numFmtId="0" fontId="38" fillId="12" borderId="14" xfId="0" applyFont="1" applyFill="1" applyBorder="1" applyAlignment="1">
      <alignment horizontal="center" vertical="center" wrapText="1" readingOrder="1"/>
    </xf>
    <xf numFmtId="0" fontId="38" fillId="12" borderId="15" xfId="0" applyFont="1" applyFill="1" applyBorder="1" applyAlignment="1">
      <alignment horizontal="center" vertical="center" wrapText="1" readingOrder="1"/>
    </xf>
    <xf numFmtId="0" fontId="38" fillId="12" borderId="16" xfId="0" applyFont="1" applyFill="1" applyBorder="1" applyAlignment="1">
      <alignment horizontal="center" vertical="center" wrapText="1" readingOrder="1"/>
    </xf>
    <xf numFmtId="0" fontId="38" fillId="12" borderId="0" xfId="0" applyFont="1" applyFill="1" applyAlignment="1">
      <alignment horizontal="center" vertical="center" wrapText="1" readingOrder="1"/>
    </xf>
    <xf numFmtId="0" fontId="38" fillId="12" borderId="17" xfId="0" applyFont="1" applyFill="1" applyBorder="1" applyAlignment="1">
      <alignment horizontal="center" vertical="center" wrapText="1" readingOrder="1"/>
    </xf>
    <xf numFmtId="0" fontId="38" fillId="12" borderId="18" xfId="0" applyFont="1" applyFill="1" applyBorder="1" applyAlignment="1">
      <alignment horizontal="center" vertical="center" wrapText="1" readingOrder="1"/>
    </xf>
    <xf numFmtId="0" fontId="38" fillId="12" borderId="19" xfId="0" applyFont="1" applyFill="1" applyBorder="1" applyAlignment="1">
      <alignment horizontal="center" vertical="center" wrapText="1" readingOrder="1"/>
    </xf>
    <xf numFmtId="0" fontId="38" fillId="12" borderId="20" xfId="0" applyFont="1" applyFill="1" applyBorder="1" applyAlignment="1">
      <alignment horizontal="center" vertical="center" wrapText="1" readingOrder="1"/>
    </xf>
    <xf numFmtId="0" fontId="37" fillId="0" borderId="0" xfId="0" applyFont="1" applyAlignment="1">
      <alignment horizontal="center" vertical="center" wrapText="1"/>
    </xf>
    <xf numFmtId="0" fontId="20" fillId="0" borderId="0" xfId="0" applyFont="1" applyAlignment="1">
      <alignment horizontal="center" vertical="center" wrapText="1"/>
    </xf>
    <xf numFmtId="0" fontId="38" fillId="5" borderId="13" xfId="0" applyFont="1" applyFill="1" applyBorder="1" applyAlignment="1">
      <alignment horizontal="center" vertical="center" wrapText="1" readingOrder="1"/>
    </xf>
    <xf numFmtId="0" fontId="38" fillId="5" borderId="14" xfId="0" applyFont="1" applyFill="1" applyBorder="1" applyAlignment="1">
      <alignment horizontal="center" vertical="center" wrapText="1" readingOrder="1"/>
    </xf>
    <xf numFmtId="0" fontId="38" fillId="5" borderId="15" xfId="0" applyFont="1" applyFill="1" applyBorder="1" applyAlignment="1">
      <alignment horizontal="center" vertical="center" wrapText="1" readingOrder="1"/>
    </xf>
    <xf numFmtId="0" fontId="38" fillId="5" borderId="16" xfId="0" applyFont="1" applyFill="1" applyBorder="1" applyAlignment="1">
      <alignment horizontal="center" vertical="center" wrapText="1" readingOrder="1"/>
    </xf>
    <xf numFmtId="0" fontId="38" fillId="5" borderId="0" xfId="0" applyFont="1" applyFill="1" applyAlignment="1">
      <alignment horizontal="center" vertical="center" wrapText="1" readingOrder="1"/>
    </xf>
    <xf numFmtId="0" fontId="38" fillId="5" borderId="17" xfId="0" applyFont="1" applyFill="1" applyBorder="1" applyAlignment="1">
      <alignment horizontal="center" vertical="center" wrapText="1" readingOrder="1"/>
    </xf>
    <xf numFmtId="0" fontId="38" fillId="5" borderId="18" xfId="0" applyFont="1" applyFill="1" applyBorder="1" applyAlignment="1">
      <alignment horizontal="center" vertical="center" wrapText="1" readingOrder="1"/>
    </xf>
    <xf numFmtId="0" fontId="38" fillId="5" borderId="19" xfId="0" applyFont="1" applyFill="1" applyBorder="1" applyAlignment="1">
      <alignment horizontal="center" vertical="center" wrapText="1" readingOrder="1"/>
    </xf>
    <xf numFmtId="0" fontId="38" fillId="5" borderId="20" xfId="0" applyFont="1" applyFill="1" applyBorder="1" applyAlignment="1">
      <alignment horizontal="center" vertical="center" wrapText="1" readingOrder="1"/>
    </xf>
    <xf numFmtId="0" fontId="38" fillId="13" borderId="13" xfId="0" applyFont="1" applyFill="1" applyBorder="1" applyAlignment="1">
      <alignment horizontal="center" vertical="center" wrapText="1" readingOrder="1"/>
    </xf>
    <xf numFmtId="0" fontId="38" fillId="13" borderId="14" xfId="0" applyFont="1" applyFill="1" applyBorder="1" applyAlignment="1">
      <alignment horizontal="center" vertical="center" wrapText="1" readingOrder="1"/>
    </xf>
    <xf numFmtId="0" fontId="38" fillId="13" borderId="15" xfId="0" applyFont="1" applyFill="1" applyBorder="1" applyAlignment="1">
      <alignment horizontal="center" vertical="center" wrapText="1" readingOrder="1"/>
    </xf>
    <xf numFmtId="0" fontId="38" fillId="13" borderId="16" xfId="0" applyFont="1" applyFill="1" applyBorder="1" applyAlignment="1">
      <alignment horizontal="center" vertical="center" wrapText="1" readingOrder="1"/>
    </xf>
    <xf numFmtId="0" fontId="38" fillId="13" borderId="0" xfId="0" applyFont="1" applyFill="1" applyAlignment="1">
      <alignment horizontal="center" vertical="center" wrapText="1" readingOrder="1"/>
    </xf>
    <xf numFmtId="0" fontId="38" fillId="13" borderId="17" xfId="0" applyFont="1" applyFill="1" applyBorder="1" applyAlignment="1">
      <alignment horizontal="center" vertical="center" wrapText="1" readingOrder="1"/>
    </xf>
    <xf numFmtId="0" fontId="38" fillId="13" borderId="18" xfId="0" applyFont="1" applyFill="1" applyBorder="1" applyAlignment="1">
      <alignment horizontal="center" vertical="center" wrapText="1" readingOrder="1"/>
    </xf>
    <xf numFmtId="0" fontId="38" fillId="13" borderId="19" xfId="0" applyFont="1" applyFill="1" applyBorder="1" applyAlignment="1">
      <alignment horizontal="center" vertical="center" wrapText="1" readingOrder="1"/>
    </xf>
    <xf numFmtId="0" fontId="38" fillId="13" borderId="20" xfId="0" applyFont="1" applyFill="1" applyBorder="1" applyAlignment="1">
      <alignment horizontal="center" vertical="center" wrapText="1" readingOrder="1"/>
    </xf>
    <xf numFmtId="0" fontId="21" fillId="0" borderId="0" xfId="0" applyFont="1" applyAlignment="1">
      <alignment horizontal="center" vertical="center"/>
    </xf>
    <xf numFmtId="0" fontId="41" fillId="0" borderId="0" xfId="0" applyFont="1" applyAlignment="1">
      <alignment horizontal="center" vertical="center"/>
    </xf>
    <xf numFmtId="0" fontId="36" fillId="15" borderId="23" xfId="0" applyFont="1" applyFill="1" applyBorder="1" applyAlignment="1">
      <alignment horizontal="center" vertical="center" wrapText="1" readingOrder="1"/>
    </xf>
    <xf numFmtId="0" fontId="36" fillId="15" borderId="24" xfId="0" applyFont="1" applyFill="1" applyBorder="1" applyAlignment="1">
      <alignment horizontal="center" vertical="center" wrapText="1" readingOrder="1"/>
    </xf>
    <xf numFmtId="0" fontId="36" fillId="15" borderId="35" xfId="0" applyFont="1" applyFill="1" applyBorder="1" applyAlignment="1">
      <alignment horizontal="center" vertical="center" wrapText="1" readingOrder="1"/>
    </xf>
    <xf numFmtId="0" fontId="31" fillId="3" borderId="0" xfId="0" applyFont="1" applyFill="1" applyAlignment="1">
      <alignment horizontal="justify" vertical="center" wrapText="1"/>
    </xf>
    <xf numFmtId="0" fontId="33" fillId="15" borderId="32" xfId="0" applyFont="1" applyFill="1" applyBorder="1" applyAlignment="1">
      <alignment horizontal="center" vertical="center" wrapText="1" readingOrder="1"/>
    </xf>
    <xf numFmtId="0" fontId="33" fillId="15" borderId="33" xfId="0" applyFont="1" applyFill="1" applyBorder="1" applyAlignment="1">
      <alignment horizontal="center" vertical="center" wrapText="1" readingOrder="1"/>
    </xf>
    <xf numFmtId="0" fontId="33" fillId="3" borderId="30" xfId="0" applyFont="1" applyFill="1" applyBorder="1" applyAlignment="1">
      <alignment horizontal="center" vertical="center" wrapText="1" readingOrder="1"/>
    </xf>
    <xf numFmtId="0" fontId="33" fillId="3" borderId="25" xfId="0" applyFont="1" applyFill="1" applyBorder="1" applyAlignment="1">
      <alignment horizontal="center" vertical="center" wrapText="1" readingOrder="1"/>
    </xf>
    <xf numFmtId="0" fontId="33" fillId="3" borderId="22" xfId="0" applyFont="1" applyFill="1" applyBorder="1" applyAlignment="1">
      <alignment horizontal="center" vertical="center" wrapText="1" readingOrder="1"/>
    </xf>
    <xf numFmtId="0" fontId="33" fillId="3" borderId="21" xfId="0" applyFont="1" applyFill="1" applyBorder="1" applyAlignment="1">
      <alignment horizontal="center" vertical="center" wrapText="1" readingOrder="1"/>
    </xf>
    <xf numFmtId="0" fontId="33" fillId="3" borderId="27" xfId="0" applyFont="1" applyFill="1" applyBorder="1" applyAlignment="1">
      <alignment horizontal="center" vertical="center" wrapText="1" readingOrder="1"/>
    </xf>
    <xf numFmtId="0" fontId="33"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39">
    <dxf>
      <fill>
        <patternFill>
          <bgColor rgb="FFFFFF00"/>
        </patternFill>
      </fill>
    </dxf>
    <dxf>
      <fill>
        <patternFill>
          <bgColor rgb="FF92D050"/>
        </patternFill>
      </fill>
    </dxf>
    <dxf>
      <fill>
        <patternFill>
          <bgColor rgb="FFC00000"/>
        </patternFill>
      </fill>
    </dxf>
    <dxf>
      <fill>
        <patternFill>
          <bgColor theme="9" tint="-0.24994659260841701"/>
        </patternFill>
      </fill>
    </dxf>
    <dxf>
      <font>
        <color auto="1"/>
      </font>
      <fill>
        <patternFill>
          <bgColor rgb="FFFFFF00"/>
        </patternFill>
      </fill>
    </dxf>
    <dxf>
      <font>
        <color auto="1"/>
      </font>
      <fill>
        <patternFill>
          <bgColor rgb="FFC00000"/>
        </patternFill>
      </fill>
    </dxf>
    <dxf>
      <font>
        <color theme="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657358</xdr:colOff>
      <xdr:row>0</xdr:row>
      <xdr:rowOff>107324</xdr:rowOff>
    </xdr:from>
    <xdr:to>
      <xdr:col>4</xdr:col>
      <xdr:colOff>362217</xdr:colOff>
      <xdr:row>4</xdr:row>
      <xdr:rowOff>0</xdr:rowOff>
    </xdr:to>
    <xdr:pic>
      <xdr:nvPicPr>
        <xdr:cNvPr id="2" name="Imagen 1">
          <a:extLst>
            <a:ext uri="{FF2B5EF4-FFF2-40B4-BE49-F238E27FC236}">
              <a16:creationId xmlns:a16="http://schemas.microsoft.com/office/drawing/2014/main" id="{1DB74EA6-16F8-48D2-8E5B-35F9EF304F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914" y="107324"/>
          <a:ext cx="2253803" cy="114031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8" dataDxfId="37">
  <autoFilter ref="B209:C219" xr:uid="{00000000-0009-0000-0100-000001000000}"/>
  <tableColumns count="2">
    <tableColumn id="1" xr3:uid="{00000000-0010-0000-0000-000001000000}" name="Criterios" dataDxfId="36"/>
    <tableColumn id="2" xr3:uid="{00000000-0010-0000-0000-000002000000}" name="Subcriterios" dataDxfId="3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zoomScale="130" zoomScaleNormal="130" workbookViewId="0">
      <selection activeCell="B38" sqref="B38"/>
    </sheetView>
  </sheetViews>
  <sheetFormatPr baseColWidth="10" defaultColWidth="11.42578125" defaultRowHeight="15" x14ac:dyDescent="0.25"/>
  <cols>
    <col min="1" max="1" width="2.7109375" style="64" customWidth="1"/>
    <col min="2" max="3" width="24.7109375" style="64" customWidth="1"/>
    <col min="4" max="4" width="16" style="64" customWidth="1"/>
    <col min="5" max="5" width="24.7109375" style="64" customWidth="1"/>
    <col min="6" max="6" width="27.7109375" style="64" customWidth="1"/>
    <col min="7" max="8" width="24.7109375" style="64" customWidth="1"/>
    <col min="9" max="16384" width="11.42578125" style="64"/>
  </cols>
  <sheetData>
    <row r="1" spans="2:8" ht="15.75" thickBot="1" x14ac:dyDescent="0.3"/>
    <row r="2" spans="2:8" ht="18" x14ac:dyDescent="0.25">
      <c r="B2" s="191" t="s">
        <v>162</v>
      </c>
      <c r="C2" s="192"/>
      <c r="D2" s="192"/>
      <c r="E2" s="192"/>
      <c r="F2" s="192"/>
      <c r="G2" s="192"/>
      <c r="H2" s="193"/>
    </row>
    <row r="3" spans="2:8" x14ac:dyDescent="0.25">
      <c r="B3" s="65"/>
      <c r="C3" s="66"/>
      <c r="D3" s="66"/>
      <c r="E3" s="66"/>
      <c r="F3" s="66"/>
      <c r="G3" s="66"/>
      <c r="H3" s="67"/>
    </row>
    <row r="4" spans="2:8" ht="63" customHeight="1" x14ac:dyDescent="0.25">
      <c r="B4" s="194" t="s">
        <v>205</v>
      </c>
      <c r="C4" s="195"/>
      <c r="D4" s="195"/>
      <c r="E4" s="195"/>
      <c r="F4" s="195"/>
      <c r="G4" s="195"/>
      <c r="H4" s="196"/>
    </row>
    <row r="5" spans="2:8" ht="63" customHeight="1" x14ac:dyDescent="0.25">
      <c r="B5" s="197"/>
      <c r="C5" s="198"/>
      <c r="D5" s="198"/>
      <c r="E5" s="198"/>
      <c r="F5" s="198"/>
      <c r="G5" s="198"/>
      <c r="H5" s="199"/>
    </row>
    <row r="6" spans="2:8" ht="16.5" x14ac:dyDescent="0.25">
      <c r="B6" s="200" t="s">
        <v>160</v>
      </c>
      <c r="C6" s="201"/>
      <c r="D6" s="201"/>
      <c r="E6" s="201"/>
      <c r="F6" s="201"/>
      <c r="G6" s="201"/>
      <c r="H6" s="202"/>
    </row>
    <row r="7" spans="2:8" ht="95.25" customHeight="1" x14ac:dyDescent="0.25">
      <c r="B7" s="210" t="s">
        <v>165</v>
      </c>
      <c r="C7" s="211"/>
      <c r="D7" s="211"/>
      <c r="E7" s="211"/>
      <c r="F7" s="211"/>
      <c r="G7" s="211"/>
      <c r="H7" s="212"/>
    </row>
    <row r="8" spans="2:8" ht="16.5" x14ac:dyDescent="0.25">
      <c r="B8" s="101"/>
      <c r="C8" s="102"/>
      <c r="D8" s="102"/>
      <c r="E8" s="102"/>
      <c r="F8" s="102"/>
      <c r="G8" s="102"/>
      <c r="H8" s="103"/>
    </row>
    <row r="9" spans="2:8" ht="16.5" customHeight="1" x14ac:dyDescent="0.25">
      <c r="B9" s="203" t="s">
        <v>198</v>
      </c>
      <c r="C9" s="204"/>
      <c r="D9" s="204"/>
      <c r="E9" s="204"/>
      <c r="F9" s="204"/>
      <c r="G9" s="204"/>
      <c r="H9" s="205"/>
    </row>
    <row r="10" spans="2:8" ht="44.25" customHeight="1" x14ac:dyDescent="0.25">
      <c r="B10" s="203"/>
      <c r="C10" s="204"/>
      <c r="D10" s="204"/>
      <c r="E10" s="204"/>
      <c r="F10" s="204"/>
      <c r="G10" s="204"/>
      <c r="H10" s="205"/>
    </row>
    <row r="11" spans="2:8" ht="15.75" thickBot="1" x14ac:dyDescent="0.3">
      <c r="B11" s="90"/>
      <c r="C11" s="93"/>
      <c r="D11" s="98"/>
      <c r="E11" s="99"/>
      <c r="F11" s="99"/>
      <c r="G11" s="100"/>
      <c r="H11" s="94"/>
    </row>
    <row r="12" spans="2:8" ht="15.75" thickTop="1" x14ac:dyDescent="0.25">
      <c r="B12" s="90"/>
      <c r="C12" s="206" t="s">
        <v>161</v>
      </c>
      <c r="D12" s="207"/>
      <c r="E12" s="208" t="s">
        <v>199</v>
      </c>
      <c r="F12" s="209"/>
      <c r="G12" s="93"/>
      <c r="H12" s="94"/>
    </row>
    <row r="13" spans="2:8" ht="35.25" customHeight="1" x14ac:dyDescent="0.25">
      <c r="B13" s="90"/>
      <c r="C13" s="213" t="s">
        <v>192</v>
      </c>
      <c r="D13" s="214"/>
      <c r="E13" s="215" t="s">
        <v>197</v>
      </c>
      <c r="F13" s="216"/>
      <c r="G13" s="93"/>
      <c r="H13" s="94"/>
    </row>
    <row r="14" spans="2:8" ht="17.25" customHeight="1" x14ac:dyDescent="0.25">
      <c r="B14" s="90"/>
      <c r="C14" s="213" t="s">
        <v>193</v>
      </c>
      <c r="D14" s="214"/>
      <c r="E14" s="215" t="s">
        <v>195</v>
      </c>
      <c r="F14" s="216"/>
      <c r="G14" s="93"/>
      <c r="H14" s="94"/>
    </row>
    <row r="15" spans="2:8" ht="19.5" customHeight="1" x14ac:dyDescent="0.25">
      <c r="B15" s="90"/>
      <c r="C15" s="213" t="s">
        <v>194</v>
      </c>
      <c r="D15" s="214"/>
      <c r="E15" s="215" t="s">
        <v>196</v>
      </c>
      <c r="F15" s="216"/>
      <c r="G15" s="93"/>
      <c r="H15" s="94"/>
    </row>
    <row r="16" spans="2:8" ht="69.75" customHeight="1" x14ac:dyDescent="0.25">
      <c r="B16" s="90"/>
      <c r="C16" s="213" t="s">
        <v>163</v>
      </c>
      <c r="D16" s="214"/>
      <c r="E16" s="215" t="s">
        <v>164</v>
      </c>
      <c r="F16" s="216"/>
      <c r="G16" s="93"/>
      <c r="H16" s="94"/>
    </row>
    <row r="17" spans="2:8" ht="34.5" customHeight="1" x14ac:dyDescent="0.25">
      <c r="B17" s="90"/>
      <c r="C17" s="217" t="s">
        <v>2</v>
      </c>
      <c r="D17" s="218"/>
      <c r="E17" s="219" t="s">
        <v>206</v>
      </c>
      <c r="F17" s="220"/>
      <c r="G17" s="93"/>
      <c r="H17" s="94"/>
    </row>
    <row r="18" spans="2:8" ht="27.75" customHeight="1" x14ac:dyDescent="0.25">
      <c r="B18" s="90"/>
      <c r="C18" s="217" t="s">
        <v>3</v>
      </c>
      <c r="D18" s="218"/>
      <c r="E18" s="219" t="s">
        <v>207</v>
      </c>
      <c r="F18" s="220"/>
      <c r="G18" s="93"/>
      <c r="H18" s="94"/>
    </row>
    <row r="19" spans="2:8" ht="28.5" customHeight="1" x14ac:dyDescent="0.25">
      <c r="B19" s="90"/>
      <c r="C19" s="217" t="s">
        <v>41</v>
      </c>
      <c r="D19" s="218"/>
      <c r="E19" s="219" t="s">
        <v>208</v>
      </c>
      <c r="F19" s="220"/>
      <c r="G19" s="93"/>
      <c r="H19" s="94"/>
    </row>
    <row r="20" spans="2:8" ht="72.75" customHeight="1" x14ac:dyDescent="0.25">
      <c r="B20" s="90"/>
      <c r="C20" s="217" t="s">
        <v>1</v>
      </c>
      <c r="D20" s="218"/>
      <c r="E20" s="219" t="s">
        <v>209</v>
      </c>
      <c r="F20" s="220"/>
      <c r="G20" s="93"/>
      <c r="H20" s="94"/>
    </row>
    <row r="21" spans="2:8" ht="64.5" customHeight="1" x14ac:dyDescent="0.25">
      <c r="B21" s="90"/>
      <c r="C21" s="217" t="s">
        <v>49</v>
      </c>
      <c r="D21" s="218"/>
      <c r="E21" s="219" t="s">
        <v>167</v>
      </c>
      <c r="F21" s="220"/>
      <c r="G21" s="93"/>
      <c r="H21" s="94"/>
    </row>
    <row r="22" spans="2:8" ht="71.25" customHeight="1" x14ac:dyDescent="0.25">
      <c r="B22" s="90"/>
      <c r="C22" s="217" t="s">
        <v>166</v>
      </c>
      <c r="D22" s="218"/>
      <c r="E22" s="219" t="s">
        <v>168</v>
      </c>
      <c r="F22" s="220"/>
      <c r="G22" s="93"/>
      <c r="H22" s="94"/>
    </row>
    <row r="23" spans="2:8" ht="55.5" customHeight="1" x14ac:dyDescent="0.25">
      <c r="B23" s="90"/>
      <c r="C23" s="224" t="s">
        <v>169</v>
      </c>
      <c r="D23" s="225"/>
      <c r="E23" s="219" t="s">
        <v>170</v>
      </c>
      <c r="F23" s="220"/>
      <c r="G23" s="93"/>
      <c r="H23" s="94"/>
    </row>
    <row r="24" spans="2:8" ht="42" customHeight="1" x14ac:dyDescent="0.25">
      <c r="B24" s="90"/>
      <c r="C24" s="224" t="s">
        <v>47</v>
      </c>
      <c r="D24" s="225"/>
      <c r="E24" s="219" t="s">
        <v>171</v>
      </c>
      <c r="F24" s="220"/>
      <c r="G24" s="93"/>
      <c r="H24" s="94"/>
    </row>
    <row r="25" spans="2:8" ht="59.25" customHeight="1" x14ac:dyDescent="0.25">
      <c r="B25" s="90"/>
      <c r="C25" s="224" t="s">
        <v>159</v>
      </c>
      <c r="D25" s="225"/>
      <c r="E25" s="219" t="s">
        <v>172</v>
      </c>
      <c r="F25" s="220"/>
      <c r="G25" s="93"/>
      <c r="H25" s="94"/>
    </row>
    <row r="26" spans="2:8" ht="23.25" customHeight="1" x14ac:dyDescent="0.25">
      <c r="B26" s="90"/>
      <c r="C26" s="224" t="s">
        <v>12</v>
      </c>
      <c r="D26" s="225"/>
      <c r="E26" s="219" t="s">
        <v>173</v>
      </c>
      <c r="F26" s="220"/>
      <c r="G26" s="93"/>
      <c r="H26" s="94"/>
    </row>
    <row r="27" spans="2:8" ht="30.75" customHeight="1" x14ac:dyDescent="0.25">
      <c r="B27" s="90"/>
      <c r="C27" s="224" t="s">
        <v>177</v>
      </c>
      <c r="D27" s="225"/>
      <c r="E27" s="219" t="s">
        <v>174</v>
      </c>
      <c r="F27" s="220"/>
      <c r="G27" s="93"/>
      <c r="H27" s="94"/>
    </row>
    <row r="28" spans="2:8" ht="35.25" customHeight="1" x14ac:dyDescent="0.25">
      <c r="B28" s="90"/>
      <c r="C28" s="224" t="s">
        <v>178</v>
      </c>
      <c r="D28" s="225"/>
      <c r="E28" s="219" t="s">
        <v>175</v>
      </c>
      <c r="F28" s="220"/>
      <c r="G28" s="93"/>
      <c r="H28" s="94"/>
    </row>
    <row r="29" spans="2:8" ht="33" customHeight="1" x14ac:dyDescent="0.25">
      <c r="B29" s="90"/>
      <c r="C29" s="224" t="s">
        <v>178</v>
      </c>
      <c r="D29" s="225"/>
      <c r="E29" s="219" t="s">
        <v>175</v>
      </c>
      <c r="F29" s="220"/>
      <c r="G29" s="93"/>
      <c r="H29" s="94"/>
    </row>
    <row r="30" spans="2:8" ht="30" customHeight="1" x14ac:dyDescent="0.25">
      <c r="B30" s="90"/>
      <c r="C30" s="224" t="s">
        <v>179</v>
      </c>
      <c r="D30" s="225"/>
      <c r="E30" s="219" t="s">
        <v>176</v>
      </c>
      <c r="F30" s="220"/>
      <c r="G30" s="93"/>
      <c r="H30" s="94"/>
    </row>
    <row r="31" spans="2:8" ht="35.25" customHeight="1" x14ac:dyDescent="0.25">
      <c r="B31" s="90"/>
      <c r="C31" s="224" t="s">
        <v>180</v>
      </c>
      <c r="D31" s="225"/>
      <c r="E31" s="219" t="s">
        <v>181</v>
      </c>
      <c r="F31" s="220"/>
      <c r="G31" s="93"/>
      <c r="H31" s="94"/>
    </row>
    <row r="32" spans="2:8" ht="31.5" customHeight="1" x14ac:dyDescent="0.25">
      <c r="B32" s="90"/>
      <c r="C32" s="224" t="s">
        <v>182</v>
      </c>
      <c r="D32" s="225"/>
      <c r="E32" s="219" t="s">
        <v>183</v>
      </c>
      <c r="F32" s="220"/>
      <c r="G32" s="93"/>
      <c r="H32" s="94"/>
    </row>
    <row r="33" spans="2:8" ht="35.25" customHeight="1" x14ac:dyDescent="0.25">
      <c r="B33" s="90"/>
      <c r="C33" s="224" t="s">
        <v>184</v>
      </c>
      <c r="D33" s="225"/>
      <c r="E33" s="219" t="s">
        <v>185</v>
      </c>
      <c r="F33" s="220"/>
      <c r="G33" s="93"/>
      <c r="H33" s="94"/>
    </row>
    <row r="34" spans="2:8" ht="59.25" customHeight="1" x14ac:dyDescent="0.25">
      <c r="B34" s="90"/>
      <c r="C34" s="224" t="s">
        <v>186</v>
      </c>
      <c r="D34" s="225"/>
      <c r="E34" s="219" t="s">
        <v>187</v>
      </c>
      <c r="F34" s="220"/>
      <c r="G34" s="93"/>
      <c r="H34" s="94"/>
    </row>
    <row r="35" spans="2:8" ht="29.25" customHeight="1" x14ac:dyDescent="0.25">
      <c r="B35" s="90"/>
      <c r="C35" s="224" t="s">
        <v>29</v>
      </c>
      <c r="D35" s="225"/>
      <c r="E35" s="219" t="s">
        <v>188</v>
      </c>
      <c r="F35" s="220"/>
      <c r="G35" s="93"/>
      <c r="H35" s="94"/>
    </row>
    <row r="36" spans="2:8" ht="82.5" customHeight="1" x14ac:dyDescent="0.25">
      <c r="B36" s="90"/>
      <c r="C36" s="224" t="s">
        <v>190</v>
      </c>
      <c r="D36" s="225"/>
      <c r="E36" s="219" t="s">
        <v>189</v>
      </c>
      <c r="F36" s="220"/>
      <c r="G36" s="93"/>
      <c r="H36" s="94"/>
    </row>
    <row r="37" spans="2:8" ht="46.5" customHeight="1" x14ac:dyDescent="0.25">
      <c r="B37" s="90"/>
      <c r="C37" s="224" t="s">
        <v>38</v>
      </c>
      <c r="D37" s="225"/>
      <c r="E37" s="219" t="s">
        <v>191</v>
      </c>
      <c r="F37" s="220"/>
      <c r="G37" s="93"/>
      <c r="H37" s="94"/>
    </row>
    <row r="38" spans="2:8" ht="6.75" customHeight="1" thickBot="1" x14ac:dyDescent="0.3">
      <c r="B38" s="90"/>
      <c r="C38" s="226"/>
      <c r="D38" s="227"/>
      <c r="E38" s="228"/>
      <c r="F38" s="229"/>
      <c r="G38" s="93"/>
      <c r="H38" s="94"/>
    </row>
    <row r="39" spans="2:8" ht="15.75" thickTop="1" x14ac:dyDescent="0.25">
      <c r="B39" s="90"/>
      <c r="C39" s="91"/>
      <c r="D39" s="91"/>
      <c r="E39" s="92"/>
      <c r="F39" s="92"/>
      <c r="G39" s="93"/>
      <c r="H39" s="94"/>
    </row>
    <row r="40" spans="2:8" ht="21" customHeight="1" x14ac:dyDescent="0.25">
      <c r="B40" s="221" t="s">
        <v>200</v>
      </c>
      <c r="C40" s="222"/>
      <c r="D40" s="222"/>
      <c r="E40" s="222"/>
      <c r="F40" s="222"/>
      <c r="G40" s="222"/>
      <c r="H40" s="223"/>
    </row>
    <row r="41" spans="2:8" ht="20.25" customHeight="1" x14ac:dyDescent="0.25">
      <c r="B41" s="221" t="s">
        <v>201</v>
      </c>
      <c r="C41" s="222"/>
      <c r="D41" s="222"/>
      <c r="E41" s="222"/>
      <c r="F41" s="222"/>
      <c r="G41" s="222"/>
      <c r="H41" s="223"/>
    </row>
    <row r="42" spans="2:8" ht="20.25" customHeight="1" x14ac:dyDescent="0.25">
      <c r="B42" s="221" t="s">
        <v>202</v>
      </c>
      <c r="C42" s="222"/>
      <c r="D42" s="222"/>
      <c r="E42" s="222"/>
      <c r="F42" s="222"/>
      <c r="G42" s="222"/>
      <c r="H42" s="223"/>
    </row>
    <row r="43" spans="2:8" ht="20.25" customHeight="1" x14ac:dyDescent="0.25">
      <c r="B43" s="221" t="s">
        <v>203</v>
      </c>
      <c r="C43" s="222"/>
      <c r="D43" s="222"/>
      <c r="E43" s="222"/>
      <c r="F43" s="222"/>
      <c r="G43" s="222"/>
      <c r="H43" s="223"/>
    </row>
    <row r="44" spans="2:8" x14ac:dyDescent="0.25">
      <c r="B44" s="221" t="s">
        <v>204</v>
      </c>
      <c r="C44" s="222"/>
      <c r="D44" s="222"/>
      <c r="E44" s="222"/>
      <c r="F44" s="222"/>
      <c r="G44" s="222"/>
      <c r="H44" s="223"/>
    </row>
    <row r="45" spans="2:8" ht="15.75" thickBot="1" x14ac:dyDescent="0.3">
      <c r="B45" s="95"/>
      <c r="C45" s="96"/>
      <c r="D45" s="96"/>
      <c r="E45" s="96"/>
      <c r="F45" s="96"/>
      <c r="G45" s="96"/>
      <c r="H45" s="9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1" customWidth="1"/>
    <col min="2" max="16384" width="11.42578125" style="1"/>
  </cols>
  <sheetData>
    <row r="3" spans="1:1" x14ac:dyDescent="0.2">
      <c r="A3" s="2" t="s">
        <v>14</v>
      </c>
    </row>
    <row r="4" spans="1:1" x14ac:dyDescent="0.2">
      <c r="A4" s="2" t="s">
        <v>15</v>
      </c>
    </row>
    <row r="5" spans="1:1" x14ac:dyDescent="0.2">
      <c r="A5" s="2" t="s">
        <v>16</v>
      </c>
    </row>
    <row r="6" spans="1:1" x14ac:dyDescent="0.2">
      <c r="A6" s="2" t="s">
        <v>10</v>
      </c>
    </row>
    <row r="7" spans="1:1" x14ac:dyDescent="0.2">
      <c r="A7" s="2" t="s">
        <v>9</v>
      </c>
    </row>
    <row r="8" spans="1:1" x14ac:dyDescent="0.2">
      <c r="A8" s="2" t="s">
        <v>19</v>
      </c>
    </row>
    <row r="9" spans="1:1" x14ac:dyDescent="0.2">
      <c r="A9" s="2" t="s">
        <v>20</v>
      </c>
    </row>
    <row r="10" spans="1:1" x14ac:dyDescent="0.2">
      <c r="A10" s="2" t="s">
        <v>22</v>
      </c>
    </row>
    <row r="11" spans="1:1" x14ac:dyDescent="0.2">
      <c r="A11" s="2" t="s">
        <v>23</v>
      </c>
    </row>
    <row r="12" spans="1:1" x14ac:dyDescent="0.2">
      <c r="A12" s="2" t="s">
        <v>25</v>
      </c>
    </row>
    <row r="13" spans="1:1" x14ac:dyDescent="0.2">
      <c r="A13" s="2" t="s">
        <v>26</v>
      </c>
    </row>
    <row r="14" spans="1:1" x14ac:dyDescent="0.2">
      <c r="A14" s="2" t="s">
        <v>27</v>
      </c>
    </row>
    <row r="16" spans="1:1" x14ac:dyDescent="0.2">
      <c r="A16" s="2" t="s">
        <v>30</v>
      </c>
    </row>
    <row r="17" spans="1:1" x14ac:dyDescent="0.2">
      <c r="A17" s="2" t="s">
        <v>31</v>
      </c>
    </row>
    <row r="18" spans="1:1" x14ac:dyDescent="0.2">
      <c r="A18" s="2" t="s">
        <v>32</v>
      </c>
    </row>
    <row r="20" spans="1:1" x14ac:dyDescent="0.2">
      <c r="A20" s="2" t="s">
        <v>39</v>
      </c>
    </row>
    <row r="21" spans="1:1" x14ac:dyDescent="0.2">
      <c r="A21" s="2"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W21"/>
  <sheetViews>
    <sheetView showGridLines="0" tabSelected="1" topLeftCell="AM13" zoomScale="60" zoomScaleNormal="60" workbookViewId="0">
      <selection activeCell="AM11" sqref="AM11:AM14"/>
    </sheetView>
  </sheetViews>
  <sheetFormatPr baseColWidth="10" defaultColWidth="11.42578125" defaultRowHeight="16.5" x14ac:dyDescent="0.3"/>
  <cols>
    <col min="1" max="1" width="4.7109375" style="161" customWidth="1"/>
    <col min="2" max="3" width="12" style="161" customWidth="1"/>
    <col min="4" max="4" width="14.140625" style="161" customWidth="1"/>
    <col min="5" max="5" width="19.85546875" style="161" customWidth="1"/>
    <col min="6" max="6" width="26.85546875" style="161" customWidth="1"/>
    <col min="7" max="7" width="32.42578125" style="127" customWidth="1"/>
    <col min="8" max="10" width="19" style="162" customWidth="1"/>
    <col min="11" max="11" width="20.28515625" style="127" customWidth="1"/>
    <col min="12" max="12" width="16.42578125" style="127" customWidth="1"/>
    <col min="13" max="13" width="6.28515625" style="127" customWidth="1"/>
    <col min="14" max="14" width="27.28515625" style="127" customWidth="1"/>
    <col min="15" max="15" width="30.42578125" style="127" customWidth="1"/>
    <col min="16" max="16" width="15" style="127" customWidth="1"/>
    <col min="17" max="17" width="6.28515625" style="127" customWidth="1"/>
    <col min="18" max="18" width="16" style="127" customWidth="1"/>
    <col min="19" max="19" width="5.7109375" style="127" customWidth="1"/>
    <col min="20" max="20" width="44.85546875" style="127" customWidth="1"/>
    <col min="21" max="21" width="31" style="127" customWidth="1"/>
    <col min="22" max="22" width="15.140625" style="127" customWidth="1"/>
    <col min="23" max="23" width="6.7109375" style="127" customWidth="1"/>
    <col min="24" max="24" width="5" style="127" customWidth="1"/>
    <col min="25" max="25" width="5.42578125" style="127" customWidth="1"/>
    <col min="26" max="26" width="7.140625" style="127" customWidth="1"/>
    <col min="27" max="27" width="6.7109375" style="127" customWidth="1"/>
    <col min="28" max="28" width="7.42578125" style="127" customWidth="1"/>
    <col min="29" max="29" width="11.7109375" style="127" customWidth="1"/>
    <col min="30" max="30" width="8.7109375" style="127" customWidth="1"/>
    <col min="31" max="31" width="10.42578125" style="127" customWidth="1"/>
    <col min="32" max="32" width="9.28515625" style="127" customWidth="1"/>
    <col min="33" max="33" width="9.140625" style="127" customWidth="1"/>
    <col min="34" max="34" width="8.42578125" style="127" customWidth="1"/>
    <col min="35" max="35" width="7.28515625" style="127" customWidth="1"/>
    <col min="36" max="36" width="23.85546875" style="127" customWidth="1"/>
    <col min="37" max="37" width="23" style="163" customWidth="1"/>
    <col min="38" max="38" width="18.7109375" style="163" customWidth="1"/>
    <col min="39" max="39" width="16.7109375" style="127" customWidth="1"/>
    <col min="40" max="40" width="14.7109375" style="163" customWidth="1"/>
    <col min="41" max="41" width="82.28515625" style="163" customWidth="1"/>
    <col min="42" max="42" width="13.85546875" style="127" customWidth="1"/>
    <col min="43" max="43" width="15.85546875" style="127" customWidth="1"/>
    <col min="44" max="44" width="47.85546875" style="127" customWidth="1"/>
    <col min="45" max="46" width="20.7109375" style="127" customWidth="1"/>
    <col min="47" max="47" width="15.42578125" style="127" customWidth="1"/>
    <col min="48" max="48" width="53" style="127" customWidth="1"/>
    <col min="49" max="49" width="17.28515625" style="127" customWidth="1"/>
    <col min="50" max="16384" width="11.42578125" style="127"/>
  </cols>
  <sheetData>
    <row r="1" spans="1:75" ht="38.450000000000003" customHeight="1" x14ac:dyDescent="0.3">
      <c r="A1" s="243"/>
      <c r="B1" s="244"/>
      <c r="C1" s="244"/>
      <c r="D1" s="244"/>
      <c r="E1" s="245"/>
      <c r="F1" s="243" t="s">
        <v>212</v>
      </c>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5"/>
      <c r="AV1" s="109" t="s">
        <v>213</v>
      </c>
      <c r="AW1" s="110"/>
    </row>
    <row r="2" spans="1:75" ht="33.6" customHeight="1" x14ac:dyDescent="0.3">
      <c r="A2" s="246"/>
      <c r="B2" s="247"/>
      <c r="C2" s="247"/>
      <c r="D2" s="247"/>
      <c r="E2" s="248"/>
      <c r="F2" s="246"/>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8"/>
      <c r="AV2" s="111" t="s">
        <v>220</v>
      </c>
      <c r="AW2" s="112"/>
    </row>
    <row r="3" spans="1:75" ht="13.9" customHeight="1" x14ac:dyDescent="0.3">
      <c r="A3" s="246"/>
      <c r="B3" s="247"/>
      <c r="C3" s="247"/>
      <c r="D3" s="247"/>
      <c r="E3" s="248"/>
      <c r="F3" s="246"/>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8"/>
      <c r="AV3" s="111" t="s">
        <v>221</v>
      </c>
      <c r="AW3" s="112"/>
    </row>
    <row r="4" spans="1:75" ht="13.9" customHeight="1" x14ac:dyDescent="0.3">
      <c r="A4" s="249"/>
      <c r="B4" s="250"/>
      <c r="C4" s="250"/>
      <c r="D4" s="250"/>
      <c r="E4" s="251"/>
      <c r="F4" s="249"/>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1"/>
      <c r="AV4" s="113" t="s">
        <v>214</v>
      </c>
      <c r="AW4" s="114"/>
    </row>
    <row r="5" spans="1:75" ht="26.25" customHeight="1" x14ac:dyDescent="0.3">
      <c r="A5" s="190" t="s">
        <v>42</v>
      </c>
      <c r="B5" s="138"/>
      <c r="C5" s="115" t="s">
        <v>252</v>
      </c>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21"/>
      <c r="AO5" s="121"/>
      <c r="AP5" s="116"/>
      <c r="AQ5" s="116"/>
      <c r="AR5" s="116"/>
      <c r="AS5" s="116"/>
      <c r="AT5" s="116"/>
      <c r="AU5" s="116"/>
      <c r="AV5" s="116"/>
      <c r="AW5" s="117"/>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row>
    <row r="6" spans="1:75" ht="30" customHeight="1" x14ac:dyDescent="0.3">
      <c r="A6" s="190" t="s">
        <v>129</v>
      </c>
      <c r="B6" s="138"/>
      <c r="C6" s="252" t="s">
        <v>254</v>
      </c>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118"/>
      <c r="AF6" s="118"/>
      <c r="AG6" s="118"/>
      <c r="AH6" s="118"/>
      <c r="AI6" s="118"/>
      <c r="AJ6" s="118"/>
      <c r="AK6" s="118"/>
      <c r="AL6" s="118"/>
      <c r="AM6" s="118"/>
      <c r="AN6" s="137"/>
      <c r="AO6" s="137"/>
      <c r="AP6" s="118"/>
      <c r="AQ6" s="118"/>
      <c r="AR6" s="118"/>
      <c r="AS6" s="118"/>
      <c r="AT6" s="118"/>
      <c r="AU6" s="118"/>
      <c r="AV6" s="118"/>
      <c r="AW6" s="11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row>
    <row r="7" spans="1:75" ht="24" customHeight="1" x14ac:dyDescent="0.3">
      <c r="A7" s="190" t="s">
        <v>43</v>
      </c>
      <c r="B7" s="138"/>
      <c r="C7" s="120" t="s">
        <v>253</v>
      </c>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37"/>
      <c r="AO7" s="137"/>
      <c r="AP7" s="118"/>
      <c r="AQ7" s="118"/>
      <c r="AR7" s="118"/>
      <c r="AS7" s="118"/>
      <c r="AT7" s="118"/>
      <c r="AU7" s="118"/>
      <c r="AV7" s="118"/>
      <c r="AW7" s="11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row>
    <row r="8" spans="1:75" s="180" customFormat="1" x14ac:dyDescent="0.3">
      <c r="A8" s="173" t="s">
        <v>137</v>
      </c>
      <c r="B8" s="173"/>
      <c r="C8" s="174" t="s">
        <v>253</v>
      </c>
      <c r="D8" s="173"/>
      <c r="E8" s="175"/>
      <c r="F8" s="175"/>
      <c r="G8" s="175"/>
      <c r="H8" s="175"/>
      <c r="I8" s="175"/>
      <c r="J8" s="175"/>
      <c r="K8" s="175"/>
      <c r="L8" s="262" t="s">
        <v>138</v>
      </c>
      <c r="M8" s="263"/>
      <c r="N8" s="263"/>
      <c r="O8" s="263"/>
      <c r="P8" s="263"/>
      <c r="Q8" s="263"/>
      <c r="R8" s="264"/>
      <c r="S8" s="175"/>
      <c r="T8" s="262" t="s">
        <v>139</v>
      </c>
      <c r="U8" s="263"/>
      <c r="V8" s="263"/>
      <c r="W8" s="263"/>
      <c r="X8" s="263"/>
      <c r="Y8" s="263"/>
      <c r="Z8" s="263"/>
      <c r="AA8" s="263"/>
      <c r="AB8" s="264"/>
      <c r="AC8" s="262" t="s">
        <v>140</v>
      </c>
      <c r="AD8" s="263"/>
      <c r="AE8" s="263"/>
      <c r="AF8" s="263"/>
      <c r="AG8" s="263"/>
      <c r="AH8" s="263"/>
      <c r="AI8" s="264"/>
      <c r="AJ8" s="240" t="s">
        <v>18</v>
      </c>
      <c r="AK8" s="176" t="s">
        <v>34</v>
      </c>
      <c r="AL8" s="177"/>
      <c r="AM8" s="177"/>
      <c r="AN8" s="178"/>
      <c r="AO8" s="178"/>
      <c r="AP8" s="177"/>
      <c r="AQ8" s="177"/>
      <c r="AR8" s="177"/>
      <c r="AS8" s="177"/>
      <c r="AT8" s="177"/>
      <c r="AU8" s="177"/>
      <c r="AV8" s="177"/>
      <c r="AW8" s="177"/>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row>
    <row r="9" spans="1:75" s="180" customFormat="1" ht="45" customHeight="1" x14ac:dyDescent="0.3">
      <c r="A9" s="237" t="s">
        <v>0</v>
      </c>
      <c r="B9" s="234" t="s">
        <v>13</v>
      </c>
      <c r="C9" s="234" t="s">
        <v>234</v>
      </c>
      <c r="D9" s="234" t="s">
        <v>2</v>
      </c>
      <c r="E9" s="240" t="s">
        <v>3</v>
      </c>
      <c r="F9" s="240" t="s">
        <v>41</v>
      </c>
      <c r="G9" s="234" t="s">
        <v>1</v>
      </c>
      <c r="H9" s="240" t="s">
        <v>49</v>
      </c>
      <c r="I9" s="240" t="s">
        <v>250</v>
      </c>
      <c r="J9" s="240" t="s">
        <v>251</v>
      </c>
      <c r="K9" s="240" t="s">
        <v>133</v>
      </c>
      <c r="L9" s="240" t="s">
        <v>33</v>
      </c>
      <c r="M9" s="234" t="s">
        <v>5</v>
      </c>
      <c r="N9" s="240" t="s">
        <v>86</v>
      </c>
      <c r="O9" s="240" t="s">
        <v>91</v>
      </c>
      <c r="P9" s="240" t="s">
        <v>44</v>
      </c>
      <c r="Q9" s="234" t="s">
        <v>5</v>
      </c>
      <c r="R9" s="240" t="s">
        <v>47</v>
      </c>
      <c r="S9" s="260" t="s">
        <v>11</v>
      </c>
      <c r="T9" s="240" t="s">
        <v>159</v>
      </c>
      <c r="U9" s="181" t="s">
        <v>211</v>
      </c>
      <c r="V9" s="181" t="s">
        <v>12</v>
      </c>
      <c r="W9" s="274" t="s">
        <v>8</v>
      </c>
      <c r="X9" s="275"/>
      <c r="Y9" s="275"/>
      <c r="Z9" s="275"/>
      <c r="AA9" s="275"/>
      <c r="AB9" s="276"/>
      <c r="AC9" s="260" t="s">
        <v>136</v>
      </c>
      <c r="AD9" s="260" t="s">
        <v>45</v>
      </c>
      <c r="AE9" s="260" t="s">
        <v>5</v>
      </c>
      <c r="AF9" s="260" t="s">
        <v>46</v>
      </c>
      <c r="AG9" s="260" t="s">
        <v>5</v>
      </c>
      <c r="AH9" s="260" t="s">
        <v>48</v>
      </c>
      <c r="AI9" s="237" t="s">
        <v>29</v>
      </c>
      <c r="AJ9" s="273"/>
      <c r="AK9" s="240" t="s">
        <v>34</v>
      </c>
      <c r="AL9" s="240" t="s">
        <v>35</v>
      </c>
      <c r="AM9" s="240" t="s">
        <v>36</v>
      </c>
      <c r="AN9" s="240" t="s">
        <v>37</v>
      </c>
      <c r="AO9" s="240" t="s">
        <v>222</v>
      </c>
      <c r="AP9" s="181" t="s">
        <v>38</v>
      </c>
      <c r="AQ9" s="181" t="s">
        <v>37</v>
      </c>
      <c r="AR9" s="181" t="s">
        <v>223</v>
      </c>
      <c r="AS9" s="181" t="s">
        <v>38</v>
      </c>
      <c r="AT9" s="181" t="s">
        <v>24</v>
      </c>
      <c r="AU9" s="181" t="s">
        <v>37</v>
      </c>
      <c r="AV9" s="181" t="s">
        <v>224</v>
      </c>
      <c r="AW9" s="181" t="s">
        <v>38</v>
      </c>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row>
    <row r="10" spans="1:75" s="142" customFormat="1" ht="63" customHeight="1" x14ac:dyDescent="0.25">
      <c r="A10" s="238"/>
      <c r="B10" s="235"/>
      <c r="C10" s="235"/>
      <c r="D10" s="235"/>
      <c r="E10" s="241"/>
      <c r="F10" s="241"/>
      <c r="G10" s="235"/>
      <c r="H10" s="241"/>
      <c r="I10" s="241"/>
      <c r="J10" s="241"/>
      <c r="K10" s="241"/>
      <c r="L10" s="241"/>
      <c r="M10" s="235"/>
      <c r="N10" s="241"/>
      <c r="O10" s="241"/>
      <c r="P10" s="241"/>
      <c r="Q10" s="235"/>
      <c r="R10" s="241"/>
      <c r="S10" s="261"/>
      <c r="T10" s="241"/>
      <c r="U10" s="140"/>
      <c r="V10" s="140"/>
      <c r="W10" s="182" t="s">
        <v>13</v>
      </c>
      <c r="X10" s="182" t="s">
        <v>17</v>
      </c>
      <c r="Y10" s="182" t="s">
        <v>28</v>
      </c>
      <c r="Z10" s="182" t="s">
        <v>18</v>
      </c>
      <c r="AA10" s="182" t="s">
        <v>21</v>
      </c>
      <c r="AB10" s="182" t="s">
        <v>24</v>
      </c>
      <c r="AC10" s="261"/>
      <c r="AD10" s="261"/>
      <c r="AE10" s="261"/>
      <c r="AF10" s="261"/>
      <c r="AG10" s="261"/>
      <c r="AH10" s="261"/>
      <c r="AI10" s="238"/>
      <c r="AJ10" s="241"/>
      <c r="AK10" s="241"/>
      <c r="AL10" s="241"/>
      <c r="AM10" s="241"/>
      <c r="AN10" s="241"/>
      <c r="AO10" s="241"/>
      <c r="AP10" s="181"/>
      <c r="AQ10" s="181"/>
      <c r="AR10" s="181"/>
      <c r="AS10" s="181"/>
      <c r="AT10" s="181"/>
      <c r="AU10" s="181"/>
      <c r="AV10" s="181"/>
      <c r="AW10" s="140"/>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row>
    <row r="11" spans="1:75" ht="162" customHeight="1" x14ac:dyDescent="0.3">
      <c r="A11" s="171">
        <v>1</v>
      </c>
      <c r="B11" s="171" t="s">
        <v>229</v>
      </c>
      <c r="C11" s="172" t="s">
        <v>238</v>
      </c>
      <c r="D11" s="136" t="s">
        <v>256</v>
      </c>
      <c r="E11" s="136" t="s">
        <v>255</v>
      </c>
      <c r="F11" s="167" t="s">
        <v>265</v>
      </c>
      <c r="G11" s="136" t="s">
        <v>266</v>
      </c>
      <c r="H11" s="136" t="s">
        <v>257</v>
      </c>
      <c r="I11" s="136" t="s">
        <v>243</v>
      </c>
      <c r="J11" s="136" t="s">
        <v>248</v>
      </c>
      <c r="K11" s="168">
        <v>300</v>
      </c>
      <c r="L11" s="169" t="str">
        <f>IF(K11&lt;=0,"",IF(K11&lt;=2,"Muy Baja",IF(K11&lt;=24,"Baja",IF(K11&lt;=500,"Media",IF(K11&lt;=5000,"Alta","Muy Alta")))))</f>
        <v>Media</v>
      </c>
      <c r="M11" s="166">
        <f>IF(L11="","",IF(L11="Muy Baja",0.2,IF(L11="Baja",0.4,IF(L11="Media",0.6,IF(L11="Alta",0.8,IF(L11="Muy Alta",1,))))))</f>
        <v>0.6</v>
      </c>
      <c r="N11" s="184" t="s">
        <v>151</v>
      </c>
      <c r="O11" s="183" t="str">
        <f>IF(NOT(ISERROR(MATCH(N11,'Tabla Impacto'!$B$221:$B$223,0))),'Tabla Impacto'!$F$223&amp;"Por favor no seleccionar los criterios de impacto(Afectación Económica o presupuestal y Pérdida Reputacional)",N11)</f>
        <v xml:space="preserve">     El riesgo afecta la imagen de la entidad con algunos usuarios de relevancia frente al logro de los objetivos</v>
      </c>
      <c r="P11" s="185" t="str">
        <f>IF(OR(O11='Tabla Impacto'!$C$11,O11='Tabla Impacto'!$D$11),"Leve",IF(OR(O11='Tabla Impacto'!$C$12,O11='Tabla Impacto'!$D$12),"Menor",IF(OR(O11='Tabla Impacto'!$C$13,O11='Tabla Impacto'!$D$13),"Moderado",IF(OR(O11='Tabla Impacto'!$C$14,O11='Tabla Impacto'!$D$14),"Mayor",IF(OR(O11='Tabla Impacto'!$C$15,O11='Tabla Impacto'!$D$15),"Catastrófico","")))))</f>
        <v>Moderado</v>
      </c>
      <c r="Q11" s="170">
        <f>IF(P11="","",IF(P11="Leve",0.2,IF(P11="Menor",0.4,IF(P11="Moderado",0.6,IF(P11="Mayor",0.8,IF(P11="Catastrófico",1,))))))</f>
        <v>0.6</v>
      </c>
      <c r="R11" s="164"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Moderado</v>
      </c>
      <c r="S11" s="129">
        <v>1</v>
      </c>
      <c r="T11" s="130" t="s">
        <v>267</v>
      </c>
      <c r="U11" s="130" t="s">
        <v>268</v>
      </c>
      <c r="V11" s="131" t="str">
        <f>IF(OR(W11="Preventivo",W11="Detectivo"),"Probabilidad",IF(W11="Correctivo","Impacto",""))</f>
        <v>Probabilidad</v>
      </c>
      <c r="W11" s="132" t="s">
        <v>14</v>
      </c>
      <c r="X11" s="132" t="s">
        <v>9</v>
      </c>
      <c r="Y11" s="133" t="str">
        <f>IF(AND(W11="Preventivo",X11="Automático"),"50%",IF(AND(W11="Preventivo",X11="Manual"),"40%",IF(AND(W11="Detectivo",X11="Automático"),"40%",IF(AND(W11="Detectivo",X11="Manual"),"30%",IF(AND(W11="Correctivo",X11="Automático"),"35%",IF(AND(W11="Correctivo",X11="Manual"),"25%",""))))))</f>
        <v>40%</v>
      </c>
      <c r="Z11" s="132" t="s">
        <v>19</v>
      </c>
      <c r="AA11" s="132" t="s">
        <v>22</v>
      </c>
      <c r="AB11" s="132" t="s">
        <v>118</v>
      </c>
      <c r="AC11" s="134">
        <f>IFERROR(IF(V11="Probabilidad",(M11-(+M11*Y11)),IF(V11="Impacto",M11,"")),"")</f>
        <v>0.36</v>
      </c>
      <c r="AD11" s="135" t="str">
        <f>IFERROR(IF(AC11="","",IF(AC11&lt;=0.2,"Muy Baja",IF(AC11&lt;=0.4,"Baja",IF(AC11&lt;=0.6,"Media",IF(AC11&lt;=0.8,"Alta","Muy Alta"))))),"")</f>
        <v>Baja</v>
      </c>
      <c r="AE11" s="133">
        <f>+AC11</f>
        <v>0.36</v>
      </c>
      <c r="AF11" s="135" t="str">
        <f t="shared" ref="AF11:AF13" si="0">IFERROR(IF(AG11="","",IF(AG11&lt;=0.2,"Leve",IF(AG11&lt;=0.4,"Menor",IF(AG11&lt;=0.6,"Moderado",IF(AG11&lt;=0.8,"Mayor","Catastrófico"))))),"")</f>
        <v>Moderado</v>
      </c>
      <c r="AG11" s="123">
        <f>IFERROR(IF(V11="Impacto",(Q11-(+Q11*Y11)),IF(V11="Probabilidad",Q11,"")),"")</f>
        <v>0.6</v>
      </c>
      <c r="AH11" s="145" t="str">
        <f t="shared" ref="AH11:AH12" si="1">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Moderado</v>
      </c>
      <c r="AI11" s="132" t="s">
        <v>32</v>
      </c>
      <c r="AJ11" s="122" t="s">
        <v>269</v>
      </c>
      <c r="AK11" s="167" t="s">
        <v>270</v>
      </c>
      <c r="AL11" s="122" t="s">
        <v>258</v>
      </c>
      <c r="AM11" s="126" t="s">
        <v>286</v>
      </c>
      <c r="AN11" s="124"/>
      <c r="AO11" s="124"/>
      <c r="AP11" s="125"/>
      <c r="AQ11" s="126"/>
      <c r="AR11" s="128"/>
      <c r="AS11" s="125"/>
      <c r="AT11" s="122"/>
      <c r="AU11" s="126"/>
      <c r="AV11" s="122"/>
      <c r="AW11" s="125"/>
    </row>
    <row r="12" spans="1:75" s="165" customFormat="1" ht="193.5" customHeight="1" x14ac:dyDescent="0.25">
      <c r="A12" s="129">
        <v>2</v>
      </c>
      <c r="B12" s="129" t="s">
        <v>226</v>
      </c>
      <c r="C12" s="146" t="s">
        <v>238</v>
      </c>
      <c r="D12" s="122" t="s">
        <v>256</v>
      </c>
      <c r="E12" s="122" t="s">
        <v>264</v>
      </c>
      <c r="F12" s="122" t="s">
        <v>260</v>
      </c>
      <c r="G12" s="122" t="s">
        <v>271</v>
      </c>
      <c r="H12" s="122" t="s">
        <v>124</v>
      </c>
      <c r="I12" s="122" t="s">
        <v>243</v>
      </c>
      <c r="J12" s="122" t="s">
        <v>248</v>
      </c>
      <c r="K12" s="125">
        <v>24</v>
      </c>
      <c r="L12" s="143" t="str">
        <f>IF(K12&lt;=0,"",IF(K12&lt;=2,"Muy Baja",IF(K12&lt;=24,"Baja",IF(K12&lt;=500,"Media",IF(K12&lt;=5000,"Alta","Muy Alta")))))</f>
        <v>Baja</v>
      </c>
      <c r="M12" s="144">
        <f>IF(L12="","",IF(L12="Muy Baja",0.2,IF(L12="Baja",0.4,IF(L12="Media",0.6,IF(L12="Alta",0.8,IF(L12="Muy Alta",1,))))))</f>
        <v>0.4</v>
      </c>
      <c r="N12" s="184" t="s">
        <v>151</v>
      </c>
      <c r="O12" s="166" t="str">
        <f>IF(NOT(ISERROR(MATCH(N12,'Tabla Impacto'!$B$221:$B$223,0))),'Tabla Impacto'!$F$223&amp;"Por favor no seleccionar los criterios de impacto(Afectación Económica o presupuestal y Pérdida Reputacional)",N12)</f>
        <v xml:space="preserve">     El riesgo afecta la imagen de la entidad con algunos usuarios de relevancia frente al logro de los objetivos</v>
      </c>
      <c r="P12" s="185" t="str">
        <f>IF(OR(O12='Tabla Impacto'!$C$11,O12='Tabla Impacto'!$D$11),"Leve",IF(OR(O12='Tabla Impacto'!$C$12,O12='Tabla Impacto'!$D$12),"Menor",IF(OR(O12='Tabla Impacto'!$C$13,O12='Tabla Impacto'!$D$13),"Moderado",IF(OR(O12='Tabla Impacto'!$C$14,O12='Tabla Impacto'!$D$14),"Mayor",IF(OR(O12='Tabla Impacto'!$C$15,O12='Tabla Impacto'!$D$15),"Catastrófico","")))))</f>
        <v>Moderado</v>
      </c>
      <c r="Q12" s="144">
        <f>IF(P12="","",IF(P12="Leve",0.2,IF(P12="Menor",0.4,IF(P12="Moderado",0.6,IF(P12="Mayor",0.8,IF(P12="Catastrófico",1,))))))</f>
        <v>0.6</v>
      </c>
      <c r="R12" s="164"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Moderado</v>
      </c>
      <c r="S12" s="129">
        <v>1</v>
      </c>
      <c r="T12" s="130" t="s">
        <v>272</v>
      </c>
      <c r="U12" s="130" t="s">
        <v>273</v>
      </c>
      <c r="V12" s="131" t="str">
        <f>IF(OR(W12="Preventivo",W12="Detectivo"),"Probabilidad",IF(W12="Correctivo","Impacto",""))</f>
        <v>Probabilidad</v>
      </c>
      <c r="W12" s="132" t="s">
        <v>14</v>
      </c>
      <c r="X12" s="132" t="s">
        <v>9</v>
      </c>
      <c r="Y12" s="133" t="str">
        <f t="shared" ref="Y12:Y13" si="2">IF(AND(W12="Preventivo",X12="Automático"),"50%",IF(AND(W12="Preventivo",X12="Manual"),"40%",IF(AND(W12="Detectivo",X12="Automático"),"40%",IF(AND(W12="Detectivo",X12="Manual"),"30%",IF(AND(W12="Correctivo",X12="Automático"),"35%",IF(AND(W12="Correctivo",X12="Manual"),"25%",""))))))</f>
        <v>40%</v>
      </c>
      <c r="Z12" s="132" t="s">
        <v>19</v>
      </c>
      <c r="AA12" s="132" t="s">
        <v>22</v>
      </c>
      <c r="AB12" s="132" t="s">
        <v>118</v>
      </c>
      <c r="AC12" s="134">
        <f>IFERROR(IF(V12="Probabilidad",(M12-(+M12*Y12)),IF(V12="Impacto",M12,"")),"")</f>
        <v>0.24</v>
      </c>
      <c r="AD12" s="135" t="str">
        <f>IFERROR(IF(AC12="","",IF(AC12&lt;=0.2,"Muy Baja",IF(AC12&lt;=0.4,"Baja",IF(AC12&lt;=0.6,"Media",IF(AC12&lt;=0.8,"Alta","Muy Alta"))))),"")</f>
        <v>Baja</v>
      </c>
      <c r="AE12" s="133">
        <f>+AC12</f>
        <v>0.24</v>
      </c>
      <c r="AF12" s="135" t="str">
        <f t="shared" si="0"/>
        <v>Moderado</v>
      </c>
      <c r="AG12" s="133">
        <f>IFERROR(IF(V12="Impacto",(Q12-(+Q12*Y12)),IF(V12="Probabilidad",Q12,"")),"")</f>
        <v>0.6</v>
      </c>
      <c r="AH12" s="145" t="str">
        <f t="shared" si="1"/>
        <v>Moderado</v>
      </c>
      <c r="AI12" s="132" t="s">
        <v>32</v>
      </c>
      <c r="AJ12" s="122" t="s">
        <v>269</v>
      </c>
      <c r="AK12" s="128" t="s">
        <v>274</v>
      </c>
      <c r="AL12" s="122" t="s">
        <v>258</v>
      </c>
      <c r="AM12" s="126" t="s">
        <v>286</v>
      </c>
      <c r="AN12" s="124"/>
      <c r="AO12" s="124"/>
      <c r="AP12" s="125"/>
      <c r="AQ12" s="126"/>
      <c r="AR12" s="128"/>
      <c r="AS12" s="125"/>
      <c r="AT12" s="122"/>
      <c r="AU12" s="126"/>
      <c r="AV12" s="122"/>
      <c r="AW12" s="125"/>
    </row>
    <row r="13" spans="1:75" ht="201.75" customHeight="1" x14ac:dyDescent="0.3">
      <c r="A13" s="278">
        <v>3</v>
      </c>
      <c r="B13" s="236" t="s">
        <v>230</v>
      </c>
      <c r="C13" s="236" t="s">
        <v>236</v>
      </c>
      <c r="D13" s="242" t="s">
        <v>256</v>
      </c>
      <c r="E13" s="242" t="s">
        <v>259</v>
      </c>
      <c r="F13" s="242" t="s">
        <v>275</v>
      </c>
      <c r="G13" s="242" t="s">
        <v>277</v>
      </c>
      <c r="H13" s="242" t="s">
        <v>122</v>
      </c>
      <c r="I13" s="242" t="s">
        <v>243</v>
      </c>
      <c r="J13" s="242" t="s">
        <v>248</v>
      </c>
      <c r="K13" s="242">
        <v>24</v>
      </c>
      <c r="L13" s="277" t="str">
        <f>IF(K13&lt;=0,"",IF(K13&lt;=2,"Muy Baja",IF(K13&lt;=24,"Baja",IF(K13&lt;=500,"Media",IF(K13&lt;=5000,"Alta","Muy Alta")))))</f>
        <v>Baja</v>
      </c>
      <c r="M13" s="271">
        <f>IF(L13="","",IF(L13="Muy Baja",0.2,IF(L13="Baja",0.4,IF(L13="Media",0.6,IF(L13="Alta",0.8,IF(L13="Muy Alta",1,))))))</f>
        <v>0.4</v>
      </c>
      <c r="N13" s="272" t="s">
        <v>151</v>
      </c>
      <c r="O13" s="271" t="str">
        <f>IF(NOT(ISERROR(MATCH(N13,'Tabla Impacto'!$B$221:$B$223,0))),'Tabla Impacto'!$F$223&amp;"Por favor no seleccionar los criterios de impacto(Afectación Económica o presupuestal y Pérdida Reputacional)",N13)</f>
        <v xml:space="preserve">     El riesgo afecta la imagen de la entidad con algunos usuarios de relevancia frente al logro de los objetivos</v>
      </c>
      <c r="P13" s="239" t="str">
        <f>IF(OR(O13='Tabla Impacto'!$C$11,O13='Tabla Impacto'!$D$11),"Leve",IF(OR(O13='Tabla Impacto'!$C$12,O13='Tabla Impacto'!$D$12),"Menor",IF(OR(O13='Tabla Impacto'!$C$13,O13='Tabla Impacto'!$D$13),"Moderado",IF(OR(O13='Tabla Impacto'!$C$14,O13='Tabla Impacto'!$D$14),"Mayor",IF(OR(O13='Tabla Impacto'!$C$15,O13='Tabla Impacto'!$D$15),"Catastrófico","")))))</f>
        <v>Moderado</v>
      </c>
      <c r="Q13" s="232">
        <f>IF(P13="","",IF(P13="Leve",0.2,IF(P13="Menor",0.4,IF(P13="Moderado",0.6,IF(P13="Mayor",0.8,IF(P13="Catastrófico",1,))))))</f>
        <v>0.6</v>
      </c>
      <c r="R13" s="230"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Moderado</v>
      </c>
      <c r="S13" s="146">
        <v>1</v>
      </c>
      <c r="T13" s="130" t="s">
        <v>278</v>
      </c>
      <c r="U13" s="130" t="s">
        <v>261</v>
      </c>
      <c r="V13" s="131" t="str">
        <f t="shared" ref="V13" si="3">IF(OR(W13="Preventivo",W13="Detectivo"),"Probabilidad",IF(W13="Correctivo","Impacto",""))</f>
        <v>Probabilidad</v>
      </c>
      <c r="W13" s="132" t="s">
        <v>14</v>
      </c>
      <c r="X13" s="132" t="s">
        <v>10</v>
      </c>
      <c r="Y13" s="133" t="str">
        <f t="shared" si="2"/>
        <v>50%</v>
      </c>
      <c r="Z13" s="132" t="s">
        <v>19</v>
      </c>
      <c r="AA13" s="132" t="s">
        <v>22</v>
      </c>
      <c r="AB13" s="132" t="s">
        <v>118</v>
      </c>
      <c r="AC13" s="134">
        <f>IFERROR(IF(V13="Probabilidad",(M13-(+M13*Y13)),IF(V13="Impacto",M13,"")),"")</f>
        <v>0.2</v>
      </c>
      <c r="AD13" s="135" t="str">
        <f>IFERROR(IF(AC13="","",IF(AC13&lt;=0.2,"Muy Baja",IF(AC13&lt;=0.4,"Baja",IF(AC13&lt;=0.6,"Media",IF(AC13&lt;=0.8,"Alta","Muy Alta"))))),"")</f>
        <v>Muy Baja</v>
      </c>
      <c r="AE13" s="133">
        <f>+AC13</f>
        <v>0.2</v>
      </c>
      <c r="AF13" s="135" t="str">
        <f t="shared" si="0"/>
        <v>Moderado</v>
      </c>
      <c r="AG13" s="133">
        <f>IFERROR(IF(V13="Impacto",(Q13-(+Q13*Y13)),IF(V13="Probabilidad",Q13,"")),"")</f>
        <v>0.6</v>
      </c>
      <c r="AH13" s="145"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132"/>
      <c r="AJ13" s="122" t="s">
        <v>269</v>
      </c>
      <c r="AK13" s="128" t="s">
        <v>279</v>
      </c>
      <c r="AL13" s="122" t="s">
        <v>262</v>
      </c>
      <c r="AM13" s="126" t="s">
        <v>286</v>
      </c>
      <c r="AN13" s="124"/>
      <c r="AO13" s="124"/>
      <c r="AP13" s="125"/>
      <c r="AQ13" s="126"/>
      <c r="AR13" s="128"/>
      <c r="AS13" s="125"/>
      <c r="AT13" s="122"/>
      <c r="AU13" s="124"/>
      <c r="AV13" s="146"/>
      <c r="AW13" s="125"/>
    </row>
    <row r="14" spans="1:75" ht="198" customHeight="1" x14ac:dyDescent="0.3">
      <c r="A14" s="278"/>
      <c r="B14" s="236"/>
      <c r="C14" s="236"/>
      <c r="D14" s="242"/>
      <c r="E14" s="242"/>
      <c r="F14" s="242"/>
      <c r="G14" s="242"/>
      <c r="H14" s="242"/>
      <c r="I14" s="242"/>
      <c r="J14" s="242"/>
      <c r="K14" s="242"/>
      <c r="L14" s="277"/>
      <c r="M14" s="271"/>
      <c r="N14" s="272"/>
      <c r="O14" s="271"/>
      <c r="P14" s="239"/>
      <c r="Q14" s="233"/>
      <c r="R14" s="231"/>
      <c r="S14" s="146">
        <v>2</v>
      </c>
      <c r="T14" s="130" t="s">
        <v>280</v>
      </c>
      <c r="U14" s="130" t="s">
        <v>281</v>
      </c>
      <c r="V14" s="131" t="str">
        <f t="shared" ref="V14" si="4">IF(OR(W14="Preventivo",W14="Detectivo"),"Probabilidad",IF(W14="Correctivo","Impacto",""))</f>
        <v>Probabilidad</v>
      </c>
      <c r="W14" s="132" t="s">
        <v>14</v>
      </c>
      <c r="X14" s="132" t="s">
        <v>10</v>
      </c>
      <c r="Y14" s="133" t="str">
        <f t="shared" ref="Y14" si="5">IF(AND(W14="Preventivo",X14="Automático"),"50%",IF(AND(W14="Preventivo",X14="Manual"),"40%",IF(AND(W14="Detectivo",X14="Automático"),"40%",IF(AND(W14="Detectivo",X14="Manual"),"30%",IF(AND(W14="Correctivo",X14="Automático"),"35%",IF(AND(W14="Correctivo",X14="Manual"),"25%",""))))))</f>
        <v>50%</v>
      </c>
      <c r="Z14" s="132" t="s">
        <v>19</v>
      </c>
      <c r="AA14" s="132" t="s">
        <v>22</v>
      </c>
      <c r="AB14" s="132" t="s">
        <v>118</v>
      </c>
      <c r="AC14" s="134">
        <f>IFERROR(IF(V14="Probabilidad",(M14-(+M14*Y14)),IF(V14="Impacto",M14,"")),"")</f>
        <v>0</v>
      </c>
      <c r="AD14" s="135" t="str">
        <f>IFERROR(IF(AC14="","",IF(AC14&lt;=0.2,"Muy Baja",IF(AC14&lt;=0.4,"Baja",IF(AC14&lt;=0.6,"Media",IF(AC14&lt;=0.8,"Alta","Muy Alta"))))),"")</f>
        <v>Muy Baja</v>
      </c>
      <c r="AE14" s="133">
        <f>+AC14</f>
        <v>0</v>
      </c>
      <c r="AF14" s="135" t="str">
        <f>IFERROR(IF(AG14="","",IF(AG14&lt;=0.2,"Leve",IF(AG14&lt;=0.4,"Menor",IF(AG14&lt;=0.6,"Moderado",IF(AG14&lt;=0.8,"Mayor","Catastrófico"))))),"")</f>
        <v>Leve</v>
      </c>
      <c r="AG14" s="133">
        <f>IFERROR(IF(V14="Impacto",(Q14-(+Q14*Y14)),IF(V14="Probabilidad",Q14,"")),"")</f>
        <v>0</v>
      </c>
      <c r="AH14" s="145"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Bajo</v>
      </c>
      <c r="AI14" s="132"/>
      <c r="AJ14" s="122" t="s">
        <v>269</v>
      </c>
      <c r="AK14" s="128" t="s">
        <v>282</v>
      </c>
      <c r="AL14" s="122" t="s">
        <v>283</v>
      </c>
      <c r="AM14" s="124" t="s">
        <v>287</v>
      </c>
      <c r="AN14" s="124"/>
      <c r="AO14" s="124"/>
      <c r="AP14" s="124"/>
      <c r="AQ14" s="126"/>
      <c r="AR14" s="124"/>
      <c r="AS14" s="124"/>
      <c r="AT14" s="122"/>
      <c r="AU14" s="124"/>
      <c r="AV14" s="146"/>
      <c r="AW14" s="125"/>
    </row>
    <row r="15" spans="1:75" ht="49.5" customHeight="1" x14ac:dyDescent="0.3">
      <c r="A15" s="147"/>
      <c r="B15" s="148"/>
      <c r="C15" s="148"/>
      <c r="D15" s="149" t="s">
        <v>263</v>
      </c>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1"/>
    </row>
    <row r="17" spans="1:44" x14ac:dyDescent="0.3">
      <c r="A17" s="104"/>
      <c r="B17" s="105"/>
      <c r="C17" s="105"/>
      <c r="D17" s="105"/>
      <c r="E17" s="105"/>
      <c r="F17" s="105"/>
      <c r="G17" s="105"/>
      <c r="H17" s="127"/>
      <c r="I17" s="127"/>
      <c r="J17" s="127"/>
      <c r="L17" s="106"/>
      <c r="M17" s="105"/>
      <c r="N17" s="105"/>
      <c r="O17" s="105"/>
      <c r="P17" s="105"/>
      <c r="Q17" s="105"/>
      <c r="R17" s="105"/>
      <c r="S17" s="105"/>
      <c r="T17" s="105"/>
      <c r="U17" s="105"/>
      <c r="V17" s="107"/>
      <c r="W17" s="107"/>
      <c r="X17" s="105"/>
      <c r="Y17" s="105"/>
      <c r="Z17" s="105"/>
      <c r="AA17" s="105"/>
      <c r="AB17" s="105"/>
      <c r="AC17" s="105"/>
      <c r="AD17" s="105"/>
      <c r="AE17" s="105"/>
      <c r="AF17" s="105"/>
      <c r="AG17" s="105"/>
      <c r="AH17" s="105"/>
      <c r="AI17" s="108"/>
      <c r="AJ17" s="108"/>
      <c r="AK17" s="108"/>
      <c r="AL17" s="105"/>
      <c r="AM17" s="105"/>
      <c r="AN17" s="105"/>
      <c r="AO17" s="105"/>
      <c r="AP17" s="105"/>
      <c r="AQ17" s="105"/>
      <c r="AR17" s="105"/>
    </row>
    <row r="18" spans="1:44" ht="18" customHeight="1" x14ac:dyDescent="0.3">
      <c r="A18" s="257" t="s">
        <v>276</v>
      </c>
      <c r="B18" s="258"/>
      <c r="C18" s="258"/>
      <c r="D18" s="258"/>
      <c r="E18" s="258"/>
      <c r="F18" s="258"/>
      <c r="G18" s="259"/>
      <c r="H18" s="127"/>
      <c r="I18" s="127"/>
      <c r="J18" s="127"/>
      <c r="K18" s="254" t="s">
        <v>285</v>
      </c>
      <c r="L18" s="255"/>
      <c r="M18" s="255"/>
      <c r="N18" s="256"/>
      <c r="O18" s="105"/>
      <c r="P18" s="105"/>
      <c r="Q18" s="105"/>
      <c r="R18" s="105"/>
      <c r="S18" s="105"/>
      <c r="T18" s="105"/>
      <c r="U18" s="108"/>
      <c r="V18" s="107"/>
      <c r="W18" s="107"/>
      <c r="X18" s="105"/>
      <c r="Y18" s="107"/>
      <c r="Z18" s="107"/>
      <c r="AA18" s="105"/>
      <c r="AB18" s="105"/>
      <c r="AC18" s="105"/>
      <c r="AD18" s="105"/>
      <c r="AE18" s="105"/>
      <c r="AF18" s="105"/>
      <c r="AG18" s="105"/>
      <c r="AH18" s="105"/>
      <c r="AI18" s="105"/>
      <c r="AJ18" s="105"/>
      <c r="AK18" s="105"/>
      <c r="AL18" s="105"/>
      <c r="AM18" s="105"/>
      <c r="AN18" s="105"/>
      <c r="AO18" s="124"/>
      <c r="AP18" s="105"/>
      <c r="AQ18" s="105"/>
      <c r="AR18" s="105"/>
    </row>
    <row r="19" spans="1:44" ht="17.25" thickBot="1" x14ac:dyDescent="0.35">
      <c r="A19" s="14"/>
      <c r="B19" s="14"/>
      <c r="C19" s="14"/>
      <c r="D19" s="14"/>
      <c r="E19" s="14"/>
      <c r="F19" s="14"/>
      <c r="G19" s="14"/>
      <c r="H19" s="127"/>
      <c r="I19" s="127"/>
      <c r="J19" s="127"/>
      <c r="L19" s="152" t="str">
        <f>+IFERROR(VLOOKUP(H19,$H$174:$L$178,3,FALSE)*VLOOKUP(K19,$K$174:$L$178,3,FALSE),"")</f>
        <v/>
      </c>
      <c r="M19" s="14"/>
      <c r="N19" s="14"/>
      <c r="O19" s="14"/>
      <c r="P19" s="14"/>
      <c r="Q19" s="14"/>
      <c r="R19" s="14"/>
      <c r="S19" s="14"/>
      <c r="T19" s="14"/>
      <c r="U19" s="14"/>
      <c r="V19" s="152"/>
      <c r="W19" s="153"/>
      <c r="X19" s="14"/>
      <c r="Y19" s="153"/>
      <c r="Z19" s="153"/>
      <c r="AA19" s="154"/>
      <c r="AB19" s="154"/>
      <c r="AC19" s="154"/>
      <c r="AD19" s="154"/>
      <c r="AE19" s="155"/>
      <c r="AF19" s="155"/>
      <c r="AG19" s="154"/>
      <c r="AH19" s="156"/>
      <c r="AI19" s="14"/>
      <c r="AJ19" s="14"/>
      <c r="AK19" s="154"/>
      <c r="AL19" s="154"/>
      <c r="AM19" s="154"/>
      <c r="AN19" s="154"/>
      <c r="AO19" s="154"/>
      <c r="AP19" s="14"/>
      <c r="AQ19" s="154"/>
      <c r="AR19" s="14"/>
    </row>
    <row r="20" spans="1:44" ht="17.45" customHeight="1" thickTop="1" thickBot="1" x14ac:dyDescent="0.35">
      <c r="A20" s="265" t="s">
        <v>215</v>
      </c>
      <c r="B20" s="266"/>
      <c r="C20" s="266"/>
      <c r="D20" s="266"/>
      <c r="E20" s="266"/>
      <c r="F20" s="267"/>
      <c r="G20" s="157" t="s">
        <v>216</v>
      </c>
      <c r="H20" s="265" t="s">
        <v>217</v>
      </c>
      <c r="I20" s="266"/>
      <c r="J20" s="266"/>
      <c r="K20" s="266"/>
      <c r="L20" s="266"/>
      <c r="M20" s="266"/>
      <c r="N20" s="267"/>
      <c r="O20" s="158"/>
      <c r="P20" s="268" t="s">
        <v>218</v>
      </c>
      <c r="Q20" s="269"/>
      <c r="R20" s="270"/>
      <c r="S20" s="265" t="s">
        <v>219</v>
      </c>
      <c r="T20" s="266"/>
      <c r="U20" s="266"/>
      <c r="V20" s="267"/>
      <c r="W20" s="268">
        <v>1</v>
      </c>
      <c r="X20" s="269"/>
      <c r="Y20" s="269"/>
      <c r="Z20" s="270"/>
      <c r="AA20" s="159"/>
      <c r="AB20" s="159"/>
      <c r="AC20" s="159"/>
      <c r="AD20" s="159"/>
      <c r="AE20" s="159"/>
      <c r="AF20" s="159"/>
      <c r="AG20" s="159"/>
      <c r="AH20" s="159"/>
      <c r="AI20" s="159"/>
      <c r="AJ20" s="159"/>
      <c r="AK20" s="159"/>
      <c r="AL20" s="159"/>
      <c r="AM20" s="159"/>
      <c r="AN20" s="159"/>
      <c r="AO20" s="159"/>
      <c r="AP20" s="159"/>
      <c r="AQ20" s="159"/>
      <c r="AR20" s="160"/>
    </row>
    <row r="21" spans="1:44" ht="17.25" thickTop="1" x14ac:dyDescent="0.3"/>
  </sheetData>
  <dataConsolidate/>
  <mergeCells count="65">
    <mergeCell ref="A13:A14"/>
    <mergeCell ref="H13:H14"/>
    <mergeCell ref="G13:G14"/>
    <mergeCell ref="F13:F14"/>
    <mergeCell ref="E13:E14"/>
    <mergeCell ref="D13:D14"/>
    <mergeCell ref="AO9:AO10"/>
    <mergeCell ref="O13:O14"/>
    <mergeCell ref="N13:N14"/>
    <mergeCell ref="AJ8:AJ10"/>
    <mergeCell ref="W9:AB9"/>
    <mergeCell ref="AK9:AK10"/>
    <mergeCell ref="AL9:AL10"/>
    <mergeCell ref="L8:R8"/>
    <mergeCell ref="T9:T10"/>
    <mergeCell ref="S9:S10"/>
    <mergeCell ref="R9:R10"/>
    <mergeCell ref="P9:P10"/>
    <mergeCell ref="O9:O10"/>
    <mergeCell ref="N9:N10"/>
    <mergeCell ref="M13:M14"/>
    <mergeCell ref="L13:L14"/>
    <mergeCell ref="A20:F20"/>
    <mergeCell ref="S20:V20"/>
    <mergeCell ref="W20:Z20"/>
    <mergeCell ref="H20:N20"/>
    <mergeCell ref="P20:R20"/>
    <mergeCell ref="F1:AU4"/>
    <mergeCell ref="A1:E4"/>
    <mergeCell ref="C6:AD6"/>
    <mergeCell ref="K18:N18"/>
    <mergeCell ref="A18:G18"/>
    <mergeCell ref="AC9:AC10"/>
    <mergeCell ref="AD9:AD10"/>
    <mergeCell ref="AE9:AE10"/>
    <mergeCell ref="AF9:AF10"/>
    <mergeCell ref="AG9:AG10"/>
    <mergeCell ref="AH9:AH10"/>
    <mergeCell ref="AI9:AI10"/>
    <mergeCell ref="AC8:AI8"/>
    <mergeCell ref="T8:AB8"/>
    <mergeCell ref="AM9:AM10"/>
    <mergeCell ref="AN9:AN10"/>
    <mergeCell ref="A9:A10"/>
    <mergeCell ref="P13:P14"/>
    <mergeCell ref="H9:H10"/>
    <mergeCell ref="G9:G10"/>
    <mergeCell ref="Q9:Q10"/>
    <mergeCell ref="F9:F10"/>
    <mergeCell ref="E9:E10"/>
    <mergeCell ref="M9:M10"/>
    <mergeCell ref="L9:L10"/>
    <mergeCell ref="K9:K10"/>
    <mergeCell ref="J9:J10"/>
    <mergeCell ref="I9:I10"/>
    <mergeCell ref="K13:K14"/>
    <mergeCell ref="J13:J14"/>
    <mergeCell ref="I13:I14"/>
    <mergeCell ref="C13:C14"/>
    <mergeCell ref="R13:R14"/>
    <mergeCell ref="Q13:Q14"/>
    <mergeCell ref="D9:D10"/>
    <mergeCell ref="C9:C10"/>
    <mergeCell ref="B9:B10"/>
    <mergeCell ref="B13:B14"/>
  </mergeCells>
  <conditionalFormatting sqref="L11:L13">
    <cfRule type="cellIs" dxfId="34" priority="127" operator="equal">
      <formula>"Muy Alta"</formula>
    </cfRule>
    <cfRule type="cellIs" dxfId="33" priority="128" operator="equal">
      <formula>"Alta"</formula>
    </cfRule>
    <cfRule type="cellIs" dxfId="32" priority="129" operator="equal">
      <formula>"Media"</formula>
    </cfRule>
    <cfRule type="cellIs" dxfId="31" priority="130" operator="equal">
      <formula>"Baja"</formula>
    </cfRule>
    <cfRule type="cellIs" dxfId="30" priority="131" operator="equal">
      <formula>"Muy Baja"</formula>
    </cfRule>
  </conditionalFormatting>
  <conditionalFormatting sqref="O11:O13">
    <cfRule type="containsText" dxfId="29" priority="6" operator="containsText" text="❌">
      <formula>NOT(ISERROR(SEARCH("❌",O11)))</formula>
    </cfRule>
  </conditionalFormatting>
  <conditionalFormatting sqref="P11:P13">
    <cfRule type="cellIs" dxfId="28" priority="1" operator="equal">
      <formula>"Catastrófico"</formula>
    </cfRule>
    <cfRule type="cellIs" dxfId="27" priority="2" operator="equal">
      <formula>"Mayor"</formula>
    </cfRule>
    <cfRule type="cellIs" dxfId="26" priority="3" operator="equal">
      <formula>"Moderado"</formula>
    </cfRule>
    <cfRule type="cellIs" dxfId="25" priority="4" operator="equal">
      <formula>"Menor"</formula>
    </cfRule>
    <cfRule type="cellIs" dxfId="24" priority="5" operator="equal">
      <formula>"Leve"</formula>
    </cfRule>
  </conditionalFormatting>
  <conditionalFormatting sqref="R11:R13">
    <cfRule type="cellIs" dxfId="23" priority="123" operator="equal">
      <formula>"Extremo"</formula>
    </cfRule>
    <cfRule type="cellIs" dxfId="22" priority="124" operator="equal">
      <formula>"Alto"</formula>
    </cfRule>
    <cfRule type="cellIs" dxfId="21" priority="125" operator="equal">
      <formula>"Moderado"</formula>
    </cfRule>
    <cfRule type="cellIs" dxfId="20" priority="126" operator="equal">
      <formula>"Bajo"</formula>
    </cfRule>
  </conditionalFormatting>
  <conditionalFormatting sqref="AD11:AD14">
    <cfRule type="cellIs" dxfId="19" priority="174" operator="equal">
      <formula>"Muy Alta"</formula>
    </cfRule>
    <cfRule type="cellIs" dxfId="18" priority="175" operator="equal">
      <formula>"Alta"</formula>
    </cfRule>
    <cfRule type="cellIs" dxfId="17" priority="176" operator="equal">
      <formula>"Media"</formula>
    </cfRule>
    <cfRule type="cellIs" dxfId="16" priority="177" operator="equal">
      <formula>"Baja"</formula>
    </cfRule>
    <cfRule type="cellIs" dxfId="15" priority="178" operator="equal">
      <formula>"Muy Baja"</formula>
    </cfRule>
  </conditionalFormatting>
  <conditionalFormatting sqref="AE17:AE19">
    <cfRule type="cellIs" dxfId="14" priority="179" stopIfTrue="1" operator="equal">
      <formula>#REF!</formula>
    </cfRule>
    <cfRule type="cellIs" dxfId="13" priority="180" operator="equal">
      <formula>#REF!</formula>
    </cfRule>
    <cfRule type="cellIs" dxfId="12" priority="181" operator="equal">
      <formula>#REF!</formula>
    </cfRule>
  </conditionalFormatting>
  <conditionalFormatting sqref="AF11:AF14">
    <cfRule type="cellIs" dxfId="11" priority="170" operator="equal">
      <formula>"Mayor"</formula>
    </cfRule>
    <cfRule type="cellIs" dxfId="10" priority="169" operator="equal">
      <formula>"Catastrófico"</formula>
    </cfRule>
    <cfRule type="cellIs" dxfId="9" priority="171" operator="equal">
      <formula>"Moderado"</formula>
    </cfRule>
    <cfRule type="cellIs" dxfId="8" priority="172" operator="equal">
      <formula>"Menor"</formula>
    </cfRule>
    <cfRule type="cellIs" dxfId="7" priority="173" operator="equal">
      <formula>"Leve"</formula>
    </cfRule>
  </conditionalFormatting>
  <conditionalFormatting sqref="AF17:AF19">
    <cfRule type="cellIs" dxfId="6" priority="184" stopIfTrue="1" operator="equal">
      <formula>#REF!</formula>
    </cfRule>
    <cfRule type="cellIs" dxfId="5" priority="182" stopIfTrue="1" operator="equal">
      <formula>#REF!</formula>
    </cfRule>
    <cfRule type="cellIs" dxfId="4" priority="183" stopIfTrue="1" operator="equal">
      <formula>#REF!</formula>
    </cfRule>
  </conditionalFormatting>
  <conditionalFormatting sqref="AH11:AH14">
    <cfRule type="cellIs" dxfId="3" priority="166" operator="equal">
      <formula>"Alto"</formula>
    </cfRule>
    <cfRule type="cellIs" dxfId="2" priority="165" operator="equal">
      <formula>"Extremo"</formula>
    </cfRule>
    <cfRule type="cellIs" dxfId="1" priority="168" operator="equal">
      <formula>"Bajo"</formula>
    </cfRule>
    <cfRule type="cellIs" dxfId="0" priority="167" operator="equal">
      <formula>"Moderado"</formula>
    </cfRule>
  </conditionalFormatting>
  <dataValidations count="7">
    <dataValidation type="list" allowBlank="1" showInputMessage="1" showErrorMessage="1" sqref="G17" xr:uid="{00000000-0002-0000-0100-000000000000}">
      <formula1>$G$174:$G$183</formula1>
    </dataValidation>
    <dataValidation type="list" allowBlank="1" showInputMessage="1" showErrorMessage="1" sqref="G19 AE19:AF19" xr:uid="{00000000-0002-0000-0100-000001000000}">
      <formula1>#REF!</formula1>
    </dataValidation>
    <dataValidation type="list" allowBlank="1" showInputMessage="1" showErrorMessage="1" sqref="V19" xr:uid="{00000000-0002-0000-0100-000002000000}">
      <formula1>$N$174:$N$175</formula1>
    </dataValidation>
    <dataValidation type="list" allowBlank="1" showInputMessage="1" showErrorMessage="1" sqref="K19" xr:uid="{00000000-0002-0000-0100-000003000000}">
      <formula1>$K$174:$K$178</formula1>
    </dataValidation>
    <dataValidation type="list" allowBlank="1" showInputMessage="1" showErrorMessage="1" sqref="H19:J19" xr:uid="{00000000-0002-0000-0100-000004000000}">
      <formula1>$H$174:$H$178</formula1>
    </dataValidation>
    <dataValidation type="list" allowBlank="1" showInputMessage="1" showErrorMessage="1" sqref="AQ19 Y19:AD19 W19 AM19" xr:uid="{00000000-0002-0000-0100-000005000000}">
      <formula1>$AM$174:$AM$181</formula1>
    </dataValidation>
    <dataValidation allowBlank="1" showInputMessage="1" showErrorMessage="1" error="Recuerde que las acciones se generan bajo la medida de mitigar el riesgo" sqref="AR11:AR13" xr:uid="{00000000-0002-0000-0100-000006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7000000}">
          <x14:formula1>
            <xm:f>Listas!$A$2:$A$9</xm:f>
          </x14:formula1>
          <xm:sqref>B11:B13</xm:sqref>
        </x14:dataValidation>
        <x14:dataValidation type="list" allowBlank="1" showInputMessage="1" showErrorMessage="1" xr:uid="{00000000-0002-0000-0100-000008000000}">
          <x14:formula1>
            <xm:f>Listas!$B$2:$B$7</xm:f>
          </x14:formula1>
          <xm:sqref>C11:C13</xm:sqref>
        </x14:dataValidation>
        <x14:dataValidation type="list" allowBlank="1" showInputMessage="1" showErrorMessage="1" xr:uid="{00000000-0002-0000-0100-000009000000}">
          <x14:formula1>
            <xm:f>Listas!$C$2:$C$6</xm:f>
          </x14:formula1>
          <xm:sqref>I11:I13</xm:sqref>
        </x14:dataValidation>
        <x14:dataValidation type="list" allowBlank="1" showInputMessage="1" showErrorMessage="1" xr:uid="{00000000-0002-0000-0100-00000A000000}">
          <x14:formula1>
            <xm:f>Listas!$D$2:$D$5</xm:f>
          </x14:formula1>
          <xm:sqref>J11:J13</xm:sqref>
        </x14:dataValidation>
        <x14:dataValidation type="list" allowBlank="1" showInputMessage="1" showErrorMessage="1" xr:uid="{00000000-0002-0000-0100-00000B000000}">
          <x14:formula1>
            <xm:f>'Opciones Tratamiento'!$B$9:$B$10</xm:f>
          </x14:formula1>
          <xm:sqref>AW11:AW14 AP11:AP13 AS11:AS13</xm:sqref>
        </x14:dataValidation>
        <x14:dataValidation type="custom" allowBlank="1" showInputMessage="1" showErrorMessage="1" error="Recuerde que las acciones se generan bajo la medida de mitigar el riesgo" xr:uid="{00000000-0002-0000-0100-00000C000000}">
          <x14:formula1>
            <xm:f>IF(OR(AP11='Opciones Tratamiento'!$B$2,AP11='Opciones Tratamiento'!$B$3,AP11='Opciones Tratamiento'!$B$4),ISBLANK(AP11),ISTEXT(AP11))</xm:f>
          </x14:formula1>
          <xm:sqref>AV11:AV12</xm:sqref>
        </x14:dataValidation>
        <x14:dataValidation type="custom" allowBlank="1" showInputMessage="1" showErrorMessage="1" error="Recuerde que las acciones se generan bajo la medida de mitigar el riesgo" xr:uid="{00000000-0002-0000-0100-00000D000000}">
          <x14:formula1>
            <xm:f>IF(OR(AM11='Opciones Tratamiento'!$B$2,AM11='Opciones Tratamiento'!$B$3,AM11='Opciones Tratamiento'!$B$4),ISBLANK(AM11),ISTEXT(AM11))</xm:f>
          </x14:formula1>
          <xm:sqref>AQ11:AQ14</xm:sqref>
        </x14:dataValidation>
        <x14:dataValidation type="custom" allowBlank="1" showInputMessage="1" showErrorMessage="1" error="Recuerde que las acciones se generan bajo la medida de mitigar el riesgo" xr:uid="{00000000-0002-0000-0100-00000E000000}">
          <x14:formula1>
            <xm:f>IF(OR(AP11='Opciones Tratamiento'!$B$2,AP11='Opciones Tratamiento'!$B$3,AP11='Opciones Tratamiento'!$B$4),ISBLANK(AP11),ISTEXT(AP11))</xm:f>
          </x14:formula1>
          <xm:sqref>AU11:AU14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225</v>
      </c>
      <c r="B1" t="s">
        <v>234</v>
      </c>
      <c r="C1" t="s">
        <v>240</v>
      </c>
      <c r="D1" t="s">
        <v>249</v>
      </c>
    </row>
    <row r="2" spans="1:4" x14ac:dyDescent="0.25">
      <c r="A2" t="s">
        <v>233</v>
      </c>
      <c r="B2" t="s">
        <v>235</v>
      </c>
      <c r="C2" t="s">
        <v>241</v>
      </c>
      <c r="D2" t="s">
        <v>246</v>
      </c>
    </row>
    <row r="3" spans="1:4" x14ac:dyDescent="0.25">
      <c r="A3" t="s">
        <v>226</v>
      </c>
      <c r="B3" t="s">
        <v>228</v>
      </c>
      <c r="C3" t="s">
        <v>242</v>
      </c>
      <c r="D3" t="s">
        <v>247</v>
      </c>
    </row>
    <row r="4" spans="1:4" x14ac:dyDescent="0.25">
      <c r="A4" t="s">
        <v>227</v>
      </c>
      <c r="B4" t="s">
        <v>236</v>
      </c>
      <c r="C4" t="s">
        <v>243</v>
      </c>
      <c r="D4" t="s">
        <v>248</v>
      </c>
    </row>
    <row r="5" spans="1:4" x14ac:dyDescent="0.25">
      <c r="A5" t="s">
        <v>228</v>
      </c>
      <c r="B5" t="s">
        <v>237</v>
      </c>
      <c r="C5" t="s">
        <v>244</v>
      </c>
      <c r="D5" t="s">
        <v>245</v>
      </c>
    </row>
    <row r="6" spans="1:4" x14ac:dyDescent="0.25">
      <c r="A6" t="s">
        <v>229</v>
      </c>
      <c r="B6" t="s">
        <v>238</v>
      </c>
      <c r="C6" t="s">
        <v>245</v>
      </c>
    </row>
    <row r="7" spans="1:4" x14ac:dyDescent="0.25">
      <c r="A7" t="s">
        <v>230</v>
      </c>
      <c r="B7" t="s">
        <v>239</v>
      </c>
    </row>
    <row r="8" spans="1:4" x14ac:dyDescent="0.25">
      <c r="A8" t="s">
        <v>231</v>
      </c>
    </row>
    <row r="9" spans="1:4" x14ac:dyDescent="0.25">
      <c r="A9" t="s">
        <v>232</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X36" sqref="X36:Y37"/>
    </sheetView>
  </sheetViews>
  <sheetFormatPr baseColWidth="10" defaultRowHeight="15" x14ac:dyDescent="0.25"/>
  <cols>
    <col min="2" max="39" width="5.7109375" customWidth="1"/>
    <col min="41" max="46" width="5.7109375" customWidth="1"/>
  </cols>
  <sheetData>
    <row r="1" spans="1:99"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row>
    <row r="2" spans="1:99" ht="18" customHeight="1" x14ac:dyDescent="0.25">
      <c r="A2" s="64"/>
      <c r="B2" s="279" t="s">
        <v>157</v>
      </c>
      <c r="C2" s="279"/>
      <c r="D2" s="279"/>
      <c r="E2" s="279"/>
      <c r="F2" s="279"/>
      <c r="G2" s="279"/>
      <c r="H2" s="279"/>
      <c r="I2" s="279"/>
      <c r="J2" s="316" t="s">
        <v>2</v>
      </c>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row>
    <row r="3" spans="1:99" ht="18.75" customHeight="1" x14ac:dyDescent="0.25">
      <c r="A3" s="64"/>
      <c r="B3" s="279"/>
      <c r="C3" s="279"/>
      <c r="D3" s="279"/>
      <c r="E3" s="279"/>
      <c r="F3" s="279"/>
      <c r="G3" s="279"/>
      <c r="H3" s="279"/>
      <c r="I3" s="279"/>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row>
    <row r="4" spans="1:99" ht="15" customHeight="1" x14ac:dyDescent="0.25">
      <c r="A4" s="64"/>
      <c r="B4" s="279"/>
      <c r="C4" s="279"/>
      <c r="D4" s="279"/>
      <c r="E4" s="279"/>
      <c r="F4" s="279"/>
      <c r="G4" s="279"/>
      <c r="H4" s="279"/>
      <c r="I4" s="279"/>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row>
    <row r="5" spans="1:99" ht="15.75" thickBot="1" x14ac:dyDescent="0.3">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row>
    <row r="6" spans="1:99" ht="15" customHeight="1" x14ac:dyDescent="0.25">
      <c r="A6" s="64"/>
      <c r="B6" s="327" t="s">
        <v>4</v>
      </c>
      <c r="C6" s="327"/>
      <c r="D6" s="328"/>
      <c r="E6" s="317" t="s">
        <v>115</v>
      </c>
      <c r="F6" s="318"/>
      <c r="G6" s="318"/>
      <c r="H6" s="318"/>
      <c r="I6" s="318"/>
      <c r="J6" s="313" t="str">
        <f>IF(AND('Mapa final'!$L$11="Muy Alta",'Mapa final'!$P$11="Leve"),CONCATENATE("R",'Mapa final'!$A$11),"")</f>
        <v/>
      </c>
      <c r="K6" s="314"/>
      <c r="L6" s="314" t="str">
        <f>IF(AND('Mapa final'!$L$11="Muy Alta",'Mapa final'!$P$11="Leve"),CONCATENATE("R",'Mapa final'!$A$11),"")</f>
        <v/>
      </c>
      <c r="M6" s="314"/>
      <c r="N6" s="314" t="str">
        <f>IF(AND('Mapa final'!$L$11="Muy Alta",'Mapa final'!$P$11="Leve"),CONCATENATE("R",'Mapa final'!$A$11),"")</f>
        <v/>
      </c>
      <c r="O6" s="315"/>
      <c r="P6" s="313" t="str">
        <f>IF(AND('Mapa final'!$L$11="Muy Alta",'Mapa final'!$P$11="Leve"),CONCATENATE("R",'Mapa final'!$A$11),"")</f>
        <v/>
      </c>
      <c r="Q6" s="314"/>
      <c r="R6" s="314" t="str">
        <f>IF(AND('Mapa final'!$L$11="Muy Alta",'Mapa final'!$P$11="Leve"),CONCATENATE("R",'Mapa final'!$A$11),"")</f>
        <v/>
      </c>
      <c r="S6" s="314"/>
      <c r="T6" s="314" t="str">
        <f>IF(AND('Mapa final'!$L$11="Muy Alta",'Mapa final'!$P$11="Leve"),CONCATENATE("R",'Mapa final'!$A$11),"")</f>
        <v/>
      </c>
      <c r="U6" s="315"/>
      <c r="V6" s="313" t="str">
        <f>IF(AND('Mapa final'!$L$11="Muy Alta",'Mapa final'!$P$11="Leve"),CONCATENATE("R",'Mapa final'!$A$11),"")</f>
        <v/>
      </c>
      <c r="W6" s="314"/>
      <c r="X6" s="314" t="str">
        <f>IF(AND('Mapa final'!$L$11="Muy Alta",'Mapa final'!$P$11="Leve"),CONCATENATE("R",'Mapa final'!$A$11),"")</f>
        <v/>
      </c>
      <c r="Y6" s="314"/>
      <c r="Z6" s="314" t="str">
        <f>IF(AND('Mapa final'!$L$11="Muy Alta",'Mapa final'!$P$11="Leve"),CONCATENATE("R",'Mapa final'!$A$11),"")</f>
        <v/>
      </c>
      <c r="AA6" s="315"/>
      <c r="AB6" s="313" t="str">
        <f>IF(AND('Mapa final'!$L$11="Muy Alta",'Mapa final'!$P$11="Leve"),CONCATENATE("R",'Mapa final'!$A$11),"")</f>
        <v/>
      </c>
      <c r="AC6" s="314"/>
      <c r="AD6" s="314" t="str">
        <f>IF(AND('Mapa final'!$L$11="Muy Alta",'Mapa final'!$P$11="Leve"),CONCATENATE("R",'Mapa final'!$A$11),"")</f>
        <v/>
      </c>
      <c r="AE6" s="314"/>
      <c r="AF6" s="314" t="str">
        <f>IF(AND('Mapa final'!$L$11="Muy Alta",'Mapa final'!$P$11="Leve"),CONCATENATE("R",'Mapa final'!$A$11),"")</f>
        <v/>
      </c>
      <c r="AG6" s="314"/>
      <c r="AH6" s="304" t="str">
        <f>IF(AND('Mapa final'!$L$11="Muy Alta",'Mapa final'!$P$11="Catastrófico"),CONCATENATE("R",'Mapa final'!$A$11),"")</f>
        <v/>
      </c>
      <c r="AI6" s="305"/>
      <c r="AJ6" s="305" t="str">
        <f>IF(AND('Mapa final'!$L$11="Muy Alta",'Mapa final'!$P$11="Catastrófico"),CONCATENATE("R",'Mapa final'!$A$11),"")</f>
        <v/>
      </c>
      <c r="AK6" s="305"/>
      <c r="AL6" s="305" t="str">
        <f>IF(AND('Mapa final'!$L$11="Muy Alta",'Mapa final'!$P$11="Catastrófico"),CONCATENATE("R",'Mapa final'!$A$11),"")</f>
        <v/>
      </c>
      <c r="AM6" s="306"/>
      <c r="AO6" s="329" t="s">
        <v>78</v>
      </c>
      <c r="AP6" s="330"/>
      <c r="AQ6" s="330"/>
      <c r="AR6" s="330"/>
      <c r="AS6" s="330"/>
      <c r="AT6" s="331"/>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row>
    <row r="7" spans="1:99" ht="15" customHeight="1" x14ac:dyDescent="0.25">
      <c r="A7" s="64"/>
      <c r="B7" s="327"/>
      <c r="C7" s="327"/>
      <c r="D7" s="328"/>
      <c r="E7" s="319"/>
      <c r="F7" s="320"/>
      <c r="G7" s="320"/>
      <c r="H7" s="320"/>
      <c r="I7" s="320"/>
      <c r="J7" s="307"/>
      <c r="K7" s="308"/>
      <c r="L7" s="308"/>
      <c r="M7" s="308"/>
      <c r="N7" s="308"/>
      <c r="O7" s="309"/>
      <c r="P7" s="307"/>
      <c r="Q7" s="308"/>
      <c r="R7" s="308"/>
      <c r="S7" s="308"/>
      <c r="T7" s="308"/>
      <c r="U7" s="309"/>
      <c r="V7" s="307"/>
      <c r="W7" s="308"/>
      <c r="X7" s="308"/>
      <c r="Y7" s="308"/>
      <c r="Z7" s="308"/>
      <c r="AA7" s="309"/>
      <c r="AB7" s="307"/>
      <c r="AC7" s="308"/>
      <c r="AD7" s="308"/>
      <c r="AE7" s="308"/>
      <c r="AF7" s="308"/>
      <c r="AG7" s="308"/>
      <c r="AH7" s="298"/>
      <c r="AI7" s="299"/>
      <c r="AJ7" s="299"/>
      <c r="AK7" s="299"/>
      <c r="AL7" s="299"/>
      <c r="AM7" s="300"/>
      <c r="AN7" s="64"/>
      <c r="AO7" s="332"/>
      <c r="AP7" s="333"/>
      <c r="AQ7" s="333"/>
      <c r="AR7" s="333"/>
      <c r="AS7" s="333"/>
      <c r="AT7" s="33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row>
    <row r="8" spans="1:99" ht="15" customHeight="1" x14ac:dyDescent="0.25">
      <c r="A8" s="64"/>
      <c r="B8" s="327"/>
      <c r="C8" s="327"/>
      <c r="D8" s="328"/>
      <c r="E8" s="319"/>
      <c r="F8" s="320"/>
      <c r="G8" s="320"/>
      <c r="H8" s="320"/>
      <c r="I8" s="320"/>
      <c r="J8" s="307" t="str">
        <f>IF(AND('Mapa final'!$L$11="Muy Alta",'Mapa final'!$P$11="Leve"),CONCATENATE("R",'Mapa final'!$A$11),"")</f>
        <v/>
      </c>
      <c r="K8" s="308"/>
      <c r="L8" s="308" t="str">
        <f>IF(AND('Mapa final'!$L$11="Muy Alta",'Mapa final'!$P$11="Leve"),CONCATENATE("R",'Mapa final'!$A$11),"")</f>
        <v/>
      </c>
      <c r="M8" s="308"/>
      <c r="N8" s="308" t="str">
        <f>IF(AND('Mapa final'!$L$11="Muy Alta",'Mapa final'!$P$11="Leve"),CONCATENATE("R",'Mapa final'!$A$11),"")</f>
        <v/>
      </c>
      <c r="O8" s="309"/>
      <c r="P8" s="307" t="str">
        <f>IF(AND('Mapa final'!$L$11="Muy Alta",'Mapa final'!$P$11="Leve"),CONCATENATE("R",'Mapa final'!$A$11),"")</f>
        <v/>
      </c>
      <c r="Q8" s="308"/>
      <c r="R8" s="308" t="str">
        <f>IF(AND('Mapa final'!$L$11="Muy Alta",'Mapa final'!$P$11="Leve"),CONCATENATE("R",'Mapa final'!$A$11),"")</f>
        <v/>
      </c>
      <c r="S8" s="308"/>
      <c r="T8" s="308" t="str">
        <f>IF(AND('Mapa final'!$L$11="Muy Alta",'Mapa final'!$P$11="Leve"),CONCATENATE("R",'Mapa final'!$A$11),"")</f>
        <v/>
      </c>
      <c r="U8" s="309"/>
      <c r="V8" s="307" t="str">
        <f>IF(AND('Mapa final'!$L$11="Muy Alta",'Mapa final'!$P$11="Leve"),CONCATENATE("R",'Mapa final'!$A$11),"")</f>
        <v/>
      </c>
      <c r="W8" s="308"/>
      <c r="X8" s="308" t="str">
        <f>IF(AND('Mapa final'!$L$11="Muy Alta",'Mapa final'!$P$11="Leve"),CONCATENATE("R",'Mapa final'!$A$11),"")</f>
        <v/>
      </c>
      <c r="Y8" s="308"/>
      <c r="Z8" s="308" t="str">
        <f>IF(AND('Mapa final'!$L$11="Muy Alta",'Mapa final'!$P$11="Leve"),CONCATENATE("R",'Mapa final'!$A$11),"")</f>
        <v/>
      </c>
      <c r="AA8" s="309"/>
      <c r="AB8" s="307" t="str">
        <f>IF(AND('Mapa final'!$L$11="Muy Alta",'Mapa final'!$P$11="Leve"),CONCATENATE("R",'Mapa final'!$A$11),"")</f>
        <v/>
      </c>
      <c r="AC8" s="308"/>
      <c r="AD8" s="308" t="str">
        <f>IF(AND('Mapa final'!$L$11="Muy Alta",'Mapa final'!$P$11="Leve"),CONCATENATE("R",'Mapa final'!$A$11),"")</f>
        <v/>
      </c>
      <c r="AE8" s="308"/>
      <c r="AF8" s="308" t="str">
        <f>IF(AND('Mapa final'!$L$11="Muy Alta",'Mapa final'!$P$11="Leve"),CONCATENATE("R",'Mapa final'!$A$11),"")</f>
        <v/>
      </c>
      <c r="AG8" s="308"/>
      <c r="AH8" s="298" t="str">
        <f>IF(AND('Mapa final'!$L$11="Muy Alta",'Mapa final'!$P$11="Catastrófico"),CONCATENATE("R",'Mapa final'!$A$11),"")</f>
        <v/>
      </c>
      <c r="AI8" s="299"/>
      <c r="AJ8" s="299" t="str">
        <f>IF(AND('Mapa final'!$L$11="Muy Alta",'Mapa final'!$P$11="Catastrófico"),CONCATENATE("R",'Mapa final'!$A$11),"")</f>
        <v/>
      </c>
      <c r="AK8" s="299"/>
      <c r="AL8" s="299" t="str">
        <f>IF(AND('Mapa final'!$L$11="Muy Alta",'Mapa final'!$P$11="Catastrófico"),CONCATENATE("R",'Mapa final'!$A$11),"")</f>
        <v/>
      </c>
      <c r="AM8" s="300"/>
      <c r="AN8" s="64"/>
      <c r="AO8" s="332"/>
      <c r="AP8" s="333"/>
      <c r="AQ8" s="333"/>
      <c r="AR8" s="333"/>
      <c r="AS8" s="333"/>
      <c r="AT8" s="33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row>
    <row r="9" spans="1:99" ht="15" customHeight="1" x14ac:dyDescent="0.25">
      <c r="A9" s="64"/>
      <c r="B9" s="327"/>
      <c r="C9" s="327"/>
      <c r="D9" s="328"/>
      <c r="E9" s="319"/>
      <c r="F9" s="320"/>
      <c r="G9" s="320"/>
      <c r="H9" s="320"/>
      <c r="I9" s="320"/>
      <c r="J9" s="307"/>
      <c r="K9" s="308"/>
      <c r="L9" s="308"/>
      <c r="M9" s="308"/>
      <c r="N9" s="308"/>
      <c r="O9" s="309"/>
      <c r="P9" s="307"/>
      <c r="Q9" s="308"/>
      <c r="R9" s="308"/>
      <c r="S9" s="308"/>
      <c r="T9" s="308"/>
      <c r="U9" s="309"/>
      <c r="V9" s="307"/>
      <c r="W9" s="308"/>
      <c r="X9" s="308"/>
      <c r="Y9" s="308"/>
      <c r="Z9" s="308"/>
      <c r="AA9" s="309"/>
      <c r="AB9" s="307"/>
      <c r="AC9" s="308"/>
      <c r="AD9" s="308"/>
      <c r="AE9" s="308"/>
      <c r="AF9" s="308"/>
      <c r="AG9" s="308"/>
      <c r="AH9" s="298"/>
      <c r="AI9" s="299"/>
      <c r="AJ9" s="299"/>
      <c r="AK9" s="299"/>
      <c r="AL9" s="299"/>
      <c r="AM9" s="300"/>
      <c r="AN9" s="64"/>
      <c r="AO9" s="332"/>
      <c r="AP9" s="333"/>
      <c r="AQ9" s="333"/>
      <c r="AR9" s="333"/>
      <c r="AS9" s="333"/>
      <c r="AT9" s="33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row>
    <row r="10" spans="1:99" ht="15" customHeight="1" x14ac:dyDescent="0.25">
      <c r="A10" s="64"/>
      <c r="B10" s="327"/>
      <c r="C10" s="327"/>
      <c r="D10" s="328"/>
      <c r="E10" s="319"/>
      <c r="F10" s="320"/>
      <c r="G10" s="320"/>
      <c r="H10" s="320"/>
      <c r="I10" s="320"/>
      <c r="J10" s="307" t="str">
        <f>IF(AND('Mapa final'!$L$11="Muy Alta",'Mapa final'!$P$11="Leve"),CONCATENATE("R",'Mapa final'!$A$11),"")</f>
        <v/>
      </c>
      <c r="K10" s="308"/>
      <c r="L10" s="308" t="str">
        <f>IF(AND('Mapa final'!$L$11="Muy Alta",'Mapa final'!$P$11="Leve"),CONCATENATE("R",'Mapa final'!$A$11),"")</f>
        <v/>
      </c>
      <c r="M10" s="308"/>
      <c r="N10" s="308" t="str">
        <f>IF(AND('Mapa final'!$L$11="Muy Alta",'Mapa final'!$P$11="Leve"),CONCATENATE("R",'Mapa final'!$A$11),"")</f>
        <v/>
      </c>
      <c r="O10" s="309"/>
      <c r="P10" s="307" t="str">
        <f>IF(AND('Mapa final'!$L$11="Muy Alta",'Mapa final'!$P$11="Leve"),CONCATENATE("R",'Mapa final'!$A$11),"")</f>
        <v/>
      </c>
      <c r="Q10" s="308"/>
      <c r="R10" s="308" t="str">
        <f>IF(AND('Mapa final'!$L$11="Muy Alta",'Mapa final'!$P$11="Leve"),CONCATENATE("R",'Mapa final'!$A$11),"")</f>
        <v/>
      </c>
      <c r="S10" s="308"/>
      <c r="T10" s="308" t="str">
        <f>IF(AND('Mapa final'!$L$11="Muy Alta",'Mapa final'!$P$11="Leve"),CONCATENATE("R",'Mapa final'!$A$11),"")</f>
        <v/>
      </c>
      <c r="U10" s="309"/>
      <c r="V10" s="307" t="str">
        <f>IF(AND('Mapa final'!$L$11="Muy Alta",'Mapa final'!$P$11="Leve"),CONCATENATE("R",'Mapa final'!$A$11),"")</f>
        <v/>
      </c>
      <c r="W10" s="308"/>
      <c r="X10" s="308" t="str">
        <f>IF(AND('Mapa final'!$L$11="Muy Alta",'Mapa final'!$P$11="Leve"),CONCATENATE("R",'Mapa final'!$A$11),"")</f>
        <v/>
      </c>
      <c r="Y10" s="308"/>
      <c r="Z10" s="308" t="str">
        <f>IF(AND('Mapa final'!$L$11="Muy Alta",'Mapa final'!$P$11="Leve"),CONCATENATE("R",'Mapa final'!$A$11),"")</f>
        <v/>
      </c>
      <c r="AA10" s="309"/>
      <c r="AB10" s="307" t="str">
        <f>IF(AND('Mapa final'!$L$11="Muy Alta",'Mapa final'!$P$11="Leve"),CONCATENATE("R",'Mapa final'!$A$11),"")</f>
        <v/>
      </c>
      <c r="AC10" s="308"/>
      <c r="AD10" s="308" t="str">
        <f>IF(AND('Mapa final'!$L$11="Muy Alta",'Mapa final'!$P$11="Leve"),CONCATENATE("R",'Mapa final'!$A$11),"")</f>
        <v/>
      </c>
      <c r="AE10" s="308"/>
      <c r="AF10" s="308" t="str">
        <f>IF(AND('Mapa final'!$L$11="Muy Alta",'Mapa final'!$P$11="Leve"),CONCATENATE("R",'Mapa final'!$A$11),"")</f>
        <v/>
      </c>
      <c r="AG10" s="308"/>
      <c r="AH10" s="298" t="str">
        <f>IF(AND('Mapa final'!$L$11="Muy Alta",'Mapa final'!$P$11="Catastrófico"),CONCATENATE("R",'Mapa final'!$A$11),"")</f>
        <v/>
      </c>
      <c r="AI10" s="299"/>
      <c r="AJ10" s="299" t="str">
        <f>IF(AND('Mapa final'!$L$11="Muy Alta",'Mapa final'!$P$11="Catastrófico"),CONCATENATE("R",'Mapa final'!$A$11),"")</f>
        <v/>
      </c>
      <c r="AK10" s="299"/>
      <c r="AL10" s="299" t="str">
        <f>IF(AND('Mapa final'!$L$11="Muy Alta",'Mapa final'!$P$11="Catastrófico"),CONCATENATE("R",'Mapa final'!$A$11),"")</f>
        <v/>
      </c>
      <c r="AM10" s="300"/>
      <c r="AN10" s="64"/>
      <c r="AO10" s="332"/>
      <c r="AP10" s="333"/>
      <c r="AQ10" s="333"/>
      <c r="AR10" s="333"/>
      <c r="AS10" s="333"/>
      <c r="AT10" s="33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row>
    <row r="11" spans="1:99" ht="15" customHeight="1" x14ac:dyDescent="0.25">
      <c r="A11" s="64"/>
      <c r="B11" s="327"/>
      <c r="C11" s="327"/>
      <c r="D11" s="328"/>
      <c r="E11" s="319"/>
      <c r="F11" s="320"/>
      <c r="G11" s="320"/>
      <c r="H11" s="320"/>
      <c r="I11" s="320"/>
      <c r="J11" s="307"/>
      <c r="K11" s="308"/>
      <c r="L11" s="308"/>
      <c r="M11" s="308"/>
      <c r="N11" s="308"/>
      <c r="O11" s="309"/>
      <c r="P11" s="307"/>
      <c r="Q11" s="308"/>
      <c r="R11" s="308"/>
      <c r="S11" s="308"/>
      <c r="T11" s="308"/>
      <c r="U11" s="309"/>
      <c r="V11" s="307"/>
      <c r="W11" s="308"/>
      <c r="X11" s="308"/>
      <c r="Y11" s="308"/>
      <c r="Z11" s="308"/>
      <c r="AA11" s="309"/>
      <c r="AB11" s="307"/>
      <c r="AC11" s="308"/>
      <c r="AD11" s="308"/>
      <c r="AE11" s="308"/>
      <c r="AF11" s="308"/>
      <c r="AG11" s="308"/>
      <c r="AH11" s="298"/>
      <c r="AI11" s="299"/>
      <c r="AJ11" s="299"/>
      <c r="AK11" s="299"/>
      <c r="AL11" s="299"/>
      <c r="AM11" s="300"/>
      <c r="AN11" s="64"/>
      <c r="AO11" s="332"/>
      <c r="AP11" s="333"/>
      <c r="AQ11" s="333"/>
      <c r="AR11" s="333"/>
      <c r="AS11" s="333"/>
      <c r="AT11" s="33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row>
    <row r="12" spans="1:99" ht="15" customHeight="1" x14ac:dyDescent="0.25">
      <c r="A12" s="64"/>
      <c r="B12" s="327"/>
      <c r="C12" s="327"/>
      <c r="D12" s="328"/>
      <c r="E12" s="319"/>
      <c r="F12" s="320"/>
      <c r="G12" s="320"/>
      <c r="H12" s="320"/>
      <c r="I12" s="320"/>
      <c r="J12" s="307" t="str">
        <f>IF(AND('Mapa final'!$L$11="Muy Alta",'Mapa final'!$P$11="Leve"),CONCATENATE("R",'Mapa final'!$A$11),"")</f>
        <v/>
      </c>
      <c r="K12" s="308"/>
      <c r="L12" s="308" t="str">
        <f>IF(AND('Mapa final'!$L$11="Muy Alta",'Mapa final'!$P$11="Leve"),CONCATENATE("R",'Mapa final'!$A$11),"")</f>
        <v/>
      </c>
      <c r="M12" s="308"/>
      <c r="N12" s="308" t="str">
        <f>IF(AND('Mapa final'!$L$11="Muy Alta",'Mapa final'!$P$11="Leve"),CONCATENATE("R",'Mapa final'!$A$11),"")</f>
        <v/>
      </c>
      <c r="O12" s="309"/>
      <c r="P12" s="307" t="str">
        <f>IF(AND('Mapa final'!$L$11="Muy Alta",'Mapa final'!$P$11="Leve"),CONCATENATE("R",'Mapa final'!$A$11),"")</f>
        <v/>
      </c>
      <c r="Q12" s="308"/>
      <c r="R12" s="308" t="str">
        <f>IF(AND('Mapa final'!$L$11="Muy Alta",'Mapa final'!$P$11="Leve"),CONCATENATE("R",'Mapa final'!$A$11),"")</f>
        <v/>
      </c>
      <c r="S12" s="308"/>
      <c r="T12" s="308" t="str">
        <f>IF(AND('Mapa final'!$L$11="Muy Alta",'Mapa final'!$P$11="Leve"),CONCATENATE("R",'Mapa final'!$A$11),"")</f>
        <v/>
      </c>
      <c r="U12" s="309"/>
      <c r="V12" s="307" t="str">
        <f>IF(AND('Mapa final'!$L$11="Muy Alta",'Mapa final'!$P$11="Leve"),CONCATENATE("R",'Mapa final'!$A$11),"")</f>
        <v/>
      </c>
      <c r="W12" s="308"/>
      <c r="X12" s="308" t="str">
        <f>IF(AND('Mapa final'!$L$11="Muy Alta",'Mapa final'!$P$11="Leve"),CONCATENATE("R",'Mapa final'!$A$11),"")</f>
        <v/>
      </c>
      <c r="Y12" s="308"/>
      <c r="Z12" s="308" t="str">
        <f>IF(AND('Mapa final'!$L$11="Muy Alta",'Mapa final'!$P$11="Leve"),CONCATENATE("R",'Mapa final'!$A$11),"")</f>
        <v/>
      </c>
      <c r="AA12" s="309"/>
      <c r="AB12" s="307" t="str">
        <f>IF(AND('Mapa final'!$L$11="Muy Alta",'Mapa final'!$P$11="Leve"),CONCATENATE("R",'Mapa final'!$A$11),"")</f>
        <v/>
      </c>
      <c r="AC12" s="308"/>
      <c r="AD12" s="308" t="str">
        <f>IF(AND('Mapa final'!$L$11="Muy Alta",'Mapa final'!$P$11="Leve"),CONCATENATE("R",'Mapa final'!$A$11),"")</f>
        <v/>
      </c>
      <c r="AE12" s="308"/>
      <c r="AF12" s="308" t="str">
        <f>IF(AND('Mapa final'!$L$11="Muy Alta",'Mapa final'!$P$11="Leve"),CONCATENATE("R",'Mapa final'!$A$11),"")</f>
        <v/>
      </c>
      <c r="AG12" s="308"/>
      <c r="AH12" s="298" t="str">
        <f>IF(AND('Mapa final'!$L$11="Muy Alta",'Mapa final'!$P$11="Catastrófico"),CONCATENATE("R",'Mapa final'!$A$11),"")</f>
        <v/>
      </c>
      <c r="AI12" s="299"/>
      <c r="AJ12" s="299" t="str">
        <f>IF(AND('Mapa final'!$L$11="Muy Alta",'Mapa final'!$P$11="Catastrófico"),CONCATENATE("R",'Mapa final'!$A$11),"")</f>
        <v/>
      </c>
      <c r="AK12" s="299"/>
      <c r="AL12" s="299" t="str">
        <f>IF(AND('Mapa final'!$L$11="Muy Alta",'Mapa final'!$P$11="Catastrófico"),CONCATENATE("R",'Mapa final'!$A$11),"")</f>
        <v/>
      </c>
      <c r="AM12" s="300"/>
      <c r="AN12" s="64"/>
      <c r="AO12" s="332"/>
      <c r="AP12" s="333"/>
      <c r="AQ12" s="333"/>
      <c r="AR12" s="333"/>
      <c r="AS12" s="333"/>
      <c r="AT12" s="33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row>
    <row r="13" spans="1:99" ht="15.75" customHeight="1" thickBot="1" x14ac:dyDescent="0.3">
      <c r="A13" s="64"/>
      <c r="B13" s="327"/>
      <c r="C13" s="327"/>
      <c r="D13" s="328"/>
      <c r="E13" s="321"/>
      <c r="F13" s="322"/>
      <c r="G13" s="322"/>
      <c r="H13" s="322"/>
      <c r="I13" s="322"/>
      <c r="J13" s="310"/>
      <c r="K13" s="311"/>
      <c r="L13" s="311"/>
      <c r="M13" s="311"/>
      <c r="N13" s="311"/>
      <c r="O13" s="312"/>
      <c r="P13" s="310"/>
      <c r="Q13" s="311"/>
      <c r="R13" s="311"/>
      <c r="S13" s="311"/>
      <c r="T13" s="311"/>
      <c r="U13" s="312"/>
      <c r="V13" s="310"/>
      <c r="W13" s="311"/>
      <c r="X13" s="311"/>
      <c r="Y13" s="311"/>
      <c r="Z13" s="311"/>
      <c r="AA13" s="312"/>
      <c r="AB13" s="310"/>
      <c r="AC13" s="311"/>
      <c r="AD13" s="311"/>
      <c r="AE13" s="311"/>
      <c r="AF13" s="311"/>
      <c r="AG13" s="311"/>
      <c r="AH13" s="301"/>
      <c r="AI13" s="302"/>
      <c r="AJ13" s="302"/>
      <c r="AK13" s="302"/>
      <c r="AL13" s="302"/>
      <c r="AM13" s="303"/>
      <c r="AN13" s="64"/>
      <c r="AO13" s="335"/>
      <c r="AP13" s="336"/>
      <c r="AQ13" s="336"/>
      <c r="AR13" s="336"/>
      <c r="AS13" s="336"/>
      <c r="AT13" s="337"/>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row>
    <row r="14" spans="1:99" ht="15" customHeight="1" x14ac:dyDescent="0.25">
      <c r="A14" s="64"/>
      <c r="B14" s="327"/>
      <c r="C14" s="327"/>
      <c r="D14" s="328"/>
      <c r="E14" s="317" t="s">
        <v>114</v>
      </c>
      <c r="F14" s="318"/>
      <c r="G14" s="318"/>
      <c r="H14" s="318"/>
      <c r="I14" s="318"/>
      <c r="J14" s="295" t="str">
        <f>IF(AND('Mapa final'!$L$11="Alta",'Mapa final'!$P$11="Leve"),CONCATENATE("R",'Mapa final'!$A$11),"")</f>
        <v/>
      </c>
      <c r="K14" s="296"/>
      <c r="L14" s="296" t="str">
        <f>IF(AND('Mapa final'!$L$11="Alta",'Mapa final'!$P$11="Leve"),CONCATENATE("R",'Mapa final'!$A$11),"")</f>
        <v/>
      </c>
      <c r="M14" s="296"/>
      <c r="N14" s="296" t="str">
        <f>IF(AND('Mapa final'!$L$11="Alta",'Mapa final'!$P$11="Leve"),CONCATENATE("R",'Mapa final'!$A$11),"")</f>
        <v/>
      </c>
      <c r="O14" s="297"/>
      <c r="P14" s="295" t="str">
        <f>IF(AND('Mapa final'!$L$11="Alta",'Mapa final'!$P$11="Leve"),CONCATENATE("R",'Mapa final'!$A$11),"")</f>
        <v/>
      </c>
      <c r="Q14" s="296"/>
      <c r="R14" s="296" t="str">
        <f>IF(AND('Mapa final'!$L$11="Alta",'Mapa final'!$P$11="Leve"),CONCATENATE("R",'Mapa final'!$A$11),"")</f>
        <v/>
      </c>
      <c r="S14" s="296"/>
      <c r="T14" s="296" t="str">
        <f>IF(AND('Mapa final'!$L$11="Alta",'Mapa final'!$P$11="Leve"),CONCATENATE("R",'Mapa final'!$A$11),"")</f>
        <v/>
      </c>
      <c r="U14" s="297"/>
      <c r="V14" s="313" t="str">
        <f>IF(AND('Mapa final'!$L$11="Muy Alta",'Mapa final'!$P$11="Leve"),CONCATENATE("R",'Mapa final'!$A$11),"")</f>
        <v/>
      </c>
      <c r="W14" s="314"/>
      <c r="X14" s="314" t="str">
        <f>IF(AND('Mapa final'!$L$11="Muy Alta",'Mapa final'!$P$11="Leve"),CONCATENATE("R",'Mapa final'!$A$11),"")</f>
        <v/>
      </c>
      <c r="Y14" s="314"/>
      <c r="Z14" s="314" t="str">
        <f>IF(AND('Mapa final'!$L$11="Muy Alta",'Mapa final'!$P$11="Leve"),CONCATENATE("R",'Mapa final'!$A$11),"")</f>
        <v/>
      </c>
      <c r="AA14" s="315"/>
      <c r="AB14" s="313" t="str">
        <f>IF(AND('Mapa final'!$L$11="Muy Alta",'Mapa final'!$P$11="Leve"),CONCATENATE("R",'Mapa final'!$A$11),"")</f>
        <v/>
      </c>
      <c r="AC14" s="314"/>
      <c r="AD14" s="314" t="str">
        <f>IF(AND('Mapa final'!$L$11="Muy Alta",'Mapa final'!$P$11="Leve"),CONCATENATE("R",'Mapa final'!$A$11),"")</f>
        <v/>
      </c>
      <c r="AE14" s="314"/>
      <c r="AF14" s="314" t="str">
        <f>IF(AND('Mapa final'!$L$11="Muy Alta",'Mapa final'!$P$11="Leve"),CONCATENATE("R",'Mapa final'!$A$11),"")</f>
        <v/>
      </c>
      <c r="AG14" s="315"/>
      <c r="AH14" s="304" t="str">
        <f>IF(AND('Mapa final'!$L$11="Muy Alta",'Mapa final'!$P$11="Catastrófico"),CONCATENATE("R",'Mapa final'!$A$11),"")</f>
        <v/>
      </c>
      <c r="AI14" s="305"/>
      <c r="AJ14" s="305" t="str">
        <f>IF(AND('Mapa final'!$L$11="Muy Alta",'Mapa final'!$P$11="Catastrófico"),CONCATENATE("R",'Mapa final'!$A$11),"")</f>
        <v/>
      </c>
      <c r="AK14" s="305"/>
      <c r="AL14" s="305" t="str">
        <f>IF(AND('Mapa final'!$L$11="Muy Alta",'Mapa final'!$P$11="Catastrófico"),CONCATENATE("R",'Mapa final'!$A$11),"")</f>
        <v/>
      </c>
      <c r="AM14" s="306"/>
      <c r="AN14" s="64"/>
      <c r="AO14" s="338" t="s">
        <v>79</v>
      </c>
      <c r="AP14" s="339"/>
      <c r="AQ14" s="339"/>
      <c r="AR14" s="339"/>
      <c r="AS14" s="339"/>
      <c r="AT14" s="340"/>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row>
    <row r="15" spans="1:99" ht="15" customHeight="1" x14ac:dyDescent="0.25">
      <c r="A15" s="64"/>
      <c r="B15" s="327"/>
      <c r="C15" s="327"/>
      <c r="D15" s="328"/>
      <c r="E15" s="319"/>
      <c r="F15" s="320"/>
      <c r="G15" s="320"/>
      <c r="H15" s="320"/>
      <c r="I15" s="320"/>
      <c r="J15" s="289"/>
      <c r="K15" s="290"/>
      <c r="L15" s="290"/>
      <c r="M15" s="290"/>
      <c r="N15" s="290"/>
      <c r="O15" s="291"/>
      <c r="P15" s="289"/>
      <c r="Q15" s="290"/>
      <c r="R15" s="290"/>
      <c r="S15" s="290"/>
      <c r="T15" s="290"/>
      <c r="U15" s="291"/>
      <c r="V15" s="307"/>
      <c r="W15" s="308"/>
      <c r="X15" s="308"/>
      <c r="Y15" s="308"/>
      <c r="Z15" s="308"/>
      <c r="AA15" s="309"/>
      <c r="AB15" s="307"/>
      <c r="AC15" s="308"/>
      <c r="AD15" s="308"/>
      <c r="AE15" s="308"/>
      <c r="AF15" s="308"/>
      <c r="AG15" s="309"/>
      <c r="AH15" s="298"/>
      <c r="AI15" s="299"/>
      <c r="AJ15" s="299"/>
      <c r="AK15" s="299"/>
      <c r="AL15" s="299"/>
      <c r="AM15" s="300"/>
      <c r="AN15" s="64"/>
      <c r="AO15" s="341"/>
      <c r="AP15" s="342"/>
      <c r="AQ15" s="342"/>
      <c r="AR15" s="342"/>
      <c r="AS15" s="342"/>
      <c r="AT15" s="343"/>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row>
    <row r="16" spans="1:99" ht="15" customHeight="1" x14ac:dyDescent="0.25">
      <c r="A16" s="64"/>
      <c r="B16" s="327"/>
      <c r="C16" s="327"/>
      <c r="D16" s="328"/>
      <c r="E16" s="319"/>
      <c r="F16" s="320"/>
      <c r="G16" s="320"/>
      <c r="H16" s="320"/>
      <c r="I16" s="320"/>
      <c r="J16" s="289" t="str">
        <f>IF(AND('Mapa final'!$L$11="Alta",'Mapa final'!$P$11="Leve"),CONCATENATE("R",'Mapa final'!$A$11),"")</f>
        <v/>
      </c>
      <c r="K16" s="290"/>
      <c r="L16" s="290" t="str">
        <f>IF(AND('Mapa final'!$L$11="Alta",'Mapa final'!$P$11="Leve"),CONCATENATE("R",'Mapa final'!$A$11),"")</f>
        <v/>
      </c>
      <c r="M16" s="290"/>
      <c r="N16" s="290" t="str">
        <f>IF(AND('Mapa final'!$L$11="Alta",'Mapa final'!$P$11="Leve"),CONCATENATE("R",'Mapa final'!$A$11),"")</f>
        <v/>
      </c>
      <c r="O16" s="291"/>
      <c r="P16" s="289" t="str">
        <f>IF(AND('Mapa final'!$L$11="Alta",'Mapa final'!$P$11="Leve"),CONCATENATE("R",'Mapa final'!$A$11),"")</f>
        <v/>
      </c>
      <c r="Q16" s="290"/>
      <c r="R16" s="290" t="str">
        <f>IF(AND('Mapa final'!$L$11="Alta",'Mapa final'!$P$11="Leve"),CONCATENATE("R",'Mapa final'!$A$11),"")</f>
        <v/>
      </c>
      <c r="S16" s="290"/>
      <c r="T16" s="290" t="str">
        <f>IF(AND('Mapa final'!$L$11="Alta",'Mapa final'!$P$11="Leve"),CONCATENATE("R",'Mapa final'!$A$11),"")</f>
        <v/>
      </c>
      <c r="U16" s="291"/>
      <c r="V16" s="307" t="str">
        <f>IF(AND('Mapa final'!$L$11="Muy Alta",'Mapa final'!$P$11="Leve"),CONCATENATE("R",'Mapa final'!$A$11),"")</f>
        <v/>
      </c>
      <c r="W16" s="308"/>
      <c r="X16" s="308" t="str">
        <f>IF(AND('Mapa final'!$L$11="Muy Alta",'Mapa final'!$P$11="Leve"),CONCATENATE("R",'Mapa final'!$A$11),"")</f>
        <v/>
      </c>
      <c r="Y16" s="308"/>
      <c r="Z16" s="308" t="str">
        <f>IF(AND('Mapa final'!$L$11="Muy Alta",'Mapa final'!$P$11="Leve"),CONCATENATE("R",'Mapa final'!$A$11),"")</f>
        <v/>
      </c>
      <c r="AA16" s="309"/>
      <c r="AB16" s="307" t="str">
        <f>IF(AND('Mapa final'!$L$11="Muy Alta",'Mapa final'!$P$11="Leve"),CONCATENATE("R",'Mapa final'!$A$11),"")</f>
        <v/>
      </c>
      <c r="AC16" s="308"/>
      <c r="AD16" s="308" t="str">
        <f>IF(AND('Mapa final'!$L$11="Muy Alta",'Mapa final'!$P$11="Leve"),CONCATENATE("R",'Mapa final'!$A$11),"")</f>
        <v/>
      </c>
      <c r="AE16" s="308"/>
      <c r="AF16" s="308" t="str">
        <f>IF(AND('Mapa final'!$L$11="Muy Alta",'Mapa final'!$P$11="Leve"),CONCATENATE("R",'Mapa final'!$A$11),"")</f>
        <v/>
      </c>
      <c r="AG16" s="309"/>
      <c r="AH16" s="298" t="str">
        <f>IF(AND('Mapa final'!$L$11="Muy Alta",'Mapa final'!$P$11="Catastrófico"),CONCATENATE("R",'Mapa final'!$A$11),"")</f>
        <v/>
      </c>
      <c r="AI16" s="299"/>
      <c r="AJ16" s="299" t="str">
        <f>IF(AND('Mapa final'!$L$11="Muy Alta",'Mapa final'!$P$11="Catastrófico"),CONCATENATE("R",'Mapa final'!$A$11),"")</f>
        <v/>
      </c>
      <c r="AK16" s="299"/>
      <c r="AL16" s="299" t="str">
        <f>IF(AND('Mapa final'!$L$11="Muy Alta",'Mapa final'!$P$11="Catastrófico"),CONCATENATE("R",'Mapa final'!$A$11),"")</f>
        <v/>
      </c>
      <c r="AM16" s="300"/>
      <c r="AN16" s="64"/>
      <c r="AO16" s="341"/>
      <c r="AP16" s="342"/>
      <c r="AQ16" s="342"/>
      <c r="AR16" s="342"/>
      <c r="AS16" s="342"/>
      <c r="AT16" s="343"/>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row>
    <row r="17" spans="1:80" ht="15" customHeight="1" x14ac:dyDescent="0.25">
      <c r="A17" s="64"/>
      <c r="B17" s="327"/>
      <c r="C17" s="327"/>
      <c r="D17" s="328"/>
      <c r="E17" s="319"/>
      <c r="F17" s="320"/>
      <c r="G17" s="320"/>
      <c r="H17" s="320"/>
      <c r="I17" s="320"/>
      <c r="J17" s="289"/>
      <c r="K17" s="290"/>
      <c r="L17" s="290"/>
      <c r="M17" s="290"/>
      <c r="N17" s="290"/>
      <c r="O17" s="291"/>
      <c r="P17" s="289"/>
      <c r="Q17" s="290"/>
      <c r="R17" s="290"/>
      <c r="S17" s="290"/>
      <c r="T17" s="290"/>
      <c r="U17" s="291"/>
      <c r="V17" s="307"/>
      <c r="W17" s="308"/>
      <c r="X17" s="308"/>
      <c r="Y17" s="308"/>
      <c r="Z17" s="308"/>
      <c r="AA17" s="309"/>
      <c r="AB17" s="307"/>
      <c r="AC17" s="308"/>
      <c r="AD17" s="308"/>
      <c r="AE17" s="308"/>
      <c r="AF17" s="308"/>
      <c r="AG17" s="309"/>
      <c r="AH17" s="298"/>
      <c r="AI17" s="299"/>
      <c r="AJ17" s="299"/>
      <c r="AK17" s="299"/>
      <c r="AL17" s="299"/>
      <c r="AM17" s="300"/>
      <c r="AN17" s="64"/>
      <c r="AO17" s="341"/>
      <c r="AP17" s="342"/>
      <c r="AQ17" s="342"/>
      <c r="AR17" s="342"/>
      <c r="AS17" s="342"/>
      <c r="AT17" s="343"/>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row>
    <row r="18" spans="1:80" ht="15" customHeight="1" x14ac:dyDescent="0.25">
      <c r="A18" s="64"/>
      <c r="B18" s="327"/>
      <c r="C18" s="327"/>
      <c r="D18" s="328"/>
      <c r="E18" s="319"/>
      <c r="F18" s="320"/>
      <c r="G18" s="320"/>
      <c r="H18" s="320"/>
      <c r="I18" s="320"/>
      <c r="J18" s="289" t="str">
        <f>IF(AND('Mapa final'!$L$11="Alta",'Mapa final'!$P$11="Leve"),CONCATENATE("R",'Mapa final'!$A$11),"")</f>
        <v/>
      </c>
      <c r="K18" s="290"/>
      <c r="L18" s="290" t="str">
        <f>IF(AND('Mapa final'!$L$11="Alta",'Mapa final'!$P$11="Leve"),CONCATENATE("R",'Mapa final'!$A$11),"")</f>
        <v/>
      </c>
      <c r="M18" s="290"/>
      <c r="N18" s="290" t="str">
        <f>IF(AND('Mapa final'!$L$11="Alta",'Mapa final'!$P$11="Leve"),CONCATENATE("R",'Mapa final'!$A$11),"")</f>
        <v/>
      </c>
      <c r="O18" s="291"/>
      <c r="P18" s="289" t="str">
        <f>IF(AND('Mapa final'!$L$11="Alta",'Mapa final'!$P$11="Leve"),CONCATENATE("R",'Mapa final'!$A$11),"")</f>
        <v/>
      </c>
      <c r="Q18" s="290"/>
      <c r="R18" s="290" t="str">
        <f>IF(AND('Mapa final'!$L$11="Alta",'Mapa final'!$P$11="Leve"),CONCATENATE("R",'Mapa final'!$A$11),"")</f>
        <v/>
      </c>
      <c r="S18" s="290"/>
      <c r="T18" s="290" t="str">
        <f>IF(AND('Mapa final'!$L$11="Alta",'Mapa final'!$P$11="Leve"),CONCATENATE("R",'Mapa final'!$A$11),"")</f>
        <v/>
      </c>
      <c r="U18" s="291"/>
      <c r="V18" s="307" t="str">
        <f>IF(AND('Mapa final'!$L$11="Muy Alta",'Mapa final'!$P$11="Leve"),CONCATENATE("R",'Mapa final'!$A$11),"")</f>
        <v/>
      </c>
      <c r="W18" s="308"/>
      <c r="X18" s="308" t="str">
        <f>IF(AND('Mapa final'!$L$11="Muy Alta",'Mapa final'!$P$11="Leve"),CONCATENATE("R",'Mapa final'!$A$11),"")</f>
        <v/>
      </c>
      <c r="Y18" s="308"/>
      <c r="Z18" s="308" t="str">
        <f>IF(AND('Mapa final'!$L$11="Muy Alta",'Mapa final'!$P$11="Leve"),CONCATENATE("R",'Mapa final'!$A$11),"")</f>
        <v/>
      </c>
      <c r="AA18" s="309"/>
      <c r="AB18" s="307" t="str">
        <f>IF(AND('Mapa final'!$L$11="Muy Alta",'Mapa final'!$P$11="Leve"),CONCATENATE("R",'Mapa final'!$A$11),"")</f>
        <v/>
      </c>
      <c r="AC18" s="308"/>
      <c r="AD18" s="308" t="str">
        <f>IF(AND('Mapa final'!$L$11="Muy Alta",'Mapa final'!$P$11="Leve"),CONCATENATE("R",'Mapa final'!$A$11),"")</f>
        <v/>
      </c>
      <c r="AE18" s="308"/>
      <c r="AF18" s="308" t="str">
        <f>IF(AND('Mapa final'!$L$11="Muy Alta",'Mapa final'!$P$11="Leve"),CONCATENATE("R",'Mapa final'!$A$11),"")</f>
        <v/>
      </c>
      <c r="AG18" s="309"/>
      <c r="AH18" s="298" t="str">
        <f>IF(AND('Mapa final'!$L$11="Muy Alta",'Mapa final'!$P$11="Catastrófico"),CONCATENATE("R",'Mapa final'!$A$11),"")</f>
        <v/>
      </c>
      <c r="AI18" s="299"/>
      <c r="AJ18" s="299" t="str">
        <f>IF(AND('Mapa final'!$L$11="Muy Alta",'Mapa final'!$P$11="Catastrófico"),CONCATENATE("R",'Mapa final'!$A$11),"")</f>
        <v/>
      </c>
      <c r="AK18" s="299"/>
      <c r="AL18" s="299" t="str">
        <f>IF(AND('Mapa final'!$L$11="Muy Alta",'Mapa final'!$P$11="Catastrófico"),CONCATENATE("R",'Mapa final'!$A$11),"")</f>
        <v/>
      </c>
      <c r="AM18" s="300"/>
      <c r="AN18" s="64"/>
      <c r="AO18" s="341"/>
      <c r="AP18" s="342"/>
      <c r="AQ18" s="342"/>
      <c r="AR18" s="342"/>
      <c r="AS18" s="342"/>
      <c r="AT18" s="343"/>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row>
    <row r="19" spans="1:80" ht="15" customHeight="1" x14ac:dyDescent="0.25">
      <c r="A19" s="64"/>
      <c r="B19" s="327"/>
      <c r="C19" s="327"/>
      <c r="D19" s="328"/>
      <c r="E19" s="319"/>
      <c r="F19" s="320"/>
      <c r="G19" s="320"/>
      <c r="H19" s="320"/>
      <c r="I19" s="320"/>
      <c r="J19" s="289"/>
      <c r="K19" s="290"/>
      <c r="L19" s="290"/>
      <c r="M19" s="290"/>
      <c r="N19" s="290"/>
      <c r="O19" s="291"/>
      <c r="P19" s="289"/>
      <c r="Q19" s="290"/>
      <c r="R19" s="290"/>
      <c r="S19" s="290"/>
      <c r="T19" s="290"/>
      <c r="U19" s="291"/>
      <c r="V19" s="307"/>
      <c r="W19" s="308"/>
      <c r="X19" s="308"/>
      <c r="Y19" s="308"/>
      <c r="Z19" s="308"/>
      <c r="AA19" s="309"/>
      <c r="AB19" s="307"/>
      <c r="AC19" s="308"/>
      <c r="AD19" s="308"/>
      <c r="AE19" s="308"/>
      <c r="AF19" s="308"/>
      <c r="AG19" s="309"/>
      <c r="AH19" s="298"/>
      <c r="AI19" s="299"/>
      <c r="AJ19" s="299"/>
      <c r="AK19" s="299"/>
      <c r="AL19" s="299"/>
      <c r="AM19" s="300"/>
      <c r="AN19" s="64"/>
      <c r="AO19" s="341"/>
      <c r="AP19" s="342"/>
      <c r="AQ19" s="342"/>
      <c r="AR19" s="342"/>
      <c r="AS19" s="342"/>
      <c r="AT19" s="343"/>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row>
    <row r="20" spans="1:80" ht="15" customHeight="1" x14ac:dyDescent="0.25">
      <c r="A20" s="64"/>
      <c r="B20" s="327"/>
      <c r="C20" s="327"/>
      <c r="D20" s="328"/>
      <c r="E20" s="319"/>
      <c r="F20" s="320"/>
      <c r="G20" s="320"/>
      <c r="H20" s="320"/>
      <c r="I20" s="320"/>
      <c r="J20" s="289" t="str">
        <f>IF(AND('Mapa final'!$L$11="Alta",'Mapa final'!$P$11="Leve"),CONCATENATE("R",'Mapa final'!$A$11),"")</f>
        <v/>
      </c>
      <c r="K20" s="290"/>
      <c r="L20" s="290" t="str">
        <f>IF(AND('Mapa final'!$L$11="Alta",'Mapa final'!$P$11="Leve"),CONCATENATE("R",'Mapa final'!$A$11),"")</f>
        <v/>
      </c>
      <c r="M20" s="290"/>
      <c r="N20" s="290" t="str">
        <f>IF(AND('Mapa final'!$L$11="Alta",'Mapa final'!$P$11="Leve"),CONCATENATE("R",'Mapa final'!$A$11),"")</f>
        <v/>
      </c>
      <c r="O20" s="291"/>
      <c r="P20" s="289" t="str">
        <f>IF(AND('Mapa final'!$L$11="Alta",'Mapa final'!$P$11="Leve"),CONCATENATE("R",'Mapa final'!$A$11),"")</f>
        <v/>
      </c>
      <c r="Q20" s="290"/>
      <c r="R20" s="290" t="str">
        <f>IF(AND('Mapa final'!$L$11="Alta",'Mapa final'!$P$11="Leve"),CONCATENATE("R",'Mapa final'!$A$11),"")</f>
        <v/>
      </c>
      <c r="S20" s="290"/>
      <c r="T20" s="290" t="str">
        <f>IF(AND('Mapa final'!$L$11="Alta",'Mapa final'!$P$11="Leve"),CONCATENATE("R",'Mapa final'!$A$11),"")</f>
        <v/>
      </c>
      <c r="U20" s="291"/>
      <c r="V20" s="307" t="str">
        <f>IF(AND('Mapa final'!$L$11="Muy Alta",'Mapa final'!$P$11="Leve"),CONCATENATE("R",'Mapa final'!$A$11),"")</f>
        <v/>
      </c>
      <c r="W20" s="308"/>
      <c r="X20" s="308" t="str">
        <f>IF(AND('Mapa final'!$L$11="Muy Alta",'Mapa final'!$P$11="Leve"),CONCATENATE("R",'Mapa final'!$A$11),"")</f>
        <v/>
      </c>
      <c r="Y20" s="308"/>
      <c r="Z20" s="308" t="str">
        <f>IF(AND('Mapa final'!$L$11="Muy Alta",'Mapa final'!$P$11="Leve"),CONCATENATE("R",'Mapa final'!$A$11),"")</f>
        <v/>
      </c>
      <c r="AA20" s="309"/>
      <c r="AB20" s="307" t="str">
        <f>IF(AND('Mapa final'!$L$11="Muy Alta",'Mapa final'!$P$11="Leve"),CONCATENATE("R",'Mapa final'!$A$11),"")</f>
        <v/>
      </c>
      <c r="AC20" s="308"/>
      <c r="AD20" s="308" t="str">
        <f>IF(AND('Mapa final'!$L$11="Muy Alta",'Mapa final'!$P$11="Leve"),CONCATENATE("R",'Mapa final'!$A$11),"")</f>
        <v/>
      </c>
      <c r="AE20" s="308"/>
      <c r="AF20" s="308" t="str">
        <f>IF(AND('Mapa final'!$L$11="Muy Alta",'Mapa final'!$P$11="Leve"),CONCATENATE("R",'Mapa final'!$A$11),"")</f>
        <v/>
      </c>
      <c r="AG20" s="309"/>
      <c r="AH20" s="298" t="str">
        <f>IF(AND('Mapa final'!$L$11="Muy Alta",'Mapa final'!$P$11="Catastrófico"),CONCATENATE("R",'Mapa final'!$A$11),"")</f>
        <v/>
      </c>
      <c r="AI20" s="299"/>
      <c r="AJ20" s="299" t="str">
        <f>IF(AND('Mapa final'!$L$11="Muy Alta",'Mapa final'!$P$11="Catastrófico"),CONCATENATE("R",'Mapa final'!$A$11),"")</f>
        <v/>
      </c>
      <c r="AK20" s="299"/>
      <c r="AL20" s="299" t="str">
        <f>IF(AND('Mapa final'!$L$11="Muy Alta",'Mapa final'!$P$11="Catastrófico"),CONCATENATE("R",'Mapa final'!$A$11),"")</f>
        <v/>
      </c>
      <c r="AM20" s="300"/>
      <c r="AN20" s="64"/>
      <c r="AO20" s="341"/>
      <c r="AP20" s="342"/>
      <c r="AQ20" s="342"/>
      <c r="AR20" s="342"/>
      <c r="AS20" s="342"/>
      <c r="AT20" s="343"/>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row>
    <row r="21" spans="1:80" ht="15.75" customHeight="1" thickBot="1" x14ac:dyDescent="0.3">
      <c r="A21" s="64"/>
      <c r="B21" s="327"/>
      <c r="C21" s="327"/>
      <c r="D21" s="328"/>
      <c r="E21" s="321"/>
      <c r="F21" s="322"/>
      <c r="G21" s="322"/>
      <c r="H21" s="322"/>
      <c r="I21" s="322"/>
      <c r="J21" s="292"/>
      <c r="K21" s="293"/>
      <c r="L21" s="293"/>
      <c r="M21" s="293"/>
      <c r="N21" s="293"/>
      <c r="O21" s="294"/>
      <c r="P21" s="292"/>
      <c r="Q21" s="293"/>
      <c r="R21" s="293"/>
      <c r="S21" s="293"/>
      <c r="T21" s="293"/>
      <c r="U21" s="294"/>
      <c r="V21" s="310"/>
      <c r="W21" s="311"/>
      <c r="X21" s="311"/>
      <c r="Y21" s="311"/>
      <c r="Z21" s="311"/>
      <c r="AA21" s="312"/>
      <c r="AB21" s="310"/>
      <c r="AC21" s="311"/>
      <c r="AD21" s="311"/>
      <c r="AE21" s="311"/>
      <c r="AF21" s="311"/>
      <c r="AG21" s="312"/>
      <c r="AH21" s="301"/>
      <c r="AI21" s="302"/>
      <c r="AJ21" s="302"/>
      <c r="AK21" s="302"/>
      <c r="AL21" s="302"/>
      <c r="AM21" s="303"/>
      <c r="AN21" s="64"/>
      <c r="AO21" s="344"/>
      <c r="AP21" s="345"/>
      <c r="AQ21" s="345"/>
      <c r="AR21" s="345"/>
      <c r="AS21" s="345"/>
      <c r="AT21" s="346"/>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row>
    <row r="22" spans="1:80" ht="15" customHeight="1" x14ac:dyDescent="0.25">
      <c r="A22" s="64"/>
      <c r="B22" s="327"/>
      <c r="C22" s="327"/>
      <c r="D22" s="328"/>
      <c r="E22" s="317" t="s">
        <v>116</v>
      </c>
      <c r="F22" s="318"/>
      <c r="G22" s="318"/>
      <c r="H22" s="318"/>
      <c r="I22" s="324"/>
      <c r="J22" s="295" t="str">
        <f>IF(AND('Mapa final'!$L$11="Alta",'Mapa final'!$P$11="Leve"),CONCATENATE("R",'Mapa final'!$A$11),"")</f>
        <v/>
      </c>
      <c r="K22" s="296"/>
      <c r="L22" s="296" t="str">
        <f>IF(AND('Mapa final'!$L$11="Alta",'Mapa final'!$P$11="Leve"),CONCATENATE("R",'Mapa final'!$A$11),"")</f>
        <v/>
      </c>
      <c r="M22" s="296"/>
      <c r="N22" s="296" t="str">
        <f>IF(AND('Mapa final'!$L$11="Alta",'Mapa final'!$P$11="Leve"),CONCATENATE("R",'Mapa final'!$A$11),"")</f>
        <v/>
      </c>
      <c r="O22" s="297"/>
      <c r="P22" s="295" t="str">
        <f>IF(AND('Mapa final'!$L$11="Alta",'Mapa final'!$P$11="Leve"),CONCATENATE("R",'Mapa final'!$A$11),"")</f>
        <v/>
      </c>
      <c r="Q22" s="296"/>
      <c r="R22" s="296" t="str">
        <f>IF(AND('Mapa final'!$L$11="Alta",'Mapa final'!$P$11="Leve"),CONCATENATE("R",'Mapa final'!$A$11),"")</f>
        <v/>
      </c>
      <c r="S22" s="296"/>
      <c r="T22" s="296" t="str">
        <f>IF(AND('Mapa final'!$L$11="Alta",'Mapa final'!$P$11="Leve"),CONCATENATE("R",'Mapa final'!$A$11),"")</f>
        <v/>
      </c>
      <c r="U22" s="297"/>
      <c r="V22" s="295" t="str">
        <f>IF(AND('Mapa final'!$L$11="Alta",'Mapa final'!$P$11="Leve"),CONCATENATE("R",'Mapa final'!$A$11),"")</f>
        <v/>
      </c>
      <c r="W22" s="296"/>
      <c r="X22" s="296" t="str">
        <f>IF(AND('Mapa final'!$L$11="Alta",'Mapa final'!$P$11="Leve"),CONCATENATE("R",'Mapa final'!$A$11),"")</f>
        <v/>
      </c>
      <c r="Y22" s="296"/>
      <c r="Z22" s="296" t="str">
        <f>IF(AND('Mapa final'!$L$11="Alta",'Mapa final'!$P$11="Leve"),CONCATENATE("R",'Mapa final'!$A$11),"")</f>
        <v/>
      </c>
      <c r="AA22" s="297"/>
      <c r="AB22" s="313" t="str">
        <f>IF(AND('Mapa final'!$L$11="Muy Alta",'Mapa final'!$P$11="Leve"),CONCATENATE("R",'Mapa final'!$A$11),"")</f>
        <v/>
      </c>
      <c r="AC22" s="314"/>
      <c r="AD22" s="314" t="str">
        <f>IF(AND('Mapa final'!$L$11="Muy Alta",'Mapa final'!$P$11="Leve"),CONCATENATE("R",'Mapa final'!$A$11),"")</f>
        <v/>
      </c>
      <c r="AE22" s="314"/>
      <c r="AF22" s="314" t="str">
        <f>IF(AND('Mapa final'!$L$11="Muy Alta",'Mapa final'!$P$11="Leve"),CONCATENATE("R",'Mapa final'!$A$11),"")</f>
        <v/>
      </c>
      <c r="AG22" s="315"/>
      <c r="AH22" s="304" t="str">
        <f>IF(AND('Mapa final'!$L$11="Muy Alta",'Mapa final'!$P$11="Catastrófico"),CONCATENATE("R",'Mapa final'!$A$11),"")</f>
        <v/>
      </c>
      <c r="AI22" s="305"/>
      <c r="AJ22" s="305" t="str">
        <f>IF(AND('Mapa final'!$L$11="Muy Alta",'Mapa final'!$P$11="Catastrófico"),CONCATENATE("R",'Mapa final'!$A$11),"")</f>
        <v/>
      </c>
      <c r="AK22" s="305"/>
      <c r="AL22" s="305" t="str">
        <f>IF(AND('Mapa final'!$L$11="Muy Alta",'Mapa final'!$P$11="Catastrófico"),CONCATENATE("R",'Mapa final'!$A$11),"")</f>
        <v/>
      </c>
      <c r="AM22" s="306"/>
      <c r="AN22" s="64"/>
      <c r="AO22" s="347" t="s">
        <v>80</v>
      </c>
      <c r="AP22" s="348"/>
      <c r="AQ22" s="348"/>
      <c r="AR22" s="348"/>
      <c r="AS22" s="348"/>
      <c r="AT22" s="349"/>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row>
    <row r="23" spans="1:80" ht="15" customHeight="1" x14ac:dyDescent="0.25">
      <c r="A23" s="64"/>
      <c r="B23" s="327"/>
      <c r="C23" s="327"/>
      <c r="D23" s="328"/>
      <c r="E23" s="319"/>
      <c r="F23" s="320"/>
      <c r="G23" s="320"/>
      <c r="H23" s="320"/>
      <c r="I23" s="325"/>
      <c r="J23" s="289"/>
      <c r="K23" s="290"/>
      <c r="L23" s="290"/>
      <c r="M23" s="290"/>
      <c r="N23" s="290"/>
      <c r="O23" s="291"/>
      <c r="P23" s="289"/>
      <c r="Q23" s="290"/>
      <c r="R23" s="290"/>
      <c r="S23" s="290"/>
      <c r="T23" s="290"/>
      <c r="U23" s="291"/>
      <c r="V23" s="289"/>
      <c r="W23" s="290"/>
      <c r="X23" s="290"/>
      <c r="Y23" s="290"/>
      <c r="Z23" s="290"/>
      <c r="AA23" s="291"/>
      <c r="AB23" s="307"/>
      <c r="AC23" s="308"/>
      <c r="AD23" s="308"/>
      <c r="AE23" s="308"/>
      <c r="AF23" s="308"/>
      <c r="AG23" s="309"/>
      <c r="AH23" s="298"/>
      <c r="AI23" s="299"/>
      <c r="AJ23" s="299"/>
      <c r="AK23" s="299"/>
      <c r="AL23" s="299"/>
      <c r="AM23" s="300"/>
      <c r="AN23" s="64"/>
      <c r="AO23" s="350"/>
      <c r="AP23" s="351"/>
      <c r="AQ23" s="351"/>
      <c r="AR23" s="351"/>
      <c r="AS23" s="351"/>
      <c r="AT23" s="352"/>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row>
    <row r="24" spans="1:80" ht="15" customHeight="1" x14ac:dyDescent="0.25">
      <c r="A24" s="64"/>
      <c r="B24" s="327"/>
      <c r="C24" s="327"/>
      <c r="D24" s="328"/>
      <c r="E24" s="319"/>
      <c r="F24" s="320"/>
      <c r="G24" s="320"/>
      <c r="H24" s="320"/>
      <c r="I24" s="325"/>
      <c r="J24" s="289" t="str">
        <f>IF(AND('Mapa final'!$L$11="Alta",'Mapa final'!$P$11="Leve"),CONCATENATE("R",'Mapa final'!$A$11),"")</f>
        <v/>
      </c>
      <c r="K24" s="290"/>
      <c r="L24" s="290" t="str">
        <f>IF(AND('Mapa final'!$L$11="Alta",'Mapa final'!$P$11="Leve"),CONCATENATE("R",'Mapa final'!$A$11),"")</f>
        <v/>
      </c>
      <c r="M24" s="290"/>
      <c r="N24" s="290" t="str">
        <f>IF(AND('Mapa final'!$L$11="Alta",'Mapa final'!$P$11="Leve"),CONCATENATE("R",'Mapa final'!$A$11),"")</f>
        <v/>
      </c>
      <c r="O24" s="291"/>
      <c r="P24" s="289" t="str">
        <f>IF(AND('Mapa final'!$L$11="Alta",'Mapa final'!$P$11="Leve"),CONCATENATE("R",'Mapa final'!$A$11),"")</f>
        <v/>
      </c>
      <c r="Q24" s="290"/>
      <c r="R24" s="290" t="str">
        <f>IF(AND('Mapa final'!$L$11="Alta",'Mapa final'!$P$11="Leve"),CONCATENATE("R",'Mapa final'!$A$11),"")</f>
        <v/>
      </c>
      <c r="S24" s="290"/>
      <c r="T24" s="290" t="str">
        <f>IF(AND('Mapa final'!$L$11="Alta",'Mapa final'!$P$11="Leve"),CONCATENATE("R",'Mapa final'!$A$11),"")</f>
        <v/>
      </c>
      <c r="U24" s="291"/>
      <c r="V24" s="289" t="str">
        <f>IF(AND('Mapa final'!$L$11="Alta",'Mapa final'!$P$11="Leve"),CONCATENATE("R",'Mapa final'!$A$11),"")</f>
        <v/>
      </c>
      <c r="W24" s="290"/>
      <c r="X24" s="290" t="str">
        <f>IF(AND('Mapa final'!$L$11="media",'Mapa final'!$P$11="moderado"),CONCATENATE("R",'Mapa final'!$A$11),"")</f>
        <v>R1</v>
      </c>
      <c r="Y24" s="290"/>
      <c r="Z24" s="290" t="str">
        <f>IF(AND('Mapa final'!$L$11="Alta",'Mapa final'!$P$11="Leve"),CONCATENATE("R",'Mapa final'!$A$11),"")</f>
        <v/>
      </c>
      <c r="AA24" s="291"/>
      <c r="AB24" s="307" t="str">
        <f>IF(AND('Mapa final'!$L$11="Muy Alta",'Mapa final'!$P$11="Leve"),CONCATENATE("R",'Mapa final'!$A$11),"")</f>
        <v/>
      </c>
      <c r="AC24" s="308"/>
      <c r="AD24" s="308" t="str">
        <f>IF(AND('Mapa final'!$L$11="Muy Alta",'Mapa final'!$P$11="Leve"),CONCATENATE("R",'Mapa final'!$A$11),"")</f>
        <v/>
      </c>
      <c r="AE24" s="308"/>
      <c r="AF24" s="308" t="str">
        <f>IF(AND('Mapa final'!$L$11="Muy Alta",'Mapa final'!$P$11="Leve"),CONCATENATE("R",'Mapa final'!$A$11),"")</f>
        <v/>
      </c>
      <c r="AG24" s="309"/>
      <c r="AH24" s="298" t="str">
        <f>IF(AND('Mapa final'!$L$11="Muy Alta",'Mapa final'!$P$11="Catastrófico"),CONCATENATE("R",'Mapa final'!$A$11),"")</f>
        <v/>
      </c>
      <c r="AI24" s="299"/>
      <c r="AJ24" s="299" t="str">
        <f>IF(AND('Mapa final'!$L$11="Muy Alta",'Mapa final'!$P$11="Catastrófico"),CONCATENATE("R",'Mapa final'!$A$11),"")</f>
        <v/>
      </c>
      <c r="AK24" s="299"/>
      <c r="AL24" s="299" t="str">
        <f>IF(AND('Mapa final'!$L$11="Muy Alta",'Mapa final'!$P$11="Catastrófico"),CONCATENATE("R",'Mapa final'!$A$11),"")</f>
        <v/>
      </c>
      <c r="AM24" s="300"/>
      <c r="AN24" s="64"/>
      <c r="AO24" s="350"/>
      <c r="AP24" s="351"/>
      <c r="AQ24" s="351"/>
      <c r="AR24" s="351"/>
      <c r="AS24" s="351"/>
      <c r="AT24" s="352"/>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row>
    <row r="25" spans="1:80" ht="15" customHeight="1" x14ac:dyDescent="0.25">
      <c r="A25" s="64"/>
      <c r="B25" s="327"/>
      <c r="C25" s="327"/>
      <c r="D25" s="328"/>
      <c r="E25" s="319"/>
      <c r="F25" s="320"/>
      <c r="G25" s="320"/>
      <c r="H25" s="320"/>
      <c r="I25" s="325"/>
      <c r="J25" s="289"/>
      <c r="K25" s="290"/>
      <c r="L25" s="290"/>
      <c r="M25" s="290"/>
      <c r="N25" s="290"/>
      <c r="O25" s="291"/>
      <c r="P25" s="289"/>
      <c r="Q25" s="290"/>
      <c r="R25" s="290"/>
      <c r="S25" s="290"/>
      <c r="T25" s="290"/>
      <c r="U25" s="291"/>
      <c r="V25" s="289"/>
      <c r="W25" s="290"/>
      <c r="X25" s="290"/>
      <c r="Y25" s="290"/>
      <c r="Z25" s="290"/>
      <c r="AA25" s="291"/>
      <c r="AB25" s="307"/>
      <c r="AC25" s="308"/>
      <c r="AD25" s="308"/>
      <c r="AE25" s="308"/>
      <c r="AF25" s="308"/>
      <c r="AG25" s="309"/>
      <c r="AH25" s="298"/>
      <c r="AI25" s="299"/>
      <c r="AJ25" s="299"/>
      <c r="AK25" s="299"/>
      <c r="AL25" s="299"/>
      <c r="AM25" s="300"/>
      <c r="AN25" s="64"/>
      <c r="AO25" s="350"/>
      <c r="AP25" s="351"/>
      <c r="AQ25" s="351"/>
      <c r="AR25" s="351"/>
      <c r="AS25" s="351"/>
      <c r="AT25" s="352"/>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row>
    <row r="26" spans="1:80" ht="15" customHeight="1" x14ac:dyDescent="0.25">
      <c r="A26" s="64"/>
      <c r="B26" s="327"/>
      <c r="C26" s="327"/>
      <c r="D26" s="328"/>
      <c r="E26" s="319"/>
      <c r="F26" s="320"/>
      <c r="G26" s="320"/>
      <c r="H26" s="320"/>
      <c r="I26" s="325"/>
      <c r="J26" s="289" t="str">
        <f>IF(AND('Mapa final'!$L$11="Alta",'Mapa final'!$P$11="Leve"),CONCATENATE("R",'Mapa final'!$A$11),"")</f>
        <v/>
      </c>
      <c r="K26" s="290"/>
      <c r="L26" s="290" t="str">
        <f>IF(AND('Mapa final'!$L$11="Alta",'Mapa final'!$P$11="Leve"),CONCATENATE("R",'Mapa final'!$A$11),"")</f>
        <v/>
      </c>
      <c r="M26" s="290"/>
      <c r="N26" s="290" t="str">
        <f>IF(AND('Mapa final'!$L$11="Alta",'Mapa final'!$P$11="Leve"),CONCATENATE("R",'Mapa final'!$A$11),"")</f>
        <v/>
      </c>
      <c r="O26" s="291"/>
      <c r="P26" s="289" t="str">
        <f>IF(AND('Mapa final'!$L$11="Alta",'Mapa final'!$P$11="Leve"),CONCATENATE("R",'Mapa final'!$A$11),"")</f>
        <v/>
      </c>
      <c r="Q26" s="290"/>
      <c r="R26" s="290" t="str">
        <f>IF(AND('Mapa final'!$L$11="Alta",'Mapa final'!$P$11="Leve"),CONCATENATE("R",'Mapa final'!$A$11),"")</f>
        <v/>
      </c>
      <c r="S26" s="290"/>
      <c r="T26" s="290" t="str">
        <f>IF(AND('Mapa final'!$L$11="Alta",'Mapa final'!$P$11="Leve"),CONCATENATE("R",'Mapa final'!$A$11),"")</f>
        <v/>
      </c>
      <c r="U26" s="291"/>
      <c r="V26" s="289" t="str">
        <f>IF(AND('Mapa final'!$L$11="Alta",'Mapa final'!$P$11="Leve"),CONCATENATE("R",'Mapa final'!$A$11),"")</f>
        <v/>
      </c>
      <c r="W26" s="290"/>
      <c r="X26" s="290" t="str">
        <f>IF(AND('Mapa final'!$L$11="Alta",'Mapa final'!$P$11="Leve"),CONCATENATE("R",'Mapa final'!$A$11),"")</f>
        <v/>
      </c>
      <c r="Y26" s="290"/>
      <c r="Z26" s="290" t="str">
        <f>IF(AND('Mapa final'!$L$11="Alta",'Mapa final'!$P$11="Leve"),CONCATENATE("R",'Mapa final'!$A$11),"")</f>
        <v/>
      </c>
      <c r="AA26" s="291"/>
      <c r="AB26" s="307" t="str">
        <f>IF(AND('Mapa final'!$L$11="Muy Alta",'Mapa final'!$P$11="Leve"),CONCATENATE("R",'Mapa final'!$A$11),"")</f>
        <v/>
      </c>
      <c r="AC26" s="308"/>
      <c r="AD26" s="308" t="str">
        <f>IF(AND('Mapa final'!$L$11="Muy Alta",'Mapa final'!$P$11="Leve"),CONCATENATE("R",'Mapa final'!$A$11),"")</f>
        <v/>
      </c>
      <c r="AE26" s="308"/>
      <c r="AF26" s="308" t="str">
        <f>IF(AND('Mapa final'!$L$11="Muy Alta",'Mapa final'!$P$11="Leve"),CONCATENATE("R",'Mapa final'!$A$11),"")</f>
        <v/>
      </c>
      <c r="AG26" s="309"/>
      <c r="AH26" s="298" t="str">
        <f>IF(AND('Mapa final'!$L$11="Muy Alta",'Mapa final'!$P$11="Catastrófico"),CONCATENATE("R",'Mapa final'!$A$11),"")</f>
        <v/>
      </c>
      <c r="AI26" s="299"/>
      <c r="AJ26" s="299" t="str">
        <f>IF(AND('Mapa final'!$L$11="Muy Alta",'Mapa final'!$P$11="Catastrófico"),CONCATENATE("R",'Mapa final'!$A$11),"")</f>
        <v/>
      </c>
      <c r="AK26" s="299"/>
      <c r="AL26" s="299" t="str">
        <f>IF(AND('Mapa final'!$L$11="Muy Alta",'Mapa final'!$P$11="Catastrófico"),CONCATENATE("R",'Mapa final'!$A$11),"")</f>
        <v/>
      </c>
      <c r="AM26" s="300"/>
      <c r="AN26" s="64"/>
      <c r="AO26" s="350"/>
      <c r="AP26" s="351"/>
      <c r="AQ26" s="351"/>
      <c r="AR26" s="351"/>
      <c r="AS26" s="351"/>
      <c r="AT26" s="352"/>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row>
    <row r="27" spans="1:80" ht="15" customHeight="1" x14ac:dyDescent="0.25">
      <c r="A27" s="64"/>
      <c r="B27" s="327"/>
      <c r="C27" s="327"/>
      <c r="D27" s="328"/>
      <c r="E27" s="319"/>
      <c r="F27" s="320"/>
      <c r="G27" s="320"/>
      <c r="H27" s="320"/>
      <c r="I27" s="325"/>
      <c r="J27" s="289"/>
      <c r="K27" s="290"/>
      <c r="L27" s="290"/>
      <c r="M27" s="290"/>
      <c r="N27" s="290"/>
      <c r="O27" s="291"/>
      <c r="P27" s="289"/>
      <c r="Q27" s="290"/>
      <c r="R27" s="290"/>
      <c r="S27" s="290"/>
      <c r="T27" s="290"/>
      <c r="U27" s="291"/>
      <c r="V27" s="289"/>
      <c r="W27" s="290"/>
      <c r="X27" s="290"/>
      <c r="Y27" s="290"/>
      <c r="Z27" s="290"/>
      <c r="AA27" s="291"/>
      <c r="AB27" s="307"/>
      <c r="AC27" s="308"/>
      <c r="AD27" s="308"/>
      <c r="AE27" s="308"/>
      <c r="AF27" s="308"/>
      <c r="AG27" s="309"/>
      <c r="AH27" s="298"/>
      <c r="AI27" s="299"/>
      <c r="AJ27" s="299"/>
      <c r="AK27" s="299"/>
      <c r="AL27" s="299"/>
      <c r="AM27" s="300"/>
      <c r="AN27" s="64"/>
      <c r="AO27" s="350"/>
      <c r="AP27" s="351"/>
      <c r="AQ27" s="351"/>
      <c r="AR27" s="351"/>
      <c r="AS27" s="351"/>
      <c r="AT27" s="352"/>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row>
    <row r="28" spans="1:80" ht="15" customHeight="1" x14ac:dyDescent="0.25">
      <c r="A28" s="64"/>
      <c r="B28" s="327"/>
      <c r="C28" s="327"/>
      <c r="D28" s="328"/>
      <c r="E28" s="319"/>
      <c r="F28" s="320"/>
      <c r="G28" s="320"/>
      <c r="H28" s="320"/>
      <c r="I28" s="325"/>
      <c r="J28" s="289" t="str">
        <f>IF(AND('Mapa final'!$L$11="Alta",'Mapa final'!$P$11="Leve"),CONCATENATE("R",'Mapa final'!$A$11),"")</f>
        <v/>
      </c>
      <c r="K28" s="290"/>
      <c r="L28" s="290" t="str">
        <f>IF(AND('Mapa final'!$L$11="Alta",'Mapa final'!$P$11="Leve"),CONCATENATE("R",'Mapa final'!$A$11),"")</f>
        <v/>
      </c>
      <c r="M28" s="290"/>
      <c r="N28" s="290" t="str">
        <f>IF(AND('Mapa final'!$L$11="Alta",'Mapa final'!$P$11="Leve"),CONCATENATE("R",'Mapa final'!$A$11),"")</f>
        <v/>
      </c>
      <c r="O28" s="291"/>
      <c r="P28" s="289" t="str">
        <f>IF(AND('Mapa final'!$L$11="Alta",'Mapa final'!$P$11="Leve"),CONCATENATE("R",'Mapa final'!$A$11),"")</f>
        <v/>
      </c>
      <c r="Q28" s="290"/>
      <c r="R28" s="290" t="str">
        <f>IF(AND('Mapa final'!$L$11="Alta",'Mapa final'!$P$11="Leve"),CONCATENATE("R",'Mapa final'!$A$11),"")</f>
        <v/>
      </c>
      <c r="S28" s="290"/>
      <c r="T28" s="290" t="str">
        <f>IF(AND('Mapa final'!$L$11="Alta",'Mapa final'!$P$11="Leve"),CONCATENATE("R",'Mapa final'!$A$11),"")</f>
        <v/>
      </c>
      <c r="U28" s="291"/>
      <c r="V28" s="289" t="str">
        <f>IF(AND('Mapa final'!$L$11="Alta",'Mapa final'!$P$11="Leve"),CONCATENATE("R",'Mapa final'!$A$11),"")</f>
        <v/>
      </c>
      <c r="W28" s="290"/>
      <c r="X28" s="290" t="str">
        <f>IF(AND('Mapa final'!$L$11="Alta",'Mapa final'!$P$11="Leve"),CONCATENATE("R",'Mapa final'!$A$11),"")</f>
        <v/>
      </c>
      <c r="Y28" s="290"/>
      <c r="Z28" s="290" t="str">
        <f>IF(AND('Mapa final'!$L$11="Alta",'Mapa final'!$P$11="Leve"),CONCATENATE("R",'Mapa final'!$A$11),"")</f>
        <v/>
      </c>
      <c r="AA28" s="291"/>
      <c r="AB28" s="307" t="str">
        <f>IF(AND('Mapa final'!$L$11="Muy Alta",'Mapa final'!$P$11="Leve"),CONCATENATE("R",'Mapa final'!$A$11),"")</f>
        <v/>
      </c>
      <c r="AC28" s="308"/>
      <c r="AD28" s="308" t="str">
        <f>IF(AND('Mapa final'!$L$11="Muy Alta",'Mapa final'!$P$11="Leve"),CONCATENATE("R",'Mapa final'!$A$11),"")</f>
        <v/>
      </c>
      <c r="AE28" s="308"/>
      <c r="AF28" s="308" t="str">
        <f>IF(AND('Mapa final'!$L$11="Muy Alta",'Mapa final'!$P$11="Leve"),CONCATENATE("R",'Mapa final'!$A$11),"")</f>
        <v/>
      </c>
      <c r="AG28" s="309"/>
      <c r="AH28" s="298" t="str">
        <f>IF(AND('Mapa final'!$L$11="Muy Alta",'Mapa final'!$P$11="Catastrófico"),CONCATENATE("R",'Mapa final'!$A$11),"")</f>
        <v/>
      </c>
      <c r="AI28" s="299"/>
      <c r="AJ28" s="299" t="str">
        <f>IF(AND('Mapa final'!$L$11="Muy Alta",'Mapa final'!$P$11="Catastrófico"),CONCATENATE("R",'Mapa final'!$A$11),"")</f>
        <v/>
      </c>
      <c r="AK28" s="299"/>
      <c r="AL28" s="299" t="str">
        <f>IF(AND('Mapa final'!$L$11="Muy Alta",'Mapa final'!$P$11="Catastrófico"),CONCATENATE("R",'Mapa final'!$A$11),"")</f>
        <v/>
      </c>
      <c r="AM28" s="300"/>
      <c r="AN28" s="64"/>
      <c r="AO28" s="350"/>
      <c r="AP28" s="351"/>
      <c r="AQ28" s="351"/>
      <c r="AR28" s="351"/>
      <c r="AS28" s="351"/>
      <c r="AT28" s="352"/>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row>
    <row r="29" spans="1:80" ht="15.75" customHeight="1" thickBot="1" x14ac:dyDescent="0.3">
      <c r="A29" s="64"/>
      <c r="B29" s="327"/>
      <c r="C29" s="327"/>
      <c r="D29" s="328"/>
      <c r="E29" s="321"/>
      <c r="F29" s="322"/>
      <c r="G29" s="322"/>
      <c r="H29" s="322"/>
      <c r="I29" s="326"/>
      <c r="J29" s="289"/>
      <c r="K29" s="290"/>
      <c r="L29" s="290"/>
      <c r="M29" s="290"/>
      <c r="N29" s="290"/>
      <c r="O29" s="291"/>
      <c r="P29" s="292"/>
      <c r="Q29" s="293"/>
      <c r="R29" s="293"/>
      <c r="S29" s="293"/>
      <c r="T29" s="293"/>
      <c r="U29" s="294"/>
      <c r="V29" s="292"/>
      <c r="W29" s="293"/>
      <c r="X29" s="293"/>
      <c r="Y29" s="293"/>
      <c r="Z29" s="293"/>
      <c r="AA29" s="294"/>
      <c r="AB29" s="310"/>
      <c r="AC29" s="311"/>
      <c r="AD29" s="311"/>
      <c r="AE29" s="311"/>
      <c r="AF29" s="311"/>
      <c r="AG29" s="312"/>
      <c r="AH29" s="301"/>
      <c r="AI29" s="302"/>
      <c r="AJ29" s="302"/>
      <c r="AK29" s="302"/>
      <c r="AL29" s="302"/>
      <c r="AM29" s="303"/>
      <c r="AN29" s="64"/>
      <c r="AO29" s="353"/>
      <c r="AP29" s="354"/>
      <c r="AQ29" s="354"/>
      <c r="AR29" s="354"/>
      <c r="AS29" s="354"/>
      <c r="AT29" s="355"/>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row>
    <row r="30" spans="1:80" ht="15" customHeight="1" x14ac:dyDescent="0.25">
      <c r="A30" s="64"/>
      <c r="B30" s="327"/>
      <c r="C30" s="327"/>
      <c r="D30" s="328"/>
      <c r="E30" s="317" t="s">
        <v>113</v>
      </c>
      <c r="F30" s="318"/>
      <c r="G30" s="318"/>
      <c r="H30" s="318"/>
      <c r="I30" s="318"/>
      <c r="J30" s="286" t="str">
        <f>IF(AND('Mapa final'!$L$11="Baja",'Mapa final'!$P$11="Leve"),CONCATENATE("R",'Mapa final'!$A$11),"")</f>
        <v/>
      </c>
      <c r="K30" s="287"/>
      <c r="L30" s="287" t="str">
        <f>IF(AND('Mapa final'!$L$11="Baja",'Mapa final'!$P$11="Leve"),CONCATENATE("R",'Mapa final'!$A$11),"")</f>
        <v/>
      </c>
      <c r="M30" s="287"/>
      <c r="N30" s="287" t="str">
        <f>IF(AND('Mapa final'!$L$11="Baja",'Mapa final'!$P$11="Leve"),CONCATENATE("R",'Mapa final'!$A$11),"")</f>
        <v/>
      </c>
      <c r="O30" s="288"/>
      <c r="P30" s="296" t="str">
        <f>IF(AND('Mapa final'!$L$11="Alta",'Mapa final'!$P$11="Leve"),CONCATENATE("R",'Mapa final'!$A$11),"")</f>
        <v/>
      </c>
      <c r="Q30" s="296"/>
      <c r="R30" s="296" t="str">
        <f>IF(AND('Mapa final'!$L$11="Alta",'Mapa final'!$P$11="Leve"),CONCATENATE("R",'Mapa final'!$A$11),"")</f>
        <v/>
      </c>
      <c r="S30" s="296"/>
      <c r="T30" s="296" t="str">
        <f>IF(AND('Mapa final'!$L$11="Alta",'Mapa final'!$P$11="Leve"),CONCATENATE("R",'Mapa final'!$A$11),"")</f>
        <v/>
      </c>
      <c r="U30" s="297"/>
      <c r="V30" s="295" t="str">
        <f>IF(AND('Mapa final'!$L$12="baja",'Mapa final'!$P$12="moderado"),CONCATENATE("R",'Mapa final'!$A$12),"")</f>
        <v>R2</v>
      </c>
      <c r="W30" s="296"/>
      <c r="X30" s="296" t="str">
        <f>IF(AND('Mapa final'!$L$11="Alta",'Mapa final'!$P$11="Leve"),CONCATENATE("R",'Mapa final'!$A$11),"")</f>
        <v/>
      </c>
      <c r="Y30" s="296"/>
      <c r="Z30" s="296" t="str">
        <f>IF(AND('Mapa final'!$L$11="Alta",'Mapa final'!$P$11="Leve"),CONCATENATE("R",'Mapa final'!$A$11),"")</f>
        <v/>
      </c>
      <c r="AA30" s="297"/>
      <c r="AB30" s="313" t="str">
        <f>IF(AND('Mapa final'!$L$11="Muy Alta",'Mapa final'!$P$11="Leve"),CONCATENATE("R",'Mapa final'!$A$11),"")</f>
        <v/>
      </c>
      <c r="AC30" s="314"/>
      <c r="AD30" s="314" t="str">
        <f>IF(AND('Mapa final'!$L$11="Muy Alta",'Mapa final'!$P$11="Leve"),CONCATENATE("R",'Mapa final'!$A$11),"")</f>
        <v/>
      </c>
      <c r="AE30" s="314"/>
      <c r="AF30" s="314" t="str">
        <f>IF(AND('Mapa final'!$L$11="Muy Alta",'Mapa final'!$P$11="Leve"),CONCATENATE("R",'Mapa final'!$A$11),"")</f>
        <v/>
      </c>
      <c r="AG30" s="315"/>
      <c r="AH30" s="304" t="str">
        <f>IF(AND('Mapa final'!$L$11="Muy Alta",'Mapa final'!$P$11="Catastrófico"),CONCATENATE("R",'Mapa final'!$A$11),"")</f>
        <v/>
      </c>
      <c r="AI30" s="305"/>
      <c r="AJ30" s="305" t="str">
        <f>IF(AND('Mapa final'!$L$11="Muy Alta",'Mapa final'!$P$11="Catastrófico"),CONCATENATE("R",'Mapa final'!$A$11),"")</f>
        <v/>
      </c>
      <c r="AK30" s="305"/>
      <c r="AL30" s="305" t="str">
        <f>IF(AND('Mapa final'!$L$11="Muy Alta",'Mapa final'!$P$11="Catastrófico"),CONCATENATE("R",'Mapa final'!$A$11),"")</f>
        <v/>
      </c>
      <c r="AM30" s="306"/>
      <c r="AN30" s="64"/>
      <c r="AO30" s="356" t="s">
        <v>81</v>
      </c>
      <c r="AP30" s="357"/>
      <c r="AQ30" s="357"/>
      <c r="AR30" s="357"/>
      <c r="AS30" s="357"/>
      <c r="AT30" s="358"/>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row>
    <row r="31" spans="1:80" ht="15" customHeight="1" x14ac:dyDescent="0.25">
      <c r="A31" s="64"/>
      <c r="B31" s="327"/>
      <c r="C31" s="327"/>
      <c r="D31" s="328"/>
      <c r="E31" s="319"/>
      <c r="F31" s="320"/>
      <c r="G31" s="320"/>
      <c r="H31" s="320"/>
      <c r="I31" s="320"/>
      <c r="J31" s="280"/>
      <c r="K31" s="281"/>
      <c r="L31" s="281"/>
      <c r="M31" s="281"/>
      <c r="N31" s="281"/>
      <c r="O31" s="282"/>
      <c r="P31" s="290"/>
      <c r="Q31" s="290"/>
      <c r="R31" s="290"/>
      <c r="S31" s="290"/>
      <c r="T31" s="290"/>
      <c r="U31" s="291"/>
      <c r="V31" s="289"/>
      <c r="W31" s="290"/>
      <c r="X31" s="290"/>
      <c r="Y31" s="290"/>
      <c r="Z31" s="290"/>
      <c r="AA31" s="291"/>
      <c r="AB31" s="307"/>
      <c r="AC31" s="308"/>
      <c r="AD31" s="308"/>
      <c r="AE31" s="308"/>
      <c r="AF31" s="308"/>
      <c r="AG31" s="309"/>
      <c r="AH31" s="298"/>
      <c r="AI31" s="299"/>
      <c r="AJ31" s="299"/>
      <c r="AK31" s="299"/>
      <c r="AL31" s="299"/>
      <c r="AM31" s="300"/>
      <c r="AN31" s="64"/>
      <c r="AO31" s="359"/>
      <c r="AP31" s="360"/>
      <c r="AQ31" s="360"/>
      <c r="AR31" s="360"/>
      <c r="AS31" s="360"/>
      <c r="AT31" s="361"/>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row>
    <row r="32" spans="1:80" ht="15" customHeight="1" x14ac:dyDescent="0.25">
      <c r="A32" s="64"/>
      <c r="B32" s="327"/>
      <c r="C32" s="327"/>
      <c r="D32" s="328"/>
      <c r="E32" s="319"/>
      <c r="F32" s="320"/>
      <c r="G32" s="320"/>
      <c r="H32" s="320"/>
      <c r="I32" s="320"/>
      <c r="J32" s="280" t="str">
        <f>IF(AND('Mapa final'!$L$11="Baja",'Mapa final'!$P$11="Leve"),CONCATENATE("R",'Mapa final'!$A$11),"")</f>
        <v/>
      </c>
      <c r="K32" s="281"/>
      <c r="L32" s="281" t="str">
        <f>IF(AND('Mapa final'!$L$11="Baja",'Mapa final'!$P$11="Leve"),CONCATENATE("R",'Mapa final'!$A$11),"")</f>
        <v/>
      </c>
      <c r="M32" s="281"/>
      <c r="N32" s="281" t="str">
        <f>IF(AND('Mapa final'!$L$11="Baja",'Mapa final'!$P$11="Leve"),CONCATENATE("R",'Mapa final'!$A$11),"")</f>
        <v/>
      </c>
      <c r="O32" s="282"/>
      <c r="P32" s="290" t="str">
        <f>IF(AND('Mapa final'!$L$11="Alta",'Mapa final'!$P$11="Leve"),CONCATENATE("R",'Mapa final'!$A$11),"")</f>
        <v/>
      </c>
      <c r="Q32" s="290"/>
      <c r="R32" s="290" t="str">
        <f>IF(AND('Mapa final'!$L$11="Alta",'Mapa final'!$P$11="Leve"),CONCATENATE("R",'Mapa final'!$A$11),"")</f>
        <v/>
      </c>
      <c r="S32" s="290"/>
      <c r="T32" s="290" t="str">
        <f>IF(AND('Mapa final'!$L$11="Alta",'Mapa final'!$P$11="Leve"),CONCATENATE("R",'Mapa final'!$A$11),"")</f>
        <v/>
      </c>
      <c r="U32" s="291"/>
      <c r="V32" s="289" t="str">
        <f>IF(AND('Mapa final'!$L$11="Alta",'Mapa final'!$P$11="Leve"),CONCATENATE("R",'Mapa final'!$A$11),"")</f>
        <v/>
      </c>
      <c r="W32" s="290"/>
      <c r="X32" s="290" t="str">
        <f>IF(AND('Mapa final'!$L$11="Alta",'Mapa final'!$P$11="Leve"),CONCATENATE("R",'Mapa final'!$A$11),"")</f>
        <v/>
      </c>
      <c r="Y32" s="290"/>
      <c r="Z32" s="290" t="str">
        <f>IF(AND('Mapa final'!$L$11="Alta",'Mapa final'!$P$11="Leve"),CONCATENATE("R",'Mapa final'!$A$11),"")</f>
        <v/>
      </c>
      <c r="AA32" s="291"/>
      <c r="AB32" s="307" t="str">
        <f>IF(AND('Mapa final'!$L$11="Muy Alta",'Mapa final'!$P$11="Leve"),CONCATENATE("R",'Mapa final'!$A$11),"")</f>
        <v/>
      </c>
      <c r="AC32" s="308"/>
      <c r="AD32" s="308" t="str">
        <f>IF(AND('Mapa final'!$L$11="Muy Alta",'Mapa final'!$P$11="Leve"),CONCATENATE("R",'Mapa final'!$A$11),"")</f>
        <v/>
      </c>
      <c r="AE32" s="308"/>
      <c r="AF32" s="308" t="str">
        <f>IF(AND('Mapa final'!$L$11="Muy Alta",'Mapa final'!$P$11="Leve"),CONCATENATE("R",'Mapa final'!$A$11),"")</f>
        <v/>
      </c>
      <c r="AG32" s="309"/>
      <c r="AH32" s="298" t="str">
        <f>IF(AND('Mapa final'!$L$11="Muy Alta",'Mapa final'!$P$11="Catastrófico"),CONCATENATE("R",'Mapa final'!$A$11),"")</f>
        <v/>
      </c>
      <c r="AI32" s="299"/>
      <c r="AJ32" s="299" t="str">
        <f>IF(AND('Mapa final'!$L$11="Muy Alta",'Mapa final'!$P$11="Catastrófico"),CONCATENATE("R",'Mapa final'!$A$11),"")</f>
        <v/>
      </c>
      <c r="AK32" s="299"/>
      <c r="AL32" s="299" t="str">
        <f>IF(AND('Mapa final'!$L$11="Muy Alta",'Mapa final'!$P$11="Catastrófico"),CONCATENATE("R",'Mapa final'!$A$11),"")</f>
        <v/>
      </c>
      <c r="AM32" s="300"/>
      <c r="AN32" s="64"/>
      <c r="AO32" s="359"/>
      <c r="AP32" s="360"/>
      <c r="AQ32" s="360"/>
      <c r="AR32" s="360"/>
      <c r="AS32" s="360"/>
      <c r="AT32" s="361"/>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row>
    <row r="33" spans="1:80" ht="15" customHeight="1" x14ac:dyDescent="0.25">
      <c r="A33" s="64"/>
      <c r="B33" s="327"/>
      <c r="C33" s="327"/>
      <c r="D33" s="328"/>
      <c r="E33" s="319"/>
      <c r="F33" s="320"/>
      <c r="G33" s="320"/>
      <c r="H33" s="320"/>
      <c r="I33" s="320"/>
      <c r="J33" s="280"/>
      <c r="K33" s="281"/>
      <c r="L33" s="281"/>
      <c r="M33" s="281"/>
      <c r="N33" s="281"/>
      <c r="O33" s="282"/>
      <c r="P33" s="290"/>
      <c r="Q33" s="290"/>
      <c r="R33" s="290"/>
      <c r="S33" s="290"/>
      <c r="T33" s="290"/>
      <c r="U33" s="291"/>
      <c r="V33" s="289"/>
      <c r="W33" s="290"/>
      <c r="X33" s="290"/>
      <c r="Y33" s="290"/>
      <c r="Z33" s="290"/>
      <c r="AA33" s="291"/>
      <c r="AB33" s="307"/>
      <c r="AC33" s="308"/>
      <c r="AD33" s="308"/>
      <c r="AE33" s="308"/>
      <c r="AF33" s="308"/>
      <c r="AG33" s="309"/>
      <c r="AH33" s="298"/>
      <c r="AI33" s="299"/>
      <c r="AJ33" s="299"/>
      <c r="AK33" s="299"/>
      <c r="AL33" s="299"/>
      <c r="AM33" s="300"/>
      <c r="AN33" s="64"/>
      <c r="AO33" s="359"/>
      <c r="AP33" s="360"/>
      <c r="AQ33" s="360"/>
      <c r="AR33" s="360"/>
      <c r="AS33" s="360"/>
      <c r="AT33" s="361"/>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row>
    <row r="34" spans="1:80" ht="15" customHeight="1" x14ac:dyDescent="0.25">
      <c r="A34" s="64"/>
      <c r="B34" s="327"/>
      <c r="C34" s="327"/>
      <c r="D34" s="328"/>
      <c r="E34" s="319"/>
      <c r="F34" s="320"/>
      <c r="G34" s="320"/>
      <c r="H34" s="320"/>
      <c r="I34" s="320"/>
      <c r="J34" s="280" t="str">
        <f>IF(AND('Mapa final'!$L$11="Baja",'Mapa final'!$P$11="Leve"),CONCATENATE("R",'Mapa final'!$A$11),"")</f>
        <v/>
      </c>
      <c r="K34" s="281"/>
      <c r="L34" s="281" t="str">
        <f>IF(AND('Mapa final'!$L$11="Baja",'Mapa final'!$P$11="Leve"),CONCATENATE("R",'Mapa final'!$A$11),"")</f>
        <v/>
      </c>
      <c r="M34" s="281"/>
      <c r="N34" s="281" t="str">
        <f>IF(AND('Mapa final'!$L$11="Baja",'Mapa final'!$P$11="Leve"),CONCATENATE("R",'Mapa final'!$A$11),"")</f>
        <v/>
      </c>
      <c r="O34" s="282"/>
      <c r="P34" s="290" t="str">
        <f>IF(AND('Mapa final'!$L$11="Alta",'Mapa final'!$P$11="Leve"),CONCATENATE("R",'Mapa final'!$A$11),"")</f>
        <v/>
      </c>
      <c r="Q34" s="290"/>
      <c r="R34" s="290" t="str">
        <f>IF(AND('Mapa final'!$L$11="Alta",'Mapa final'!$P$11="Leve"),CONCATENATE("R",'Mapa final'!$A$11),"")</f>
        <v/>
      </c>
      <c r="S34" s="290"/>
      <c r="T34" s="290" t="str">
        <f>IF(AND('Mapa final'!$L$11="Alta",'Mapa final'!$P$11="Leve"),CONCATENATE("R",'Mapa final'!$A$11),"")</f>
        <v/>
      </c>
      <c r="U34" s="291"/>
      <c r="V34" s="289" t="str">
        <f>IF(AND('Mapa final'!$L$11="Alta",'Mapa final'!$P$11="Leve"),CONCATENATE("R",'Mapa final'!$A$11),"")</f>
        <v/>
      </c>
      <c r="W34" s="290"/>
      <c r="X34" s="290" t="str">
        <f>IF(AND('Mapa final'!$L$13="baja",'Mapa final'!$P$13="moderado"),CONCATENATE("R",'Mapa final'!$A$13),"")</f>
        <v>R3</v>
      </c>
      <c r="Y34" s="290"/>
      <c r="Z34" s="290" t="str">
        <f>IF(AND('Mapa final'!$L$11="Alta",'Mapa final'!$P$11="Leve"),CONCATENATE("R",'Mapa final'!$A$11),"")</f>
        <v/>
      </c>
      <c r="AA34" s="291"/>
      <c r="AB34" s="307" t="str">
        <f>IF(AND('Mapa final'!$L$11="Muy Alta",'Mapa final'!$P$11="Leve"),CONCATENATE("R",'Mapa final'!$A$11),"")</f>
        <v/>
      </c>
      <c r="AC34" s="308"/>
      <c r="AD34" s="308" t="str">
        <f>IF(AND('Mapa final'!$L$11="Muy Alta",'Mapa final'!$P$11="Leve"),CONCATENATE("R",'Mapa final'!$A$11),"")</f>
        <v/>
      </c>
      <c r="AE34" s="308"/>
      <c r="AF34" s="308" t="str">
        <f>IF(AND('Mapa final'!$L$11="Muy Alta",'Mapa final'!$P$11="Leve"),CONCATENATE("R",'Mapa final'!$A$11),"")</f>
        <v/>
      </c>
      <c r="AG34" s="309"/>
      <c r="AH34" s="298" t="str">
        <f>IF(AND('Mapa final'!$L$11="Muy Alta",'Mapa final'!$P$11="Catastrófico"),CONCATENATE("R",'Mapa final'!$A$11),"")</f>
        <v/>
      </c>
      <c r="AI34" s="299"/>
      <c r="AJ34" s="299" t="str">
        <f>IF(AND('Mapa final'!$L$11="Muy Alta",'Mapa final'!$P$11="Catastrófico"),CONCATENATE("R",'Mapa final'!$A$11),"")</f>
        <v/>
      </c>
      <c r="AK34" s="299"/>
      <c r="AL34" s="299" t="str">
        <f>IF(AND('Mapa final'!$L$11="Muy Alta",'Mapa final'!$P$11="Catastrófico"),CONCATENATE("R",'Mapa final'!$A$11),"")</f>
        <v/>
      </c>
      <c r="AM34" s="300"/>
      <c r="AN34" s="64"/>
      <c r="AO34" s="359"/>
      <c r="AP34" s="360"/>
      <c r="AQ34" s="360"/>
      <c r="AR34" s="360"/>
      <c r="AS34" s="360"/>
      <c r="AT34" s="361"/>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row>
    <row r="35" spans="1:80" ht="15" customHeight="1" x14ac:dyDescent="0.25">
      <c r="A35" s="64"/>
      <c r="B35" s="327"/>
      <c r="C35" s="327"/>
      <c r="D35" s="328"/>
      <c r="E35" s="319"/>
      <c r="F35" s="320"/>
      <c r="G35" s="320"/>
      <c r="H35" s="320"/>
      <c r="I35" s="320"/>
      <c r="J35" s="280"/>
      <c r="K35" s="281"/>
      <c r="L35" s="281"/>
      <c r="M35" s="281"/>
      <c r="N35" s="281"/>
      <c r="O35" s="282"/>
      <c r="P35" s="290"/>
      <c r="Q35" s="290"/>
      <c r="R35" s="290"/>
      <c r="S35" s="290"/>
      <c r="T35" s="290"/>
      <c r="U35" s="291"/>
      <c r="V35" s="289"/>
      <c r="W35" s="290"/>
      <c r="X35" s="290"/>
      <c r="Y35" s="290"/>
      <c r="Z35" s="290"/>
      <c r="AA35" s="291"/>
      <c r="AB35" s="307"/>
      <c r="AC35" s="308"/>
      <c r="AD35" s="308"/>
      <c r="AE35" s="308"/>
      <c r="AF35" s="308"/>
      <c r="AG35" s="309"/>
      <c r="AH35" s="298"/>
      <c r="AI35" s="299"/>
      <c r="AJ35" s="299"/>
      <c r="AK35" s="299"/>
      <c r="AL35" s="299"/>
      <c r="AM35" s="300"/>
      <c r="AN35" s="64"/>
      <c r="AO35" s="359"/>
      <c r="AP35" s="360"/>
      <c r="AQ35" s="360"/>
      <c r="AR35" s="360"/>
      <c r="AS35" s="360"/>
      <c r="AT35" s="361"/>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row>
    <row r="36" spans="1:80" ht="15" customHeight="1" x14ac:dyDescent="0.25">
      <c r="A36" s="64"/>
      <c r="B36" s="327"/>
      <c r="C36" s="327"/>
      <c r="D36" s="328"/>
      <c r="E36" s="319"/>
      <c r="F36" s="320"/>
      <c r="G36" s="320"/>
      <c r="H36" s="320"/>
      <c r="I36" s="320"/>
      <c r="J36" s="280" t="str">
        <f>IF(AND('Mapa final'!$L$11="Baja",'Mapa final'!$P$11="Leve"),CONCATENATE("R",'Mapa final'!$A$11),"")</f>
        <v/>
      </c>
      <c r="K36" s="281"/>
      <c r="L36" s="281" t="str">
        <f>IF(AND('Mapa final'!$L$11="Baja",'Mapa final'!$P$11="Leve"),CONCATENATE("R",'Mapa final'!$A$11),"")</f>
        <v/>
      </c>
      <c r="M36" s="281"/>
      <c r="N36" s="281" t="str">
        <f>IF(AND('Mapa final'!$L$11="Baja",'Mapa final'!$P$11="Leve"),CONCATENATE("R",'Mapa final'!$A$11),"")</f>
        <v/>
      </c>
      <c r="O36" s="282"/>
      <c r="P36" s="290" t="str">
        <f>IF(AND('Mapa final'!$L$11="Alta",'Mapa final'!$P$11="Leve"),CONCATENATE("R",'Mapa final'!$A$11),"")</f>
        <v/>
      </c>
      <c r="Q36" s="290"/>
      <c r="R36" s="290" t="str">
        <f>IF(AND('Mapa final'!$L$11="Alta",'Mapa final'!$P$11="Leve"),CONCATENATE("R",'Mapa final'!$A$11),"")</f>
        <v/>
      </c>
      <c r="S36" s="290"/>
      <c r="T36" s="290" t="str">
        <f>IF(AND('Mapa final'!$L$11="Alta",'Mapa final'!$P$11="Leve"),CONCATENATE("R",'Mapa final'!$A$11),"")</f>
        <v/>
      </c>
      <c r="U36" s="291"/>
      <c r="V36" s="289" t="str">
        <f>IF(AND('Mapa final'!$L$11="Alta",'Mapa final'!$P$11="Leve"),CONCATENATE("R",'Mapa final'!$A$11),"")</f>
        <v/>
      </c>
      <c r="W36" s="290"/>
      <c r="X36" s="290" t="str">
        <f>IF(AND('Mapa final'!$L$11="Alta",'Mapa final'!$P$11="Leve"),CONCATENATE("R",'Mapa final'!$A$11),"")</f>
        <v/>
      </c>
      <c r="Y36" s="290"/>
      <c r="Z36" s="290" t="str">
        <f>IF(AND('Mapa final'!$L$11="Alta",'Mapa final'!$P$11="Leve"),CONCATENATE("R",'Mapa final'!$A$11),"")</f>
        <v/>
      </c>
      <c r="AA36" s="291"/>
      <c r="AB36" s="307" t="str">
        <f>IF(AND('Mapa final'!$L$11="Muy Alta",'Mapa final'!$P$11="Leve"),CONCATENATE("R",'Mapa final'!$A$11),"")</f>
        <v/>
      </c>
      <c r="AC36" s="308"/>
      <c r="AD36" s="308" t="str">
        <f>IF(AND('Mapa final'!$L$11="Muy Alta",'Mapa final'!$P$11="Leve"),CONCATENATE("R",'Mapa final'!$A$11),"")</f>
        <v/>
      </c>
      <c r="AE36" s="308"/>
      <c r="AF36" s="308" t="str">
        <f>IF(AND('Mapa final'!$L$11="Muy Alta",'Mapa final'!$P$11="Leve"),CONCATENATE("R",'Mapa final'!$A$11),"")</f>
        <v/>
      </c>
      <c r="AG36" s="309"/>
      <c r="AH36" s="298" t="str">
        <f>IF(AND('Mapa final'!$L$11="Muy Alta",'Mapa final'!$P$11="Catastrófico"),CONCATENATE("R",'Mapa final'!$A$11),"")</f>
        <v/>
      </c>
      <c r="AI36" s="299"/>
      <c r="AJ36" s="299" t="str">
        <f>IF(AND('Mapa final'!$L$11="Muy Alta",'Mapa final'!$P$11="Catastrófico"),CONCATENATE("R",'Mapa final'!$A$11),"")</f>
        <v/>
      </c>
      <c r="AK36" s="299"/>
      <c r="AL36" s="299" t="str">
        <f>IF(AND('Mapa final'!$L$11="Muy Alta",'Mapa final'!$P$11="Catastrófico"),CONCATENATE("R",'Mapa final'!$A$11),"")</f>
        <v/>
      </c>
      <c r="AM36" s="300"/>
      <c r="AN36" s="64"/>
      <c r="AO36" s="359"/>
      <c r="AP36" s="360"/>
      <c r="AQ36" s="360"/>
      <c r="AR36" s="360"/>
      <c r="AS36" s="360"/>
      <c r="AT36" s="361"/>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row>
    <row r="37" spans="1:80" ht="15.75" customHeight="1" thickBot="1" x14ac:dyDescent="0.3">
      <c r="A37" s="64"/>
      <c r="B37" s="327"/>
      <c r="C37" s="327"/>
      <c r="D37" s="328"/>
      <c r="E37" s="321"/>
      <c r="F37" s="322"/>
      <c r="G37" s="322"/>
      <c r="H37" s="322"/>
      <c r="I37" s="322"/>
      <c r="J37" s="283"/>
      <c r="K37" s="284"/>
      <c r="L37" s="284"/>
      <c r="M37" s="284"/>
      <c r="N37" s="284"/>
      <c r="O37" s="285"/>
      <c r="P37" s="293"/>
      <c r="Q37" s="293"/>
      <c r="R37" s="293"/>
      <c r="S37" s="293"/>
      <c r="T37" s="293"/>
      <c r="U37" s="294"/>
      <c r="V37" s="292"/>
      <c r="W37" s="293"/>
      <c r="X37" s="293"/>
      <c r="Y37" s="293"/>
      <c r="Z37" s="293"/>
      <c r="AA37" s="294"/>
      <c r="AB37" s="310"/>
      <c r="AC37" s="311"/>
      <c r="AD37" s="311"/>
      <c r="AE37" s="311"/>
      <c r="AF37" s="311"/>
      <c r="AG37" s="312"/>
      <c r="AH37" s="301"/>
      <c r="AI37" s="302"/>
      <c r="AJ37" s="302"/>
      <c r="AK37" s="302"/>
      <c r="AL37" s="302"/>
      <c r="AM37" s="303"/>
      <c r="AN37" s="64"/>
      <c r="AO37" s="362"/>
      <c r="AP37" s="363"/>
      <c r="AQ37" s="363"/>
      <c r="AR37" s="363"/>
      <c r="AS37" s="363"/>
      <c r="AT37" s="3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row>
    <row r="38" spans="1:80" ht="15" customHeight="1" x14ac:dyDescent="0.25">
      <c r="A38" s="64"/>
      <c r="B38" s="327"/>
      <c r="C38" s="327"/>
      <c r="D38" s="328"/>
      <c r="E38" s="317" t="s">
        <v>112</v>
      </c>
      <c r="F38" s="318"/>
      <c r="G38" s="318"/>
      <c r="H38" s="318"/>
      <c r="I38" s="324"/>
      <c r="J38" s="286" t="str">
        <f>IF(AND('Mapa final'!$L$11="Baja",'Mapa final'!$P$11="Leve"),CONCATENATE("R",'Mapa final'!$A$11),"")</f>
        <v/>
      </c>
      <c r="K38" s="287"/>
      <c r="L38" s="287" t="str">
        <f>IF(AND('Mapa final'!$L$11="Baja",'Mapa final'!$P$11="Leve"),CONCATENATE("R",'Mapa final'!$A$11),"")</f>
        <v/>
      </c>
      <c r="M38" s="287"/>
      <c r="N38" s="287" t="str">
        <f>IF(AND('Mapa final'!$L$11="Baja",'Mapa final'!$P$11="Leve"),CONCATENATE("R",'Mapa final'!$A$11),"")</f>
        <v/>
      </c>
      <c r="O38" s="288"/>
      <c r="P38" s="286" t="str">
        <f>IF(AND('Mapa final'!$L$11="Baja",'Mapa final'!$P$11="Leve"),CONCATENATE("R",'Mapa final'!$A$11),"")</f>
        <v/>
      </c>
      <c r="Q38" s="287"/>
      <c r="R38" s="287" t="str">
        <f>IF(AND('Mapa final'!$L$11="Baja",'Mapa final'!$P$11="Leve"),CONCATENATE("R",'Mapa final'!$A$11),"")</f>
        <v/>
      </c>
      <c r="S38" s="287"/>
      <c r="T38" s="287" t="str">
        <f>IF(AND('Mapa final'!$L$11="Baja",'Mapa final'!$P$11="Leve"),CONCATENATE("R",'Mapa final'!$A$11),"")</f>
        <v/>
      </c>
      <c r="U38" s="288"/>
      <c r="V38" s="295" t="str">
        <f>IF(AND('Mapa final'!$L$11="Alta",'Mapa final'!$P$11="Leve"),CONCATENATE("R",'Mapa final'!$A$11),"")</f>
        <v/>
      </c>
      <c r="W38" s="296"/>
      <c r="X38" s="296" t="str">
        <f>IF(AND('Mapa final'!$L$11="Alta",'Mapa final'!$P$11="Leve"),CONCATENATE("R",'Mapa final'!$A$11),"")</f>
        <v/>
      </c>
      <c r="Y38" s="296"/>
      <c r="Z38" s="296" t="str">
        <f>IF(AND('Mapa final'!$L$11="Alta",'Mapa final'!$P$11="Leve"),CONCATENATE("R",'Mapa final'!$A$11),"")</f>
        <v/>
      </c>
      <c r="AA38" s="297"/>
      <c r="AB38" s="313" t="str">
        <f>IF(AND('Mapa final'!$L$11="Muy Alta",'Mapa final'!$P$11="Leve"),CONCATENATE("R",'Mapa final'!$A$11),"")</f>
        <v/>
      </c>
      <c r="AC38" s="314"/>
      <c r="AD38" s="314" t="str">
        <f>IF(AND('Mapa final'!$L$11="Muy Alta",'Mapa final'!$P$11="Leve"),CONCATENATE("R",'Mapa final'!$A$11),"")</f>
        <v/>
      </c>
      <c r="AE38" s="314"/>
      <c r="AF38" s="314" t="str">
        <f>IF(AND('Mapa final'!$L$11="Muy Alta",'Mapa final'!$P$11="Leve"),CONCATENATE("R",'Mapa final'!$A$11),"")</f>
        <v/>
      </c>
      <c r="AG38" s="315"/>
      <c r="AH38" s="304" t="str">
        <f>IF(AND('Mapa final'!$L$11="Muy Alta",'Mapa final'!$P$11="Catastrófico"),CONCATENATE("R",'Mapa final'!$A$11),"")</f>
        <v/>
      </c>
      <c r="AI38" s="305"/>
      <c r="AJ38" s="305" t="str">
        <f>IF(AND('Mapa final'!$L$11="Muy Alta",'Mapa final'!$P$11="Catastrófico"),CONCATENATE("R",'Mapa final'!$A$11),"")</f>
        <v/>
      </c>
      <c r="AK38" s="305"/>
      <c r="AL38" s="305" t="str">
        <f>IF(AND('Mapa final'!$L$11="Muy Alta",'Mapa final'!$P$11="Catastrófico"),CONCATENATE("R",'Mapa final'!$A$11),"")</f>
        <v/>
      </c>
      <c r="AM38" s="306"/>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row>
    <row r="39" spans="1:80" ht="15" customHeight="1" x14ac:dyDescent="0.25">
      <c r="A39" s="64"/>
      <c r="B39" s="327"/>
      <c r="C39" s="327"/>
      <c r="D39" s="328"/>
      <c r="E39" s="319"/>
      <c r="F39" s="320"/>
      <c r="G39" s="320"/>
      <c r="H39" s="320"/>
      <c r="I39" s="325"/>
      <c r="J39" s="280"/>
      <c r="K39" s="281"/>
      <c r="L39" s="281"/>
      <c r="M39" s="281"/>
      <c r="N39" s="281"/>
      <c r="O39" s="282"/>
      <c r="P39" s="280"/>
      <c r="Q39" s="281"/>
      <c r="R39" s="281"/>
      <c r="S39" s="281"/>
      <c r="T39" s="281"/>
      <c r="U39" s="282"/>
      <c r="V39" s="289"/>
      <c r="W39" s="290"/>
      <c r="X39" s="290"/>
      <c r="Y39" s="290"/>
      <c r="Z39" s="290"/>
      <c r="AA39" s="291"/>
      <c r="AB39" s="307"/>
      <c r="AC39" s="308"/>
      <c r="AD39" s="308"/>
      <c r="AE39" s="308"/>
      <c r="AF39" s="308"/>
      <c r="AG39" s="309"/>
      <c r="AH39" s="298"/>
      <c r="AI39" s="299"/>
      <c r="AJ39" s="299"/>
      <c r="AK39" s="299"/>
      <c r="AL39" s="299"/>
      <c r="AM39" s="300"/>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row>
    <row r="40" spans="1:80" ht="15" customHeight="1" x14ac:dyDescent="0.25">
      <c r="A40" s="64"/>
      <c r="B40" s="327"/>
      <c r="C40" s="327"/>
      <c r="D40" s="328"/>
      <c r="E40" s="319"/>
      <c r="F40" s="320"/>
      <c r="G40" s="320"/>
      <c r="H40" s="320"/>
      <c r="I40" s="325"/>
      <c r="J40" s="280" t="str">
        <f>IF(AND('Mapa final'!$L$11="Baja",'Mapa final'!$P$11="Leve"),CONCATENATE("R",'Mapa final'!$A$11),"")</f>
        <v/>
      </c>
      <c r="K40" s="281"/>
      <c r="L40" s="281" t="str">
        <f>IF(AND('Mapa final'!$L$11="Baja",'Mapa final'!$P$11="Leve"),CONCATENATE("R",'Mapa final'!$A$11),"")</f>
        <v/>
      </c>
      <c r="M40" s="281"/>
      <c r="N40" s="281" t="str">
        <f>IF(AND('Mapa final'!$L$11="Baja",'Mapa final'!$P$11="Leve"),CONCATENATE("R",'Mapa final'!$A$11),"")</f>
        <v/>
      </c>
      <c r="O40" s="282"/>
      <c r="P40" s="280" t="str">
        <f>IF(AND('Mapa final'!$L$11="Baja",'Mapa final'!$P$11="Leve"),CONCATENATE("R",'Mapa final'!$A$11),"")</f>
        <v/>
      </c>
      <c r="Q40" s="281"/>
      <c r="R40" s="281" t="str">
        <f>IF(AND('Mapa final'!$L$11="Baja",'Mapa final'!$P$11="Leve"),CONCATENATE("R",'Mapa final'!$A$11),"")</f>
        <v/>
      </c>
      <c r="S40" s="281"/>
      <c r="T40" s="281" t="str">
        <f>IF(AND('Mapa final'!$L$11="Baja",'Mapa final'!$P$11="Leve"),CONCATENATE("R",'Mapa final'!$A$11),"")</f>
        <v/>
      </c>
      <c r="U40" s="282"/>
      <c r="V40" s="289" t="str">
        <f>IF(AND('Mapa final'!$L$11="Alta",'Mapa final'!$P$11="Leve"),CONCATENATE("R",'Mapa final'!$A$11),"")</f>
        <v/>
      </c>
      <c r="W40" s="290"/>
      <c r="X40" s="290" t="str">
        <f>IF(AND('Mapa final'!$L$11="Alta",'Mapa final'!$P$11="Leve"),CONCATENATE("R",'Mapa final'!$A$11),"")</f>
        <v/>
      </c>
      <c r="Y40" s="290"/>
      <c r="Z40" s="290" t="str">
        <f>IF(AND('Mapa final'!$L$11="Alta",'Mapa final'!$P$11="Leve"),CONCATENATE("R",'Mapa final'!$A$11),"")</f>
        <v/>
      </c>
      <c r="AA40" s="291"/>
      <c r="AB40" s="307" t="str">
        <f>IF(AND('Mapa final'!$L$11="Muy Alta",'Mapa final'!$P$11="Leve"),CONCATENATE("R",'Mapa final'!$A$11),"")</f>
        <v/>
      </c>
      <c r="AC40" s="308"/>
      <c r="AD40" s="308" t="str">
        <f>IF(AND('Mapa final'!$L$11="Muy Alta",'Mapa final'!$P$11="Leve"),CONCATENATE("R",'Mapa final'!$A$11),"")</f>
        <v/>
      </c>
      <c r="AE40" s="308"/>
      <c r="AF40" s="308" t="str">
        <f>IF(AND('Mapa final'!$L$11="Muy Alta",'Mapa final'!$P$11="Leve"),CONCATENATE("R",'Mapa final'!$A$11),"")</f>
        <v/>
      </c>
      <c r="AG40" s="309"/>
      <c r="AH40" s="298" t="str">
        <f>IF(AND('Mapa final'!$L$11="Muy Alta",'Mapa final'!$P$11="Catastrófico"),CONCATENATE("R",'Mapa final'!$A$11),"")</f>
        <v/>
      </c>
      <c r="AI40" s="299"/>
      <c r="AJ40" s="299" t="str">
        <f>IF(AND('Mapa final'!$L$11="Muy Alta",'Mapa final'!$P$11="Catastrófico"),CONCATENATE("R",'Mapa final'!$A$11),"")</f>
        <v/>
      </c>
      <c r="AK40" s="299"/>
      <c r="AL40" s="299" t="str">
        <f>IF(AND('Mapa final'!$L$11="Muy Alta",'Mapa final'!$P$11="Catastrófico"),CONCATENATE("R",'Mapa final'!$A$11),"")</f>
        <v/>
      </c>
      <c r="AM40" s="300"/>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row>
    <row r="41" spans="1:80" ht="15" customHeight="1" x14ac:dyDescent="0.25">
      <c r="A41" s="64"/>
      <c r="B41" s="327"/>
      <c r="C41" s="327"/>
      <c r="D41" s="328"/>
      <c r="E41" s="319"/>
      <c r="F41" s="320"/>
      <c r="G41" s="320"/>
      <c r="H41" s="320"/>
      <c r="I41" s="325"/>
      <c r="J41" s="280"/>
      <c r="K41" s="281"/>
      <c r="L41" s="281"/>
      <c r="M41" s="281"/>
      <c r="N41" s="281"/>
      <c r="O41" s="282"/>
      <c r="P41" s="280"/>
      <c r="Q41" s="281"/>
      <c r="R41" s="281"/>
      <c r="S41" s="281"/>
      <c r="T41" s="281"/>
      <c r="U41" s="282"/>
      <c r="V41" s="289"/>
      <c r="W41" s="290"/>
      <c r="X41" s="290"/>
      <c r="Y41" s="290"/>
      <c r="Z41" s="290"/>
      <c r="AA41" s="291"/>
      <c r="AB41" s="307"/>
      <c r="AC41" s="308"/>
      <c r="AD41" s="308"/>
      <c r="AE41" s="308"/>
      <c r="AF41" s="308"/>
      <c r="AG41" s="309"/>
      <c r="AH41" s="298"/>
      <c r="AI41" s="299"/>
      <c r="AJ41" s="299"/>
      <c r="AK41" s="299"/>
      <c r="AL41" s="299"/>
      <c r="AM41" s="300"/>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row>
    <row r="42" spans="1:80" ht="15" customHeight="1" x14ac:dyDescent="0.25">
      <c r="A42" s="64"/>
      <c r="B42" s="327"/>
      <c r="C42" s="327"/>
      <c r="D42" s="328"/>
      <c r="E42" s="319"/>
      <c r="F42" s="320"/>
      <c r="G42" s="320"/>
      <c r="H42" s="320"/>
      <c r="I42" s="325"/>
      <c r="J42" s="280" t="str">
        <f>IF(AND('Mapa final'!$L$11="Baja",'Mapa final'!$P$11="Leve"),CONCATENATE("R",'Mapa final'!$A$11),"")</f>
        <v/>
      </c>
      <c r="K42" s="281"/>
      <c r="L42" s="281" t="str">
        <f>IF(AND('Mapa final'!$L$11="Baja",'Mapa final'!$P$11="Leve"),CONCATENATE("R",'Mapa final'!$A$11),"")</f>
        <v/>
      </c>
      <c r="M42" s="281"/>
      <c r="N42" s="281" t="str">
        <f>IF(AND('Mapa final'!$L$11="Baja",'Mapa final'!$P$11="Leve"),CONCATENATE("R",'Mapa final'!$A$11),"")</f>
        <v/>
      </c>
      <c r="O42" s="282"/>
      <c r="P42" s="280" t="str">
        <f>IF(AND('Mapa final'!$L$11="Baja",'Mapa final'!$P$11="Leve"),CONCATENATE("R",'Mapa final'!$A$11),"")</f>
        <v/>
      </c>
      <c r="Q42" s="281"/>
      <c r="R42" s="281" t="str">
        <f>IF(AND('Mapa final'!$L$11="Baja",'Mapa final'!$P$11="Leve"),CONCATENATE("R",'Mapa final'!$A$11),"")</f>
        <v/>
      </c>
      <c r="S42" s="281"/>
      <c r="T42" s="281" t="str">
        <f>IF(AND('Mapa final'!$L$11="Baja",'Mapa final'!$P$11="Leve"),CONCATENATE("R",'Mapa final'!$A$11),"")</f>
        <v/>
      </c>
      <c r="U42" s="282"/>
      <c r="V42" s="289" t="str">
        <f>IF(AND('Mapa final'!$L$11="Alta",'Mapa final'!$P$11="Leve"),CONCATENATE("R",'Mapa final'!$A$11),"")</f>
        <v/>
      </c>
      <c r="W42" s="290"/>
      <c r="X42" s="290" t="str">
        <f>IF(AND('Mapa final'!$L$11="Alta",'Mapa final'!$P$11="Leve"),CONCATENATE("R",'Mapa final'!$A$11),"")</f>
        <v/>
      </c>
      <c r="Y42" s="290"/>
      <c r="Z42" s="290" t="str">
        <f>IF(AND('Mapa final'!$L$11="Alta",'Mapa final'!$P$11="Leve"),CONCATENATE("R",'Mapa final'!$A$11),"")</f>
        <v/>
      </c>
      <c r="AA42" s="291"/>
      <c r="AB42" s="307" t="str">
        <f>IF(AND('Mapa final'!$L$11="Muy Alta",'Mapa final'!$P$11="Leve"),CONCATENATE("R",'Mapa final'!$A$11),"")</f>
        <v/>
      </c>
      <c r="AC42" s="308"/>
      <c r="AD42" s="308" t="str">
        <f>IF(AND('Mapa final'!$L$11="Muy Alta",'Mapa final'!$P$11="Leve"),CONCATENATE("R",'Mapa final'!$A$11),"")</f>
        <v/>
      </c>
      <c r="AE42" s="308"/>
      <c r="AF42" s="308" t="str">
        <f>IF(AND('Mapa final'!$L$11="Muy Alta",'Mapa final'!$P$11="Leve"),CONCATENATE("R",'Mapa final'!$A$11),"")</f>
        <v/>
      </c>
      <c r="AG42" s="309"/>
      <c r="AH42" s="298" t="str">
        <f>IF(AND('Mapa final'!$L$11="Muy Alta",'Mapa final'!$P$11="Catastrófico"),CONCATENATE("R",'Mapa final'!$A$11),"")</f>
        <v/>
      </c>
      <c r="AI42" s="299"/>
      <c r="AJ42" s="299" t="str">
        <f>IF(AND('Mapa final'!$L$11="Muy Alta",'Mapa final'!$P$11="Catastrófico"),CONCATENATE("R",'Mapa final'!$A$11),"")</f>
        <v/>
      </c>
      <c r="AK42" s="299"/>
      <c r="AL42" s="299" t="str">
        <f>IF(AND('Mapa final'!$L$11="Muy Alta",'Mapa final'!$P$11="Catastrófico"),CONCATENATE("R",'Mapa final'!$A$11),"")</f>
        <v/>
      </c>
      <c r="AM42" s="300"/>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row>
    <row r="43" spans="1:80" ht="15" customHeight="1" x14ac:dyDescent="0.25">
      <c r="A43" s="64"/>
      <c r="B43" s="327"/>
      <c r="C43" s="327"/>
      <c r="D43" s="328"/>
      <c r="E43" s="319"/>
      <c r="F43" s="320"/>
      <c r="G43" s="320"/>
      <c r="H43" s="320"/>
      <c r="I43" s="325"/>
      <c r="J43" s="280"/>
      <c r="K43" s="281"/>
      <c r="L43" s="281"/>
      <c r="M43" s="281"/>
      <c r="N43" s="281"/>
      <c r="O43" s="282"/>
      <c r="P43" s="280"/>
      <c r="Q43" s="281"/>
      <c r="R43" s="281"/>
      <c r="S43" s="281"/>
      <c r="T43" s="281"/>
      <c r="U43" s="282"/>
      <c r="V43" s="289"/>
      <c r="W43" s="290"/>
      <c r="X43" s="290"/>
      <c r="Y43" s="290"/>
      <c r="Z43" s="290"/>
      <c r="AA43" s="291"/>
      <c r="AB43" s="307"/>
      <c r="AC43" s="308"/>
      <c r="AD43" s="308"/>
      <c r="AE43" s="308"/>
      <c r="AF43" s="308"/>
      <c r="AG43" s="309"/>
      <c r="AH43" s="298"/>
      <c r="AI43" s="299"/>
      <c r="AJ43" s="299"/>
      <c r="AK43" s="299"/>
      <c r="AL43" s="299"/>
      <c r="AM43" s="300"/>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row>
    <row r="44" spans="1:80" ht="15" customHeight="1" x14ac:dyDescent="0.25">
      <c r="A44" s="64"/>
      <c r="B44" s="327"/>
      <c r="C44" s="327"/>
      <c r="D44" s="328"/>
      <c r="E44" s="319"/>
      <c r="F44" s="320"/>
      <c r="G44" s="320"/>
      <c r="H44" s="320"/>
      <c r="I44" s="325"/>
      <c r="J44" s="280" t="str">
        <f>IF(AND('Mapa final'!$L$11="Baja",'Mapa final'!$P$11="Leve"),CONCATENATE("R",'Mapa final'!$A$11),"")</f>
        <v/>
      </c>
      <c r="K44" s="281"/>
      <c r="L44" s="281" t="str">
        <f>IF(AND('Mapa final'!$L$11="Baja",'Mapa final'!$P$11="Leve"),CONCATENATE("R",'Mapa final'!$A$11),"")</f>
        <v/>
      </c>
      <c r="M44" s="281"/>
      <c r="N44" s="281" t="str">
        <f>IF(AND('Mapa final'!$L$11="Baja",'Mapa final'!$P$11="Leve"),CONCATENATE("R",'Mapa final'!$A$11),"")</f>
        <v/>
      </c>
      <c r="O44" s="282"/>
      <c r="P44" s="280" t="str">
        <f>IF(AND('Mapa final'!$L$11="Baja",'Mapa final'!$P$11="Leve"),CONCATENATE("R",'Mapa final'!$A$11),"")</f>
        <v/>
      </c>
      <c r="Q44" s="281"/>
      <c r="R44" s="281" t="str">
        <f>IF(AND('Mapa final'!$L$11="Baja",'Mapa final'!$P$11="Leve"),CONCATENATE("R",'Mapa final'!$A$11),"")</f>
        <v/>
      </c>
      <c r="S44" s="281"/>
      <c r="T44" s="281" t="str">
        <f>IF(AND('Mapa final'!$L$11="Baja",'Mapa final'!$P$11="Leve"),CONCATENATE("R",'Mapa final'!$A$11),"")</f>
        <v/>
      </c>
      <c r="U44" s="282"/>
      <c r="V44" s="289" t="str">
        <f>IF(AND('Mapa final'!$L$11="Alta",'Mapa final'!$P$11="Leve"),CONCATENATE("R",'Mapa final'!$A$11),"")</f>
        <v/>
      </c>
      <c r="W44" s="290"/>
      <c r="X44" s="290" t="str">
        <f>IF(AND('Mapa final'!$L$11="Alta",'Mapa final'!$P$11="Leve"),CONCATENATE("R",'Mapa final'!$A$11),"")</f>
        <v/>
      </c>
      <c r="Y44" s="290"/>
      <c r="Z44" s="290" t="str">
        <f>IF(AND('Mapa final'!$L$11="Alta",'Mapa final'!$P$11="Leve"),CONCATENATE("R",'Mapa final'!$A$11),"")</f>
        <v/>
      </c>
      <c r="AA44" s="291"/>
      <c r="AB44" s="307" t="str">
        <f>IF(AND('Mapa final'!$L$11="Muy Alta",'Mapa final'!$P$11="Leve"),CONCATENATE("R",'Mapa final'!$A$11),"")</f>
        <v/>
      </c>
      <c r="AC44" s="308"/>
      <c r="AD44" s="308" t="str">
        <f>IF(AND('Mapa final'!$L$11="Muy Alta",'Mapa final'!$P$11="Leve"),CONCATENATE("R",'Mapa final'!$A$11),"")</f>
        <v/>
      </c>
      <c r="AE44" s="308"/>
      <c r="AF44" s="308" t="str">
        <f>IF(AND('Mapa final'!$L$11="Muy Alta",'Mapa final'!$P$11="Leve"),CONCATENATE("R",'Mapa final'!$A$11),"")</f>
        <v/>
      </c>
      <c r="AG44" s="309"/>
      <c r="AH44" s="298" t="str">
        <f>IF(AND('Mapa final'!$L$11="Muy Alta",'Mapa final'!$P$11="Catastrófico"),CONCATENATE("R",'Mapa final'!$A$11),"")</f>
        <v/>
      </c>
      <c r="AI44" s="299"/>
      <c r="AJ44" s="299" t="str">
        <f>IF(AND('Mapa final'!$L$11="Muy Alta",'Mapa final'!$P$11="Catastrófico"),CONCATENATE("R",'Mapa final'!$A$11),"")</f>
        <v/>
      </c>
      <c r="AK44" s="299"/>
      <c r="AL44" s="299" t="str">
        <f>IF(AND('Mapa final'!$L$11="Muy Alta",'Mapa final'!$P$11="Catastrófico"),CONCATENATE("R",'Mapa final'!$A$11),"")</f>
        <v/>
      </c>
      <c r="AM44" s="300"/>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row>
    <row r="45" spans="1:80" ht="15.75" customHeight="1" thickBot="1" x14ac:dyDescent="0.3">
      <c r="A45" s="64"/>
      <c r="B45" s="327"/>
      <c r="C45" s="327"/>
      <c r="D45" s="328"/>
      <c r="E45" s="321"/>
      <c r="F45" s="322"/>
      <c r="G45" s="322"/>
      <c r="H45" s="322"/>
      <c r="I45" s="326"/>
      <c r="J45" s="283"/>
      <c r="K45" s="284"/>
      <c r="L45" s="284"/>
      <c r="M45" s="284"/>
      <c r="N45" s="284"/>
      <c r="O45" s="285"/>
      <c r="P45" s="283"/>
      <c r="Q45" s="284"/>
      <c r="R45" s="284"/>
      <c r="S45" s="284"/>
      <c r="T45" s="284"/>
      <c r="U45" s="285"/>
      <c r="V45" s="292"/>
      <c r="W45" s="293"/>
      <c r="X45" s="293"/>
      <c r="Y45" s="293"/>
      <c r="Z45" s="293"/>
      <c r="AA45" s="294"/>
      <c r="AB45" s="310"/>
      <c r="AC45" s="311"/>
      <c r="AD45" s="311"/>
      <c r="AE45" s="311"/>
      <c r="AF45" s="311"/>
      <c r="AG45" s="312"/>
      <c r="AH45" s="301"/>
      <c r="AI45" s="302"/>
      <c r="AJ45" s="302"/>
      <c r="AK45" s="302"/>
      <c r="AL45" s="302"/>
      <c r="AM45" s="303"/>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row>
    <row r="46" spans="1:80" x14ac:dyDescent="0.25">
      <c r="A46" s="64"/>
      <c r="B46" s="64"/>
      <c r="C46" s="64"/>
      <c r="D46" s="64"/>
      <c r="E46" s="64"/>
      <c r="F46" s="64"/>
      <c r="G46" s="64"/>
      <c r="H46" s="64"/>
      <c r="I46" s="64"/>
      <c r="J46" s="317" t="s">
        <v>111</v>
      </c>
      <c r="K46" s="318"/>
      <c r="L46" s="318"/>
      <c r="M46" s="318"/>
      <c r="N46" s="318"/>
      <c r="O46" s="324"/>
      <c r="P46" s="317" t="s">
        <v>110</v>
      </c>
      <c r="Q46" s="318"/>
      <c r="R46" s="318"/>
      <c r="S46" s="318"/>
      <c r="T46" s="318"/>
      <c r="U46" s="324"/>
      <c r="V46" s="317" t="s">
        <v>109</v>
      </c>
      <c r="W46" s="318"/>
      <c r="X46" s="318"/>
      <c r="Y46" s="318"/>
      <c r="Z46" s="318"/>
      <c r="AA46" s="324"/>
      <c r="AB46" s="317" t="s">
        <v>108</v>
      </c>
      <c r="AC46" s="323"/>
      <c r="AD46" s="318"/>
      <c r="AE46" s="318"/>
      <c r="AF46" s="318"/>
      <c r="AG46" s="324"/>
      <c r="AH46" s="317" t="s">
        <v>107</v>
      </c>
      <c r="AI46" s="318"/>
      <c r="AJ46" s="318"/>
      <c r="AK46" s="318"/>
      <c r="AL46" s="318"/>
      <c r="AM46" s="32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row>
    <row r="47" spans="1:80" x14ac:dyDescent="0.25">
      <c r="A47" s="64"/>
      <c r="B47" s="64"/>
      <c r="C47" s="64"/>
      <c r="D47" s="64"/>
      <c r="E47" s="64"/>
      <c r="F47" s="64"/>
      <c r="G47" s="64"/>
      <c r="H47" s="64"/>
      <c r="I47" s="64"/>
      <c r="J47" s="319"/>
      <c r="K47" s="320"/>
      <c r="L47" s="320"/>
      <c r="M47" s="320"/>
      <c r="N47" s="320"/>
      <c r="O47" s="325"/>
      <c r="P47" s="319"/>
      <c r="Q47" s="320"/>
      <c r="R47" s="320"/>
      <c r="S47" s="320"/>
      <c r="T47" s="320"/>
      <c r="U47" s="325"/>
      <c r="V47" s="319"/>
      <c r="W47" s="320"/>
      <c r="X47" s="320"/>
      <c r="Y47" s="320"/>
      <c r="Z47" s="320"/>
      <c r="AA47" s="325"/>
      <c r="AB47" s="319"/>
      <c r="AC47" s="320"/>
      <c r="AD47" s="320"/>
      <c r="AE47" s="320"/>
      <c r="AF47" s="320"/>
      <c r="AG47" s="325"/>
      <c r="AH47" s="319"/>
      <c r="AI47" s="320"/>
      <c r="AJ47" s="320"/>
      <c r="AK47" s="320"/>
      <c r="AL47" s="320"/>
      <c r="AM47" s="325"/>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row>
    <row r="48" spans="1:80" x14ac:dyDescent="0.25">
      <c r="A48" s="64"/>
      <c r="B48" s="64"/>
      <c r="C48" s="64"/>
      <c r="D48" s="64"/>
      <c r="E48" s="64"/>
      <c r="F48" s="64"/>
      <c r="G48" s="64"/>
      <c r="H48" s="64"/>
      <c r="I48" s="64"/>
      <c r="J48" s="319"/>
      <c r="K48" s="320"/>
      <c r="L48" s="320"/>
      <c r="M48" s="320"/>
      <c r="N48" s="320"/>
      <c r="O48" s="325"/>
      <c r="P48" s="319"/>
      <c r="Q48" s="320"/>
      <c r="R48" s="320"/>
      <c r="S48" s="320"/>
      <c r="T48" s="320"/>
      <c r="U48" s="325"/>
      <c r="V48" s="319"/>
      <c r="W48" s="320"/>
      <c r="X48" s="320"/>
      <c r="Y48" s="320"/>
      <c r="Z48" s="320"/>
      <c r="AA48" s="325"/>
      <c r="AB48" s="319"/>
      <c r="AC48" s="320"/>
      <c r="AD48" s="320"/>
      <c r="AE48" s="320"/>
      <c r="AF48" s="320"/>
      <c r="AG48" s="325"/>
      <c r="AH48" s="319"/>
      <c r="AI48" s="320"/>
      <c r="AJ48" s="320"/>
      <c r="AK48" s="320"/>
      <c r="AL48" s="320"/>
      <c r="AM48" s="325"/>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row>
    <row r="49" spans="1:80" x14ac:dyDescent="0.25">
      <c r="A49" s="64"/>
      <c r="B49" s="64"/>
      <c r="C49" s="64"/>
      <c r="D49" s="64"/>
      <c r="E49" s="64"/>
      <c r="F49" s="64"/>
      <c r="G49" s="64"/>
      <c r="H49" s="64"/>
      <c r="I49" s="64"/>
      <c r="J49" s="319"/>
      <c r="K49" s="320"/>
      <c r="L49" s="320"/>
      <c r="M49" s="320"/>
      <c r="N49" s="320"/>
      <c r="O49" s="325"/>
      <c r="P49" s="319"/>
      <c r="Q49" s="320"/>
      <c r="R49" s="320"/>
      <c r="S49" s="320"/>
      <c r="T49" s="320"/>
      <c r="U49" s="325"/>
      <c r="V49" s="319"/>
      <c r="W49" s="320"/>
      <c r="X49" s="320"/>
      <c r="Y49" s="320"/>
      <c r="Z49" s="320"/>
      <c r="AA49" s="325"/>
      <c r="AB49" s="319"/>
      <c r="AC49" s="320"/>
      <c r="AD49" s="320"/>
      <c r="AE49" s="320"/>
      <c r="AF49" s="320"/>
      <c r="AG49" s="325"/>
      <c r="AH49" s="319"/>
      <c r="AI49" s="320"/>
      <c r="AJ49" s="320"/>
      <c r="AK49" s="320"/>
      <c r="AL49" s="320"/>
      <c r="AM49" s="325"/>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row>
    <row r="50" spans="1:80" x14ac:dyDescent="0.25">
      <c r="A50" s="64"/>
      <c r="B50" s="64"/>
      <c r="C50" s="64"/>
      <c r="D50" s="64"/>
      <c r="E50" s="64"/>
      <c r="F50" s="64"/>
      <c r="G50" s="64"/>
      <c r="H50" s="64"/>
      <c r="I50" s="64"/>
      <c r="J50" s="319"/>
      <c r="K50" s="320"/>
      <c r="L50" s="320"/>
      <c r="M50" s="320"/>
      <c r="N50" s="320"/>
      <c r="O50" s="325"/>
      <c r="P50" s="319"/>
      <c r="Q50" s="320"/>
      <c r="R50" s="320"/>
      <c r="S50" s="320"/>
      <c r="T50" s="320"/>
      <c r="U50" s="325"/>
      <c r="V50" s="319"/>
      <c r="W50" s="320"/>
      <c r="X50" s="320"/>
      <c r="Y50" s="320"/>
      <c r="Z50" s="320"/>
      <c r="AA50" s="325"/>
      <c r="AB50" s="319"/>
      <c r="AC50" s="320"/>
      <c r="AD50" s="320"/>
      <c r="AE50" s="320"/>
      <c r="AF50" s="320"/>
      <c r="AG50" s="325"/>
      <c r="AH50" s="319"/>
      <c r="AI50" s="320"/>
      <c r="AJ50" s="320"/>
      <c r="AK50" s="320"/>
      <c r="AL50" s="320"/>
      <c r="AM50" s="325"/>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row>
    <row r="51" spans="1:80" ht="15.75" thickBot="1" x14ac:dyDescent="0.3">
      <c r="A51" s="64"/>
      <c r="B51" s="64"/>
      <c r="C51" s="64"/>
      <c r="D51" s="64"/>
      <c r="E51" s="64"/>
      <c r="F51" s="64"/>
      <c r="G51" s="64"/>
      <c r="H51" s="64"/>
      <c r="I51" s="64"/>
      <c r="J51" s="321"/>
      <c r="K51" s="322"/>
      <c r="L51" s="322"/>
      <c r="M51" s="322"/>
      <c r="N51" s="322"/>
      <c r="O51" s="326"/>
      <c r="P51" s="321"/>
      <c r="Q51" s="322"/>
      <c r="R51" s="322"/>
      <c r="S51" s="322"/>
      <c r="T51" s="322"/>
      <c r="U51" s="326"/>
      <c r="V51" s="321"/>
      <c r="W51" s="322"/>
      <c r="X51" s="322"/>
      <c r="Y51" s="322"/>
      <c r="Z51" s="322"/>
      <c r="AA51" s="326"/>
      <c r="AB51" s="321"/>
      <c r="AC51" s="322"/>
      <c r="AD51" s="322"/>
      <c r="AE51" s="322"/>
      <c r="AF51" s="322"/>
      <c r="AG51" s="326"/>
      <c r="AH51" s="321"/>
      <c r="AI51" s="322"/>
      <c r="AJ51" s="322"/>
      <c r="AK51" s="322"/>
      <c r="AL51" s="322"/>
      <c r="AM51" s="326"/>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row>
    <row r="52" spans="1:80" x14ac:dyDescent="0.2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row>
    <row r="53" spans="1:80" ht="15" customHeight="1" x14ac:dyDescent="0.25">
      <c r="A53" s="64"/>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row>
    <row r="54" spans="1:80" ht="15" customHeight="1" x14ac:dyDescent="0.25">
      <c r="A54" s="64"/>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row>
    <row r="55" spans="1:80" x14ac:dyDescent="0.2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row>
    <row r="56" spans="1:80" x14ac:dyDescent="0.2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row>
    <row r="57" spans="1:80" x14ac:dyDescent="0.2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row>
    <row r="58" spans="1:80" x14ac:dyDescent="0.25">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row>
    <row r="59" spans="1:80" x14ac:dyDescent="0.2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row>
    <row r="60" spans="1:80" x14ac:dyDescent="0.25">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row>
    <row r="61" spans="1:80" x14ac:dyDescent="0.2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row>
    <row r="62" spans="1:80" x14ac:dyDescent="0.2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row>
    <row r="63" spans="1:80" x14ac:dyDescent="0.2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row>
    <row r="64" spans="1:80" x14ac:dyDescent="0.2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row>
    <row r="65" spans="1:80" x14ac:dyDescent="0.2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row>
    <row r="66" spans="1:80" x14ac:dyDescent="0.2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row>
    <row r="67" spans="1:80" x14ac:dyDescent="0.2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row>
    <row r="68" spans="1:80" x14ac:dyDescent="0.2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row>
    <row r="69" spans="1:80" x14ac:dyDescent="0.2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row>
    <row r="70" spans="1:80" x14ac:dyDescent="0.2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row>
    <row r="71" spans="1:80"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row>
    <row r="72" spans="1:80" x14ac:dyDescent="0.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row>
    <row r="73" spans="1:80" x14ac:dyDescent="0.2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row>
    <row r="74" spans="1:80" x14ac:dyDescent="0.2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row>
    <row r="75" spans="1:80" x14ac:dyDescent="0.2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row>
    <row r="76" spans="1:80" x14ac:dyDescent="0.2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row>
    <row r="77" spans="1:80" x14ac:dyDescent="0.2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row>
    <row r="78" spans="1:80" x14ac:dyDescent="0.2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row>
    <row r="79" spans="1:80" x14ac:dyDescent="0.2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row>
    <row r="80" spans="1:80" x14ac:dyDescent="0.2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row>
    <row r="81" spans="1:63" x14ac:dyDescent="0.2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row>
    <row r="82" spans="1:63" x14ac:dyDescent="0.2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row>
    <row r="83" spans="1:63" x14ac:dyDescent="0.2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row>
    <row r="84" spans="1:63" x14ac:dyDescent="0.2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row>
    <row r="85" spans="1:63"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row>
    <row r="86" spans="1:63" x14ac:dyDescent="0.2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row>
    <row r="87" spans="1:63" x14ac:dyDescent="0.2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row>
    <row r="88" spans="1:63" x14ac:dyDescent="0.2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row>
    <row r="89" spans="1:63" x14ac:dyDescent="0.2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row>
    <row r="90" spans="1:63"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row>
    <row r="91" spans="1:63"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row>
    <row r="92" spans="1:63" x14ac:dyDescent="0.2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row>
    <row r="93" spans="1:63" x14ac:dyDescent="0.2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row>
    <row r="94" spans="1:63" x14ac:dyDescent="0.2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row>
    <row r="95" spans="1:63" x14ac:dyDescent="0.2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row>
    <row r="96" spans="1:63" x14ac:dyDescent="0.2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row>
    <row r="97" spans="1:63" x14ac:dyDescent="0.2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row>
    <row r="98" spans="1:63" x14ac:dyDescent="0.2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row>
    <row r="99" spans="1:63" x14ac:dyDescent="0.2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row>
    <row r="100" spans="1:63" x14ac:dyDescent="0.2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row>
    <row r="101" spans="1:63" x14ac:dyDescent="0.2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row>
    <row r="102" spans="1:63" x14ac:dyDescent="0.2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row>
    <row r="103" spans="1:63" x14ac:dyDescent="0.2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row>
    <row r="104" spans="1:63" x14ac:dyDescent="0.2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row>
    <row r="105" spans="1:63" x14ac:dyDescent="0.2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row>
    <row r="106" spans="1:63" x14ac:dyDescent="0.2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row>
    <row r="107" spans="1:63" x14ac:dyDescent="0.2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row>
    <row r="108" spans="1:63" x14ac:dyDescent="0.2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row>
    <row r="109" spans="1:63" x14ac:dyDescent="0.2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row>
    <row r="110" spans="1:63" x14ac:dyDescent="0.2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row>
    <row r="111" spans="1:63" x14ac:dyDescent="0.2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row>
    <row r="112" spans="1:63" x14ac:dyDescent="0.2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row>
    <row r="113" spans="1:63" x14ac:dyDescent="0.2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row>
    <row r="114" spans="1:63" x14ac:dyDescent="0.2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row>
    <row r="115" spans="1:63" x14ac:dyDescent="0.2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row>
    <row r="116" spans="1:63" x14ac:dyDescent="0.2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row>
    <row r="117" spans="1:63" x14ac:dyDescent="0.2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row>
    <row r="118" spans="1:63" x14ac:dyDescent="0.2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row>
    <row r="119" spans="1:63" x14ac:dyDescent="0.2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row>
    <row r="120" spans="1:63" x14ac:dyDescent="0.2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row>
    <row r="121" spans="1:63" x14ac:dyDescent="0.2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row>
    <row r="122" spans="1:63" x14ac:dyDescent="0.25">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row>
    <row r="123" spans="1:63" x14ac:dyDescent="0.25">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row>
    <row r="124" spans="1:63" x14ac:dyDescent="0.25">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row>
    <row r="125" spans="1:63" x14ac:dyDescent="0.25">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row>
    <row r="126" spans="1:63" x14ac:dyDescent="0.25">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row>
    <row r="127" spans="1:63" x14ac:dyDescent="0.25">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row>
    <row r="128" spans="1:63" x14ac:dyDescent="0.25">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row>
    <row r="129" spans="2:63" x14ac:dyDescent="0.25">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row>
    <row r="130" spans="2:63" x14ac:dyDescent="0.25">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row>
    <row r="131" spans="2:63" x14ac:dyDescent="0.25">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row>
    <row r="132" spans="2:63" x14ac:dyDescent="0.25">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row>
    <row r="133" spans="2:63" x14ac:dyDescent="0.25">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row>
    <row r="134" spans="2:63" x14ac:dyDescent="0.25">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row>
    <row r="135" spans="2:63" x14ac:dyDescent="0.25">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row>
    <row r="136" spans="2:63" x14ac:dyDescent="0.25">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row>
    <row r="137" spans="2:63" x14ac:dyDescent="0.25">
      <c r="B137" s="64"/>
      <c r="C137" s="64"/>
      <c r="D137" s="64"/>
      <c r="E137" s="64"/>
      <c r="F137" s="64"/>
      <c r="G137" s="64"/>
      <c r="H137" s="64"/>
      <c r="I137" s="64"/>
    </row>
    <row r="138" spans="2:63" x14ac:dyDescent="0.25">
      <c r="B138" s="64"/>
      <c r="C138" s="64"/>
      <c r="D138" s="64"/>
      <c r="E138" s="64"/>
      <c r="F138" s="64"/>
      <c r="G138" s="64"/>
      <c r="H138" s="64"/>
      <c r="I138" s="64"/>
    </row>
    <row r="139" spans="2:63" x14ac:dyDescent="0.25">
      <c r="B139" s="64"/>
      <c r="C139" s="64"/>
      <c r="D139" s="64"/>
      <c r="E139" s="64"/>
      <c r="F139" s="64"/>
      <c r="G139" s="64"/>
      <c r="H139" s="64"/>
      <c r="I139" s="64"/>
    </row>
    <row r="140" spans="2:63" x14ac:dyDescent="0.25">
      <c r="B140" s="64"/>
      <c r="C140" s="64"/>
      <c r="D140" s="64"/>
      <c r="E140" s="64"/>
      <c r="F140" s="64"/>
      <c r="G140" s="64"/>
      <c r="H140" s="64"/>
      <c r="I140" s="64"/>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7" zoomScale="50" zoomScaleNormal="50" workbookViewId="0">
      <selection activeCell="AT59" sqref="AT59"/>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row>
    <row r="2" spans="1:91" ht="18" customHeight="1" x14ac:dyDescent="0.25">
      <c r="A2" s="64"/>
      <c r="B2" s="394" t="s">
        <v>156</v>
      </c>
      <c r="C2" s="395"/>
      <c r="D2" s="395"/>
      <c r="E2" s="395"/>
      <c r="F2" s="395"/>
      <c r="G2" s="395"/>
      <c r="H2" s="395"/>
      <c r="I2" s="395"/>
      <c r="J2" s="316" t="s">
        <v>2</v>
      </c>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row>
    <row r="3" spans="1:91" ht="18.75" customHeight="1" x14ac:dyDescent="0.25">
      <c r="A3" s="64"/>
      <c r="B3" s="395"/>
      <c r="C3" s="395"/>
      <c r="D3" s="395"/>
      <c r="E3" s="395"/>
      <c r="F3" s="395"/>
      <c r="G3" s="395"/>
      <c r="H3" s="395"/>
      <c r="I3" s="395"/>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row>
    <row r="4" spans="1:91" ht="15" customHeight="1" x14ac:dyDescent="0.25">
      <c r="A4" s="64"/>
      <c r="B4" s="395"/>
      <c r="C4" s="395"/>
      <c r="D4" s="395"/>
      <c r="E4" s="395"/>
      <c r="F4" s="395"/>
      <c r="G4" s="395"/>
      <c r="H4" s="395"/>
      <c r="I4" s="395"/>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row>
    <row r="5" spans="1:91" ht="15.75" thickBot="1" x14ac:dyDescent="0.3">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row>
    <row r="6" spans="1:91" ht="15" customHeight="1" x14ac:dyDescent="0.25">
      <c r="A6" s="64"/>
      <c r="B6" s="327" t="s">
        <v>4</v>
      </c>
      <c r="C6" s="327"/>
      <c r="D6" s="328"/>
      <c r="E6" s="365" t="s">
        <v>115</v>
      </c>
      <c r="F6" s="366"/>
      <c r="G6" s="366"/>
      <c r="H6" s="366"/>
      <c r="I6" s="366"/>
      <c r="J6" s="32" t="str">
        <f>IF(AND('Mapa final'!$AD$11="Muy Alta",'Mapa final'!$AF$11="Leve"),CONCATENATE("R2C",'Mapa final'!$S$11),"")</f>
        <v/>
      </c>
      <c r="K6" s="33" t="str">
        <f>IF(AND('Mapa final'!$AD$11="Muy Alta",'Mapa final'!$AF$11="Leve"),CONCATENATE("R2C",'Mapa final'!$S$11),"")</f>
        <v/>
      </c>
      <c r="L6" s="33" t="str">
        <f>IF(AND('Mapa final'!$AD$11="Muy Alta",'Mapa final'!$AF$11="Leve"),CONCATENATE("R2C",'Mapa final'!$S$11),"")</f>
        <v/>
      </c>
      <c r="M6" s="33" t="str">
        <f>IF(AND('Mapa final'!$AD$11="Muy Alta",'Mapa final'!$AF$11="Leve"),CONCATENATE("R2C",'Mapa final'!$S$11),"")</f>
        <v/>
      </c>
      <c r="N6" s="33" t="str">
        <f>IF(AND('Mapa final'!$AD$11="Muy Alta",'Mapa final'!$AF$11="Leve"),CONCATENATE("R2C",'Mapa final'!$S$11),"")</f>
        <v/>
      </c>
      <c r="O6" s="34" t="str">
        <f>IF(AND('Mapa final'!$AD$11="Muy Alta",'Mapa final'!$AF$11="Leve"),CONCATENATE("R2C",'Mapa final'!$S$11),"")</f>
        <v/>
      </c>
      <c r="P6" s="32" t="str">
        <f>IF(AND('Mapa final'!$AD$11="Muy Alta",'Mapa final'!$AF$11="Leve"),CONCATENATE("R2C",'Mapa final'!$S$11),"")</f>
        <v/>
      </c>
      <c r="Q6" s="33" t="str">
        <f>IF(AND('Mapa final'!$AD$11="Muy Alta",'Mapa final'!$AF$11="Leve"),CONCATENATE("R2C",'Mapa final'!$S$11),"")</f>
        <v/>
      </c>
      <c r="R6" s="33" t="str">
        <f>IF(AND('Mapa final'!$AD$11="Muy Alta",'Mapa final'!$AF$11="Leve"),CONCATENATE("R2C",'Mapa final'!$S$11),"")</f>
        <v/>
      </c>
      <c r="S6" s="33" t="str">
        <f>IF(AND('Mapa final'!$AD$11="Muy Alta",'Mapa final'!$AF$11="Leve"),CONCATENATE("R2C",'Mapa final'!$S$11),"")</f>
        <v/>
      </c>
      <c r="T6" s="33" t="str">
        <f>IF(AND('Mapa final'!$AD$11="Muy Alta",'Mapa final'!$AF$11="Leve"),CONCATENATE("R2C",'Mapa final'!$S$11),"")</f>
        <v/>
      </c>
      <c r="U6" s="34" t="str">
        <f>IF(AND('Mapa final'!$AD$11="Muy Alta",'Mapa final'!$AF$11="Leve"),CONCATENATE("R2C",'Mapa final'!$S$11),"")</f>
        <v/>
      </c>
      <c r="V6" s="32" t="str">
        <f>IF(AND('Mapa final'!$AD$11="Muy Alta",'Mapa final'!$AF$11="Leve"),CONCATENATE("R2C",'Mapa final'!$S$11),"")</f>
        <v/>
      </c>
      <c r="W6" s="33" t="str">
        <f>IF(AND('Mapa final'!$AD$11="Muy Alta",'Mapa final'!$AF$11="Leve"),CONCATENATE("R2C",'Mapa final'!$S$11),"")</f>
        <v/>
      </c>
      <c r="X6" s="33" t="str">
        <f>IF(AND('Mapa final'!$AD$11="Muy Alta",'Mapa final'!$AF$11="Leve"),CONCATENATE("R2C",'Mapa final'!$S$11),"")</f>
        <v/>
      </c>
      <c r="Y6" s="33" t="str">
        <f>IF(AND('Mapa final'!$AD$11="Muy Alta",'Mapa final'!$AF$11="Leve"),CONCATENATE("R2C",'Mapa final'!$S$11),"")</f>
        <v/>
      </c>
      <c r="Z6" s="33" t="str">
        <f>IF(AND('Mapa final'!$AD$11="Muy Alta",'Mapa final'!$AF$11="Leve"),CONCATENATE("R2C",'Mapa final'!$S$11),"")</f>
        <v/>
      </c>
      <c r="AA6" s="34" t="str">
        <f>IF(AND('Mapa final'!$AD$11="Muy Alta",'Mapa final'!$AF$11="Leve"),CONCATENATE("R2C",'Mapa final'!$S$11),"")</f>
        <v/>
      </c>
      <c r="AB6" s="32" t="str">
        <f>IF(AND('Mapa final'!$AD$11="Muy Alta",'Mapa final'!$AF$11="Leve"),CONCATENATE("R2C",'Mapa final'!$S$11),"")</f>
        <v/>
      </c>
      <c r="AC6" s="33" t="str">
        <f>IF(AND('Mapa final'!$AD$11="Muy Alta",'Mapa final'!$AF$11="Leve"),CONCATENATE("R2C",'Mapa final'!$S$11),"")</f>
        <v/>
      </c>
      <c r="AD6" s="33" t="str">
        <f>IF(AND('Mapa final'!$AD$11="Muy Alta",'Mapa final'!$AF$11="Leve"),CONCATENATE("R2C",'Mapa final'!$S$11),"")</f>
        <v/>
      </c>
      <c r="AE6" s="33" t="str">
        <f>IF(AND('Mapa final'!$AD$11="Muy Alta",'Mapa final'!$AF$11="Leve"),CONCATENATE("R2C",'Mapa final'!$S$11),"")</f>
        <v/>
      </c>
      <c r="AF6" s="33" t="str">
        <f>IF(AND('Mapa final'!$AD$11="Muy Alta",'Mapa final'!$AF$11="Leve"),CONCATENATE("R2C",'Mapa final'!$S$11),"")</f>
        <v/>
      </c>
      <c r="AG6" s="33" t="str">
        <f>IF(AND('Mapa final'!$AD$11="Muy Alta",'Mapa final'!$AF$11="Leve"),CONCATENATE("R2C",'Mapa final'!$S$11),"")</f>
        <v/>
      </c>
      <c r="AH6" s="35" t="str">
        <f>IF(AND('Mapa final'!$AD$11="Muy Alta",'Mapa final'!$AF$11="Catastrófico"),CONCATENATE("R2C",'Mapa final'!$S$11),"")</f>
        <v/>
      </c>
      <c r="AI6" s="36" t="str">
        <f>IF(AND('Mapa final'!$AD$11="Muy Alta",'Mapa final'!$AF$11="Catastrófico"),CONCATENATE("R2C",'Mapa final'!$S$11),"")</f>
        <v/>
      </c>
      <c r="AJ6" s="36" t="str">
        <f>IF(AND('Mapa final'!$AD$11="Muy Alta",'Mapa final'!$AF$11="Catastrófico"),CONCATENATE("R2C",'Mapa final'!$S$11),"")</f>
        <v/>
      </c>
      <c r="AK6" s="36" t="str">
        <f>IF(AND('Mapa final'!$AD$11="Muy Alta",'Mapa final'!$AF$11="Catastrófico"),CONCATENATE("R2C",'Mapa final'!$S$11),"")</f>
        <v/>
      </c>
      <c r="AL6" s="36" t="str">
        <f>IF(AND('Mapa final'!$AD$11="Muy Alta",'Mapa final'!$AF$11="Catastrófico"),CONCATENATE("R2C",'Mapa final'!$S$11),"")</f>
        <v/>
      </c>
      <c r="AM6" s="37" t="str">
        <f>IF(AND('Mapa final'!$AD$11="Muy Alta",'Mapa final'!$AF$11="Catastrófico"),CONCATENATE("R2C",'Mapa final'!$S$11),"")</f>
        <v/>
      </c>
      <c r="AN6" s="64"/>
      <c r="AO6" s="385" t="s">
        <v>78</v>
      </c>
      <c r="AP6" s="386"/>
      <c r="AQ6" s="386"/>
      <c r="AR6" s="386"/>
      <c r="AS6" s="386"/>
      <c r="AT6" s="387"/>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row>
    <row r="7" spans="1:91" ht="15" customHeight="1" x14ac:dyDescent="0.25">
      <c r="A7" s="64"/>
      <c r="B7" s="327"/>
      <c r="C7" s="327"/>
      <c r="D7" s="328"/>
      <c r="E7" s="368"/>
      <c r="F7" s="369"/>
      <c r="G7" s="369"/>
      <c r="H7" s="369"/>
      <c r="I7" s="369"/>
      <c r="J7" s="38" t="str">
        <f>IF(AND('Mapa final'!$AD$11="Muy Alta",'Mapa final'!$AF$11="Leve"),CONCATENATE("R2C",'Mapa final'!$S$11),"")</f>
        <v/>
      </c>
      <c r="K7" s="186" t="str">
        <f>IF(AND('Mapa final'!$AD$11="Muy Alta",'Mapa final'!$AF$11="Leve"),CONCATENATE("R2C",'Mapa final'!$S$11),"")</f>
        <v/>
      </c>
      <c r="L7" s="186" t="str">
        <f>IF(AND('Mapa final'!$AD$11="Muy Alta",'Mapa final'!$AF$11="Leve"),CONCATENATE("R2C",'Mapa final'!$S$11),"")</f>
        <v/>
      </c>
      <c r="M7" s="186" t="str">
        <f>IF(AND('Mapa final'!$AD$11="Muy Alta",'Mapa final'!$AF$11="Leve"),CONCATENATE("R2C",'Mapa final'!$S$11),"")</f>
        <v/>
      </c>
      <c r="N7" s="186" t="str">
        <f>IF(AND('Mapa final'!$AD$11="Muy Alta",'Mapa final'!$AF$11="Leve"),CONCATENATE("R2C",'Mapa final'!$S$11),"")</f>
        <v/>
      </c>
      <c r="O7" s="39" t="str">
        <f>IF(AND('Mapa final'!$AD$11="Muy Alta",'Mapa final'!$AF$11="Leve"),CONCATENATE("R2C",'Mapa final'!$S$11),"")</f>
        <v/>
      </c>
      <c r="P7" s="38" t="str">
        <f>IF(AND('Mapa final'!$AD$11="Muy Alta",'Mapa final'!$AF$11="Leve"),CONCATENATE("R2C",'Mapa final'!$S$11),"")</f>
        <v/>
      </c>
      <c r="Q7" s="186" t="str">
        <f>IF(AND('Mapa final'!$AD$11="Muy Alta",'Mapa final'!$AF$11="Leve"),CONCATENATE("R2C",'Mapa final'!$S$11),"")</f>
        <v/>
      </c>
      <c r="R7" s="186" t="str">
        <f>IF(AND('Mapa final'!$AD$11="Muy Alta",'Mapa final'!$AF$11="Leve"),CONCATENATE("R2C",'Mapa final'!$S$11),"")</f>
        <v/>
      </c>
      <c r="S7" s="186" t="str">
        <f>IF(AND('Mapa final'!$AD$11="Muy Alta",'Mapa final'!$AF$11="Leve"),CONCATENATE("R2C",'Mapa final'!$S$11),"")</f>
        <v/>
      </c>
      <c r="T7" s="186" t="str">
        <f>IF(AND('Mapa final'!$AD$11="Muy Alta",'Mapa final'!$AF$11="Leve"),CONCATENATE("R2C",'Mapa final'!$S$11),"")</f>
        <v/>
      </c>
      <c r="U7" s="39" t="str">
        <f>IF(AND('Mapa final'!$AD$11="Muy Alta",'Mapa final'!$AF$11="Leve"),CONCATENATE("R2C",'Mapa final'!$S$11),"")</f>
        <v/>
      </c>
      <c r="V7" s="38" t="str">
        <f>IF(AND('Mapa final'!$AD$11="Muy Alta",'Mapa final'!$AF$11="Leve"),CONCATENATE("R2C",'Mapa final'!$S$11),"")</f>
        <v/>
      </c>
      <c r="W7" s="186" t="str">
        <f>IF(AND('Mapa final'!$AD$11="Muy Alta",'Mapa final'!$AF$11="Leve"),CONCATENATE("R2C",'Mapa final'!$S$11),"")</f>
        <v/>
      </c>
      <c r="X7" s="186" t="str">
        <f>IF(AND('Mapa final'!$AD$11="Muy Alta",'Mapa final'!$AF$11="Leve"),CONCATENATE("R2C",'Mapa final'!$S$11),"")</f>
        <v/>
      </c>
      <c r="Y7" s="186" t="str">
        <f>IF(AND('Mapa final'!$AD$11="Muy Alta",'Mapa final'!$AF$11="Leve"),CONCATENATE("R2C",'Mapa final'!$S$11),"")</f>
        <v/>
      </c>
      <c r="Z7" s="186" t="str">
        <f>IF(AND('Mapa final'!$AD$11="Muy Alta",'Mapa final'!$AF$11="Leve"),CONCATENATE("R2C",'Mapa final'!$S$11),"")</f>
        <v/>
      </c>
      <c r="AA7" s="39" t="str">
        <f>IF(AND('Mapa final'!$AD$11="Muy Alta",'Mapa final'!$AF$11="Leve"),CONCATENATE("R2C",'Mapa final'!$S$11),"")</f>
        <v/>
      </c>
      <c r="AB7" s="38" t="str">
        <f>IF(AND('Mapa final'!$AD$11="Muy Alta",'Mapa final'!$AF$11="Leve"),CONCATENATE("R2C",'Mapa final'!$S$11),"")</f>
        <v/>
      </c>
      <c r="AC7" s="186" t="str">
        <f>IF(AND('Mapa final'!$AD$11="Muy Alta",'Mapa final'!$AF$11="Leve"),CONCATENATE("R2C",'Mapa final'!$S$11),"")</f>
        <v/>
      </c>
      <c r="AD7" s="186" t="str">
        <f>IF(AND('Mapa final'!$AD$11="Muy Alta",'Mapa final'!$AF$11="Leve"),CONCATENATE("R2C",'Mapa final'!$S$11),"")</f>
        <v/>
      </c>
      <c r="AE7" s="186" t="str">
        <f>IF(AND('Mapa final'!$AD$11="Muy Alta",'Mapa final'!$AF$11="Leve"),CONCATENATE("R2C",'Mapa final'!$S$11),"")</f>
        <v/>
      </c>
      <c r="AF7" s="186" t="str">
        <f>IF(AND('Mapa final'!$AD$11="Muy Alta",'Mapa final'!$AF$11="Leve"),CONCATENATE("R2C",'Mapa final'!$S$11),"")</f>
        <v/>
      </c>
      <c r="AG7" s="186" t="str">
        <f>IF(AND('Mapa final'!$AD$11="Muy Alta",'Mapa final'!$AF$11="Leve"),CONCATENATE("R2C",'Mapa final'!$S$11),"")</f>
        <v/>
      </c>
      <c r="AH7" s="40" t="str">
        <f>IF(AND('Mapa final'!$AD$11="Muy Alta",'Mapa final'!$AF$11="Catastrófico"),CONCATENATE("R2C",'Mapa final'!$S$11),"")</f>
        <v/>
      </c>
      <c r="AI7" s="189" t="str">
        <f>IF(AND('Mapa final'!$AD$11="Muy Alta",'Mapa final'!$AF$11="Catastrófico"),CONCATENATE("R2C",'Mapa final'!$S$11),"")</f>
        <v/>
      </c>
      <c r="AJ7" s="189" t="str">
        <f>IF(AND('Mapa final'!$AD$11="Muy Alta",'Mapa final'!$AF$11="Catastrófico"),CONCATENATE("R2C",'Mapa final'!$S$11),"")</f>
        <v/>
      </c>
      <c r="AK7" s="189" t="str">
        <f>IF(AND('Mapa final'!$AD$11="Muy Alta",'Mapa final'!$AF$11="Catastrófico"),CONCATENATE("R2C",'Mapa final'!$S$11),"")</f>
        <v/>
      </c>
      <c r="AL7" s="189" t="str">
        <f>IF(AND('Mapa final'!$AD$11="Muy Alta",'Mapa final'!$AF$11="Catastrófico"),CONCATENATE("R2C",'Mapa final'!$S$11),"")</f>
        <v/>
      </c>
      <c r="AM7" s="41" t="str">
        <f>IF(AND('Mapa final'!$AD$11="Muy Alta",'Mapa final'!$AF$11="Catastrófico"),CONCATENATE("R2C",'Mapa final'!$S$11),"")</f>
        <v/>
      </c>
      <c r="AN7" s="64"/>
      <c r="AO7" s="388"/>
      <c r="AP7" s="389"/>
      <c r="AQ7" s="389"/>
      <c r="AR7" s="389"/>
      <c r="AS7" s="389"/>
      <c r="AT7" s="390"/>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row>
    <row r="8" spans="1:91" ht="15" customHeight="1" x14ac:dyDescent="0.25">
      <c r="A8" s="64"/>
      <c r="B8" s="327"/>
      <c r="C8" s="327"/>
      <c r="D8" s="328"/>
      <c r="E8" s="368"/>
      <c r="F8" s="369"/>
      <c r="G8" s="369"/>
      <c r="H8" s="369"/>
      <c r="I8" s="369"/>
      <c r="J8" s="38" t="str">
        <f>IF(AND('Mapa final'!$AD$11="Muy Alta",'Mapa final'!$AF$11="Leve"),CONCATENATE("R2C",'Mapa final'!$S$11),"")</f>
        <v/>
      </c>
      <c r="K8" s="186" t="str">
        <f>IF(AND('Mapa final'!$AD$11="Muy Alta",'Mapa final'!$AF$11="Leve"),CONCATENATE("R2C",'Mapa final'!$S$11),"")</f>
        <v/>
      </c>
      <c r="L8" s="186" t="str">
        <f>IF(AND('Mapa final'!$AD$11="Muy Alta",'Mapa final'!$AF$11="Leve"),CONCATENATE("R2C",'Mapa final'!$S$11),"")</f>
        <v/>
      </c>
      <c r="M8" s="186" t="str">
        <f>IF(AND('Mapa final'!$AD$11="Muy Alta",'Mapa final'!$AF$11="Leve"),CONCATENATE("R2C",'Mapa final'!$S$11),"")</f>
        <v/>
      </c>
      <c r="N8" s="186" t="str">
        <f>IF(AND('Mapa final'!$AD$11="Muy Alta",'Mapa final'!$AF$11="Leve"),CONCATENATE("R2C",'Mapa final'!$S$11),"")</f>
        <v/>
      </c>
      <c r="O8" s="39" t="str">
        <f>IF(AND('Mapa final'!$AD$11="Muy Alta",'Mapa final'!$AF$11="Leve"),CONCATENATE("R2C",'Mapa final'!$S$11),"")</f>
        <v/>
      </c>
      <c r="P8" s="38" t="str">
        <f>IF(AND('Mapa final'!$AD$11="Muy Alta",'Mapa final'!$AF$11="Leve"),CONCATENATE("R2C",'Mapa final'!$S$11),"")</f>
        <v/>
      </c>
      <c r="Q8" s="186" t="str">
        <f>IF(AND('Mapa final'!$AD$11="Muy Alta",'Mapa final'!$AF$11="Leve"),CONCATENATE("R2C",'Mapa final'!$S$11),"")</f>
        <v/>
      </c>
      <c r="R8" s="186" t="str">
        <f>IF(AND('Mapa final'!$AD$11="Muy Alta",'Mapa final'!$AF$11="Leve"),CONCATENATE("R2C",'Mapa final'!$S$11),"")</f>
        <v/>
      </c>
      <c r="S8" s="186" t="str">
        <f>IF(AND('Mapa final'!$AD$11="Muy Alta",'Mapa final'!$AF$11="Leve"),CONCATENATE("R2C",'Mapa final'!$S$11),"")</f>
        <v/>
      </c>
      <c r="T8" s="186" t="str">
        <f>IF(AND('Mapa final'!$AD$11="Muy Alta",'Mapa final'!$AF$11="Leve"),CONCATENATE("R2C",'Mapa final'!$S$11),"")</f>
        <v/>
      </c>
      <c r="U8" s="39" t="str">
        <f>IF(AND('Mapa final'!$AD$11="Muy Alta",'Mapa final'!$AF$11="Leve"),CONCATENATE("R2C",'Mapa final'!$S$11),"")</f>
        <v/>
      </c>
      <c r="V8" s="38" t="str">
        <f>IF(AND('Mapa final'!$AD$11="Muy Alta",'Mapa final'!$AF$11="Leve"),CONCATENATE("R2C",'Mapa final'!$S$11),"")</f>
        <v/>
      </c>
      <c r="W8" s="186" t="str">
        <f>IF(AND('Mapa final'!$AD$11="Muy Alta",'Mapa final'!$AF$11="Leve"),CONCATENATE("R2C",'Mapa final'!$S$11),"")</f>
        <v/>
      </c>
      <c r="X8" s="186" t="str">
        <f>IF(AND('Mapa final'!$AD$11="Muy Alta",'Mapa final'!$AF$11="Leve"),CONCATENATE("R2C",'Mapa final'!$S$11),"")</f>
        <v/>
      </c>
      <c r="Y8" s="186" t="str">
        <f>IF(AND('Mapa final'!$AD$11="Muy Alta",'Mapa final'!$AF$11="Leve"),CONCATENATE("R2C",'Mapa final'!$S$11),"")</f>
        <v/>
      </c>
      <c r="Z8" s="186" t="str">
        <f>IF(AND('Mapa final'!$AD$11="Muy Alta",'Mapa final'!$AF$11="Leve"),CONCATENATE("R2C",'Mapa final'!$S$11),"")</f>
        <v/>
      </c>
      <c r="AA8" s="39" t="str">
        <f>IF(AND('Mapa final'!$AD$11="Muy Alta",'Mapa final'!$AF$11="Leve"),CONCATENATE("R2C",'Mapa final'!$S$11),"")</f>
        <v/>
      </c>
      <c r="AB8" s="38" t="str">
        <f>IF(AND('Mapa final'!$AD$11="Muy Alta",'Mapa final'!$AF$11="Leve"),CONCATENATE("R2C",'Mapa final'!$S$11),"")</f>
        <v/>
      </c>
      <c r="AC8" s="186" t="str">
        <f>IF(AND('Mapa final'!$AD$11="Muy Alta",'Mapa final'!$AF$11="Leve"),CONCATENATE("R2C",'Mapa final'!$S$11),"")</f>
        <v/>
      </c>
      <c r="AD8" s="186" t="str">
        <f>IF(AND('Mapa final'!$AD$11="Muy Alta",'Mapa final'!$AF$11="Leve"),CONCATENATE("R2C",'Mapa final'!$S$11),"")</f>
        <v/>
      </c>
      <c r="AE8" s="186" t="str">
        <f>IF(AND('Mapa final'!$AD$11="Muy Alta",'Mapa final'!$AF$11="Leve"),CONCATENATE("R2C",'Mapa final'!$S$11),"")</f>
        <v/>
      </c>
      <c r="AF8" s="186" t="str">
        <f>IF(AND('Mapa final'!$AD$11="Muy Alta",'Mapa final'!$AF$11="Leve"),CONCATENATE("R2C",'Mapa final'!$S$11),"")</f>
        <v/>
      </c>
      <c r="AG8" s="186" t="str">
        <f>IF(AND('Mapa final'!$AD$11="Muy Alta",'Mapa final'!$AF$11="Leve"),CONCATENATE("R2C",'Mapa final'!$S$11),"")</f>
        <v/>
      </c>
      <c r="AH8" s="40" t="str">
        <f>IF(AND('Mapa final'!$AD$11="Muy Alta",'Mapa final'!$AF$11="Catastrófico"),CONCATENATE("R2C",'Mapa final'!$S$11),"")</f>
        <v/>
      </c>
      <c r="AI8" s="189" t="str">
        <f>IF(AND('Mapa final'!$AD$11="Muy Alta",'Mapa final'!$AF$11="Catastrófico"),CONCATENATE("R2C",'Mapa final'!$S$11),"")</f>
        <v/>
      </c>
      <c r="AJ8" s="189" t="str">
        <f>IF(AND('Mapa final'!$AD$11="Muy Alta",'Mapa final'!$AF$11="Catastrófico"),CONCATENATE("R2C",'Mapa final'!$S$11),"")</f>
        <v/>
      </c>
      <c r="AK8" s="189" t="str">
        <f>IF(AND('Mapa final'!$AD$11="Muy Alta",'Mapa final'!$AF$11="Catastrófico"),CONCATENATE("R2C",'Mapa final'!$S$11),"")</f>
        <v/>
      </c>
      <c r="AL8" s="189" t="str">
        <f>IF(AND('Mapa final'!$AD$11="Muy Alta",'Mapa final'!$AF$11="Catastrófico"),CONCATENATE("R2C",'Mapa final'!$S$11),"")</f>
        <v/>
      </c>
      <c r="AM8" s="41" t="str">
        <f>IF(AND('Mapa final'!$AD$11="Muy Alta",'Mapa final'!$AF$11="Catastrófico"),CONCATENATE("R2C",'Mapa final'!$S$11),"")</f>
        <v/>
      </c>
      <c r="AN8" s="64"/>
      <c r="AO8" s="388"/>
      <c r="AP8" s="389"/>
      <c r="AQ8" s="389"/>
      <c r="AR8" s="389"/>
      <c r="AS8" s="389"/>
      <c r="AT8" s="390"/>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row>
    <row r="9" spans="1:91" ht="15" customHeight="1" x14ac:dyDescent="0.25">
      <c r="A9" s="64"/>
      <c r="B9" s="327"/>
      <c r="C9" s="327"/>
      <c r="D9" s="328"/>
      <c r="E9" s="368"/>
      <c r="F9" s="369"/>
      <c r="G9" s="369"/>
      <c r="H9" s="369"/>
      <c r="I9" s="369"/>
      <c r="J9" s="38" t="str">
        <f>IF(AND('Mapa final'!$AD$11="Muy Alta",'Mapa final'!$AF$11="Leve"),CONCATENATE("R2C",'Mapa final'!$S$11),"")</f>
        <v/>
      </c>
      <c r="K9" s="186" t="str">
        <f>IF(AND('Mapa final'!$AD$11="Muy Alta",'Mapa final'!$AF$11="Leve"),CONCATENATE("R2C",'Mapa final'!$S$11),"")</f>
        <v/>
      </c>
      <c r="L9" s="186" t="str">
        <f>IF(AND('Mapa final'!$AD$11="Muy Alta",'Mapa final'!$AF$11="Leve"),CONCATENATE("R2C",'Mapa final'!$S$11),"")</f>
        <v/>
      </c>
      <c r="M9" s="186" t="str">
        <f>IF(AND('Mapa final'!$AD$11="Muy Alta",'Mapa final'!$AF$11="Leve"),CONCATENATE("R2C",'Mapa final'!$S$11),"")</f>
        <v/>
      </c>
      <c r="N9" s="186" t="str">
        <f>IF(AND('Mapa final'!$AD$11="Muy Alta",'Mapa final'!$AF$11="Leve"),CONCATENATE("R2C",'Mapa final'!$S$11),"")</f>
        <v/>
      </c>
      <c r="O9" s="39" t="str">
        <f>IF(AND('Mapa final'!$AD$11="Muy Alta",'Mapa final'!$AF$11="Leve"),CONCATENATE("R2C",'Mapa final'!$S$11),"")</f>
        <v/>
      </c>
      <c r="P9" s="38" t="str">
        <f>IF(AND('Mapa final'!$AD$11="Muy Alta",'Mapa final'!$AF$11="Leve"),CONCATENATE("R2C",'Mapa final'!$S$11),"")</f>
        <v/>
      </c>
      <c r="Q9" s="186" t="str">
        <f>IF(AND('Mapa final'!$AD$11="Muy Alta",'Mapa final'!$AF$11="Leve"),CONCATENATE("R2C",'Mapa final'!$S$11),"")</f>
        <v/>
      </c>
      <c r="R9" s="186" t="str">
        <f>IF(AND('Mapa final'!$AD$11="Muy Alta",'Mapa final'!$AF$11="Leve"),CONCATENATE("R2C",'Mapa final'!$S$11),"")</f>
        <v/>
      </c>
      <c r="S9" s="186" t="str">
        <f>IF(AND('Mapa final'!$AD$11="Muy Alta",'Mapa final'!$AF$11="Leve"),CONCATENATE("R2C",'Mapa final'!$S$11),"")</f>
        <v/>
      </c>
      <c r="T9" s="186" t="str">
        <f>IF(AND('Mapa final'!$AD$11="Muy Alta",'Mapa final'!$AF$11="Leve"),CONCATENATE("R2C",'Mapa final'!$S$11),"")</f>
        <v/>
      </c>
      <c r="U9" s="39" t="str">
        <f>IF(AND('Mapa final'!$AD$11="Muy Alta",'Mapa final'!$AF$11="Leve"),CONCATENATE("R2C",'Mapa final'!$S$11),"")</f>
        <v/>
      </c>
      <c r="V9" s="38" t="str">
        <f>IF(AND('Mapa final'!$AD$11="Muy Alta",'Mapa final'!$AF$11="Leve"),CONCATENATE("R2C",'Mapa final'!$S$11),"")</f>
        <v/>
      </c>
      <c r="W9" s="186" t="str">
        <f>IF(AND('Mapa final'!$AD$11="Muy Alta",'Mapa final'!$AF$11="Leve"),CONCATENATE("R2C",'Mapa final'!$S$11),"")</f>
        <v/>
      </c>
      <c r="X9" s="186" t="str">
        <f>IF(AND('Mapa final'!$AD$11="Muy Alta",'Mapa final'!$AF$11="Leve"),CONCATENATE("R2C",'Mapa final'!$S$11),"")</f>
        <v/>
      </c>
      <c r="Y9" s="186" t="str">
        <f>IF(AND('Mapa final'!$AD$11="Muy Alta",'Mapa final'!$AF$11="Leve"),CONCATENATE("R2C",'Mapa final'!$S$11),"")</f>
        <v/>
      </c>
      <c r="Z9" s="186" t="str">
        <f>IF(AND('Mapa final'!$AD$11="Muy Alta",'Mapa final'!$AF$11="Leve"),CONCATENATE("R2C",'Mapa final'!$S$11),"")</f>
        <v/>
      </c>
      <c r="AA9" s="39" t="str">
        <f>IF(AND('Mapa final'!$AD$11="Muy Alta",'Mapa final'!$AF$11="Leve"),CONCATENATE("R2C",'Mapa final'!$S$11),"")</f>
        <v/>
      </c>
      <c r="AB9" s="38" t="str">
        <f>IF(AND('Mapa final'!$AD$11="Muy Alta",'Mapa final'!$AF$11="Leve"),CONCATENATE("R2C",'Mapa final'!$S$11),"")</f>
        <v/>
      </c>
      <c r="AC9" s="186" t="str">
        <f>IF(AND('Mapa final'!$AD$11="Muy Alta",'Mapa final'!$AF$11="Leve"),CONCATENATE("R2C",'Mapa final'!$S$11),"")</f>
        <v/>
      </c>
      <c r="AD9" s="186" t="str">
        <f>IF(AND('Mapa final'!$AD$11="Muy Alta",'Mapa final'!$AF$11="Leve"),CONCATENATE("R2C",'Mapa final'!$S$11),"")</f>
        <v/>
      </c>
      <c r="AE9" s="186" t="str">
        <f>IF(AND('Mapa final'!$AD$11="Muy Alta",'Mapa final'!$AF$11="Leve"),CONCATENATE("R2C",'Mapa final'!$S$11),"")</f>
        <v/>
      </c>
      <c r="AF9" s="186" t="str">
        <f>IF(AND('Mapa final'!$AD$11="Muy Alta",'Mapa final'!$AF$11="Leve"),CONCATENATE("R2C",'Mapa final'!$S$11),"")</f>
        <v/>
      </c>
      <c r="AG9" s="186" t="str">
        <f>IF(AND('Mapa final'!$AD$11="Muy Alta",'Mapa final'!$AF$11="Leve"),CONCATENATE("R2C",'Mapa final'!$S$11),"")</f>
        <v/>
      </c>
      <c r="AH9" s="40" t="str">
        <f>IF(AND('Mapa final'!$AD$11="Muy Alta",'Mapa final'!$AF$11="Catastrófico"),CONCATENATE("R2C",'Mapa final'!$S$11),"")</f>
        <v/>
      </c>
      <c r="AI9" s="189" t="str">
        <f>IF(AND('Mapa final'!$AD$11="Muy Alta",'Mapa final'!$AF$11="Catastrófico"),CONCATENATE("R2C",'Mapa final'!$S$11),"")</f>
        <v/>
      </c>
      <c r="AJ9" s="189" t="str">
        <f>IF(AND('Mapa final'!$AD$11="Muy Alta",'Mapa final'!$AF$11="Catastrófico"),CONCATENATE("R2C",'Mapa final'!$S$11),"")</f>
        <v/>
      </c>
      <c r="AK9" s="189" t="str">
        <f>IF(AND('Mapa final'!$AD$11="Muy Alta",'Mapa final'!$AF$11="Catastrófico"),CONCATENATE("R2C",'Mapa final'!$S$11),"")</f>
        <v/>
      </c>
      <c r="AL9" s="189" t="str">
        <f>IF(AND('Mapa final'!$AD$11="Muy Alta",'Mapa final'!$AF$11="Catastrófico"),CONCATENATE("R2C",'Mapa final'!$S$11),"")</f>
        <v/>
      </c>
      <c r="AM9" s="41" t="str">
        <f>IF(AND('Mapa final'!$AD$11="Muy Alta",'Mapa final'!$AF$11="Catastrófico"),CONCATENATE("R2C",'Mapa final'!$S$11),"")</f>
        <v/>
      </c>
      <c r="AN9" s="64"/>
      <c r="AO9" s="388"/>
      <c r="AP9" s="389"/>
      <c r="AQ9" s="389"/>
      <c r="AR9" s="389"/>
      <c r="AS9" s="389"/>
      <c r="AT9" s="390"/>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row>
    <row r="10" spans="1:91" ht="15" customHeight="1" x14ac:dyDescent="0.25">
      <c r="A10" s="64"/>
      <c r="B10" s="327"/>
      <c r="C10" s="327"/>
      <c r="D10" s="328"/>
      <c r="E10" s="368"/>
      <c r="F10" s="369"/>
      <c r="G10" s="369"/>
      <c r="H10" s="369"/>
      <c r="I10" s="369"/>
      <c r="J10" s="38" t="str">
        <f>IF(AND('Mapa final'!$AD$11="Muy Alta",'Mapa final'!$AF$11="Leve"),CONCATENATE("R2C",'Mapa final'!$S$11),"")</f>
        <v/>
      </c>
      <c r="K10" s="186" t="str">
        <f>IF(AND('Mapa final'!$AD$11="Muy Alta",'Mapa final'!$AF$11="Leve"),CONCATENATE("R2C",'Mapa final'!$S$11),"")</f>
        <v/>
      </c>
      <c r="L10" s="186" t="str">
        <f>IF(AND('Mapa final'!$AD$11="Muy Alta",'Mapa final'!$AF$11="Leve"),CONCATENATE("R2C",'Mapa final'!$S$11),"")</f>
        <v/>
      </c>
      <c r="M10" s="186" t="str">
        <f>IF(AND('Mapa final'!$AD$11="Muy Alta",'Mapa final'!$AF$11="Leve"),CONCATENATE("R2C",'Mapa final'!$S$11),"")</f>
        <v/>
      </c>
      <c r="N10" s="186" t="str">
        <f>IF(AND('Mapa final'!$AD$11="Muy Alta",'Mapa final'!$AF$11="Leve"),CONCATENATE("R2C",'Mapa final'!$S$11),"")</f>
        <v/>
      </c>
      <c r="O10" s="39" t="str">
        <f>IF(AND('Mapa final'!$AD$11="Muy Alta",'Mapa final'!$AF$11="Leve"),CONCATENATE("R2C",'Mapa final'!$S$11),"")</f>
        <v/>
      </c>
      <c r="P10" s="38" t="str">
        <f>IF(AND('Mapa final'!$AD$11="Muy Alta",'Mapa final'!$AF$11="Leve"),CONCATENATE("R2C",'Mapa final'!$S$11),"")</f>
        <v/>
      </c>
      <c r="Q10" s="186" t="str">
        <f>IF(AND('Mapa final'!$AD$11="Muy Alta",'Mapa final'!$AF$11="Leve"),CONCATENATE("R2C",'Mapa final'!$S$11),"")</f>
        <v/>
      </c>
      <c r="R10" s="186" t="str">
        <f>IF(AND('Mapa final'!$AD$11="Muy Alta",'Mapa final'!$AF$11="Leve"),CONCATENATE("R2C",'Mapa final'!$S$11),"")</f>
        <v/>
      </c>
      <c r="S10" s="186" t="str">
        <f>IF(AND('Mapa final'!$AD$11="Muy Alta",'Mapa final'!$AF$11="Leve"),CONCATENATE("R2C",'Mapa final'!$S$11),"")</f>
        <v/>
      </c>
      <c r="T10" s="186" t="str">
        <f>IF(AND('Mapa final'!$AD$11="Muy Alta",'Mapa final'!$AF$11="Leve"),CONCATENATE("R2C",'Mapa final'!$S$11),"")</f>
        <v/>
      </c>
      <c r="U10" s="39" t="str">
        <f>IF(AND('Mapa final'!$AD$11="Muy Alta",'Mapa final'!$AF$11="Leve"),CONCATENATE("R2C",'Mapa final'!$S$11),"")</f>
        <v/>
      </c>
      <c r="V10" s="38" t="str">
        <f>IF(AND('Mapa final'!$AD$11="Muy Alta",'Mapa final'!$AF$11="Leve"),CONCATENATE("R2C",'Mapa final'!$S$11),"")</f>
        <v/>
      </c>
      <c r="W10" s="186" t="str">
        <f>IF(AND('Mapa final'!$AD$11="Muy Alta",'Mapa final'!$AF$11="Leve"),CONCATENATE("R2C",'Mapa final'!$S$11),"")</f>
        <v/>
      </c>
      <c r="X10" s="186" t="str">
        <f>IF(AND('Mapa final'!$AD$11="Muy Alta",'Mapa final'!$AF$11="Leve"),CONCATENATE("R2C",'Mapa final'!$S$11),"")</f>
        <v/>
      </c>
      <c r="Y10" s="186" t="str">
        <f>IF(AND('Mapa final'!$AD$11="Muy Alta",'Mapa final'!$AF$11="Leve"),CONCATENATE("R2C",'Mapa final'!$S$11),"")</f>
        <v/>
      </c>
      <c r="Z10" s="186" t="str">
        <f>IF(AND('Mapa final'!$AD$11="Muy Alta",'Mapa final'!$AF$11="Leve"),CONCATENATE("R2C",'Mapa final'!$S$11),"")</f>
        <v/>
      </c>
      <c r="AA10" s="39" t="str">
        <f>IF(AND('Mapa final'!$AD$11="Muy Alta",'Mapa final'!$AF$11="Leve"),CONCATENATE("R2C",'Mapa final'!$S$11),"")</f>
        <v/>
      </c>
      <c r="AB10" s="38" t="str">
        <f>IF(AND('Mapa final'!$AD$11="Muy Alta",'Mapa final'!$AF$11="Leve"),CONCATENATE("R2C",'Mapa final'!$S$11),"")</f>
        <v/>
      </c>
      <c r="AC10" s="186" t="str">
        <f>IF(AND('Mapa final'!$AD$11="Muy Alta",'Mapa final'!$AF$11="Leve"),CONCATENATE("R2C",'Mapa final'!$S$11),"")</f>
        <v/>
      </c>
      <c r="AD10" s="186" t="str">
        <f>IF(AND('Mapa final'!$AD$11="Muy Alta",'Mapa final'!$AF$11="Leve"),CONCATENATE("R2C",'Mapa final'!$S$11),"")</f>
        <v/>
      </c>
      <c r="AE10" s="186" t="str">
        <f>IF(AND('Mapa final'!$AD$11="Muy Alta",'Mapa final'!$AF$11="Leve"),CONCATENATE("R2C",'Mapa final'!$S$11),"")</f>
        <v/>
      </c>
      <c r="AF10" s="186" t="str">
        <f>IF(AND('Mapa final'!$AD$11="Muy Alta",'Mapa final'!$AF$11="Leve"),CONCATENATE("R2C",'Mapa final'!$S$11),"")</f>
        <v/>
      </c>
      <c r="AG10" s="186" t="str">
        <f>IF(AND('Mapa final'!$AD$11="Muy Alta",'Mapa final'!$AF$11="Leve"),CONCATENATE("R2C",'Mapa final'!$S$11),"")</f>
        <v/>
      </c>
      <c r="AH10" s="40" t="str">
        <f>IF(AND('Mapa final'!$AD$11="Muy Alta",'Mapa final'!$AF$11="Catastrófico"),CONCATENATE("R2C",'Mapa final'!$S$11),"")</f>
        <v/>
      </c>
      <c r="AI10" s="189" t="str">
        <f>IF(AND('Mapa final'!$AD$11="Muy Alta",'Mapa final'!$AF$11="Catastrófico"),CONCATENATE("R2C",'Mapa final'!$S$11),"")</f>
        <v/>
      </c>
      <c r="AJ10" s="189" t="str">
        <f>IF(AND('Mapa final'!$AD$11="Muy Alta",'Mapa final'!$AF$11="Catastrófico"),CONCATENATE("R2C",'Mapa final'!$S$11),"")</f>
        <v/>
      </c>
      <c r="AK10" s="189" t="str">
        <f>IF(AND('Mapa final'!$AD$11="Muy Alta",'Mapa final'!$AF$11="Catastrófico"),CONCATENATE("R2C",'Mapa final'!$S$11),"")</f>
        <v/>
      </c>
      <c r="AL10" s="189" t="str">
        <f>IF(AND('Mapa final'!$AD$11="Muy Alta",'Mapa final'!$AF$11="Catastrófico"),CONCATENATE("R2C",'Mapa final'!$S$11),"")</f>
        <v/>
      </c>
      <c r="AM10" s="41" t="str">
        <f>IF(AND('Mapa final'!$AD$11="Muy Alta",'Mapa final'!$AF$11="Catastrófico"),CONCATENATE("R2C",'Mapa final'!$S$11),"")</f>
        <v/>
      </c>
      <c r="AN10" s="64"/>
      <c r="AO10" s="388"/>
      <c r="AP10" s="389"/>
      <c r="AQ10" s="389"/>
      <c r="AR10" s="389"/>
      <c r="AS10" s="389"/>
      <c r="AT10" s="390"/>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row>
    <row r="11" spans="1:91" ht="15" customHeight="1" x14ac:dyDescent="0.25">
      <c r="A11" s="64"/>
      <c r="B11" s="327"/>
      <c r="C11" s="327"/>
      <c r="D11" s="328"/>
      <c r="E11" s="368"/>
      <c r="F11" s="369"/>
      <c r="G11" s="369"/>
      <c r="H11" s="369"/>
      <c r="I11" s="369"/>
      <c r="J11" s="38" t="str">
        <f>IF(AND('Mapa final'!$AD$11="Muy Alta",'Mapa final'!$AF$11="Leve"),CONCATENATE("R2C",'Mapa final'!$S$11),"")</f>
        <v/>
      </c>
      <c r="K11" s="186" t="str">
        <f>IF(AND('Mapa final'!$AD$11="Muy Alta",'Mapa final'!$AF$11="Leve"),CONCATENATE("R2C",'Mapa final'!$S$11),"")</f>
        <v/>
      </c>
      <c r="L11" s="186" t="str">
        <f>IF(AND('Mapa final'!$AD$11="Muy Alta",'Mapa final'!$AF$11="Leve"),CONCATENATE("R2C",'Mapa final'!$S$11),"")</f>
        <v/>
      </c>
      <c r="M11" s="186" t="str">
        <f>IF(AND('Mapa final'!$AD$11="Muy Alta",'Mapa final'!$AF$11="Leve"),CONCATENATE("R2C",'Mapa final'!$S$11),"")</f>
        <v/>
      </c>
      <c r="N11" s="186" t="str">
        <f>IF(AND('Mapa final'!$AD$11="Muy Alta",'Mapa final'!$AF$11="Leve"),CONCATENATE("R2C",'Mapa final'!$S$11),"")</f>
        <v/>
      </c>
      <c r="O11" s="39" t="str">
        <f>IF(AND('Mapa final'!$AD$11="Muy Alta",'Mapa final'!$AF$11="Leve"),CONCATENATE("R2C",'Mapa final'!$S$11),"")</f>
        <v/>
      </c>
      <c r="P11" s="38" t="str">
        <f>IF(AND('Mapa final'!$AD$11="Muy Alta",'Mapa final'!$AF$11="Leve"),CONCATENATE("R2C",'Mapa final'!$S$11),"")</f>
        <v/>
      </c>
      <c r="Q11" s="186" t="str">
        <f>IF(AND('Mapa final'!$AD$11="Muy Alta",'Mapa final'!$AF$11="Leve"),CONCATENATE("R2C",'Mapa final'!$S$11),"")</f>
        <v/>
      </c>
      <c r="R11" s="186" t="str">
        <f>IF(AND('Mapa final'!$AD$11="Muy Alta",'Mapa final'!$AF$11="Leve"),CONCATENATE("R2C",'Mapa final'!$S$11),"")</f>
        <v/>
      </c>
      <c r="S11" s="186" t="str">
        <f>IF(AND('Mapa final'!$AD$11="Muy Alta",'Mapa final'!$AF$11="Leve"),CONCATENATE("R2C",'Mapa final'!$S$11),"")</f>
        <v/>
      </c>
      <c r="T11" s="186" t="str">
        <f>IF(AND('Mapa final'!$AD$11="Muy Alta",'Mapa final'!$AF$11="Leve"),CONCATENATE("R2C",'Mapa final'!$S$11),"")</f>
        <v/>
      </c>
      <c r="U11" s="39" t="str">
        <f>IF(AND('Mapa final'!$AD$11="Muy Alta",'Mapa final'!$AF$11="Leve"),CONCATENATE("R2C",'Mapa final'!$S$11),"")</f>
        <v/>
      </c>
      <c r="V11" s="38" t="str">
        <f>IF(AND('Mapa final'!$AD$11="Muy Alta",'Mapa final'!$AF$11="Leve"),CONCATENATE("R2C",'Mapa final'!$S$11),"")</f>
        <v/>
      </c>
      <c r="W11" s="186" t="str">
        <f>IF(AND('Mapa final'!$AD$11="Muy Alta",'Mapa final'!$AF$11="Leve"),CONCATENATE("R2C",'Mapa final'!$S$11),"")</f>
        <v/>
      </c>
      <c r="X11" s="186" t="str">
        <f>IF(AND('Mapa final'!$AD$11="Muy Alta",'Mapa final'!$AF$11="Leve"),CONCATENATE("R2C",'Mapa final'!$S$11),"")</f>
        <v/>
      </c>
      <c r="Y11" s="186" t="str">
        <f>IF(AND('Mapa final'!$AD$11="Muy Alta",'Mapa final'!$AF$11="Leve"),CONCATENATE("R2C",'Mapa final'!$S$11),"")</f>
        <v/>
      </c>
      <c r="Z11" s="186" t="str">
        <f>IF(AND('Mapa final'!$AD$11="Muy Alta",'Mapa final'!$AF$11="Leve"),CONCATENATE("R2C",'Mapa final'!$S$11),"")</f>
        <v/>
      </c>
      <c r="AA11" s="39" t="str">
        <f>IF(AND('Mapa final'!$AD$11="Muy Alta",'Mapa final'!$AF$11="Leve"),CONCATENATE("R2C",'Mapa final'!$S$11),"")</f>
        <v/>
      </c>
      <c r="AB11" s="38" t="str">
        <f>IF(AND('Mapa final'!$AD$11="Muy Alta",'Mapa final'!$AF$11="Leve"),CONCATENATE("R2C",'Mapa final'!$S$11),"")</f>
        <v/>
      </c>
      <c r="AC11" s="186" t="str">
        <f>IF(AND('Mapa final'!$AD$11="Muy Alta",'Mapa final'!$AF$11="Leve"),CONCATENATE("R2C",'Mapa final'!$S$11),"")</f>
        <v/>
      </c>
      <c r="AD11" s="186" t="str">
        <f>IF(AND('Mapa final'!$AD$11="Muy Alta",'Mapa final'!$AF$11="Leve"),CONCATENATE("R2C",'Mapa final'!$S$11),"")</f>
        <v/>
      </c>
      <c r="AE11" s="186" t="str">
        <f>IF(AND('Mapa final'!$AD$11="Muy Alta",'Mapa final'!$AF$11="Leve"),CONCATENATE("R2C",'Mapa final'!$S$11),"")</f>
        <v/>
      </c>
      <c r="AF11" s="186" t="str">
        <f>IF(AND('Mapa final'!$AD$11="Muy Alta",'Mapa final'!$AF$11="Leve"),CONCATENATE("R2C",'Mapa final'!$S$11),"")</f>
        <v/>
      </c>
      <c r="AG11" s="186" t="str">
        <f>IF(AND('Mapa final'!$AD$11="Muy Alta",'Mapa final'!$AF$11="Leve"),CONCATENATE("R2C",'Mapa final'!$S$11),"")</f>
        <v/>
      </c>
      <c r="AH11" s="40" t="str">
        <f>IF(AND('Mapa final'!$AD$11="Muy Alta",'Mapa final'!$AF$11="Catastrófico"),CONCATENATE("R2C",'Mapa final'!$S$11),"")</f>
        <v/>
      </c>
      <c r="AI11" s="189" t="str">
        <f>IF(AND('Mapa final'!$AD$11="Muy Alta",'Mapa final'!$AF$11="Catastrófico"),CONCATENATE("R2C",'Mapa final'!$S$11),"")</f>
        <v/>
      </c>
      <c r="AJ11" s="189" t="str">
        <f>IF(AND('Mapa final'!$AD$11="Muy Alta",'Mapa final'!$AF$11="Catastrófico"),CONCATENATE("R2C",'Mapa final'!$S$11),"")</f>
        <v/>
      </c>
      <c r="AK11" s="189" t="str">
        <f>IF(AND('Mapa final'!$AD$11="Muy Alta",'Mapa final'!$AF$11="Catastrófico"),CONCATENATE("R2C",'Mapa final'!$S$11),"")</f>
        <v/>
      </c>
      <c r="AL11" s="189" t="str">
        <f>IF(AND('Mapa final'!$AD$11="Muy Alta",'Mapa final'!$AF$11="Catastrófico"),CONCATENATE("R2C",'Mapa final'!$S$11),"")</f>
        <v/>
      </c>
      <c r="AM11" s="41" t="str">
        <f>IF(AND('Mapa final'!$AD$11="Muy Alta",'Mapa final'!$AF$11="Catastrófico"),CONCATENATE("R2C",'Mapa final'!$S$11),"")</f>
        <v/>
      </c>
      <c r="AN11" s="64"/>
      <c r="AO11" s="388"/>
      <c r="AP11" s="389"/>
      <c r="AQ11" s="389"/>
      <c r="AR11" s="389"/>
      <c r="AS11" s="389"/>
      <c r="AT11" s="390"/>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row>
    <row r="12" spans="1:91" ht="15" customHeight="1" x14ac:dyDescent="0.25">
      <c r="A12" s="64"/>
      <c r="B12" s="327"/>
      <c r="C12" s="327"/>
      <c r="D12" s="328"/>
      <c r="E12" s="368"/>
      <c r="F12" s="369"/>
      <c r="G12" s="369"/>
      <c r="H12" s="369"/>
      <c r="I12" s="369"/>
      <c r="J12" s="38" t="str">
        <f>IF(AND('Mapa final'!$AD$11="Muy Alta",'Mapa final'!$AF$11="Leve"),CONCATENATE("R2C",'Mapa final'!$S$11),"")</f>
        <v/>
      </c>
      <c r="K12" s="186" t="str">
        <f>IF(AND('Mapa final'!$AD$11="Muy Alta",'Mapa final'!$AF$11="Leve"),CONCATENATE("R2C",'Mapa final'!$S$11),"")</f>
        <v/>
      </c>
      <c r="L12" s="186" t="str">
        <f>IF(AND('Mapa final'!$AD$11="Muy Alta",'Mapa final'!$AF$11="Leve"),CONCATENATE("R2C",'Mapa final'!$S$11),"")</f>
        <v/>
      </c>
      <c r="M12" s="186" t="str">
        <f>IF(AND('Mapa final'!$AD$11="Muy Alta",'Mapa final'!$AF$11="Leve"),CONCATENATE("R2C",'Mapa final'!$S$11),"")</f>
        <v/>
      </c>
      <c r="N12" s="186" t="str">
        <f>IF(AND('Mapa final'!$AD$11="Muy Alta",'Mapa final'!$AF$11="Leve"),CONCATENATE("R2C",'Mapa final'!$S$11),"")</f>
        <v/>
      </c>
      <c r="O12" s="39" t="str">
        <f>IF(AND('Mapa final'!$AD$11="Muy Alta",'Mapa final'!$AF$11="Leve"),CONCATENATE("R2C",'Mapa final'!$S$11),"")</f>
        <v/>
      </c>
      <c r="P12" s="38" t="str">
        <f>IF(AND('Mapa final'!$AD$11="Muy Alta",'Mapa final'!$AF$11="Leve"),CONCATENATE("R2C",'Mapa final'!$S$11),"")</f>
        <v/>
      </c>
      <c r="Q12" s="186" t="str">
        <f>IF(AND('Mapa final'!$AD$11="Muy Alta",'Mapa final'!$AF$11="Leve"),CONCATENATE("R2C",'Mapa final'!$S$11),"")</f>
        <v/>
      </c>
      <c r="R12" s="186" t="str">
        <f>IF(AND('Mapa final'!$AD$11="Muy Alta",'Mapa final'!$AF$11="Leve"),CONCATENATE("R2C",'Mapa final'!$S$11),"")</f>
        <v/>
      </c>
      <c r="S12" s="186" t="str">
        <f>IF(AND('Mapa final'!$AD$11="Muy Alta",'Mapa final'!$AF$11="Leve"),CONCATENATE("R2C",'Mapa final'!$S$11),"")</f>
        <v/>
      </c>
      <c r="T12" s="186" t="str">
        <f>IF(AND('Mapa final'!$AD$11="Muy Alta",'Mapa final'!$AF$11="Leve"),CONCATENATE("R2C",'Mapa final'!$S$11),"")</f>
        <v/>
      </c>
      <c r="U12" s="39" t="str">
        <f>IF(AND('Mapa final'!$AD$11="Muy Alta",'Mapa final'!$AF$11="Leve"),CONCATENATE("R2C",'Mapa final'!$S$11),"")</f>
        <v/>
      </c>
      <c r="V12" s="38" t="str">
        <f>IF(AND('Mapa final'!$AD$11="Muy Alta",'Mapa final'!$AF$11="Leve"),CONCATENATE("R2C",'Mapa final'!$S$11),"")</f>
        <v/>
      </c>
      <c r="W12" s="186" t="str">
        <f>IF(AND('Mapa final'!$AD$11="Muy Alta",'Mapa final'!$AF$11="Leve"),CONCATENATE("R2C",'Mapa final'!$S$11),"")</f>
        <v/>
      </c>
      <c r="X12" s="186" t="str">
        <f>IF(AND('Mapa final'!$AD$11="Muy Alta",'Mapa final'!$AF$11="Leve"),CONCATENATE("R2C",'Mapa final'!$S$11),"")</f>
        <v/>
      </c>
      <c r="Y12" s="186" t="str">
        <f>IF(AND('Mapa final'!$AD$11="Muy Alta",'Mapa final'!$AF$11="Leve"),CONCATENATE("R2C",'Mapa final'!$S$11),"")</f>
        <v/>
      </c>
      <c r="Z12" s="186" t="str">
        <f>IF(AND('Mapa final'!$AD$11="Muy Alta",'Mapa final'!$AF$11="Leve"),CONCATENATE("R2C",'Mapa final'!$S$11),"")</f>
        <v/>
      </c>
      <c r="AA12" s="39" t="str">
        <f>IF(AND('Mapa final'!$AD$11="Muy Alta",'Mapa final'!$AF$11="Leve"),CONCATENATE("R2C",'Mapa final'!$S$11),"")</f>
        <v/>
      </c>
      <c r="AB12" s="38" t="str">
        <f>IF(AND('Mapa final'!$AD$11="Muy Alta",'Mapa final'!$AF$11="Leve"),CONCATENATE("R2C",'Mapa final'!$S$11),"")</f>
        <v/>
      </c>
      <c r="AC12" s="186" t="str">
        <f>IF(AND('Mapa final'!$AD$11="Muy Alta",'Mapa final'!$AF$11="Leve"),CONCATENATE("R2C",'Mapa final'!$S$11),"")</f>
        <v/>
      </c>
      <c r="AD12" s="186" t="str">
        <f>IF(AND('Mapa final'!$AD$11="Muy Alta",'Mapa final'!$AF$11="Leve"),CONCATENATE("R2C",'Mapa final'!$S$11),"")</f>
        <v/>
      </c>
      <c r="AE12" s="186" t="str">
        <f>IF(AND('Mapa final'!$AD$11="Muy Alta",'Mapa final'!$AF$11="Leve"),CONCATENATE("R2C",'Mapa final'!$S$11),"")</f>
        <v/>
      </c>
      <c r="AF12" s="186" t="str">
        <f>IF(AND('Mapa final'!$AD$11="Muy Alta",'Mapa final'!$AF$11="Leve"),CONCATENATE("R2C",'Mapa final'!$S$11),"")</f>
        <v/>
      </c>
      <c r="AG12" s="186" t="str">
        <f>IF(AND('Mapa final'!$AD$11="Muy Alta",'Mapa final'!$AF$11="Leve"),CONCATENATE("R2C",'Mapa final'!$S$11),"")</f>
        <v/>
      </c>
      <c r="AH12" s="40" t="str">
        <f>IF(AND('Mapa final'!$AD$11="Muy Alta",'Mapa final'!$AF$11="Catastrófico"),CONCATENATE("R2C",'Mapa final'!$S$11),"")</f>
        <v/>
      </c>
      <c r="AI12" s="189" t="str">
        <f>IF(AND('Mapa final'!$AD$11="Muy Alta",'Mapa final'!$AF$11="Catastrófico"),CONCATENATE("R2C",'Mapa final'!$S$11),"")</f>
        <v/>
      </c>
      <c r="AJ12" s="189" t="str">
        <f>IF(AND('Mapa final'!$AD$11="Muy Alta",'Mapa final'!$AF$11="Catastrófico"),CONCATENATE("R2C",'Mapa final'!$S$11),"")</f>
        <v/>
      </c>
      <c r="AK12" s="189" t="str">
        <f>IF(AND('Mapa final'!$AD$11="Muy Alta",'Mapa final'!$AF$11="Catastrófico"),CONCATENATE("R2C",'Mapa final'!$S$11),"")</f>
        <v/>
      </c>
      <c r="AL12" s="189" t="str">
        <f>IF(AND('Mapa final'!$AD$11="Muy Alta",'Mapa final'!$AF$11="Catastrófico"),CONCATENATE("R2C",'Mapa final'!$S$11),"")</f>
        <v/>
      </c>
      <c r="AM12" s="41" t="str">
        <f>IF(AND('Mapa final'!$AD$11="Muy Alta",'Mapa final'!$AF$11="Catastrófico"),CONCATENATE("R2C",'Mapa final'!$S$11),"")</f>
        <v/>
      </c>
      <c r="AN12" s="64"/>
      <c r="AO12" s="388"/>
      <c r="AP12" s="389"/>
      <c r="AQ12" s="389"/>
      <c r="AR12" s="389"/>
      <c r="AS12" s="389"/>
      <c r="AT12" s="390"/>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row>
    <row r="13" spans="1:91" ht="15" customHeight="1" x14ac:dyDescent="0.25">
      <c r="A13" s="64"/>
      <c r="B13" s="327"/>
      <c r="C13" s="327"/>
      <c r="D13" s="328"/>
      <c r="E13" s="368"/>
      <c r="F13" s="369"/>
      <c r="G13" s="369"/>
      <c r="H13" s="369"/>
      <c r="I13" s="369"/>
      <c r="J13" s="38" t="str">
        <f>IF(AND('Mapa final'!$AD$11="Muy Alta",'Mapa final'!$AF$11="Leve"),CONCATENATE("R2C",'Mapa final'!$S$11),"")</f>
        <v/>
      </c>
      <c r="K13" s="186" t="str">
        <f>IF(AND('Mapa final'!$AD$11="Muy Alta",'Mapa final'!$AF$11="Leve"),CONCATENATE("R2C",'Mapa final'!$S$11),"")</f>
        <v/>
      </c>
      <c r="L13" s="186" t="str">
        <f>IF(AND('Mapa final'!$AD$11="Muy Alta",'Mapa final'!$AF$11="Leve"),CONCATENATE("R2C",'Mapa final'!$S$11),"")</f>
        <v/>
      </c>
      <c r="M13" s="186" t="str">
        <f>IF(AND('Mapa final'!$AD$11="Muy Alta",'Mapa final'!$AF$11="Leve"),CONCATENATE("R2C",'Mapa final'!$S$11),"")</f>
        <v/>
      </c>
      <c r="N13" s="186" t="str">
        <f>IF(AND('Mapa final'!$AD$11="Muy Alta",'Mapa final'!$AF$11="Leve"),CONCATENATE("R2C",'Mapa final'!$S$11),"")</f>
        <v/>
      </c>
      <c r="O13" s="39" t="str">
        <f>IF(AND('Mapa final'!$AD$11="Muy Alta",'Mapa final'!$AF$11="Leve"),CONCATENATE("R2C",'Mapa final'!$S$11),"")</f>
        <v/>
      </c>
      <c r="P13" s="38" t="str">
        <f>IF(AND('Mapa final'!$AD$11="Muy Alta",'Mapa final'!$AF$11="Leve"),CONCATENATE("R2C",'Mapa final'!$S$11),"")</f>
        <v/>
      </c>
      <c r="Q13" s="186" t="str">
        <f>IF(AND('Mapa final'!$AD$11="Muy Alta",'Mapa final'!$AF$11="Leve"),CONCATENATE("R2C",'Mapa final'!$S$11),"")</f>
        <v/>
      </c>
      <c r="R13" s="186" t="str">
        <f>IF(AND('Mapa final'!$AD$11="Muy Alta",'Mapa final'!$AF$11="Leve"),CONCATENATE("R2C",'Mapa final'!$S$11),"")</f>
        <v/>
      </c>
      <c r="S13" s="186" t="str">
        <f>IF(AND('Mapa final'!$AD$11="Muy Alta",'Mapa final'!$AF$11="Leve"),CONCATENATE("R2C",'Mapa final'!$S$11),"")</f>
        <v/>
      </c>
      <c r="T13" s="186" t="str">
        <f>IF(AND('Mapa final'!$AD$11="Muy Alta",'Mapa final'!$AF$11="Leve"),CONCATENATE("R2C",'Mapa final'!$S$11),"")</f>
        <v/>
      </c>
      <c r="U13" s="39" t="str">
        <f>IF(AND('Mapa final'!$AD$11="Muy Alta",'Mapa final'!$AF$11="Leve"),CONCATENATE("R2C",'Mapa final'!$S$11),"")</f>
        <v/>
      </c>
      <c r="V13" s="38" t="str">
        <f>IF(AND('Mapa final'!$AD$11="Muy Alta",'Mapa final'!$AF$11="Leve"),CONCATENATE("R2C",'Mapa final'!$S$11),"")</f>
        <v/>
      </c>
      <c r="W13" s="186" t="str">
        <f>IF(AND('Mapa final'!$AD$11="Muy Alta",'Mapa final'!$AF$11="Leve"),CONCATENATE("R2C",'Mapa final'!$S$11),"")</f>
        <v/>
      </c>
      <c r="X13" s="186" t="str">
        <f>IF(AND('Mapa final'!$AD$11="Muy Alta",'Mapa final'!$AF$11="Leve"),CONCATENATE("R2C",'Mapa final'!$S$11),"")</f>
        <v/>
      </c>
      <c r="Y13" s="186" t="str">
        <f>IF(AND('Mapa final'!$AD$11="Muy Alta",'Mapa final'!$AF$11="Leve"),CONCATENATE("R2C",'Mapa final'!$S$11),"")</f>
        <v/>
      </c>
      <c r="Z13" s="186" t="str">
        <f>IF(AND('Mapa final'!$AD$11="Muy Alta",'Mapa final'!$AF$11="Leve"),CONCATENATE("R2C",'Mapa final'!$S$11),"")</f>
        <v/>
      </c>
      <c r="AA13" s="39" t="str">
        <f>IF(AND('Mapa final'!$AD$11="Muy Alta",'Mapa final'!$AF$11="Leve"),CONCATENATE("R2C",'Mapa final'!$S$11),"")</f>
        <v/>
      </c>
      <c r="AB13" s="38" t="str">
        <f>IF(AND('Mapa final'!$AD$11="Muy Alta",'Mapa final'!$AF$11="Leve"),CONCATENATE("R2C",'Mapa final'!$S$11),"")</f>
        <v/>
      </c>
      <c r="AC13" s="186" t="str">
        <f>IF(AND('Mapa final'!$AD$11="Muy Alta",'Mapa final'!$AF$11="Leve"),CONCATENATE("R2C",'Mapa final'!$S$11),"")</f>
        <v/>
      </c>
      <c r="AD13" s="186" t="str">
        <f>IF(AND('Mapa final'!$AD$11="Muy Alta",'Mapa final'!$AF$11="Leve"),CONCATENATE("R2C",'Mapa final'!$S$11),"")</f>
        <v/>
      </c>
      <c r="AE13" s="186" t="str">
        <f>IF(AND('Mapa final'!$AD$11="Muy Alta",'Mapa final'!$AF$11="Leve"),CONCATENATE("R2C",'Mapa final'!$S$11),"")</f>
        <v/>
      </c>
      <c r="AF13" s="186" t="str">
        <f>IF(AND('Mapa final'!$AD$11="Muy Alta",'Mapa final'!$AF$11="Leve"),CONCATENATE("R2C",'Mapa final'!$S$11),"")</f>
        <v/>
      </c>
      <c r="AG13" s="186" t="str">
        <f>IF(AND('Mapa final'!$AD$11="Muy Alta",'Mapa final'!$AF$11="Leve"),CONCATENATE("R2C",'Mapa final'!$S$11),"")</f>
        <v/>
      </c>
      <c r="AH13" s="40" t="str">
        <f>IF(AND('Mapa final'!$AD$11="Muy Alta",'Mapa final'!$AF$11="Catastrófico"),CONCATENATE("R2C",'Mapa final'!$S$11),"")</f>
        <v/>
      </c>
      <c r="AI13" s="189" t="str">
        <f>IF(AND('Mapa final'!$AD$11="Muy Alta",'Mapa final'!$AF$11="Catastrófico"),CONCATENATE("R2C",'Mapa final'!$S$11),"")</f>
        <v/>
      </c>
      <c r="AJ13" s="189" t="str">
        <f>IF(AND('Mapa final'!$AD$11="Muy Alta",'Mapa final'!$AF$11="Catastrófico"),CONCATENATE("R2C",'Mapa final'!$S$11),"")</f>
        <v/>
      </c>
      <c r="AK13" s="189" t="str">
        <f>IF(AND('Mapa final'!$AD$11="Muy Alta",'Mapa final'!$AF$11="Catastrófico"),CONCATENATE("R2C",'Mapa final'!$S$11),"")</f>
        <v/>
      </c>
      <c r="AL13" s="189" t="str">
        <f>IF(AND('Mapa final'!$AD$11="Muy Alta",'Mapa final'!$AF$11="Catastrófico"),CONCATENATE("R2C",'Mapa final'!$S$11),"")</f>
        <v/>
      </c>
      <c r="AM13" s="41" t="str">
        <f>IF(AND('Mapa final'!$AD$11="Muy Alta",'Mapa final'!$AF$11="Catastrófico"),CONCATENATE("R2C",'Mapa final'!$S$11),"")</f>
        <v/>
      </c>
      <c r="AN13" s="64"/>
      <c r="AO13" s="388"/>
      <c r="AP13" s="389"/>
      <c r="AQ13" s="389"/>
      <c r="AR13" s="389"/>
      <c r="AS13" s="389"/>
      <c r="AT13" s="390"/>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row>
    <row r="14" spans="1:91" ht="15" customHeight="1" x14ac:dyDescent="0.25">
      <c r="A14" s="64"/>
      <c r="B14" s="327"/>
      <c r="C14" s="327"/>
      <c r="D14" s="328"/>
      <c r="E14" s="368"/>
      <c r="F14" s="369"/>
      <c r="G14" s="369"/>
      <c r="H14" s="369"/>
      <c r="I14" s="369"/>
      <c r="J14" s="38" t="str">
        <f>IF(AND('Mapa final'!$AD$11="Muy Alta",'Mapa final'!$AF$11="Leve"),CONCATENATE("R2C",'Mapa final'!$S$11),"")</f>
        <v/>
      </c>
      <c r="K14" s="186" t="str">
        <f>IF(AND('Mapa final'!$AD$11="Muy Alta",'Mapa final'!$AF$11="Leve"),CONCATENATE("R2C",'Mapa final'!$S$11),"")</f>
        <v/>
      </c>
      <c r="L14" s="186" t="str">
        <f>IF(AND('Mapa final'!$AD$11="Muy Alta",'Mapa final'!$AF$11="Leve"),CONCATENATE("R2C",'Mapa final'!$S$11),"")</f>
        <v/>
      </c>
      <c r="M14" s="186" t="str">
        <f>IF(AND('Mapa final'!$AD$11="Muy Alta",'Mapa final'!$AF$11="Leve"),CONCATENATE("R2C",'Mapa final'!$S$11),"")</f>
        <v/>
      </c>
      <c r="N14" s="186" t="str">
        <f>IF(AND('Mapa final'!$AD$11="Muy Alta",'Mapa final'!$AF$11="Leve"),CONCATENATE("R2C",'Mapa final'!$S$11),"")</f>
        <v/>
      </c>
      <c r="O14" s="39" t="str">
        <f>IF(AND('Mapa final'!$AD$11="Muy Alta",'Mapa final'!$AF$11="Leve"),CONCATENATE("R2C",'Mapa final'!$S$11),"")</f>
        <v/>
      </c>
      <c r="P14" s="38" t="str">
        <f>IF(AND('Mapa final'!$AD$11="Muy Alta",'Mapa final'!$AF$11="Leve"),CONCATENATE("R2C",'Mapa final'!$S$11),"")</f>
        <v/>
      </c>
      <c r="Q14" s="186" t="str">
        <f>IF(AND('Mapa final'!$AD$11="Muy Alta",'Mapa final'!$AF$11="Leve"),CONCATENATE("R2C",'Mapa final'!$S$11),"")</f>
        <v/>
      </c>
      <c r="R14" s="186" t="str">
        <f>IF(AND('Mapa final'!$AD$11="Muy Alta",'Mapa final'!$AF$11="Leve"),CONCATENATE("R2C",'Mapa final'!$S$11),"")</f>
        <v/>
      </c>
      <c r="S14" s="186" t="str">
        <f>IF(AND('Mapa final'!$AD$11="Muy Alta",'Mapa final'!$AF$11="Leve"),CONCATENATE("R2C",'Mapa final'!$S$11),"")</f>
        <v/>
      </c>
      <c r="T14" s="186" t="str">
        <f>IF(AND('Mapa final'!$AD$11="Muy Alta",'Mapa final'!$AF$11="Leve"),CONCATENATE("R2C",'Mapa final'!$S$11),"")</f>
        <v/>
      </c>
      <c r="U14" s="39" t="str">
        <f>IF(AND('Mapa final'!$AD$11="Muy Alta",'Mapa final'!$AF$11="Leve"),CONCATENATE("R2C",'Mapa final'!$S$11),"")</f>
        <v/>
      </c>
      <c r="V14" s="38" t="str">
        <f>IF(AND('Mapa final'!$AD$11="Muy Alta",'Mapa final'!$AF$11="Leve"),CONCATENATE("R2C",'Mapa final'!$S$11),"")</f>
        <v/>
      </c>
      <c r="W14" s="186" t="str">
        <f>IF(AND('Mapa final'!$AD$11="Muy Alta",'Mapa final'!$AF$11="Leve"),CONCATENATE("R2C",'Mapa final'!$S$11),"")</f>
        <v/>
      </c>
      <c r="X14" s="186" t="str">
        <f>IF(AND('Mapa final'!$AD$11="Muy Alta",'Mapa final'!$AF$11="Leve"),CONCATENATE("R2C",'Mapa final'!$S$11),"")</f>
        <v/>
      </c>
      <c r="Y14" s="186" t="str">
        <f>IF(AND('Mapa final'!$AD$11="Muy Alta",'Mapa final'!$AF$11="Leve"),CONCATENATE("R2C",'Mapa final'!$S$11),"")</f>
        <v/>
      </c>
      <c r="Z14" s="186" t="str">
        <f>IF(AND('Mapa final'!$AD$11="Muy Alta",'Mapa final'!$AF$11="Leve"),CONCATENATE("R2C",'Mapa final'!$S$11),"")</f>
        <v/>
      </c>
      <c r="AA14" s="39" t="str">
        <f>IF(AND('Mapa final'!$AD$11="Muy Alta",'Mapa final'!$AF$11="Leve"),CONCATENATE("R2C",'Mapa final'!$S$11),"")</f>
        <v/>
      </c>
      <c r="AB14" s="38" t="str">
        <f>IF(AND('Mapa final'!$AD$11="Muy Alta",'Mapa final'!$AF$11="Leve"),CONCATENATE("R2C",'Mapa final'!$S$11),"")</f>
        <v/>
      </c>
      <c r="AC14" s="186" t="str">
        <f>IF(AND('Mapa final'!$AD$11="Muy Alta",'Mapa final'!$AF$11="Leve"),CONCATENATE("R2C",'Mapa final'!$S$11),"")</f>
        <v/>
      </c>
      <c r="AD14" s="186" t="str">
        <f>IF(AND('Mapa final'!$AD$11="Muy Alta",'Mapa final'!$AF$11="Leve"),CONCATENATE("R2C",'Mapa final'!$S$11),"")</f>
        <v/>
      </c>
      <c r="AE14" s="186" t="str">
        <f>IF(AND('Mapa final'!$AD$11="Muy Alta",'Mapa final'!$AF$11="Leve"),CONCATENATE("R2C",'Mapa final'!$S$11),"")</f>
        <v/>
      </c>
      <c r="AF14" s="186" t="str">
        <f>IF(AND('Mapa final'!$AD$11="Muy Alta",'Mapa final'!$AF$11="Leve"),CONCATENATE("R2C",'Mapa final'!$S$11),"")</f>
        <v/>
      </c>
      <c r="AG14" s="186" t="str">
        <f>IF(AND('Mapa final'!$AD$11="Muy Alta",'Mapa final'!$AF$11="Leve"),CONCATENATE("R2C",'Mapa final'!$S$11),"")</f>
        <v/>
      </c>
      <c r="AH14" s="40" t="str">
        <f>IF(AND('Mapa final'!$AD$11="Muy Alta",'Mapa final'!$AF$11="Catastrófico"),CONCATENATE("R2C",'Mapa final'!$S$11),"")</f>
        <v/>
      </c>
      <c r="AI14" s="189" t="str">
        <f>IF(AND('Mapa final'!$AD$11="Muy Alta",'Mapa final'!$AF$11="Catastrófico"),CONCATENATE("R2C",'Mapa final'!$S$11),"")</f>
        <v/>
      </c>
      <c r="AJ14" s="189" t="str">
        <f>IF(AND('Mapa final'!$AD$11="Muy Alta",'Mapa final'!$AF$11="Catastrófico"),CONCATENATE("R2C",'Mapa final'!$S$11),"")</f>
        <v/>
      </c>
      <c r="AK14" s="189" t="str">
        <f>IF(AND('Mapa final'!$AD$11="Muy Alta",'Mapa final'!$AF$11="Catastrófico"),CONCATENATE("R2C",'Mapa final'!$S$11),"")</f>
        <v/>
      </c>
      <c r="AL14" s="189" t="str">
        <f>IF(AND('Mapa final'!$AD$11="Muy Alta",'Mapa final'!$AF$11="Catastrófico"),CONCATENATE("R2C",'Mapa final'!$S$11),"")</f>
        <v/>
      </c>
      <c r="AM14" s="41" t="str">
        <f>IF(AND('Mapa final'!$AD$11="Muy Alta",'Mapa final'!$AF$11="Catastrófico"),CONCATENATE("R2C",'Mapa final'!$S$11),"")</f>
        <v/>
      </c>
      <c r="AN14" s="64"/>
      <c r="AO14" s="388"/>
      <c r="AP14" s="389"/>
      <c r="AQ14" s="389"/>
      <c r="AR14" s="389"/>
      <c r="AS14" s="389"/>
      <c r="AT14" s="390"/>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row>
    <row r="15" spans="1:91" ht="15.75" customHeight="1" thickBot="1" x14ac:dyDescent="0.3">
      <c r="A15" s="64"/>
      <c r="B15" s="327"/>
      <c r="C15" s="327"/>
      <c r="D15" s="328"/>
      <c r="E15" s="371"/>
      <c r="F15" s="372"/>
      <c r="G15" s="372"/>
      <c r="H15" s="372"/>
      <c r="I15" s="372"/>
      <c r="J15" s="38" t="str">
        <f>IF(AND('Mapa final'!$AD$11="Muy Alta",'Mapa final'!$AF$11="Leve"),CONCATENATE("R2C",'Mapa final'!$S$11),"")</f>
        <v/>
      </c>
      <c r="K15" s="186" t="str">
        <f>IF(AND('Mapa final'!$AD$11="Muy Alta",'Mapa final'!$AF$11="Leve"),CONCATENATE("R2C",'Mapa final'!$S$11),"")</f>
        <v/>
      </c>
      <c r="L15" s="186" t="str">
        <f>IF(AND('Mapa final'!$AD$11="Muy Alta",'Mapa final'!$AF$11="Leve"),CONCATENATE("R2C",'Mapa final'!$S$11),"")</f>
        <v/>
      </c>
      <c r="M15" s="186" t="str">
        <f>IF(AND('Mapa final'!$AD$11="Muy Alta",'Mapa final'!$AF$11="Leve"),CONCATENATE("R2C",'Mapa final'!$S$11),"")</f>
        <v/>
      </c>
      <c r="N15" s="186" t="str">
        <f>IF(AND('Mapa final'!$AD$11="Muy Alta",'Mapa final'!$AF$11="Leve"),CONCATENATE("R2C",'Mapa final'!$S$11),"")</f>
        <v/>
      </c>
      <c r="O15" s="39" t="str">
        <f>IF(AND('Mapa final'!$AD$11="Muy Alta",'Mapa final'!$AF$11="Leve"),CONCATENATE("R2C",'Mapa final'!$S$11),"")</f>
        <v/>
      </c>
      <c r="P15" s="42" t="str">
        <f>IF(AND('Mapa final'!$AD$11="Muy Alta",'Mapa final'!$AF$11="Leve"),CONCATENATE("R2C",'Mapa final'!$S$11),"")</f>
        <v/>
      </c>
      <c r="Q15" s="43" t="str">
        <f>IF(AND('Mapa final'!$AD$11="Muy Alta",'Mapa final'!$AF$11="Leve"),CONCATENATE("R2C",'Mapa final'!$S$11),"")</f>
        <v/>
      </c>
      <c r="R15" s="43" t="str">
        <f>IF(AND('Mapa final'!$AD$11="Muy Alta",'Mapa final'!$AF$11="Leve"),CONCATENATE("R2C",'Mapa final'!$S$11),"")</f>
        <v/>
      </c>
      <c r="S15" s="43" t="str">
        <f>IF(AND('Mapa final'!$AD$11="Muy Alta",'Mapa final'!$AF$11="Leve"),CONCATENATE("R2C",'Mapa final'!$S$11),"")</f>
        <v/>
      </c>
      <c r="T15" s="43" t="str">
        <f>IF(AND('Mapa final'!$AD$11="Muy Alta",'Mapa final'!$AF$11="Leve"),CONCATENATE("R2C",'Mapa final'!$S$11),"")</f>
        <v/>
      </c>
      <c r="U15" s="44" t="str">
        <f>IF(AND('Mapa final'!$AD$11="Muy Alta",'Mapa final'!$AF$11="Leve"),CONCATENATE("R2C",'Mapa final'!$S$11),"")</f>
        <v/>
      </c>
      <c r="V15" s="42" t="str">
        <f>IF(AND('Mapa final'!$AD$11="Muy Alta",'Mapa final'!$AF$11="Leve"),CONCATENATE("R2C",'Mapa final'!$S$11),"")</f>
        <v/>
      </c>
      <c r="W15" s="43" t="str">
        <f>IF(AND('Mapa final'!$AD$11="Muy Alta",'Mapa final'!$AF$11="Leve"),CONCATENATE("R2C",'Mapa final'!$S$11),"")</f>
        <v/>
      </c>
      <c r="X15" s="43" t="str">
        <f>IF(AND('Mapa final'!$AD$11="Muy Alta",'Mapa final'!$AF$11="Leve"),CONCATENATE("R2C",'Mapa final'!$S$11),"")</f>
        <v/>
      </c>
      <c r="Y15" s="43" t="str">
        <f>IF(AND('Mapa final'!$AD$11="Muy Alta",'Mapa final'!$AF$11="Leve"),CONCATENATE("R2C",'Mapa final'!$S$11),"")</f>
        <v/>
      </c>
      <c r="Z15" s="43" t="str">
        <f>IF(AND('Mapa final'!$AD$11="Muy Alta",'Mapa final'!$AF$11="Leve"),CONCATENATE("R2C",'Mapa final'!$S$11),"")</f>
        <v/>
      </c>
      <c r="AA15" s="44" t="str">
        <f>IF(AND('Mapa final'!$AD$11="Muy Alta",'Mapa final'!$AF$11="Leve"),CONCATENATE("R2C",'Mapa final'!$S$11),"")</f>
        <v/>
      </c>
      <c r="AB15" s="42" t="str">
        <f>IF(AND('Mapa final'!$AD$11="Muy Alta",'Mapa final'!$AF$11="Leve"),CONCATENATE("R2C",'Mapa final'!$S$11),"")</f>
        <v/>
      </c>
      <c r="AC15" s="43" t="str">
        <f>IF(AND('Mapa final'!$AD$11="Muy Alta",'Mapa final'!$AF$11="Leve"),CONCATENATE("R2C",'Mapa final'!$S$11),"")</f>
        <v/>
      </c>
      <c r="AD15" s="43" t="str">
        <f>IF(AND('Mapa final'!$AD$11="Muy Alta",'Mapa final'!$AF$11="Leve"),CONCATENATE("R2C",'Mapa final'!$S$11),"")</f>
        <v/>
      </c>
      <c r="AE15" s="43" t="str">
        <f>IF(AND('Mapa final'!$AD$11="Muy Alta",'Mapa final'!$AF$11="Leve"),CONCATENATE("R2C",'Mapa final'!$S$11),"")</f>
        <v/>
      </c>
      <c r="AF15" s="43" t="str">
        <f>IF(AND('Mapa final'!$AD$11="Muy Alta",'Mapa final'!$AF$11="Leve"),CONCATENATE("R2C",'Mapa final'!$S$11),"")</f>
        <v/>
      </c>
      <c r="AG15" s="43" t="str">
        <f>IF(AND('Mapa final'!$AD$11="Muy Alta",'Mapa final'!$AF$11="Leve"),CONCATENATE("R2C",'Mapa final'!$S$11),"")</f>
        <v/>
      </c>
      <c r="AH15" s="45" t="str">
        <f>IF(AND('Mapa final'!$AD$11="Muy Alta",'Mapa final'!$AF$11="Catastrófico"),CONCATENATE("R2C",'Mapa final'!$S$11),"")</f>
        <v/>
      </c>
      <c r="AI15" s="46" t="str">
        <f>IF(AND('Mapa final'!$AD$11="Muy Alta",'Mapa final'!$AF$11="Catastrófico"),CONCATENATE("R2C",'Mapa final'!$S$11),"")</f>
        <v/>
      </c>
      <c r="AJ15" s="46" t="str">
        <f>IF(AND('Mapa final'!$AD$11="Muy Alta",'Mapa final'!$AF$11="Catastrófico"),CONCATENATE("R2C",'Mapa final'!$S$11),"")</f>
        <v/>
      </c>
      <c r="AK15" s="46" t="str">
        <f>IF(AND('Mapa final'!$AD$11="Muy Alta",'Mapa final'!$AF$11="Catastrófico"),CONCATENATE("R2C",'Mapa final'!$S$11),"")</f>
        <v/>
      </c>
      <c r="AL15" s="46" t="str">
        <f>IF(AND('Mapa final'!$AD$11="Muy Alta",'Mapa final'!$AF$11="Catastrófico"),CONCATENATE("R2C",'Mapa final'!$S$11),"")</f>
        <v/>
      </c>
      <c r="AM15" s="47" t="str">
        <f>IF(AND('Mapa final'!$AD$11="Muy Alta",'Mapa final'!$AF$11="Catastrófico"),CONCATENATE("R2C",'Mapa final'!$S$11),"")</f>
        <v/>
      </c>
      <c r="AN15" s="64"/>
      <c r="AO15" s="391"/>
      <c r="AP15" s="392"/>
      <c r="AQ15" s="392"/>
      <c r="AR15" s="392"/>
      <c r="AS15" s="392"/>
      <c r="AT15" s="393"/>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row>
    <row r="16" spans="1:91" ht="15" customHeight="1" x14ac:dyDescent="0.25">
      <c r="A16" s="64"/>
      <c r="B16" s="327"/>
      <c r="C16" s="327"/>
      <c r="D16" s="328"/>
      <c r="E16" s="365" t="s">
        <v>114</v>
      </c>
      <c r="F16" s="366"/>
      <c r="G16" s="366"/>
      <c r="H16" s="366"/>
      <c r="I16" s="366"/>
      <c r="J16" s="48" t="str">
        <f>IF(AND('Mapa final'!$AD$11="Alta",'Mapa final'!$AF$11="Leve"),CONCATENATE("R2C",'Mapa final'!$S$11),"")</f>
        <v/>
      </c>
      <c r="K16" s="49" t="str">
        <f>IF(AND('Mapa final'!$AD$11="Alta",'Mapa final'!$AF$11="Leve"),CONCATENATE("R2C",'Mapa final'!$S$11),"")</f>
        <v/>
      </c>
      <c r="L16" s="49" t="str">
        <f>IF(AND('Mapa final'!$AD$11="Alta",'Mapa final'!$AF$11="Leve"),CONCATENATE("R2C",'Mapa final'!$S$11),"")</f>
        <v/>
      </c>
      <c r="M16" s="49" t="str">
        <f>IF(AND('Mapa final'!$AD$11="Alta",'Mapa final'!$AF$11="Leve"),CONCATENATE("R2C",'Mapa final'!$S$11),"")</f>
        <v/>
      </c>
      <c r="N16" s="49" t="str">
        <f>IF(AND('Mapa final'!$AD$11="Alta",'Mapa final'!$AF$11="Leve"),CONCATENATE("R2C",'Mapa final'!$S$11),"")</f>
        <v/>
      </c>
      <c r="O16" s="50" t="str">
        <f>IF(AND('Mapa final'!$AD$11="Alta",'Mapa final'!$AF$11="Leve"),CONCATENATE("R2C",'Mapa final'!$S$11),"")</f>
        <v/>
      </c>
      <c r="P16" s="48" t="str">
        <f>IF(AND('Mapa final'!$AD$11="Alta",'Mapa final'!$AF$11="Leve"),CONCATENATE("R2C",'Mapa final'!$S$11),"")</f>
        <v/>
      </c>
      <c r="Q16" s="49" t="str">
        <f>IF(AND('Mapa final'!$AD$11="Alta",'Mapa final'!$AF$11="Leve"),CONCATENATE("R2C",'Mapa final'!$S$11),"")</f>
        <v/>
      </c>
      <c r="R16" s="49" t="str">
        <f>IF(AND('Mapa final'!$AD$11="Alta",'Mapa final'!$AF$11="Leve"),CONCATENATE("R2C",'Mapa final'!$S$11),"")</f>
        <v/>
      </c>
      <c r="S16" s="49" t="str">
        <f>IF(AND('Mapa final'!$AD$11="Alta",'Mapa final'!$AF$11="Leve"),CONCATENATE("R2C",'Mapa final'!$S$11),"")</f>
        <v/>
      </c>
      <c r="T16" s="49" t="str">
        <f>IF(AND('Mapa final'!$AD$11="Alta",'Mapa final'!$AF$11="Leve"),CONCATENATE("R2C",'Mapa final'!$S$11),"")</f>
        <v/>
      </c>
      <c r="U16" s="50" t="str">
        <f>IF(AND('Mapa final'!$AD$11="Alta",'Mapa final'!$AF$11="Leve"),CONCATENATE("R2C",'Mapa final'!$S$11),"")</f>
        <v/>
      </c>
      <c r="V16" s="32" t="str">
        <f>IF(AND('Mapa final'!$AD$11="Muy Alta",'Mapa final'!$AF$11="Leve"),CONCATENATE("R2C",'Mapa final'!$S$11),"")</f>
        <v/>
      </c>
      <c r="W16" s="33" t="str">
        <f>IF(AND('Mapa final'!$AD$11="Muy Alta",'Mapa final'!$AF$11="Leve"),CONCATENATE("R2C",'Mapa final'!$S$11),"")</f>
        <v/>
      </c>
      <c r="X16" s="33" t="str">
        <f>IF(AND('Mapa final'!$AD$11="Muy Alta",'Mapa final'!$AF$11="Leve"),CONCATENATE("R2C",'Mapa final'!$S$11),"")</f>
        <v/>
      </c>
      <c r="Y16" s="33" t="str">
        <f>IF(AND('Mapa final'!$AD$11="Muy Alta",'Mapa final'!$AF$11="Leve"),CONCATENATE("R2C",'Mapa final'!$S$11),"")</f>
        <v/>
      </c>
      <c r="Z16" s="33" t="str">
        <f>IF(AND('Mapa final'!$AD$11="Muy Alta",'Mapa final'!$AF$11="Leve"),CONCATENATE("R2C",'Mapa final'!$S$11),"")</f>
        <v/>
      </c>
      <c r="AA16" s="34" t="str">
        <f>IF(AND('Mapa final'!$AD$11="Muy Alta",'Mapa final'!$AF$11="Leve"),CONCATENATE("R2C",'Mapa final'!$S$11),"")</f>
        <v/>
      </c>
      <c r="AB16" s="32" t="str">
        <f>IF(AND('Mapa final'!$AD$11="Muy Alta",'Mapa final'!$AF$11="Leve"),CONCATENATE("R2C",'Mapa final'!$S$11),"")</f>
        <v/>
      </c>
      <c r="AC16" s="33" t="str">
        <f>IF(AND('Mapa final'!$AD$11="Muy Alta",'Mapa final'!$AF$11="Leve"),CONCATENATE("R2C",'Mapa final'!$S$11),"")</f>
        <v/>
      </c>
      <c r="AD16" s="33" t="str">
        <f>IF(AND('Mapa final'!$AD$11="Muy Alta",'Mapa final'!$AF$11="Leve"),CONCATENATE("R2C",'Mapa final'!$S$11),"")</f>
        <v/>
      </c>
      <c r="AE16" s="33" t="str">
        <f>IF(AND('Mapa final'!$AD$11="Muy Alta",'Mapa final'!$AF$11="Leve"),CONCATENATE("R2C",'Mapa final'!$S$11),"")</f>
        <v/>
      </c>
      <c r="AF16" s="33" t="str">
        <f>IF(AND('Mapa final'!$AD$11="Muy Alta",'Mapa final'!$AF$11="Leve"),CONCATENATE("R2C",'Mapa final'!$S$11),"")</f>
        <v/>
      </c>
      <c r="AG16" s="34" t="str">
        <f>IF(AND('Mapa final'!$AD$11="Muy Alta",'Mapa final'!$AF$11="Leve"),CONCATENATE("R2C",'Mapa final'!$S$11),"")</f>
        <v/>
      </c>
      <c r="AH16" s="35" t="str">
        <f>IF(AND('Mapa final'!$AD$11="Muy Alta",'Mapa final'!$AF$11="Catastrófico"),CONCATENATE("R2C",'Mapa final'!$S$11),"")</f>
        <v/>
      </c>
      <c r="AI16" s="36" t="str">
        <f>IF(AND('Mapa final'!$AD$11="Muy Alta",'Mapa final'!$AF$11="Catastrófico"),CONCATENATE("R2C",'Mapa final'!$S$11),"")</f>
        <v/>
      </c>
      <c r="AJ16" s="36" t="str">
        <f>IF(AND('Mapa final'!$AD$11="Muy Alta",'Mapa final'!$AF$11="Catastrófico"),CONCATENATE("R2C",'Mapa final'!$S$11),"")</f>
        <v/>
      </c>
      <c r="AK16" s="36" t="str">
        <f>IF(AND('Mapa final'!$AD$11="Muy Alta",'Mapa final'!$AF$11="Catastrófico"),CONCATENATE("R2C",'Mapa final'!$S$11),"")</f>
        <v/>
      </c>
      <c r="AL16" s="36" t="str">
        <f>IF(AND('Mapa final'!$AD$11="Muy Alta",'Mapa final'!$AF$11="Catastrófico"),CONCATENATE("R2C",'Mapa final'!$S$11),"")</f>
        <v/>
      </c>
      <c r="AM16" s="37" t="str">
        <f>IF(AND('Mapa final'!$AD$11="Muy Alta",'Mapa final'!$AF$11="Catastrófico"),CONCATENATE("R2C",'Mapa final'!$S$11),"")</f>
        <v/>
      </c>
      <c r="AN16" s="64"/>
      <c r="AO16" s="375" t="s">
        <v>79</v>
      </c>
      <c r="AP16" s="376"/>
      <c r="AQ16" s="376"/>
      <c r="AR16" s="376"/>
      <c r="AS16" s="376"/>
      <c r="AT16" s="377"/>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row>
    <row r="17" spans="1:76" ht="15" customHeight="1" x14ac:dyDescent="0.25">
      <c r="A17" s="64"/>
      <c r="B17" s="327"/>
      <c r="C17" s="327"/>
      <c r="D17" s="328"/>
      <c r="E17" s="384"/>
      <c r="F17" s="369"/>
      <c r="G17" s="369"/>
      <c r="H17" s="369"/>
      <c r="I17" s="369"/>
      <c r="J17" s="51" t="str">
        <f>IF(AND('Mapa final'!$AD$11="Alta",'Mapa final'!$AF$11="Leve"),CONCATENATE("R2C",'Mapa final'!$S$11),"")</f>
        <v/>
      </c>
      <c r="K17" s="187" t="str">
        <f>IF(AND('Mapa final'!$AD$11="Alta",'Mapa final'!$AF$11="Leve"),CONCATENATE("R2C",'Mapa final'!$S$11),"")</f>
        <v/>
      </c>
      <c r="L17" s="187" t="str">
        <f>IF(AND('Mapa final'!$AD$11="Alta",'Mapa final'!$AF$11="Leve"),CONCATENATE("R2C",'Mapa final'!$S$11),"")</f>
        <v/>
      </c>
      <c r="M17" s="187" t="str">
        <f>IF(AND('Mapa final'!$AD$11="Alta",'Mapa final'!$AF$11="Leve"),CONCATENATE("R2C",'Mapa final'!$S$11),"")</f>
        <v/>
      </c>
      <c r="N17" s="187" t="str">
        <f>IF(AND('Mapa final'!$AD$11="Alta",'Mapa final'!$AF$11="Leve"),CONCATENATE("R2C",'Mapa final'!$S$11),"")</f>
        <v/>
      </c>
      <c r="O17" s="52" t="str">
        <f>IF(AND('Mapa final'!$AD$11="Alta",'Mapa final'!$AF$11="Leve"),CONCATENATE("R2C",'Mapa final'!$S$11),"")</f>
        <v/>
      </c>
      <c r="P17" s="51" t="str">
        <f>IF(AND('Mapa final'!$AD$11="Alta",'Mapa final'!$AF$11="Leve"),CONCATENATE("R2C",'Mapa final'!$S$11),"")</f>
        <v/>
      </c>
      <c r="Q17" s="187" t="str">
        <f>IF(AND('Mapa final'!$AD$11="Alta",'Mapa final'!$AF$11="Leve"),CONCATENATE("R2C",'Mapa final'!$S$11),"")</f>
        <v/>
      </c>
      <c r="R17" s="187" t="str">
        <f>IF(AND('Mapa final'!$AD$11="Alta",'Mapa final'!$AF$11="Leve"),CONCATENATE("R2C",'Mapa final'!$S$11),"")</f>
        <v/>
      </c>
      <c r="S17" s="187" t="str">
        <f>IF(AND('Mapa final'!$AD$11="Alta",'Mapa final'!$AF$11="Leve"),CONCATENATE("R2C",'Mapa final'!$S$11),"")</f>
        <v/>
      </c>
      <c r="T17" s="187" t="str">
        <f>IF(AND('Mapa final'!$AD$11="Alta",'Mapa final'!$AF$11="Leve"),CONCATENATE("R2C",'Mapa final'!$S$11),"")</f>
        <v/>
      </c>
      <c r="U17" s="52" t="str">
        <f>IF(AND('Mapa final'!$AD$11="Alta",'Mapa final'!$AF$11="Leve"),CONCATENATE("R2C",'Mapa final'!$S$11),"")</f>
        <v/>
      </c>
      <c r="V17" s="38" t="str">
        <f>IF(AND('Mapa final'!$AD$11="Muy Alta",'Mapa final'!$AF$11="Leve"),CONCATENATE("R2C",'Mapa final'!$S$11),"")</f>
        <v/>
      </c>
      <c r="W17" s="186" t="str">
        <f>IF(AND('Mapa final'!$AD$11="Muy Alta",'Mapa final'!$AF$11="Leve"),CONCATENATE("R2C",'Mapa final'!$S$11),"")</f>
        <v/>
      </c>
      <c r="X17" s="186" t="str">
        <f>IF(AND('Mapa final'!$AD$11="Muy Alta",'Mapa final'!$AF$11="Leve"),CONCATENATE("R2C",'Mapa final'!$S$11),"")</f>
        <v/>
      </c>
      <c r="Y17" s="186" t="str">
        <f>IF(AND('Mapa final'!$AD$11="Muy Alta",'Mapa final'!$AF$11="Leve"),CONCATENATE("R2C",'Mapa final'!$S$11),"")</f>
        <v/>
      </c>
      <c r="Z17" s="186" t="str">
        <f>IF(AND('Mapa final'!$AD$11="Muy Alta",'Mapa final'!$AF$11="Leve"),CONCATENATE("R2C",'Mapa final'!$S$11),"")</f>
        <v/>
      </c>
      <c r="AA17" s="39" t="str">
        <f>IF(AND('Mapa final'!$AD$11="Muy Alta",'Mapa final'!$AF$11="Leve"),CONCATENATE("R2C",'Mapa final'!$S$11),"")</f>
        <v/>
      </c>
      <c r="AB17" s="38" t="str">
        <f>IF(AND('Mapa final'!$AD$11="Muy Alta",'Mapa final'!$AF$11="Leve"),CONCATENATE("R2C",'Mapa final'!$S$11),"")</f>
        <v/>
      </c>
      <c r="AC17" s="186" t="str">
        <f>IF(AND('Mapa final'!$AD$11="Muy Alta",'Mapa final'!$AF$11="Leve"),CONCATENATE("R2C",'Mapa final'!$S$11),"")</f>
        <v/>
      </c>
      <c r="AD17" s="186" t="str">
        <f>IF(AND('Mapa final'!$AD$11="Muy Alta",'Mapa final'!$AF$11="Leve"),CONCATENATE("R2C",'Mapa final'!$S$11),"")</f>
        <v/>
      </c>
      <c r="AE17" s="186" t="str">
        <f>IF(AND('Mapa final'!$AD$11="Muy Alta",'Mapa final'!$AF$11="Leve"),CONCATENATE("R2C",'Mapa final'!$S$11),"")</f>
        <v/>
      </c>
      <c r="AF17" s="186" t="str">
        <f>IF(AND('Mapa final'!$AD$11="Muy Alta",'Mapa final'!$AF$11="Leve"),CONCATENATE("R2C",'Mapa final'!$S$11),"")</f>
        <v/>
      </c>
      <c r="AG17" s="39" t="str">
        <f>IF(AND('Mapa final'!$AD$11="Muy Alta",'Mapa final'!$AF$11="Leve"),CONCATENATE("R2C",'Mapa final'!$S$11),"")</f>
        <v/>
      </c>
      <c r="AH17" s="40" t="str">
        <f>IF(AND('Mapa final'!$AD$11="Muy Alta",'Mapa final'!$AF$11="Catastrófico"),CONCATENATE("R2C",'Mapa final'!$S$11),"")</f>
        <v/>
      </c>
      <c r="AI17" s="189" t="str">
        <f>IF(AND('Mapa final'!$AD$11="Muy Alta",'Mapa final'!$AF$11="Catastrófico"),CONCATENATE("R2C",'Mapa final'!$S$11),"")</f>
        <v/>
      </c>
      <c r="AJ17" s="189" t="str">
        <f>IF(AND('Mapa final'!$AD$11="Muy Alta",'Mapa final'!$AF$11="Catastrófico"),CONCATENATE("R2C",'Mapa final'!$S$11),"")</f>
        <v/>
      </c>
      <c r="AK17" s="189" t="str">
        <f>IF(AND('Mapa final'!$AD$11="Muy Alta",'Mapa final'!$AF$11="Catastrófico"),CONCATENATE("R2C",'Mapa final'!$S$11),"")</f>
        <v/>
      </c>
      <c r="AL17" s="189" t="str">
        <f>IF(AND('Mapa final'!$AD$11="Muy Alta",'Mapa final'!$AF$11="Catastrófico"),CONCATENATE("R2C",'Mapa final'!$S$11),"")</f>
        <v/>
      </c>
      <c r="AM17" s="41" t="str">
        <f>IF(AND('Mapa final'!$AD$11="Muy Alta",'Mapa final'!$AF$11="Catastrófico"),CONCATENATE("R2C",'Mapa final'!$S$11),"")</f>
        <v/>
      </c>
      <c r="AN17" s="64"/>
      <c r="AO17" s="378"/>
      <c r="AP17" s="379"/>
      <c r="AQ17" s="379"/>
      <c r="AR17" s="379"/>
      <c r="AS17" s="379"/>
      <c r="AT17" s="380"/>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row>
    <row r="18" spans="1:76" ht="15" customHeight="1" x14ac:dyDescent="0.25">
      <c r="A18" s="64"/>
      <c r="B18" s="327"/>
      <c r="C18" s="327"/>
      <c r="D18" s="328"/>
      <c r="E18" s="368"/>
      <c r="F18" s="369"/>
      <c r="G18" s="369"/>
      <c r="H18" s="369"/>
      <c r="I18" s="369"/>
      <c r="J18" s="51" t="str">
        <f>IF(AND('Mapa final'!$AD$11="Alta",'Mapa final'!$AF$11="Leve"),CONCATENATE("R2C",'Mapa final'!$S$11),"")</f>
        <v/>
      </c>
      <c r="K18" s="187" t="str">
        <f>IF(AND('Mapa final'!$AD$11="Alta",'Mapa final'!$AF$11="Leve"),CONCATENATE("R2C",'Mapa final'!$S$11),"")</f>
        <v/>
      </c>
      <c r="L18" s="187" t="str">
        <f>IF(AND('Mapa final'!$AD$11="Alta",'Mapa final'!$AF$11="Leve"),CONCATENATE("R2C",'Mapa final'!$S$11),"")</f>
        <v/>
      </c>
      <c r="M18" s="187" t="str">
        <f>IF(AND('Mapa final'!$AD$11="Alta",'Mapa final'!$AF$11="Leve"),CONCATENATE("R2C",'Mapa final'!$S$11),"")</f>
        <v/>
      </c>
      <c r="N18" s="187" t="str">
        <f>IF(AND('Mapa final'!$AD$11="Alta",'Mapa final'!$AF$11="Leve"),CONCATENATE("R2C",'Mapa final'!$S$11),"")</f>
        <v/>
      </c>
      <c r="O18" s="52" t="str">
        <f>IF(AND('Mapa final'!$AD$11="Alta",'Mapa final'!$AF$11="Leve"),CONCATENATE("R2C",'Mapa final'!$S$11),"")</f>
        <v/>
      </c>
      <c r="P18" s="51" t="str">
        <f>IF(AND('Mapa final'!$AD$11="Alta",'Mapa final'!$AF$11="Leve"),CONCATENATE("R2C",'Mapa final'!$S$11),"")</f>
        <v/>
      </c>
      <c r="Q18" s="187" t="str">
        <f>IF(AND('Mapa final'!$AD$11="Alta",'Mapa final'!$AF$11="Leve"),CONCATENATE("R2C",'Mapa final'!$S$11),"")</f>
        <v/>
      </c>
      <c r="R18" s="187" t="str">
        <f>IF(AND('Mapa final'!$AD$11="Alta",'Mapa final'!$AF$11="Leve"),CONCATENATE("R2C",'Mapa final'!$S$11),"")</f>
        <v/>
      </c>
      <c r="S18" s="187" t="str">
        <f>IF(AND('Mapa final'!$AD$11="Alta",'Mapa final'!$AF$11="Leve"),CONCATENATE("R2C",'Mapa final'!$S$11),"")</f>
        <v/>
      </c>
      <c r="T18" s="187" t="str">
        <f>IF(AND('Mapa final'!$AD$11="Alta",'Mapa final'!$AF$11="Leve"),CONCATENATE("R2C",'Mapa final'!$S$11),"")</f>
        <v/>
      </c>
      <c r="U18" s="52" t="str">
        <f>IF(AND('Mapa final'!$AD$11="Alta",'Mapa final'!$AF$11="Leve"),CONCATENATE("R2C",'Mapa final'!$S$11),"")</f>
        <v/>
      </c>
      <c r="V18" s="38" t="str">
        <f>IF(AND('Mapa final'!$AD$11="Muy Alta",'Mapa final'!$AF$11="Leve"),CONCATENATE("R2C",'Mapa final'!$S$11),"")</f>
        <v/>
      </c>
      <c r="W18" s="186" t="str">
        <f>IF(AND('Mapa final'!$AD$11="Muy Alta",'Mapa final'!$AF$11="Leve"),CONCATENATE("R2C",'Mapa final'!$S$11),"")</f>
        <v/>
      </c>
      <c r="X18" s="186" t="str">
        <f>IF(AND('Mapa final'!$AD$11="Muy Alta",'Mapa final'!$AF$11="Leve"),CONCATENATE("R2C",'Mapa final'!$S$11),"")</f>
        <v/>
      </c>
      <c r="Y18" s="186" t="str">
        <f>IF(AND('Mapa final'!$AD$11="Muy Alta",'Mapa final'!$AF$11="Leve"),CONCATENATE("R2C",'Mapa final'!$S$11),"")</f>
        <v/>
      </c>
      <c r="Z18" s="186" t="str">
        <f>IF(AND('Mapa final'!$AD$11="Muy Alta",'Mapa final'!$AF$11="Leve"),CONCATENATE("R2C",'Mapa final'!$S$11),"")</f>
        <v/>
      </c>
      <c r="AA18" s="39" t="str">
        <f>IF(AND('Mapa final'!$AD$11="Muy Alta",'Mapa final'!$AF$11="Leve"),CONCATENATE("R2C",'Mapa final'!$S$11),"")</f>
        <v/>
      </c>
      <c r="AB18" s="38" t="str">
        <f>IF(AND('Mapa final'!$AD$11="Muy Alta",'Mapa final'!$AF$11="Leve"),CONCATENATE("R2C",'Mapa final'!$S$11),"")</f>
        <v/>
      </c>
      <c r="AC18" s="186" t="str">
        <f>IF(AND('Mapa final'!$AD$11="Muy Alta",'Mapa final'!$AF$11="Leve"),CONCATENATE("R2C",'Mapa final'!$S$11),"")</f>
        <v/>
      </c>
      <c r="AD18" s="186" t="str">
        <f>IF(AND('Mapa final'!$AD$11="Muy Alta",'Mapa final'!$AF$11="Leve"),CONCATENATE("R2C",'Mapa final'!$S$11),"")</f>
        <v/>
      </c>
      <c r="AE18" s="186" t="str">
        <f>IF(AND('Mapa final'!$AD$11="Muy Alta",'Mapa final'!$AF$11="Leve"),CONCATENATE("R2C",'Mapa final'!$S$11),"")</f>
        <v/>
      </c>
      <c r="AF18" s="186" t="str">
        <f>IF(AND('Mapa final'!$AD$11="Muy Alta",'Mapa final'!$AF$11="Leve"),CONCATENATE("R2C",'Mapa final'!$S$11),"")</f>
        <v/>
      </c>
      <c r="AG18" s="39" t="str">
        <f>IF(AND('Mapa final'!$AD$11="Muy Alta",'Mapa final'!$AF$11="Leve"),CONCATENATE("R2C",'Mapa final'!$S$11),"")</f>
        <v/>
      </c>
      <c r="AH18" s="40" t="str">
        <f>IF(AND('Mapa final'!$AD$11="Muy Alta",'Mapa final'!$AF$11="Catastrófico"),CONCATENATE("R2C",'Mapa final'!$S$11),"")</f>
        <v/>
      </c>
      <c r="AI18" s="189" t="str">
        <f>IF(AND('Mapa final'!$AD$11="Muy Alta",'Mapa final'!$AF$11="Catastrófico"),CONCATENATE("R2C",'Mapa final'!$S$11),"")</f>
        <v/>
      </c>
      <c r="AJ18" s="189" t="str">
        <f>IF(AND('Mapa final'!$AD$11="Muy Alta",'Mapa final'!$AF$11="Catastrófico"),CONCATENATE("R2C",'Mapa final'!$S$11),"")</f>
        <v/>
      </c>
      <c r="AK18" s="189" t="str">
        <f>IF(AND('Mapa final'!$AD$11="Muy Alta",'Mapa final'!$AF$11="Catastrófico"),CONCATENATE("R2C",'Mapa final'!$S$11),"")</f>
        <v/>
      </c>
      <c r="AL18" s="189" t="str">
        <f>IF(AND('Mapa final'!$AD$11="Muy Alta",'Mapa final'!$AF$11="Catastrófico"),CONCATENATE("R2C",'Mapa final'!$S$11),"")</f>
        <v/>
      </c>
      <c r="AM18" s="41" t="str">
        <f>IF(AND('Mapa final'!$AD$11="Muy Alta",'Mapa final'!$AF$11="Catastrófico"),CONCATENATE("R2C",'Mapa final'!$S$11),"")</f>
        <v/>
      </c>
      <c r="AN18" s="64"/>
      <c r="AO18" s="378"/>
      <c r="AP18" s="379"/>
      <c r="AQ18" s="379"/>
      <c r="AR18" s="379"/>
      <c r="AS18" s="379"/>
      <c r="AT18" s="380"/>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row>
    <row r="19" spans="1:76" ht="15" customHeight="1" x14ac:dyDescent="0.25">
      <c r="A19" s="64"/>
      <c r="B19" s="327"/>
      <c r="C19" s="327"/>
      <c r="D19" s="328"/>
      <c r="E19" s="368"/>
      <c r="F19" s="369"/>
      <c r="G19" s="369"/>
      <c r="H19" s="369"/>
      <c r="I19" s="369"/>
      <c r="J19" s="51" t="str">
        <f>IF(AND('Mapa final'!$AD$11="Alta",'Mapa final'!$AF$11="Leve"),CONCATENATE("R2C",'Mapa final'!$S$11),"")</f>
        <v/>
      </c>
      <c r="K19" s="187" t="str">
        <f>IF(AND('Mapa final'!$AD$11="Alta",'Mapa final'!$AF$11="Leve"),CONCATENATE("R2C",'Mapa final'!$S$11),"")</f>
        <v/>
      </c>
      <c r="L19" s="187" t="str">
        <f>IF(AND('Mapa final'!$AD$11="Alta",'Mapa final'!$AF$11="Leve"),CONCATENATE("R2C",'Mapa final'!$S$11),"")</f>
        <v/>
      </c>
      <c r="M19" s="187" t="str">
        <f>IF(AND('Mapa final'!$AD$11="Alta",'Mapa final'!$AF$11="Leve"),CONCATENATE("R2C",'Mapa final'!$S$11),"")</f>
        <v/>
      </c>
      <c r="N19" s="187" t="str">
        <f>IF(AND('Mapa final'!$AD$11="Alta",'Mapa final'!$AF$11="Leve"),CONCATENATE("R2C",'Mapa final'!$S$11),"")</f>
        <v/>
      </c>
      <c r="O19" s="52" t="str">
        <f>IF(AND('Mapa final'!$AD$11="Alta",'Mapa final'!$AF$11="Leve"),CONCATENATE("R2C",'Mapa final'!$S$11),"")</f>
        <v/>
      </c>
      <c r="P19" s="51" t="str">
        <f>IF(AND('Mapa final'!$AD$11="Alta",'Mapa final'!$AF$11="Leve"),CONCATENATE("R2C",'Mapa final'!$S$11),"")</f>
        <v/>
      </c>
      <c r="Q19" s="187" t="str">
        <f>IF(AND('Mapa final'!$AD$11="Alta",'Mapa final'!$AF$11="Leve"),CONCATENATE("R2C",'Mapa final'!$S$11),"")</f>
        <v/>
      </c>
      <c r="R19" s="187" t="str">
        <f>IF(AND('Mapa final'!$AD$11="Alta",'Mapa final'!$AF$11="Leve"),CONCATENATE("R2C",'Mapa final'!$S$11),"")</f>
        <v/>
      </c>
      <c r="S19" s="187" t="str">
        <f>IF(AND('Mapa final'!$AD$11="Alta",'Mapa final'!$AF$11="Leve"),CONCATENATE("R2C",'Mapa final'!$S$11),"")</f>
        <v/>
      </c>
      <c r="T19" s="187" t="str">
        <f>IF(AND('Mapa final'!$AD$11="Alta",'Mapa final'!$AF$11="Leve"),CONCATENATE("R2C",'Mapa final'!$S$11),"")</f>
        <v/>
      </c>
      <c r="U19" s="52" t="str">
        <f>IF(AND('Mapa final'!$AD$11="Alta",'Mapa final'!$AF$11="Leve"),CONCATENATE("R2C",'Mapa final'!$S$11),"")</f>
        <v/>
      </c>
      <c r="V19" s="38" t="str">
        <f>IF(AND('Mapa final'!$AD$11="Muy Alta",'Mapa final'!$AF$11="Leve"),CONCATENATE("R2C",'Mapa final'!$S$11),"")</f>
        <v/>
      </c>
      <c r="W19" s="186" t="str">
        <f>IF(AND('Mapa final'!$AD$11="Muy Alta",'Mapa final'!$AF$11="Leve"),CONCATENATE("R2C",'Mapa final'!$S$11),"")</f>
        <v/>
      </c>
      <c r="X19" s="186" t="str">
        <f>IF(AND('Mapa final'!$AD$11="Muy Alta",'Mapa final'!$AF$11="Leve"),CONCATENATE("R2C",'Mapa final'!$S$11),"")</f>
        <v/>
      </c>
      <c r="Y19" s="186" t="str">
        <f>IF(AND('Mapa final'!$AD$11="Muy Alta",'Mapa final'!$AF$11="Leve"),CONCATENATE("R2C",'Mapa final'!$S$11),"")</f>
        <v/>
      </c>
      <c r="Z19" s="186" t="str">
        <f>IF(AND('Mapa final'!$AD$11="Muy Alta",'Mapa final'!$AF$11="Leve"),CONCATENATE("R2C",'Mapa final'!$S$11),"")</f>
        <v/>
      </c>
      <c r="AA19" s="39" t="str">
        <f>IF(AND('Mapa final'!$AD$11="Muy Alta",'Mapa final'!$AF$11="Leve"),CONCATENATE("R2C",'Mapa final'!$S$11),"")</f>
        <v/>
      </c>
      <c r="AB19" s="38" t="str">
        <f>IF(AND('Mapa final'!$AD$11="Muy Alta",'Mapa final'!$AF$11="Leve"),CONCATENATE("R2C",'Mapa final'!$S$11),"")</f>
        <v/>
      </c>
      <c r="AC19" s="186" t="str">
        <f>IF(AND('Mapa final'!$AD$11="Muy Alta",'Mapa final'!$AF$11="Leve"),CONCATENATE("R2C",'Mapa final'!$S$11),"")</f>
        <v/>
      </c>
      <c r="AD19" s="186" t="str">
        <f>IF(AND('Mapa final'!$AD$11="Muy Alta",'Mapa final'!$AF$11="Leve"),CONCATENATE("R2C",'Mapa final'!$S$11),"")</f>
        <v/>
      </c>
      <c r="AE19" s="186" t="str">
        <f>IF(AND('Mapa final'!$AD$11="Muy Alta",'Mapa final'!$AF$11="Leve"),CONCATENATE("R2C",'Mapa final'!$S$11),"")</f>
        <v/>
      </c>
      <c r="AF19" s="186" t="str">
        <f>IF(AND('Mapa final'!$AD$11="Muy Alta",'Mapa final'!$AF$11="Leve"),CONCATENATE("R2C",'Mapa final'!$S$11),"")</f>
        <v/>
      </c>
      <c r="AG19" s="39" t="str">
        <f>IF(AND('Mapa final'!$AD$11="Muy Alta",'Mapa final'!$AF$11="Leve"),CONCATENATE("R2C",'Mapa final'!$S$11),"")</f>
        <v/>
      </c>
      <c r="AH19" s="40" t="str">
        <f>IF(AND('Mapa final'!$AD$11="Muy Alta",'Mapa final'!$AF$11="Catastrófico"),CONCATENATE("R2C",'Mapa final'!$S$11),"")</f>
        <v/>
      </c>
      <c r="AI19" s="189" t="str">
        <f>IF(AND('Mapa final'!$AD$11="Muy Alta",'Mapa final'!$AF$11="Catastrófico"),CONCATENATE("R2C",'Mapa final'!$S$11),"")</f>
        <v/>
      </c>
      <c r="AJ19" s="189" t="str">
        <f>IF(AND('Mapa final'!$AD$11="Muy Alta",'Mapa final'!$AF$11="Catastrófico"),CONCATENATE("R2C",'Mapa final'!$S$11),"")</f>
        <v/>
      </c>
      <c r="AK19" s="189" t="str">
        <f>IF(AND('Mapa final'!$AD$11="Muy Alta",'Mapa final'!$AF$11="Catastrófico"),CONCATENATE("R2C",'Mapa final'!$S$11),"")</f>
        <v/>
      </c>
      <c r="AL19" s="189" t="str">
        <f>IF(AND('Mapa final'!$AD$11="Muy Alta",'Mapa final'!$AF$11="Catastrófico"),CONCATENATE("R2C",'Mapa final'!$S$11),"")</f>
        <v/>
      </c>
      <c r="AM19" s="41" t="str">
        <f>IF(AND('Mapa final'!$AD$11="Muy Alta",'Mapa final'!$AF$11="Catastrófico"),CONCATENATE("R2C",'Mapa final'!$S$11),"")</f>
        <v/>
      </c>
      <c r="AN19" s="64"/>
      <c r="AO19" s="378"/>
      <c r="AP19" s="379"/>
      <c r="AQ19" s="379"/>
      <c r="AR19" s="379"/>
      <c r="AS19" s="379"/>
      <c r="AT19" s="380"/>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row>
    <row r="20" spans="1:76" ht="15" customHeight="1" x14ac:dyDescent="0.25">
      <c r="A20" s="64"/>
      <c r="B20" s="327"/>
      <c r="C20" s="327"/>
      <c r="D20" s="328"/>
      <c r="E20" s="368"/>
      <c r="F20" s="369"/>
      <c r="G20" s="369"/>
      <c r="H20" s="369"/>
      <c r="I20" s="369"/>
      <c r="J20" s="51" t="str">
        <f>IF(AND('Mapa final'!$AD$11="Alta",'Mapa final'!$AF$11="Leve"),CONCATENATE("R2C",'Mapa final'!$S$11),"")</f>
        <v/>
      </c>
      <c r="K20" s="187" t="str">
        <f>IF(AND('Mapa final'!$AD$11="Alta",'Mapa final'!$AF$11="Leve"),CONCATENATE("R2C",'Mapa final'!$S$11),"")</f>
        <v/>
      </c>
      <c r="L20" s="187" t="str">
        <f>IF(AND('Mapa final'!$AD$11="Alta",'Mapa final'!$AF$11="Leve"),CONCATENATE("R2C",'Mapa final'!$S$11),"")</f>
        <v/>
      </c>
      <c r="M20" s="187" t="str">
        <f>IF(AND('Mapa final'!$AD$11="Alta",'Mapa final'!$AF$11="Leve"),CONCATENATE("R2C",'Mapa final'!$S$11),"")</f>
        <v/>
      </c>
      <c r="N20" s="187" t="str">
        <f>IF(AND('Mapa final'!$AD$11="Alta",'Mapa final'!$AF$11="Leve"),CONCATENATE("R2C",'Mapa final'!$S$11),"")</f>
        <v/>
      </c>
      <c r="O20" s="52" t="str">
        <f>IF(AND('Mapa final'!$AD$11="Alta",'Mapa final'!$AF$11="Leve"),CONCATENATE("R2C",'Mapa final'!$S$11),"")</f>
        <v/>
      </c>
      <c r="P20" s="51" t="str">
        <f>IF(AND('Mapa final'!$AD$11="Alta",'Mapa final'!$AF$11="Leve"),CONCATENATE("R2C",'Mapa final'!$S$11),"")</f>
        <v/>
      </c>
      <c r="Q20" s="187" t="str">
        <f>IF(AND('Mapa final'!$AD$11="Alta",'Mapa final'!$AF$11="Leve"),CONCATENATE("R2C",'Mapa final'!$S$11),"")</f>
        <v/>
      </c>
      <c r="R20" s="187" t="str">
        <f>IF(AND('Mapa final'!$AD$11="Alta",'Mapa final'!$AF$11="Leve"),CONCATENATE("R2C",'Mapa final'!$S$11),"")</f>
        <v/>
      </c>
      <c r="S20" s="187" t="str">
        <f>IF(AND('Mapa final'!$AD$11="Alta",'Mapa final'!$AF$11="Leve"),CONCATENATE("R2C",'Mapa final'!$S$11),"")</f>
        <v/>
      </c>
      <c r="T20" s="187" t="str">
        <f>IF(AND('Mapa final'!$AD$11="Alta",'Mapa final'!$AF$11="Leve"),CONCATENATE("R2C",'Mapa final'!$S$11),"")</f>
        <v/>
      </c>
      <c r="U20" s="52" t="str">
        <f>IF(AND('Mapa final'!$AD$11="Alta",'Mapa final'!$AF$11="Leve"),CONCATENATE("R2C",'Mapa final'!$S$11),"")</f>
        <v/>
      </c>
      <c r="V20" s="38" t="str">
        <f>IF(AND('Mapa final'!$AD$11="Muy Alta",'Mapa final'!$AF$11="Leve"),CONCATENATE("R2C",'Mapa final'!$S$11),"")</f>
        <v/>
      </c>
      <c r="W20" s="186" t="str">
        <f>IF(AND('Mapa final'!$AD$11="Muy Alta",'Mapa final'!$AF$11="Leve"),CONCATENATE("R2C",'Mapa final'!$S$11),"")</f>
        <v/>
      </c>
      <c r="X20" s="186" t="str">
        <f>IF(AND('Mapa final'!$AD$11="Muy Alta",'Mapa final'!$AF$11="Leve"),CONCATENATE("R2C",'Mapa final'!$S$11),"")</f>
        <v/>
      </c>
      <c r="Y20" s="186" t="str">
        <f>IF(AND('Mapa final'!$AD$11="Muy Alta",'Mapa final'!$AF$11="Leve"),CONCATENATE("R2C",'Mapa final'!$S$11),"")</f>
        <v/>
      </c>
      <c r="Z20" s="186" t="str">
        <f>IF(AND('Mapa final'!$AD$11="Muy Alta",'Mapa final'!$AF$11="Leve"),CONCATENATE("R2C",'Mapa final'!$S$11),"")</f>
        <v/>
      </c>
      <c r="AA20" s="39" t="str">
        <f>IF(AND('Mapa final'!$AD$11="Muy Alta",'Mapa final'!$AF$11="Leve"),CONCATENATE("R2C",'Mapa final'!$S$11),"")</f>
        <v/>
      </c>
      <c r="AB20" s="38" t="str">
        <f>IF(AND('Mapa final'!$AD$11="Muy Alta",'Mapa final'!$AF$11="Leve"),CONCATENATE("R2C",'Mapa final'!$S$11),"")</f>
        <v/>
      </c>
      <c r="AC20" s="186" t="str">
        <f>IF(AND('Mapa final'!$AD$11="Muy Alta",'Mapa final'!$AF$11="Leve"),CONCATENATE("R2C",'Mapa final'!$S$11),"")</f>
        <v/>
      </c>
      <c r="AD20" s="186" t="str">
        <f>IF(AND('Mapa final'!$AD$11="Muy Alta",'Mapa final'!$AF$11="Leve"),CONCATENATE("R2C",'Mapa final'!$S$11),"")</f>
        <v/>
      </c>
      <c r="AE20" s="186" t="str">
        <f>IF(AND('Mapa final'!$AD$11="Muy Alta",'Mapa final'!$AF$11="Leve"),CONCATENATE("R2C",'Mapa final'!$S$11),"")</f>
        <v/>
      </c>
      <c r="AF20" s="186" t="str">
        <f>IF(AND('Mapa final'!$AD$11="Muy Alta",'Mapa final'!$AF$11="Leve"),CONCATENATE("R2C",'Mapa final'!$S$11),"")</f>
        <v/>
      </c>
      <c r="AG20" s="39" t="str">
        <f>IF(AND('Mapa final'!$AD$11="Muy Alta",'Mapa final'!$AF$11="Leve"),CONCATENATE("R2C",'Mapa final'!$S$11),"")</f>
        <v/>
      </c>
      <c r="AH20" s="40" t="str">
        <f>IF(AND('Mapa final'!$AD$11="Muy Alta",'Mapa final'!$AF$11="Catastrófico"),CONCATENATE("R2C",'Mapa final'!$S$11),"")</f>
        <v/>
      </c>
      <c r="AI20" s="189" t="str">
        <f>IF(AND('Mapa final'!$AD$11="Muy Alta",'Mapa final'!$AF$11="Catastrófico"),CONCATENATE("R2C",'Mapa final'!$S$11),"")</f>
        <v/>
      </c>
      <c r="AJ20" s="189" t="str">
        <f>IF(AND('Mapa final'!$AD$11="Muy Alta",'Mapa final'!$AF$11="Catastrófico"),CONCATENATE("R2C",'Mapa final'!$S$11),"")</f>
        <v/>
      </c>
      <c r="AK20" s="189" t="str">
        <f>IF(AND('Mapa final'!$AD$11="Muy Alta",'Mapa final'!$AF$11="Catastrófico"),CONCATENATE("R2C",'Mapa final'!$S$11),"")</f>
        <v/>
      </c>
      <c r="AL20" s="189" t="str">
        <f>IF(AND('Mapa final'!$AD$11="Muy Alta",'Mapa final'!$AF$11="Catastrófico"),CONCATENATE("R2C",'Mapa final'!$S$11),"")</f>
        <v/>
      </c>
      <c r="AM20" s="41" t="str">
        <f>IF(AND('Mapa final'!$AD$11="Muy Alta",'Mapa final'!$AF$11="Catastrófico"),CONCATENATE("R2C",'Mapa final'!$S$11),"")</f>
        <v/>
      </c>
      <c r="AN20" s="64"/>
      <c r="AO20" s="378"/>
      <c r="AP20" s="379"/>
      <c r="AQ20" s="379"/>
      <c r="AR20" s="379"/>
      <c r="AS20" s="379"/>
      <c r="AT20" s="380"/>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row>
    <row r="21" spans="1:76" ht="15" customHeight="1" x14ac:dyDescent="0.25">
      <c r="A21" s="64"/>
      <c r="B21" s="327"/>
      <c r="C21" s="327"/>
      <c r="D21" s="328"/>
      <c r="E21" s="368"/>
      <c r="F21" s="369"/>
      <c r="G21" s="369"/>
      <c r="H21" s="369"/>
      <c r="I21" s="369"/>
      <c r="J21" s="51" t="str">
        <f>IF(AND('Mapa final'!$AD$11="Alta",'Mapa final'!$AF$11="Leve"),CONCATENATE("R2C",'Mapa final'!$S$11),"")</f>
        <v/>
      </c>
      <c r="K21" s="187" t="str">
        <f>IF(AND('Mapa final'!$AD$11="Alta",'Mapa final'!$AF$11="Leve"),CONCATENATE("R2C",'Mapa final'!$S$11),"")</f>
        <v/>
      </c>
      <c r="L21" s="187" t="str">
        <f>IF(AND('Mapa final'!$AD$11="Alta",'Mapa final'!$AF$11="Leve"),CONCATENATE("R2C",'Mapa final'!$S$11),"")</f>
        <v/>
      </c>
      <c r="M21" s="187" t="str">
        <f>IF(AND('Mapa final'!$AD$11="Alta",'Mapa final'!$AF$11="Leve"),CONCATENATE("R2C",'Mapa final'!$S$11),"")</f>
        <v/>
      </c>
      <c r="N21" s="187" t="str">
        <f>IF(AND('Mapa final'!$AD$11="Alta",'Mapa final'!$AF$11="Leve"),CONCATENATE("R2C",'Mapa final'!$S$11),"")</f>
        <v/>
      </c>
      <c r="O21" s="52" t="str">
        <f>IF(AND('Mapa final'!$AD$11="Alta",'Mapa final'!$AF$11="Leve"),CONCATENATE("R2C",'Mapa final'!$S$11),"")</f>
        <v/>
      </c>
      <c r="P21" s="51" t="str">
        <f>IF(AND('Mapa final'!$AD$11="Alta",'Mapa final'!$AF$11="Leve"),CONCATENATE("R2C",'Mapa final'!$S$11),"")</f>
        <v/>
      </c>
      <c r="Q21" s="187" t="str">
        <f>IF(AND('Mapa final'!$AD$11="Alta",'Mapa final'!$AF$11="Leve"),CONCATENATE("R2C",'Mapa final'!$S$11),"")</f>
        <v/>
      </c>
      <c r="R21" s="187" t="str">
        <f>IF(AND('Mapa final'!$AD$11="Alta",'Mapa final'!$AF$11="Leve"),CONCATENATE("R2C",'Mapa final'!$S$11),"")</f>
        <v/>
      </c>
      <c r="S21" s="187" t="str">
        <f>IF(AND('Mapa final'!$AD$11="Alta",'Mapa final'!$AF$11="Leve"),CONCATENATE("R2C",'Mapa final'!$S$11),"")</f>
        <v/>
      </c>
      <c r="T21" s="187" t="str">
        <f>IF(AND('Mapa final'!$AD$11="Alta",'Mapa final'!$AF$11="Leve"),CONCATENATE("R2C",'Mapa final'!$S$11),"")</f>
        <v/>
      </c>
      <c r="U21" s="52" t="str">
        <f>IF(AND('Mapa final'!$AD$11="Alta",'Mapa final'!$AF$11="Leve"),CONCATENATE("R2C",'Mapa final'!$S$11),"")</f>
        <v/>
      </c>
      <c r="V21" s="38" t="str">
        <f>IF(AND('Mapa final'!$AD$11="Muy Alta",'Mapa final'!$AF$11="Leve"),CONCATENATE("R2C",'Mapa final'!$S$11),"")</f>
        <v/>
      </c>
      <c r="W21" s="186" t="str">
        <f>IF(AND('Mapa final'!$AD$11="Muy Alta",'Mapa final'!$AF$11="Leve"),CONCATENATE("R2C",'Mapa final'!$S$11),"")</f>
        <v/>
      </c>
      <c r="X21" s="186" t="str">
        <f>IF(AND('Mapa final'!$AD$11="Muy Alta",'Mapa final'!$AF$11="Leve"),CONCATENATE("R2C",'Mapa final'!$S$11),"")</f>
        <v/>
      </c>
      <c r="Y21" s="186" t="str">
        <f>IF(AND('Mapa final'!$AD$11="Muy Alta",'Mapa final'!$AF$11="Leve"),CONCATENATE("R2C",'Mapa final'!$S$11),"")</f>
        <v/>
      </c>
      <c r="Z21" s="186" t="str">
        <f>IF(AND('Mapa final'!$AD$11="Muy Alta",'Mapa final'!$AF$11="Leve"),CONCATENATE("R2C",'Mapa final'!$S$11),"")</f>
        <v/>
      </c>
      <c r="AA21" s="39" t="str">
        <f>IF(AND('Mapa final'!$AD$11="Muy Alta",'Mapa final'!$AF$11="Leve"),CONCATENATE("R2C",'Mapa final'!$S$11),"")</f>
        <v/>
      </c>
      <c r="AB21" s="38" t="str">
        <f>IF(AND('Mapa final'!$AD$11="Muy Alta",'Mapa final'!$AF$11="Leve"),CONCATENATE("R2C",'Mapa final'!$S$11),"")</f>
        <v/>
      </c>
      <c r="AC21" s="186" t="str">
        <f>IF(AND('Mapa final'!$AD$11="Muy Alta",'Mapa final'!$AF$11="Leve"),CONCATENATE("R2C",'Mapa final'!$S$11),"")</f>
        <v/>
      </c>
      <c r="AD21" s="186" t="str">
        <f>IF(AND('Mapa final'!$AD$11="Muy Alta",'Mapa final'!$AF$11="Leve"),CONCATENATE("R2C",'Mapa final'!$S$11),"")</f>
        <v/>
      </c>
      <c r="AE21" s="186" t="str">
        <f>IF(AND('Mapa final'!$AD$11="Muy Alta",'Mapa final'!$AF$11="Leve"),CONCATENATE("R2C",'Mapa final'!$S$11),"")</f>
        <v/>
      </c>
      <c r="AF21" s="186" t="str">
        <f>IF(AND('Mapa final'!$AD$11="Muy Alta",'Mapa final'!$AF$11="Leve"),CONCATENATE("R2C",'Mapa final'!$S$11),"")</f>
        <v/>
      </c>
      <c r="AG21" s="39" t="str">
        <f>IF(AND('Mapa final'!$AD$11="Muy Alta",'Mapa final'!$AF$11="Leve"),CONCATENATE("R2C",'Mapa final'!$S$11),"")</f>
        <v/>
      </c>
      <c r="AH21" s="40" t="str">
        <f>IF(AND('Mapa final'!$AD$11="Muy Alta",'Mapa final'!$AF$11="Catastrófico"),CONCATENATE("R2C",'Mapa final'!$S$11),"")</f>
        <v/>
      </c>
      <c r="AI21" s="189" t="str">
        <f>IF(AND('Mapa final'!$AD$11="Muy Alta",'Mapa final'!$AF$11="Catastrófico"),CONCATENATE("R2C",'Mapa final'!$S$11),"")</f>
        <v/>
      </c>
      <c r="AJ21" s="189" t="str">
        <f>IF(AND('Mapa final'!$AD$11="Muy Alta",'Mapa final'!$AF$11="Catastrófico"),CONCATENATE("R2C",'Mapa final'!$S$11),"")</f>
        <v/>
      </c>
      <c r="AK21" s="189" t="str">
        <f>IF(AND('Mapa final'!$AD$11="Muy Alta",'Mapa final'!$AF$11="Catastrófico"),CONCATENATE("R2C",'Mapa final'!$S$11),"")</f>
        <v/>
      </c>
      <c r="AL21" s="189" t="str">
        <f>IF(AND('Mapa final'!$AD$11="Muy Alta",'Mapa final'!$AF$11="Catastrófico"),CONCATENATE("R2C",'Mapa final'!$S$11),"")</f>
        <v/>
      </c>
      <c r="AM21" s="41" t="str">
        <f>IF(AND('Mapa final'!$AD$11="Muy Alta",'Mapa final'!$AF$11="Catastrófico"),CONCATENATE("R2C",'Mapa final'!$S$11),"")</f>
        <v/>
      </c>
      <c r="AN21" s="64"/>
      <c r="AO21" s="378"/>
      <c r="AP21" s="379"/>
      <c r="AQ21" s="379"/>
      <c r="AR21" s="379"/>
      <c r="AS21" s="379"/>
      <c r="AT21" s="380"/>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row>
    <row r="22" spans="1:76" ht="15" customHeight="1" x14ac:dyDescent="0.25">
      <c r="A22" s="64"/>
      <c r="B22" s="327"/>
      <c r="C22" s="327"/>
      <c r="D22" s="328"/>
      <c r="E22" s="368"/>
      <c r="F22" s="369"/>
      <c r="G22" s="369"/>
      <c r="H22" s="369"/>
      <c r="I22" s="369"/>
      <c r="J22" s="51" t="str">
        <f>IF(AND('Mapa final'!$AD$11="Alta",'Mapa final'!$AF$11="Leve"),CONCATENATE("R2C",'Mapa final'!$S$11),"")</f>
        <v/>
      </c>
      <c r="K22" s="187" t="str">
        <f>IF(AND('Mapa final'!$AD$11="Alta",'Mapa final'!$AF$11="Leve"),CONCATENATE("R2C",'Mapa final'!$S$11),"")</f>
        <v/>
      </c>
      <c r="L22" s="187" t="str">
        <f>IF(AND('Mapa final'!$AD$11="Alta",'Mapa final'!$AF$11="Leve"),CONCATENATE("R2C",'Mapa final'!$S$11),"")</f>
        <v/>
      </c>
      <c r="M22" s="187" t="str">
        <f>IF(AND('Mapa final'!$AD$11="Alta",'Mapa final'!$AF$11="Leve"),CONCATENATE("R2C",'Mapa final'!$S$11),"")</f>
        <v/>
      </c>
      <c r="N22" s="187" t="str">
        <f>IF(AND('Mapa final'!$AD$11="Alta",'Mapa final'!$AF$11="Leve"),CONCATENATE("R2C",'Mapa final'!$S$11),"")</f>
        <v/>
      </c>
      <c r="O22" s="52" t="str">
        <f>IF(AND('Mapa final'!$AD$11="Alta",'Mapa final'!$AF$11="Leve"),CONCATENATE("R2C",'Mapa final'!$S$11),"")</f>
        <v/>
      </c>
      <c r="P22" s="51" t="str">
        <f>IF(AND('Mapa final'!$AD$11="Alta",'Mapa final'!$AF$11="Leve"),CONCATENATE("R2C",'Mapa final'!$S$11),"")</f>
        <v/>
      </c>
      <c r="Q22" s="187" t="str">
        <f>IF(AND('Mapa final'!$AD$11="Alta",'Mapa final'!$AF$11="Leve"),CONCATENATE("R2C",'Mapa final'!$S$11),"")</f>
        <v/>
      </c>
      <c r="R22" s="187" t="str">
        <f>IF(AND('Mapa final'!$AD$11="Alta",'Mapa final'!$AF$11="Leve"),CONCATENATE("R2C",'Mapa final'!$S$11),"")</f>
        <v/>
      </c>
      <c r="S22" s="187" t="str">
        <f>IF(AND('Mapa final'!$AD$11="Alta",'Mapa final'!$AF$11="Leve"),CONCATENATE("R2C",'Mapa final'!$S$11),"")</f>
        <v/>
      </c>
      <c r="T22" s="187" t="str">
        <f>IF(AND('Mapa final'!$AD$11="Alta",'Mapa final'!$AF$11="Leve"),CONCATENATE("R2C",'Mapa final'!$S$11),"")</f>
        <v/>
      </c>
      <c r="U22" s="52" t="str">
        <f>IF(AND('Mapa final'!$AD$11="Alta",'Mapa final'!$AF$11="Leve"),CONCATENATE("R2C",'Mapa final'!$S$11),"")</f>
        <v/>
      </c>
      <c r="V22" s="38" t="str">
        <f>IF(AND('Mapa final'!$AD$11="Muy Alta",'Mapa final'!$AF$11="Leve"),CONCATENATE("R2C",'Mapa final'!$S$11),"")</f>
        <v/>
      </c>
      <c r="W22" s="186" t="str">
        <f>IF(AND('Mapa final'!$AD$11="Muy Alta",'Mapa final'!$AF$11="Leve"),CONCATENATE("R2C",'Mapa final'!$S$11),"")</f>
        <v/>
      </c>
      <c r="X22" s="186" t="str">
        <f>IF(AND('Mapa final'!$AD$11="Muy Alta",'Mapa final'!$AF$11="Leve"),CONCATENATE("R2C",'Mapa final'!$S$11),"")</f>
        <v/>
      </c>
      <c r="Y22" s="186" t="str">
        <f>IF(AND('Mapa final'!$AD$11="Muy Alta",'Mapa final'!$AF$11="Leve"),CONCATENATE("R2C",'Mapa final'!$S$11),"")</f>
        <v/>
      </c>
      <c r="Z22" s="186" t="str">
        <f>IF(AND('Mapa final'!$AD$11="Muy Alta",'Mapa final'!$AF$11="Leve"),CONCATENATE("R2C",'Mapa final'!$S$11),"")</f>
        <v/>
      </c>
      <c r="AA22" s="39" t="str">
        <f>IF(AND('Mapa final'!$AD$11="Muy Alta",'Mapa final'!$AF$11="Leve"),CONCATENATE("R2C",'Mapa final'!$S$11),"")</f>
        <v/>
      </c>
      <c r="AB22" s="38" t="str">
        <f>IF(AND('Mapa final'!$AD$11="Muy Alta",'Mapa final'!$AF$11="Leve"),CONCATENATE("R2C",'Mapa final'!$S$11),"")</f>
        <v/>
      </c>
      <c r="AC22" s="186" t="str">
        <f>IF(AND('Mapa final'!$AD$11="Muy Alta",'Mapa final'!$AF$11="Leve"),CONCATENATE("R2C",'Mapa final'!$S$11),"")</f>
        <v/>
      </c>
      <c r="AD22" s="186" t="str">
        <f>IF(AND('Mapa final'!$AD$11="Muy Alta",'Mapa final'!$AF$11="Leve"),CONCATENATE("R2C",'Mapa final'!$S$11),"")</f>
        <v/>
      </c>
      <c r="AE22" s="186" t="str">
        <f>IF(AND('Mapa final'!$AD$11="Muy Alta",'Mapa final'!$AF$11="Leve"),CONCATENATE("R2C",'Mapa final'!$S$11),"")</f>
        <v/>
      </c>
      <c r="AF22" s="186" t="str">
        <f>IF(AND('Mapa final'!$AD$11="Muy Alta",'Mapa final'!$AF$11="Leve"),CONCATENATE("R2C",'Mapa final'!$S$11),"")</f>
        <v/>
      </c>
      <c r="AG22" s="39" t="str">
        <f>IF(AND('Mapa final'!$AD$11="Muy Alta",'Mapa final'!$AF$11="Leve"),CONCATENATE("R2C",'Mapa final'!$S$11),"")</f>
        <v/>
      </c>
      <c r="AH22" s="40" t="str">
        <f>IF(AND('Mapa final'!$AD$11="Muy Alta",'Mapa final'!$AF$11="Catastrófico"),CONCATENATE("R2C",'Mapa final'!$S$11),"")</f>
        <v/>
      </c>
      <c r="AI22" s="189" t="str">
        <f>IF(AND('Mapa final'!$AD$11="Muy Alta",'Mapa final'!$AF$11="Catastrófico"),CONCATENATE("R2C",'Mapa final'!$S$11),"")</f>
        <v/>
      </c>
      <c r="AJ22" s="189" t="str">
        <f>IF(AND('Mapa final'!$AD$11="Muy Alta",'Mapa final'!$AF$11="Catastrófico"),CONCATENATE("R2C",'Mapa final'!$S$11),"")</f>
        <v/>
      </c>
      <c r="AK22" s="189" t="str">
        <f>IF(AND('Mapa final'!$AD$11="Muy Alta",'Mapa final'!$AF$11="Catastrófico"),CONCATENATE("R2C",'Mapa final'!$S$11),"")</f>
        <v/>
      </c>
      <c r="AL22" s="189" t="str">
        <f>IF(AND('Mapa final'!$AD$11="Muy Alta",'Mapa final'!$AF$11="Catastrófico"),CONCATENATE("R2C",'Mapa final'!$S$11),"")</f>
        <v/>
      </c>
      <c r="AM22" s="41" t="str">
        <f>IF(AND('Mapa final'!$AD$11="Muy Alta",'Mapa final'!$AF$11="Catastrófico"),CONCATENATE("R2C",'Mapa final'!$S$11),"")</f>
        <v/>
      </c>
      <c r="AN22" s="64"/>
      <c r="AO22" s="378"/>
      <c r="AP22" s="379"/>
      <c r="AQ22" s="379"/>
      <c r="AR22" s="379"/>
      <c r="AS22" s="379"/>
      <c r="AT22" s="380"/>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row>
    <row r="23" spans="1:76" ht="15" customHeight="1" x14ac:dyDescent="0.25">
      <c r="A23" s="64"/>
      <c r="B23" s="327"/>
      <c r="C23" s="327"/>
      <c r="D23" s="328"/>
      <c r="E23" s="368"/>
      <c r="F23" s="369"/>
      <c r="G23" s="369"/>
      <c r="H23" s="369"/>
      <c r="I23" s="369"/>
      <c r="J23" s="51" t="str">
        <f>IF(AND('Mapa final'!$AD$11="Alta",'Mapa final'!$AF$11="Leve"),CONCATENATE("R2C",'Mapa final'!$S$11),"")</f>
        <v/>
      </c>
      <c r="K23" s="187" t="str">
        <f>IF(AND('Mapa final'!$AD$11="Alta",'Mapa final'!$AF$11="Leve"),CONCATENATE("R2C",'Mapa final'!$S$11),"")</f>
        <v/>
      </c>
      <c r="L23" s="187" t="str">
        <f>IF(AND('Mapa final'!$AD$11="Alta",'Mapa final'!$AF$11="Leve"),CONCATENATE("R2C",'Mapa final'!$S$11),"")</f>
        <v/>
      </c>
      <c r="M23" s="187" t="str">
        <f>IF(AND('Mapa final'!$AD$11="Alta",'Mapa final'!$AF$11="Leve"),CONCATENATE("R2C",'Mapa final'!$S$11),"")</f>
        <v/>
      </c>
      <c r="N23" s="187" t="str">
        <f>IF(AND('Mapa final'!$AD$11="Alta",'Mapa final'!$AF$11="Leve"),CONCATENATE("R2C",'Mapa final'!$S$11),"")</f>
        <v/>
      </c>
      <c r="O23" s="52" t="str">
        <f>IF(AND('Mapa final'!$AD$11="Alta",'Mapa final'!$AF$11="Leve"),CONCATENATE("R2C",'Mapa final'!$S$11),"")</f>
        <v/>
      </c>
      <c r="P23" s="51" t="str">
        <f>IF(AND('Mapa final'!$AD$11="Alta",'Mapa final'!$AF$11="Leve"),CONCATENATE("R2C",'Mapa final'!$S$11),"")</f>
        <v/>
      </c>
      <c r="Q23" s="187" t="str">
        <f>IF(AND('Mapa final'!$AD$11="Alta",'Mapa final'!$AF$11="Leve"),CONCATENATE("R2C",'Mapa final'!$S$11),"")</f>
        <v/>
      </c>
      <c r="R23" s="187" t="str">
        <f>IF(AND('Mapa final'!$AD$11="Alta",'Mapa final'!$AF$11="Leve"),CONCATENATE("R2C",'Mapa final'!$S$11),"")</f>
        <v/>
      </c>
      <c r="S23" s="187" t="str">
        <f>IF(AND('Mapa final'!$AD$11="Alta",'Mapa final'!$AF$11="Leve"),CONCATENATE("R2C",'Mapa final'!$S$11),"")</f>
        <v/>
      </c>
      <c r="T23" s="187" t="str">
        <f>IF(AND('Mapa final'!$AD$11="Alta",'Mapa final'!$AF$11="Leve"),CONCATENATE("R2C",'Mapa final'!$S$11),"")</f>
        <v/>
      </c>
      <c r="U23" s="52" t="str">
        <f>IF(AND('Mapa final'!$AD$11="Alta",'Mapa final'!$AF$11="Leve"),CONCATENATE("R2C",'Mapa final'!$S$11),"")</f>
        <v/>
      </c>
      <c r="V23" s="38" t="str">
        <f>IF(AND('Mapa final'!$AD$11="Muy Alta",'Mapa final'!$AF$11="Leve"),CONCATENATE("R2C",'Mapa final'!$S$11),"")</f>
        <v/>
      </c>
      <c r="W23" s="186" t="str">
        <f>IF(AND('Mapa final'!$AD$11="Muy Alta",'Mapa final'!$AF$11="Leve"),CONCATENATE("R2C",'Mapa final'!$S$11),"")</f>
        <v/>
      </c>
      <c r="X23" s="186" t="str">
        <f>IF(AND('Mapa final'!$AD$11="Muy Alta",'Mapa final'!$AF$11="Leve"),CONCATENATE("R2C",'Mapa final'!$S$11),"")</f>
        <v/>
      </c>
      <c r="Y23" s="186" t="str">
        <f>IF(AND('Mapa final'!$AD$11="Muy Alta",'Mapa final'!$AF$11="Leve"),CONCATENATE("R2C",'Mapa final'!$S$11),"")</f>
        <v/>
      </c>
      <c r="Z23" s="186" t="str">
        <f>IF(AND('Mapa final'!$AD$11="Muy Alta",'Mapa final'!$AF$11="Leve"),CONCATENATE("R2C",'Mapa final'!$S$11),"")</f>
        <v/>
      </c>
      <c r="AA23" s="39" t="str">
        <f>IF(AND('Mapa final'!$AD$11="Muy Alta",'Mapa final'!$AF$11="Leve"),CONCATENATE("R2C",'Mapa final'!$S$11),"")</f>
        <v/>
      </c>
      <c r="AB23" s="38" t="str">
        <f>IF(AND('Mapa final'!$AD$11="Muy Alta",'Mapa final'!$AF$11="Leve"),CONCATENATE("R2C",'Mapa final'!$S$11),"")</f>
        <v/>
      </c>
      <c r="AC23" s="186" t="str">
        <f>IF(AND('Mapa final'!$AD$11="Muy Alta",'Mapa final'!$AF$11="Leve"),CONCATENATE("R2C",'Mapa final'!$S$11),"")</f>
        <v/>
      </c>
      <c r="AD23" s="186" t="str">
        <f>IF(AND('Mapa final'!$AD$11="Muy Alta",'Mapa final'!$AF$11="Leve"),CONCATENATE("R2C",'Mapa final'!$S$11),"")</f>
        <v/>
      </c>
      <c r="AE23" s="186" t="str">
        <f>IF(AND('Mapa final'!$AD$11="Muy Alta",'Mapa final'!$AF$11="Leve"),CONCATENATE("R2C",'Mapa final'!$S$11),"")</f>
        <v/>
      </c>
      <c r="AF23" s="186" t="str">
        <f>IF(AND('Mapa final'!$AD$11="Muy Alta",'Mapa final'!$AF$11="Leve"),CONCATENATE("R2C",'Mapa final'!$S$11),"")</f>
        <v/>
      </c>
      <c r="AG23" s="39" t="str">
        <f>IF(AND('Mapa final'!$AD$11="Muy Alta",'Mapa final'!$AF$11="Leve"),CONCATENATE("R2C",'Mapa final'!$S$11),"")</f>
        <v/>
      </c>
      <c r="AH23" s="40" t="str">
        <f>IF(AND('Mapa final'!$AD$11="Muy Alta",'Mapa final'!$AF$11="Catastrófico"),CONCATENATE("R2C",'Mapa final'!$S$11),"")</f>
        <v/>
      </c>
      <c r="AI23" s="189" t="str">
        <f>IF(AND('Mapa final'!$AD$11="Muy Alta",'Mapa final'!$AF$11="Catastrófico"),CONCATENATE("R2C",'Mapa final'!$S$11),"")</f>
        <v/>
      </c>
      <c r="AJ23" s="189" t="str">
        <f>IF(AND('Mapa final'!$AD$11="Muy Alta",'Mapa final'!$AF$11="Catastrófico"),CONCATENATE("R2C",'Mapa final'!$S$11),"")</f>
        <v/>
      </c>
      <c r="AK23" s="189" t="str">
        <f>IF(AND('Mapa final'!$AD$11="Muy Alta",'Mapa final'!$AF$11="Catastrófico"),CONCATENATE("R2C",'Mapa final'!$S$11),"")</f>
        <v/>
      </c>
      <c r="AL23" s="189" t="str">
        <f>IF(AND('Mapa final'!$AD$11="Muy Alta",'Mapa final'!$AF$11="Catastrófico"),CONCATENATE("R2C",'Mapa final'!$S$11),"")</f>
        <v/>
      </c>
      <c r="AM23" s="41" t="str">
        <f>IF(AND('Mapa final'!$AD$11="Muy Alta",'Mapa final'!$AF$11="Catastrófico"),CONCATENATE("R2C",'Mapa final'!$S$11),"")</f>
        <v/>
      </c>
      <c r="AN23" s="64"/>
      <c r="AO23" s="378"/>
      <c r="AP23" s="379"/>
      <c r="AQ23" s="379"/>
      <c r="AR23" s="379"/>
      <c r="AS23" s="379"/>
      <c r="AT23" s="380"/>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row>
    <row r="24" spans="1:76" ht="15" customHeight="1" x14ac:dyDescent="0.25">
      <c r="A24" s="64"/>
      <c r="B24" s="327"/>
      <c r="C24" s="327"/>
      <c r="D24" s="328"/>
      <c r="E24" s="368"/>
      <c r="F24" s="369"/>
      <c r="G24" s="369"/>
      <c r="H24" s="369"/>
      <c r="I24" s="369"/>
      <c r="J24" s="51" t="str">
        <f>IF(AND('Mapa final'!$AD$11="Alta",'Mapa final'!$AF$11="Leve"),CONCATENATE("R2C",'Mapa final'!$S$11),"")</f>
        <v/>
      </c>
      <c r="K24" s="187" t="str">
        <f>IF(AND('Mapa final'!$AD$11="Alta",'Mapa final'!$AF$11="Leve"),CONCATENATE("R2C",'Mapa final'!$S$11),"")</f>
        <v/>
      </c>
      <c r="L24" s="187" t="str">
        <f>IF(AND('Mapa final'!$AD$11="Alta",'Mapa final'!$AF$11="Leve"),CONCATENATE("R2C",'Mapa final'!$S$11),"")</f>
        <v/>
      </c>
      <c r="M24" s="187" t="str">
        <f>IF(AND('Mapa final'!$AD$11="Alta",'Mapa final'!$AF$11="Leve"),CONCATENATE("R2C",'Mapa final'!$S$11),"")</f>
        <v/>
      </c>
      <c r="N24" s="187" t="str">
        <f>IF(AND('Mapa final'!$AD$11="Alta",'Mapa final'!$AF$11="Leve"),CONCATENATE("R2C",'Mapa final'!$S$11),"")</f>
        <v/>
      </c>
      <c r="O24" s="52" t="str">
        <f>IF(AND('Mapa final'!$AD$11="Alta",'Mapa final'!$AF$11="Leve"),CONCATENATE("R2C",'Mapa final'!$S$11),"")</f>
        <v/>
      </c>
      <c r="P24" s="51" t="str">
        <f>IF(AND('Mapa final'!$AD$11="Alta",'Mapa final'!$AF$11="Leve"),CONCATENATE("R2C",'Mapa final'!$S$11),"")</f>
        <v/>
      </c>
      <c r="Q24" s="187" t="str">
        <f>IF(AND('Mapa final'!$AD$11="Alta",'Mapa final'!$AF$11="Leve"),CONCATENATE("R2C",'Mapa final'!$S$11),"")</f>
        <v/>
      </c>
      <c r="R24" s="187" t="str">
        <f>IF(AND('Mapa final'!$AD$11="Alta",'Mapa final'!$AF$11="Leve"),CONCATENATE("R2C",'Mapa final'!$S$11),"")</f>
        <v/>
      </c>
      <c r="S24" s="187" t="str">
        <f>IF(AND('Mapa final'!$AD$11="Alta",'Mapa final'!$AF$11="Leve"),CONCATENATE("R2C",'Mapa final'!$S$11),"")</f>
        <v/>
      </c>
      <c r="T24" s="187" t="str">
        <f>IF(AND('Mapa final'!$AD$11="Alta",'Mapa final'!$AF$11="Leve"),CONCATENATE("R2C",'Mapa final'!$S$11),"")</f>
        <v/>
      </c>
      <c r="U24" s="52" t="str">
        <f>IF(AND('Mapa final'!$AD$11="Alta",'Mapa final'!$AF$11="Leve"),CONCATENATE("R2C",'Mapa final'!$S$11),"")</f>
        <v/>
      </c>
      <c r="V24" s="38" t="str">
        <f>IF(AND('Mapa final'!$AD$11="Muy Alta",'Mapa final'!$AF$11="Leve"),CONCATENATE("R2C",'Mapa final'!$S$11),"")</f>
        <v/>
      </c>
      <c r="W24" s="186" t="str">
        <f>IF(AND('Mapa final'!$AD$11="Muy Alta",'Mapa final'!$AF$11="Leve"),CONCATENATE("R2C",'Mapa final'!$S$11),"")</f>
        <v/>
      </c>
      <c r="X24" s="186" t="str">
        <f>IF(AND('Mapa final'!$AD$11="Muy Alta",'Mapa final'!$AF$11="Leve"),CONCATENATE("R2C",'Mapa final'!$S$11),"")</f>
        <v/>
      </c>
      <c r="Y24" s="186" t="str">
        <f>IF(AND('Mapa final'!$AD$11="Muy Alta",'Mapa final'!$AF$11="Leve"),CONCATENATE("R2C",'Mapa final'!$S$11),"")</f>
        <v/>
      </c>
      <c r="Z24" s="186" t="str">
        <f>IF(AND('Mapa final'!$AD$11="Muy Alta",'Mapa final'!$AF$11="Leve"),CONCATENATE("R2C",'Mapa final'!$S$11),"")</f>
        <v/>
      </c>
      <c r="AA24" s="39" t="str">
        <f>IF(AND('Mapa final'!$AD$11="Muy Alta",'Mapa final'!$AF$11="Leve"),CONCATENATE("R2C",'Mapa final'!$S$11),"")</f>
        <v/>
      </c>
      <c r="AB24" s="38" t="str">
        <f>IF(AND('Mapa final'!$AD$11="Muy Alta",'Mapa final'!$AF$11="Leve"),CONCATENATE("R2C",'Mapa final'!$S$11),"")</f>
        <v/>
      </c>
      <c r="AC24" s="186" t="str">
        <f>IF(AND('Mapa final'!$AD$11="Muy Alta",'Mapa final'!$AF$11="Leve"),CONCATENATE("R2C",'Mapa final'!$S$11),"")</f>
        <v/>
      </c>
      <c r="AD24" s="186" t="str">
        <f>IF(AND('Mapa final'!$AD$11="Muy Alta",'Mapa final'!$AF$11="Leve"),CONCATENATE("R2C",'Mapa final'!$S$11),"")</f>
        <v/>
      </c>
      <c r="AE24" s="186" t="str">
        <f>IF(AND('Mapa final'!$AD$11="Muy Alta",'Mapa final'!$AF$11="Leve"),CONCATENATE("R2C",'Mapa final'!$S$11),"")</f>
        <v/>
      </c>
      <c r="AF24" s="186" t="str">
        <f>IF(AND('Mapa final'!$AD$11="Muy Alta",'Mapa final'!$AF$11="Leve"),CONCATENATE("R2C",'Mapa final'!$S$11),"")</f>
        <v/>
      </c>
      <c r="AG24" s="39" t="str">
        <f>IF(AND('Mapa final'!$AD$11="Muy Alta",'Mapa final'!$AF$11="Leve"),CONCATENATE("R2C",'Mapa final'!$S$11),"")</f>
        <v/>
      </c>
      <c r="AH24" s="40" t="str">
        <f>IF(AND('Mapa final'!$AD$11="Muy Alta",'Mapa final'!$AF$11="Catastrófico"),CONCATENATE("R2C",'Mapa final'!$S$11),"")</f>
        <v/>
      </c>
      <c r="AI24" s="189" t="str">
        <f>IF(AND('Mapa final'!$AD$11="Muy Alta",'Mapa final'!$AF$11="Catastrófico"),CONCATENATE("R2C",'Mapa final'!$S$11),"")</f>
        <v/>
      </c>
      <c r="AJ24" s="189" t="str">
        <f>IF(AND('Mapa final'!$AD$11="Muy Alta",'Mapa final'!$AF$11="Catastrófico"),CONCATENATE("R2C",'Mapa final'!$S$11),"")</f>
        <v/>
      </c>
      <c r="AK24" s="189" t="str">
        <f>IF(AND('Mapa final'!$AD$11="Muy Alta",'Mapa final'!$AF$11="Catastrófico"),CONCATENATE("R2C",'Mapa final'!$S$11),"")</f>
        <v/>
      </c>
      <c r="AL24" s="189" t="str">
        <f>IF(AND('Mapa final'!$AD$11="Muy Alta",'Mapa final'!$AF$11="Catastrófico"),CONCATENATE("R2C",'Mapa final'!$S$11),"")</f>
        <v/>
      </c>
      <c r="AM24" s="41" t="str">
        <f>IF(AND('Mapa final'!$AD$11="Muy Alta",'Mapa final'!$AF$11="Catastrófico"),CONCATENATE("R2C",'Mapa final'!$S$11),"")</f>
        <v/>
      </c>
      <c r="AN24" s="64"/>
      <c r="AO24" s="378"/>
      <c r="AP24" s="379"/>
      <c r="AQ24" s="379"/>
      <c r="AR24" s="379"/>
      <c r="AS24" s="379"/>
      <c r="AT24" s="380"/>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row>
    <row r="25" spans="1:76" ht="15.75" customHeight="1" thickBot="1" x14ac:dyDescent="0.3">
      <c r="A25" s="64"/>
      <c r="B25" s="327"/>
      <c r="C25" s="327"/>
      <c r="D25" s="328"/>
      <c r="E25" s="371"/>
      <c r="F25" s="372"/>
      <c r="G25" s="372"/>
      <c r="H25" s="372"/>
      <c r="I25" s="372"/>
      <c r="J25" s="53" t="str">
        <f>IF(AND('Mapa final'!$AD$11="Alta",'Mapa final'!$AF$11="Leve"),CONCATENATE("R2C",'Mapa final'!$S$11),"")</f>
        <v/>
      </c>
      <c r="K25" s="54" t="str">
        <f>IF(AND('Mapa final'!$AD$11="Alta",'Mapa final'!$AF$11="Leve"),CONCATENATE("R2C",'Mapa final'!$S$11),"")</f>
        <v/>
      </c>
      <c r="L25" s="54" t="str">
        <f>IF(AND('Mapa final'!$AD$11="Alta",'Mapa final'!$AF$11="Leve"),CONCATENATE("R2C",'Mapa final'!$S$11),"")</f>
        <v/>
      </c>
      <c r="M25" s="54" t="str">
        <f>IF(AND('Mapa final'!$AD$11="Alta",'Mapa final'!$AF$11="Leve"),CONCATENATE("R2C",'Mapa final'!$S$11),"")</f>
        <v/>
      </c>
      <c r="N25" s="54" t="str">
        <f>IF(AND('Mapa final'!$AD$11="Alta",'Mapa final'!$AF$11="Leve"),CONCATENATE("R2C",'Mapa final'!$S$11),"")</f>
        <v/>
      </c>
      <c r="O25" s="55" t="str">
        <f>IF(AND('Mapa final'!$AD$11="Alta",'Mapa final'!$AF$11="Leve"),CONCATENATE("R2C",'Mapa final'!$S$11),"")</f>
        <v/>
      </c>
      <c r="P25" s="53" t="str">
        <f>IF(AND('Mapa final'!$AD$11="Alta",'Mapa final'!$AF$11="Leve"),CONCATENATE("R2C",'Mapa final'!$S$11),"")</f>
        <v/>
      </c>
      <c r="Q25" s="54" t="str">
        <f>IF(AND('Mapa final'!$AD$11="Alta",'Mapa final'!$AF$11="Leve"),CONCATENATE("R2C",'Mapa final'!$S$11),"")</f>
        <v/>
      </c>
      <c r="R25" s="54" t="str">
        <f>IF(AND('Mapa final'!$AD$11="Alta",'Mapa final'!$AF$11="Leve"),CONCATENATE("R2C",'Mapa final'!$S$11),"")</f>
        <v/>
      </c>
      <c r="S25" s="54" t="str">
        <f>IF(AND('Mapa final'!$AD$11="Alta",'Mapa final'!$AF$11="Leve"),CONCATENATE("R2C",'Mapa final'!$S$11),"")</f>
        <v/>
      </c>
      <c r="T25" s="54" t="str">
        <f>IF(AND('Mapa final'!$AD$11="Alta",'Mapa final'!$AF$11="Leve"),CONCATENATE("R2C",'Mapa final'!$S$11),"")</f>
        <v/>
      </c>
      <c r="U25" s="55" t="str">
        <f>IF(AND('Mapa final'!$AD$11="Alta",'Mapa final'!$AF$11="Leve"),CONCATENATE("R2C",'Mapa final'!$S$11),"")</f>
        <v/>
      </c>
      <c r="V25" s="42" t="str">
        <f>IF(AND('Mapa final'!$AD$11="Muy Alta",'Mapa final'!$AF$11="Leve"),CONCATENATE("R2C",'Mapa final'!$S$11),"")</f>
        <v/>
      </c>
      <c r="W25" s="43" t="str">
        <f>IF(AND('Mapa final'!$AD$11="Muy Alta",'Mapa final'!$AF$11="Leve"),CONCATENATE("R2C",'Mapa final'!$S$11),"")</f>
        <v/>
      </c>
      <c r="X25" s="43" t="str">
        <f>IF(AND('Mapa final'!$AD$11="Muy Alta",'Mapa final'!$AF$11="Leve"),CONCATENATE("R2C",'Mapa final'!$S$11),"")</f>
        <v/>
      </c>
      <c r="Y25" s="43" t="str">
        <f>IF(AND('Mapa final'!$AD$11="Muy Alta",'Mapa final'!$AF$11="Leve"),CONCATENATE("R2C",'Mapa final'!$S$11),"")</f>
        <v/>
      </c>
      <c r="Z25" s="43" t="str">
        <f>IF(AND('Mapa final'!$AD$11="Muy Alta",'Mapa final'!$AF$11="Leve"),CONCATENATE("R2C",'Mapa final'!$S$11),"")</f>
        <v/>
      </c>
      <c r="AA25" s="44" t="str">
        <f>IF(AND('Mapa final'!$AD$11="Muy Alta",'Mapa final'!$AF$11="Leve"),CONCATENATE("R2C",'Mapa final'!$S$11),"")</f>
        <v/>
      </c>
      <c r="AB25" s="42" t="str">
        <f>IF(AND('Mapa final'!$AD$11="Muy Alta",'Mapa final'!$AF$11="Leve"),CONCATENATE("R2C",'Mapa final'!$S$11),"")</f>
        <v/>
      </c>
      <c r="AC25" s="43" t="str">
        <f>IF(AND('Mapa final'!$AD$11="Muy Alta",'Mapa final'!$AF$11="Leve"),CONCATENATE("R2C",'Mapa final'!$S$11),"")</f>
        <v/>
      </c>
      <c r="AD25" s="43" t="str">
        <f>IF(AND('Mapa final'!$AD$11="Muy Alta",'Mapa final'!$AF$11="Leve"),CONCATENATE("R2C",'Mapa final'!$S$11),"")</f>
        <v/>
      </c>
      <c r="AE25" s="43" t="str">
        <f>IF(AND('Mapa final'!$AD$11="Muy Alta",'Mapa final'!$AF$11="Leve"),CONCATENATE("R2C",'Mapa final'!$S$11),"")</f>
        <v/>
      </c>
      <c r="AF25" s="43" t="str">
        <f>IF(AND('Mapa final'!$AD$11="Muy Alta",'Mapa final'!$AF$11="Leve"),CONCATENATE("R2C",'Mapa final'!$S$11),"")</f>
        <v/>
      </c>
      <c r="AG25" s="44" t="str">
        <f>IF(AND('Mapa final'!$AD$11="Muy Alta",'Mapa final'!$AF$11="Leve"),CONCATENATE("R2C",'Mapa final'!$S$11),"")</f>
        <v/>
      </c>
      <c r="AH25" s="45" t="str">
        <f>IF(AND('Mapa final'!$AD$11="Muy Alta",'Mapa final'!$AF$11="Catastrófico"),CONCATENATE("R2C",'Mapa final'!$S$11),"")</f>
        <v/>
      </c>
      <c r="AI25" s="46" t="str">
        <f>IF(AND('Mapa final'!$AD$11="Muy Alta",'Mapa final'!$AF$11="Catastrófico"),CONCATENATE("R2C",'Mapa final'!$S$11),"")</f>
        <v/>
      </c>
      <c r="AJ25" s="46" t="str">
        <f>IF(AND('Mapa final'!$AD$11="Muy Alta",'Mapa final'!$AF$11="Catastrófico"),CONCATENATE("R2C",'Mapa final'!$S$11),"")</f>
        <v/>
      </c>
      <c r="AK25" s="46" t="str">
        <f>IF(AND('Mapa final'!$AD$11="Muy Alta",'Mapa final'!$AF$11="Catastrófico"),CONCATENATE("R2C",'Mapa final'!$S$11),"")</f>
        <v/>
      </c>
      <c r="AL25" s="46" t="str">
        <f>IF(AND('Mapa final'!$AD$11="Muy Alta",'Mapa final'!$AF$11="Catastrófico"),CONCATENATE("R2C",'Mapa final'!$S$11),"")</f>
        <v/>
      </c>
      <c r="AM25" s="47" t="str">
        <f>IF(AND('Mapa final'!$AD$11="Muy Alta",'Mapa final'!$AF$11="Catastrófico"),CONCATENATE("R2C",'Mapa final'!$S$11),"")</f>
        <v/>
      </c>
      <c r="AN25" s="64"/>
      <c r="AO25" s="381"/>
      <c r="AP25" s="382"/>
      <c r="AQ25" s="382"/>
      <c r="AR25" s="382"/>
      <c r="AS25" s="382"/>
      <c r="AT25" s="383"/>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row>
    <row r="26" spans="1:76" ht="15" customHeight="1" x14ac:dyDescent="0.25">
      <c r="A26" s="64"/>
      <c r="B26" s="327"/>
      <c r="C26" s="327"/>
      <c r="D26" s="328"/>
      <c r="E26" s="365" t="s">
        <v>116</v>
      </c>
      <c r="F26" s="366"/>
      <c r="G26" s="366"/>
      <c r="H26" s="366"/>
      <c r="I26" s="367"/>
      <c r="J26" s="48" t="str">
        <f>IF(AND('Mapa final'!$AD$11="Alta",'Mapa final'!$AF$11="Leve"),CONCATENATE("R2C",'Mapa final'!$S$11),"")</f>
        <v/>
      </c>
      <c r="K26" s="49" t="str">
        <f>IF(AND('Mapa final'!$AD$11="Alta",'Mapa final'!$AF$11="Leve"),CONCATENATE("R2C",'Mapa final'!$S$11),"")</f>
        <v/>
      </c>
      <c r="L26" s="49" t="str">
        <f>IF(AND('Mapa final'!$AD$11="Alta",'Mapa final'!$AF$11="Leve"),CONCATENATE("R2C",'Mapa final'!$S$11),"")</f>
        <v/>
      </c>
      <c r="M26" s="49" t="str">
        <f>IF(AND('Mapa final'!$AD$11="Alta",'Mapa final'!$AF$11="Leve"),CONCATENATE("R2C",'Mapa final'!$S$11),"")</f>
        <v/>
      </c>
      <c r="N26" s="49" t="str">
        <f>IF(AND('Mapa final'!$AD$11="Alta",'Mapa final'!$AF$11="Leve"),CONCATENATE("R2C",'Mapa final'!$S$11),"")</f>
        <v/>
      </c>
      <c r="O26" s="50" t="str">
        <f>IF(AND('Mapa final'!$AD$11="Alta",'Mapa final'!$AF$11="Leve"),CONCATENATE("R2C",'Mapa final'!$S$11),"")</f>
        <v/>
      </c>
      <c r="P26" s="48" t="str">
        <f>IF(AND('Mapa final'!$AD$11="Alta",'Mapa final'!$AF$11="Leve"),CONCATENATE("R2C",'Mapa final'!$S$11),"")</f>
        <v/>
      </c>
      <c r="Q26" s="49" t="str">
        <f>IF(AND('Mapa final'!$AD$11="Alta",'Mapa final'!$AF$11="Leve"),CONCATENATE("R2C",'Mapa final'!$S$11),"")</f>
        <v/>
      </c>
      <c r="R26" s="49" t="str">
        <f>IF(AND('Mapa final'!$AD$11="Alta",'Mapa final'!$AF$11="Leve"),CONCATENATE("R2C",'Mapa final'!$S$11),"")</f>
        <v/>
      </c>
      <c r="S26" s="49" t="str">
        <f>IF(AND('Mapa final'!$AD$11="Alta",'Mapa final'!$AF$11="Leve"),CONCATENATE("R2C",'Mapa final'!$S$11),"")</f>
        <v/>
      </c>
      <c r="T26" s="49" t="str">
        <f>IF(AND('Mapa final'!$AD$11="Alta",'Mapa final'!$AF$11="Leve"),CONCATENATE("R2C",'Mapa final'!$S$11),"")</f>
        <v/>
      </c>
      <c r="U26" s="50" t="str">
        <f>IF(AND('Mapa final'!$AD$11="Alta",'Mapa final'!$AF$11="Leve"),CONCATENATE("R2C",'Mapa final'!$S$11),"")</f>
        <v/>
      </c>
      <c r="V26" s="48" t="str">
        <f>IF(AND('Mapa final'!$AD$11="Alta",'Mapa final'!$AF$11="Leve"),CONCATENATE("R2C",'Mapa final'!$S$11),"")</f>
        <v/>
      </c>
      <c r="W26" s="49" t="str">
        <f>IF(AND('Mapa final'!$AD$11="Alta",'Mapa final'!$AF$11="Leve"),CONCATENATE("R2C",'Mapa final'!$S$11),"")</f>
        <v/>
      </c>
      <c r="X26" s="49" t="str">
        <f>IF(AND('Mapa final'!$AD$11="Alta",'Mapa final'!$AF$11="Leve"),CONCATENATE("R2C",'Mapa final'!$S$11),"")</f>
        <v/>
      </c>
      <c r="Y26" s="49" t="str">
        <f>IF(AND('Mapa final'!$AD$11="Alta",'Mapa final'!$AF$11="Leve"),CONCATENATE("R2C",'Mapa final'!$S$11),"")</f>
        <v/>
      </c>
      <c r="Z26" s="49" t="str">
        <f>IF(AND('Mapa final'!$AD$11="Alta",'Mapa final'!$AF$11="Leve"),CONCATENATE("R2C",'Mapa final'!$S$11),"")</f>
        <v/>
      </c>
      <c r="AA26" s="50" t="str">
        <f>IF(AND('Mapa final'!$AD$11="Alta",'Mapa final'!$AF$11="Leve"),CONCATENATE("R2C",'Mapa final'!$S$11),"")</f>
        <v/>
      </c>
      <c r="AB26" s="32" t="str">
        <f>IF(AND('Mapa final'!$AD$11="Muy Alta",'Mapa final'!$AF$11="Leve"),CONCATENATE("R2C",'Mapa final'!$S$11),"")</f>
        <v/>
      </c>
      <c r="AC26" s="33" t="str">
        <f>IF(AND('Mapa final'!$AD$11="Muy Alta",'Mapa final'!$AF$11="Leve"),CONCATENATE("R2C",'Mapa final'!$S$11),"")</f>
        <v/>
      </c>
      <c r="AD26" s="33" t="str">
        <f>IF(AND('Mapa final'!$AD$11="Muy Alta",'Mapa final'!$AF$11="Leve"),CONCATENATE("R2C",'Mapa final'!$S$11),"")</f>
        <v/>
      </c>
      <c r="AE26" s="33" t="str">
        <f>IF(AND('Mapa final'!$AD$11="Muy Alta",'Mapa final'!$AF$11="Leve"),CONCATENATE("R2C",'Mapa final'!$S$11),"")</f>
        <v/>
      </c>
      <c r="AF26" s="33" t="str">
        <f>IF(AND('Mapa final'!$AD$11="Muy Alta",'Mapa final'!$AF$11="Leve"),CONCATENATE("R2C",'Mapa final'!$S$11),"")</f>
        <v/>
      </c>
      <c r="AG26" s="34" t="str">
        <f>IF(AND('Mapa final'!$AD$11="Muy Alta",'Mapa final'!$AF$11="Leve"),CONCATENATE("R2C",'Mapa final'!$S$11),"")</f>
        <v/>
      </c>
      <c r="AH26" s="35" t="str">
        <f>IF(AND('Mapa final'!$AD$11="Muy Alta",'Mapa final'!$AF$11="Catastrófico"),CONCATENATE("R2C",'Mapa final'!$S$11),"")</f>
        <v/>
      </c>
      <c r="AI26" s="36" t="str">
        <f>IF(AND('Mapa final'!$AD$11="Muy Alta",'Mapa final'!$AF$11="Catastrófico"),CONCATENATE("R2C",'Mapa final'!$S$11),"")</f>
        <v/>
      </c>
      <c r="AJ26" s="36" t="str">
        <f>IF(AND('Mapa final'!$AD$11="Muy Alta",'Mapa final'!$AF$11="Catastrófico"),CONCATENATE("R2C",'Mapa final'!$S$11),"")</f>
        <v/>
      </c>
      <c r="AK26" s="36" t="str">
        <f>IF(AND('Mapa final'!$AD$11="Muy Alta",'Mapa final'!$AF$11="Catastrófico"),CONCATENATE("R2C",'Mapa final'!$S$11),"")</f>
        <v/>
      </c>
      <c r="AL26" s="36" t="str">
        <f>IF(AND('Mapa final'!$AD$11="Muy Alta",'Mapa final'!$AF$11="Catastrófico"),CONCATENATE("R2C",'Mapa final'!$S$11),"")</f>
        <v/>
      </c>
      <c r="AM26" s="37" t="str">
        <f>IF(AND('Mapa final'!$AD$11="Muy Alta",'Mapa final'!$AF$11="Catastrófico"),CONCATENATE("R2C",'Mapa final'!$S$11),"")</f>
        <v/>
      </c>
      <c r="AN26" s="64"/>
      <c r="AO26" s="405" t="s">
        <v>80</v>
      </c>
      <c r="AP26" s="406"/>
      <c r="AQ26" s="406"/>
      <c r="AR26" s="406"/>
      <c r="AS26" s="406"/>
      <c r="AT26" s="407"/>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row>
    <row r="27" spans="1:76" ht="15" customHeight="1" x14ac:dyDescent="0.25">
      <c r="A27" s="64"/>
      <c r="B27" s="327"/>
      <c r="C27" s="327"/>
      <c r="D27" s="328"/>
      <c r="E27" s="384"/>
      <c r="F27" s="369"/>
      <c r="G27" s="369"/>
      <c r="H27" s="369"/>
      <c r="I27" s="370"/>
      <c r="J27" s="51" t="str">
        <f>IF(AND('Mapa final'!$AD$11="Alta",'Mapa final'!$AF$11="Leve"),CONCATENATE("R2C",'Mapa final'!$S$11),"")</f>
        <v/>
      </c>
      <c r="K27" s="187" t="str">
        <f>IF(AND('Mapa final'!$AD$11="Alta",'Mapa final'!$AF$11="Leve"),CONCATENATE("R2C",'Mapa final'!$S$11),"")</f>
        <v/>
      </c>
      <c r="L27" s="187" t="str">
        <f>IF(AND('Mapa final'!$AD$11="Alta",'Mapa final'!$AF$11="Leve"),CONCATENATE("R2C",'Mapa final'!$S$11),"")</f>
        <v/>
      </c>
      <c r="M27" s="187" t="str">
        <f>IF(AND('Mapa final'!$AD$11="Alta",'Mapa final'!$AF$11="Leve"),CONCATENATE("R2C",'Mapa final'!$S$11),"")</f>
        <v/>
      </c>
      <c r="N27" s="187" t="str">
        <f>IF(AND('Mapa final'!$AD$11="Alta",'Mapa final'!$AF$11="Leve"),CONCATENATE("R2C",'Mapa final'!$S$11),"")</f>
        <v/>
      </c>
      <c r="O27" s="52" t="str">
        <f>IF(AND('Mapa final'!$AD$11="Alta",'Mapa final'!$AF$11="Leve"),CONCATENATE("R2C",'Mapa final'!$S$11),"")</f>
        <v/>
      </c>
      <c r="P27" s="51" t="str">
        <f>IF(AND('Mapa final'!$AD$11="Alta",'Mapa final'!$AF$11="Leve"),CONCATENATE("R2C",'Mapa final'!$S$11),"")</f>
        <v/>
      </c>
      <c r="Q27" s="187" t="str">
        <f>IF(AND('Mapa final'!$AD$11="Alta",'Mapa final'!$AF$11="Leve"),CONCATENATE("R2C",'Mapa final'!$S$11),"")</f>
        <v/>
      </c>
      <c r="R27" s="187" t="str">
        <f>IF(AND('Mapa final'!$AD$11="Alta",'Mapa final'!$AF$11="Leve"),CONCATENATE("R2C",'Mapa final'!$S$11),"")</f>
        <v/>
      </c>
      <c r="S27" s="187" t="str">
        <f>IF(AND('Mapa final'!$AD$11="Alta",'Mapa final'!$AF$11="Leve"),CONCATENATE("R2C",'Mapa final'!$S$11),"")</f>
        <v/>
      </c>
      <c r="T27" s="187" t="str">
        <f>IF(AND('Mapa final'!$AD$11="Alta",'Mapa final'!$AF$11="Leve"),CONCATENATE("R2C",'Mapa final'!$S$11),"")</f>
        <v/>
      </c>
      <c r="U27" s="52" t="str">
        <f>IF(AND('Mapa final'!$AD$11="Alta",'Mapa final'!$AF$11="Leve"),CONCATENATE("R2C",'Mapa final'!$S$11),"")</f>
        <v/>
      </c>
      <c r="V27" s="51" t="str">
        <f>IF(AND('Mapa final'!$AD$11="Alta",'Mapa final'!$AF$11="Leve"),CONCATENATE("R2C",'Mapa final'!$S$11),"")</f>
        <v/>
      </c>
      <c r="W27" s="187" t="str">
        <f>IF(AND('Mapa final'!$AD$11="Alta",'Mapa final'!$AF$11="Leve"),CONCATENATE("R2C",'Mapa final'!$S$11),"")</f>
        <v/>
      </c>
      <c r="X27" s="187" t="str">
        <f>IF(AND('Mapa final'!$AD$11="Alta",'Mapa final'!$AF$11="Leve"),CONCATENATE("R2C",'Mapa final'!$S$11),"")</f>
        <v/>
      </c>
      <c r="Y27" s="187" t="str">
        <f>IF(AND('Mapa final'!$AD$11="Alta",'Mapa final'!$AF$11="Leve"),CONCATENATE("R2C",'Mapa final'!$S$11),"")</f>
        <v/>
      </c>
      <c r="Z27" s="187" t="str">
        <f>IF(AND('Mapa final'!$AD$11="Alta",'Mapa final'!$AF$11="Leve"),CONCATENATE("R2C",'Mapa final'!$S$11),"")</f>
        <v/>
      </c>
      <c r="AA27" s="52" t="str">
        <f>IF(AND('Mapa final'!$AD$11="Alta",'Mapa final'!$AF$11="Leve"),CONCATENATE("R2C",'Mapa final'!$S$11),"")</f>
        <v/>
      </c>
      <c r="AB27" s="38" t="str">
        <f>IF(AND('Mapa final'!$AD$11="Muy Alta",'Mapa final'!$AF$11="Leve"),CONCATENATE("R2C",'Mapa final'!$S$11),"")</f>
        <v/>
      </c>
      <c r="AC27" s="186" t="str">
        <f>IF(AND('Mapa final'!$AD$11="Muy Alta",'Mapa final'!$AF$11="Leve"),CONCATENATE("R2C",'Mapa final'!$S$11),"")</f>
        <v/>
      </c>
      <c r="AD27" s="186" t="str">
        <f>IF(AND('Mapa final'!$AD$11="Muy Alta",'Mapa final'!$AF$11="Leve"),CONCATENATE("R2C",'Mapa final'!$S$11),"")</f>
        <v/>
      </c>
      <c r="AE27" s="186" t="str">
        <f>IF(AND('Mapa final'!$AD$11="Muy Alta",'Mapa final'!$AF$11="Leve"),CONCATENATE("R2C",'Mapa final'!$S$11),"")</f>
        <v/>
      </c>
      <c r="AF27" s="186" t="str">
        <f>IF(AND('Mapa final'!$AD$11="Muy Alta",'Mapa final'!$AF$11="Leve"),CONCATENATE("R2C",'Mapa final'!$S$11),"")</f>
        <v/>
      </c>
      <c r="AG27" s="39" t="str">
        <f>IF(AND('Mapa final'!$AD$11="Muy Alta",'Mapa final'!$AF$11="Leve"),CONCATENATE("R2C",'Mapa final'!$S$11),"")</f>
        <v/>
      </c>
      <c r="AH27" s="40" t="str">
        <f>IF(AND('Mapa final'!$AD$11="Muy Alta",'Mapa final'!$AF$11="Catastrófico"),CONCATENATE("R2C",'Mapa final'!$S$11),"")</f>
        <v/>
      </c>
      <c r="AI27" s="189" t="str">
        <f>IF(AND('Mapa final'!$AD$11="Muy Alta",'Mapa final'!$AF$11="Catastrófico"),CONCATENATE("R2C",'Mapa final'!$S$11),"")</f>
        <v/>
      </c>
      <c r="AJ27" s="189" t="str">
        <f>IF(AND('Mapa final'!$AD$11="Muy Alta",'Mapa final'!$AF$11="Catastrófico"),CONCATENATE("R2C",'Mapa final'!$S$11),"")</f>
        <v/>
      </c>
      <c r="AK27" s="189" t="str">
        <f>IF(AND('Mapa final'!$AD$11="Muy Alta",'Mapa final'!$AF$11="Catastrófico"),CONCATENATE("R2C",'Mapa final'!$S$11),"")</f>
        <v/>
      </c>
      <c r="AL27" s="189" t="str">
        <f>IF(AND('Mapa final'!$AD$11="Muy Alta",'Mapa final'!$AF$11="Catastrófico"),CONCATENATE("R2C",'Mapa final'!$S$11),"")</f>
        <v/>
      </c>
      <c r="AM27" s="41" t="str">
        <f>IF(AND('Mapa final'!$AD$11="Muy Alta",'Mapa final'!$AF$11="Catastrófico"),CONCATENATE("R2C",'Mapa final'!$S$11),"")</f>
        <v/>
      </c>
      <c r="AN27" s="64"/>
      <c r="AO27" s="408"/>
      <c r="AP27" s="409"/>
      <c r="AQ27" s="409"/>
      <c r="AR27" s="409"/>
      <c r="AS27" s="409"/>
      <c r="AT27" s="410"/>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row>
    <row r="28" spans="1:76" ht="15" customHeight="1" x14ac:dyDescent="0.25">
      <c r="A28" s="64"/>
      <c r="B28" s="327"/>
      <c r="C28" s="327"/>
      <c r="D28" s="328"/>
      <c r="E28" s="368"/>
      <c r="F28" s="369"/>
      <c r="G28" s="369"/>
      <c r="H28" s="369"/>
      <c r="I28" s="370"/>
      <c r="J28" s="51" t="str">
        <f>IF(AND('Mapa final'!$AD$11="Alta",'Mapa final'!$AF$11="Leve"),CONCATENATE("R2C",'Mapa final'!$S$11),"")</f>
        <v/>
      </c>
      <c r="K28" s="187" t="str">
        <f>IF(AND('Mapa final'!$AD$11="Alta",'Mapa final'!$AF$11="Leve"),CONCATENATE("R2C",'Mapa final'!$S$11),"")</f>
        <v/>
      </c>
      <c r="L28" s="187" t="str">
        <f>IF(AND('Mapa final'!$AD$11="Alta",'Mapa final'!$AF$11="Leve"),CONCATENATE("R2C",'Mapa final'!$S$11),"")</f>
        <v/>
      </c>
      <c r="M28" s="187" t="str">
        <f>IF(AND('Mapa final'!$AD$11="Alta",'Mapa final'!$AF$11="Leve"),CONCATENATE("R2C",'Mapa final'!$S$11),"")</f>
        <v/>
      </c>
      <c r="N28" s="187" t="str">
        <f>IF(AND('Mapa final'!$AD$11="Alta",'Mapa final'!$AF$11="Leve"),CONCATENATE("R2C",'Mapa final'!$S$11),"")</f>
        <v/>
      </c>
      <c r="O28" s="52" t="str">
        <f>IF(AND('Mapa final'!$AD$11="Alta",'Mapa final'!$AF$11="Leve"),CONCATENATE("R2C",'Mapa final'!$S$11),"")</f>
        <v/>
      </c>
      <c r="P28" s="51" t="str">
        <f>IF(AND('Mapa final'!$AD$11="Alta",'Mapa final'!$AF$11="Leve"),CONCATENATE("R2C",'Mapa final'!$S$11),"")</f>
        <v/>
      </c>
      <c r="Q28" s="187" t="str">
        <f>IF(AND('Mapa final'!$AD$11="Alta",'Mapa final'!$AF$11="Leve"),CONCATENATE("R2C",'Mapa final'!$S$11),"")</f>
        <v/>
      </c>
      <c r="R28" s="187" t="str">
        <f>IF(AND('Mapa final'!$AD$11="Alta",'Mapa final'!$AF$11="Leve"),CONCATENATE("R2C",'Mapa final'!$S$11),"")</f>
        <v/>
      </c>
      <c r="S28" s="187" t="str">
        <f>IF(AND('Mapa final'!$AD$11="Alta",'Mapa final'!$AF$11="Leve"),CONCATENATE("R2C",'Mapa final'!$S$11),"")</f>
        <v/>
      </c>
      <c r="T28" s="187" t="str">
        <f>IF(AND('Mapa final'!$AD$11="Alta",'Mapa final'!$AF$11="Leve"),CONCATENATE("R2C",'Mapa final'!$S$11),"")</f>
        <v/>
      </c>
      <c r="U28" s="52" t="str">
        <f>IF(AND('Mapa final'!$AD$11="Alta",'Mapa final'!$AF$11="Leve"),CONCATENATE("R2C",'Mapa final'!$S$11),"")</f>
        <v/>
      </c>
      <c r="V28" s="51" t="str">
        <f>IF(AND('Mapa final'!$AD$11="Alta",'Mapa final'!$AF$11="Leve"),CONCATENATE("R2C",'Mapa final'!$S$11),"")</f>
        <v/>
      </c>
      <c r="W28" s="187" t="str">
        <f>IF(AND('Mapa final'!$AD$11="Alta",'Mapa final'!$AF$11="Leve"),CONCATENATE("R2C",'Mapa final'!$S$11),"")</f>
        <v/>
      </c>
      <c r="X28" s="187" t="str">
        <f>IF(AND('Mapa final'!$AD$11="baja",'Mapa final'!$AF$11="moderado"),CONCATENATE("R1C",'Mapa final'!$S$11),"")</f>
        <v>R1C1</v>
      </c>
      <c r="Y28" s="187" t="str">
        <f>IF(AND('Mapa final'!$AD$11="Alta",'Mapa final'!$AF$11="Leve"),CONCATENATE("R2C",'Mapa final'!$S$11),"")</f>
        <v/>
      </c>
      <c r="Z28" s="187" t="str">
        <f>IF(AND('Mapa final'!$AD$11="Alta",'Mapa final'!$AF$11="Leve"),CONCATENATE("R2C",'Mapa final'!$S$11),"")</f>
        <v/>
      </c>
      <c r="AA28" s="52" t="str">
        <f>IF(AND('Mapa final'!$AD$11="Alta",'Mapa final'!$AF$11="Leve"),CONCATENATE("R2C",'Mapa final'!$S$11),"")</f>
        <v/>
      </c>
      <c r="AB28" s="38" t="str">
        <f>IF(AND('Mapa final'!$AD$11="Muy Alta",'Mapa final'!$AF$11="Leve"),CONCATENATE("R2C",'Mapa final'!$S$11),"")</f>
        <v/>
      </c>
      <c r="AC28" s="186" t="str">
        <f>IF(AND('Mapa final'!$AD$11="Muy Alta",'Mapa final'!$AF$11="Leve"),CONCATENATE("R2C",'Mapa final'!$S$11),"")</f>
        <v/>
      </c>
      <c r="AD28" s="186" t="str">
        <f>IF(AND('Mapa final'!$AD$11="Muy Alta",'Mapa final'!$AF$11="Leve"),CONCATENATE("R2C",'Mapa final'!$S$11),"")</f>
        <v/>
      </c>
      <c r="AE28" s="186" t="str">
        <f>IF(AND('Mapa final'!$AD$11="Muy Alta",'Mapa final'!$AF$11="Leve"),CONCATENATE("R2C",'Mapa final'!$S$11),"")</f>
        <v/>
      </c>
      <c r="AF28" s="186" t="str">
        <f>IF(AND('Mapa final'!$AD$11="Muy Alta",'Mapa final'!$AF$11="Leve"),CONCATENATE("R2C",'Mapa final'!$S$11),"")</f>
        <v/>
      </c>
      <c r="AG28" s="39" t="str">
        <f>IF(AND('Mapa final'!$AD$11="Muy Alta",'Mapa final'!$AF$11="Leve"),CONCATENATE("R2C",'Mapa final'!$S$11),"")</f>
        <v/>
      </c>
      <c r="AH28" s="40" t="str">
        <f>IF(AND('Mapa final'!$AD$11="Muy Alta",'Mapa final'!$AF$11="Catastrófico"),CONCATENATE("R2C",'Mapa final'!$S$11),"")</f>
        <v/>
      </c>
      <c r="AI28" s="189" t="str">
        <f>IF(AND('Mapa final'!$AD$11="Muy Alta",'Mapa final'!$AF$11="Catastrófico"),CONCATENATE("R2C",'Mapa final'!$S$11),"")</f>
        <v/>
      </c>
      <c r="AJ28" s="189" t="str">
        <f>IF(AND('Mapa final'!$AD$11="Muy Alta",'Mapa final'!$AF$11="Catastrófico"),CONCATENATE("R2C",'Mapa final'!$S$11),"")</f>
        <v/>
      </c>
      <c r="AK28" s="189" t="str">
        <f>IF(AND('Mapa final'!$AD$11="Muy Alta",'Mapa final'!$AF$11="Catastrófico"),CONCATENATE("R2C",'Mapa final'!$S$11),"")</f>
        <v/>
      </c>
      <c r="AL28" s="189" t="str">
        <f>IF(AND('Mapa final'!$AD$11="Muy Alta",'Mapa final'!$AF$11="Catastrófico"),CONCATENATE("R2C",'Mapa final'!$S$11),"")</f>
        <v/>
      </c>
      <c r="AM28" s="41" t="str">
        <f>IF(AND('Mapa final'!$AD$11="Muy Alta",'Mapa final'!$AF$11="Catastrófico"),CONCATENATE("R2C",'Mapa final'!$S$11),"")</f>
        <v/>
      </c>
      <c r="AN28" s="64"/>
      <c r="AO28" s="408"/>
      <c r="AP28" s="409"/>
      <c r="AQ28" s="409"/>
      <c r="AR28" s="409"/>
      <c r="AS28" s="409"/>
      <c r="AT28" s="410"/>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row>
    <row r="29" spans="1:76" ht="15" customHeight="1" x14ac:dyDescent="0.25">
      <c r="A29" s="64"/>
      <c r="B29" s="327"/>
      <c r="C29" s="327"/>
      <c r="D29" s="328"/>
      <c r="E29" s="368"/>
      <c r="F29" s="369"/>
      <c r="G29" s="369"/>
      <c r="H29" s="369"/>
      <c r="I29" s="370"/>
      <c r="J29" s="51" t="str">
        <f>IF(AND('Mapa final'!$AD$11="Alta",'Mapa final'!$AF$11="Leve"),CONCATENATE("R2C",'Mapa final'!$S$11),"")</f>
        <v/>
      </c>
      <c r="K29" s="187" t="str">
        <f>IF(AND('Mapa final'!$AD$11="Alta",'Mapa final'!$AF$11="Leve"),CONCATENATE("R2C",'Mapa final'!$S$11),"")</f>
        <v/>
      </c>
      <c r="L29" s="187" t="str">
        <f>IF(AND('Mapa final'!$AD$11="Alta",'Mapa final'!$AF$11="Leve"),CONCATENATE("R2C",'Mapa final'!$S$11),"")</f>
        <v/>
      </c>
      <c r="M29" s="187" t="str">
        <f>IF(AND('Mapa final'!$AD$11="Alta",'Mapa final'!$AF$11="Leve"),CONCATENATE("R2C",'Mapa final'!$S$11),"")</f>
        <v/>
      </c>
      <c r="N29" s="187" t="str">
        <f>IF(AND('Mapa final'!$AD$11="Alta",'Mapa final'!$AF$11="Leve"),CONCATENATE("R2C",'Mapa final'!$S$11),"")</f>
        <v/>
      </c>
      <c r="O29" s="52" t="str">
        <f>IF(AND('Mapa final'!$AD$11="Alta",'Mapa final'!$AF$11="Leve"),CONCATENATE("R2C",'Mapa final'!$S$11),"")</f>
        <v/>
      </c>
      <c r="P29" s="51" t="str">
        <f>IF(AND('Mapa final'!$AD$11="Alta",'Mapa final'!$AF$11="Leve"),CONCATENATE("R2C",'Mapa final'!$S$11),"")</f>
        <v/>
      </c>
      <c r="Q29" s="187" t="str">
        <f>IF(AND('Mapa final'!$AD$11="Alta",'Mapa final'!$AF$11="Leve"),CONCATENATE("R2C",'Mapa final'!$S$11),"")</f>
        <v/>
      </c>
      <c r="R29" s="187" t="str">
        <f>IF(AND('Mapa final'!$AD$11="Alta",'Mapa final'!$AF$11="Leve"),CONCATENATE("R2C",'Mapa final'!$S$11),"")</f>
        <v/>
      </c>
      <c r="S29" s="187" t="str">
        <f>IF(AND('Mapa final'!$AD$11="Alta",'Mapa final'!$AF$11="Leve"),CONCATENATE("R2C",'Mapa final'!$S$11),"")</f>
        <v/>
      </c>
      <c r="T29" s="187" t="str">
        <f>IF(AND('Mapa final'!$AD$11="Alta",'Mapa final'!$AF$11="Leve"),CONCATENATE("R2C",'Mapa final'!$S$11),"")</f>
        <v/>
      </c>
      <c r="U29" s="52" t="str">
        <f>IF(AND('Mapa final'!$AD$11="Alta",'Mapa final'!$AF$11="Leve"),CONCATENATE("R2C",'Mapa final'!$S$11),"")</f>
        <v/>
      </c>
      <c r="V29" s="51" t="str">
        <f>IF(AND('Mapa final'!$AD$11="Alta",'Mapa final'!$AF$11="Leve"),CONCATENATE("R2C",'Mapa final'!$S$11),"")</f>
        <v/>
      </c>
      <c r="W29" s="187" t="str">
        <f>IF(AND('Mapa final'!$AD$11="Alta",'Mapa final'!$AF$11="Leve"),CONCATENATE("R2C",'Mapa final'!$S$11),"")</f>
        <v/>
      </c>
      <c r="X29" s="187" t="str">
        <f>IF(AND('Mapa final'!$AD$11="Alta",'Mapa final'!$AF$11="Leve"),CONCATENATE("R2C",'Mapa final'!$S$11),"")</f>
        <v/>
      </c>
      <c r="Y29" s="187" t="str">
        <f>IF(AND('Mapa final'!$AD$11="Alta",'Mapa final'!$AF$11="Leve"),CONCATENATE("R2C",'Mapa final'!$S$11),"")</f>
        <v/>
      </c>
      <c r="Z29" s="187" t="str">
        <f>IF(AND('Mapa final'!$AD$11="Alta",'Mapa final'!$AF$11="Leve"),CONCATENATE("R2C",'Mapa final'!$S$11),"")</f>
        <v/>
      </c>
      <c r="AA29" s="52" t="str">
        <f>IF(AND('Mapa final'!$AD$11="Alta",'Mapa final'!$AF$11="Leve"),CONCATENATE("R2C",'Mapa final'!$S$11),"")</f>
        <v/>
      </c>
      <c r="AB29" s="38" t="str">
        <f>IF(AND('Mapa final'!$AD$11="Muy Alta",'Mapa final'!$AF$11="Leve"),CONCATENATE("R2C",'Mapa final'!$S$11),"")</f>
        <v/>
      </c>
      <c r="AC29" s="186" t="str">
        <f>IF(AND('Mapa final'!$AD$11="Muy Alta",'Mapa final'!$AF$11="Leve"),CONCATENATE("R2C",'Mapa final'!$S$11),"")</f>
        <v/>
      </c>
      <c r="AD29" s="186" t="str">
        <f>IF(AND('Mapa final'!$AD$11="Muy Alta",'Mapa final'!$AF$11="Leve"),CONCATENATE("R2C",'Mapa final'!$S$11),"")</f>
        <v/>
      </c>
      <c r="AE29" s="186" t="str">
        <f>IF(AND('Mapa final'!$AD$11="Muy Alta",'Mapa final'!$AF$11="Leve"),CONCATENATE("R2C",'Mapa final'!$S$11),"")</f>
        <v/>
      </c>
      <c r="AF29" s="186" t="str">
        <f>IF(AND('Mapa final'!$AD$11="Muy Alta",'Mapa final'!$AF$11="Leve"),CONCATENATE("R2C",'Mapa final'!$S$11),"")</f>
        <v/>
      </c>
      <c r="AG29" s="39" t="str">
        <f>IF(AND('Mapa final'!$AD$11="Muy Alta",'Mapa final'!$AF$11="Leve"),CONCATENATE("R2C",'Mapa final'!$S$11),"")</f>
        <v/>
      </c>
      <c r="AH29" s="40" t="str">
        <f>IF(AND('Mapa final'!$AD$11="Muy Alta",'Mapa final'!$AF$11="Catastrófico"),CONCATENATE("R2C",'Mapa final'!$S$11),"")</f>
        <v/>
      </c>
      <c r="AI29" s="189" t="str">
        <f>IF(AND('Mapa final'!$AD$11="Muy Alta",'Mapa final'!$AF$11="Catastrófico"),CONCATENATE("R2C",'Mapa final'!$S$11),"")</f>
        <v/>
      </c>
      <c r="AJ29" s="189" t="str">
        <f>IF(AND('Mapa final'!$AD$11="Muy Alta",'Mapa final'!$AF$11="Catastrófico"),CONCATENATE("R2C",'Mapa final'!$S$11),"")</f>
        <v/>
      </c>
      <c r="AK29" s="189" t="str">
        <f>IF(AND('Mapa final'!$AD$11="Muy Alta",'Mapa final'!$AF$11="Catastrófico"),CONCATENATE("R2C",'Mapa final'!$S$11),"")</f>
        <v/>
      </c>
      <c r="AL29" s="189" t="str">
        <f>IF(AND('Mapa final'!$AD$11="Muy Alta",'Mapa final'!$AF$11="Catastrófico"),CONCATENATE("R2C",'Mapa final'!$S$11),"")</f>
        <v/>
      </c>
      <c r="AM29" s="41" t="str">
        <f>IF(AND('Mapa final'!$AD$11="Muy Alta",'Mapa final'!$AF$11="Catastrófico"),CONCATENATE("R2C",'Mapa final'!$S$11),"")</f>
        <v/>
      </c>
      <c r="AN29" s="64"/>
      <c r="AO29" s="408"/>
      <c r="AP29" s="409"/>
      <c r="AQ29" s="409"/>
      <c r="AR29" s="409"/>
      <c r="AS29" s="409"/>
      <c r="AT29" s="410"/>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row>
    <row r="30" spans="1:76" ht="15" customHeight="1" x14ac:dyDescent="0.25">
      <c r="A30" s="64"/>
      <c r="B30" s="327"/>
      <c r="C30" s="327"/>
      <c r="D30" s="328"/>
      <c r="E30" s="368"/>
      <c r="F30" s="369"/>
      <c r="G30" s="369"/>
      <c r="H30" s="369"/>
      <c r="I30" s="370"/>
      <c r="J30" s="51" t="str">
        <f>IF(AND('Mapa final'!$AD$11="Alta",'Mapa final'!$AF$11="Leve"),CONCATENATE("R2C",'Mapa final'!$S$11),"")</f>
        <v/>
      </c>
      <c r="K30" s="187" t="str">
        <f>IF(AND('Mapa final'!$AD$11="Alta",'Mapa final'!$AF$11="Leve"),CONCATENATE("R2C",'Mapa final'!$S$11),"")</f>
        <v/>
      </c>
      <c r="L30" s="187" t="str">
        <f>IF(AND('Mapa final'!$AD$11="Alta",'Mapa final'!$AF$11="Leve"),CONCATENATE("R2C",'Mapa final'!$S$11),"")</f>
        <v/>
      </c>
      <c r="M30" s="187" t="str">
        <f>IF(AND('Mapa final'!$AD$11="Alta",'Mapa final'!$AF$11="Leve"),CONCATENATE("R2C",'Mapa final'!$S$11),"")</f>
        <v/>
      </c>
      <c r="N30" s="187" t="str">
        <f>IF(AND('Mapa final'!$AD$11="Alta",'Mapa final'!$AF$11="Leve"),CONCATENATE("R2C",'Mapa final'!$S$11),"")</f>
        <v/>
      </c>
      <c r="O30" s="52" t="str">
        <f>IF(AND('Mapa final'!$AD$11="Alta",'Mapa final'!$AF$11="Leve"),CONCATENATE("R2C",'Mapa final'!$S$11),"")</f>
        <v/>
      </c>
      <c r="P30" s="51" t="str">
        <f>IF(AND('Mapa final'!$AD$11="Alta",'Mapa final'!$AF$11="Leve"),CONCATENATE("R2C",'Mapa final'!$S$11),"")</f>
        <v/>
      </c>
      <c r="Q30" s="187" t="str">
        <f>IF(AND('Mapa final'!$AD$11="Alta",'Mapa final'!$AF$11="Leve"),CONCATENATE("R2C",'Mapa final'!$S$11),"")</f>
        <v/>
      </c>
      <c r="R30" s="187" t="str">
        <f>IF(AND('Mapa final'!$AD$11="Alta",'Mapa final'!$AF$11="Leve"),CONCATENATE("R2C",'Mapa final'!$S$11),"")</f>
        <v/>
      </c>
      <c r="S30" s="187" t="str">
        <f>IF(AND('Mapa final'!$AD$11="Alta",'Mapa final'!$AF$11="Leve"),CONCATENATE("R2C",'Mapa final'!$S$11),"")</f>
        <v/>
      </c>
      <c r="T30" s="187" t="str">
        <f>IF(AND('Mapa final'!$AD$11="Alta",'Mapa final'!$AF$11="Leve"),CONCATENATE("R2C",'Mapa final'!$S$11),"")</f>
        <v/>
      </c>
      <c r="U30" s="52" t="str">
        <f>IF(AND('Mapa final'!$AD$11="Alta",'Mapa final'!$AF$11="Leve"),CONCATENATE("R2C",'Mapa final'!$S$11),"")</f>
        <v/>
      </c>
      <c r="V30" s="51" t="str">
        <f>IF(AND('Mapa final'!$AD$11="Alta",'Mapa final'!$AF$11="Leve"),CONCATENATE("R2C",'Mapa final'!$S$11),"")</f>
        <v/>
      </c>
      <c r="W30" s="187" t="str">
        <f>IF(AND('Mapa final'!$AD$11="Alta",'Mapa final'!$AF$11="Leve"),CONCATENATE("R2C",'Mapa final'!$S$11),"")</f>
        <v/>
      </c>
      <c r="X30" s="187" t="str">
        <f>IF(AND('Mapa final'!$AD$11="Alta",'Mapa final'!$AF$11="Leve"),CONCATENATE("R2C",'Mapa final'!$S$11),"")</f>
        <v/>
      </c>
      <c r="Y30" s="187" t="str">
        <f>IF(AND('Mapa final'!$AD$11="Alta",'Mapa final'!$AF$11="Leve"),CONCATENATE("R2C",'Mapa final'!$S$11),"")</f>
        <v/>
      </c>
      <c r="Z30" s="187" t="str">
        <f>IF(AND('Mapa final'!$AD$11="Alta",'Mapa final'!$AF$11="Leve"),CONCATENATE("R2C",'Mapa final'!$S$11),"")</f>
        <v/>
      </c>
      <c r="AA30" s="52" t="str">
        <f>IF(AND('Mapa final'!$AD$11="Alta",'Mapa final'!$AF$11="Leve"),CONCATENATE("R2C",'Mapa final'!$S$11),"")</f>
        <v/>
      </c>
      <c r="AB30" s="38" t="str">
        <f>IF(AND('Mapa final'!$AD$11="Muy Alta",'Mapa final'!$AF$11="Leve"),CONCATENATE("R2C",'Mapa final'!$S$11),"")</f>
        <v/>
      </c>
      <c r="AC30" s="186" t="str">
        <f>IF(AND('Mapa final'!$AD$11="Muy Alta",'Mapa final'!$AF$11="Leve"),CONCATENATE("R2C",'Mapa final'!$S$11),"")</f>
        <v/>
      </c>
      <c r="AD30" s="186" t="str">
        <f>IF(AND('Mapa final'!$AD$11="Muy Alta",'Mapa final'!$AF$11="Leve"),CONCATENATE("R2C",'Mapa final'!$S$11),"")</f>
        <v/>
      </c>
      <c r="AE30" s="186" t="str">
        <f>IF(AND('Mapa final'!$AD$11="Muy Alta",'Mapa final'!$AF$11="Leve"),CONCATENATE("R2C",'Mapa final'!$S$11),"")</f>
        <v/>
      </c>
      <c r="AF30" s="186" t="str">
        <f>IF(AND('Mapa final'!$AD$11="Muy Alta",'Mapa final'!$AF$11="Leve"),CONCATENATE("R2C",'Mapa final'!$S$11),"")</f>
        <v/>
      </c>
      <c r="AG30" s="39" t="str">
        <f>IF(AND('Mapa final'!$AD$11="Muy Alta",'Mapa final'!$AF$11="Leve"),CONCATENATE("R2C",'Mapa final'!$S$11),"")</f>
        <v/>
      </c>
      <c r="AH30" s="40" t="str">
        <f>IF(AND('Mapa final'!$AD$11="Muy Alta",'Mapa final'!$AF$11="Catastrófico"),CONCATENATE("R2C",'Mapa final'!$S$11),"")</f>
        <v/>
      </c>
      <c r="AI30" s="189" t="str">
        <f>IF(AND('Mapa final'!$AD$11="Muy Alta",'Mapa final'!$AF$11="Catastrófico"),CONCATENATE("R2C",'Mapa final'!$S$11),"")</f>
        <v/>
      </c>
      <c r="AJ30" s="189" t="str">
        <f>IF(AND('Mapa final'!$AD$11="Muy Alta",'Mapa final'!$AF$11="Catastrófico"),CONCATENATE("R2C",'Mapa final'!$S$11),"")</f>
        <v/>
      </c>
      <c r="AK30" s="189" t="str">
        <f>IF(AND('Mapa final'!$AD$11="Muy Alta",'Mapa final'!$AF$11="Catastrófico"),CONCATENATE("R2C",'Mapa final'!$S$11),"")</f>
        <v/>
      </c>
      <c r="AL30" s="189" t="str">
        <f>IF(AND('Mapa final'!$AD$11="Muy Alta",'Mapa final'!$AF$11="Catastrófico"),CONCATENATE("R2C",'Mapa final'!$S$11),"")</f>
        <v/>
      </c>
      <c r="AM30" s="41" t="str">
        <f>IF(AND('Mapa final'!$AD$11="Muy Alta",'Mapa final'!$AF$11="Catastrófico"),CONCATENATE("R2C",'Mapa final'!$S$11),"")</f>
        <v/>
      </c>
      <c r="AN30" s="64"/>
      <c r="AO30" s="408"/>
      <c r="AP30" s="409"/>
      <c r="AQ30" s="409"/>
      <c r="AR30" s="409"/>
      <c r="AS30" s="409"/>
      <c r="AT30" s="410"/>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row>
    <row r="31" spans="1:76" ht="15" customHeight="1" x14ac:dyDescent="0.25">
      <c r="A31" s="64"/>
      <c r="B31" s="327"/>
      <c r="C31" s="327"/>
      <c r="D31" s="328"/>
      <c r="E31" s="368"/>
      <c r="F31" s="369"/>
      <c r="G31" s="369"/>
      <c r="H31" s="369"/>
      <c r="I31" s="370"/>
      <c r="J31" s="51" t="str">
        <f>IF(AND('Mapa final'!$AD$11="Alta",'Mapa final'!$AF$11="Leve"),CONCATENATE("R2C",'Mapa final'!$S$11),"")</f>
        <v/>
      </c>
      <c r="K31" s="187" t="str">
        <f>IF(AND('Mapa final'!$AD$11="Alta",'Mapa final'!$AF$11="Leve"),CONCATENATE("R2C",'Mapa final'!$S$11),"")</f>
        <v/>
      </c>
      <c r="L31" s="187" t="str">
        <f>IF(AND('Mapa final'!$AD$11="Alta",'Mapa final'!$AF$11="Leve"),CONCATENATE("R2C",'Mapa final'!$S$11),"")</f>
        <v/>
      </c>
      <c r="M31" s="187" t="str">
        <f>IF(AND('Mapa final'!$AD$11="Alta",'Mapa final'!$AF$11="Leve"),CONCATENATE("R2C",'Mapa final'!$S$11),"")</f>
        <v/>
      </c>
      <c r="N31" s="187" t="str">
        <f>IF(AND('Mapa final'!$AD$11="Alta",'Mapa final'!$AF$11="Leve"),CONCATENATE("R2C",'Mapa final'!$S$11),"")</f>
        <v/>
      </c>
      <c r="O31" s="52" t="str">
        <f>IF(AND('Mapa final'!$AD$11="Alta",'Mapa final'!$AF$11="Leve"),CONCATENATE("R2C",'Mapa final'!$S$11),"")</f>
        <v/>
      </c>
      <c r="P31" s="51" t="str">
        <f>IF(AND('Mapa final'!$AD$11="Alta",'Mapa final'!$AF$11="Leve"),CONCATENATE("R2C",'Mapa final'!$S$11),"")</f>
        <v/>
      </c>
      <c r="Q31" s="187" t="str">
        <f>IF(AND('Mapa final'!$AD$11="Alta",'Mapa final'!$AF$11="Leve"),CONCATENATE("R2C",'Mapa final'!$S$11),"")</f>
        <v/>
      </c>
      <c r="R31" s="187" t="str">
        <f>IF(AND('Mapa final'!$AD$11="Alta",'Mapa final'!$AF$11="Leve"),CONCATENATE("R2C",'Mapa final'!$S$11),"")</f>
        <v/>
      </c>
      <c r="S31" s="187" t="str">
        <f>IF(AND('Mapa final'!$AD$11="Alta",'Mapa final'!$AF$11="Leve"),CONCATENATE("R2C",'Mapa final'!$S$11),"")</f>
        <v/>
      </c>
      <c r="T31" s="187" t="str">
        <f>IF(AND('Mapa final'!$AD$11="Alta",'Mapa final'!$AF$11="Leve"),CONCATENATE("R2C",'Mapa final'!$S$11),"")</f>
        <v/>
      </c>
      <c r="U31" s="52" t="str">
        <f>IF(AND('Mapa final'!$AD$11="Alta",'Mapa final'!$AF$11="Leve"),CONCATENATE("R2C",'Mapa final'!$S$11),"")</f>
        <v/>
      </c>
      <c r="V31" s="51" t="str">
        <f>IF(AND('Mapa final'!$AD$11="Alta",'Mapa final'!$AF$11="Leve"),CONCATENATE("R2C",'Mapa final'!$S$11),"")</f>
        <v/>
      </c>
      <c r="W31" s="187" t="str">
        <f>IF(AND('Mapa final'!$AD$11="Alta",'Mapa final'!$AF$11="Leve"),CONCATENATE("R2C",'Mapa final'!$S$11),"")</f>
        <v/>
      </c>
      <c r="X31" s="187" t="str">
        <f>IF(AND('Mapa final'!$AD$11="Alta",'Mapa final'!$AF$11="Leve"),CONCATENATE("R2C",'Mapa final'!$S$11),"")</f>
        <v/>
      </c>
      <c r="Y31" s="187" t="str">
        <f>IF(AND('Mapa final'!$AD$11="Alta",'Mapa final'!$AF$11="Leve"),CONCATENATE("R2C",'Mapa final'!$S$11),"")</f>
        <v/>
      </c>
      <c r="Z31" s="187" t="str">
        <f>IF(AND('Mapa final'!$AD$11="Alta",'Mapa final'!$AF$11="Leve"),CONCATENATE("R2C",'Mapa final'!$S$11),"")</f>
        <v/>
      </c>
      <c r="AA31" s="52" t="str">
        <f>IF(AND('Mapa final'!$AD$11="Alta",'Mapa final'!$AF$11="Leve"),CONCATENATE("R2C",'Mapa final'!$S$11),"")</f>
        <v/>
      </c>
      <c r="AB31" s="38" t="str">
        <f>IF(AND('Mapa final'!$AD$11="Muy Alta",'Mapa final'!$AF$11="Leve"),CONCATENATE("R2C",'Mapa final'!$S$11),"")</f>
        <v/>
      </c>
      <c r="AC31" s="186" t="str">
        <f>IF(AND('Mapa final'!$AD$11="Muy Alta",'Mapa final'!$AF$11="Leve"),CONCATENATE("R2C",'Mapa final'!$S$11),"")</f>
        <v/>
      </c>
      <c r="AD31" s="186" t="str">
        <f>IF(AND('Mapa final'!$AD$11="Muy Alta",'Mapa final'!$AF$11="Leve"),CONCATENATE("R2C",'Mapa final'!$S$11),"")</f>
        <v/>
      </c>
      <c r="AE31" s="186" t="str">
        <f>IF(AND('Mapa final'!$AD$11="Muy Alta",'Mapa final'!$AF$11="Leve"),CONCATENATE("R2C",'Mapa final'!$S$11),"")</f>
        <v/>
      </c>
      <c r="AF31" s="186" t="str">
        <f>IF(AND('Mapa final'!$AD$11="Muy Alta",'Mapa final'!$AF$11="Leve"),CONCATENATE("R2C",'Mapa final'!$S$11),"")</f>
        <v/>
      </c>
      <c r="AG31" s="39" t="str">
        <f>IF(AND('Mapa final'!$AD$11="Muy Alta",'Mapa final'!$AF$11="Leve"),CONCATENATE("R2C",'Mapa final'!$S$11),"")</f>
        <v/>
      </c>
      <c r="AH31" s="40" t="str">
        <f>IF(AND('Mapa final'!$AD$11="Muy Alta",'Mapa final'!$AF$11="Catastrófico"),CONCATENATE("R2C",'Mapa final'!$S$11),"")</f>
        <v/>
      </c>
      <c r="AI31" s="189" t="str">
        <f>IF(AND('Mapa final'!$AD$11="Muy Alta",'Mapa final'!$AF$11="Catastrófico"),CONCATENATE("R2C",'Mapa final'!$S$11),"")</f>
        <v/>
      </c>
      <c r="AJ31" s="189" t="str">
        <f>IF(AND('Mapa final'!$AD$11="Muy Alta",'Mapa final'!$AF$11="Catastrófico"),CONCATENATE("R2C",'Mapa final'!$S$11),"")</f>
        <v/>
      </c>
      <c r="AK31" s="189" t="str">
        <f>IF(AND('Mapa final'!$AD$11="Muy Alta",'Mapa final'!$AF$11="Catastrófico"),CONCATENATE("R2C",'Mapa final'!$S$11),"")</f>
        <v/>
      </c>
      <c r="AL31" s="189" t="str">
        <f>IF(AND('Mapa final'!$AD$11="Muy Alta",'Mapa final'!$AF$11="Catastrófico"),CONCATENATE("R2C",'Mapa final'!$S$11),"")</f>
        <v/>
      </c>
      <c r="AM31" s="41" t="str">
        <f>IF(AND('Mapa final'!$AD$11="Muy Alta",'Mapa final'!$AF$11="Catastrófico"),CONCATENATE("R2C",'Mapa final'!$S$11),"")</f>
        <v/>
      </c>
      <c r="AN31" s="64"/>
      <c r="AO31" s="408"/>
      <c r="AP31" s="409"/>
      <c r="AQ31" s="409"/>
      <c r="AR31" s="409"/>
      <c r="AS31" s="409"/>
      <c r="AT31" s="410"/>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row>
    <row r="32" spans="1:76" ht="15" customHeight="1" x14ac:dyDescent="0.25">
      <c r="A32" s="64"/>
      <c r="B32" s="327"/>
      <c r="C32" s="327"/>
      <c r="D32" s="328"/>
      <c r="E32" s="368"/>
      <c r="F32" s="369"/>
      <c r="G32" s="369"/>
      <c r="H32" s="369"/>
      <c r="I32" s="370"/>
      <c r="J32" s="51" t="str">
        <f>IF(AND('Mapa final'!$AD$11="Alta",'Mapa final'!$AF$11="Leve"),CONCATENATE("R2C",'Mapa final'!$S$11),"")</f>
        <v/>
      </c>
      <c r="K32" s="187" t="str">
        <f>IF(AND('Mapa final'!$AD$11="Alta",'Mapa final'!$AF$11="Leve"),CONCATENATE("R2C",'Mapa final'!$S$11),"")</f>
        <v/>
      </c>
      <c r="L32" s="187" t="str">
        <f>IF(AND('Mapa final'!$AD$11="Alta",'Mapa final'!$AF$11="Leve"),CONCATENATE("R2C",'Mapa final'!$S$11),"")</f>
        <v/>
      </c>
      <c r="M32" s="187" t="str">
        <f>IF(AND('Mapa final'!$AD$11="Alta",'Mapa final'!$AF$11="Leve"),CONCATENATE("R2C",'Mapa final'!$S$11),"")</f>
        <v/>
      </c>
      <c r="N32" s="187" t="str">
        <f>IF(AND('Mapa final'!$AD$11="Alta",'Mapa final'!$AF$11="Leve"),CONCATENATE("R2C",'Mapa final'!$S$11),"")</f>
        <v/>
      </c>
      <c r="O32" s="52" t="str">
        <f>IF(AND('Mapa final'!$AD$11="Alta",'Mapa final'!$AF$11="Leve"),CONCATENATE("R2C",'Mapa final'!$S$11),"")</f>
        <v/>
      </c>
      <c r="P32" s="51" t="str">
        <f>IF(AND('Mapa final'!$AD$11="Alta",'Mapa final'!$AF$11="Leve"),CONCATENATE("R2C",'Mapa final'!$S$11),"")</f>
        <v/>
      </c>
      <c r="Q32" s="187" t="str">
        <f>IF(AND('Mapa final'!$AD$11="Alta",'Mapa final'!$AF$11="Leve"),CONCATENATE("R2C",'Mapa final'!$S$11),"")</f>
        <v/>
      </c>
      <c r="R32" s="187" t="str">
        <f>IF(AND('Mapa final'!$AD$11="Alta",'Mapa final'!$AF$11="Leve"),CONCATENATE("R2C",'Mapa final'!$S$11),"")</f>
        <v/>
      </c>
      <c r="S32" s="187" t="str">
        <f>IF(AND('Mapa final'!$AD$11="Alta",'Mapa final'!$AF$11="Leve"),CONCATENATE("R2C",'Mapa final'!$S$11),"")</f>
        <v/>
      </c>
      <c r="T32" s="187" t="str">
        <f>IF(AND('Mapa final'!$AD$11="Alta",'Mapa final'!$AF$11="Leve"),CONCATENATE("R2C",'Mapa final'!$S$11),"")</f>
        <v/>
      </c>
      <c r="U32" s="52" t="str">
        <f>IF(AND('Mapa final'!$AD$11="Alta",'Mapa final'!$AF$11="Leve"),CONCATENATE("R2C",'Mapa final'!$S$11),"")</f>
        <v/>
      </c>
      <c r="V32" s="51" t="str">
        <f>IF(AND('Mapa final'!$AD$11="Alta",'Mapa final'!$AF$11="Leve"),CONCATENATE("R2C",'Mapa final'!$S$11),"")</f>
        <v/>
      </c>
      <c r="W32" s="187" t="str">
        <f>IF(AND('Mapa final'!$AD$11="Alta",'Mapa final'!$AF$11="Leve"),CONCATENATE("R2C",'Mapa final'!$S$11),"")</f>
        <v/>
      </c>
      <c r="X32" s="187" t="str">
        <f>IF(AND('Mapa final'!$AD$12="baja",'Mapa final'!$AF$12="moderado"),CONCATENATE("R2C",'Mapa final'!$S$12),"")</f>
        <v>R2C1</v>
      </c>
      <c r="Y32" s="187" t="str">
        <f>IF(AND('Mapa final'!$AD$11="Alta",'Mapa final'!$AF$11="Leve"),CONCATENATE("R2C",'Mapa final'!$S$11),"")</f>
        <v/>
      </c>
      <c r="Z32" s="187" t="str">
        <f>IF(AND('Mapa final'!$AD$11="Alta",'Mapa final'!$AF$11="Leve"),CONCATENATE("R2C",'Mapa final'!$S$11),"")</f>
        <v/>
      </c>
      <c r="AA32" s="52" t="str">
        <f>IF(AND('Mapa final'!$AD$11="Alta",'Mapa final'!$AF$11="Leve"),CONCATENATE("R2C",'Mapa final'!$S$11),"")</f>
        <v/>
      </c>
      <c r="AB32" s="38" t="str">
        <f>IF(AND('Mapa final'!$AD$11="Muy Alta",'Mapa final'!$AF$11="Leve"),CONCATENATE("R2C",'Mapa final'!$S$11),"")</f>
        <v/>
      </c>
      <c r="AC32" s="186" t="str">
        <f>IF(AND('Mapa final'!$AD$11="Muy Alta",'Mapa final'!$AF$11="Leve"),CONCATENATE("R2C",'Mapa final'!$S$11),"")</f>
        <v/>
      </c>
      <c r="AD32" s="186" t="str">
        <f>IF(AND('Mapa final'!$AD$11="Muy Alta",'Mapa final'!$AF$11="Leve"),CONCATENATE("R2C",'Mapa final'!$S$11),"")</f>
        <v/>
      </c>
      <c r="AE32" s="186" t="str">
        <f>IF(AND('Mapa final'!$AD$11="Muy Alta",'Mapa final'!$AF$11="Leve"),CONCATENATE("R2C",'Mapa final'!$S$11),"")</f>
        <v/>
      </c>
      <c r="AF32" s="186" t="str">
        <f>IF(AND('Mapa final'!$AD$11="Muy Alta",'Mapa final'!$AF$11="Leve"),CONCATENATE("R2C",'Mapa final'!$S$11),"")</f>
        <v/>
      </c>
      <c r="AG32" s="39" t="str">
        <f>IF(AND('Mapa final'!$AD$11="Muy Alta",'Mapa final'!$AF$11="Leve"),CONCATENATE("R2C",'Mapa final'!$S$11),"")</f>
        <v/>
      </c>
      <c r="AH32" s="40" t="str">
        <f>IF(AND('Mapa final'!$AD$11="Muy Alta",'Mapa final'!$AF$11="Catastrófico"),CONCATENATE("R2C",'Mapa final'!$S$11),"")</f>
        <v/>
      </c>
      <c r="AI32" s="189" t="str">
        <f>IF(AND('Mapa final'!$AD$11="Muy Alta",'Mapa final'!$AF$11="Catastrófico"),CONCATENATE("R2C",'Mapa final'!$S$11),"")</f>
        <v/>
      </c>
      <c r="AJ32" s="189" t="str">
        <f>IF(AND('Mapa final'!$AD$11="Muy Alta",'Mapa final'!$AF$11="Catastrófico"),CONCATENATE("R2C",'Mapa final'!$S$11),"")</f>
        <v/>
      </c>
      <c r="AK32" s="189" t="str">
        <f>IF(AND('Mapa final'!$AD$11="Muy Alta",'Mapa final'!$AF$11="Catastrófico"),CONCATENATE("R2C",'Mapa final'!$S$11),"")</f>
        <v/>
      </c>
      <c r="AL32" s="189" t="str">
        <f>IF(AND('Mapa final'!$AD$11="Muy Alta",'Mapa final'!$AF$11="Catastrófico"),CONCATENATE("R2C",'Mapa final'!$S$11),"")</f>
        <v/>
      </c>
      <c r="AM32" s="41" t="str">
        <f>IF(AND('Mapa final'!$AD$11="Muy Alta",'Mapa final'!$AF$11="Catastrófico"),CONCATENATE("R2C",'Mapa final'!$S$11),"")</f>
        <v/>
      </c>
      <c r="AN32" s="64"/>
      <c r="AO32" s="408"/>
      <c r="AP32" s="409"/>
      <c r="AQ32" s="409"/>
      <c r="AR32" s="409"/>
      <c r="AS32" s="409"/>
      <c r="AT32" s="410"/>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row>
    <row r="33" spans="1:80" ht="15" customHeight="1" x14ac:dyDescent="0.25">
      <c r="A33" s="64"/>
      <c r="B33" s="327"/>
      <c r="C33" s="327"/>
      <c r="D33" s="328"/>
      <c r="E33" s="368"/>
      <c r="F33" s="369"/>
      <c r="G33" s="369"/>
      <c r="H33" s="369"/>
      <c r="I33" s="370"/>
      <c r="J33" s="51" t="str">
        <f>IF(AND('Mapa final'!$AD$11="Alta",'Mapa final'!$AF$11="Leve"),CONCATENATE("R2C",'Mapa final'!$S$11),"")</f>
        <v/>
      </c>
      <c r="K33" s="187" t="str">
        <f>IF(AND('Mapa final'!$AD$11="Alta",'Mapa final'!$AF$11="Leve"),CONCATENATE("R2C",'Mapa final'!$S$11),"")</f>
        <v/>
      </c>
      <c r="L33" s="187" t="str">
        <f>IF(AND('Mapa final'!$AD$11="Alta",'Mapa final'!$AF$11="Leve"),CONCATENATE("R2C",'Mapa final'!$S$11),"")</f>
        <v/>
      </c>
      <c r="M33" s="187" t="str">
        <f>IF(AND('Mapa final'!$AD$11="Alta",'Mapa final'!$AF$11="Leve"),CONCATENATE("R2C",'Mapa final'!$S$11),"")</f>
        <v/>
      </c>
      <c r="N33" s="187" t="str">
        <f>IF(AND('Mapa final'!$AD$11="Alta",'Mapa final'!$AF$11="Leve"),CONCATENATE("R2C",'Mapa final'!$S$11),"")</f>
        <v/>
      </c>
      <c r="O33" s="52" t="str">
        <f>IF(AND('Mapa final'!$AD$11="Alta",'Mapa final'!$AF$11="Leve"),CONCATENATE("R2C",'Mapa final'!$S$11),"")</f>
        <v/>
      </c>
      <c r="P33" s="51" t="str">
        <f>IF(AND('Mapa final'!$AD$11="Alta",'Mapa final'!$AF$11="Leve"),CONCATENATE("R2C",'Mapa final'!$S$11),"")</f>
        <v/>
      </c>
      <c r="Q33" s="187" t="str">
        <f>IF(AND('Mapa final'!$AD$11="Alta",'Mapa final'!$AF$11="Leve"),CONCATENATE("R2C",'Mapa final'!$S$11),"")</f>
        <v/>
      </c>
      <c r="R33" s="187" t="str">
        <f>IF(AND('Mapa final'!$AD$11="Alta",'Mapa final'!$AF$11="Leve"),CONCATENATE("R2C",'Mapa final'!$S$11),"")</f>
        <v/>
      </c>
      <c r="S33" s="187" t="str">
        <f>IF(AND('Mapa final'!$AD$11="Alta",'Mapa final'!$AF$11="Leve"),CONCATENATE("R2C",'Mapa final'!$S$11),"")</f>
        <v/>
      </c>
      <c r="T33" s="187" t="str">
        <f>IF(AND('Mapa final'!$AD$11="Alta",'Mapa final'!$AF$11="Leve"),CONCATENATE("R2C",'Mapa final'!$S$11),"")</f>
        <v/>
      </c>
      <c r="U33" s="52" t="str">
        <f>IF(AND('Mapa final'!$AD$11="Alta",'Mapa final'!$AF$11="Leve"),CONCATENATE("R2C",'Mapa final'!$S$11),"")</f>
        <v/>
      </c>
      <c r="V33" s="51" t="str">
        <f>IF(AND('Mapa final'!$AD$11="Alta",'Mapa final'!$AF$11="Leve"),CONCATENATE("R2C",'Mapa final'!$S$11),"")</f>
        <v/>
      </c>
      <c r="W33" s="187" t="str">
        <f>IF(AND('Mapa final'!$AD$11="Alta",'Mapa final'!$AF$11="Leve"),CONCATENATE("R2C",'Mapa final'!$S$11),"")</f>
        <v/>
      </c>
      <c r="X33" s="187" t="str">
        <f>IF(AND('Mapa final'!$AD$11="Alta",'Mapa final'!$AF$11="Leve"),CONCATENATE("R2C",'Mapa final'!$S$11),"")</f>
        <v/>
      </c>
      <c r="Y33" s="187" t="str">
        <f>IF(AND('Mapa final'!$AD$11="Alta",'Mapa final'!$AF$11="Leve"),CONCATENATE("R2C",'Mapa final'!$S$11),"")</f>
        <v/>
      </c>
      <c r="Z33" s="187" t="str">
        <f>IF(AND('Mapa final'!$AD$11="Alta",'Mapa final'!$AF$11="Leve"),CONCATENATE("R2C",'Mapa final'!$S$11),"")</f>
        <v/>
      </c>
      <c r="AA33" s="52" t="str">
        <f>IF(AND('Mapa final'!$AD$11="Alta",'Mapa final'!$AF$11="Leve"),CONCATENATE("R2C",'Mapa final'!$S$11),"")</f>
        <v/>
      </c>
      <c r="AB33" s="38" t="str">
        <f>IF(AND('Mapa final'!$AD$11="Muy Alta",'Mapa final'!$AF$11="Leve"),CONCATENATE("R2C",'Mapa final'!$S$11),"")</f>
        <v/>
      </c>
      <c r="AC33" s="186" t="str">
        <f>IF(AND('Mapa final'!$AD$11="Muy Alta",'Mapa final'!$AF$11="Leve"),CONCATENATE("R2C",'Mapa final'!$S$11),"")</f>
        <v/>
      </c>
      <c r="AD33" s="186" t="str">
        <f>IF(AND('Mapa final'!$AD$11="Muy Alta",'Mapa final'!$AF$11="Leve"),CONCATENATE("R2C",'Mapa final'!$S$11),"")</f>
        <v/>
      </c>
      <c r="AE33" s="186" t="str">
        <f>IF(AND('Mapa final'!$AD$11="Muy Alta",'Mapa final'!$AF$11="Leve"),CONCATENATE("R2C",'Mapa final'!$S$11),"")</f>
        <v/>
      </c>
      <c r="AF33" s="186" t="str">
        <f>IF(AND('Mapa final'!$AD$11="Muy Alta",'Mapa final'!$AF$11="Leve"),CONCATENATE("R2C",'Mapa final'!$S$11),"")</f>
        <v/>
      </c>
      <c r="AG33" s="39" t="str">
        <f>IF(AND('Mapa final'!$AD$11="Muy Alta",'Mapa final'!$AF$11="Leve"),CONCATENATE("R2C",'Mapa final'!$S$11),"")</f>
        <v/>
      </c>
      <c r="AH33" s="40" t="str">
        <f>IF(AND('Mapa final'!$AD$11="Muy Alta",'Mapa final'!$AF$11="Catastrófico"),CONCATENATE("R2C",'Mapa final'!$S$11),"")</f>
        <v/>
      </c>
      <c r="AI33" s="189" t="str">
        <f>IF(AND('Mapa final'!$AD$11="Muy Alta",'Mapa final'!$AF$11="Catastrófico"),CONCATENATE("R2C",'Mapa final'!$S$11),"")</f>
        <v/>
      </c>
      <c r="AJ33" s="189" t="str">
        <f>IF(AND('Mapa final'!$AD$11="Muy Alta",'Mapa final'!$AF$11="Catastrófico"),CONCATENATE("R2C",'Mapa final'!$S$11),"")</f>
        <v/>
      </c>
      <c r="AK33" s="189" t="str">
        <f>IF(AND('Mapa final'!$AD$11="Muy Alta",'Mapa final'!$AF$11="Catastrófico"),CONCATENATE("R2C",'Mapa final'!$S$11),"")</f>
        <v/>
      </c>
      <c r="AL33" s="189" t="str">
        <f>IF(AND('Mapa final'!$AD$11="Muy Alta",'Mapa final'!$AF$11="Catastrófico"),CONCATENATE("R2C",'Mapa final'!$S$11),"")</f>
        <v/>
      </c>
      <c r="AM33" s="41" t="str">
        <f>IF(AND('Mapa final'!$AD$11="Muy Alta",'Mapa final'!$AF$11="Catastrófico"),CONCATENATE("R2C",'Mapa final'!$S$11),"")</f>
        <v/>
      </c>
      <c r="AN33" s="64"/>
      <c r="AO33" s="408"/>
      <c r="AP33" s="409"/>
      <c r="AQ33" s="409"/>
      <c r="AR33" s="409"/>
      <c r="AS33" s="409"/>
      <c r="AT33" s="410"/>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row>
    <row r="34" spans="1:80" ht="15" customHeight="1" x14ac:dyDescent="0.25">
      <c r="A34" s="64"/>
      <c r="B34" s="327"/>
      <c r="C34" s="327"/>
      <c r="D34" s="328"/>
      <c r="E34" s="368"/>
      <c r="F34" s="369"/>
      <c r="G34" s="369"/>
      <c r="H34" s="369"/>
      <c r="I34" s="370"/>
      <c r="J34" s="51" t="str">
        <f>IF(AND('Mapa final'!$AD$11="Alta",'Mapa final'!$AF$11="Leve"),CONCATENATE("R2C",'Mapa final'!$S$11),"")</f>
        <v/>
      </c>
      <c r="K34" s="187" t="str">
        <f>IF(AND('Mapa final'!$AD$11="Alta",'Mapa final'!$AF$11="Leve"),CONCATENATE("R2C",'Mapa final'!$S$11),"")</f>
        <v/>
      </c>
      <c r="L34" s="187" t="str">
        <f>IF(AND('Mapa final'!$AD$11="Alta",'Mapa final'!$AF$11="Leve"),CONCATENATE("R2C",'Mapa final'!$S$11),"")</f>
        <v/>
      </c>
      <c r="M34" s="187" t="str">
        <f>IF(AND('Mapa final'!$AD$11="Alta",'Mapa final'!$AF$11="Leve"),CONCATENATE("R2C",'Mapa final'!$S$11),"")</f>
        <v/>
      </c>
      <c r="N34" s="187" t="str">
        <f>IF(AND('Mapa final'!$AD$11="Alta",'Mapa final'!$AF$11="Leve"),CONCATENATE("R2C",'Mapa final'!$S$11),"")</f>
        <v/>
      </c>
      <c r="O34" s="52" t="str">
        <f>IF(AND('Mapa final'!$AD$11="Alta",'Mapa final'!$AF$11="Leve"),CONCATENATE("R2C",'Mapa final'!$S$11),"")</f>
        <v/>
      </c>
      <c r="P34" s="51" t="str">
        <f>IF(AND('Mapa final'!$AD$11="Alta",'Mapa final'!$AF$11="Leve"),CONCATENATE("R2C",'Mapa final'!$S$11),"")</f>
        <v/>
      </c>
      <c r="Q34" s="187" t="str">
        <f>IF(AND('Mapa final'!$AD$11="Alta",'Mapa final'!$AF$11="Leve"),CONCATENATE("R2C",'Mapa final'!$S$11),"")</f>
        <v/>
      </c>
      <c r="R34" s="187" t="str">
        <f>IF(AND('Mapa final'!$AD$11="Alta",'Mapa final'!$AF$11="Leve"),CONCATENATE("R2C",'Mapa final'!$S$11),"")</f>
        <v/>
      </c>
      <c r="S34" s="187" t="str">
        <f>IF(AND('Mapa final'!$AD$11="Alta",'Mapa final'!$AF$11="Leve"),CONCATENATE("R2C",'Mapa final'!$S$11),"")</f>
        <v/>
      </c>
      <c r="T34" s="187" t="str">
        <f>IF(AND('Mapa final'!$AD$11="Alta",'Mapa final'!$AF$11="Leve"),CONCATENATE("R2C",'Mapa final'!$S$11),"")</f>
        <v/>
      </c>
      <c r="U34" s="52" t="str">
        <f>IF(AND('Mapa final'!$AD$11="Alta",'Mapa final'!$AF$11="Leve"),CONCATENATE("R2C",'Mapa final'!$S$11),"")</f>
        <v/>
      </c>
      <c r="V34" s="51" t="str">
        <f>IF(AND('Mapa final'!$AD$11="Alta",'Mapa final'!$AF$11="Leve"),CONCATENATE("R2C",'Mapa final'!$S$11),"")</f>
        <v/>
      </c>
      <c r="W34" s="187" t="str">
        <f>IF(AND('Mapa final'!$AD$11="Alta",'Mapa final'!$AF$11="Leve"),CONCATENATE("R2C",'Mapa final'!$S$11),"")</f>
        <v/>
      </c>
      <c r="X34" s="187" t="str">
        <f>IF(AND('Mapa final'!$AD$11="Alta",'Mapa final'!$AF$11="Leve"),CONCATENATE("R2C",'Mapa final'!$S$11),"")</f>
        <v/>
      </c>
      <c r="Y34" s="187" t="str">
        <f>IF(AND('Mapa final'!$AD$11="Alta",'Mapa final'!$AF$11="Leve"),CONCATENATE("R2C",'Mapa final'!$S$11),"")</f>
        <v/>
      </c>
      <c r="Z34" s="187" t="str">
        <f>IF(AND('Mapa final'!$AD$11="Alta",'Mapa final'!$AF$11="Leve"),CONCATENATE("R2C",'Mapa final'!$S$11),"")</f>
        <v/>
      </c>
      <c r="AA34" s="52" t="str">
        <f>IF(AND('Mapa final'!$AD$11="Alta",'Mapa final'!$AF$11="Leve"),CONCATENATE("R2C",'Mapa final'!$S$11),"")</f>
        <v/>
      </c>
      <c r="AB34" s="38" t="str">
        <f>IF(AND('Mapa final'!$AD$11="Muy Alta",'Mapa final'!$AF$11="Leve"),CONCATENATE("R2C",'Mapa final'!$S$11),"")</f>
        <v/>
      </c>
      <c r="AC34" s="186" t="str">
        <f>IF(AND('Mapa final'!$AD$11="Muy Alta",'Mapa final'!$AF$11="Leve"),CONCATENATE("R2C",'Mapa final'!$S$11),"")</f>
        <v/>
      </c>
      <c r="AD34" s="186" t="str">
        <f>IF(AND('Mapa final'!$AD$11="Muy Alta",'Mapa final'!$AF$11="Leve"),CONCATENATE("R2C",'Mapa final'!$S$11),"")</f>
        <v/>
      </c>
      <c r="AE34" s="186" t="str">
        <f>IF(AND('Mapa final'!$AD$11="Muy Alta",'Mapa final'!$AF$11="Leve"),CONCATENATE("R2C",'Mapa final'!$S$11),"")</f>
        <v/>
      </c>
      <c r="AF34" s="186" t="str">
        <f>IF(AND('Mapa final'!$AD$11="Muy Alta",'Mapa final'!$AF$11="Leve"),CONCATENATE("R2C",'Mapa final'!$S$11),"")</f>
        <v/>
      </c>
      <c r="AG34" s="39" t="str">
        <f>IF(AND('Mapa final'!$AD$11="Muy Alta",'Mapa final'!$AF$11="Leve"),CONCATENATE("R2C",'Mapa final'!$S$11),"")</f>
        <v/>
      </c>
      <c r="AH34" s="40" t="str">
        <f>IF(AND('Mapa final'!$AD$11="Muy Alta",'Mapa final'!$AF$11="Catastrófico"),CONCATENATE("R2C",'Mapa final'!$S$11),"")</f>
        <v/>
      </c>
      <c r="AI34" s="189" t="str">
        <f>IF(AND('Mapa final'!$AD$11="Muy Alta",'Mapa final'!$AF$11="Catastrófico"),CONCATENATE("R2C",'Mapa final'!$S$11),"")</f>
        <v/>
      </c>
      <c r="AJ34" s="189" t="str">
        <f>IF(AND('Mapa final'!$AD$11="Muy Alta",'Mapa final'!$AF$11="Catastrófico"),CONCATENATE("R2C",'Mapa final'!$S$11),"")</f>
        <v/>
      </c>
      <c r="AK34" s="189" t="str">
        <f>IF(AND('Mapa final'!$AD$11="Muy Alta",'Mapa final'!$AF$11="Catastrófico"),CONCATENATE("R2C",'Mapa final'!$S$11),"")</f>
        <v/>
      </c>
      <c r="AL34" s="189" t="str">
        <f>IF(AND('Mapa final'!$AD$11="Muy Alta",'Mapa final'!$AF$11="Catastrófico"),CONCATENATE("R2C",'Mapa final'!$S$11),"")</f>
        <v/>
      </c>
      <c r="AM34" s="41" t="str">
        <f>IF(AND('Mapa final'!$AD$11="Muy Alta",'Mapa final'!$AF$11="Catastrófico"),CONCATENATE("R2C",'Mapa final'!$S$11),"")</f>
        <v/>
      </c>
      <c r="AN34" s="64"/>
      <c r="AO34" s="408"/>
      <c r="AP34" s="409"/>
      <c r="AQ34" s="409"/>
      <c r="AR34" s="409"/>
      <c r="AS34" s="409"/>
      <c r="AT34" s="410"/>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row>
    <row r="35" spans="1:80" ht="15.75" customHeight="1" thickBot="1" x14ac:dyDescent="0.3">
      <c r="A35" s="64"/>
      <c r="B35" s="327"/>
      <c r="C35" s="327"/>
      <c r="D35" s="328"/>
      <c r="E35" s="371"/>
      <c r="F35" s="372"/>
      <c r="G35" s="372"/>
      <c r="H35" s="372"/>
      <c r="I35" s="373"/>
      <c r="J35" s="51" t="str">
        <f>IF(AND('Mapa final'!$AD$11="Alta",'Mapa final'!$AF$11="Leve"),CONCATENATE("R2C",'Mapa final'!$S$11),"")</f>
        <v/>
      </c>
      <c r="K35" s="187" t="str">
        <f>IF(AND('Mapa final'!$AD$11="Alta",'Mapa final'!$AF$11="Leve"),CONCATENATE("R2C",'Mapa final'!$S$11),"")</f>
        <v/>
      </c>
      <c r="L35" s="187" t="str">
        <f>IF(AND('Mapa final'!$AD$11="Alta",'Mapa final'!$AF$11="Leve"),CONCATENATE("R2C",'Mapa final'!$S$11),"")</f>
        <v/>
      </c>
      <c r="M35" s="187" t="str">
        <f>IF(AND('Mapa final'!$AD$11="Alta",'Mapa final'!$AF$11="Leve"),CONCATENATE("R2C",'Mapa final'!$S$11),"")</f>
        <v/>
      </c>
      <c r="N35" s="187" t="str">
        <f>IF(AND('Mapa final'!$AD$11="Alta",'Mapa final'!$AF$11="Leve"),CONCATENATE("R2C",'Mapa final'!$S$11),"")</f>
        <v/>
      </c>
      <c r="O35" s="52" t="str">
        <f>IF(AND('Mapa final'!$AD$11="Alta",'Mapa final'!$AF$11="Leve"),CONCATENATE("R2C",'Mapa final'!$S$11),"")</f>
        <v/>
      </c>
      <c r="P35" s="53" t="str">
        <f>IF(AND('Mapa final'!$AD$11="Alta",'Mapa final'!$AF$11="Leve"),CONCATENATE("R2C",'Mapa final'!$S$11),"")</f>
        <v/>
      </c>
      <c r="Q35" s="54" t="str">
        <f>IF(AND('Mapa final'!$AD$11="Alta",'Mapa final'!$AF$11="Leve"),CONCATENATE("R2C",'Mapa final'!$S$11),"")</f>
        <v/>
      </c>
      <c r="R35" s="54" t="str">
        <f>IF(AND('Mapa final'!$AD$11="Alta",'Mapa final'!$AF$11="Leve"),CONCATENATE("R2C",'Mapa final'!$S$11),"")</f>
        <v/>
      </c>
      <c r="S35" s="54" t="str">
        <f>IF(AND('Mapa final'!$AD$11="Alta",'Mapa final'!$AF$11="Leve"),CONCATENATE("R2C",'Mapa final'!$S$11),"")</f>
        <v/>
      </c>
      <c r="T35" s="54" t="str">
        <f>IF(AND('Mapa final'!$AD$11="Alta",'Mapa final'!$AF$11="Leve"),CONCATENATE("R2C",'Mapa final'!$S$11),"")</f>
        <v/>
      </c>
      <c r="U35" s="55" t="str">
        <f>IF(AND('Mapa final'!$AD$11="Alta",'Mapa final'!$AF$11="Leve"),CONCATENATE("R2C",'Mapa final'!$S$11),"")</f>
        <v/>
      </c>
      <c r="V35" s="53" t="str">
        <f>IF(AND('Mapa final'!$AD$11="Alta",'Mapa final'!$AF$11="Leve"),CONCATENATE("R2C",'Mapa final'!$S$11),"")</f>
        <v/>
      </c>
      <c r="W35" s="54" t="str">
        <f>IF(AND('Mapa final'!$AD$11="Alta",'Mapa final'!$AF$11="Leve"),CONCATENATE("R2C",'Mapa final'!$S$11),"")</f>
        <v/>
      </c>
      <c r="X35" s="54" t="str">
        <f>IF(AND('Mapa final'!$AD$11="Alta",'Mapa final'!$AF$11="Leve"),CONCATENATE("R2C",'Mapa final'!$S$11),"")</f>
        <v/>
      </c>
      <c r="Y35" s="54" t="str">
        <f>IF(AND('Mapa final'!$AD$11="Alta",'Mapa final'!$AF$11="Leve"),CONCATENATE("R2C",'Mapa final'!$S$11),"")</f>
        <v/>
      </c>
      <c r="Z35" s="54" t="str">
        <f>IF(AND('Mapa final'!$AD$11="Alta",'Mapa final'!$AF$11="Leve"),CONCATENATE("R2C",'Mapa final'!$S$11),"")</f>
        <v/>
      </c>
      <c r="AA35" s="55" t="str">
        <f>IF(AND('Mapa final'!$AD$11="Alta",'Mapa final'!$AF$11="Leve"),CONCATENATE("R2C",'Mapa final'!$S$11),"")</f>
        <v/>
      </c>
      <c r="AB35" s="42" t="str">
        <f>IF(AND('Mapa final'!$AD$11="Muy Alta",'Mapa final'!$AF$11="Leve"),CONCATENATE("R2C",'Mapa final'!$S$11),"")</f>
        <v/>
      </c>
      <c r="AC35" s="43" t="str">
        <f>IF(AND('Mapa final'!$AD$11="Muy Alta",'Mapa final'!$AF$11="Leve"),CONCATENATE("R2C",'Mapa final'!$S$11),"")</f>
        <v/>
      </c>
      <c r="AD35" s="43" t="str">
        <f>IF(AND('Mapa final'!$AD$11="Muy Alta",'Mapa final'!$AF$11="Leve"),CONCATENATE("R2C",'Mapa final'!$S$11),"")</f>
        <v/>
      </c>
      <c r="AE35" s="43" t="str">
        <f>IF(AND('Mapa final'!$AD$11="Muy Alta",'Mapa final'!$AF$11="Leve"),CONCATENATE("R2C",'Mapa final'!$S$11),"")</f>
        <v/>
      </c>
      <c r="AF35" s="43" t="str">
        <f>IF(AND('Mapa final'!$AD$11="Muy Alta",'Mapa final'!$AF$11="Leve"),CONCATENATE("R2C",'Mapa final'!$S$11),"")</f>
        <v/>
      </c>
      <c r="AG35" s="44" t="str">
        <f>IF(AND('Mapa final'!$AD$11="Muy Alta",'Mapa final'!$AF$11="Leve"),CONCATENATE("R2C",'Mapa final'!$S$11),"")</f>
        <v/>
      </c>
      <c r="AH35" s="45" t="str">
        <f>IF(AND('Mapa final'!$AD$11="Muy Alta",'Mapa final'!$AF$11="Catastrófico"),CONCATENATE("R2C",'Mapa final'!$S$11),"")</f>
        <v/>
      </c>
      <c r="AI35" s="46" t="str">
        <f>IF(AND('Mapa final'!$AD$11="Muy Alta",'Mapa final'!$AF$11="Catastrófico"),CONCATENATE("R2C",'Mapa final'!$S$11),"")</f>
        <v/>
      </c>
      <c r="AJ35" s="46" t="str">
        <f>IF(AND('Mapa final'!$AD$11="Muy Alta",'Mapa final'!$AF$11="Catastrófico"),CONCATENATE("R2C",'Mapa final'!$S$11),"")</f>
        <v/>
      </c>
      <c r="AK35" s="46" t="str">
        <f>IF(AND('Mapa final'!$AD$11="Muy Alta",'Mapa final'!$AF$11="Catastrófico"),CONCATENATE("R2C",'Mapa final'!$S$11),"")</f>
        <v/>
      </c>
      <c r="AL35" s="46" t="str">
        <f>IF(AND('Mapa final'!$AD$11="Muy Alta",'Mapa final'!$AF$11="Catastrófico"),CONCATENATE("R2C",'Mapa final'!$S$11),"")</f>
        <v/>
      </c>
      <c r="AM35" s="47" t="str">
        <f>IF(AND('Mapa final'!$AD$11="Muy Alta",'Mapa final'!$AF$11="Catastrófico"),CONCATENATE("R2C",'Mapa final'!$S$11),"")</f>
        <v/>
      </c>
      <c r="AN35" s="64"/>
      <c r="AO35" s="411"/>
      <c r="AP35" s="412"/>
      <c r="AQ35" s="412"/>
      <c r="AR35" s="412"/>
      <c r="AS35" s="412"/>
      <c r="AT35" s="413"/>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row>
    <row r="36" spans="1:80" ht="15" customHeight="1" x14ac:dyDescent="0.25">
      <c r="A36" s="64"/>
      <c r="B36" s="327"/>
      <c r="C36" s="327"/>
      <c r="D36" s="328"/>
      <c r="E36" s="365" t="s">
        <v>113</v>
      </c>
      <c r="F36" s="366"/>
      <c r="G36" s="366"/>
      <c r="H36" s="366"/>
      <c r="I36" s="366"/>
      <c r="J36" s="56" t="str">
        <f>IF(AND('Mapa final'!$AD$11="Baja",'Mapa final'!$AF$11="Leve"),CONCATENATE("R2C",'Mapa final'!$S$11),"")</f>
        <v/>
      </c>
      <c r="K36" s="57" t="str">
        <f>IF(AND('Mapa final'!$AD$11="Baja",'Mapa final'!$AF$11="Leve"),CONCATENATE("R2C",'Mapa final'!$S$11),"")</f>
        <v/>
      </c>
      <c r="L36" s="57" t="str">
        <f>IF(AND('Mapa final'!$AD$11="Baja",'Mapa final'!$AF$11="Leve"),CONCATENATE("R2C",'Mapa final'!$S$11),"")</f>
        <v/>
      </c>
      <c r="M36" s="57" t="str">
        <f>IF(AND('Mapa final'!$AD$11="Baja",'Mapa final'!$AF$11="Leve"),CONCATENATE("R2C",'Mapa final'!$S$11),"")</f>
        <v/>
      </c>
      <c r="N36" s="57" t="str">
        <f>IF(AND('Mapa final'!$AD$11="Baja",'Mapa final'!$AF$11="Leve"),CONCATENATE("R2C",'Mapa final'!$S$11),"")</f>
        <v/>
      </c>
      <c r="O36" s="58" t="str">
        <f>IF(AND('Mapa final'!$AD$11="Baja",'Mapa final'!$AF$11="Leve"),CONCATENATE("R2C",'Mapa final'!$S$11),"")</f>
        <v/>
      </c>
      <c r="P36" s="49" t="str">
        <f>IF(AND('Mapa final'!$AD$11="Alta",'Mapa final'!$AF$11="Leve"),CONCATENATE("R2C",'Mapa final'!$S$11),"")</f>
        <v/>
      </c>
      <c r="Q36" s="49" t="str">
        <f>IF(AND('Mapa final'!$AD$11="Alta",'Mapa final'!$AF$11="Leve"),CONCATENATE("R2C",'Mapa final'!$S$11),"")</f>
        <v/>
      </c>
      <c r="R36" s="49" t="str">
        <f>IF(AND('Mapa final'!$AD$11="Alta",'Mapa final'!$AF$11="Leve"),CONCATENATE("R2C",'Mapa final'!$S$11),"")</f>
        <v/>
      </c>
      <c r="S36" s="49" t="str">
        <f>IF(AND('Mapa final'!$AD$11="Alta",'Mapa final'!$AF$11="Leve"),CONCATENATE("R2C",'Mapa final'!$S$11),"")</f>
        <v/>
      </c>
      <c r="T36" s="49" t="str">
        <f>IF(AND('Mapa final'!$AD$11="Alta",'Mapa final'!$AF$11="Leve"),CONCATENATE("R2C",'Mapa final'!$S$11),"")</f>
        <v/>
      </c>
      <c r="U36" s="50" t="str">
        <f>IF(AND('Mapa final'!$AD$11="Alta",'Mapa final'!$AF$11="Leve"),CONCATENATE("R2C",'Mapa final'!$S$11),"")</f>
        <v/>
      </c>
      <c r="V36" s="48" t="str">
        <f>IF(AND('Mapa final'!$AD$11="Alta",'Mapa final'!$AF$11="Leve"),CONCATENATE("R2C",'Mapa final'!$S$11),"")</f>
        <v/>
      </c>
      <c r="W36" s="49" t="str">
        <f>IF(AND('Mapa final'!$AD$11="Alta",'Mapa final'!$AF$11="Leve"),CONCATENATE("R2C",'Mapa final'!$S$11),"")</f>
        <v/>
      </c>
      <c r="X36" s="49" t="str">
        <f>IF(AND('Mapa final'!$AD$11="Alta",'Mapa final'!$AF$11="Leve"),CONCATENATE("R2C",'Mapa final'!$S$11),"")</f>
        <v/>
      </c>
      <c r="Y36" s="49" t="str">
        <f>IF(AND('Mapa final'!$AD$11="Alta",'Mapa final'!$AF$11="Leve"),CONCATENATE("R2C",'Mapa final'!$S$11),"")</f>
        <v/>
      </c>
      <c r="Z36" s="49" t="str">
        <f>IF(AND('Mapa final'!$AD$11="Alta",'Mapa final'!$AF$11="Leve"),CONCATENATE("R2C",'Mapa final'!$S$11),"")</f>
        <v/>
      </c>
      <c r="AA36" s="50" t="str">
        <f>IF(AND('Mapa final'!$AD$11="Alta",'Mapa final'!$AF$11="Leve"),CONCATENATE("R2C",'Mapa final'!$S$11),"")</f>
        <v/>
      </c>
      <c r="AB36" s="32" t="str">
        <f>IF(AND('Mapa final'!$AD$11="Muy Alta",'Mapa final'!$AF$11="Leve"),CONCATENATE("R2C",'Mapa final'!$S$11),"")</f>
        <v/>
      </c>
      <c r="AC36" s="33" t="str">
        <f>IF(AND('Mapa final'!$AD$11="Muy Alta",'Mapa final'!$AF$11="Leve"),CONCATENATE("R2C",'Mapa final'!$S$11),"")</f>
        <v/>
      </c>
      <c r="AD36" s="33" t="str">
        <f>IF(AND('Mapa final'!$AD$11="Muy Alta",'Mapa final'!$AF$11="Leve"),CONCATENATE("R2C",'Mapa final'!$S$11),"")</f>
        <v/>
      </c>
      <c r="AE36" s="33" t="str">
        <f>IF(AND('Mapa final'!$AD$11="Muy Alta",'Mapa final'!$AF$11="Leve"),CONCATENATE("R2C",'Mapa final'!$S$11),"")</f>
        <v/>
      </c>
      <c r="AF36" s="33" t="str">
        <f>IF(AND('Mapa final'!$AD$11="Muy Alta",'Mapa final'!$AF$11="Leve"),CONCATENATE("R2C",'Mapa final'!$S$11),"")</f>
        <v/>
      </c>
      <c r="AG36" s="34" t="str">
        <f>IF(AND('Mapa final'!$AD$11="Muy Alta",'Mapa final'!$AF$11="Leve"),CONCATENATE("R2C",'Mapa final'!$S$11),"")</f>
        <v/>
      </c>
      <c r="AH36" s="35" t="str">
        <f>IF(AND('Mapa final'!$AD$11="Muy Alta",'Mapa final'!$AF$11="Catastrófico"),CONCATENATE("R2C",'Mapa final'!$S$11),"")</f>
        <v/>
      </c>
      <c r="AI36" s="36" t="str">
        <f>IF(AND('Mapa final'!$AD$11="Muy Alta",'Mapa final'!$AF$11="Catastrófico"),CONCATENATE("R2C",'Mapa final'!$S$11),"")</f>
        <v/>
      </c>
      <c r="AJ36" s="36" t="str">
        <f>IF(AND('Mapa final'!$AD$11="Muy Alta",'Mapa final'!$AF$11="Catastrófico"),CONCATENATE("R2C",'Mapa final'!$S$11),"")</f>
        <v/>
      </c>
      <c r="AK36" s="36" t="str">
        <f>IF(AND('Mapa final'!$AD$11="Muy Alta",'Mapa final'!$AF$11="Catastrófico"),CONCATENATE("R2C",'Mapa final'!$S$11),"")</f>
        <v/>
      </c>
      <c r="AL36" s="36" t="str">
        <f>IF(AND('Mapa final'!$AD$11="Muy Alta",'Mapa final'!$AF$11="Catastrófico"),CONCATENATE("R2C",'Mapa final'!$S$11),"")</f>
        <v/>
      </c>
      <c r="AM36" s="37" t="str">
        <f>IF(AND('Mapa final'!$AD$11="Muy Alta",'Mapa final'!$AF$11="Catastrófico"),CONCATENATE("R2C",'Mapa final'!$S$11),"")</f>
        <v/>
      </c>
      <c r="AN36" s="64"/>
      <c r="AO36" s="396" t="s">
        <v>81</v>
      </c>
      <c r="AP36" s="397"/>
      <c r="AQ36" s="397"/>
      <c r="AR36" s="397"/>
      <c r="AS36" s="397"/>
      <c r="AT36" s="398"/>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row>
    <row r="37" spans="1:80" ht="15" customHeight="1" x14ac:dyDescent="0.25">
      <c r="A37" s="64"/>
      <c r="B37" s="327"/>
      <c r="C37" s="327"/>
      <c r="D37" s="328"/>
      <c r="E37" s="384"/>
      <c r="F37" s="369"/>
      <c r="G37" s="369"/>
      <c r="H37" s="369"/>
      <c r="I37" s="369"/>
      <c r="J37" s="59" t="str">
        <f>IF(AND('Mapa final'!$AD$11="Baja",'Mapa final'!$AF$11="Leve"),CONCATENATE("R2C",'Mapa final'!$S$11),"")</f>
        <v/>
      </c>
      <c r="K37" s="188" t="str">
        <f>IF(AND('Mapa final'!$AD$11="Baja",'Mapa final'!$AF$11="Leve"),CONCATENATE("R2C",'Mapa final'!$S$11),"")</f>
        <v/>
      </c>
      <c r="L37" s="188" t="str">
        <f>IF(AND('Mapa final'!$AD$11="Baja",'Mapa final'!$AF$11="Leve"),CONCATENATE("R2C",'Mapa final'!$S$11),"")</f>
        <v/>
      </c>
      <c r="M37" s="188" t="str">
        <f>IF(AND('Mapa final'!$AD$11="Baja",'Mapa final'!$AF$11="Leve"),CONCATENATE("R2C",'Mapa final'!$S$11),"")</f>
        <v/>
      </c>
      <c r="N37" s="188" t="str">
        <f>IF(AND('Mapa final'!$AD$11="Baja",'Mapa final'!$AF$11="Leve"),CONCATENATE("R2C",'Mapa final'!$S$11),"")</f>
        <v/>
      </c>
      <c r="O37" s="60" t="str">
        <f>IF(AND('Mapa final'!$AD$11="Baja",'Mapa final'!$AF$11="Leve"),CONCATENATE("R2C",'Mapa final'!$S$11),"")</f>
        <v/>
      </c>
      <c r="P37" s="187" t="str">
        <f>IF(AND('Mapa final'!$AD$11="Alta",'Mapa final'!$AF$11="Leve"),CONCATENATE("R2C",'Mapa final'!$S$11),"")</f>
        <v/>
      </c>
      <c r="Q37" s="187" t="str">
        <f>IF(AND('Mapa final'!$AD$11="Alta",'Mapa final'!$AF$11="Leve"),CONCATENATE("R2C",'Mapa final'!$S$11),"")</f>
        <v/>
      </c>
      <c r="R37" s="187" t="str">
        <f>IF(AND('Mapa final'!$AD$11="Alta",'Mapa final'!$AF$11="Leve"),CONCATENATE("R2C",'Mapa final'!$S$11),"")</f>
        <v/>
      </c>
      <c r="S37" s="187" t="str">
        <f>IF(AND('Mapa final'!$AD$11="Alta",'Mapa final'!$AF$11="Leve"),CONCATENATE("R2C",'Mapa final'!$S$11),"")</f>
        <v/>
      </c>
      <c r="T37" s="187" t="str">
        <f>IF(AND('Mapa final'!$AD$11="Alta",'Mapa final'!$AF$11="Leve"),CONCATENATE("R2C",'Mapa final'!$S$11),"")</f>
        <v/>
      </c>
      <c r="U37" s="52" t="str">
        <f>IF(AND('Mapa final'!$AD$11="Alta",'Mapa final'!$AF$11="Leve"),CONCATENATE("R2C",'Mapa final'!$S$11),"")</f>
        <v/>
      </c>
      <c r="V37" s="51" t="str">
        <f>IF(AND('Mapa final'!$AD$11="Alta",'Mapa final'!$AF$11="Leve"),CONCATENATE("R2C",'Mapa final'!$S$11),"")</f>
        <v/>
      </c>
      <c r="W37" s="187" t="str">
        <f>IF(AND('Mapa final'!$AD$11="Alta",'Mapa final'!$AF$11="Leve"),CONCATENATE("R2C",'Mapa final'!$S$11),"")</f>
        <v/>
      </c>
      <c r="X37" s="187" t="str">
        <f>IF(AND('Mapa final'!$AD$11="Alta",'Mapa final'!$AF$11="Leve"),CONCATENATE("R2C",'Mapa final'!$S$11),"")</f>
        <v/>
      </c>
      <c r="Y37" s="187" t="str">
        <f>IF(AND('Mapa final'!$AD$11="Alta",'Mapa final'!$AF$11="Leve"),CONCATENATE("R2C",'Mapa final'!$S$11),"")</f>
        <v/>
      </c>
      <c r="Z37" s="187" t="str">
        <f>IF(AND('Mapa final'!$AD$11="Alta",'Mapa final'!$AF$11="Leve"),CONCATENATE("R2C",'Mapa final'!$S$11),"")</f>
        <v/>
      </c>
      <c r="AA37" s="52" t="str">
        <f>IF(AND('Mapa final'!$AD$11="Alta",'Mapa final'!$AF$11="Leve"),CONCATENATE("R2C",'Mapa final'!$S$11),"")</f>
        <v/>
      </c>
      <c r="AB37" s="38" t="str">
        <f>IF(AND('Mapa final'!$AD$11="Muy Alta",'Mapa final'!$AF$11="Leve"),CONCATENATE("R2C",'Mapa final'!$S$11),"")</f>
        <v/>
      </c>
      <c r="AC37" s="186" t="str">
        <f>IF(AND('Mapa final'!$AD$11="Muy Alta",'Mapa final'!$AF$11="Leve"),CONCATENATE("R2C",'Mapa final'!$S$11),"")</f>
        <v/>
      </c>
      <c r="AD37" s="186" t="str">
        <f>IF(AND('Mapa final'!$AD$11="Muy Alta",'Mapa final'!$AF$11="Leve"),CONCATENATE("R2C",'Mapa final'!$S$11),"")</f>
        <v/>
      </c>
      <c r="AE37" s="186" t="str">
        <f>IF(AND('Mapa final'!$AD$11="Muy Alta",'Mapa final'!$AF$11="Leve"),CONCATENATE("R2C",'Mapa final'!$S$11),"")</f>
        <v/>
      </c>
      <c r="AF37" s="186" t="str">
        <f>IF(AND('Mapa final'!$AD$11="Muy Alta",'Mapa final'!$AF$11="Leve"),CONCATENATE("R2C",'Mapa final'!$S$11),"")</f>
        <v/>
      </c>
      <c r="AG37" s="39" t="str">
        <f>IF(AND('Mapa final'!$AD$11="Muy Alta",'Mapa final'!$AF$11="Leve"),CONCATENATE("R2C",'Mapa final'!$S$11),"")</f>
        <v/>
      </c>
      <c r="AH37" s="40" t="str">
        <f>IF(AND('Mapa final'!$AD$11="Muy Alta",'Mapa final'!$AF$11="Catastrófico"),CONCATENATE("R2C",'Mapa final'!$S$11),"")</f>
        <v/>
      </c>
      <c r="AI37" s="189" t="str">
        <f>IF(AND('Mapa final'!$AD$11="Muy Alta",'Mapa final'!$AF$11="Catastrófico"),CONCATENATE("R2C",'Mapa final'!$S$11),"")</f>
        <v/>
      </c>
      <c r="AJ37" s="189" t="str">
        <f>IF(AND('Mapa final'!$AD$11="Muy Alta",'Mapa final'!$AF$11="Catastrófico"),CONCATENATE("R2C",'Mapa final'!$S$11),"")</f>
        <v/>
      </c>
      <c r="AK37" s="189" t="str">
        <f>IF(AND('Mapa final'!$AD$11="Muy Alta",'Mapa final'!$AF$11="Catastrófico"),CONCATENATE("R2C",'Mapa final'!$S$11),"")</f>
        <v/>
      </c>
      <c r="AL37" s="189" t="str">
        <f>IF(AND('Mapa final'!$AD$11="Muy Alta",'Mapa final'!$AF$11="Catastrófico"),CONCATENATE("R2C",'Mapa final'!$S$11),"")</f>
        <v/>
      </c>
      <c r="AM37" s="41" t="str">
        <f>IF(AND('Mapa final'!$AD$11="Muy Alta",'Mapa final'!$AF$11="Catastrófico"),CONCATENATE("R2C",'Mapa final'!$S$11),"")</f>
        <v/>
      </c>
      <c r="AN37" s="64"/>
      <c r="AO37" s="399"/>
      <c r="AP37" s="400"/>
      <c r="AQ37" s="400"/>
      <c r="AR37" s="400"/>
      <c r="AS37" s="400"/>
      <c r="AT37" s="401"/>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row>
    <row r="38" spans="1:80" ht="15" customHeight="1" x14ac:dyDescent="0.25">
      <c r="A38" s="64"/>
      <c r="B38" s="327"/>
      <c r="C38" s="327"/>
      <c r="D38" s="328"/>
      <c r="E38" s="368"/>
      <c r="F38" s="369"/>
      <c r="G38" s="369"/>
      <c r="H38" s="369"/>
      <c r="I38" s="369"/>
      <c r="J38" s="59" t="str">
        <f>IF(AND('Mapa final'!$AD$11="Baja",'Mapa final'!$AF$11="Leve"),CONCATENATE("R2C",'Mapa final'!$S$11),"")</f>
        <v/>
      </c>
      <c r="K38" s="188" t="str">
        <f>IF(AND('Mapa final'!$AD$11="Baja",'Mapa final'!$AF$11="Leve"),CONCATENATE("R2C",'Mapa final'!$S$11),"")</f>
        <v/>
      </c>
      <c r="L38" s="188" t="str">
        <f>IF(AND('Mapa final'!$AD$11="Baja",'Mapa final'!$AF$11="Leve"),CONCATENATE("R2C",'Mapa final'!$S$11),"")</f>
        <v/>
      </c>
      <c r="M38" s="188" t="str">
        <f>IF(AND('Mapa final'!$AD$11="Baja",'Mapa final'!$AF$11="Leve"),CONCATENATE("R2C",'Mapa final'!$S$11),"")</f>
        <v/>
      </c>
      <c r="N38" s="188" t="str">
        <f>IF(AND('Mapa final'!$AD$11="Baja",'Mapa final'!$AF$11="Leve"),CONCATENATE("R2C",'Mapa final'!$S$11),"")</f>
        <v/>
      </c>
      <c r="O38" s="60" t="str">
        <f>IF(AND('Mapa final'!$AD$11="Baja",'Mapa final'!$AF$11="Leve"),CONCATENATE("R2C",'Mapa final'!$S$11),"")</f>
        <v/>
      </c>
      <c r="P38" s="187" t="str">
        <f>IF(AND('Mapa final'!$AD$11="Alta",'Mapa final'!$AF$11="Leve"),CONCATENATE("R2C",'Mapa final'!$S$11),"")</f>
        <v/>
      </c>
      <c r="Q38" s="187" t="str">
        <f>IF(AND('Mapa final'!$AD$11="Alta",'Mapa final'!$AF$11="Leve"),CONCATENATE("R2C",'Mapa final'!$S$11),"")</f>
        <v/>
      </c>
      <c r="R38" s="187" t="str">
        <f>IF(AND('Mapa final'!$AD$11="Alta",'Mapa final'!$AF$11="Leve"),CONCATENATE("R2C",'Mapa final'!$S$11),"")</f>
        <v/>
      </c>
      <c r="S38" s="187" t="str">
        <f>IF(AND('Mapa final'!$AD$11="Alta",'Mapa final'!$AF$11="Leve"),CONCATENATE("R2C",'Mapa final'!$S$11),"")</f>
        <v/>
      </c>
      <c r="T38" s="187" t="str">
        <f>IF(AND('Mapa final'!$AD$11="Alta",'Mapa final'!$AF$11="Leve"),CONCATENATE("R2C",'Mapa final'!$S$11),"")</f>
        <v/>
      </c>
      <c r="U38" s="52" t="str">
        <f>IF(AND('Mapa final'!$AD$11="Alta",'Mapa final'!$AF$11="Leve"),CONCATENATE("R2C",'Mapa final'!$S$11),"")</f>
        <v/>
      </c>
      <c r="V38" s="51" t="str">
        <f>IF(AND('Mapa final'!$AD$11="Alta",'Mapa final'!$AF$11="Leve"),CONCATENATE("R2C",'Mapa final'!$S$11),"")</f>
        <v/>
      </c>
      <c r="W38" s="187" t="str">
        <f>IF(AND('Mapa final'!$AD$11="Alta",'Mapa final'!$AF$11="Leve"),CONCATENATE("R2C",'Mapa final'!$S$11),"")</f>
        <v/>
      </c>
      <c r="X38" s="187" t="str">
        <f>IF(AND('Mapa final'!$AD$11="Alta",'Mapa final'!$AF$11="Leve"),CONCATENATE("R2C",'Mapa final'!$S$11),"")</f>
        <v/>
      </c>
      <c r="Y38" s="187" t="str">
        <f>IF(AND('Mapa final'!$AD$11="Alta",'Mapa final'!$AF$11="Leve"),CONCATENATE("R2C",'Mapa final'!$S$11),"")</f>
        <v/>
      </c>
      <c r="Z38" s="187" t="str">
        <f>IF(AND('Mapa final'!$AD$11="Alta",'Mapa final'!$AF$11="Leve"),CONCATENATE("R2C",'Mapa final'!$S$11),"")</f>
        <v/>
      </c>
      <c r="AA38" s="52" t="str">
        <f>IF(AND('Mapa final'!$AD$11="Alta",'Mapa final'!$AF$11="Leve"),CONCATENATE("R2C",'Mapa final'!$S$11),"")</f>
        <v/>
      </c>
      <c r="AB38" s="38" t="str">
        <f>IF(AND('Mapa final'!$AD$11="Muy Alta",'Mapa final'!$AF$11="Leve"),CONCATENATE("R2C",'Mapa final'!$S$11),"")</f>
        <v/>
      </c>
      <c r="AC38" s="186" t="str">
        <f>IF(AND('Mapa final'!$AD$11="Muy Alta",'Mapa final'!$AF$11="Leve"),CONCATENATE("R2C",'Mapa final'!$S$11),"")</f>
        <v/>
      </c>
      <c r="AD38" s="186" t="str">
        <f>IF(AND('Mapa final'!$AD$11="Muy Alta",'Mapa final'!$AF$11="Leve"),CONCATENATE("R2C",'Mapa final'!$S$11),"")</f>
        <v/>
      </c>
      <c r="AE38" s="186" t="str">
        <f>IF(AND('Mapa final'!$AD$11="Muy Alta",'Mapa final'!$AF$11="Leve"),CONCATENATE("R2C",'Mapa final'!$S$11),"")</f>
        <v/>
      </c>
      <c r="AF38" s="186" t="str">
        <f>IF(AND('Mapa final'!$AD$11="Muy Alta",'Mapa final'!$AF$11="Leve"),CONCATENATE("R2C",'Mapa final'!$S$11),"")</f>
        <v/>
      </c>
      <c r="AG38" s="39" t="str">
        <f>IF(AND('Mapa final'!$AD$11="Muy Alta",'Mapa final'!$AF$11="Leve"),CONCATENATE("R2C",'Mapa final'!$S$11),"")</f>
        <v/>
      </c>
      <c r="AH38" s="40" t="str">
        <f>IF(AND('Mapa final'!$AD$11="Muy Alta",'Mapa final'!$AF$11="Catastrófico"),CONCATENATE("R2C",'Mapa final'!$S$11),"")</f>
        <v/>
      </c>
      <c r="AI38" s="189" t="str">
        <f>IF(AND('Mapa final'!$AD$11="Muy Alta",'Mapa final'!$AF$11="Catastrófico"),CONCATENATE("R2C",'Mapa final'!$S$11),"")</f>
        <v/>
      </c>
      <c r="AJ38" s="189" t="str">
        <f>IF(AND('Mapa final'!$AD$11="Muy Alta",'Mapa final'!$AF$11="Catastrófico"),CONCATENATE("R2C",'Mapa final'!$S$11),"")</f>
        <v/>
      </c>
      <c r="AK38" s="189" t="str">
        <f>IF(AND('Mapa final'!$AD$11="Muy Alta",'Mapa final'!$AF$11="Catastrófico"),CONCATENATE("R2C",'Mapa final'!$S$11),"")</f>
        <v/>
      </c>
      <c r="AL38" s="189" t="str">
        <f>IF(AND('Mapa final'!$AD$11="Muy Alta",'Mapa final'!$AF$11="Catastrófico"),CONCATENATE("R2C",'Mapa final'!$S$11),"")</f>
        <v/>
      </c>
      <c r="AM38" s="41" t="str">
        <f>IF(AND('Mapa final'!$AD$11="Muy Alta",'Mapa final'!$AF$11="Catastrófico"),CONCATENATE("R2C",'Mapa final'!$S$11),"")</f>
        <v/>
      </c>
      <c r="AN38" s="64"/>
      <c r="AO38" s="399"/>
      <c r="AP38" s="400"/>
      <c r="AQ38" s="400"/>
      <c r="AR38" s="400"/>
      <c r="AS38" s="400"/>
      <c r="AT38" s="401"/>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row>
    <row r="39" spans="1:80" ht="15" customHeight="1" x14ac:dyDescent="0.25">
      <c r="A39" s="64"/>
      <c r="B39" s="327"/>
      <c r="C39" s="327"/>
      <c r="D39" s="328"/>
      <c r="E39" s="368"/>
      <c r="F39" s="369"/>
      <c r="G39" s="369"/>
      <c r="H39" s="369"/>
      <c r="I39" s="369"/>
      <c r="J39" s="59" t="str">
        <f>IF(AND('Mapa final'!$AD$11="Baja",'Mapa final'!$AF$11="Leve"),CONCATENATE("R2C",'Mapa final'!$S$11),"")</f>
        <v/>
      </c>
      <c r="K39" s="188" t="str">
        <f>IF(AND('Mapa final'!$AD$11="Baja",'Mapa final'!$AF$11="Leve"),CONCATENATE("R2C",'Mapa final'!$S$11),"")</f>
        <v/>
      </c>
      <c r="L39" s="188" t="str">
        <f>IF(AND('Mapa final'!$AD$11="Baja",'Mapa final'!$AF$11="Leve"),CONCATENATE("R2C",'Mapa final'!$S$11),"")</f>
        <v/>
      </c>
      <c r="M39" s="188" t="str">
        <f>IF(AND('Mapa final'!$AD$11="Baja",'Mapa final'!$AF$11="Leve"),CONCATENATE("R2C",'Mapa final'!$S$11),"")</f>
        <v/>
      </c>
      <c r="N39" s="188" t="str">
        <f>IF(AND('Mapa final'!$AD$11="Baja",'Mapa final'!$AF$11="Leve"),CONCATENATE("R2C",'Mapa final'!$S$11),"")</f>
        <v/>
      </c>
      <c r="O39" s="60" t="str">
        <f>IF(AND('Mapa final'!$AD$11="Baja",'Mapa final'!$AF$11="Leve"),CONCATENATE("R2C",'Mapa final'!$S$11),"")</f>
        <v/>
      </c>
      <c r="P39" s="187" t="str">
        <f>IF(AND('Mapa final'!$AD$11="Alta",'Mapa final'!$AF$11="Leve"),CONCATENATE("R2C",'Mapa final'!$S$11),"")</f>
        <v/>
      </c>
      <c r="Q39" s="187" t="str">
        <f>IF(AND('Mapa final'!$AD$11="Alta",'Mapa final'!$AF$11="Leve"),CONCATENATE("R2C",'Mapa final'!$S$11),"")</f>
        <v/>
      </c>
      <c r="R39" s="187" t="str">
        <f>IF(AND('Mapa final'!$AD$11="Alta",'Mapa final'!$AF$11="Leve"),CONCATENATE("R2C",'Mapa final'!$S$11),"")</f>
        <v/>
      </c>
      <c r="S39" s="187" t="str">
        <f>IF(AND('Mapa final'!$AD$11="Alta",'Mapa final'!$AF$11="Leve"),CONCATENATE("R2C",'Mapa final'!$S$11),"")</f>
        <v/>
      </c>
      <c r="T39" s="187" t="str">
        <f>IF(AND('Mapa final'!$AD$11="Alta",'Mapa final'!$AF$11="Leve"),CONCATENATE("R2C",'Mapa final'!$S$11),"")</f>
        <v/>
      </c>
      <c r="U39" s="52" t="str">
        <f>IF(AND('Mapa final'!$AD$11="Alta",'Mapa final'!$AF$11="Leve"),CONCATENATE("R2C",'Mapa final'!$S$11),"")</f>
        <v/>
      </c>
      <c r="V39" s="51" t="str">
        <f>IF(AND('Mapa final'!$AD$11="Alta",'Mapa final'!$AF$11="Leve"),CONCATENATE("R2C",'Mapa final'!$S$11),"")</f>
        <v/>
      </c>
      <c r="W39" s="187" t="str">
        <f>IF(AND('Mapa final'!$AD$11="Alta",'Mapa final'!$AF$11="Leve"),CONCATENATE("R2C",'Mapa final'!$S$11),"")</f>
        <v/>
      </c>
      <c r="X39" s="187" t="str">
        <f>IF(AND('Mapa final'!$AD$11="Alta",'Mapa final'!$AF$11="Leve"),CONCATENATE("R2C",'Mapa final'!$S$11),"")</f>
        <v/>
      </c>
      <c r="Y39" s="187" t="str">
        <f>IF(AND('Mapa final'!$AD$11="Alta",'Mapa final'!$AF$11="Leve"),CONCATENATE("R2C",'Mapa final'!$S$11),"")</f>
        <v/>
      </c>
      <c r="Z39" s="187" t="str">
        <f>IF(AND('Mapa final'!$AD$11="Alta",'Mapa final'!$AF$11="Leve"),CONCATENATE("R2C",'Mapa final'!$S$11),"")</f>
        <v/>
      </c>
      <c r="AA39" s="52" t="str">
        <f>IF(AND('Mapa final'!$AD$11="Alta",'Mapa final'!$AF$11="Leve"),CONCATENATE("R2C",'Mapa final'!$S$11),"")</f>
        <v/>
      </c>
      <c r="AB39" s="38" t="str">
        <f>IF(AND('Mapa final'!$AD$11="Muy Alta",'Mapa final'!$AF$11="Leve"),CONCATENATE("R2C",'Mapa final'!$S$11),"")</f>
        <v/>
      </c>
      <c r="AC39" s="186" t="str">
        <f>IF(AND('Mapa final'!$AD$11="Muy Alta",'Mapa final'!$AF$11="Leve"),CONCATENATE("R2C",'Mapa final'!$S$11),"")</f>
        <v/>
      </c>
      <c r="AD39" s="186" t="str">
        <f>IF(AND('Mapa final'!$AD$11="Muy Alta",'Mapa final'!$AF$11="Leve"),CONCATENATE("R2C",'Mapa final'!$S$11),"")</f>
        <v/>
      </c>
      <c r="AE39" s="186" t="str">
        <f>IF(AND('Mapa final'!$AD$11="Muy Alta",'Mapa final'!$AF$11="Leve"),CONCATENATE("R2C",'Mapa final'!$S$11),"")</f>
        <v/>
      </c>
      <c r="AF39" s="186" t="str">
        <f>IF(AND('Mapa final'!$AD$11="Muy Alta",'Mapa final'!$AF$11="Leve"),CONCATENATE("R2C",'Mapa final'!$S$11),"")</f>
        <v/>
      </c>
      <c r="AG39" s="39" t="str">
        <f>IF(AND('Mapa final'!$AD$11="Muy Alta",'Mapa final'!$AF$11="Leve"),CONCATENATE("R2C",'Mapa final'!$S$11),"")</f>
        <v/>
      </c>
      <c r="AH39" s="40" t="str">
        <f>IF(AND('Mapa final'!$AD$11="Muy Alta",'Mapa final'!$AF$11="Catastrófico"),CONCATENATE("R2C",'Mapa final'!$S$11),"")</f>
        <v/>
      </c>
      <c r="AI39" s="189" t="str">
        <f>IF(AND('Mapa final'!$AD$11="Muy Alta",'Mapa final'!$AF$11="Catastrófico"),CONCATENATE("R2C",'Mapa final'!$S$11),"")</f>
        <v/>
      </c>
      <c r="AJ39" s="189" t="str">
        <f>IF(AND('Mapa final'!$AD$11="Muy Alta",'Mapa final'!$AF$11="Catastrófico"),CONCATENATE("R2C",'Mapa final'!$S$11),"")</f>
        <v/>
      </c>
      <c r="AK39" s="189" t="str">
        <f>IF(AND('Mapa final'!$AD$11="Muy Alta",'Mapa final'!$AF$11="Catastrófico"),CONCATENATE("R2C",'Mapa final'!$S$11),"")</f>
        <v/>
      </c>
      <c r="AL39" s="189" t="str">
        <f>IF(AND('Mapa final'!$AD$11="Muy Alta",'Mapa final'!$AF$11="Catastrófico"),CONCATENATE("R2C",'Mapa final'!$S$11),"")</f>
        <v/>
      </c>
      <c r="AM39" s="41" t="str">
        <f>IF(AND('Mapa final'!$AD$11="Muy Alta",'Mapa final'!$AF$11="Catastrófico"),CONCATENATE("R2C",'Mapa final'!$S$11),"")</f>
        <v/>
      </c>
      <c r="AN39" s="64"/>
      <c r="AO39" s="399"/>
      <c r="AP39" s="400"/>
      <c r="AQ39" s="400"/>
      <c r="AR39" s="400"/>
      <c r="AS39" s="400"/>
      <c r="AT39" s="401"/>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row>
    <row r="40" spans="1:80" ht="15" customHeight="1" x14ac:dyDescent="0.25">
      <c r="A40" s="64"/>
      <c r="B40" s="327"/>
      <c r="C40" s="327"/>
      <c r="D40" s="328"/>
      <c r="E40" s="368"/>
      <c r="F40" s="369"/>
      <c r="G40" s="369"/>
      <c r="H40" s="369"/>
      <c r="I40" s="369"/>
      <c r="J40" s="59" t="str">
        <f>IF(AND('Mapa final'!$AD$11="Baja",'Mapa final'!$AF$11="Leve"),CONCATENATE("R2C",'Mapa final'!$S$11),"")</f>
        <v/>
      </c>
      <c r="K40" s="188" t="str">
        <f>IF(AND('Mapa final'!$AD$11="Baja",'Mapa final'!$AF$11="Leve"),CONCATENATE("R2C",'Mapa final'!$S$11),"")</f>
        <v/>
      </c>
      <c r="L40" s="188" t="str">
        <f>IF(AND('Mapa final'!$AD$11="Baja",'Mapa final'!$AF$11="Leve"),CONCATENATE("R2C",'Mapa final'!$S$11),"")</f>
        <v/>
      </c>
      <c r="M40" s="188" t="str">
        <f>IF(AND('Mapa final'!$AD$11="Baja",'Mapa final'!$AF$11="Leve"),CONCATENATE("R2C",'Mapa final'!$S$11),"")</f>
        <v/>
      </c>
      <c r="N40" s="188" t="str">
        <f>IF(AND('Mapa final'!$AD$11="Baja",'Mapa final'!$AF$11="Leve"),CONCATENATE("R2C",'Mapa final'!$S$11),"")</f>
        <v/>
      </c>
      <c r="O40" s="60" t="str">
        <f>IF(AND('Mapa final'!$AD$11="Baja",'Mapa final'!$AF$11="Leve"),CONCATENATE("R2C",'Mapa final'!$S$11),"")</f>
        <v/>
      </c>
      <c r="P40" s="187" t="str">
        <f>IF(AND('Mapa final'!$AD$11="Alta",'Mapa final'!$AF$11="Leve"),CONCATENATE("R2C",'Mapa final'!$S$11),"")</f>
        <v/>
      </c>
      <c r="Q40" s="187" t="str">
        <f>IF(AND('Mapa final'!$AD$11="Alta",'Mapa final'!$AF$11="Leve"),CONCATENATE("R2C",'Mapa final'!$S$11),"")</f>
        <v/>
      </c>
      <c r="R40" s="187" t="str">
        <f>IF(AND('Mapa final'!$AD$11="Alta",'Mapa final'!$AF$11="Leve"),CONCATENATE("R2C",'Mapa final'!$S$11),"")</f>
        <v/>
      </c>
      <c r="S40" s="187" t="str">
        <f>IF(AND('Mapa final'!$AD$11="Alta",'Mapa final'!$AF$11="Leve"),CONCATENATE("R2C",'Mapa final'!$S$11),"")</f>
        <v/>
      </c>
      <c r="T40" s="187" t="str">
        <f>IF(AND('Mapa final'!$AD$11="Alta",'Mapa final'!$AF$11="Leve"),CONCATENATE("R2C",'Mapa final'!$S$11),"")</f>
        <v/>
      </c>
      <c r="U40" s="52" t="str">
        <f>IF(AND('Mapa final'!$AD$11="Alta",'Mapa final'!$AF$11="Leve"),CONCATENATE("R2C",'Mapa final'!$S$11),"")</f>
        <v/>
      </c>
      <c r="V40" s="51" t="str">
        <f>IF(AND('Mapa final'!$AD$11="Alta",'Mapa final'!$AF$11="Leve"),CONCATENATE("R2C",'Mapa final'!$S$11),"")</f>
        <v/>
      </c>
      <c r="W40" s="187" t="str">
        <f>IF(AND('Mapa final'!$AD$11="Alta",'Mapa final'!$AF$11="Leve"),CONCATENATE("R2C",'Mapa final'!$S$11),"")</f>
        <v/>
      </c>
      <c r="X40" s="187" t="str">
        <f>IF(AND('Mapa final'!$AD$11="Alta",'Mapa final'!$AF$11="Leve"),CONCATENATE("R2C",'Mapa final'!$S$11),"")</f>
        <v/>
      </c>
      <c r="Y40" s="187" t="str">
        <f>IF(AND('Mapa final'!$AD$11="Alta",'Mapa final'!$AF$11="Leve"),CONCATENATE("R2C",'Mapa final'!$S$11),"")</f>
        <v/>
      </c>
      <c r="Z40" s="187" t="str">
        <f>IF(AND('Mapa final'!$AD$11="Alta",'Mapa final'!$AF$11="Leve"),CONCATENATE("R2C",'Mapa final'!$S$11),"")</f>
        <v/>
      </c>
      <c r="AA40" s="52" t="str">
        <f>IF(AND('Mapa final'!$AD$11="Alta",'Mapa final'!$AF$11="Leve"),CONCATENATE("R2C",'Mapa final'!$S$11),"")</f>
        <v/>
      </c>
      <c r="AB40" s="38" t="str">
        <f>IF(AND('Mapa final'!$AD$11="Muy Alta",'Mapa final'!$AF$11="Leve"),CONCATENATE("R2C",'Mapa final'!$S$11),"")</f>
        <v/>
      </c>
      <c r="AC40" s="186" t="str">
        <f>IF(AND('Mapa final'!$AD$11="Muy Alta",'Mapa final'!$AF$11="Leve"),CONCATENATE("R2C",'Mapa final'!$S$11),"")</f>
        <v/>
      </c>
      <c r="AD40" s="186" t="str">
        <f>IF(AND('Mapa final'!$AD$11="Muy Alta",'Mapa final'!$AF$11="Leve"),CONCATENATE("R2C",'Mapa final'!$S$11),"")</f>
        <v/>
      </c>
      <c r="AE40" s="186" t="str">
        <f>IF(AND('Mapa final'!$AD$11="Muy Alta",'Mapa final'!$AF$11="Leve"),CONCATENATE("R2C",'Mapa final'!$S$11),"")</f>
        <v/>
      </c>
      <c r="AF40" s="186" t="str">
        <f>IF(AND('Mapa final'!$AD$11="Muy Alta",'Mapa final'!$AF$11="Leve"),CONCATENATE("R2C",'Mapa final'!$S$11),"")</f>
        <v/>
      </c>
      <c r="AG40" s="39" t="str">
        <f>IF(AND('Mapa final'!$AD$11="Muy Alta",'Mapa final'!$AF$11="Leve"),CONCATENATE("R2C",'Mapa final'!$S$11),"")</f>
        <v/>
      </c>
      <c r="AH40" s="40" t="str">
        <f>IF(AND('Mapa final'!$AD$11="Muy Alta",'Mapa final'!$AF$11="Catastrófico"),CONCATENATE("R2C",'Mapa final'!$S$11),"")</f>
        <v/>
      </c>
      <c r="AI40" s="189" t="str">
        <f>IF(AND('Mapa final'!$AD$11="Muy Alta",'Mapa final'!$AF$11="Catastrófico"),CONCATENATE("R2C",'Mapa final'!$S$11),"")</f>
        <v/>
      </c>
      <c r="AJ40" s="189" t="str">
        <f>IF(AND('Mapa final'!$AD$11="Muy Alta",'Mapa final'!$AF$11="Catastrófico"),CONCATENATE("R2C",'Mapa final'!$S$11),"")</f>
        <v/>
      </c>
      <c r="AK40" s="189" t="str">
        <f>IF(AND('Mapa final'!$AD$11="Muy Alta",'Mapa final'!$AF$11="Catastrófico"),CONCATENATE("R2C",'Mapa final'!$S$11),"")</f>
        <v/>
      </c>
      <c r="AL40" s="189" t="str">
        <f>IF(AND('Mapa final'!$AD$11="Muy Alta",'Mapa final'!$AF$11="Catastrófico"),CONCATENATE("R2C",'Mapa final'!$S$11),"")</f>
        <v/>
      </c>
      <c r="AM40" s="41" t="str">
        <f>IF(AND('Mapa final'!$AD$11="Muy Alta",'Mapa final'!$AF$11="Catastrófico"),CONCATENATE("R2C",'Mapa final'!$S$11),"")</f>
        <v/>
      </c>
      <c r="AN40" s="64"/>
      <c r="AO40" s="399"/>
      <c r="AP40" s="400"/>
      <c r="AQ40" s="400"/>
      <c r="AR40" s="400"/>
      <c r="AS40" s="400"/>
      <c r="AT40" s="401"/>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row>
    <row r="41" spans="1:80" ht="15" customHeight="1" x14ac:dyDescent="0.25">
      <c r="A41" s="64"/>
      <c r="B41" s="327"/>
      <c r="C41" s="327"/>
      <c r="D41" s="328"/>
      <c r="E41" s="368"/>
      <c r="F41" s="369"/>
      <c r="G41" s="369"/>
      <c r="H41" s="369"/>
      <c r="I41" s="369"/>
      <c r="J41" s="59" t="str">
        <f>IF(AND('Mapa final'!$AD$11="Baja",'Mapa final'!$AF$11="Leve"),CONCATENATE("R2C",'Mapa final'!$S$11),"")</f>
        <v/>
      </c>
      <c r="K41" s="188" t="str">
        <f>IF(AND('Mapa final'!$AD$11="Baja",'Mapa final'!$AF$11="Leve"),CONCATENATE("R2C",'Mapa final'!$S$11),"")</f>
        <v/>
      </c>
      <c r="L41" s="188" t="str">
        <f>IF(AND('Mapa final'!$AD$11="Baja",'Mapa final'!$AF$11="Leve"),CONCATENATE("R2C",'Mapa final'!$S$11),"")</f>
        <v/>
      </c>
      <c r="M41" s="188" t="str">
        <f>IF(AND('Mapa final'!$AD$11="Baja",'Mapa final'!$AF$11="Leve"),CONCATENATE("R2C",'Mapa final'!$S$11),"")</f>
        <v/>
      </c>
      <c r="N41" s="188" t="str">
        <f>IF(AND('Mapa final'!$AD$11="Baja",'Mapa final'!$AF$11="Leve"),CONCATENATE("R2C",'Mapa final'!$S$11),"")</f>
        <v/>
      </c>
      <c r="O41" s="60" t="str">
        <f>IF(AND('Mapa final'!$AD$11="Baja",'Mapa final'!$AF$11="Leve"),CONCATENATE("R2C",'Mapa final'!$S$11),"")</f>
        <v/>
      </c>
      <c r="P41" s="187" t="str">
        <f>IF(AND('Mapa final'!$AD$11="Alta",'Mapa final'!$AF$11="Leve"),CONCATENATE("R2C",'Mapa final'!$S$11),"")</f>
        <v/>
      </c>
      <c r="Q41" s="187" t="str">
        <f>IF(AND('Mapa final'!$AD$11="Alta",'Mapa final'!$AF$11="Leve"),CONCATENATE("R2C",'Mapa final'!$S$11),"")</f>
        <v/>
      </c>
      <c r="R41" s="187" t="str">
        <f>IF(AND('Mapa final'!$AD$11="Alta",'Mapa final'!$AF$11="Leve"),CONCATENATE("R2C",'Mapa final'!$S$11),"")</f>
        <v/>
      </c>
      <c r="S41" s="187" t="str">
        <f>IF(AND('Mapa final'!$AD$11="Alta",'Mapa final'!$AF$11="Leve"),CONCATENATE("R2C",'Mapa final'!$S$11),"")</f>
        <v/>
      </c>
      <c r="T41" s="187" t="str">
        <f>IF(AND('Mapa final'!$AD$11="Alta",'Mapa final'!$AF$11="Leve"),CONCATENATE("R2C",'Mapa final'!$S$11),"")</f>
        <v/>
      </c>
      <c r="U41" s="52" t="str">
        <f>IF(AND('Mapa final'!$AD$11="Alta",'Mapa final'!$AF$11="Leve"),CONCATENATE("R2C",'Mapa final'!$S$11),"")</f>
        <v/>
      </c>
      <c r="V41" s="51" t="str">
        <f>IF(AND('Mapa final'!$AD$11="Alta",'Mapa final'!$AF$11="Leve"),CONCATENATE("R2C",'Mapa final'!$S$11),"")</f>
        <v/>
      </c>
      <c r="W41" s="187" t="str">
        <f>IF(AND('Mapa final'!$AD$11="Alta",'Mapa final'!$AF$11="Leve"),CONCATENATE("R2C",'Mapa final'!$S$11),"")</f>
        <v/>
      </c>
      <c r="X41" s="187" t="str">
        <f>IF(AND('Mapa final'!$AD$11="Alta",'Mapa final'!$AF$11="Leve"),CONCATENATE("R2C",'Mapa final'!$S$11),"")</f>
        <v/>
      </c>
      <c r="Y41" s="187" t="str">
        <f>IF(AND('Mapa final'!$AD$11="Alta",'Mapa final'!$AF$11="Leve"),CONCATENATE("R2C",'Mapa final'!$S$11),"")</f>
        <v/>
      </c>
      <c r="Z41" s="187" t="str">
        <f>IF(AND('Mapa final'!$AD$11="Alta",'Mapa final'!$AF$11="Leve"),CONCATENATE("R2C",'Mapa final'!$S$11),"")</f>
        <v/>
      </c>
      <c r="AA41" s="52" t="str">
        <f>IF(AND('Mapa final'!$AD$11="Alta",'Mapa final'!$AF$11="Leve"),CONCATENATE("R2C",'Mapa final'!$S$11),"")</f>
        <v/>
      </c>
      <c r="AB41" s="38" t="str">
        <f>IF(AND('Mapa final'!$AD$11="Muy Alta",'Mapa final'!$AF$11="Leve"),CONCATENATE("R2C",'Mapa final'!$S$11),"")</f>
        <v/>
      </c>
      <c r="AC41" s="186" t="str">
        <f>IF(AND('Mapa final'!$AD$11="Muy Alta",'Mapa final'!$AF$11="Leve"),CONCATENATE("R2C",'Mapa final'!$S$11),"")</f>
        <v/>
      </c>
      <c r="AD41" s="186" t="str">
        <f>IF(AND('Mapa final'!$AD$11="Muy Alta",'Mapa final'!$AF$11="Leve"),CONCATENATE("R2C",'Mapa final'!$S$11),"")</f>
        <v/>
      </c>
      <c r="AE41" s="186" t="str">
        <f>IF(AND('Mapa final'!$AD$11="Muy Alta",'Mapa final'!$AF$11="Leve"),CONCATENATE("R2C",'Mapa final'!$S$11),"")</f>
        <v/>
      </c>
      <c r="AF41" s="186" t="str">
        <f>IF(AND('Mapa final'!$AD$11="Muy Alta",'Mapa final'!$AF$11="Leve"),CONCATENATE("R2C",'Mapa final'!$S$11),"")</f>
        <v/>
      </c>
      <c r="AG41" s="39" t="str">
        <f>IF(AND('Mapa final'!$AD$11="Muy Alta",'Mapa final'!$AF$11="Leve"),CONCATENATE("R2C",'Mapa final'!$S$11),"")</f>
        <v/>
      </c>
      <c r="AH41" s="40" t="str">
        <f>IF(AND('Mapa final'!$AD$11="Muy Alta",'Mapa final'!$AF$11="Catastrófico"),CONCATENATE("R2C",'Mapa final'!$S$11),"")</f>
        <v/>
      </c>
      <c r="AI41" s="189" t="str">
        <f>IF(AND('Mapa final'!$AD$11="Muy Alta",'Mapa final'!$AF$11="Catastrófico"),CONCATENATE("R2C",'Mapa final'!$S$11),"")</f>
        <v/>
      </c>
      <c r="AJ41" s="189" t="str">
        <f>IF(AND('Mapa final'!$AD$11="Muy Alta",'Mapa final'!$AF$11="Catastrófico"),CONCATENATE("R2C",'Mapa final'!$S$11),"")</f>
        <v/>
      </c>
      <c r="AK41" s="189" t="str">
        <f>IF(AND('Mapa final'!$AD$11="Muy Alta",'Mapa final'!$AF$11="Catastrófico"),CONCATENATE("R2C",'Mapa final'!$S$11),"")</f>
        <v/>
      </c>
      <c r="AL41" s="189" t="str">
        <f>IF(AND('Mapa final'!$AD$11="Muy Alta",'Mapa final'!$AF$11="Catastrófico"),CONCATENATE("R2C",'Mapa final'!$S$11),"")</f>
        <v/>
      </c>
      <c r="AM41" s="41" t="str">
        <f>IF(AND('Mapa final'!$AD$11="Muy Alta",'Mapa final'!$AF$11="Catastrófico"),CONCATENATE("R2C",'Mapa final'!$S$11),"")</f>
        <v/>
      </c>
      <c r="AN41" s="64"/>
      <c r="AO41" s="399"/>
      <c r="AP41" s="400"/>
      <c r="AQ41" s="400"/>
      <c r="AR41" s="400"/>
      <c r="AS41" s="400"/>
      <c r="AT41" s="401"/>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row>
    <row r="42" spans="1:80" ht="15" customHeight="1" x14ac:dyDescent="0.25">
      <c r="A42" s="64"/>
      <c r="B42" s="327"/>
      <c r="C42" s="327"/>
      <c r="D42" s="328"/>
      <c r="E42" s="368"/>
      <c r="F42" s="369"/>
      <c r="G42" s="369"/>
      <c r="H42" s="369"/>
      <c r="I42" s="369"/>
      <c r="J42" s="59" t="str">
        <f>IF(AND('Mapa final'!$AD$11="Baja",'Mapa final'!$AF$11="Leve"),CONCATENATE("R2C",'Mapa final'!$S$11),"")</f>
        <v/>
      </c>
      <c r="K42" s="188" t="str">
        <f>IF(AND('Mapa final'!$AD$11="Baja",'Mapa final'!$AF$11="Leve"),CONCATENATE("R2C",'Mapa final'!$S$11),"")</f>
        <v/>
      </c>
      <c r="L42" s="188" t="str">
        <f>IF(AND('Mapa final'!$AD$11="Baja",'Mapa final'!$AF$11="Leve"),CONCATENATE("R2C",'Mapa final'!$S$11),"")</f>
        <v/>
      </c>
      <c r="M42" s="188" t="str">
        <f>IF(AND('Mapa final'!$AD$11="Baja",'Mapa final'!$AF$11="Leve"),CONCATENATE("R2C",'Mapa final'!$S$11),"")</f>
        <v/>
      </c>
      <c r="N42" s="188" t="str">
        <f>IF(AND('Mapa final'!$AD$11="Baja",'Mapa final'!$AF$11="Leve"),CONCATENATE("R2C",'Mapa final'!$S$11),"")</f>
        <v/>
      </c>
      <c r="O42" s="60" t="str">
        <f>IF(AND('Mapa final'!$AD$11="Baja",'Mapa final'!$AF$11="Leve"),CONCATENATE("R2C",'Mapa final'!$S$11),"")</f>
        <v/>
      </c>
      <c r="P42" s="187" t="str">
        <f>IF(AND('Mapa final'!$AD$11="Alta",'Mapa final'!$AF$11="Leve"),CONCATENATE("R2C",'Mapa final'!$S$11),"")</f>
        <v/>
      </c>
      <c r="Q42" s="187" t="str">
        <f>IF(AND('Mapa final'!$AD$11="Alta",'Mapa final'!$AF$11="Leve"),CONCATENATE("R2C",'Mapa final'!$S$11),"")</f>
        <v/>
      </c>
      <c r="R42" s="187" t="str">
        <f>IF(AND('Mapa final'!$AD$11="Alta",'Mapa final'!$AF$11="Leve"),CONCATENATE("R2C",'Mapa final'!$S$11),"")</f>
        <v/>
      </c>
      <c r="S42" s="187" t="str">
        <f>IF(AND('Mapa final'!$AD$11="Alta",'Mapa final'!$AF$11="Leve"),CONCATENATE("R2C",'Mapa final'!$S$11),"")</f>
        <v/>
      </c>
      <c r="T42" s="187" t="str">
        <f>IF(AND('Mapa final'!$AD$11="Alta",'Mapa final'!$AF$11="Leve"),CONCATENATE("R2C",'Mapa final'!$S$11),"")</f>
        <v/>
      </c>
      <c r="U42" s="52" t="str">
        <f>IF(AND('Mapa final'!$AD$11="Alta",'Mapa final'!$AF$11="Leve"),CONCATENATE("R2C",'Mapa final'!$S$11),"")</f>
        <v/>
      </c>
      <c r="V42" s="51" t="str">
        <f>IF(AND('Mapa final'!$AD$11="Alta",'Mapa final'!$AF$11="Leve"),CONCATENATE("R2C",'Mapa final'!$S$11),"")</f>
        <v/>
      </c>
      <c r="W42" s="187" t="str">
        <f>IF(AND('Mapa final'!$AD$11="Alta",'Mapa final'!$AF$11="Leve"),CONCATENATE("R2C",'Mapa final'!$S$11),"")</f>
        <v/>
      </c>
      <c r="X42" s="187" t="str">
        <f>IF(AND('Mapa final'!$AD$11="Alta",'Mapa final'!$AF$11="Leve"),CONCATENATE("R2C",'Mapa final'!$S$11),"")</f>
        <v/>
      </c>
      <c r="Y42" s="187" t="str">
        <f>IF(AND('Mapa final'!$AD$11="Alta",'Mapa final'!$AF$11="Leve"),CONCATENATE("R2C",'Mapa final'!$S$11),"")</f>
        <v/>
      </c>
      <c r="Z42" s="187" t="str">
        <f>IF(AND('Mapa final'!$AD$11="Alta",'Mapa final'!$AF$11="Leve"),CONCATENATE("R2C",'Mapa final'!$S$11),"")</f>
        <v/>
      </c>
      <c r="AA42" s="52" t="str">
        <f>IF(AND('Mapa final'!$AD$11="Alta",'Mapa final'!$AF$11="Leve"),CONCATENATE("R2C",'Mapa final'!$S$11),"")</f>
        <v/>
      </c>
      <c r="AB42" s="38" t="str">
        <f>IF(AND('Mapa final'!$AD$11="Muy Alta",'Mapa final'!$AF$11="Leve"),CONCATENATE("R2C",'Mapa final'!$S$11),"")</f>
        <v/>
      </c>
      <c r="AC42" s="186" t="str">
        <f>IF(AND('Mapa final'!$AD$11="Muy Alta",'Mapa final'!$AF$11="Leve"),CONCATENATE("R2C",'Mapa final'!$S$11),"")</f>
        <v/>
      </c>
      <c r="AD42" s="186" t="str">
        <f>IF(AND('Mapa final'!$AD$11="Muy Alta",'Mapa final'!$AF$11="Leve"),CONCATENATE("R2C",'Mapa final'!$S$11),"")</f>
        <v/>
      </c>
      <c r="AE42" s="186" t="str">
        <f>IF(AND('Mapa final'!$AD$11="Muy Alta",'Mapa final'!$AF$11="Leve"),CONCATENATE("R2C",'Mapa final'!$S$11),"")</f>
        <v/>
      </c>
      <c r="AF42" s="186" t="str">
        <f>IF(AND('Mapa final'!$AD$11="Muy Alta",'Mapa final'!$AF$11="Leve"),CONCATENATE("R2C",'Mapa final'!$S$11),"")</f>
        <v/>
      </c>
      <c r="AG42" s="39" t="str">
        <f>IF(AND('Mapa final'!$AD$11="Muy Alta",'Mapa final'!$AF$11="Leve"),CONCATENATE("R2C",'Mapa final'!$S$11),"")</f>
        <v/>
      </c>
      <c r="AH42" s="40" t="str">
        <f>IF(AND('Mapa final'!$AD$11="Muy Alta",'Mapa final'!$AF$11="Catastrófico"),CONCATENATE("R2C",'Mapa final'!$S$11),"")</f>
        <v/>
      </c>
      <c r="AI42" s="189" t="str">
        <f>IF(AND('Mapa final'!$AD$11="Muy Alta",'Mapa final'!$AF$11="Catastrófico"),CONCATENATE("R2C",'Mapa final'!$S$11),"")</f>
        <v/>
      </c>
      <c r="AJ42" s="189" t="str">
        <f>IF(AND('Mapa final'!$AD$11="Muy Alta",'Mapa final'!$AF$11="Catastrófico"),CONCATENATE("R2C",'Mapa final'!$S$11),"")</f>
        <v/>
      </c>
      <c r="AK42" s="189" t="str">
        <f>IF(AND('Mapa final'!$AD$11="Muy Alta",'Mapa final'!$AF$11="Catastrófico"),CONCATENATE("R2C",'Mapa final'!$S$11),"")</f>
        <v/>
      </c>
      <c r="AL42" s="189" t="str">
        <f>IF(AND('Mapa final'!$AD$11="Muy Alta",'Mapa final'!$AF$11="Catastrófico"),CONCATENATE("R2C",'Mapa final'!$S$11),"")</f>
        <v/>
      </c>
      <c r="AM42" s="41" t="str">
        <f>IF(AND('Mapa final'!$AD$11="Muy Alta",'Mapa final'!$AF$11="Catastrófico"),CONCATENATE("R2C",'Mapa final'!$S$11),"")</f>
        <v/>
      </c>
      <c r="AN42" s="64"/>
      <c r="AO42" s="399"/>
      <c r="AP42" s="400"/>
      <c r="AQ42" s="400"/>
      <c r="AR42" s="400"/>
      <c r="AS42" s="400"/>
      <c r="AT42" s="401"/>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row>
    <row r="43" spans="1:80" ht="15" customHeight="1" x14ac:dyDescent="0.25">
      <c r="A43" s="64"/>
      <c r="B43" s="327"/>
      <c r="C43" s="327"/>
      <c r="D43" s="328"/>
      <c r="E43" s="368"/>
      <c r="F43" s="369"/>
      <c r="G43" s="369"/>
      <c r="H43" s="369"/>
      <c r="I43" s="369"/>
      <c r="J43" s="59" t="str">
        <f>IF(AND('Mapa final'!$AD$11="Baja",'Mapa final'!$AF$11="Leve"),CONCATENATE("R2C",'Mapa final'!$S$11),"")</f>
        <v/>
      </c>
      <c r="K43" s="188" t="str">
        <f>IF(AND('Mapa final'!$AD$11="Baja",'Mapa final'!$AF$11="Leve"),CONCATENATE("R2C",'Mapa final'!$S$11),"")</f>
        <v/>
      </c>
      <c r="L43" s="188" t="str">
        <f>IF(AND('Mapa final'!$AD$11="Baja",'Mapa final'!$AF$11="Leve"),CONCATENATE("R2C",'Mapa final'!$S$11),"")</f>
        <v/>
      </c>
      <c r="M43" s="188" t="str">
        <f>IF(AND('Mapa final'!$AD$11="Baja",'Mapa final'!$AF$11="Leve"),CONCATENATE("R2C",'Mapa final'!$S$11),"")</f>
        <v/>
      </c>
      <c r="N43" s="188" t="str">
        <f>IF(AND('Mapa final'!$AD$11="Baja",'Mapa final'!$AF$11="Leve"),CONCATENATE("R2C",'Mapa final'!$S$11),"")</f>
        <v/>
      </c>
      <c r="O43" s="60" t="str">
        <f>IF(AND('Mapa final'!$AD$11="Baja",'Mapa final'!$AF$11="Leve"),CONCATENATE("R2C",'Mapa final'!$S$11),"")</f>
        <v/>
      </c>
      <c r="P43" s="187" t="str">
        <f>IF(AND('Mapa final'!$AD$11="Alta",'Mapa final'!$AF$11="Leve"),CONCATENATE("R2C",'Mapa final'!$S$11),"")</f>
        <v/>
      </c>
      <c r="Q43" s="187" t="str">
        <f>IF(AND('Mapa final'!$AD$11="Alta",'Mapa final'!$AF$11="Leve"),CONCATENATE("R2C",'Mapa final'!$S$11),"")</f>
        <v/>
      </c>
      <c r="R43" s="187" t="str">
        <f>IF(AND('Mapa final'!$AD$11="Alta",'Mapa final'!$AF$11="Leve"),CONCATENATE("R2C",'Mapa final'!$S$11),"")</f>
        <v/>
      </c>
      <c r="S43" s="187" t="str">
        <f>IF(AND('Mapa final'!$AD$11="Alta",'Mapa final'!$AF$11="Leve"),CONCATENATE("R2C",'Mapa final'!$S$11),"")</f>
        <v/>
      </c>
      <c r="T43" s="187" t="str">
        <f>IF(AND('Mapa final'!$AD$11="Alta",'Mapa final'!$AF$11="Leve"),CONCATENATE("R2C",'Mapa final'!$S$11),"")</f>
        <v/>
      </c>
      <c r="U43" s="52" t="str">
        <f>IF(AND('Mapa final'!$AD$11="Alta",'Mapa final'!$AF$11="Leve"),CONCATENATE("R2C",'Mapa final'!$S$11),"")</f>
        <v/>
      </c>
      <c r="V43" s="51" t="str">
        <f>IF(AND('Mapa final'!$AD$11="Alta",'Mapa final'!$AF$11="Leve"),CONCATENATE("R2C",'Mapa final'!$S$11),"")</f>
        <v/>
      </c>
      <c r="W43" s="187" t="str">
        <f>IF(AND('Mapa final'!$AD$11="Alta",'Mapa final'!$AF$11="Leve"),CONCATENATE("R2C",'Mapa final'!$S$11),"")</f>
        <v/>
      </c>
      <c r="X43" s="187" t="str">
        <f>IF(AND('Mapa final'!$AD$11="Alta",'Mapa final'!$AF$11="Leve"),CONCATENATE("R2C",'Mapa final'!$S$11),"")</f>
        <v/>
      </c>
      <c r="Y43" s="187" t="str">
        <f>IF(AND('Mapa final'!$AD$11="Alta",'Mapa final'!$AF$11="Leve"),CONCATENATE("R2C",'Mapa final'!$S$11),"")</f>
        <v/>
      </c>
      <c r="Z43" s="187" t="str">
        <f>IF(AND('Mapa final'!$AD$11="Alta",'Mapa final'!$AF$11="Leve"),CONCATENATE("R2C",'Mapa final'!$S$11),"")</f>
        <v/>
      </c>
      <c r="AA43" s="52" t="str">
        <f>IF(AND('Mapa final'!$AD$11="Alta",'Mapa final'!$AF$11="Leve"),CONCATENATE("R2C",'Mapa final'!$S$11),"")</f>
        <v/>
      </c>
      <c r="AB43" s="38" t="str">
        <f>IF(AND('Mapa final'!$AD$11="Muy Alta",'Mapa final'!$AF$11="Leve"),CONCATENATE("R2C",'Mapa final'!$S$11),"")</f>
        <v/>
      </c>
      <c r="AC43" s="186" t="str">
        <f>IF(AND('Mapa final'!$AD$11="Muy Alta",'Mapa final'!$AF$11="Leve"),CONCATENATE("R2C",'Mapa final'!$S$11),"")</f>
        <v/>
      </c>
      <c r="AD43" s="186" t="str">
        <f>IF(AND('Mapa final'!$AD$11="Muy Alta",'Mapa final'!$AF$11="Leve"),CONCATENATE("R2C",'Mapa final'!$S$11),"")</f>
        <v/>
      </c>
      <c r="AE43" s="186" t="str">
        <f>IF(AND('Mapa final'!$AD$11="Muy Alta",'Mapa final'!$AF$11="Leve"),CONCATENATE("R2C",'Mapa final'!$S$11),"")</f>
        <v/>
      </c>
      <c r="AF43" s="186" t="str">
        <f>IF(AND('Mapa final'!$AD$11="Muy Alta",'Mapa final'!$AF$11="Leve"),CONCATENATE("R2C",'Mapa final'!$S$11),"")</f>
        <v/>
      </c>
      <c r="AG43" s="39" t="str">
        <f>IF(AND('Mapa final'!$AD$11="Muy Alta",'Mapa final'!$AF$11="Leve"),CONCATENATE("R2C",'Mapa final'!$S$11),"")</f>
        <v/>
      </c>
      <c r="AH43" s="40" t="str">
        <f>IF(AND('Mapa final'!$AD$11="Muy Alta",'Mapa final'!$AF$11="Catastrófico"),CONCATENATE("R2C",'Mapa final'!$S$11),"")</f>
        <v/>
      </c>
      <c r="AI43" s="189" t="str">
        <f>IF(AND('Mapa final'!$AD$11="Muy Alta",'Mapa final'!$AF$11="Catastrófico"),CONCATENATE("R2C",'Mapa final'!$S$11),"")</f>
        <v/>
      </c>
      <c r="AJ43" s="189" t="str">
        <f>IF(AND('Mapa final'!$AD$11="Muy Alta",'Mapa final'!$AF$11="Catastrófico"),CONCATENATE("R2C",'Mapa final'!$S$11),"")</f>
        <v/>
      </c>
      <c r="AK43" s="189" t="str">
        <f>IF(AND('Mapa final'!$AD$11="Muy Alta",'Mapa final'!$AF$11="Catastrófico"),CONCATENATE("R2C",'Mapa final'!$S$11),"")</f>
        <v/>
      </c>
      <c r="AL43" s="189" t="str">
        <f>IF(AND('Mapa final'!$AD$11="Muy Alta",'Mapa final'!$AF$11="Catastrófico"),CONCATENATE("R2C",'Mapa final'!$S$11),"")</f>
        <v/>
      </c>
      <c r="AM43" s="41" t="str">
        <f>IF(AND('Mapa final'!$AD$11="Muy Alta",'Mapa final'!$AF$11="Catastrófico"),CONCATENATE("R2C",'Mapa final'!$S$11),"")</f>
        <v/>
      </c>
      <c r="AN43" s="64"/>
      <c r="AO43" s="399"/>
      <c r="AP43" s="400"/>
      <c r="AQ43" s="400"/>
      <c r="AR43" s="400"/>
      <c r="AS43" s="400"/>
      <c r="AT43" s="401"/>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row>
    <row r="44" spans="1:80" ht="15" customHeight="1" x14ac:dyDescent="0.25">
      <c r="A44" s="64"/>
      <c r="B44" s="327"/>
      <c r="C44" s="327"/>
      <c r="D44" s="328"/>
      <c r="E44" s="368"/>
      <c r="F44" s="369"/>
      <c r="G44" s="369"/>
      <c r="H44" s="369"/>
      <c r="I44" s="369"/>
      <c r="J44" s="59" t="str">
        <f>IF(AND('Mapa final'!$AD$11="Baja",'Mapa final'!$AF$11="Leve"),CONCATENATE("R2C",'Mapa final'!$S$11),"")</f>
        <v/>
      </c>
      <c r="K44" s="188" t="str">
        <f>IF(AND('Mapa final'!$AD$11="Baja",'Mapa final'!$AF$11="Leve"),CONCATENATE("R2C",'Mapa final'!$S$11),"")</f>
        <v/>
      </c>
      <c r="L44" s="188" t="str">
        <f>IF(AND('Mapa final'!$AD$11="Baja",'Mapa final'!$AF$11="Leve"),CONCATENATE("R2C",'Mapa final'!$S$11),"")</f>
        <v/>
      </c>
      <c r="M44" s="188" t="str">
        <f>IF(AND('Mapa final'!$AD$11="Baja",'Mapa final'!$AF$11="Leve"),CONCATENATE("R2C",'Mapa final'!$S$11),"")</f>
        <v/>
      </c>
      <c r="N44" s="188" t="str">
        <f>IF(AND('Mapa final'!$AD$11="Baja",'Mapa final'!$AF$11="Leve"),CONCATENATE("R2C",'Mapa final'!$S$11),"")</f>
        <v/>
      </c>
      <c r="O44" s="60" t="str">
        <f>IF(AND('Mapa final'!$AD$11="Baja",'Mapa final'!$AF$11="Leve"),CONCATENATE("R2C",'Mapa final'!$S$11),"")</f>
        <v/>
      </c>
      <c r="P44" s="187" t="str">
        <f>IF(AND('Mapa final'!$AD$11="Alta",'Mapa final'!$AF$11="Leve"),CONCATENATE("R2C",'Mapa final'!$S$11),"")</f>
        <v/>
      </c>
      <c r="Q44" s="187" t="str">
        <f>IF(AND('Mapa final'!$AD$11="Alta",'Mapa final'!$AF$11="Leve"),CONCATENATE("R2C",'Mapa final'!$S$11),"")</f>
        <v/>
      </c>
      <c r="R44" s="187" t="str">
        <f>IF(AND('Mapa final'!$AD$11="Alta",'Mapa final'!$AF$11="Leve"),CONCATENATE("R2C",'Mapa final'!$S$11),"")</f>
        <v/>
      </c>
      <c r="S44" s="187" t="str">
        <f>IF(AND('Mapa final'!$AD$11="Alta",'Mapa final'!$AF$11="Leve"),CONCATENATE("R2C",'Mapa final'!$S$11),"")</f>
        <v/>
      </c>
      <c r="T44" s="187" t="str">
        <f>IF(AND('Mapa final'!$AD$11="Alta",'Mapa final'!$AF$11="Leve"),CONCATENATE("R2C",'Mapa final'!$S$11),"")</f>
        <v/>
      </c>
      <c r="U44" s="52" t="str">
        <f>IF(AND('Mapa final'!$AD$11="Alta",'Mapa final'!$AF$11="Leve"),CONCATENATE("R2C",'Mapa final'!$S$11),"")</f>
        <v/>
      </c>
      <c r="V44" s="51" t="str">
        <f>IF(AND('Mapa final'!$AD$11="Alta",'Mapa final'!$AF$11="Leve"),CONCATENATE("R2C",'Mapa final'!$S$11),"")</f>
        <v/>
      </c>
      <c r="W44" s="187" t="str">
        <f>IF(AND('Mapa final'!$AD$11="Alta",'Mapa final'!$AF$11="Leve"),CONCATENATE("R2C",'Mapa final'!$S$11),"")</f>
        <v/>
      </c>
      <c r="X44" s="187" t="str">
        <f>IF(AND('Mapa final'!$AD$11="Alta",'Mapa final'!$AF$11="Leve"),CONCATENATE("R2C",'Mapa final'!$S$11),"")</f>
        <v/>
      </c>
      <c r="Y44" s="187" t="str">
        <f>IF(AND('Mapa final'!$AD$11="Alta",'Mapa final'!$AF$11="Leve"),CONCATENATE("R2C",'Mapa final'!$S$11),"")</f>
        <v/>
      </c>
      <c r="Z44" s="187" t="str">
        <f>IF(AND('Mapa final'!$AD$11="Alta",'Mapa final'!$AF$11="Leve"),CONCATENATE("R2C",'Mapa final'!$S$11),"")</f>
        <v/>
      </c>
      <c r="AA44" s="52" t="str">
        <f>IF(AND('Mapa final'!$AD$11="Alta",'Mapa final'!$AF$11="Leve"),CONCATENATE("R2C",'Mapa final'!$S$11),"")</f>
        <v/>
      </c>
      <c r="AB44" s="38" t="str">
        <f>IF(AND('Mapa final'!$AD$11="Muy Alta",'Mapa final'!$AF$11="Leve"),CONCATENATE("R2C",'Mapa final'!$S$11),"")</f>
        <v/>
      </c>
      <c r="AC44" s="186" t="str">
        <f>IF(AND('Mapa final'!$AD$11="Muy Alta",'Mapa final'!$AF$11="Leve"),CONCATENATE("R2C",'Mapa final'!$S$11),"")</f>
        <v/>
      </c>
      <c r="AD44" s="186" t="str">
        <f>IF(AND('Mapa final'!$AD$11="Muy Alta",'Mapa final'!$AF$11="Leve"),CONCATENATE("R2C",'Mapa final'!$S$11),"")</f>
        <v/>
      </c>
      <c r="AE44" s="186" t="str">
        <f>IF(AND('Mapa final'!$AD$11="Muy Alta",'Mapa final'!$AF$11="Leve"),CONCATENATE("R2C",'Mapa final'!$S$11),"")</f>
        <v/>
      </c>
      <c r="AF44" s="186" t="str">
        <f>IF(AND('Mapa final'!$AD$11="Muy Alta",'Mapa final'!$AF$11="Leve"),CONCATENATE("R2C",'Mapa final'!$S$11),"")</f>
        <v/>
      </c>
      <c r="AG44" s="39" t="str">
        <f>IF(AND('Mapa final'!$AD$11="Muy Alta",'Mapa final'!$AF$11="Leve"),CONCATENATE("R2C",'Mapa final'!$S$11),"")</f>
        <v/>
      </c>
      <c r="AH44" s="40" t="str">
        <f>IF(AND('Mapa final'!$AD$11="Muy Alta",'Mapa final'!$AF$11="Catastrófico"),CONCATENATE("R2C",'Mapa final'!$S$11),"")</f>
        <v/>
      </c>
      <c r="AI44" s="189" t="str">
        <f>IF(AND('Mapa final'!$AD$11="Muy Alta",'Mapa final'!$AF$11="Catastrófico"),CONCATENATE("R2C",'Mapa final'!$S$11),"")</f>
        <v/>
      </c>
      <c r="AJ44" s="189" t="str">
        <f>IF(AND('Mapa final'!$AD$11="Muy Alta",'Mapa final'!$AF$11="Catastrófico"),CONCATENATE("R2C",'Mapa final'!$S$11),"")</f>
        <v/>
      </c>
      <c r="AK44" s="189" t="str">
        <f>IF(AND('Mapa final'!$AD$11="Muy Alta",'Mapa final'!$AF$11="Catastrófico"),CONCATENATE("R2C",'Mapa final'!$S$11),"")</f>
        <v/>
      </c>
      <c r="AL44" s="189" t="str">
        <f>IF(AND('Mapa final'!$AD$11="Muy Alta",'Mapa final'!$AF$11="Catastrófico"),CONCATENATE("R2C",'Mapa final'!$S$11),"")</f>
        <v/>
      </c>
      <c r="AM44" s="41" t="str">
        <f>IF(AND('Mapa final'!$AD$11="Muy Alta",'Mapa final'!$AF$11="Catastrófico"),CONCATENATE("R2C",'Mapa final'!$S$11),"")</f>
        <v/>
      </c>
      <c r="AN44" s="64"/>
      <c r="AO44" s="399"/>
      <c r="AP44" s="400"/>
      <c r="AQ44" s="400"/>
      <c r="AR44" s="400"/>
      <c r="AS44" s="400"/>
      <c r="AT44" s="401"/>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row>
    <row r="45" spans="1:80" ht="15.75" customHeight="1" thickBot="1" x14ac:dyDescent="0.3">
      <c r="A45" s="64"/>
      <c r="B45" s="327"/>
      <c r="C45" s="327"/>
      <c r="D45" s="328"/>
      <c r="E45" s="371"/>
      <c r="F45" s="372"/>
      <c r="G45" s="372"/>
      <c r="H45" s="372"/>
      <c r="I45" s="372"/>
      <c r="J45" s="61" t="str">
        <f>IF(AND('Mapa final'!$AD$11="Baja",'Mapa final'!$AF$11="Leve"),CONCATENATE("R2C",'Mapa final'!$S$11),"")</f>
        <v/>
      </c>
      <c r="K45" s="62" t="str">
        <f>IF(AND('Mapa final'!$AD$11="Baja",'Mapa final'!$AF$11="Leve"),CONCATENATE("R2C",'Mapa final'!$S$11),"")</f>
        <v/>
      </c>
      <c r="L45" s="62" t="str">
        <f>IF(AND('Mapa final'!$AD$11="Baja",'Mapa final'!$AF$11="Leve"),CONCATENATE("R2C",'Mapa final'!$S$11),"")</f>
        <v/>
      </c>
      <c r="M45" s="62" t="str">
        <f>IF(AND('Mapa final'!$AD$11="Baja",'Mapa final'!$AF$11="Leve"),CONCATENATE("R2C",'Mapa final'!$S$11),"")</f>
        <v/>
      </c>
      <c r="N45" s="62" t="str">
        <f>IF(AND('Mapa final'!$AD$11="Baja",'Mapa final'!$AF$11="Leve"),CONCATENATE("R2C",'Mapa final'!$S$11),"")</f>
        <v/>
      </c>
      <c r="O45" s="63" t="str">
        <f>IF(AND('Mapa final'!$AD$11="Baja",'Mapa final'!$AF$11="Leve"),CONCATENATE("R2C",'Mapa final'!$S$11),"")</f>
        <v/>
      </c>
      <c r="P45" s="54" t="str">
        <f>IF(AND('Mapa final'!$AD$11="Alta",'Mapa final'!$AF$11="Leve"),CONCATENATE("R2C",'Mapa final'!$S$11),"")</f>
        <v/>
      </c>
      <c r="Q45" s="54" t="str">
        <f>IF(AND('Mapa final'!$AD$11="Alta",'Mapa final'!$AF$11="Leve"),CONCATENATE("R2C",'Mapa final'!$S$11),"")</f>
        <v/>
      </c>
      <c r="R45" s="54" t="str">
        <f>IF(AND('Mapa final'!$AD$11="Alta",'Mapa final'!$AF$11="Leve"),CONCATENATE("R2C",'Mapa final'!$S$11),"")</f>
        <v/>
      </c>
      <c r="S45" s="54" t="str">
        <f>IF(AND('Mapa final'!$AD$11="Alta",'Mapa final'!$AF$11="Leve"),CONCATENATE("R2C",'Mapa final'!$S$11),"")</f>
        <v/>
      </c>
      <c r="T45" s="54" t="str">
        <f>IF(AND('Mapa final'!$AD$11="Alta",'Mapa final'!$AF$11="Leve"),CONCATENATE("R2C",'Mapa final'!$S$11),"")</f>
        <v/>
      </c>
      <c r="U45" s="55" t="str">
        <f>IF(AND('Mapa final'!$AD$11="Alta",'Mapa final'!$AF$11="Leve"),CONCATENATE("R2C",'Mapa final'!$S$11),"")</f>
        <v/>
      </c>
      <c r="V45" s="53" t="str">
        <f>IF(AND('Mapa final'!$AD$11="Alta",'Mapa final'!$AF$11="Leve"),CONCATENATE("R2C",'Mapa final'!$S$11),"")</f>
        <v/>
      </c>
      <c r="W45" s="54" t="str">
        <f>IF(AND('Mapa final'!$AD$11="Alta",'Mapa final'!$AF$11="Leve"),CONCATENATE("R2C",'Mapa final'!$S$11),"")</f>
        <v/>
      </c>
      <c r="X45" s="54" t="str">
        <f>IF(AND('Mapa final'!$AD$11="Alta",'Mapa final'!$AF$11="Leve"),CONCATENATE("R2C",'Mapa final'!$S$11),"")</f>
        <v/>
      </c>
      <c r="Y45" s="54" t="str">
        <f>IF(AND('Mapa final'!$AD$11="Alta",'Mapa final'!$AF$11="Leve"),CONCATENATE("R2C",'Mapa final'!$S$11),"")</f>
        <v/>
      </c>
      <c r="Z45" s="54" t="str">
        <f>IF(AND('Mapa final'!$AD$11="Alta",'Mapa final'!$AF$11="Leve"),CONCATENATE("R2C",'Mapa final'!$S$11),"")</f>
        <v/>
      </c>
      <c r="AA45" s="55" t="str">
        <f>IF(AND('Mapa final'!$AD$11="Alta",'Mapa final'!$AF$11="Leve"),CONCATENATE("R2C",'Mapa final'!$S$11),"")</f>
        <v/>
      </c>
      <c r="AB45" s="42" t="str">
        <f>IF(AND('Mapa final'!$AD$11="Muy Alta",'Mapa final'!$AF$11="Leve"),CONCATENATE("R2C",'Mapa final'!$S$11),"")</f>
        <v/>
      </c>
      <c r="AC45" s="43" t="str">
        <f>IF(AND('Mapa final'!$AD$11="Muy Alta",'Mapa final'!$AF$11="Leve"),CONCATENATE("R2C",'Mapa final'!$S$11),"")</f>
        <v/>
      </c>
      <c r="AD45" s="43" t="str">
        <f>IF(AND('Mapa final'!$AD$11="Muy Alta",'Mapa final'!$AF$11="Leve"),CONCATENATE("R2C",'Mapa final'!$S$11),"")</f>
        <v/>
      </c>
      <c r="AE45" s="43" t="str">
        <f>IF(AND('Mapa final'!$AD$11="Muy Alta",'Mapa final'!$AF$11="Leve"),CONCATENATE("R2C",'Mapa final'!$S$11),"")</f>
        <v/>
      </c>
      <c r="AF45" s="43" t="str">
        <f>IF(AND('Mapa final'!$AD$11="Muy Alta",'Mapa final'!$AF$11="Leve"),CONCATENATE("R2C",'Mapa final'!$S$11),"")</f>
        <v/>
      </c>
      <c r="AG45" s="44" t="str">
        <f>IF(AND('Mapa final'!$AD$11="Muy Alta",'Mapa final'!$AF$11="Leve"),CONCATENATE("R2C",'Mapa final'!$S$11),"")</f>
        <v/>
      </c>
      <c r="AH45" s="45" t="str">
        <f>IF(AND('Mapa final'!$AD$11="Muy Alta",'Mapa final'!$AF$11="Catastrófico"),CONCATENATE("R2C",'Mapa final'!$S$11),"")</f>
        <v/>
      </c>
      <c r="AI45" s="46" t="str">
        <f>IF(AND('Mapa final'!$AD$11="Muy Alta",'Mapa final'!$AF$11="Catastrófico"),CONCATENATE("R2C",'Mapa final'!$S$11),"")</f>
        <v/>
      </c>
      <c r="AJ45" s="46" t="str">
        <f>IF(AND('Mapa final'!$AD$11="Muy Alta",'Mapa final'!$AF$11="Catastrófico"),CONCATENATE("R2C",'Mapa final'!$S$11),"")</f>
        <v/>
      </c>
      <c r="AK45" s="46" t="str">
        <f>IF(AND('Mapa final'!$AD$11="Muy Alta",'Mapa final'!$AF$11="Catastrófico"),CONCATENATE("R2C",'Mapa final'!$S$11),"")</f>
        <v/>
      </c>
      <c r="AL45" s="46" t="str">
        <f>IF(AND('Mapa final'!$AD$11="Muy Alta",'Mapa final'!$AF$11="Catastrófico"),CONCATENATE("R2C",'Mapa final'!$S$11),"")</f>
        <v/>
      </c>
      <c r="AM45" s="47" t="str">
        <f>IF(AND('Mapa final'!$AD$11="Muy Alta",'Mapa final'!$AF$11="Catastrófico"),CONCATENATE("R2C",'Mapa final'!$S$11),"")</f>
        <v/>
      </c>
      <c r="AN45" s="64"/>
      <c r="AO45" s="402"/>
      <c r="AP45" s="403"/>
      <c r="AQ45" s="403"/>
      <c r="AR45" s="403"/>
      <c r="AS45" s="403"/>
      <c r="AT45" s="404"/>
    </row>
    <row r="46" spans="1:80" ht="21" customHeight="1" x14ac:dyDescent="0.25">
      <c r="A46" s="64"/>
      <c r="B46" s="327"/>
      <c r="C46" s="327"/>
      <c r="D46" s="328"/>
      <c r="E46" s="365" t="s">
        <v>112</v>
      </c>
      <c r="F46" s="366"/>
      <c r="G46" s="366"/>
      <c r="H46" s="366"/>
      <c r="I46" s="367"/>
      <c r="J46" s="56" t="str">
        <f>IF(AND('Mapa final'!$AD$11="Baja",'Mapa final'!$AF$11="Leve"),CONCATENATE("R2C",'Mapa final'!$S$11),"")</f>
        <v/>
      </c>
      <c r="K46" s="57" t="str">
        <f>IF(AND('Mapa final'!$AD$11="Baja",'Mapa final'!$AF$11="Leve"),CONCATENATE("R2C",'Mapa final'!$S$11),"")</f>
        <v/>
      </c>
      <c r="L46" s="57" t="str">
        <f>IF(AND('Mapa final'!$AD$11="Baja",'Mapa final'!$AF$11="Leve"),CONCATENATE("R2C",'Mapa final'!$S$11),"")</f>
        <v/>
      </c>
      <c r="M46" s="57" t="str">
        <f>IF(AND('Mapa final'!$AD$11="Baja",'Mapa final'!$AF$11="Leve"),CONCATENATE("R2C",'Mapa final'!$S$11),"")</f>
        <v/>
      </c>
      <c r="N46" s="57" t="str">
        <f>IF(AND('Mapa final'!$AD$11="Baja",'Mapa final'!$AF$11="Leve"),CONCATENATE("R2C",'Mapa final'!$S$11),"")</f>
        <v/>
      </c>
      <c r="O46" s="58" t="str">
        <f>IF(AND('Mapa final'!$AD$11="Baja",'Mapa final'!$AF$11="Leve"),CONCATENATE("R2C",'Mapa final'!$S$11),"")</f>
        <v/>
      </c>
      <c r="P46" s="56" t="str">
        <f>IF(AND('Mapa final'!$AD$11="Baja",'Mapa final'!$AF$11="Leve"),CONCATENATE("R2C",'Mapa final'!$S$11),"")</f>
        <v/>
      </c>
      <c r="Q46" s="57" t="str">
        <f>IF(AND('Mapa final'!$AD$11="Baja",'Mapa final'!$AF$11="Leve"),CONCATENATE("R2C",'Mapa final'!$S$11),"")</f>
        <v/>
      </c>
      <c r="R46" s="57" t="str">
        <f>IF(AND('Mapa final'!$AD$11="Baja",'Mapa final'!$AF$11="Leve"),CONCATENATE("R2C",'Mapa final'!$S$11),"")</f>
        <v/>
      </c>
      <c r="S46" s="57" t="str">
        <f>IF(AND('Mapa final'!$AD$11="Baja",'Mapa final'!$AF$11="Leve"),CONCATENATE("R2C",'Mapa final'!$S$11),"")</f>
        <v/>
      </c>
      <c r="T46" s="57" t="str">
        <f>IF(AND('Mapa final'!$AD$11="Baja",'Mapa final'!$AF$11="Leve"),CONCATENATE("R2C",'Mapa final'!$S$11),"")</f>
        <v/>
      </c>
      <c r="U46" s="58" t="str">
        <f>IF(AND('Mapa final'!$AD$11="Baja",'Mapa final'!$AF$11="Leve"),CONCATENATE("R2C",'Mapa final'!$S$11),"")</f>
        <v/>
      </c>
      <c r="V46" s="48" t="str">
        <f>IF(AND('Mapa final'!$AD$11="Alta",'Mapa final'!$AF$11="Leve"),CONCATENATE("R2C",'Mapa final'!$S$11),"")</f>
        <v/>
      </c>
      <c r="W46" s="49" t="str">
        <f>IF(AND('Mapa final'!$AD$11="Alta",'Mapa final'!$AF$11="Leve"),CONCATENATE("R2C",'Mapa final'!$S$11),"")</f>
        <v/>
      </c>
      <c r="X46" s="49" t="str">
        <f>IF(AND('Mapa final'!$AD$11="Alta",'Mapa final'!$AF$11="Leve"),CONCATENATE("R2C",'Mapa final'!$S$11),"")</f>
        <v/>
      </c>
      <c r="Y46" s="49" t="str">
        <f>IF(AND('Mapa final'!$AD$11="Alta",'Mapa final'!$AF$11="Leve"),CONCATENATE("R2C",'Mapa final'!$S$11),"")</f>
        <v/>
      </c>
      <c r="Z46" s="49" t="str">
        <f>IF(AND('Mapa final'!$AD$11="Alta",'Mapa final'!$AF$11="Leve"),CONCATENATE("R2C",'Mapa final'!$S$11),"")</f>
        <v/>
      </c>
      <c r="AA46" s="50" t="str">
        <f>IF(AND('Mapa final'!$AD$11="Alta",'Mapa final'!$AF$11="Leve"),CONCATENATE("R2C",'Mapa final'!$S$11),"")</f>
        <v/>
      </c>
      <c r="AB46" s="32" t="str">
        <f>IF(AND('Mapa final'!$AD$11="Muy Alta",'Mapa final'!$AF$11="Leve"),CONCATENATE("R2C",'Mapa final'!$S$11),"")</f>
        <v/>
      </c>
      <c r="AC46" s="33" t="str">
        <f>IF(AND('Mapa final'!$AD$11="Muy Alta",'Mapa final'!$AF$11="Leve"),CONCATENATE("R2C",'Mapa final'!$S$11),"")</f>
        <v/>
      </c>
      <c r="AD46" s="33" t="str">
        <f>IF(AND('Mapa final'!$AD$11="Muy Alta",'Mapa final'!$AF$11="Leve"),CONCATENATE("R2C",'Mapa final'!$S$11),"")</f>
        <v/>
      </c>
      <c r="AE46" s="33" t="str">
        <f>IF(AND('Mapa final'!$AD$11="Muy Alta",'Mapa final'!$AF$11="Leve"),CONCATENATE("R2C",'Mapa final'!$S$11),"")</f>
        <v/>
      </c>
      <c r="AF46" s="33" t="str">
        <f>IF(AND('Mapa final'!$AD$11="Muy Alta",'Mapa final'!$AF$11="Leve"),CONCATENATE("R2C",'Mapa final'!$S$11),"")</f>
        <v/>
      </c>
      <c r="AG46" s="34" t="str">
        <f>IF(AND('Mapa final'!$AD$11="Muy Alta",'Mapa final'!$AF$11="Leve"),CONCATENATE("R2C",'Mapa final'!$S$11),"")</f>
        <v/>
      </c>
      <c r="AH46" s="35" t="str">
        <f>IF(AND('Mapa final'!$AD$11="Muy Alta",'Mapa final'!$AF$11="Catastrófico"),CONCATENATE("R2C",'Mapa final'!$S$11),"")</f>
        <v/>
      </c>
      <c r="AI46" s="36" t="str">
        <f>IF(AND('Mapa final'!$AD$11="Muy Alta",'Mapa final'!$AF$11="Catastrófico"),CONCATENATE("R2C",'Mapa final'!$S$11),"")</f>
        <v/>
      </c>
      <c r="AJ46" s="36" t="str">
        <f>IF(AND('Mapa final'!$AD$11="Muy Alta",'Mapa final'!$AF$11="Catastrófico"),CONCATENATE("R2C",'Mapa final'!$S$11),"")</f>
        <v/>
      </c>
      <c r="AK46" s="36" t="str">
        <f>IF(AND('Mapa final'!$AD$11="Muy Alta",'Mapa final'!$AF$11="Catastrófico"),CONCATENATE("R2C",'Mapa final'!$S$11),"")</f>
        <v/>
      </c>
      <c r="AL46" s="36" t="str">
        <f>IF(AND('Mapa final'!$AD$11="Muy Alta",'Mapa final'!$AF$11="Catastrófico"),CONCATENATE("R2C",'Mapa final'!$S$11),"")</f>
        <v/>
      </c>
      <c r="AM46" s="37" t="str">
        <f>IF(AND('Mapa final'!$AD$11="Muy Alta",'Mapa final'!$AF$11="Catastrófico"),CONCATENATE("R2C",'Mapa final'!$S$11),"")</f>
        <v/>
      </c>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row>
    <row r="47" spans="1:80" ht="21" customHeight="1" x14ac:dyDescent="0.25">
      <c r="A47" s="64"/>
      <c r="B47" s="327"/>
      <c r="C47" s="327"/>
      <c r="D47" s="328"/>
      <c r="E47" s="384"/>
      <c r="F47" s="369"/>
      <c r="G47" s="369"/>
      <c r="H47" s="369"/>
      <c r="I47" s="370"/>
      <c r="J47" s="59" t="str">
        <f>IF(AND('Mapa final'!$AD$11="Baja",'Mapa final'!$AF$11="Leve"),CONCATENATE("R2C",'Mapa final'!$S$11),"")</f>
        <v/>
      </c>
      <c r="K47" s="188" t="str">
        <f>IF(AND('Mapa final'!$AD$11="Baja",'Mapa final'!$AF$11="Leve"),CONCATENATE("R2C",'Mapa final'!$S$11),"")</f>
        <v/>
      </c>
      <c r="L47" s="188" t="str">
        <f>IF(AND('Mapa final'!$AD$11="Baja",'Mapa final'!$AF$11="Leve"),CONCATENATE("R2C",'Mapa final'!$S$11),"")</f>
        <v/>
      </c>
      <c r="M47" s="188" t="str">
        <f>IF(AND('Mapa final'!$AD$11="Baja",'Mapa final'!$AF$11="Leve"),CONCATENATE("R2C",'Mapa final'!$S$11),"")</f>
        <v/>
      </c>
      <c r="N47" s="188" t="str">
        <f>IF(AND('Mapa final'!$AD$11="Baja",'Mapa final'!$AF$11="Leve"),CONCATENATE("R2C",'Mapa final'!$S$11),"")</f>
        <v/>
      </c>
      <c r="O47" s="60" t="str">
        <f>IF(AND('Mapa final'!$AD$11="Baja",'Mapa final'!$AF$11="Leve"),CONCATENATE("R2C",'Mapa final'!$S$11),"")</f>
        <v/>
      </c>
      <c r="P47" s="59" t="str">
        <f>IF(AND('Mapa final'!$AD$11="Baja",'Mapa final'!$AF$11="Leve"),CONCATENATE("R2C",'Mapa final'!$S$11),"")</f>
        <v/>
      </c>
      <c r="Q47" s="188" t="str">
        <f>IF(AND('Mapa final'!$AD$11="Baja",'Mapa final'!$AF$11="Leve"),CONCATENATE("R2C",'Mapa final'!$S$11),"")</f>
        <v/>
      </c>
      <c r="R47" s="188" t="str">
        <f>IF(AND('Mapa final'!$AD$11="Baja",'Mapa final'!$AF$11="Leve"),CONCATENATE("R2C",'Mapa final'!$S$11),"")</f>
        <v/>
      </c>
      <c r="S47" s="188" t="str">
        <f>IF(AND('Mapa final'!$AD$11="Baja",'Mapa final'!$AF$11="Leve"),CONCATENATE("R2C",'Mapa final'!$S$11),"")</f>
        <v/>
      </c>
      <c r="T47" s="188" t="str">
        <f>IF(AND('Mapa final'!$AD$11="Baja",'Mapa final'!$AF$11="Leve"),CONCATENATE("R2C",'Mapa final'!$S$11),"")</f>
        <v/>
      </c>
      <c r="U47" s="60" t="str">
        <f>IF(AND('Mapa final'!$AD$11="Baja",'Mapa final'!$AF$11="Leve"),CONCATENATE("R2C",'Mapa final'!$S$11),"")</f>
        <v/>
      </c>
      <c r="V47" s="51" t="str">
        <f>IF(AND('Mapa final'!$AD$11="Alta",'Mapa final'!$AF$11="Leve"),CONCATENATE("R2C",'Mapa final'!$S$11),"")</f>
        <v/>
      </c>
      <c r="W47" s="187" t="str">
        <f>IF(AND('Mapa final'!$AD$11="Alta",'Mapa final'!$AF$11="Leve"),CONCATENATE("R2C",'Mapa final'!$S$11),"")</f>
        <v/>
      </c>
      <c r="X47" s="187" t="str">
        <f>IF(AND('Mapa final'!$AD$11="Alta",'Mapa final'!$AF$11="Leve"),CONCATENATE("R2C",'Mapa final'!$S$11),"")</f>
        <v/>
      </c>
      <c r="Y47" s="187" t="str">
        <f>IF(AND('Mapa final'!$AD$11="Alta",'Mapa final'!$AF$11="Leve"),CONCATENATE("R2C",'Mapa final'!$S$11),"")</f>
        <v/>
      </c>
      <c r="Z47" s="187" t="str">
        <f>IF(AND('Mapa final'!$AD$11="Alta",'Mapa final'!$AF$11="Leve"),CONCATENATE("R2C",'Mapa final'!$S$11),"")</f>
        <v/>
      </c>
      <c r="AA47" s="52" t="str">
        <f>IF(AND('Mapa final'!$AD$11="Alta",'Mapa final'!$AF$11="Leve"),CONCATENATE("R2C",'Mapa final'!$S$11),"")</f>
        <v/>
      </c>
      <c r="AB47" s="38" t="str">
        <f>IF(AND('Mapa final'!$AD$11="Muy Alta",'Mapa final'!$AF$11="Leve"),CONCATENATE("R2C",'Mapa final'!$S$11),"")</f>
        <v/>
      </c>
      <c r="AC47" s="186" t="str">
        <f>IF(AND('Mapa final'!$AD$11="Muy Alta",'Mapa final'!$AF$11="Leve"),CONCATENATE("R2C",'Mapa final'!$S$11),"")</f>
        <v/>
      </c>
      <c r="AD47" s="186" t="str">
        <f>IF(AND('Mapa final'!$AD$11="Muy Alta",'Mapa final'!$AF$11="Leve"),CONCATENATE("R2C",'Mapa final'!$S$11),"")</f>
        <v/>
      </c>
      <c r="AE47" s="186" t="str">
        <f>IF(AND('Mapa final'!$AD$11="Muy Alta",'Mapa final'!$AF$11="Leve"),CONCATENATE("R2C",'Mapa final'!$S$11),"")</f>
        <v/>
      </c>
      <c r="AF47" s="186" t="str">
        <f>IF(AND('Mapa final'!$AD$11="Muy Alta",'Mapa final'!$AF$11="Leve"),CONCATENATE("R2C",'Mapa final'!$S$11),"")</f>
        <v/>
      </c>
      <c r="AG47" s="39" t="str">
        <f>IF(AND('Mapa final'!$AD$11="Muy Alta",'Mapa final'!$AF$11="Leve"),CONCATENATE("R2C",'Mapa final'!$S$11),"")</f>
        <v/>
      </c>
      <c r="AH47" s="40" t="str">
        <f>IF(AND('Mapa final'!$AD$11="Muy Alta",'Mapa final'!$AF$11="Catastrófico"),CONCATENATE("R2C",'Mapa final'!$S$11),"")</f>
        <v/>
      </c>
      <c r="AI47" s="189" t="str">
        <f>IF(AND('Mapa final'!$AD$11="Muy Alta",'Mapa final'!$AF$11="Catastrófico"),CONCATENATE("R2C",'Mapa final'!$S$11),"")</f>
        <v/>
      </c>
      <c r="AJ47" s="189" t="str">
        <f>IF(AND('Mapa final'!$AD$11="Muy Alta",'Mapa final'!$AF$11="Catastrófico"),CONCATENATE("R2C",'Mapa final'!$S$11),"")</f>
        <v/>
      </c>
      <c r="AK47" s="189" t="str">
        <f>IF(AND('Mapa final'!$AD$11="Muy Alta",'Mapa final'!$AF$11="Catastrófico"),CONCATENATE("R2C",'Mapa final'!$S$11),"")</f>
        <v/>
      </c>
      <c r="AL47" s="189" t="str">
        <f>IF(AND('Mapa final'!$AD$11="Muy Alta",'Mapa final'!$AF$11="Catastrófico"),CONCATENATE("R2C",'Mapa final'!$S$11),"")</f>
        <v/>
      </c>
      <c r="AM47" s="41" t="str">
        <f>IF(AND('Mapa final'!$AD$11="Muy Alta",'Mapa final'!$AF$11="Catastrófico"),CONCATENATE("R2C",'Mapa final'!$S$11),"")</f>
        <v/>
      </c>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row>
    <row r="48" spans="1:80" ht="15" customHeight="1" x14ac:dyDescent="0.25">
      <c r="A48" s="64"/>
      <c r="B48" s="327"/>
      <c r="C48" s="327"/>
      <c r="D48" s="328"/>
      <c r="E48" s="384"/>
      <c r="F48" s="369"/>
      <c r="G48" s="369"/>
      <c r="H48" s="369"/>
      <c r="I48" s="370"/>
      <c r="J48" s="59" t="str">
        <f>IF(AND('Mapa final'!$AD$11="Baja",'Mapa final'!$AF$11="Leve"),CONCATENATE("R2C",'Mapa final'!$S$11),"")</f>
        <v/>
      </c>
      <c r="K48" s="188" t="str">
        <f>IF(AND('Mapa final'!$AD$11="Baja",'Mapa final'!$AF$11="Leve"),CONCATENATE("R2C",'Mapa final'!$S$11),"")</f>
        <v/>
      </c>
      <c r="L48" s="188" t="str">
        <f>IF(AND('Mapa final'!$AD$11="Baja",'Mapa final'!$AF$11="Leve"),CONCATENATE("R2C",'Mapa final'!$S$11),"")</f>
        <v/>
      </c>
      <c r="M48" s="188" t="str">
        <f>IF(AND('Mapa final'!$AD$11="Baja",'Mapa final'!$AF$11="Leve"),CONCATENATE("R2C",'Mapa final'!$S$11),"")</f>
        <v/>
      </c>
      <c r="N48" s="188" t="str">
        <f>IF(AND('Mapa final'!$AD$11="Baja",'Mapa final'!$AF$11="Leve"),CONCATENATE("R2C",'Mapa final'!$S$11),"")</f>
        <v/>
      </c>
      <c r="O48" s="60" t="str">
        <f>IF(AND('Mapa final'!$AD$11="Baja",'Mapa final'!$AF$11="Leve"),CONCATENATE("R2C",'Mapa final'!$S$11),"")</f>
        <v/>
      </c>
      <c r="P48" s="59" t="str">
        <f>IF(AND('Mapa final'!$AD$11="Baja",'Mapa final'!$AF$11="Leve"),CONCATENATE("R2C",'Mapa final'!$S$11),"")</f>
        <v/>
      </c>
      <c r="Q48" s="188" t="str">
        <f>IF(AND('Mapa final'!$AD$11="Baja",'Mapa final'!$AF$11="Leve"),CONCATENATE("R2C",'Mapa final'!$S$11),"")</f>
        <v/>
      </c>
      <c r="R48" s="188" t="str">
        <f>IF(AND('Mapa final'!$AD$11="Baja",'Mapa final'!$AF$11="Leve"),CONCATENATE("R2C",'Mapa final'!$S$11),"")</f>
        <v/>
      </c>
      <c r="S48" s="188" t="str">
        <f>IF(AND('Mapa final'!$AD$11="Baja",'Mapa final'!$AF$11="Leve"),CONCATENATE("R2C",'Mapa final'!$S$11),"")</f>
        <v/>
      </c>
      <c r="T48" s="188" t="str">
        <f>IF(AND('Mapa final'!$AD$11="Baja",'Mapa final'!$AF$11="Leve"),CONCATENATE("R2C",'Mapa final'!$S$11),"")</f>
        <v/>
      </c>
      <c r="U48" s="60" t="str">
        <f>IF(AND('Mapa final'!$AD$11="Baja",'Mapa final'!$AF$11="Leve"),CONCATENATE("R2C",'Mapa final'!$S$11),"")</f>
        <v/>
      </c>
      <c r="V48" s="51" t="str">
        <f>IF(AND('Mapa final'!$AD$11="Alta",'Mapa final'!$AF$11="Leve"),CONCATENATE("R2C",'Mapa final'!$S$11),"")</f>
        <v/>
      </c>
      <c r="W48" s="187" t="str">
        <f>IF(AND('Mapa final'!$AD$11="Alta",'Mapa final'!$AF$11="Leve"),CONCATENATE("R2C",'Mapa final'!$S$11),"")</f>
        <v/>
      </c>
      <c r="X48" s="187" t="str">
        <f>IF(AND('Mapa final'!$AD$11="Alta",'Mapa final'!$AF$11="Leve"),CONCATENATE("R2C",'Mapa final'!$S$11),"")</f>
        <v/>
      </c>
      <c r="Y48" s="187" t="str">
        <f>IF(AND('Mapa final'!$AD$11="Alta",'Mapa final'!$AF$11="Leve"),CONCATENATE("R2C",'Mapa final'!$S$11),"")</f>
        <v/>
      </c>
      <c r="Z48" s="187" t="str">
        <f>IF(AND('Mapa final'!$AD$11="Alta",'Mapa final'!$AF$11="Leve"),CONCATENATE("R2C",'Mapa final'!$S$11),"")</f>
        <v/>
      </c>
      <c r="AA48" s="52" t="str">
        <f>IF(AND('Mapa final'!$AD$11="Alta",'Mapa final'!$AF$11="Leve"),CONCATENATE("R2C",'Mapa final'!$S$11),"")</f>
        <v/>
      </c>
      <c r="AB48" s="38" t="str">
        <f>IF(AND('Mapa final'!$AD$11="Muy Alta",'Mapa final'!$AF$11="Leve"),CONCATENATE("R2C",'Mapa final'!$S$11),"")</f>
        <v/>
      </c>
      <c r="AC48" s="186" t="str">
        <f>IF(AND('Mapa final'!$AD$11="Muy Alta",'Mapa final'!$AF$11="Leve"),CONCATENATE("R2C",'Mapa final'!$S$11),"")</f>
        <v/>
      </c>
      <c r="AD48" s="186" t="str">
        <f>IF(AND('Mapa final'!$AD$11="Muy Alta",'Mapa final'!$AF$11="Leve"),CONCATENATE("R2C",'Mapa final'!$S$11),"")</f>
        <v/>
      </c>
      <c r="AE48" s="186" t="str">
        <f>IF(AND('Mapa final'!$AD$11="Muy Alta",'Mapa final'!$AF$11="Leve"),CONCATENATE("R2C",'Mapa final'!$S$11),"")</f>
        <v/>
      </c>
      <c r="AF48" s="186" t="str">
        <f>IF(AND('Mapa final'!$AD$11="Muy Alta",'Mapa final'!$AF$11="Leve"),CONCATENATE("R2C",'Mapa final'!$S$11),"")</f>
        <v/>
      </c>
      <c r="AG48" s="39" t="str">
        <f>IF(AND('Mapa final'!$AD$11="Muy Alta",'Mapa final'!$AF$11="Leve"),CONCATENATE("R2C",'Mapa final'!$S$11),"")</f>
        <v/>
      </c>
      <c r="AH48" s="40" t="str">
        <f>IF(AND('Mapa final'!$AD$11="Muy Alta",'Mapa final'!$AF$11="Catastrófico"),CONCATENATE("R2C",'Mapa final'!$S$11),"")</f>
        <v/>
      </c>
      <c r="AI48" s="189" t="str">
        <f>IF(AND('Mapa final'!$AD$11="Muy Alta",'Mapa final'!$AF$11="Catastrófico"),CONCATENATE("R2C",'Mapa final'!$S$11),"")</f>
        <v/>
      </c>
      <c r="AJ48" s="189" t="str">
        <f>IF(AND('Mapa final'!$AD$11="Muy Alta",'Mapa final'!$AF$11="Catastrófico"),CONCATENATE("R2C",'Mapa final'!$S$11),"")</f>
        <v/>
      </c>
      <c r="AK48" s="189" t="str">
        <f>IF(AND('Mapa final'!$AD$11="Muy Alta",'Mapa final'!$AF$11="Catastrófico"),CONCATENATE("R2C",'Mapa final'!$S$11),"")</f>
        <v/>
      </c>
      <c r="AL48" s="189" t="str">
        <f>IF(AND('Mapa final'!$AD$11="Muy Alta",'Mapa final'!$AF$11="Catastrófico"),CONCATENATE("R2C",'Mapa final'!$S$11),"")</f>
        <v/>
      </c>
      <c r="AM48" s="41" t="str">
        <f>IF(AND('Mapa final'!$AD$11="Muy Alta",'Mapa final'!$AF$11="Catastrófico"),CONCATENATE("R2C",'Mapa final'!$S$11),"")</f>
        <v/>
      </c>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row>
    <row r="49" spans="1:80" ht="15" customHeight="1" x14ac:dyDescent="0.25">
      <c r="A49" s="64"/>
      <c r="B49" s="327"/>
      <c r="C49" s="327"/>
      <c r="D49" s="328"/>
      <c r="E49" s="368"/>
      <c r="F49" s="369"/>
      <c r="G49" s="369"/>
      <c r="H49" s="369"/>
      <c r="I49" s="370"/>
      <c r="J49" s="59" t="str">
        <f>IF(AND('Mapa final'!$AD$11="Baja",'Mapa final'!$AF$11="Leve"),CONCATENATE("R2C",'Mapa final'!$S$11),"")</f>
        <v/>
      </c>
      <c r="K49" s="188" t="str">
        <f>IF(AND('Mapa final'!$AD$11="Baja",'Mapa final'!$AF$11="Leve"),CONCATENATE("R2C",'Mapa final'!$S$11),"")</f>
        <v/>
      </c>
      <c r="L49" s="188" t="str">
        <f>IF(AND('Mapa final'!$AD$11="Baja",'Mapa final'!$AF$11="Leve"),CONCATENATE("R2C",'Mapa final'!$S$11),"")</f>
        <v/>
      </c>
      <c r="M49" s="188" t="str">
        <f>IF(AND('Mapa final'!$AD$11="Baja",'Mapa final'!$AF$11="Leve"),CONCATENATE("R2C",'Mapa final'!$S$11),"")</f>
        <v/>
      </c>
      <c r="N49" s="188" t="str">
        <f>IF(AND('Mapa final'!$AD$11="Baja",'Mapa final'!$AF$11="Leve"),CONCATENATE("R2C",'Mapa final'!$S$11),"")</f>
        <v/>
      </c>
      <c r="O49" s="60" t="str">
        <f>IF(AND('Mapa final'!$AD$11="Baja",'Mapa final'!$AF$11="Leve"),CONCATENATE("R2C",'Mapa final'!$S$11),"")</f>
        <v/>
      </c>
      <c r="P49" s="59" t="str">
        <f>IF(AND('Mapa final'!$AD$11="Baja",'Mapa final'!$AF$11="Leve"),CONCATENATE("R2C",'Mapa final'!$S$11),"")</f>
        <v/>
      </c>
      <c r="Q49" s="188" t="str">
        <f>IF(AND('Mapa final'!$AD$11="Baja",'Mapa final'!$AF$11="Leve"),CONCATENATE("R2C",'Mapa final'!$S$11),"")</f>
        <v/>
      </c>
      <c r="R49" s="188" t="str">
        <f>IF(AND('Mapa final'!$AD$11="Baja",'Mapa final'!$AF$11="Leve"),CONCATENATE("R2C",'Mapa final'!$S$11),"")</f>
        <v/>
      </c>
      <c r="S49" s="188" t="str">
        <f>IF(AND('Mapa final'!$AD$11="Baja",'Mapa final'!$AF$11="Leve"),CONCATENATE("R2C",'Mapa final'!$S$11),"")</f>
        <v/>
      </c>
      <c r="T49" s="188" t="str">
        <f>IF(AND('Mapa final'!$AD$11="Baja",'Mapa final'!$AF$11="Leve"),CONCATENATE("R2C",'Mapa final'!$S$11),"")</f>
        <v/>
      </c>
      <c r="U49" s="60" t="str">
        <f>IF(AND('Mapa final'!$AD$11="Baja",'Mapa final'!$AF$11="Leve"),CONCATENATE("R2C",'Mapa final'!$S$11),"")</f>
        <v/>
      </c>
      <c r="V49" s="51" t="str">
        <f>IF(AND('Mapa final'!$AD$11="Alta",'Mapa final'!$AF$11="Leve"),CONCATENATE("R2C",'Mapa final'!$S$11),"")</f>
        <v/>
      </c>
      <c r="W49" s="187" t="str">
        <f>IF(AND('Mapa final'!$AD$11="Alta",'Mapa final'!$AF$11="Leve"),CONCATENATE("R2C",'Mapa final'!$S$11),"")</f>
        <v/>
      </c>
      <c r="X49" s="187" t="str">
        <f>IF(AND('Mapa final'!$AD$13="muy baja",'Mapa final'!$AF$13="moderado"),CONCATENATE("R3C",'Mapa final'!$S$13),"")</f>
        <v>R3C1</v>
      </c>
      <c r="Y49" s="187" t="str">
        <f>IF(AND('Mapa final'!$AD$11="Alta",'Mapa final'!$AF$11="Leve"),CONCATENATE("R2C",'Mapa final'!$S$11),"")</f>
        <v/>
      </c>
      <c r="Z49" s="187" t="str">
        <f>IF(AND('Mapa final'!$AD$11="Alta",'Mapa final'!$AF$11="Leve"),CONCATENATE("R2C",'Mapa final'!$S$11),"")</f>
        <v/>
      </c>
      <c r="AA49" s="52" t="str">
        <f>IF(AND('Mapa final'!$AD$11="Alta",'Mapa final'!$AF$11="Leve"),CONCATENATE("R2C",'Mapa final'!$S$11),"")</f>
        <v/>
      </c>
      <c r="AB49" s="38" t="str">
        <f>IF(AND('Mapa final'!$AD$11="Muy Alta",'Mapa final'!$AF$11="Leve"),CONCATENATE("R2C",'Mapa final'!$S$11),"")</f>
        <v/>
      </c>
      <c r="AC49" s="186" t="str">
        <f>IF(AND('Mapa final'!$AD$11="Muy Alta",'Mapa final'!$AF$11="Leve"),CONCATENATE("R2C",'Mapa final'!$S$11),"")</f>
        <v/>
      </c>
      <c r="AD49" s="186" t="str">
        <f>IF(AND('Mapa final'!$AD$11="Muy Alta",'Mapa final'!$AF$11="Leve"),CONCATENATE("R2C",'Mapa final'!$S$11),"")</f>
        <v/>
      </c>
      <c r="AE49" s="186" t="str">
        <f>IF(AND('Mapa final'!$AD$11="Muy Alta",'Mapa final'!$AF$11="Leve"),CONCATENATE("R2C",'Mapa final'!$S$11),"")</f>
        <v/>
      </c>
      <c r="AF49" s="186" t="str">
        <f>IF(AND('Mapa final'!$AD$11="Muy Alta",'Mapa final'!$AF$11="Leve"),CONCATENATE("R2C",'Mapa final'!$S$11),"")</f>
        <v/>
      </c>
      <c r="AG49" s="39" t="str">
        <f>IF(AND('Mapa final'!$AD$11="Muy Alta",'Mapa final'!$AF$11="Leve"),CONCATENATE("R2C",'Mapa final'!$S$11),"")</f>
        <v/>
      </c>
      <c r="AH49" s="40" t="str">
        <f>IF(AND('Mapa final'!$AD$11="Muy Alta",'Mapa final'!$AF$11="Catastrófico"),CONCATENATE("R2C",'Mapa final'!$S$11),"")</f>
        <v/>
      </c>
      <c r="AI49" s="189" t="str">
        <f>IF(AND('Mapa final'!$AD$11="Muy Alta",'Mapa final'!$AF$11="Catastrófico"),CONCATENATE("R2C",'Mapa final'!$S$11),"")</f>
        <v/>
      </c>
      <c r="AJ49" s="189" t="str">
        <f>IF(AND('Mapa final'!$AD$11="Muy Alta",'Mapa final'!$AF$11="Catastrófico"),CONCATENATE("R2C",'Mapa final'!$S$11),"")</f>
        <v/>
      </c>
      <c r="AK49" s="189" t="str">
        <f>IF(AND('Mapa final'!$AD$11="Muy Alta",'Mapa final'!$AF$11="Catastrófico"),CONCATENATE("R2C",'Mapa final'!$S$11),"")</f>
        <v/>
      </c>
      <c r="AL49" s="189" t="str">
        <f>IF(AND('Mapa final'!$AD$11="Muy Alta",'Mapa final'!$AF$11="Catastrófico"),CONCATENATE("R2C",'Mapa final'!$S$11),"")</f>
        <v/>
      </c>
      <c r="AM49" s="41" t="str">
        <f>IF(AND('Mapa final'!$AD$11="Muy Alta",'Mapa final'!$AF$11="Catastrófico"),CONCATENATE("R2C",'Mapa final'!$S$11),"")</f>
        <v/>
      </c>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row>
    <row r="50" spans="1:80" ht="15" customHeight="1" x14ac:dyDescent="0.25">
      <c r="A50" s="64"/>
      <c r="B50" s="327"/>
      <c r="C50" s="327"/>
      <c r="D50" s="328"/>
      <c r="E50" s="368"/>
      <c r="F50" s="369"/>
      <c r="G50" s="369"/>
      <c r="H50" s="369"/>
      <c r="I50" s="370"/>
      <c r="J50" s="59" t="str">
        <f>IF(AND('Mapa final'!$AD$11="Baja",'Mapa final'!$AF$11="Leve"),CONCATENATE("R2C",'Mapa final'!$S$11),"")</f>
        <v/>
      </c>
      <c r="K50" s="188" t="str">
        <f>IF(AND('Mapa final'!$AD$11="Baja",'Mapa final'!$AF$11="Leve"),CONCATENATE("R2C",'Mapa final'!$S$11),"")</f>
        <v/>
      </c>
      <c r="L50" s="188" t="str">
        <f>IF(AND('Mapa final'!$AD$11="Baja",'Mapa final'!$AF$11="Leve"),CONCATENATE("R2C",'Mapa final'!$S$11),"")</f>
        <v/>
      </c>
      <c r="M50" s="188" t="str">
        <f>IF(AND('Mapa final'!$AD$11="Baja",'Mapa final'!$AF$11="Leve"),CONCATENATE("R2C",'Mapa final'!$S$11),"")</f>
        <v/>
      </c>
      <c r="N50" s="188" t="str">
        <f>IF(AND('Mapa final'!$AD$11="Baja",'Mapa final'!$AF$11="Leve"),CONCATENATE("R2C",'Mapa final'!$S$11),"")</f>
        <v/>
      </c>
      <c r="O50" s="60" t="str">
        <f>IF(AND('Mapa final'!$AD$11="Baja",'Mapa final'!$AF$11="Leve"),CONCATENATE("R2C",'Mapa final'!$S$11),"")</f>
        <v/>
      </c>
      <c r="P50" s="59" t="str">
        <f>IF(AND('Mapa final'!$AD$11="Baja",'Mapa final'!$AF$11="Leve"),CONCATENATE("R2C",'Mapa final'!$S$11),"")</f>
        <v/>
      </c>
      <c r="Q50" s="188" t="str">
        <f>IF(AND('Mapa final'!$AD$11="Baja",'Mapa final'!$AF$11="Leve"),CONCATENATE("R2C",'Mapa final'!$S$11),"")</f>
        <v/>
      </c>
      <c r="R50" s="188" t="str">
        <f>IF(AND('Mapa final'!$AD$11="Baja",'Mapa final'!$AF$11="Leve"),CONCATENATE("R2C",'Mapa final'!$S$11),"")</f>
        <v/>
      </c>
      <c r="S50" s="188" t="str">
        <f>IF(AND('Mapa final'!$AD$11="Baja",'Mapa final'!$AF$11="Leve"),CONCATENATE("R2C",'Mapa final'!$S$11),"")</f>
        <v/>
      </c>
      <c r="T50" s="188" t="str">
        <f>IF(AND('Mapa final'!$AD$11="Baja",'Mapa final'!$AF$11="Leve"),CONCATENATE("R2C",'Mapa final'!$S$11),"")</f>
        <v/>
      </c>
      <c r="U50" s="60" t="str">
        <f>IF(AND('Mapa final'!$AD$11="Baja",'Mapa final'!$AF$11="Leve"),CONCATENATE("R2C",'Mapa final'!$S$11),"")</f>
        <v/>
      </c>
      <c r="V50" s="51" t="str">
        <f>IF(AND('Mapa final'!$AD$11="Alta",'Mapa final'!$AF$11="Leve"),CONCATENATE("R2C",'Mapa final'!$S$11),"")</f>
        <v/>
      </c>
      <c r="W50" s="187" t="str">
        <f>IF(AND('Mapa final'!$AD$11="Alta",'Mapa final'!$AF$11="Leve"),CONCATENATE("R2C",'Mapa final'!$S$11),"")</f>
        <v/>
      </c>
      <c r="X50" s="187" t="str">
        <f>IF(AND('Mapa final'!$AD$11="Alta",'Mapa final'!$AF$11="Leve"),CONCATENATE("R2C",'Mapa final'!$S$11),"")</f>
        <v/>
      </c>
      <c r="Y50" s="187" t="str">
        <f>IF(AND('Mapa final'!$AD$11="Alta",'Mapa final'!$AF$11="Leve"),CONCATENATE("R2C",'Mapa final'!$S$11),"")</f>
        <v/>
      </c>
      <c r="Z50" s="187" t="str">
        <f>IF(AND('Mapa final'!$AD$11="Alta",'Mapa final'!$AF$11="Leve"),CONCATENATE("R2C",'Mapa final'!$S$11),"")</f>
        <v/>
      </c>
      <c r="AA50" s="52" t="str">
        <f>IF(AND('Mapa final'!$AD$11="Alta",'Mapa final'!$AF$11="Leve"),CONCATENATE("R2C",'Mapa final'!$S$11),"")</f>
        <v/>
      </c>
      <c r="AB50" s="38" t="str">
        <f>IF(AND('Mapa final'!$AD$11="Muy Alta",'Mapa final'!$AF$11="Leve"),CONCATENATE("R2C",'Mapa final'!$S$11),"")</f>
        <v/>
      </c>
      <c r="AC50" s="186" t="str">
        <f>IF(AND('Mapa final'!$AD$11="Muy Alta",'Mapa final'!$AF$11="Leve"),CONCATENATE("R2C",'Mapa final'!$S$11),"")</f>
        <v/>
      </c>
      <c r="AD50" s="186" t="str">
        <f>IF(AND('Mapa final'!$AD$11="Muy Alta",'Mapa final'!$AF$11="Leve"),CONCATENATE("R2C",'Mapa final'!$S$11),"")</f>
        <v/>
      </c>
      <c r="AE50" s="186" t="str">
        <f>IF(AND('Mapa final'!$AD$11="Muy Alta",'Mapa final'!$AF$11="Leve"),CONCATENATE("R2C",'Mapa final'!$S$11),"")</f>
        <v/>
      </c>
      <c r="AF50" s="186" t="str">
        <f>IF(AND('Mapa final'!$AD$11="Muy Alta",'Mapa final'!$AF$11="Leve"),CONCATENATE("R2C",'Mapa final'!$S$11),"")</f>
        <v/>
      </c>
      <c r="AG50" s="39" t="str">
        <f>IF(AND('Mapa final'!$AD$11="Muy Alta",'Mapa final'!$AF$11="Leve"),CONCATENATE("R2C",'Mapa final'!$S$11),"")</f>
        <v/>
      </c>
      <c r="AH50" s="40" t="str">
        <f>IF(AND('Mapa final'!$AD$11="Muy Alta",'Mapa final'!$AF$11="Catastrófico"),CONCATENATE("R2C",'Mapa final'!$S$11),"")</f>
        <v/>
      </c>
      <c r="AI50" s="189" t="str">
        <f>IF(AND('Mapa final'!$AD$11="Muy Alta",'Mapa final'!$AF$11="Catastrófico"),CONCATENATE("R2C",'Mapa final'!$S$11),"")</f>
        <v/>
      </c>
      <c r="AJ50" s="189" t="str">
        <f>IF(AND('Mapa final'!$AD$11="Muy Alta",'Mapa final'!$AF$11="Catastrófico"),CONCATENATE("R2C",'Mapa final'!$S$11),"")</f>
        <v/>
      </c>
      <c r="AK50" s="189" t="str">
        <f>IF(AND('Mapa final'!$AD$11="Muy Alta",'Mapa final'!$AF$11="Catastrófico"),CONCATENATE("R2C",'Mapa final'!$S$11),"")</f>
        <v/>
      </c>
      <c r="AL50" s="189" t="str">
        <f>IF(AND('Mapa final'!$AD$11="Muy Alta",'Mapa final'!$AF$11="Catastrófico"),CONCATENATE("R2C",'Mapa final'!$S$11),"")</f>
        <v/>
      </c>
      <c r="AM50" s="41" t="str">
        <f>IF(AND('Mapa final'!$AD$11="Muy Alta",'Mapa final'!$AF$11="Catastrófico"),CONCATENATE("R2C",'Mapa final'!$S$11),"")</f>
        <v/>
      </c>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row>
    <row r="51" spans="1:80" ht="15" customHeight="1" x14ac:dyDescent="0.25">
      <c r="A51" s="64"/>
      <c r="B51" s="327"/>
      <c r="C51" s="327"/>
      <c r="D51" s="328"/>
      <c r="E51" s="368"/>
      <c r="F51" s="369"/>
      <c r="G51" s="369"/>
      <c r="H51" s="369"/>
      <c r="I51" s="370"/>
      <c r="J51" s="59" t="str">
        <f>IF(AND('Mapa final'!$AD$11="Baja",'Mapa final'!$AF$11="Leve"),CONCATENATE("R2C",'Mapa final'!$S$11),"")</f>
        <v/>
      </c>
      <c r="K51" s="188" t="str">
        <f>IF(AND('Mapa final'!$AD$11="Baja",'Mapa final'!$AF$11="Leve"),CONCATENATE("R2C",'Mapa final'!$S$11),"")</f>
        <v/>
      </c>
      <c r="L51" s="188" t="str">
        <f>IF(AND('Mapa final'!$AD$11="Baja",'Mapa final'!$AF$11="Leve"),CONCATENATE("R2C",'Mapa final'!$S$11),"")</f>
        <v/>
      </c>
      <c r="M51" s="188" t="str">
        <f>IF(AND('Mapa final'!$AD$11="Baja",'Mapa final'!$AF$11="Leve"),CONCATENATE("R2C",'Mapa final'!$S$11),"")</f>
        <v/>
      </c>
      <c r="N51" s="188" t="str">
        <f>IF(AND('Mapa final'!$AD$11="Baja",'Mapa final'!$AF$11="Leve"),CONCATENATE("R2C",'Mapa final'!$S$11),"")</f>
        <v/>
      </c>
      <c r="O51" s="60" t="str">
        <f>IF(AND('Mapa final'!$AD$11="Baja",'Mapa final'!$AF$11="Leve"),CONCATENATE("R2C",'Mapa final'!$S$11),"")</f>
        <v/>
      </c>
      <c r="P51" s="59" t="str">
        <f>IF(AND('Mapa final'!$AD$11="Baja",'Mapa final'!$AF$11="Leve"),CONCATENATE("R2C",'Mapa final'!$S$11),"")</f>
        <v/>
      </c>
      <c r="Q51" s="188" t="str">
        <f>IF(AND('Mapa final'!$AD$11="Baja",'Mapa final'!$AF$11="Leve"),CONCATENATE("R2C",'Mapa final'!$S$11),"")</f>
        <v/>
      </c>
      <c r="R51" s="188" t="str">
        <f>IF(AND('Mapa final'!$AD$11="Baja",'Mapa final'!$AF$11="Leve"),CONCATENATE("R2C",'Mapa final'!$S$11),"")</f>
        <v/>
      </c>
      <c r="S51" s="188" t="str">
        <f>IF(AND('Mapa final'!$AD$11="Baja",'Mapa final'!$AF$11="Leve"),CONCATENATE("R2C",'Mapa final'!$S$11),"")</f>
        <v/>
      </c>
      <c r="T51" s="188" t="str">
        <f>IF(AND('Mapa final'!$AD$11="Baja",'Mapa final'!$AF$11="Leve"),CONCATENATE("R2C",'Mapa final'!$S$11),"")</f>
        <v/>
      </c>
      <c r="U51" s="60" t="str">
        <f>IF(AND('Mapa final'!$AD$11="Baja",'Mapa final'!$AF$11="Leve"),CONCATENATE("R2C",'Mapa final'!$S$11),"")</f>
        <v/>
      </c>
      <c r="V51" s="51" t="str">
        <f>IF(AND('Mapa final'!$AD$11="Alta",'Mapa final'!$AF$11="Leve"),CONCATENATE("R2C",'Mapa final'!$S$11),"")</f>
        <v/>
      </c>
      <c r="W51" s="187" t="str">
        <f>IF(AND('Mapa final'!$AD$11="Alta",'Mapa final'!$AF$11="Leve"),CONCATENATE("R2C",'Mapa final'!$S$11),"")</f>
        <v/>
      </c>
      <c r="X51" s="187" t="str">
        <f>IF(AND('Mapa final'!$AD$11="Alta",'Mapa final'!$AF$11="Leve"),CONCATENATE("R2C",'Mapa final'!$S$11),"")</f>
        <v/>
      </c>
      <c r="Y51" s="187" t="str">
        <f>IF(AND('Mapa final'!$AD$11="Alta",'Mapa final'!$AF$11="Leve"),CONCATENATE("R2C",'Mapa final'!$S$11),"")</f>
        <v/>
      </c>
      <c r="Z51" s="187" t="str">
        <f>IF(AND('Mapa final'!$AD$11="Alta",'Mapa final'!$AF$11="Leve"),CONCATENATE("R2C",'Mapa final'!$S$11),"")</f>
        <v/>
      </c>
      <c r="AA51" s="52" t="str">
        <f>IF(AND('Mapa final'!$AD$11="Alta",'Mapa final'!$AF$11="Leve"),CONCATENATE("R2C",'Mapa final'!$S$11),"")</f>
        <v/>
      </c>
      <c r="AB51" s="38" t="str">
        <f>IF(AND('Mapa final'!$AD$11="Muy Alta",'Mapa final'!$AF$11="Leve"),CONCATENATE("R2C",'Mapa final'!$S$11),"")</f>
        <v/>
      </c>
      <c r="AC51" s="186" t="str">
        <f>IF(AND('Mapa final'!$AD$11="Muy Alta",'Mapa final'!$AF$11="Leve"),CONCATENATE("R2C",'Mapa final'!$S$11),"")</f>
        <v/>
      </c>
      <c r="AD51" s="186" t="str">
        <f>IF(AND('Mapa final'!$AD$11="Muy Alta",'Mapa final'!$AF$11="Leve"),CONCATENATE("R2C",'Mapa final'!$S$11),"")</f>
        <v/>
      </c>
      <c r="AE51" s="186" t="str">
        <f>IF(AND('Mapa final'!$AD$11="Muy Alta",'Mapa final'!$AF$11="Leve"),CONCATENATE("R2C",'Mapa final'!$S$11),"")</f>
        <v/>
      </c>
      <c r="AF51" s="186" t="str">
        <f>IF(AND('Mapa final'!$AD$11="Muy Alta",'Mapa final'!$AF$11="Leve"),CONCATENATE("R2C",'Mapa final'!$S$11),"")</f>
        <v/>
      </c>
      <c r="AG51" s="39" t="str">
        <f>IF(AND('Mapa final'!$AD$11="Muy Alta",'Mapa final'!$AF$11="Leve"),CONCATENATE("R2C",'Mapa final'!$S$11),"")</f>
        <v/>
      </c>
      <c r="AH51" s="40" t="str">
        <f>IF(AND('Mapa final'!$AD$11="Muy Alta",'Mapa final'!$AF$11="Catastrófico"),CONCATENATE("R2C",'Mapa final'!$S$11),"")</f>
        <v/>
      </c>
      <c r="AI51" s="189" t="str">
        <f>IF(AND('Mapa final'!$AD$11="Muy Alta",'Mapa final'!$AF$11="Catastrófico"),CONCATENATE("R2C",'Mapa final'!$S$11),"")</f>
        <v/>
      </c>
      <c r="AJ51" s="189" t="str">
        <f>IF(AND('Mapa final'!$AD$11="Muy Alta",'Mapa final'!$AF$11="Catastrófico"),CONCATENATE("R2C",'Mapa final'!$S$11),"")</f>
        <v/>
      </c>
      <c r="AK51" s="189" t="str">
        <f>IF(AND('Mapa final'!$AD$11="Muy Alta",'Mapa final'!$AF$11="Catastrófico"),CONCATENATE("R2C",'Mapa final'!$S$11),"")</f>
        <v/>
      </c>
      <c r="AL51" s="189" t="str">
        <f>IF(AND('Mapa final'!$AD$11="Muy Alta",'Mapa final'!$AF$11="Catastrófico"),CONCATENATE("R2C",'Mapa final'!$S$11),"")</f>
        <v/>
      </c>
      <c r="AM51" s="41" t="str">
        <f>IF(AND('Mapa final'!$AD$11="Muy Alta",'Mapa final'!$AF$11="Catastrófico"),CONCATENATE("R2C",'Mapa final'!$S$11),"")</f>
        <v/>
      </c>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row>
    <row r="52" spans="1:80" ht="15" customHeight="1" x14ac:dyDescent="0.25">
      <c r="A52" s="64"/>
      <c r="B52" s="327"/>
      <c r="C52" s="327"/>
      <c r="D52" s="328"/>
      <c r="E52" s="368"/>
      <c r="F52" s="369"/>
      <c r="G52" s="369"/>
      <c r="H52" s="369"/>
      <c r="I52" s="370"/>
      <c r="J52" s="59" t="str">
        <f>IF(AND('Mapa final'!$AD$11="Baja",'Mapa final'!$AF$11="Leve"),CONCATENATE("R2C",'Mapa final'!$S$11),"")</f>
        <v/>
      </c>
      <c r="K52" s="188" t="str">
        <f>IF(AND('Mapa final'!$AD$11="Baja",'Mapa final'!$AF$11="Leve"),CONCATENATE("R2C",'Mapa final'!$S$11),"")</f>
        <v/>
      </c>
      <c r="L52" s="188" t="str">
        <f>IF(AND('Mapa final'!$AD$11="Baja",'Mapa final'!$AF$11="Leve"),CONCATENATE("R2C",'Mapa final'!$S$11),"")</f>
        <v/>
      </c>
      <c r="M52" s="188" t="str">
        <f>IF(AND('Mapa final'!$AD$11="Baja",'Mapa final'!$AF$11="Leve"),CONCATENATE("R2C",'Mapa final'!$S$11),"")</f>
        <v/>
      </c>
      <c r="N52" s="188" t="str">
        <f>IF(AND('Mapa final'!$AD$11="Baja",'Mapa final'!$AF$11="Leve"),CONCATENATE("R2C",'Mapa final'!$S$11),"")</f>
        <v/>
      </c>
      <c r="O52" s="60" t="str">
        <f>IF(AND('Mapa final'!$AD$11="Baja",'Mapa final'!$AF$11="Leve"),CONCATENATE("R2C",'Mapa final'!$S$11),"")</f>
        <v/>
      </c>
      <c r="P52" s="59" t="str">
        <f>IF(AND('Mapa final'!$AD$11="Baja",'Mapa final'!$AF$11="Leve"),CONCATENATE("R2C",'Mapa final'!$S$11),"")</f>
        <v/>
      </c>
      <c r="Q52" s="188" t="str">
        <f>IF(AND('Mapa final'!$AD$11="Baja",'Mapa final'!$AF$11="Leve"),CONCATENATE("R2C",'Mapa final'!$S$11),"")</f>
        <v/>
      </c>
      <c r="R52" s="188" t="str">
        <f>IF(AND('Mapa final'!$AD$11="Baja",'Mapa final'!$AF$11="Leve"),CONCATENATE("R2C",'Mapa final'!$S$11),"")</f>
        <v/>
      </c>
      <c r="S52" s="188" t="str">
        <f>IF(AND('Mapa final'!$AD$11="Baja",'Mapa final'!$AF$11="Leve"),CONCATENATE("R2C",'Mapa final'!$S$11),"")</f>
        <v/>
      </c>
      <c r="T52" s="188" t="str">
        <f>IF(AND('Mapa final'!$AD$11="Baja",'Mapa final'!$AF$11="Leve"),CONCATENATE("R2C",'Mapa final'!$S$11),"")</f>
        <v/>
      </c>
      <c r="U52" s="60" t="str">
        <f>IF(AND('Mapa final'!$AD$11="Baja",'Mapa final'!$AF$11="Leve"),CONCATENATE("R2C",'Mapa final'!$S$11),"")</f>
        <v/>
      </c>
      <c r="V52" s="51" t="str">
        <f>IF(AND('Mapa final'!$AD$11="Alta",'Mapa final'!$AF$11="Leve"),CONCATENATE("R2C",'Mapa final'!$S$11),"")</f>
        <v/>
      </c>
      <c r="W52" s="187" t="str">
        <f>IF(AND('Mapa final'!$AD$11="Alta",'Mapa final'!$AF$11="Leve"),CONCATENATE("R2C",'Mapa final'!$S$11),"")</f>
        <v/>
      </c>
      <c r="X52" s="187" t="str">
        <f>IF(AND('Mapa final'!$AD$11="Alta",'Mapa final'!$AF$11="Leve"),CONCATENATE("R2C",'Mapa final'!$S$11),"")</f>
        <v/>
      </c>
      <c r="Y52" s="187" t="str">
        <f>IF(AND('Mapa final'!$AD$11="Alta",'Mapa final'!$AF$11="Leve"),CONCATENATE("R2C",'Mapa final'!$S$11),"")</f>
        <v/>
      </c>
      <c r="Z52" s="187" t="str">
        <f>IF(AND('Mapa final'!$AD$11="Alta",'Mapa final'!$AF$11="Leve"),CONCATENATE("R2C",'Mapa final'!$S$11),"")</f>
        <v/>
      </c>
      <c r="AA52" s="52" t="str">
        <f>IF(AND('Mapa final'!$AD$11="Alta",'Mapa final'!$AF$11="Leve"),CONCATENATE("R2C",'Mapa final'!$S$11),"")</f>
        <v/>
      </c>
      <c r="AB52" s="38" t="str">
        <f>IF(AND('Mapa final'!$AD$11="Muy Alta",'Mapa final'!$AF$11="Leve"),CONCATENATE("R2C",'Mapa final'!$S$11),"")</f>
        <v/>
      </c>
      <c r="AC52" s="186" t="str">
        <f>IF(AND('Mapa final'!$AD$11="Muy Alta",'Mapa final'!$AF$11="Leve"),CONCATENATE("R2C",'Mapa final'!$S$11),"")</f>
        <v/>
      </c>
      <c r="AD52" s="186" t="str">
        <f>IF(AND('Mapa final'!$AD$11="Muy Alta",'Mapa final'!$AF$11="Leve"),CONCATENATE("R2C",'Mapa final'!$S$11),"")</f>
        <v/>
      </c>
      <c r="AE52" s="186" t="str">
        <f>IF(AND('Mapa final'!$AD$11="Muy Alta",'Mapa final'!$AF$11="Leve"),CONCATENATE("R2C",'Mapa final'!$S$11),"")</f>
        <v/>
      </c>
      <c r="AF52" s="186" t="str">
        <f>IF(AND('Mapa final'!$AD$11="Muy Alta",'Mapa final'!$AF$11="Leve"),CONCATENATE("R2C",'Mapa final'!$S$11),"")</f>
        <v/>
      </c>
      <c r="AG52" s="39" t="str">
        <f>IF(AND('Mapa final'!$AD$11="Muy Alta",'Mapa final'!$AF$11="Leve"),CONCATENATE("R2C",'Mapa final'!$S$11),"")</f>
        <v/>
      </c>
      <c r="AH52" s="40" t="str">
        <f>IF(AND('Mapa final'!$AD$11="Muy Alta",'Mapa final'!$AF$11="Catastrófico"),CONCATENATE("R2C",'Mapa final'!$S$11),"")</f>
        <v/>
      </c>
      <c r="AI52" s="189" t="str">
        <f>IF(AND('Mapa final'!$AD$11="Muy Alta",'Mapa final'!$AF$11="Catastrófico"),CONCATENATE("R2C",'Mapa final'!$S$11),"")</f>
        <v/>
      </c>
      <c r="AJ52" s="189" t="str">
        <f>IF(AND('Mapa final'!$AD$11="Muy Alta",'Mapa final'!$AF$11="Catastrófico"),CONCATENATE("R2C",'Mapa final'!$S$11),"")</f>
        <v/>
      </c>
      <c r="AK52" s="189" t="str">
        <f>IF(AND('Mapa final'!$AD$11="Muy Alta",'Mapa final'!$AF$11="Catastrófico"),CONCATENATE("R2C",'Mapa final'!$S$11),"")</f>
        <v/>
      </c>
      <c r="AL52" s="189" t="str">
        <f>IF(AND('Mapa final'!$AD$11="Muy Alta",'Mapa final'!$AF$11="Catastrófico"),CONCATENATE("R2C",'Mapa final'!$S$11),"")</f>
        <v/>
      </c>
      <c r="AM52" s="41" t="str">
        <f>IF(AND('Mapa final'!$AD$11="Muy Alta",'Mapa final'!$AF$11="Catastrófico"),CONCATENATE("R2C",'Mapa final'!$S$11),"")</f>
        <v/>
      </c>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row>
    <row r="53" spans="1:80" ht="15" customHeight="1" x14ac:dyDescent="0.25">
      <c r="A53" s="64"/>
      <c r="B53" s="327"/>
      <c r="C53" s="327"/>
      <c r="D53" s="328"/>
      <c r="E53" s="368"/>
      <c r="F53" s="369"/>
      <c r="G53" s="369"/>
      <c r="H53" s="369"/>
      <c r="I53" s="370"/>
      <c r="J53" s="59" t="str">
        <f>IF(AND('Mapa final'!$AD$11="Baja",'Mapa final'!$AF$11="Leve"),CONCATENATE("R2C",'Mapa final'!$S$11),"")</f>
        <v/>
      </c>
      <c r="K53" s="188" t="str">
        <f>IF(AND('Mapa final'!$AD$11="Baja",'Mapa final'!$AF$11="Leve"),CONCATENATE("R2C",'Mapa final'!$S$11),"")</f>
        <v/>
      </c>
      <c r="L53" s="188" t="str">
        <f>IF(AND('Mapa final'!$AD$11="Baja",'Mapa final'!$AF$11="Leve"),CONCATENATE("R2C",'Mapa final'!$S$11),"")</f>
        <v/>
      </c>
      <c r="M53" s="188" t="str">
        <f>IF(AND('Mapa final'!$AD$11="Baja",'Mapa final'!$AF$11="Leve"),CONCATENATE("R2C",'Mapa final'!$S$11),"")</f>
        <v/>
      </c>
      <c r="N53" s="188" t="str">
        <f>IF(AND('Mapa final'!$AD$11="Baja",'Mapa final'!$AF$11="Leve"),CONCATENATE("R2C",'Mapa final'!$S$11),"")</f>
        <v/>
      </c>
      <c r="O53" s="60" t="str">
        <f>IF(AND('Mapa final'!$AD$11="Baja",'Mapa final'!$AF$11="Leve"),CONCATENATE("R2C",'Mapa final'!$S$11),"")</f>
        <v/>
      </c>
      <c r="P53" s="59" t="str">
        <f>IF(AND('Mapa final'!$AD$11="Baja",'Mapa final'!$AF$11="Leve"),CONCATENATE("R2C",'Mapa final'!$S$11),"")</f>
        <v/>
      </c>
      <c r="Q53" s="188" t="str">
        <f>IF(AND('Mapa final'!$AD$11="Baja",'Mapa final'!$AF$11="Leve"),CONCATENATE("R2C",'Mapa final'!$S$11),"")</f>
        <v/>
      </c>
      <c r="R53" s="188" t="str">
        <f>IF(AND('Mapa final'!$AD$11="Baja",'Mapa final'!$AF$11="Leve"),CONCATENATE("R2C",'Mapa final'!$S$11),"")</f>
        <v/>
      </c>
      <c r="S53" s="188" t="str">
        <f>IF(AND('Mapa final'!$AD$11="Baja",'Mapa final'!$AF$11="Leve"),CONCATENATE("R2C",'Mapa final'!$S$11),"")</f>
        <v/>
      </c>
      <c r="T53" s="188" t="str">
        <f>IF(AND('Mapa final'!$AD$11="Baja",'Mapa final'!$AF$11="Leve"),CONCATENATE("R2C",'Mapa final'!$S$11),"")</f>
        <v/>
      </c>
      <c r="U53" s="60" t="str">
        <f>IF(AND('Mapa final'!$AD$11="Baja",'Mapa final'!$AF$11="Leve"),CONCATENATE("R2C",'Mapa final'!$S$11),"")</f>
        <v/>
      </c>
      <c r="V53" s="51" t="str">
        <f>IF(AND('Mapa final'!$AD$11="Alta",'Mapa final'!$AF$11="Leve"),CONCATENATE("R2C",'Mapa final'!$S$11),"")</f>
        <v/>
      </c>
      <c r="W53" s="187" t="str">
        <f>IF(AND('Mapa final'!$AD$11="Alta",'Mapa final'!$AF$11="Leve"),CONCATENATE("R2C",'Mapa final'!$S$11),"")</f>
        <v/>
      </c>
      <c r="X53" s="187" t="str">
        <f>IF(AND('Mapa final'!$AD$11="Alta",'Mapa final'!$AF$11="Leve"),CONCATENATE("R2C",'Mapa final'!$S$11),"")</f>
        <v/>
      </c>
      <c r="Y53" s="187" t="str">
        <f>IF(AND('Mapa final'!$AD$11="Alta",'Mapa final'!$AF$11="Leve"),CONCATENATE("R2C",'Mapa final'!$S$11),"")</f>
        <v/>
      </c>
      <c r="Z53" s="187" t="str">
        <f>IF(AND('Mapa final'!$AD$11="Alta",'Mapa final'!$AF$11="Leve"),CONCATENATE("R2C",'Mapa final'!$S$11),"")</f>
        <v/>
      </c>
      <c r="AA53" s="52" t="str">
        <f>IF(AND('Mapa final'!$AD$11="Alta",'Mapa final'!$AF$11="Leve"),CONCATENATE("R2C",'Mapa final'!$S$11),"")</f>
        <v/>
      </c>
      <c r="AB53" s="38" t="str">
        <f>IF(AND('Mapa final'!$AD$11="Muy Alta",'Mapa final'!$AF$11="Leve"),CONCATENATE("R2C",'Mapa final'!$S$11),"")</f>
        <v/>
      </c>
      <c r="AC53" s="186" t="str">
        <f>IF(AND('Mapa final'!$AD$11="Muy Alta",'Mapa final'!$AF$11="Leve"),CONCATENATE("R2C",'Mapa final'!$S$11),"")</f>
        <v/>
      </c>
      <c r="AD53" s="186" t="str">
        <f>IF(AND('Mapa final'!$AD$11="Muy Alta",'Mapa final'!$AF$11="Leve"),CONCATENATE("R2C",'Mapa final'!$S$11),"")</f>
        <v/>
      </c>
      <c r="AE53" s="186" t="str">
        <f>IF(AND('Mapa final'!$AD$11="Muy Alta",'Mapa final'!$AF$11="Leve"),CONCATENATE("R2C",'Mapa final'!$S$11),"")</f>
        <v/>
      </c>
      <c r="AF53" s="186" t="str">
        <f>IF(AND('Mapa final'!$AD$11="Muy Alta",'Mapa final'!$AF$11="Leve"),CONCATENATE("R2C",'Mapa final'!$S$11),"")</f>
        <v/>
      </c>
      <c r="AG53" s="39" t="str">
        <f>IF(AND('Mapa final'!$AD$11="Muy Alta",'Mapa final'!$AF$11="Leve"),CONCATENATE("R2C",'Mapa final'!$S$11),"")</f>
        <v/>
      </c>
      <c r="AH53" s="40" t="str">
        <f>IF(AND('Mapa final'!$AD$11="Muy Alta",'Mapa final'!$AF$11="Catastrófico"),CONCATENATE("R2C",'Mapa final'!$S$11),"")</f>
        <v/>
      </c>
      <c r="AI53" s="189" t="str">
        <f>IF(AND('Mapa final'!$AD$11="Muy Alta",'Mapa final'!$AF$11="Catastrófico"),CONCATENATE("R2C",'Mapa final'!$S$11),"")</f>
        <v/>
      </c>
      <c r="AJ53" s="189" t="str">
        <f>IF(AND('Mapa final'!$AD$11="Muy Alta",'Mapa final'!$AF$11="Catastrófico"),CONCATENATE("R2C",'Mapa final'!$S$11),"")</f>
        <v/>
      </c>
      <c r="AK53" s="189" t="str">
        <f>IF(AND('Mapa final'!$AD$11="Muy Alta",'Mapa final'!$AF$11="Catastrófico"),CONCATENATE("R2C",'Mapa final'!$S$11),"")</f>
        <v/>
      </c>
      <c r="AL53" s="189" t="str">
        <f>IF(AND('Mapa final'!$AD$11="Muy Alta",'Mapa final'!$AF$11="Catastrófico"),CONCATENATE("R2C",'Mapa final'!$S$11),"")</f>
        <v/>
      </c>
      <c r="AM53" s="41" t="str">
        <f>IF(AND('Mapa final'!$AD$11="Muy Alta",'Mapa final'!$AF$11="Catastrófico"),CONCATENATE("R2C",'Mapa final'!$S$11),"")</f>
        <v/>
      </c>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row>
    <row r="54" spans="1:80" ht="15" customHeight="1" x14ac:dyDescent="0.25">
      <c r="A54" s="64"/>
      <c r="B54" s="327"/>
      <c r="C54" s="327"/>
      <c r="D54" s="328"/>
      <c r="E54" s="368"/>
      <c r="F54" s="369"/>
      <c r="G54" s="369"/>
      <c r="H54" s="369"/>
      <c r="I54" s="370"/>
      <c r="J54" s="59" t="str">
        <f>IF(AND('Mapa final'!$AD$11="Baja",'Mapa final'!$AF$11="Leve"),CONCATENATE("R2C",'Mapa final'!$S$11),"")</f>
        <v/>
      </c>
      <c r="K54" s="188" t="str">
        <f>IF(AND('Mapa final'!$AD$11="Baja",'Mapa final'!$AF$11="Leve"),CONCATENATE("R2C",'Mapa final'!$S$11),"")</f>
        <v/>
      </c>
      <c r="L54" s="188" t="str">
        <f>IF(AND('Mapa final'!$AD$11="Baja",'Mapa final'!$AF$11="Leve"),CONCATENATE("R2C",'Mapa final'!$S$11),"")</f>
        <v/>
      </c>
      <c r="M54" s="188" t="str">
        <f>IF(AND('Mapa final'!$AD$11="Baja",'Mapa final'!$AF$11="Leve"),CONCATENATE("R2C",'Mapa final'!$S$11),"")</f>
        <v/>
      </c>
      <c r="N54" s="188" t="str">
        <f>IF(AND('Mapa final'!$AD$11="Baja",'Mapa final'!$AF$11="Leve"),CONCATENATE("R2C",'Mapa final'!$S$11),"")</f>
        <v/>
      </c>
      <c r="O54" s="60" t="str">
        <f>IF(AND('Mapa final'!$AD$11="Baja",'Mapa final'!$AF$11="Leve"),CONCATENATE("R2C",'Mapa final'!$S$11),"")</f>
        <v/>
      </c>
      <c r="P54" s="59" t="str">
        <f>IF(AND('Mapa final'!$AD$11="Baja",'Mapa final'!$AF$11="Leve"),CONCATENATE("R2C",'Mapa final'!$S$11),"")</f>
        <v/>
      </c>
      <c r="Q54" s="188" t="str">
        <f>IF(AND('Mapa final'!$AD$11="Baja",'Mapa final'!$AF$11="Leve"),CONCATENATE("R2C",'Mapa final'!$S$11),"")</f>
        <v/>
      </c>
      <c r="R54" s="188" t="str">
        <f>IF(AND('Mapa final'!$AD$11="Baja",'Mapa final'!$AF$11="Leve"),CONCATENATE("R2C",'Mapa final'!$S$11),"")</f>
        <v/>
      </c>
      <c r="S54" s="188" t="str">
        <f>IF(AND('Mapa final'!$AD$11="Baja",'Mapa final'!$AF$11="Leve"),CONCATENATE("R2C",'Mapa final'!$S$11),"")</f>
        <v/>
      </c>
      <c r="T54" s="188" t="str">
        <f>IF(AND('Mapa final'!$AD$11="Baja",'Mapa final'!$AF$11="Leve"),CONCATENATE("R2C",'Mapa final'!$S$11),"")</f>
        <v/>
      </c>
      <c r="U54" s="60" t="str">
        <f>IF(AND('Mapa final'!$AD$11="Baja",'Mapa final'!$AF$11="Leve"),CONCATENATE("R2C",'Mapa final'!$S$11),"")</f>
        <v/>
      </c>
      <c r="V54" s="51" t="str">
        <f>IF(AND('Mapa final'!$AD$11="Alta",'Mapa final'!$AF$11="Leve"),CONCATENATE("R2C",'Mapa final'!$S$11),"")</f>
        <v/>
      </c>
      <c r="W54" s="187" t="str">
        <f>IF(AND('Mapa final'!$AD$11="Alta",'Mapa final'!$AF$11="Leve"),CONCATENATE("R2C",'Mapa final'!$S$11),"")</f>
        <v/>
      </c>
      <c r="X54" s="187" t="str">
        <f>IF(AND('Mapa final'!$AD$11="Alta",'Mapa final'!$AF$11="Leve"),CONCATENATE("R2C",'Mapa final'!$S$11),"")</f>
        <v/>
      </c>
      <c r="Y54" s="187" t="str">
        <f>IF(AND('Mapa final'!$AD$11="Alta",'Mapa final'!$AF$11="Leve"),CONCATENATE("R2C",'Mapa final'!$S$11),"")</f>
        <v/>
      </c>
      <c r="Z54" s="187" t="str">
        <f>IF(AND('Mapa final'!$AD$11="Alta",'Mapa final'!$AF$11="Leve"),CONCATENATE("R2C",'Mapa final'!$S$11),"")</f>
        <v/>
      </c>
      <c r="AA54" s="52" t="str">
        <f>IF(AND('Mapa final'!$AD$11="Alta",'Mapa final'!$AF$11="Leve"),CONCATENATE("R2C",'Mapa final'!$S$11),"")</f>
        <v/>
      </c>
      <c r="AB54" s="38" t="str">
        <f>IF(AND('Mapa final'!$AD$11="Muy Alta",'Mapa final'!$AF$11="Leve"),CONCATENATE("R2C",'Mapa final'!$S$11),"")</f>
        <v/>
      </c>
      <c r="AC54" s="186" t="str">
        <f>IF(AND('Mapa final'!$AD$11="Muy Alta",'Mapa final'!$AF$11="Leve"),CONCATENATE("R2C",'Mapa final'!$S$11),"")</f>
        <v/>
      </c>
      <c r="AD54" s="186" t="str">
        <f>IF(AND('Mapa final'!$AD$11="Muy Alta",'Mapa final'!$AF$11="Leve"),CONCATENATE("R2C",'Mapa final'!$S$11),"")</f>
        <v/>
      </c>
      <c r="AE54" s="186" t="str">
        <f>IF(AND('Mapa final'!$AD$11="Muy Alta",'Mapa final'!$AF$11="Leve"),CONCATENATE("R2C",'Mapa final'!$S$11),"")</f>
        <v/>
      </c>
      <c r="AF54" s="186" t="str">
        <f>IF(AND('Mapa final'!$AD$11="Muy Alta",'Mapa final'!$AF$11="Leve"),CONCATENATE("R2C",'Mapa final'!$S$11),"")</f>
        <v/>
      </c>
      <c r="AG54" s="39" t="str">
        <f>IF(AND('Mapa final'!$AD$11="Muy Alta",'Mapa final'!$AF$11="Leve"),CONCATENATE("R2C",'Mapa final'!$S$11),"")</f>
        <v/>
      </c>
      <c r="AH54" s="40" t="str">
        <f>IF(AND('Mapa final'!$AD$11="Muy Alta",'Mapa final'!$AF$11="Catastrófico"),CONCATENATE("R2C",'Mapa final'!$S$11),"")</f>
        <v/>
      </c>
      <c r="AI54" s="189" t="str">
        <f>IF(AND('Mapa final'!$AD$11="Muy Alta",'Mapa final'!$AF$11="Catastrófico"),CONCATENATE("R2C",'Mapa final'!$S$11),"")</f>
        <v/>
      </c>
      <c r="AJ54" s="189" t="str">
        <f>IF(AND('Mapa final'!$AD$11="Muy Alta",'Mapa final'!$AF$11="Catastrófico"),CONCATENATE("R2C",'Mapa final'!$S$11),"")</f>
        <v/>
      </c>
      <c r="AK54" s="189" t="str">
        <f>IF(AND('Mapa final'!$AD$11="Muy Alta",'Mapa final'!$AF$11="Catastrófico"),CONCATENATE("R2C",'Mapa final'!$S$11),"")</f>
        <v/>
      </c>
      <c r="AL54" s="189" t="str">
        <f>IF(AND('Mapa final'!$AD$11="Muy Alta",'Mapa final'!$AF$11="Catastrófico"),CONCATENATE("R2C",'Mapa final'!$S$11),"")</f>
        <v/>
      </c>
      <c r="AM54" s="41" t="str">
        <f>IF(AND('Mapa final'!$AD$11="Muy Alta",'Mapa final'!$AF$11="Catastrófico"),CONCATENATE("R2C",'Mapa final'!$S$11),"")</f>
        <v/>
      </c>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row>
    <row r="55" spans="1:80" ht="15.75" customHeight="1" thickBot="1" x14ac:dyDescent="0.3">
      <c r="A55" s="64"/>
      <c r="B55" s="327"/>
      <c r="C55" s="327"/>
      <c r="D55" s="328"/>
      <c r="E55" s="371"/>
      <c r="F55" s="372"/>
      <c r="G55" s="372"/>
      <c r="H55" s="372"/>
      <c r="I55" s="373"/>
      <c r="J55" s="61" t="str">
        <f>IF(AND('Mapa final'!$AD$11="Baja",'Mapa final'!$AF$11="Leve"),CONCATENATE("R2C",'Mapa final'!$S$11),"")</f>
        <v/>
      </c>
      <c r="K55" s="62" t="str">
        <f>IF(AND('Mapa final'!$AD$11="Baja",'Mapa final'!$AF$11="Leve"),CONCATENATE("R2C",'Mapa final'!$S$11),"")</f>
        <v/>
      </c>
      <c r="L55" s="62" t="str">
        <f>IF(AND('Mapa final'!$AD$11="Baja",'Mapa final'!$AF$11="Leve"),CONCATENATE("R2C",'Mapa final'!$S$11),"")</f>
        <v/>
      </c>
      <c r="M55" s="62" t="str">
        <f>IF(AND('Mapa final'!$AD$11="Baja",'Mapa final'!$AF$11="Leve"),CONCATENATE("R2C",'Mapa final'!$S$11),"")</f>
        <v/>
      </c>
      <c r="N55" s="62" t="str">
        <f>IF(AND('Mapa final'!$AD$11="Baja",'Mapa final'!$AF$11="Leve"),CONCATENATE("R2C",'Mapa final'!$S$11),"")</f>
        <v/>
      </c>
      <c r="O55" s="63" t="str">
        <f>IF(AND('Mapa final'!$AD$11="Baja",'Mapa final'!$AF$11="Leve"),CONCATENATE("R2C",'Mapa final'!$S$11),"")</f>
        <v/>
      </c>
      <c r="P55" s="61" t="str">
        <f>IF(AND('Mapa final'!$AD$11="Baja",'Mapa final'!$AF$11="Leve"),CONCATENATE("R2C",'Mapa final'!$S$11),"")</f>
        <v/>
      </c>
      <c r="Q55" s="62" t="str">
        <f>IF(AND('Mapa final'!$AD$11="Baja",'Mapa final'!$AF$11="Leve"),CONCATENATE("R2C",'Mapa final'!$S$11),"")</f>
        <v/>
      </c>
      <c r="R55" s="62" t="str">
        <f>IF(AND('Mapa final'!$AD$11="Baja",'Mapa final'!$AF$11="Leve"),CONCATENATE("R2C",'Mapa final'!$S$11),"")</f>
        <v/>
      </c>
      <c r="S55" s="62" t="str">
        <f>IF(AND('Mapa final'!$AD$11="Baja",'Mapa final'!$AF$11="Leve"),CONCATENATE("R2C",'Mapa final'!$S$11),"")</f>
        <v/>
      </c>
      <c r="T55" s="62" t="str">
        <f>IF(AND('Mapa final'!$AD$11="Baja",'Mapa final'!$AF$11="Leve"),CONCATENATE("R2C",'Mapa final'!$S$11),"")</f>
        <v/>
      </c>
      <c r="U55" s="63" t="str">
        <f>IF(AND('Mapa final'!$AD$11="Baja",'Mapa final'!$AF$11="Leve"),CONCATENATE("R2C",'Mapa final'!$S$11),"")</f>
        <v/>
      </c>
      <c r="V55" s="53" t="str">
        <f>IF(AND('Mapa final'!$AD$11="Alta",'Mapa final'!$AF$11="Leve"),CONCATENATE("R2C",'Mapa final'!$S$11),"")</f>
        <v/>
      </c>
      <c r="W55" s="54" t="str">
        <f>IF(AND('Mapa final'!$AD$11="Alta",'Mapa final'!$AF$11="Leve"),CONCATENATE("R2C",'Mapa final'!$S$11),"")</f>
        <v/>
      </c>
      <c r="X55" s="54" t="str">
        <f>IF(AND('Mapa final'!$AD$11="Alta",'Mapa final'!$AF$11="Leve"),CONCATENATE("R2C",'Mapa final'!$S$11),"")</f>
        <v/>
      </c>
      <c r="Y55" s="54" t="str">
        <f>IF(AND('Mapa final'!$AD$11="Alta",'Mapa final'!$AF$11="Leve"),CONCATENATE("R2C",'Mapa final'!$S$11),"")</f>
        <v/>
      </c>
      <c r="Z55" s="54" t="str">
        <f>IF(AND('Mapa final'!$AD$11="Alta",'Mapa final'!$AF$11="Leve"),CONCATENATE("R2C",'Mapa final'!$S$11),"")</f>
        <v/>
      </c>
      <c r="AA55" s="55" t="str">
        <f>IF(AND('Mapa final'!$AD$11="Alta",'Mapa final'!$AF$11="Leve"),CONCATENATE("R2C",'Mapa final'!$S$11),"")</f>
        <v/>
      </c>
      <c r="AB55" s="42" t="str">
        <f>IF(AND('Mapa final'!$AD$11="Muy Alta",'Mapa final'!$AF$11="Leve"),CONCATENATE("R2C",'Mapa final'!$S$11),"")</f>
        <v/>
      </c>
      <c r="AC55" s="43" t="str">
        <f>IF(AND('Mapa final'!$AD$11="Muy Alta",'Mapa final'!$AF$11="Leve"),CONCATENATE("R2C",'Mapa final'!$S$11),"")</f>
        <v/>
      </c>
      <c r="AD55" s="43" t="str">
        <f>IF(AND('Mapa final'!$AD$11="Muy Alta",'Mapa final'!$AF$11="Leve"),CONCATENATE("R2C",'Mapa final'!$S$11),"")</f>
        <v/>
      </c>
      <c r="AE55" s="43" t="str">
        <f>IF(AND('Mapa final'!$AD$11="Muy Alta",'Mapa final'!$AF$11="Leve"),CONCATENATE("R2C",'Mapa final'!$S$11),"")</f>
        <v/>
      </c>
      <c r="AF55" s="43" t="str">
        <f>IF(AND('Mapa final'!$AD$11="Muy Alta",'Mapa final'!$AF$11="Leve"),CONCATENATE("R2C",'Mapa final'!$S$11),"")</f>
        <v/>
      </c>
      <c r="AG55" s="44" t="str">
        <f>IF(AND('Mapa final'!$AD$11="Muy Alta",'Mapa final'!$AF$11="Leve"),CONCATENATE("R2C",'Mapa final'!$S$11),"")</f>
        <v/>
      </c>
      <c r="AH55" s="45" t="str">
        <f>IF(AND('Mapa final'!$AD$11="Muy Alta",'Mapa final'!$AF$11="Catastrófico"),CONCATENATE("R2C",'Mapa final'!$S$11),"")</f>
        <v/>
      </c>
      <c r="AI55" s="46" t="str">
        <f>IF(AND('Mapa final'!$AD$11="Muy Alta",'Mapa final'!$AF$11="Catastrófico"),CONCATENATE("R2C",'Mapa final'!$S$11),"")</f>
        <v/>
      </c>
      <c r="AJ55" s="46" t="str">
        <f>IF(AND('Mapa final'!$AD$11="Muy Alta",'Mapa final'!$AF$11="Catastrófico"),CONCATENATE("R2C",'Mapa final'!$S$11),"")</f>
        <v/>
      </c>
      <c r="AK55" s="46" t="str">
        <f>IF(AND('Mapa final'!$AD$11="Muy Alta",'Mapa final'!$AF$11="Catastrófico"),CONCATENATE("R2C",'Mapa final'!$S$11),"")</f>
        <v/>
      </c>
      <c r="AL55" s="46" t="str">
        <f>IF(AND('Mapa final'!$AD$11="Muy Alta",'Mapa final'!$AF$11="Catastrófico"),CONCATENATE("R2C",'Mapa final'!$S$11),"")</f>
        <v/>
      </c>
      <c r="AM55" s="47" t="str">
        <f>IF(AND('Mapa final'!$AD$11="Muy Alta",'Mapa final'!$AF$11="Catastrófico"),CONCATENATE("R2C",'Mapa final'!$S$11),"")</f>
        <v/>
      </c>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row>
    <row r="56" spans="1:80" x14ac:dyDescent="0.25">
      <c r="A56" s="64"/>
      <c r="B56" s="64"/>
      <c r="C56" s="64"/>
      <c r="D56" s="64"/>
      <c r="E56" s="64"/>
      <c r="F56" s="64"/>
      <c r="G56" s="64"/>
      <c r="H56" s="64"/>
      <c r="I56" s="64"/>
      <c r="J56" s="365" t="s">
        <v>111</v>
      </c>
      <c r="K56" s="366"/>
      <c r="L56" s="366"/>
      <c r="M56" s="366"/>
      <c r="N56" s="366"/>
      <c r="O56" s="367"/>
      <c r="P56" s="365" t="s">
        <v>110</v>
      </c>
      <c r="Q56" s="366"/>
      <c r="R56" s="366"/>
      <c r="S56" s="366"/>
      <c r="T56" s="366"/>
      <c r="U56" s="367"/>
      <c r="V56" s="365" t="s">
        <v>109</v>
      </c>
      <c r="W56" s="366"/>
      <c r="X56" s="366"/>
      <c r="Y56" s="366"/>
      <c r="Z56" s="366"/>
      <c r="AA56" s="367"/>
      <c r="AB56" s="365" t="s">
        <v>108</v>
      </c>
      <c r="AC56" s="374"/>
      <c r="AD56" s="366"/>
      <c r="AE56" s="366"/>
      <c r="AF56" s="366"/>
      <c r="AG56" s="367"/>
      <c r="AH56" s="365" t="s">
        <v>107</v>
      </c>
      <c r="AI56" s="366"/>
      <c r="AJ56" s="366"/>
      <c r="AK56" s="366"/>
      <c r="AL56" s="366"/>
      <c r="AM56" s="367"/>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row>
    <row r="57" spans="1:80" x14ac:dyDescent="0.25">
      <c r="A57" s="64"/>
      <c r="B57" s="64"/>
      <c r="C57" s="64"/>
      <c r="D57" s="64"/>
      <c r="E57" s="64"/>
      <c r="F57" s="64"/>
      <c r="G57" s="64"/>
      <c r="H57" s="64"/>
      <c r="I57" s="64"/>
      <c r="J57" s="368"/>
      <c r="K57" s="369"/>
      <c r="L57" s="369"/>
      <c r="M57" s="369"/>
      <c r="N57" s="369"/>
      <c r="O57" s="370"/>
      <c r="P57" s="368"/>
      <c r="Q57" s="369"/>
      <c r="R57" s="369"/>
      <c r="S57" s="369"/>
      <c r="T57" s="369"/>
      <c r="U57" s="370"/>
      <c r="V57" s="368"/>
      <c r="W57" s="369"/>
      <c r="X57" s="369"/>
      <c r="Y57" s="369"/>
      <c r="Z57" s="369"/>
      <c r="AA57" s="370"/>
      <c r="AB57" s="368"/>
      <c r="AC57" s="369"/>
      <c r="AD57" s="369"/>
      <c r="AE57" s="369"/>
      <c r="AF57" s="369"/>
      <c r="AG57" s="370"/>
      <c r="AH57" s="368"/>
      <c r="AI57" s="369"/>
      <c r="AJ57" s="369"/>
      <c r="AK57" s="369"/>
      <c r="AL57" s="369"/>
      <c r="AM57" s="370"/>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row>
    <row r="58" spans="1:80" x14ac:dyDescent="0.25">
      <c r="A58" s="64"/>
      <c r="B58" s="64"/>
      <c r="C58" s="64"/>
      <c r="D58" s="64"/>
      <c r="E58" s="64"/>
      <c r="F58" s="64"/>
      <c r="G58" s="64"/>
      <c r="H58" s="64"/>
      <c r="I58" s="64"/>
      <c r="J58" s="368"/>
      <c r="K58" s="369"/>
      <c r="L58" s="369"/>
      <c r="M58" s="369"/>
      <c r="N58" s="369"/>
      <c r="O58" s="370"/>
      <c r="P58" s="368"/>
      <c r="Q58" s="369"/>
      <c r="R58" s="369"/>
      <c r="S58" s="369"/>
      <c r="T58" s="369"/>
      <c r="U58" s="370"/>
      <c r="V58" s="368"/>
      <c r="W58" s="369"/>
      <c r="X58" s="369"/>
      <c r="Y58" s="369"/>
      <c r="Z58" s="369"/>
      <c r="AA58" s="370"/>
      <c r="AB58" s="368"/>
      <c r="AC58" s="369"/>
      <c r="AD58" s="369"/>
      <c r="AE58" s="369"/>
      <c r="AF58" s="369"/>
      <c r="AG58" s="370"/>
      <c r="AH58" s="368"/>
      <c r="AI58" s="369"/>
      <c r="AJ58" s="369"/>
      <c r="AK58" s="369"/>
      <c r="AL58" s="369"/>
      <c r="AM58" s="370"/>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row>
    <row r="59" spans="1:80" x14ac:dyDescent="0.25">
      <c r="A59" s="64"/>
      <c r="B59" s="64"/>
      <c r="C59" s="64"/>
      <c r="D59" s="64"/>
      <c r="E59" s="64"/>
      <c r="F59" s="64"/>
      <c r="G59" s="64"/>
      <c r="H59" s="64"/>
      <c r="I59" s="64"/>
      <c r="J59" s="368"/>
      <c r="K59" s="369"/>
      <c r="L59" s="369"/>
      <c r="M59" s="369"/>
      <c r="N59" s="369"/>
      <c r="O59" s="370"/>
      <c r="P59" s="368"/>
      <c r="Q59" s="369"/>
      <c r="R59" s="369"/>
      <c r="S59" s="369"/>
      <c r="T59" s="369"/>
      <c r="U59" s="370"/>
      <c r="V59" s="368"/>
      <c r="W59" s="369"/>
      <c r="X59" s="369"/>
      <c r="Y59" s="369"/>
      <c r="Z59" s="369"/>
      <c r="AA59" s="370"/>
      <c r="AB59" s="368"/>
      <c r="AC59" s="369"/>
      <c r="AD59" s="369"/>
      <c r="AE59" s="369"/>
      <c r="AF59" s="369"/>
      <c r="AG59" s="370"/>
      <c r="AH59" s="368"/>
      <c r="AI59" s="369"/>
      <c r="AJ59" s="369"/>
      <c r="AK59" s="369"/>
      <c r="AL59" s="369"/>
      <c r="AM59" s="370"/>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row>
    <row r="60" spans="1:80" x14ac:dyDescent="0.25">
      <c r="A60" s="64"/>
      <c r="B60" s="64"/>
      <c r="C60" s="64"/>
      <c r="D60" s="64"/>
      <c r="E60" s="64"/>
      <c r="F60" s="64"/>
      <c r="G60" s="64"/>
      <c r="H60" s="64"/>
      <c r="I60" s="64"/>
      <c r="J60" s="368"/>
      <c r="K60" s="369"/>
      <c r="L60" s="369"/>
      <c r="M60" s="369"/>
      <c r="N60" s="369"/>
      <c r="O60" s="370"/>
      <c r="P60" s="368"/>
      <c r="Q60" s="369"/>
      <c r="R60" s="369"/>
      <c r="S60" s="369"/>
      <c r="T60" s="369"/>
      <c r="U60" s="370"/>
      <c r="V60" s="368"/>
      <c r="W60" s="369"/>
      <c r="X60" s="369"/>
      <c r="Y60" s="369"/>
      <c r="Z60" s="369"/>
      <c r="AA60" s="370"/>
      <c r="AB60" s="368"/>
      <c r="AC60" s="369"/>
      <c r="AD60" s="369"/>
      <c r="AE60" s="369"/>
      <c r="AF60" s="369"/>
      <c r="AG60" s="370"/>
      <c r="AH60" s="368"/>
      <c r="AI60" s="369"/>
      <c r="AJ60" s="369"/>
      <c r="AK60" s="369"/>
      <c r="AL60" s="369"/>
      <c r="AM60" s="370"/>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row>
    <row r="61" spans="1:80" ht="15.75" thickBot="1" x14ac:dyDescent="0.3">
      <c r="A61" s="64"/>
      <c r="B61" s="64"/>
      <c r="C61" s="64"/>
      <c r="D61" s="64"/>
      <c r="E61" s="64"/>
      <c r="F61" s="64"/>
      <c r="G61" s="64"/>
      <c r="H61" s="64"/>
      <c r="I61" s="64"/>
      <c r="J61" s="371"/>
      <c r="K61" s="372"/>
      <c r="L61" s="372"/>
      <c r="M61" s="372"/>
      <c r="N61" s="372"/>
      <c r="O61" s="373"/>
      <c r="P61" s="371"/>
      <c r="Q61" s="372"/>
      <c r="R61" s="372"/>
      <c r="S61" s="372"/>
      <c r="T61" s="372"/>
      <c r="U61" s="373"/>
      <c r="V61" s="371"/>
      <c r="W61" s="372"/>
      <c r="X61" s="372"/>
      <c r="Y61" s="372"/>
      <c r="Z61" s="372"/>
      <c r="AA61" s="373"/>
      <c r="AB61" s="371"/>
      <c r="AC61" s="372"/>
      <c r="AD61" s="372"/>
      <c r="AE61" s="372"/>
      <c r="AF61" s="372"/>
      <c r="AG61" s="373"/>
      <c r="AH61" s="371"/>
      <c r="AI61" s="372"/>
      <c r="AJ61" s="372"/>
      <c r="AK61" s="372"/>
      <c r="AL61" s="372"/>
      <c r="AM61" s="373"/>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row>
    <row r="62" spans="1:80" x14ac:dyDescent="0.2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row>
    <row r="63" spans="1:80" ht="15" customHeight="1" x14ac:dyDescent="0.25">
      <c r="A63" s="6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4"/>
      <c r="AV63" s="64"/>
      <c r="AW63" s="64"/>
      <c r="AX63" s="64"/>
      <c r="AY63" s="64"/>
      <c r="AZ63" s="64"/>
      <c r="BA63" s="64"/>
      <c r="BB63" s="64"/>
      <c r="BC63" s="64"/>
      <c r="BD63" s="64"/>
      <c r="BE63" s="64"/>
      <c r="BF63" s="64"/>
      <c r="BG63" s="64"/>
      <c r="BH63" s="64"/>
    </row>
    <row r="64" spans="1:80" ht="15" customHeight="1" x14ac:dyDescent="0.25">
      <c r="A64" s="64"/>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4"/>
      <c r="AV64" s="64"/>
      <c r="AW64" s="64"/>
      <c r="AX64" s="64"/>
      <c r="AY64" s="64"/>
      <c r="AZ64" s="64"/>
      <c r="BA64" s="64"/>
      <c r="BB64" s="64"/>
      <c r="BC64" s="64"/>
      <c r="BD64" s="64"/>
      <c r="BE64" s="64"/>
      <c r="BF64" s="64"/>
      <c r="BG64" s="64"/>
      <c r="BH64" s="64"/>
    </row>
    <row r="65" spans="1:60" x14ac:dyDescent="0.2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row>
    <row r="66" spans="1:60" x14ac:dyDescent="0.2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row>
    <row r="67" spans="1:60" x14ac:dyDescent="0.2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row>
    <row r="68" spans="1:60" x14ac:dyDescent="0.2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row>
    <row r="69" spans="1:60" x14ac:dyDescent="0.2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row>
    <row r="70" spans="1:60" x14ac:dyDescent="0.2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row>
    <row r="71" spans="1:60"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row>
    <row r="72" spans="1:60" x14ac:dyDescent="0.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row>
    <row r="73" spans="1:60" x14ac:dyDescent="0.2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row>
    <row r="74" spans="1:60" x14ac:dyDescent="0.2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row>
    <row r="75" spans="1:60" x14ac:dyDescent="0.2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row>
    <row r="76" spans="1:60" x14ac:dyDescent="0.2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row>
    <row r="77" spans="1:60" x14ac:dyDescent="0.2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row>
    <row r="78" spans="1:60" x14ac:dyDescent="0.2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row>
    <row r="79" spans="1:60" x14ac:dyDescent="0.2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row>
    <row r="80" spans="1:60" x14ac:dyDescent="0.2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row>
    <row r="81" spans="1:60" x14ac:dyDescent="0.2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row>
    <row r="82" spans="1:60" x14ac:dyDescent="0.2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row>
    <row r="83" spans="1:60" x14ac:dyDescent="0.2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row>
    <row r="84" spans="1:60" x14ac:dyDescent="0.2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row>
    <row r="85" spans="1:60"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row>
    <row r="86" spans="1:60" x14ac:dyDescent="0.2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row>
    <row r="87" spans="1:60" x14ac:dyDescent="0.2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row>
    <row r="88" spans="1:60" x14ac:dyDescent="0.2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row>
    <row r="89" spans="1:60" x14ac:dyDescent="0.2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row>
    <row r="90" spans="1:60"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row>
    <row r="91" spans="1:60"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row>
    <row r="92" spans="1:60" x14ac:dyDescent="0.2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row>
    <row r="93" spans="1:60" x14ac:dyDescent="0.2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row>
    <row r="94" spans="1:60" x14ac:dyDescent="0.2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row>
    <row r="95" spans="1:60" x14ac:dyDescent="0.2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row>
    <row r="96" spans="1:60" x14ac:dyDescent="0.2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row>
    <row r="97" spans="1:60" x14ac:dyDescent="0.2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row>
    <row r="98" spans="1:60" x14ac:dyDescent="0.2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row>
    <row r="99" spans="1:60" x14ac:dyDescent="0.2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row>
    <row r="100" spans="1:60" x14ac:dyDescent="0.2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row>
    <row r="101" spans="1:60" x14ac:dyDescent="0.2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row>
    <row r="102" spans="1:60" x14ac:dyDescent="0.2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row>
    <row r="103" spans="1:60" x14ac:dyDescent="0.2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row>
    <row r="104" spans="1:60" x14ac:dyDescent="0.2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row>
    <row r="105" spans="1:60" x14ac:dyDescent="0.2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row>
    <row r="106" spans="1:60" x14ac:dyDescent="0.2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row>
    <row r="107" spans="1:60" x14ac:dyDescent="0.2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row>
    <row r="108" spans="1:60" x14ac:dyDescent="0.2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row>
    <row r="109" spans="1:60" x14ac:dyDescent="0.2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row>
    <row r="110" spans="1:60" x14ac:dyDescent="0.2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row>
    <row r="111" spans="1:60" x14ac:dyDescent="0.2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row>
    <row r="112" spans="1:60" x14ac:dyDescent="0.2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row>
    <row r="113" spans="1:60" x14ac:dyDescent="0.2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row>
    <row r="114" spans="1:60" x14ac:dyDescent="0.2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row>
    <row r="115" spans="1:60" x14ac:dyDescent="0.2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row>
    <row r="116" spans="1:60" x14ac:dyDescent="0.2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row>
    <row r="117" spans="1:60" x14ac:dyDescent="0.2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row>
    <row r="118" spans="1:60" x14ac:dyDescent="0.2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row>
    <row r="119" spans="1:60" x14ac:dyDescent="0.2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row>
    <row r="120" spans="1:60" x14ac:dyDescent="0.2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row>
    <row r="121" spans="1:60" x14ac:dyDescent="0.2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row>
    <row r="122" spans="1:60" x14ac:dyDescent="0.2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row>
    <row r="123" spans="1:60" x14ac:dyDescent="0.2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row>
    <row r="124" spans="1:60" x14ac:dyDescent="0.2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row>
    <row r="125" spans="1:60" x14ac:dyDescent="0.2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row>
    <row r="126" spans="1:60" x14ac:dyDescent="0.2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row>
    <row r="127" spans="1:60" x14ac:dyDescent="0.2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row>
    <row r="128" spans="1:60" x14ac:dyDescent="0.2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row>
    <row r="129" spans="1:60" x14ac:dyDescent="0.2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row>
    <row r="130" spans="1:60" x14ac:dyDescent="0.2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row>
    <row r="131" spans="1:60" x14ac:dyDescent="0.2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row>
    <row r="132" spans="1:60" x14ac:dyDescent="0.2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row>
    <row r="133" spans="1:60" x14ac:dyDescent="0.2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row>
    <row r="134" spans="1:60" x14ac:dyDescent="0.2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row>
    <row r="135" spans="1:60" x14ac:dyDescent="0.2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row>
    <row r="136" spans="1:60" x14ac:dyDescent="0.2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row>
    <row r="137" spans="1:60" x14ac:dyDescent="0.2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row>
    <row r="138" spans="1:60" x14ac:dyDescent="0.2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row>
    <row r="139" spans="1:60" x14ac:dyDescent="0.2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row>
    <row r="140" spans="1:60" x14ac:dyDescent="0.2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row>
    <row r="141" spans="1:60" x14ac:dyDescent="0.2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row>
    <row r="142" spans="1:60" x14ac:dyDescent="0.2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row>
    <row r="143" spans="1:60" x14ac:dyDescent="0.2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row>
    <row r="144" spans="1:60" x14ac:dyDescent="0.2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row>
    <row r="145" spans="1:60" x14ac:dyDescent="0.2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row>
    <row r="146" spans="1:60" x14ac:dyDescent="0.2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row>
    <row r="147" spans="1:60" x14ac:dyDescent="0.2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row>
    <row r="148" spans="1:60" x14ac:dyDescent="0.2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row>
    <row r="149" spans="1:60" x14ac:dyDescent="0.2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row>
    <row r="150" spans="1:60" x14ac:dyDescent="0.2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row>
    <row r="151" spans="1:60" x14ac:dyDescent="0.2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row>
    <row r="152" spans="1:60" x14ac:dyDescent="0.2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row>
    <row r="153" spans="1:60" x14ac:dyDescent="0.2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row>
    <row r="154" spans="1:60" x14ac:dyDescent="0.2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row>
    <row r="155" spans="1:60" x14ac:dyDescent="0.2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row>
    <row r="156" spans="1:60" x14ac:dyDescent="0.2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row>
    <row r="157" spans="1:60" x14ac:dyDescent="0.2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row>
    <row r="158" spans="1:60" x14ac:dyDescent="0.2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row>
    <row r="159" spans="1:60" x14ac:dyDescent="0.2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row>
    <row r="160" spans="1:60" x14ac:dyDescent="0.2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row>
    <row r="161" spans="1:60" x14ac:dyDescent="0.2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row>
    <row r="162" spans="1:60" x14ac:dyDescent="0.2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row>
    <row r="163" spans="1:60" x14ac:dyDescent="0.2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row>
    <row r="164" spans="1:60" x14ac:dyDescent="0.2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row>
    <row r="165" spans="1:60" x14ac:dyDescent="0.2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row>
    <row r="166" spans="1:60" x14ac:dyDescent="0.2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row>
    <row r="167" spans="1:60" x14ac:dyDescent="0.2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row>
    <row r="168" spans="1:60" x14ac:dyDescent="0.2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row>
    <row r="169" spans="1:60" x14ac:dyDescent="0.2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row>
    <row r="170" spans="1:60" x14ac:dyDescent="0.2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row>
    <row r="171" spans="1:60" x14ac:dyDescent="0.2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row>
    <row r="172" spans="1:60" x14ac:dyDescent="0.2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row>
    <row r="173" spans="1:60" x14ac:dyDescent="0.2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row>
    <row r="174" spans="1:60" x14ac:dyDescent="0.2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row>
    <row r="175" spans="1:60" x14ac:dyDescent="0.2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row>
    <row r="176" spans="1:60" x14ac:dyDescent="0.2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row>
    <row r="177" spans="1:60" x14ac:dyDescent="0.2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row>
    <row r="178" spans="1:60" x14ac:dyDescent="0.2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row>
    <row r="179" spans="1:60" x14ac:dyDescent="0.2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row>
    <row r="180" spans="1:60" x14ac:dyDescent="0.2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row>
    <row r="181" spans="1:60" x14ac:dyDescent="0.2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row>
    <row r="182" spans="1:60" x14ac:dyDescent="0.2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row>
    <row r="183" spans="1:60" x14ac:dyDescent="0.2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row>
    <row r="184" spans="1:60" x14ac:dyDescent="0.2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row>
    <row r="185" spans="1:60" x14ac:dyDescent="0.2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row>
    <row r="186" spans="1:60" x14ac:dyDescent="0.2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row>
    <row r="187" spans="1:60" x14ac:dyDescent="0.2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row>
    <row r="188" spans="1:60" x14ac:dyDescent="0.2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row>
    <row r="189" spans="1:60" x14ac:dyDescent="0.2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row>
    <row r="190" spans="1:60" x14ac:dyDescent="0.2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row>
    <row r="191" spans="1:60" x14ac:dyDescent="0.25">
      <c r="A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row>
    <row r="192" spans="1:60" x14ac:dyDescent="0.25">
      <c r="A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row>
    <row r="193" spans="1:60" x14ac:dyDescent="0.25">
      <c r="A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row>
    <row r="194" spans="1:60" x14ac:dyDescent="0.25">
      <c r="A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row>
    <row r="195" spans="1:60" x14ac:dyDescent="0.25">
      <c r="A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row>
    <row r="196" spans="1:60" x14ac:dyDescent="0.25">
      <c r="A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row>
    <row r="197" spans="1:60" x14ac:dyDescent="0.25">
      <c r="A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row>
    <row r="198" spans="1:60" x14ac:dyDescent="0.25">
      <c r="A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row>
    <row r="199" spans="1:60" x14ac:dyDescent="0.25">
      <c r="A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row>
    <row r="200" spans="1:60" x14ac:dyDescent="0.25">
      <c r="A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row>
    <row r="201" spans="1:60" x14ac:dyDescent="0.25">
      <c r="A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row>
    <row r="202" spans="1:60" x14ac:dyDescent="0.25">
      <c r="A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row>
    <row r="203" spans="1:60" x14ac:dyDescent="0.25">
      <c r="A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row>
    <row r="204" spans="1:60" x14ac:dyDescent="0.25">
      <c r="A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row>
    <row r="205" spans="1:60" x14ac:dyDescent="0.25">
      <c r="A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row>
    <row r="206" spans="1:60" x14ac:dyDescent="0.25">
      <c r="A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row>
    <row r="207" spans="1:60" x14ac:dyDescent="0.25">
      <c r="A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row>
    <row r="208" spans="1:60" x14ac:dyDescent="0.25">
      <c r="A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row>
    <row r="209" spans="1:60" x14ac:dyDescent="0.25">
      <c r="A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row>
    <row r="210" spans="1:60" x14ac:dyDescent="0.25">
      <c r="A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row>
    <row r="211" spans="1:60" x14ac:dyDescent="0.25">
      <c r="A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row>
    <row r="212" spans="1:60" x14ac:dyDescent="0.25">
      <c r="A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row>
    <row r="213" spans="1:60" x14ac:dyDescent="0.25">
      <c r="A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row>
    <row r="214" spans="1:60" x14ac:dyDescent="0.25">
      <c r="A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row>
    <row r="215" spans="1:60" x14ac:dyDescent="0.25">
      <c r="A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row>
    <row r="216" spans="1:60" x14ac:dyDescent="0.25">
      <c r="A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row>
    <row r="217" spans="1:60" x14ac:dyDescent="0.25">
      <c r="A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row>
    <row r="218" spans="1:60" x14ac:dyDescent="0.25">
      <c r="A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row>
    <row r="219" spans="1:60" x14ac:dyDescent="0.25">
      <c r="A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row>
    <row r="220" spans="1:60" x14ac:dyDescent="0.25">
      <c r="A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row>
    <row r="221" spans="1:60" x14ac:dyDescent="0.25">
      <c r="A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row>
    <row r="222" spans="1:60" x14ac:dyDescent="0.25">
      <c r="A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row>
    <row r="223" spans="1:60" x14ac:dyDescent="0.25">
      <c r="A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row>
    <row r="224" spans="1:60" x14ac:dyDescent="0.25">
      <c r="A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row>
    <row r="225" spans="1:60" x14ac:dyDescent="0.25">
      <c r="A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row>
    <row r="226" spans="1:60" x14ac:dyDescent="0.25">
      <c r="A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row>
    <row r="227" spans="1:60" x14ac:dyDescent="0.25">
      <c r="A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row>
    <row r="228" spans="1:60" x14ac:dyDescent="0.25">
      <c r="A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row>
    <row r="229" spans="1:60" x14ac:dyDescent="0.25">
      <c r="A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row>
    <row r="230" spans="1:60" x14ac:dyDescent="0.25">
      <c r="A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row>
    <row r="231" spans="1:60" x14ac:dyDescent="0.25">
      <c r="A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row>
    <row r="232" spans="1:60" x14ac:dyDescent="0.25">
      <c r="A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row>
    <row r="233" spans="1:60" x14ac:dyDescent="0.25">
      <c r="A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row>
    <row r="234" spans="1:60" x14ac:dyDescent="0.25">
      <c r="A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row>
    <row r="235" spans="1:60" x14ac:dyDescent="0.25">
      <c r="A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row>
    <row r="236" spans="1:60" x14ac:dyDescent="0.25">
      <c r="A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row>
    <row r="237" spans="1:60" x14ac:dyDescent="0.25">
      <c r="A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row>
    <row r="238" spans="1:60" x14ac:dyDescent="0.25">
      <c r="A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row>
    <row r="239" spans="1:60" x14ac:dyDescent="0.25">
      <c r="A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row>
    <row r="240" spans="1:60" x14ac:dyDescent="0.25">
      <c r="A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row>
    <row r="241" spans="1:60" x14ac:dyDescent="0.25">
      <c r="A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row>
    <row r="242" spans="1:60" x14ac:dyDescent="0.25">
      <c r="A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row>
    <row r="243" spans="1:60" x14ac:dyDescent="0.25">
      <c r="A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row>
    <row r="244" spans="1:60" x14ac:dyDescent="0.25">
      <c r="A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row>
    <row r="245" spans="1:60" x14ac:dyDescent="0.25">
      <c r="A245" s="64"/>
    </row>
    <row r="246" spans="1:60" x14ac:dyDescent="0.25">
      <c r="A246" s="64"/>
    </row>
    <row r="247" spans="1:60" x14ac:dyDescent="0.25">
      <c r="A247" s="64"/>
    </row>
    <row r="248" spans="1:60" x14ac:dyDescent="0.25">
      <c r="A248" s="64"/>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topLeftCell="A235" zoomScale="90" zoomScaleNormal="90" workbookViewId="0">
      <selection activeCell="B6" sqref="B6"/>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64"/>
      <c r="B1" s="414" t="s">
        <v>54</v>
      </c>
      <c r="C1" s="414"/>
      <c r="D1" s="414"/>
      <c r="E1" s="64"/>
      <c r="F1" s="64"/>
      <c r="G1" s="64"/>
      <c r="H1" s="64"/>
      <c r="I1" s="64"/>
      <c r="J1" s="64"/>
      <c r="K1" s="64"/>
      <c r="L1" s="64"/>
      <c r="M1" s="64"/>
      <c r="N1" s="64"/>
      <c r="O1" s="64"/>
      <c r="P1" s="64"/>
      <c r="Q1" s="64"/>
      <c r="R1" s="64"/>
      <c r="S1" s="64"/>
      <c r="T1" s="64"/>
      <c r="U1" s="64"/>
      <c r="V1" s="64"/>
      <c r="W1" s="64"/>
      <c r="X1" s="64"/>
      <c r="Y1" s="64"/>
      <c r="Z1" s="64"/>
      <c r="AA1" s="64"/>
      <c r="AB1" s="64"/>
      <c r="AC1" s="64"/>
      <c r="AD1" s="64"/>
      <c r="AE1" s="64"/>
    </row>
    <row r="2" spans="1:37"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row>
    <row r="3" spans="1:37" ht="25.5" x14ac:dyDescent="0.25">
      <c r="A3" s="64"/>
      <c r="B3" s="3"/>
      <c r="C3" s="4" t="s">
        <v>51</v>
      </c>
      <c r="D3" s="4" t="s">
        <v>4</v>
      </c>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7" ht="51" x14ac:dyDescent="0.25">
      <c r="A4" s="64"/>
      <c r="B4" s="5" t="s">
        <v>50</v>
      </c>
      <c r="C4" s="6" t="s">
        <v>101</v>
      </c>
      <c r="D4" s="7">
        <v>0.2</v>
      </c>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7" ht="51" x14ac:dyDescent="0.25">
      <c r="A5" s="64"/>
      <c r="B5" s="8" t="s">
        <v>52</v>
      </c>
      <c r="C5" s="9" t="s">
        <v>102</v>
      </c>
      <c r="D5" s="10">
        <v>0.4</v>
      </c>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7" ht="51" x14ac:dyDescent="0.25">
      <c r="A6" s="64"/>
      <c r="B6" s="11" t="s">
        <v>106</v>
      </c>
      <c r="C6" s="9" t="s">
        <v>103</v>
      </c>
      <c r="D6" s="10">
        <v>0.6</v>
      </c>
      <c r="E6" s="64"/>
      <c r="F6" s="64"/>
      <c r="G6" s="64"/>
      <c r="H6" s="64"/>
      <c r="I6" s="64"/>
      <c r="J6" s="64"/>
      <c r="K6" s="64"/>
      <c r="L6" s="64"/>
      <c r="M6" s="64"/>
      <c r="N6" s="64"/>
      <c r="O6" s="64"/>
      <c r="P6" s="64"/>
      <c r="Q6" s="64"/>
      <c r="R6" s="64"/>
      <c r="S6" s="64"/>
      <c r="T6" s="64"/>
      <c r="U6" s="64"/>
      <c r="V6" s="64"/>
      <c r="W6" s="64"/>
      <c r="X6" s="64"/>
      <c r="Y6" s="64"/>
      <c r="Z6" s="64"/>
      <c r="AA6" s="64"/>
      <c r="AB6" s="64"/>
      <c r="AC6" s="64"/>
      <c r="AD6" s="64"/>
      <c r="AE6" s="64"/>
    </row>
    <row r="7" spans="1:37" ht="76.5" x14ac:dyDescent="0.25">
      <c r="A7" s="64"/>
      <c r="B7" s="12" t="s">
        <v>6</v>
      </c>
      <c r="C7" s="9" t="s">
        <v>104</v>
      </c>
      <c r="D7" s="10">
        <v>0.8</v>
      </c>
      <c r="E7" s="64"/>
      <c r="F7" s="64"/>
      <c r="G7" s="64"/>
      <c r="H7" s="64"/>
      <c r="I7" s="64"/>
      <c r="J7" s="64"/>
      <c r="K7" s="64"/>
      <c r="L7" s="64"/>
      <c r="M7" s="64"/>
      <c r="N7" s="64"/>
      <c r="O7" s="64"/>
      <c r="P7" s="64"/>
      <c r="Q7" s="64"/>
      <c r="R7" s="64"/>
      <c r="S7" s="64"/>
      <c r="T7" s="64"/>
      <c r="U7" s="64"/>
      <c r="V7" s="64"/>
      <c r="W7" s="64"/>
      <c r="X7" s="64"/>
      <c r="Y7" s="64"/>
      <c r="Z7" s="64"/>
      <c r="AA7" s="64"/>
      <c r="AB7" s="64"/>
      <c r="AC7" s="64"/>
      <c r="AD7" s="64"/>
      <c r="AE7" s="64"/>
    </row>
    <row r="8" spans="1:37" ht="51" x14ac:dyDescent="0.25">
      <c r="A8" s="64"/>
      <c r="B8" s="13" t="s">
        <v>53</v>
      </c>
      <c r="C8" s="9" t="s">
        <v>105</v>
      </c>
      <c r="D8" s="10">
        <v>1</v>
      </c>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7" x14ac:dyDescent="0.25">
      <c r="A9" s="64"/>
      <c r="B9" s="88"/>
      <c r="C9" s="88"/>
      <c r="D9" s="88"/>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row>
    <row r="10" spans="1:37" ht="16.5" x14ac:dyDescent="0.25">
      <c r="A10" s="64"/>
      <c r="B10" s="89"/>
      <c r="C10" s="88"/>
      <c r="D10" s="88"/>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row>
    <row r="11" spans="1:37" x14ac:dyDescent="0.25">
      <c r="A11" s="64"/>
      <c r="B11" s="88"/>
      <c r="C11" s="88"/>
      <c r="D11" s="88"/>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row>
    <row r="12" spans="1:37" x14ac:dyDescent="0.25">
      <c r="A12" s="64"/>
      <c r="B12" s="88"/>
      <c r="C12" s="88"/>
      <c r="D12" s="88"/>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row>
    <row r="13" spans="1:37" x14ac:dyDescent="0.25">
      <c r="A13" s="64"/>
      <c r="B13" s="88"/>
      <c r="C13" s="88"/>
      <c r="D13" s="88"/>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row>
    <row r="14" spans="1:37" x14ac:dyDescent="0.25">
      <c r="A14" s="64"/>
      <c r="B14" s="88"/>
      <c r="C14" s="88"/>
      <c r="D14" s="88"/>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row>
    <row r="15" spans="1:37" x14ac:dyDescent="0.25">
      <c r="A15" s="64"/>
      <c r="B15" s="88"/>
      <c r="C15" s="88"/>
      <c r="D15" s="88"/>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row>
    <row r="16" spans="1:37" x14ac:dyDescent="0.25">
      <c r="A16" s="64"/>
      <c r="B16" s="88"/>
      <c r="C16" s="88"/>
      <c r="D16" s="88"/>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row>
    <row r="17" spans="1:37" x14ac:dyDescent="0.25">
      <c r="A17" s="64"/>
      <c r="B17" s="88"/>
      <c r="C17" s="88"/>
      <c r="D17" s="88"/>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row>
    <row r="18" spans="1:37" x14ac:dyDescent="0.25">
      <c r="A18" s="64"/>
      <c r="B18" s="88"/>
      <c r="C18" s="88"/>
      <c r="D18" s="88"/>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row>
    <row r="19" spans="1:37" x14ac:dyDescent="0.25">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row>
    <row r="20" spans="1:37" x14ac:dyDescent="0.25">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row>
    <row r="21" spans="1:37" x14ac:dyDescent="0.2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1:37" x14ac:dyDescent="0.2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row>
    <row r="23" spans="1:37" x14ac:dyDescent="0.25">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row>
    <row r="24" spans="1:37" x14ac:dyDescent="0.2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row>
    <row r="25" spans="1:37" x14ac:dyDescent="0.25">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row>
    <row r="26" spans="1:37" x14ac:dyDescent="0.2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row>
    <row r="27" spans="1:37" x14ac:dyDescent="0.25">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row>
    <row r="28" spans="1:37" x14ac:dyDescent="0.25">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row>
    <row r="29" spans="1:37" x14ac:dyDescent="0.25">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row>
    <row r="30" spans="1:37" x14ac:dyDescent="0.25">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row>
    <row r="31" spans="1:37" x14ac:dyDescent="0.2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row>
    <row r="32" spans="1:37" x14ac:dyDescent="0.2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row>
    <row r="33" spans="1:31" x14ac:dyDescent="0.25">
      <c r="A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row>
    <row r="34" spans="1:31" x14ac:dyDescent="0.25">
      <c r="A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row>
    <row r="35" spans="1:31" x14ac:dyDescent="0.25">
      <c r="A35" s="64"/>
    </row>
    <row r="36" spans="1:31" x14ac:dyDescent="0.25">
      <c r="A36" s="64"/>
    </row>
    <row r="37" spans="1:31" x14ac:dyDescent="0.25">
      <c r="A37" s="64"/>
    </row>
    <row r="38" spans="1:31" x14ac:dyDescent="0.25">
      <c r="A38" s="64"/>
    </row>
    <row r="39" spans="1:31" x14ac:dyDescent="0.25">
      <c r="A39" s="64"/>
    </row>
    <row r="40" spans="1:31" x14ac:dyDescent="0.25">
      <c r="A40" s="64"/>
    </row>
    <row r="41" spans="1:31" x14ac:dyDescent="0.25">
      <c r="A41" s="64"/>
    </row>
    <row r="42" spans="1:31" x14ac:dyDescent="0.25">
      <c r="A42" s="64"/>
    </row>
    <row r="43" spans="1:31" x14ac:dyDescent="0.25">
      <c r="A43" s="64"/>
    </row>
    <row r="44" spans="1:31" x14ac:dyDescent="0.25">
      <c r="A44" s="64"/>
    </row>
    <row r="45" spans="1:31" x14ac:dyDescent="0.25">
      <c r="A45" s="64"/>
    </row>
    <row r="46" spans="1:31" x14ac:dyDescent="0.25">
      <c r="A46" s="64"/>
    </row>
    <row r="47" spans="1:31" x14ac:dyDescent="0.25">
      <c r="A47" s="64"/>
    </row>
    <row r="48" spans="1:31" x14ac:dyDescent="0.25">
      <c r="A48" s="64"/>
    </row>
    <row r="49" spans="1:1" x14ac:dyDescent="0.25">
      <c r="A49" s="64"/>
    </row>
    <row r="50" spans="1:1" x14ac:dyDescent="0.25">
      <c r="A50" s="64"/>
    </row>
    <row r="51" spans="1:1" x14ac:dyDescent="0.25">
      <c r="A51" s="64"/>
    </row>
    <row r="52" spans="1:1" x14ac:dyDescent="0.25">
      <c r="A52" s="64"/>
    </row>
    <row r="53" spans="1:1" x14ac:dyDescent="0.25">
      <c r="A53" s="64"/>
    </row>
    <row r="54" spans="1:1" x14ac:dyDescent="0.25">
      <c r="A54" s="64"/>
    </row>
    <row r="55" spans="1:1" x14ac:dyDescent="0.25">
      <c r="A55" s="64"/>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topLeftCell="B1" zoomScale="55" zoomScaleNormal="55" workbookViewId="0">
      <selection activeCell="D13" sqref="D13"/>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64"/>
      <c r="B1" s="415" t="s">
        <v>62</v>
      </c>
      <c r="C1" s="415"/>
      <c r="D1" s="415"/>
      <c r="E1" s="64"/>
      <c r="F1" s="64"/>
      <c r="G1" s="64"/>
      <c r="H1" s="64"/>
      <c r="I1" s="64"/>
      <c r="J1" s="64"/>
      <c r="K1" s="64"/>
      <c r="L1" s="64"/>
      <c r="M1" s="64"/>
      <c r="N1" s="64"/>
      <c r="O1" s="64"/>
      <c r="P1" s="64"/>
      <c r="Q1" s="64"/>
      <c r="R1" s="64"/>
      <c r="S1" s="64"/>
      <c r="T1" s="64"/>
      <c r="U1" s="64"/>
    </row>
    <row r="2" spans="1:21" x14ac:dyDescent="0.25">
      <c r="A2" s="64"/>
      <c r="B2" s="64"/>
      <c r="C2" s="64"/>
      <c r="D2" s="64"/>
      <c r="E2" s="64"/>
      <c r="F2" s="64"/>
      <c r="G2" s="64"/>
      <c r="H2" s="64"/>
      <c r="I2" s="64"/>
      <c r="J2" s="64"/>
      <c r="K2" s="64"/>
      <c r="L2" s="64"/>
      <c r="M2" s="64"/>
      <c r="N2" s="64"/>
      <c r="O2" s="64"/>
      <c r="P2" s="64"/>
      <c r="Q2" s="64"/>
      <c r="R2" s="64"/>
      <c r="S2" s="64"/>
      <c r="T2" s="64"/>
      <c r="U2" s="64"/>
    </row>
    <row r="3" spans="1:21" ht="30" x14ac:dyDescent="0.25">
      <c r="A3" s="64"/>
      <c r="B3" s="85"/>
      <c r="C3" s="22" t="s">
        <v>55</v>
      </c>
      <c r="D3" s="22" t="s">
        <v>56</v>
      </c>
      <c r="E3" s="64"/>
      <c r="F3" s="64"/>
      <c r="G3" s="64"/>
      <c r="H3" s="64"/>
      <c r="I3" s="64"/>
      <c r="J3" s="64"/>
      <c r="K3" s="64"/>
      <c r="L3" s="64"/>
      <c r="M3" s="64"/>
      <c r="N3" s="64"/>
      <c r="O3" s="64"/>
      <c r="P3" s="64"/>
      <c r="Q3" s="64"/>
      <c r="R3" s="64"/>
      <c r="S3" s="64"/>
      <c r="T3" s="64"/>
      <c r="U3" s="64"/>
    </row>
    <row r="4" spans="1:21" ht="33.75" x14ac:dyDescent="0.25">
      <c r="A4" s="84" t="s">
        <v>82</v>
      </c>
      <c r="B4" s="25" t="s">
        <v>100</v>
      </c>
      <c r="C4" s="30" t="s">
        <v>154</v>
      </c>
      <c r="D4" s="23" t="s">
        <v>96</v>
      </c>
      <c r="E4" s="64"/>
      <c r="F4" s="64"/>
      <c r="G4" s="64"/>
      <c r="H4" s="64"/>
      <c r="I4" s="64"/>
      <c r="J4" s="64"/>
      <c r="K4" s="64"/>
      <c r="L4" s="64"/>
      <c r="M4" s="64"/>
      <c r="N4" s="64"/>
      <c r="O4" s="64"/>
      <c r="P4" s="64"/>
      <c r="Q4" s="64"/>
      <c r="R4" s="64"/>
      <c r="S4" s="64"/>
      <c r="T4" s="64"/>
      <c r="U4" s="64"/>
    </row>
    <row r="5" spans="1:21" ht="67.5" x14ac:dyDescent="0.25">
      <c r="A5" s="84" t="s">
        <v>83</v>
      </c>
      <c r="B5" s="26" t="s">
        <v>58</v>
      </c>
      <c r="C5" s="31" t="s">
        <v>92</v>
      </c>
      <c r="D5" s="24" t="s">
        <v>97</v>
      </c>
      <c r="E5" s="64"/>
      <c r="F5" s="64"/>
      <c r="G5" s="64"/>
      <c r="H5" s="64"/>
      <c r="I5" s="64"/>
      <c r="J5" s="64"/>
      <c r="K5" s="64"/>
      <c r="L5" s="64"/>
      <c r="M5" s="64"/>
      <c r="N5" s="64"/>
      <c r="O5" s="64"/>
      <c r="P5" s="64"/>
      <c r="Q5" s="64"/>
      <c r="R5" s="64"/>
      <c r="S5" s="64"/>
      <c r="T5" s="64"/>
      <c r="U5" s="64"/>
    </row>
    <row r="6" spans="1:21" ht="67.5" x14ac:dyDescent="0.25">
      <c r="A6" s="84" t="s">
        <v>80</v>
      </c>
      <c r="B6" s="27" t="s">
        <v>59</v>
      </c>
      <c r="C6" s="31" t="s">
        <v>93</v>
      </c>
      <c r="D6" s="24" t="s">
        <v>99</v>
      </c>
      <c r="E6" s="64"/>
      <c r="F6" s="64"/>
      <c r="G6" s="64"/>
      <c r="H6" s="64"/>
      <c r="I6" s="64"/>
      <c r="J6" s="64"/>
      <c r="K6" s="64"/>
      <c r="L6" s="64"/>
      <c r="M6" s="64"/>
      <c r="N6" s="64"/>
      <c r="O6" s="64"/>
      <c r="P6" s="64"/>
      <c r="Q6" s="64"/>
      <c r="R6" s="64"/>
      <c r="S6" s="64"/>
      <c r="T6" s="64"/>
      <c r="U6" s="64"/>
    </row>
    <row r="7" spans="1:21" ht="101.25" x14ac:dyDescent="0.25">
      <c r="A7" s="84" t="s">
        <v>7</v>
      </c>
      <c r="B7" s="28" t="s">
        <v>60</v>
      </c>
      <c r="C7" s="31" t="s">
        <v>94</v>
      </c>
      <c r="D7" s="24" t="s">
        <v>210</v>
      </c>
      <c r="E7" s="64"/>
      <c r="F7" s="64"/>
      <c r="G7" s="64"/>
      <c r="H7" s="64"/>
      <c r="I7" s="64"/>
      <c r="J7" s="64"/>
      <c r="K7" s="64"/>
      <c r="L7" s="64"/>
      <c r="M7" s="64"/>
      <c r="N7" s="64"/>
      <c r="O7" s="64"/>
      <c r="P7" s="64"/>
      <c r="Q7" s="64"/>
      <c r="R7" s="64"/>
      <c r="S7" s="64"/>
      <c r="T7" s="64"/>
      <c r="U7" s="64"/>
    </row>
    <row r="8" spans="1:21" ht="67.5" x14ac:dyDescent="0.25">
      <c r="A8" s="84" t="s">
        <v>84</v>
      </c>
      <c r="B8" s="29" t="s">
        <v>61</v>
      </c>
      <c r="C8" s="31" t="s">
        <v>95</v>
      </c>
      <c r="D8" s="24" t="s">
        <v>117</v>
      </c>
      <c r="E8" s="64"/>
      <c r="F8" s="64"/>
      <c r="G8" s="64"/>
      <c r="H8" s="64"/>
      <c r="I8" s="64"/>
      <c r="J8" s="64"/>
      <c r="K8" s="64"/>
      <c r="L8" s="64"/>
      <c r="M8" s="64"/>
      <c r="N8" s="64"/>
      <c r="O8" s="64"/>
      <c r="P8" s="64"/>
      <c r="Q8" s="64"/>
      <c r="R8" s="64"/>
      <c r="S8" s="64"/>
      <c r="T8" s="64"/>
      <c r="U8" s="64"/>
    </row>
    <row r="9" spans="1:21" ht="20.25" x14ac:dyDescent="0.25">
      <c r="A9" s="84"/>
      <c r="B9" s="84"/>
      <c r="C9" s="86"/>
      <c r="D9" s="86"/>
      <c r="E9" s="64"/>
      <c r="F9" s="64"/>
      <c r="G9" s="64"/>
      <c r="H9" s="64"/>
      <c r="I9" s="64"/>
      <c r="J9" s="64"/>
      <c r="K9" s="64"/>
      <c r="L9" s="64"/>
      <c r="M9" s="64"/>
      <c r="N9" s="64"/>
      <c r="O9" s="64"/>
      <c r="P9" s="64"/>
      <c r="Q9" s="64"/>
      <c r="R9" s="64"/>
      <c r="S9" s="64"/>
      <c r="T9" s="64"/>
      <c r="U9" s="64"/>
    </row>
    <row r="10" spans="1:21" ht="16.5" x14ac:dyDescent="0.25">
      <c r="A10" s="84"/>
      <c r="B10" s="87"/>
      <c r="C10" s="87"/>
      <c r="D10" s="87"/>
      <c r="E10" s="64"/>
      <c r="F10" s="64"/>
      <c r="G10" s="64"/>
      <c r="H10" s="64"/>
      <c r="I10" s="64"/>
      <c r="J10" s="64"/>
      <c r="K10" s="64"/>
      <c r="L10" s="64"/>
      <c r="M10" s="64"/>
      <c r="N10" s="64"/>
      <c r="O10" s="64"/>
      <c r="P10" s="64"/>
      <c r="Q10" s="64"/>
      <c r="R10" s="64"/>
      <c r="S10" s="64"/>
      <c r="T10" s="64"/>
      <c r="U10" s="64"/>
    </row>
    <row r="11" spans="1:21" x14ac:dyDescent="0.25">
      <c r="A11" s="84"/>
      <c r="B11" s="84" t="s">
        <v>90</v>
      </c>
      <c r="C11" s="84" t="s">
        <v>142</v>
      </c>
      <c r="D11" s="84" t="s">
        <v>149</v>
      </c>
      <c r="E11" s="64"/>
      <c r="F11" s="64"/>
      <c r="G11" s="64"/>
      <c r="H11" s="64"/>
      <c r="I11" s="64"/>
      <c r="J11" s="64"/>
      <c r="K11" s="64"/>
      <c r="L11" s="64"/>
      <c r="M11" s="64"/>
      <c r="N11" s="64"/>
      <c r="O11" s="64"/>
      <c r="P11" s="64"/>
      <c r="Q11" s="64"/>
      <c r="R11" s="64"/>
      <c r="S11" s="64"/>
      <c r="T11" s="64"/>
      <c r="U11" s="64"/>
    </row>
    <row r="12" spans="1:21" x14ac:dyDescent="0.25">
      <c r="A12" s="84"/>
      <c r="B12" s="84" t="s">
        <v>88</v>
      </c>
      <c r="C12" s="84" t="s">
        <v>146</v>
      </c>
      <c r="D12" s="84" t="s">
        <v>150</v>
      </c>
      <c r="E12" s="64"/>
      <c r="F12" s="64"/>
      <c r="G12" s="64"/>
      <c r="H12" s="64"/>
      <c r="I12" s="64"/>
      <c r="J12" s="64"/>
      <c r="K12" s="64"/>
      <c r="L12" s="64"/>
      <c r="M12" s="64"/>
      <c r="N12" s="64"/>
      <c r="O12" s="64"/>
      <c r="P12" s="64"/>
      <c r="Q12" s="64"/>
      <c r="R12" s="64"/>
      <c r="S12" s="64"/>
      <c r="T12" s="64"/>
      <c r="U12" s="64"/>
    </row>
    <row r="13" spans="1:21" x14ac:dyDescent="0.25">
      <c r="A13" s="84"/>
      <c r="B13" s="84"/>
      <c r="C13" s="84" t="s">
        <v>145</v>
      </c>
      <c r="D13" s="84" t="s">
        <v>151</v>
      </c>
      <c r="E13" s="64"/>
      <c r="F13" s="64"/>
      <c r="G13" s="64"/>
      <c r="H13" s="64"/>
      <c r="I13" s="64"/>
      <c r="J13" s="64"/>
      <c r="K13" s="64"/>
      <c r="L13" s="64"/>
      <c r="M13" s="64"/>
      <c r="N13" s="64"/>
      <c r="O13" s="64"/>
      <c r="P13" s="64"/>
      <c r="Q13" s="64"/>
      <c r="R13" s="64"/>
      <c r="S13" s="64"/>
      <c r="T13" s="64"/>
      <c r="U13" s="64"/>
    </row>
    <row r="14" spans="1:21" x14ac:dyDescent="0.25">
      <c r="A14" s="84"/>
      <c r="B14" s="84"/>
      <c r="C14" s="84" t="s">
        <v>147</v>
      </c>
      <c r="D14" s="84" t="s">
        <v>152</v>
      </c>
      <c r="E14" s="64"/>
      <c r="F14" s="64"/>
      <c r="G14" s="64"/>
      <c r="H14" s="64"/>
      <c r="I14" s="64"/>
      <c r="J14" s="64"/>
      <c r="K14" s="64"/>
      <c r="L14" s="64"/>
      <c r="M14" s="64"/>
      <c r="N14" s="64"/>
      <c r="O14" s="64"/>
      <c r="P14" s="64"/>
      <c r="Q14" s="64"/>
      <c r="R14" s="64"/>
      <c r="S14" s="64"/>
      <c r="T14" s="64"/>
      <c r="U14" s="64"/>
    </row>
    <row r="15" spans="1:21" x14ac:dyDescent="0.25">
      <c r="A15" s="84"/>
      <c r="B15" s="84"/>
      <c r="C15" s="84" t="s">
        <v>148</v>
      </c>
      <c r="D15" s="84" t="s">
        <v>153</v>
      </c>
      <c r="E15" s="64"/>
      <c r="F15" s="64"/>
      <c r="G15" s="64"/>
      <c r="H15" s="64"/>
      <c r="I15" s="64"/>
      <c r="J15" s="64"/>
      <c r="K15" s="64"/>
      <c r="L15" s="64"/>
      <c r="M15" s="64"/>
      <c r="N15" s="64"/>
      <c r="O15" s="64"/>
      <c r="P15" s="64"/>
      <c r="Q15" s="64"/>
      <c r="R15" s="64"/>
      <c r="S15" s="64"/>
      <c r="T15" s="64"/>
      <c r="U15" s="64"/>
    </row>
    <row r="16" spans="1:21" x14ac:dyDescent="0.25">
      <c r="A16" s="84"/>
      <c r="B16" s="84"/>
      <c r="C16" s="84"/>
      <c r="D16" s="84" t="s">
        <v>284</v>
      </c>
      <c r="E16" s="64"/>
      <c r="F16" s="64"/>
      <c r="G16" s="64"/>
      <c r="H16" s="64"/>
      <c r="I16" s="64"/>
      <c r="J16" s="64"/>
      <c r="K16" s="64"/>
      <c r="L16" s="64"/>
      <c r="M16" s="64"/>
      <c r="N16" s="64"/>
      <c r="O16" s="64"/>
    </row>
    <row r="17" spans="1:15" x14ac:dyDescent="0.25">
      <c r="A17" s="84"/>
      <c r="B17" s="84"/>
      <c r="C17" s="84"/>
      <c r="D17" s="84"/>
      <c r="E17" s="64"/>
      <c r="F17" s="64"/>
      <c r="G17" s="64"/>
      <c r="H17" s="64"/>
      <c r="I17" s="64"/>
      <c r="J17" s="64"/>
      <c r="K17" s="64"/>
      <c r="L17" s="64"/>
      <c r="M17" s="64"/>
      <c r="N17" s="64"/>
      <c r="O17" s="64"/>
    </row>
    <row r="18" spans="1:15" x14ac:dyDescent="0.25">
      <c r="A18" s="84"/>
      <c r="B18" s="88"/>
      <c r="C18" s="88"/>
      <c r="D18" s="88"/>
      <c r="E18" s="64"/>
      <c r="F18" s="64"/>
      <c r="G18" s="64"/>
      <c r="H18" s="64"/>
      <c r="I18" s="64"/>
      <c r="J18" s="64"/>
      <c r="K18" s="64"/>
      <c r="L18" s="64"/>
      <c r="M18" s="64"/>
      <c r="N18" s="64"/>
      <c r="O18" s="64"/>
    </row>
    <row r="19" spans="1:15" x14ac:dyDescent="0.25">
      <c r="A19" s="84"/>
      <c r="B19" s="88"/>
      <c r="C19" s="88"/>
      <c r="D19" s="88"/>
      <c r="E19" s="64"/>
      <c r="F19" s="64"/>
      <c r="G19" s="64"/>
      <c r="H19" s="64"/>
      <c r="I19" s="64"/>
      <c r="J19" s="64"/>
      <c r="K19" s="64"/>
      <c r="L19" s="64"/>
      <c r="M19" s="64"/>
      <c r="N19" s="64"/>
      <c r="O19" s="64"/>
    </row>
    <row r="20" spans="1:15" x14ac:dyDescent="0.25">
      <c r="A20" s="84"/>
      <c r="B20" s="88"/>
      <c r="C20" s="88"/>
      <c r="D20" s="88"/>
      <c r="E20" s="64"/>
      <c r="F20" s="64"/>
      <c r="G20" s="64"/>
      <c r="H20" s="64"/>
      <c r="I20" s="64"/>
      <c r="J20" s="64"/>
      <c r="K20" s="64"/>
      <c r="L20" s="64"/>
      <c r="M20" s="64"/>
      <c r="N20" s="64"/>
      <c r="O20" s="64"/>
    </row>
    <row r="21" spans="1:15" x14ac:dyDescent="0.25">
      <c r="A21" s="84"/>
      <c r="B21" s="88"/>
      <c r="C21" s="88"/>
      <c r="D21" s="88"/>
      <c r="E21" s="64"/>
      <c r="F21" s="64"/>
      <c r="G21" s="64"/>
      <c r="H21" s="64"/>
      <c r="I21" s="64"/>
      <c r="J21" s="64"/>
      <c r="K21" s="64"/>
      <c r="L21" s="64"/>
      <c r="M21" s="64"/>
      <c r="N21" s="64"/>
      <c r="O21" s="64"/>
    </row>
    <row r="22" spans="1:15" ht="20.25" x14ac:dyDescent="0.25">
      <c r="A22" s="84"/>
      <c r="B22" s="84"/>
      <c r="C22" s="86"/>
      <c r="D22" s="86"/>
      <c r="E22" s="64"/>
      <c r="F22" s="64"/>
      <c r="G22" s="64"/>
      <c r="H22" s="64"/>
      <c r="I22" s="64"/>
      <c r="J22" s="64"/>
      <c r="K22" s="64"/>
      <c r="L22" s="64"/>
      <c r="M22" s="64"/>
      <c r="N22" s="64"/>
      <c r="O22" s="64"/>
    </row>
    <row r="23" spans="1:15" ht="20.25" x14ac:dyDescent="0.25">
      <c r="A23" s="84"/>
      <c r="B23" s="84"/>
      <c r="C23" s="86"/>
      <c r="D23" s="86"/>
      <c r="E23" s="64"/>
      <c r="F23" s="64"/>
      <c r="G23" s="64"/>
      <c r="H23" s="64"/>
      <c r="I23" s="64"/>
      <c r="J23" s="64"/>
      <c r="K23" s="64"/>
      <c r="L23" s="64"/>
      <c r="M23" s="64"/>
      <c r="N23" s="64"/>
      <c r="O23" s="64"/>
    </row>
    <row r="24" spans="1:15" ht="20.25" x14ac:dyDescent="0.25">
      <c r="A24" s="84"/>
      <c r="B24" s="84"/>
      <c r="C24" s="86"/>
      <c r="D24" s="86"/>
      <c r="E24" s="64"/>
      <c r="F24" s="64"/>
      <c r="G24" s="64"/>
      <c r="H24" s="64"/>
      <c r="I24" s="64"/>
      <c r="J24" s="64"/>
      <c r="K24" s="64"/>
      <c r="L24" s="64"/>
      <c r="M24" s="64"/>
      <c r="N24" s="64"/>
      <c r="O24" s="64"/>
    </row>
    <row r="25" spans="1:15" ht="20.25" x14ac:dyDescent="0.25">
      <c r="A25" s="84"/>
      <c r="B25" s="84"/>
      <c r="C25" s="86"/>
      <c r="D25" s="86"/>
      <c r="E25" s="64"/>
      <c r="F25" s="64"/>
      <c r="G25" s="64"/>
      <c r="H25" s="64"/>
      <c r="I25" s="64"/>
      <c r="J25" s="64"/>
      <c r="K25" s="64"/>
      <c r="L25" s="64"/>
      <c r="M25" s="64"/>
      <c r="N25" s="64"/>
      <c r="O25" s="64"/>
    </row>
    <row r="26" spans="1:15" ht="20.25" x14ac:dyDescent="0.25">
      <c r="A26" s="84"/>
      <c r="B26" s="84"/>
      <c r="C26" s="86"/>
      <c r="D26" s="86"/>
      <c r="E26" s="64"/>
      <c r="F26" s="64"/>
      <c r="G26" s="64"/>
      <c r="H26" s="64"/>
      <c r="I26" s="64"/>
      <c r="J26" s="64"/>
      <c r="K26" s="64"/>
      <c r="L26" s="64"/>
      <c r="M26" s="64"/>
      <c r="N26" s="64"/>
      <c r="O26" s="64"/>
    </row>
    <row r="27" spans="1:15" ht="20.25" x14ac:dyDescent="0.25">
      <c r="A27" s="84"/>
      <c r="B27" s="84"/>
      <c r="C27" s="86"/>
      <c r="D27" s="86"/>
      <c r="E27" s="64"/>
      <c r="F27" s="64"/>
      <c r="G27" s="64"/>
      <c r="H27" s="64"/>
      <c r="I27" s="64"/>
      <c r="J27" s="64"/>
      <c r="K27" s="64"/>
      <c r="L27" s="64"/>
      <c r="M27" s="64"/>
      <c r="N27" s="64"/>
      <c r="O27" s="64"/>
    </row>
    <row r="28" spans="1:15" ht="20.25" x14ac:dyDescent="0.25">
      <c r="A28" s="84"/>
      <c r="B28" s="84"/>
      <c r="C28" s="86"/>
      <c r="D28" s="86"/>
      <c r="E28" s="64"/>
      <c r="F28" s="64"/>
      <c r="G28" s="64"/>
      <c r="H28" s="64"/>
      <c r="I28" s="64"/>
      <c r="J28" s="64"/>
      <c r="K28" s="64"/>
      <c r="L28" s="64"/>
      <c r="M28" s="64"/>
      <c r="N28" s="64"/>
      <c r="O28" s="64"/>
    </row>
    <row r="29" spans="1:15" ht="20.25" x14ac:dyDescent="0.25">
      <c r="A29" s="84"/>
      <c r="B29" s="84"/>
      <c r="C29" s="86"/>
      <c r="D29" s="86"/>
      <c r="E29" s="64"/>
      <c r="F29" s="64"/>
      <c r="G29" s="64"/>
      <c r="H29" s="64"/>
      <c r="I29" s="64"/>
      <c r="J29" s="64"/>
      <c r="K29" s="64"/>
      <c r="L29" s="64"/>
      <c r="M29" s="64"/>
      <c r="N29" s="64"/>
      <c r="O29" s="64"/>
    </row>
    <row r="30" spans="1:15" ht="20.25" x14ac:dyDescent="0.25">
      <c r="A30" s="84"/>
      <c r="B30" s="84"/>
      <c r="C30" s="86"/>
      <c r="D30" s="86"/>
      <c r="E30" s="64"/>
      <c r="F30" s="64"/>
      <c r="G30" s="64"/>
      <c r="H30" s="64"/>
      <c r="I30" s="64"/>
      <c r="J30" s="64"/>
      <c r="K30" s="64"/>
      <c r="L30" s="64"/>
      <c r="M30" s="64"/>
      <c r="N30" s="64"/>
      <c r="O30" s="64"/>
    </row>
    <row r="31" spans="1:15" ht="20.25" x14ac:dyDescent="0.25">
      <c r="A31" s="84"/>
      <c r="B31" s="84"/>
      <c r="C31" s="86"/>
      <c r="D31" s="86"/>
      <c r="E31" s="64"/>
      <c r="F31" s="64"/>
      <c r="G31" s="64"/>
      <c r="H31" s="64"/>
      <c r="I31" s="64"/>
      <c r="J31" s="64"/>
      <c r="K31" s="64"/>
      <c r="L31" s="64"/>
      <c r="M31" s="64"/>
      <c r="N31" s="64"/>
      <c r="O31" s="64"/>
    </row>
    <row r="32" spans="1:15" ht="20.25" x14ac:dyDescent="0.25">
      <c r="A32" s="84"/>
      <c r="B32" s="84"/>
      <c r="C32" s="86"/>
      <c r="D32" s="86"/>
      <c r="E32" s="64"/>
      <c r="F32" s="64"/>
      <c r="G32" s="64"/>
      <c r="H32" s="64"/>
      <c r="I32" s="64"/>
      <c r="J32" s="64"/>
      <c r="K32" s="64"/>
      <c r="L32" s="64"/>
      <c r="M32" s="64"/>
      <c r="N32" s="64"/>
      <c r="O32" s="64"/>
    </row>
    <row r="33" spans="1:15" ht="20.25" x14ac:dyDescent="0.25">
      <c r="A33" s="84"/>
      <c r="B33" s="84"/>
      <c r="C33" s="86"/>
      <c r="D33" s="86"/>
      <c r="E33" s="64"/>
      <c r="F33" s="64"/>
      <c r="G33" s="64"/>
      <c r="H33" s="64"/>
      <c r="I33" s="64"/>
      <c r="J33" s="64"/>
      <c r="K33" s="64"/>
      <c r="L33" s="64"/>
      <c r="M33" s="64"/>
      <c r="N33" s="64"/>
      <c r="O33" s="64"/>
    </row>
    <row r="34" spans="1:15" ht="20.25" x14ac:dyDescent="0.25">
      <c r="A34" s="84"/>
      <c r="B34" s="84"/>
      <c r="C34" s="86"/>
      <c r="D34" s="86"/>
      <c r="E34" s="64"/>
      <c r="F34" s="64"/>
      <c r="G34" s="64"/>
      <c r="H34" s="64"/>
      <c r="I34" s="64"/>
      <c r="J34" s="64"/>
      <c r="K34" s="64"/>
      <c r="L34" s="64"/>
      <c r="M34" s="64"/>
      <c r="N34" s="64"/>
      <c r="O34" s="64"/>
    </row>
    <row r="35" spans="1:15" ht="20.25" x14ac:dyDescent="0.25">
      <c r="A35" s="84"/>
      <c r="B35" s="84"/>
      <c r="C35" s="86"/>
      <c r="D35" s="86"/>
      <c r="E35" s="64"/>
      <c r="F35" s="64"/>
      <c r="G35" s="64"/>
      <c r="H35" s="64"/>
      <c r="I35" s="64"/>
      <c r="J35" s="64"/>
      <c r="K35" s="64"/>
      <c r="L35" s="64"/>
      <c r="M35" s="64"/>
      <c r="N35" s="64"/>
      <c r="O35" s="64"/>
    </row>
    <row r="36" spans="1:15" ht="20.25" x14ac:dyDescent="0.25">
      <c r="A36" s="84"/>
      <c r="B36" s="84"/>
      <c r="C36" s="86"/>
      <c r="D36" s="86"/>
      <c r="E36" s="64"/>
      <c r="F36" s="64"/>
      <c r="G36" s="64"/>
      <c r="H36" s="64"/>
      <c r="I36" s="64"/>
      <c r="J36" s="64"/>
      <c r="K36" s="64"/>
      <c r="L36" s="64"/>
      <c r="M36" s="64"/>
      <c r="N36" s="64"/>
      <c r="O36" s="64"/>
    </row>
    <row r="37" spans="1:15" ht="20.25" x14ac:dyDescent="0.25">
      <c r="A37" s="84"/>
      <c r="B37" s="84"/>
      <c r="C37" s="86"/>
      <c r="D37" s="86"/>
      <c r="E37" s="64"/>
      <c r="F37" s="64"/>
      <c r="G37" s="64"/>
      <c r="H37" s="64"/>
      <c r="I37" s="64"/>
      <c r="J37" s="64"/>
      <c r="K37" s="64"/>
      <c r="L37" s="64"/>
      <c r="M37" s="64"/>
      <c r="N37" s="64"/>
      <c r="O37" s="64"/>
    </row>
    <row r="38" spans="1:15" ht="20.25" x14ac:dyDescent="0.25">
      <c r="A38" s="84"/>
      <c r="B38" s="84"/>
      <c r="C38" s="86"/>
      <c r="D38" s="86"/>
      <c r="E38" s="64"/>
      <c r="F38" s="64"/>
      <c r="G38" s="64"/>
      <c r="H38" s="64"/>
      <c r="I38" s="64"/>
      <c r="J38" s="64"/>
      <c r="K38" s="64"/>
      <c r="L38" s="64"/>
      <c r="M38" s="64"/>
      <c r="N38" s="64"/>
      <c r="O38" s="64"/>
    </row>
    <row r="39" spans="1:15" ht="20.25" x14ac:dyDescent="0.25">
      <c r="A39" s="84"/>
      <c r="B39" s="84"/>
      <c r="C39" s="86"/>
      <c r="D39" s="86"/>
      <c r="E39" s="64"/>
      <c r="F39" s="64"/>
      <c r="G39" s="64"/>
      <c r="H39" s="64"/>
      <c r="I39" s="64"/>
      <c r="J39" s="64"/>
      <c r="K39" s="64"/>
      <c r="L39" s="64"/>
      <c r="M39" s="64"/>
      <c r="N39" s="64"/>
      <c r="O39" s="64"/>
    </row>
    <row r="40" spans="1:15" ht="20.25" x14ac:dyDescent="0.25">
      <c r="A40" s="84"/>
      <c r="B40" s="84"/>
      <c r="C40" s="86"/>
      <c r="D40" s="86"/>
      <c r="E40" s="64"/>
      <c r="F40" s="64"/>
      <c r="G40" s="64"/>
      <c r="H40" s="64"/>
      <c r="I40" s="64"/>
      <c r="J40" s="64"/>
      <c r="K40" s="64"/>
      <c r="L40" s="64"/>
      <c r="M40" s="64"/>
      <c r="N40" s="64"/>
      <c r="O40" s="64"/>
    </row>
    <row r="41" spans="1:15" ht="20.25" x14ac:dyDescent="0.25">
      <c r="A41" s="84"/>
      <c r="B41" s="84"/>
      <c r="C41" s="86"/>
      <c r="D41" s="86"/>
      <c r="E41" s="64"/>
      <c r="F41" s="64"/>
      <c r="G41" s="64"/>
      <c r="H41" s="64"/>
      <c r="I41" s="64"/>
      <c r="J41" s="64"/>
      <c r="K41" s="64"/>
      <c r="L41" s="64"/>
      <c r="M41" s="64"/>
      <c r="N41" s="64"/>
      <c r="O41" s="64"/>
    </row>
    <row r="42" spans="1:15" ht="20.25" x14ac:dyDescent="0.25">
      <c r="A42" s="84"/>
      <c r="B42" s="84"/>
      <c r="C42" s="86"/>
      <c r="D42" s="86"/>
      <c r="E42" s="64"/>
      <c r="F42" s="64"/>
      <c r="G42" s="64"/>
      <c r="H42" s="64"/>
      <c r="I42" s="64"/>
      <c r="J42" s="64"/>
      <c r="K42" s="64"/>
      <c r="L42" s="64"/>
      <c r="M42" s="64"/>
      <c r="N42" s="64"/>
      <c r="O42" s="64"/>
    </row>
    <row r="43" spans="1:15" ht="20.25" x14ac:dyDescent="0.25">
      <c r="A43" s="84"/>
      <c r="B43" s="84"/>
      <c r="C43" s="86"/>
      <c r="D43" s="86"/>
      <c r="E43" s="64"/>
      <c r="F43" s="64"/>
      <c r="G43" s="64"/>
      <c r="H43" s="64"/>
      <c r="I43" s="64"/>
      <c r="J43" s="64"/>
      <c r="K43" s="64"/>
      <c r="L43" s="64"/>
      <c r="M43" s="64"/>
      <c r="N43" s="64"/>
      <c r="O43" s="64"/>
    </row>
    <row r="44" spans="1:15" ht="20.25" x14ac:dyDescent="0.25">
      <c r="A44" s="84"/>
      <c r="B44" s="84"/>
      <c r="C44" s="86"/>
      <c r="D44" s="86"/>
      <c r="E44" s="64"/>
      <c r="F44" s="64"/>
      <c r="G44" s="64"/>
      <c r="H44" s="64"/>
      <c r="I44" s="64"/>
      <c r="J44" s="64"/>
      <c r="K44" s="64"/>
      <c r="L44" s="64"/>
      <c r="M44" s="64"/>
      <c r="N44" s="64"/>
      <c r="O44" s="64"/>
    </row>
    <row r="45" spans="1:15" ht="20.25" x14ac:dyDescent="0.25">
      <c r="A45" s="84"/>
      <c r="B45" s="84"/>
      <c r="C45" s="86"/>
      <c r="D45" s="86"/>
      <c r="E45" s="64"/>
      <c r="F45" s="64"/>
      <c r="G45" s="64"/>
      <c r="H45" s="64"/>
      <c r="I45" s="64"/>
      <c r="J45" s="64"/>
      <c r="K45" s="64"/>
      <c r="L45" s="64"/>
      <c r="M45" s="64"/>
      <c r="N45" s="64"/>
      <c r="O45" s="64"/>
    </row>
    <row r="46" spans="1:15" ht="20.25" x14ac:dyDescent="0.25">
      <c r="A46" s="84"/>
      <c r="B46" s="84"/>
      <c r="C46" s="86"/>
      <c r="D46" s="86"/>
      <c r="E46" s="64"/>
      <c r="F46" s="64"/>
      <c r="G46" s="64"/>
      <c r="H46" s="64"/>
      <c r="I46" s="64"/>
      <c r="J46" s="64"/>
      <c r="K46" s="64"/>
      <c r="L46" s="64"/>
      <c r="M46" s="64"/>
      <c r="N46" s="64"/>
      <c r="O46" s="64"/>
    </row>
    <row r="47" spans="1:15" ht="20.25" x14ac:dyDescent="0.25">
      <c r="A47" s="84"/>
      <c r="B47" s="84"/>
      <c r="C47" s="86"/>
      <c r="D47" s="86"/>
      <c r="E47" s="64"/>
      <c r="F47" s="64"/>
      <c r="G47" s="64"/>
      <c r="H47" s="64"/>
      <c r="I47" s="64"/>
      <c r="J47" s="64"/>
      <c r="K47" s="64"/>
      <c r="L47" s="64"/>
      <c r="M47" s="64"/>
      <c r="N47" s="64"/>
      <c r="O47" s="64"/>
    </row>
    <row r="48" spans="1:15" ht="20.25" x14ac:dyDescent="0.25">
      <c r="A48" s="84"/>
      <c r="B48" s="84"/>
      <c r="C48" s="86"/>
      <c r="D48" s="86"/>
      <c r="E48" s="64"/>
      <c r="F48" s="64"/>
      <c r="G48" s="64"/>
      <c r="H48" s="64"/>
      <c r="I48" s="64"/>
      <c r="J48" s="64"/>
      <c r="K48" s="64"/>
      <c r="L48" s="64"/>
      <c r="M48" s="64"/>
      <c r="N48" s="64"/>
      <c r="O48" s="64"/>
    </row>
    <row r="49" spans="1:15" ht="20.25" x14ac:dyDescent="0.25">
      <c r="A49" s="84"/>
      <c r="B49" s="84"/>
      <c r="C49" s="86"/>
      <c r="D49" s="86"/>
      <c r="E49" s="64"/>
      <c r="F49" s="64"/>
      <c r="G49" s="64"/>
      <c r="H49" s="64"/>
      <c r="I49" s="64"/>
      <c r="J49" s="64"/>
      <c r="K49" s="64"/>
      <c r="L49" s="64"/>
      <c r="M49" s="64"/>
      <c r="N49" s="64"/>
      <c r="O49" s="64"/>
    </row>
    <row r="50" spans="1:15" ht="20.25" x14ac:dyDescent="0.25">
      <c r="A50" s="84"/>
      <c r="B50" s="84"/>
      <c r="C50" s="86"/>
      <c r="D50" s="86"/>
      <c r="E50" s="64"/>
      <c r="F50" s="64"/>
      <c r="G50" s="64"/>
      <c r="H50" s="64"/>
      <c r="I50" s="64"/>
      <c r="J50" s="64"/>
      <c r="K50" s="64"/>
      <c r="L50" s="64"/>
      <c r="M50" s="64"/>
      <c r="N50" s="64"/>
      <c r="O50" s="64"/>
    </row>
    <row r="51" spans="1:15" ht="20.25" x14ac:dyDescent="0.25">
      <c r="A51" s="84"/>
      <c r="B51" s="84"/>
      <c r="C51" s="86"/>
      <c r="D51" s="86"/>
      <c r="E51" s="64"/>
      <c r="F51" s="64"/>
      <c r="G51" s="64"/>
      <c r="H51" s="64"/>
      <c r="I51" s="64"/>
      <c r="J51" s="64"/>
      <c r="K51" s="64"/>
      <c r="L51" s="64"/>
      <c r="M51" s="64"/>
      <c r="N51" s="64"/>
      <c r="O51" s="64"/>
    </row>
    <row r="52" spans="1:15" ht="20.25" x14ac:dyDescent="0.25">
      <c r="A52" s="84"/>
      <c r="B52" s="15"/>
      <c r="C52" s="20"/>
      <c r="D52" s="20"/>
    </row>
    <row r="53" spans="1:15" ht="20.25" x14ac:dyDescent="0.25">
      <c r="A53" s="84"/>
      <c r="B53" s="15"/>
      <c r="C53" s="20"/>
      <c r="D53" s="20"/>
    </row>
    <row r="54" spans="1:15" ht="20.25" x14ac:dyDescent="0.25">
      <c r="A54" s="84"/>
      <c r="B54" s="15"/>
      <c r="C54" s="20"/>
      <c r="D54" s="20"/>
    </row>
    <row r="55" spans="1:15" ht="20.25" x14ac:dyDescent="0.25">
      <c r="A55" s="84"/>
      <c r="B55" s="15"/>
      <c r="C55" s="20"/>
      <c r="D55" s="20"/>
    </row>
    <row r="56" spans="1:15" ht="20.25" x14ac:dyDescent="0.25">
      <c r="A56" s="84"/>
      <c r="B56" s="15"/>
      <c r="C56" s="20"/>
      <c r="D56" s="20"/>
    </row>
    <row r="57" spans="1:15" ht="20.25" x14ac:dyDescent="0.25">
      <c r="A57" s="84"/>
      <c r="B57" s="15"/>
      <c r="C57" s="20"/>
      <c r="D57" s="20"/>
    </row>
    <row r="58" spans="1:15" ht="20.25" x14ac:dyDescent="0.25">
      <c r="A58" s="84"/>
      <c r="B58" s="15"/>
      <c r="C58" s="20"/>
      <c r="D58" s="20"/>
    </row>
    <row r="59" spans="1:15" ht="20.25" x14ac:dyDescent="0.25">
      <c r="A59" s="84"/>
      <c r="B59" s="15"/>
      <c r="C59" s="20"/>
      <c r="D59" s="20"/>
    </row>
    <row r="60" spans="1:15" ht="20.25" x14ac:dyDescent="0.25">
      <c r="A60" s="84"/>
      <c r="B60" s="15"/>
      <c r="C60" s="20"/>
      <c r="D60" s="20"/>
    </row>
    <row r="61" spans="1:15" ht="20.25" x14ac:dyDescent="0.25">
      <c r="A61" s="84"/>
      <c r="B61" s="15"/>
      <c r="C61" s="20"/>
      <c r="D61" s="20"/>
    </row>
    <row r="62" spans="1:15" ht="20.25" x14ac:dyDescent="0.25">
      <c r="A62" s="84"/>
      <c r="B62" s="15"/>
      <c r="C62" s="20"/>
      <c r="D62" s="20"/>
    </row>
    <row r="63" spans="1:15" ht="20.25" x14ac:dyDescent="0.25">
      <c r="A63" s="84"/>
      <c r="B63" s="15"/>
      <c r="C63" s="20"/>
      <c r="D63" s="20"/>
    </row>
    <row r="64" spans="1:15" ht="20.25" x14ac:dyDescent="0.25">
      <c r="A64" s="84"/>
      <c r="B64" s="15"/>
      <c r="C64" s="20"/>
      <c r="D64" s="20"/>
    </row>
    <row r="65" spans="1:4" ht="20.25" x14ac:dyDescent="0.25">
      <c r="A65" s="84"/>
      <c r="B65" s="15"/>
      <c r="C65" s="20"/>
      <c r="D65" s="20"/>
    </row>
    <row r="66" spans="1:4" ht="20.25" x14ac:dyDescent="0.25">
      <c r="A66" s="84"/>
      <c r="B66" s="15"/>
      <c r="C66" s="20"/>
      <c r="D66" s="20"/>
    </row>
    <row r="67" spans="1:4" ht="20.25" x14ac:dyDescent="0.25">
      <c r="A67" s="84"/>
      <c r="B67" s="15"/>
      <c r="C67" s="20"/>
      <c r="D67" s="20"/>
    </row>
    <row r="68" spans="1:4" ht="20.25" x14ac:dyDescent="0.25">
      <c r="A68" s="84"/>
      <c r="B68" s="15"/>
      <c r="C68" s="20"/>
      <c r="D68" s="20"/>
    </row>
    <row r="69" spans="1:4" ht="20.25" x14ac:dyDescent="0.25">
      <c r="A69" s="84"/>
      <c r="B69" s="15"/>
      <c r="C69" s="20"/>
      <c r="D69" s="20"/>
    </row>
    <row r="70" spans="1:4" ht="20.25" x14ac:dyDescent="0.25">
      <c r="A70" s="84"/>
      <c r="B70" s="15"/>
      <c r="C70" s="20"/>
      <c r="D70" s="20"/>
    </row>
    <row r="71" spans="1:4" ht="20.25" x14ac:dyDescent="0.25">
      <c r="A71" s="84"/>
      <c r="B71" s="15"/>
      <c r="C71" s="20"/>
      <c r="D71" s="20"/>
    </row>
    <row r="72" spans="1:4" ht="20.25" x14ac:dyDescent="0.25">
      <c r="A72" s="84"/>
      <c r="B72" s="15"/>
      <c r="C72" s="20"/>
      <c r="D72" s="20"/>
    </row>
    <row r="73" spans="1:4" ht="20.25" x14ac:dyDescent="0.25">
      <c r="A73" s="84"/>
      <c r="B73" s="15"/>
      <c r="C73" s="20"/>
      <c r="D73" s="20"/>
    </row>
    <row r="74" spans="1:4" ht="20.25" x14ac:dyDescent="0.25">
      <c r="A74" s="84"/>
      <c r="B74" s="15"/>
      <c r="C74" s="20"/>
      <c r="D74" s="20"/>
    </row>
    <row r="75" spans="1:4" ht="20.25" x14ac:dyDescent="0.25">
      <c r="A75" s="84"/>
      <c r="B75" s="15"/>
      <c r="C75" s="20"/>
      <c r="D75" s="20"/>
    </row>
    <row r="76" spans="1:4" ht="20.25" x14ac:dyDescent="0.25">
      <c r="A76" s="84"/>
      <c r="B76" s="15"/>
      <c r="C76" s="20"/>
      <c r="D76" s="20"/>
    </row>
    <row r="77" spans="1:4" ht="20.25" x14ac:dyDescent="0.25">
      <c r="A77" s="84"/>
      <c r="B77" s="15"/>
      <c r="C77" s="20"/>
      <c r="D77" s="20"/>
    </row>
    <row r="78" spans="1:4" ht="20.25" x14ac:dyDescent="0.25">
      <c r="A78" s="84"/>
      <c r="B78" s="15"/>
      <c r="C78" s="20"/>
      <c r="D78" s="20"/>
    </row>
    <row r="79" spans="1:4" ht="20.25" x14ac:dyDescent="0.25">
      <c r="A79" s="84"/>
      <c r="B79" s="15"/>
      <c r="C79" s="20"/>
      <c r="D79" s="20"/>
    </row>
    <row r="80" spans="1:4" ht="20.25" x14ac:dyDescent="0.25">
      <c r="A80" s="84"/>
      <c r="B80" s="15"/>
      <c r="C80" s="20"/>
      <c r="D80" s="20"/>
    </row>
    <row r="81" spans="1:4" ht="20.25" x14ac:dyDescent="0.25">
      <c r="A81" s="84"/>
      <c r="B81" s="15"/>
      <c r="C81" s="20"/>
      <c r="D81" s="20"/>
    </row>
    <row r="82" spans="1:4" ht="20.25" x14ac:dyDescent="0.25">
      <c r="A82" s="84"/>
      <c r="B82" s="15"/>
      <c r="C82" s="20"/>
      <c r="D82" s="20"/>
    </row>
    <row r="83" spans="1:4" ht="20.25" x14ac:dyDescent="0.25">
      <c r="A83" s="84"/>
      <c r="B83" s="15"/>
      <c r="C83" s="20"/>
      <c r="D83" s="20"/>
    </row>
    <row r="84" spans="1:4" ht="20.25" x14ac:dyDescent="0.25">
      <c r="A84" s="84"/>
      <c r="B84" s="15"/>
      <c r="C84" s="20"/>
      <c r="D84" s="20"/>
    </row>
    <row r="85" spans="1:4" ht="20.25" x14ac:dyDescent="0.25">
      <c r="A85" s="84"/>
      <c r="B85" s="15"/>
      <c r="C85" s="20"/>
      <c r="D85" s="20"/>
    </row>
    <row r="86" spans="1:4" ht="20.25" x14ac:dyDescent="0.25">
      <c r="A86" s="84"/>
      <c r="B86" s="15"/>
      <c r="C86" s="20"/>
      <c r="D86" s="20"/>
    </row>
    <row r="87" spans="1:4" ht="20.25" x14ac:dyDescent="0.25">
      <c r="A87" s="84"/>
      <c r="B87" s="15"/>
      <c r="C87" s="20"/>
      <c r="D87" s="20"/>
    </row>
    <row r="88" spans="1:4" ht="20.25" x14ac:dyDescent="0.25">
      <c r="A88" s="84"/>
      <c r="B88" s="15"/>
      <c r="C88" s="20"/>
      <c r="D88" s="20"/>
    </row>
    <row r="89" spans="1:4" ht="20.25" x14ac:dyDescent="0.25">
      <c r="A89" s="84"/>
      <c r="B89" s="15"/>
      <c r="C89" s="20"/>
      <c r="D89" s="20"/>
    </row>
    <row r="90" spans="1:4" ht="20.25" x14ac:dyDescent="0.25">
      <c r="A90" s="84"/>
      <c r="B90" s="15"/>
      <c r="C90" s="20"/>
      <c r="D90" s="20"/>
    </row>
    <row r="91" spans="1:4" ht="20.25" x14ac:dyDescent="0.25">
      <c r="A91" s="84"/>
      <c r="B91" s="15"/>
      <c r="C91" s="20"/>
      <c r="D91" s="20"/>
    </row>
    <row r="92" spans="1:4" ht="20.25" x14ac:dyDescent="0.25">
      <c r="A92" s="84"/>
      <c r="B92" s="15"/>
      <c r="C92" s="20"/>
      <c r="D92" s="20"/>
    </row>
    <row r="93" spans="1:4" ht="20.25" x14ac:dyDescent="0.25">
      <c r="A93" s="84"/>
      <c r="B93" s="15"/>
      <c r="C93" s="20"/>
      <c r="D93" s="20"/>
    </row>
    <row r="94" spans="1:4" ht="20.25" x14ac:dyDescent="0.25">
      <c r="A94" s="84"/>
      <c r="B94" s="15"/>
      <c r="C94" s="20"/>
      <c r="D94" s="20"/>
    </row>
    <row r="95" spans="1:4" ht="20.25" x14ac:dyDescent="0.25">
      <c r="A95" s="84"/>
      <c r="B95" s="15"/>
      <c r="C95" s="20"/>
      <c r="D95" s="20"/>
    </row>
    <row r="96" spans="1:4" ht="20.25" x14ac:dyDescent="0.25">
      <c r="A96" s="84"/>
      <c r="B96" s="15"/>
      <c r="C96" s="20"/>
      <c r="D96" s="20"/>
    </row>
    <row r="97" spans="1:4" ht="20.25" x14ac:dyDescent="0.25">
      <c r="A97" s="84"/>
      <c r="B97" s="15"/>
      <c r="C97" s="20"/>
      <c r="D97" s="20"/>
    </row>
    <row r="98" spans="1:4" ht="20.25" x14ac:dyDescent="0.25">
      <c r="A98" s="84"/>
      <c r="B98" s="15"/>
      <c r="C98" s="20"/>
      <c r="D98" s="20"/>
    </row>
    <row r="99" spans="1:4" ht="20.25" x14ac:dyDescent="0.25">
      <c r="A99" s="84"/>
      <c r="B99" s="15"/>
      <c r="C99" s="20"/>
      <c r="D99" s="20"/>
    </row>
    <row r="100" spans="1:4" ht="20.25" x14ac:dyDescent="0.25">
      <c r="A100" s="84"/>
      <c r="B100" s="15"/>
      <c r="C100" s="20"/>
      <c r="D100" s="20"/>
    </row>
    <row r="101" spans="1:4" ht="20.25" x14ac:dyDescent="0.25">
      <c r="A101" s="84"/>
      <c r="B101" s="15"/>
      <c r="C101" s="20"/>
      <c r="D101" s="20"/>
    </row>
    <row r="102" spans="1:4" ht="20.25" x14ac:dyDescent="0.25">
      <c r="A102" s="84"/>
      <c r="B102" s="15"/>
      <c r="C102" s="20"/>
      <c r="D102" s="20"/>
    </row>
    <row r="103" spans="1:4" ht="20.25" x14ac:dyDescent="0.25">
      <c r="A103" s="84"/>
      <c r="B103" s="15"/>
      <c r="C103" s="20"/>
      <c r="D103" s="20"/>
    </row>
    <row r="104" spans="1:4" ht="20.25" x14ac:dyDescent="0.25">
      <c r="A104" s="84"/>
      <c r="B104" s="15"/>
      <c r="C104" s="20"/>
      <c r="D104" s="20"/>
    </row>
    <row r="105" spans="1:4" ht="20.25" x14ac:dyDescent="0.25">
      <c r="A105" s="84"/>
      <c r="B105" s="15"/>
      <c r="C105" s="20"/>
      <c r="D105" s="20"/>
    </row>
    <row r="106" spans="1:4" ht="20.25" x14ac:dyDescent="0.25">
      <c r="A106" s="84"/>
      <c r="B106" s="15"/>
      <c r="C106" s="20"/>
      <c r="D106" s="20"/>
    </row>
    <row r="107" spans="1:4" ht="20.25" x14ac:dyDescent="0.25">
      <c r="A107" s="84"/>
      <c r="B107" s="15"/>
      <c r="C107" s="20"/>
      <c r="D107" s="20"/>
    </row>
    <row r="108" spans="1:4" ht="20.25" x14ac:dyDescent="0.25">
      <c r="A108" s="84"/>
      <c r="B108" s="15"/>
      <c r="C108" s="20"/>
      <c r="D108" s="20"/>
    </row>
    <row r="109" spans="1:4" ht="20.25" x14ac:dyDescent="0.25">
      <c r="A109" s="84"/>
      <c r="B109" s="15"/>
      <c r="C109" s="20"/>
      <c r="D109" s="20"/>
    </row>
    <row r="110" spans="1:4" ht="20.25" x14ac:dyDescent="0.25">
      <c r="A110" s="84"/>
      <c r="B110" s="15"/>
      <c r="C110" s="20"/>
      <c r="D110" s="20"/>
    </row>
    <row r="111" spans="1:4" ht="20.25" x14ac:dyDescent="0.25">
      <c r="A111" s="84"/>
      <c r="B111" s="15"/>
      <c r="C111" s="20"/>
      <c r="D111" s="20"/>
    </row>
    <row r="112" spans="1:4" ht="20.25" x14ac:dyDescent="0.25">
      <c r="A112" s="84"/>
      <c r="B112" s="15"/>
      <c r="C112" s="20"/>
      <c r="D112" s="20"/>
    </row>
    <row r="113" spans="1:4" ht="20.25" x14ac:dyDescent="0.25">
      <c r="A113" s="84"/>
      <c r="B113" s="15"/>
      <c r="C113" s="20"/>
      <c r="D113" s="20"/>
    </row>
    <row r="114" spans="1:4" ht="20.25" x14ac:dyDescent="0.25">
      <c r="A114" s="84"/>
      <c r="B114" s="15"/>
      <c r="C114" s="20"/>
      <c r="D114" s="20"/>
    </row>
    <row r="115" spans="1:4" ht="20.25" x14ac:dyDescent="0.25">
      <c r="A115" s="84"/>
      <c r="B115" s="15"/>
      <c r="C115" s="20"/>
      <c r="D115" s="20"/>
    </row>
    <row r="116" spans="1:4" ht="20.25" x14ac:dyDescent="0.25">
      <c r="A116" s="84"/>
      <c r="B116" s="15"/>
      <c r="C116" s="20"/>
      <c r="D116" s="20"/>
    </row>
    <row r="117" spans="1:4" ht="20.25" x14ac:dyDescent="0.25">
      <c r="A117" s="84"/>
      <c r="B117" s="15"/>
      <c r="C117" s="20"/>
      <c r="D117" s="20"/>
    </row>
    <row r="118" spans="1:4" ht="20.25" x14ac:dyDescent="0.25">
      <c r="A118" s="84"/>
      <c r="B118" s="15"/>
      <c r="C118" s="20"/>
      <c r="D118" s="20"/>
    </row>
    <row r="119" spans="1:4" ht="20.25" x14ac:dyDescent="0.25">
      <c r="A119" s="84"/>
      <c r="B119" s="15"/>
      <c r="C119" s="20"/>
      <c r="D119" s="20"/>
    </row>
    <row r="120" spans="1:4" ht="20.25" x14ac:dyDescent="0.25">
      <c r="A120" s="84"/>
      <c r="B120" s="15"/>
      <c r="C120" s="20"/>
      <c r="D120" s="20"/>
    </row>
    <row r="121" spans="1:4" ht="20.25" x14ac:dyDescent="0.25">
      <c r="A121" s="84"/>
      <c r="B121" s="15"/>
      <c r="C121" s="20"/>
      <c r="D121" s="20"/>
    </row>
    <row r="122" spans="1:4" ht="20.25" x14ac:dyDescent="0.25">
      <c r="A122" s="84"/>
      <c r="B122" s="15"/>
      <c r="C122" s="20"/>
      <c r="D122" s="20"/>
    </row>
    <row r="123" spans="1:4" ht="20.25" x14ac:dyDescent="0.25">
      <c r="A123" s="84"/>
      <c r="B123" s="15"/>
      <c r="C123" s="20"/>
      <c r="D123" s="20"/>
    </row>
    <row r="124" spans="1:4" ht="20.25" x14ac:dyDescent="0.25">
      <c r="A124" s="84"/>
      <c r="B124" s="15"/>
      <c r="C124" s="20"/>
      <c r="D124" s="20"/>
    </row>
    <row r="125" spans="1:4" ht="20.25" x14ac:dyDescent="0.25">
      <c r="A125" s="84"/>
      <c r="B125" s="15"/>
      <c r="C125" s="20"/>
      <c r="D125" s="20"/>
    </row>
    <row r="126" spans="1:4" ht="20.25" x14ac:dyDescent="0.25">
      <c r="A126" s="84"/>
      <c r="B126" s="15"/>
      <c r="C126" s="20"/>
      <c r="D126" s="20"/>
    </row>
    <row r="127" spans="1:4" ht="20.25" x14ac:dyDescent="0.25">
      <c r="A127" s="84"/>
      <c r="B127" s="15"/>
      <c r="C127" s="20"/>
      <c r="D127" s="20"/>
    </row>
    <row r="128" spans="1:4" ht="20.25" x14ac:dyDescent="0.25">
      <c r="A128" s="84"/>
      <c r="B128" s="15"/>
      <c r="C128" s="20"/>
      <c r="D128" s="20"/>
    </row>
    <row r="129" spans="1:4" ht="20.25" x14ac:dyDescent="0.25">
      <c r="A129" s="84"/>
      <c r="B129" s="15"/>
      <c r="C129" s="20"/>
      <c r="D129" s="20"/>
    </row>
    <row r="130" spans="1:4" ht="20.25" x14ac:dyDescent="0.25">
      <c r="A130" s="84"/>
      <c r="B130" s="15"/>
      <c r="C130" s="20"/>
      <c r="D130" s="20"/>
    </row>
    <row r="131" spans="1:4" ht="20.25" x14ac:dyDescent="0.25">
      <c r="A131" s="84"/>
      <c r="B131" s="15"/>
      <c r="C131" s="20"/>
      <c r="D131" s="20"/>
    </row>
    <row r="132" spans="1:4" ht="20.25" x14ac:dyDescent="0.25">
      <c r="A132" s="84"/>
      <c r="B132" s="15"/>
      <c r="C132" s="20"/>
      <c r="D132" s="20"/>
    </row>
    <row r="133" spans="1:4" ht="20.25" x14ac:dyDescent="0.25">
      <c r="A133" s="84"/>
      <c r="B133" s="15"/>
      <c r="C133" s="20"/>
      <c r="D133" s="20"/>
    </row>
    <row r="134" spans="1:4" ht="20.25" x14ac:dyDescent="0.25">
      <c r="A134" s="84"/>
      <c r="B134" s="15"/>
      <c r="C134" s="20"/>
      <c r="D134" s="20"/>
    </row>
    <row r="135" spans="1:4" ht="20.25" x14ac:dyDescent="0.25">
      <c r="A135" s="84"/>
      <c r="B135" s="15"/>
      <c r="C135" s="20"/>
      <c r="D135" s="20"/>
    </row>
    <row r="136" spans="1:4" ht="20.25" x14ac:dyDescent="0.25">
      <c r="A136" s="84"/>
      <c r="B136" s="15"/>
      <c r="C136" s="20"/>
      <c r="D136" s="20"/>
    </row>
    <row r="137" spans="1:4" ht="20.25" x14ac:dyDescent="0.25">
      <c r="A137" s="84"/>
      <c r="B137" s="15"/>
      <c r="C137" s="20"/>
      <c r="D137" s="20"/>
    </row>
    <row r="138" spans="1:4" ht="20.25" x14ac:dyDescent="0.25">
      <c r="A138" s="84"/>
      <c r="B138" s="15"/>
      <c r="C138" s="20"/>
      <c r="D138" s="20"/>
    </row>
    <row r="139" spans="1:4" ht="20.25" x14ac:dyDescent="0.25">
      <c r="A139" s="84"/>
      <c r="B139" s="15"/>
      <c r="C139" s="20"/>
      <c r="D139" s="20"/>
    </row>
    <row r="140" spans="1:4" ht="20.25" x14ac:dyDescent="0.25">
      <c r="A140" s="84"/>
      <c r="B140" s="15"/>
      <c r="C140" s="20"/>
      <c r="D140" s="20"/>
    </row>
    <row r="141" spans="1:4" ht="20.25" x14ac:dyDescent="0.25">
      <c r="A141" s="84"/>
      <c r="B141" s="15"/>
      <c r="C141" s="20"/>
      <c r="D141" s="20"/>
    </row>
    <row r="142" spans="1:4" ht="20.25" x14ac:dyDescent="0.25">
      <c r="A142" s="84"/>
      <c r="B142" s="15"/>
      <c r="C142" s="20"/>
      <c r="D142" s="20"/>
    </row>
    <row r="143" spans="1:4" ht="20.25" x14ac:dyDescent="0.25">
      <c r="A143" s="84"/>
      <c r="B143" s="15"/>
      <c r="C143" s="20"/>
      <c r="D143" s="20"/>
    </row>
    <row r="144" spans="1:4" ht="20.25" x14ac:dyDescent="0.25">
      <c r="A144" s="84"/>
      <c r="B144" s="15"/>
      <c r="C144" s="20"/>
      <c r="D144" s="20"/>
    </row>
    <row r="145" spans="1:4" ht="20.25" x14ac:dyDescent="0.25">
      <c r="A145" s="84"/>
      <c r="B145" s="15"/>
      <c r="C145" s="20"/>
      <c r="D145" s="20"/>
    </row>
    <row r="146" spans="1:4" ht="20.25" x14ac:dyDescent="0.25">
      <c r="A146" s="84"/>
      <c r="B146" s="15"/>
      <c r="C146" s="20"/>
      <c r="D146" s="20"/>
    </row>
    <row r="147" spans="1:4" ht="20.25" x14ac:dyDescent="0.25">
      <c r="A147" s="84"/>
      <c r="B147" s="15"/>
      <c r="C147" s="20"/>
      <c r="D147" s="20"/>
    </row>
    <row r="148" spans="1:4" ht="20.25" x14ac:dyDescent="0.25">
      <c r="A148" s="84"/>
      <c r="B148" s="15"/>
      <c r="C148" s="20"/>
      <c r="D148" s="20"/>
    </row>
    <row r="149" spans="1:4" ht="20.25" x14ac:dyDescent="0.25">
      <c r="A149" s="84"/>
      <c r="B149" s="15"/>
      <c r="C149" s="20"/>
      <c r="D149" s="20"/>
    </row>
    <row r="150" spans="1:4" ht="20.25" x14ac:dyDescent="0.25">
      <c r="A150" s="84"/>
      <c r="B150" s="15"/>
      <c r="C150" s="20"/>
      <c r="D150" s="20"/>
    </row>
    <row r="151" spans="1:4" ht="20.25" x14ac:dyDescent="0.25">
      <c r="A151" s="84"/>
      <c r="B151" s="15"/>
      <c r="C151" s="20"/>
      <c r="D151" s="20"/>
    </row>
    <row r="152" spans="1:4" ht="20.25" x14ac:dyDescent="0.25">
      <c r="A152" s="84"/>
      <c r="B152" s="15"/>
      <c r="C152" s="20"/>
      <c r="D152" s="20"/>
    </row>
    <row r="153" spans="1:4" ht="20.25" x14ac:dyDescent="0.25">
      <c r="A153" s="84"/>
      <c r="B153" s="15"/>
      <c r="C153" s="20"/>
      <c r="D153" s="20"/>
    </row>
    <row r="154" spans="1:4" ht="20.25" x14ac:dyDescent="0.25">
      <c r="A154" s="84"/>
      <c r="B154" s="15"/>
      <c r="C154" s="20"/>
      <c r="D154" s="20"/>
    </row>
    <row r="155" spans="1:4" ht="20.25" x14ac:dyDescent="0.25">
      <c r="A155" s="84"/>
      <c r="B155" s="15"/>
      <c r="C155" s="20"/>
      <c r="D155" s="20"/>
    </row>
    <row r="156" spans="1:4" ht="20.25" x14ac:dyDescent="0.25">
      <c r="A156" s="84"/>
      <c r="B156" s="15"/>
      <c r="C156" s="20"/>
      <c r="D156" s="20"/>
    </row>
    <row r="157" spans="1:4" ht="20.25" x14ac:dyDescent="0.25">
      <c r="A157" s="84"/>
      <c r="B157" s="15"/>
      <c r="C157" s="20"/>
      <c r="D157" s="20"/>
    </row>
    <row r="158" spans="1:4" ht="20.25" x14ac:dyDescent="0.25">
      <c r="A158" s="84"/>
      <c r="B158" s="15"/>
      <c r="C158" s="20"/>
      <c r="D158" s="20"/>
    </row>
    <row r="159" spans="1:4" ht="20.25" x14ac:dyDescent="0.25">
      <c r="A159" s="84"/>
      <c r="B159" s="15"/>
      <c r="C159" s="20"/>
      <c r="D159" s="20"/>
    </row>
    <row r="160" spans="1:4" ht="20.25" x14ac:dyDescent="0.25">
      <c r="A160" s="84"/>
      <c r="B160" s="15"/>
      <c r="C160" s="20"/>
      <c r="D160" s="20"/>
    </row>
    <row r="161" spans="1:4" ht="20.25" x14ac:dyDescent="0.25">
      <c r="A161" s="84"/>
      <c r="B161" s="15"/>
      <c r="C161" s="20"/>
      <c r="D161" s="20"/>
    </row>
    <row r="162" spans="1:4" ht="20.25" x14ac:dyDescent="0.25">
      <c r="A162" s="84"/>
      <c r="B162" s="15"/>
      <c r="C162" s="20"/>
      <c r="D162" s="20"/>
    </row>
    <row r="163" spans="1:4" ht="20.25" x14ac:dyDescent="0.25">
      <c r="A163" s="84"/>
      <c r="B163" s="15"/>
      <c r="C163" s="20"/>
      <c r="D163" s="20"/>
    </row>
    <row r="164" spans="1:4" ht="20.25" x14ac:dyDescent="0.25">
      <c r="A164" s="84"/>
      <c r="B164" s="15"/>
      <c r="C164" s="20"/>
      <c r="D164" s="20"/>
    </row>
    <row r="165" spans="1:4" ht="20.25" x14ac:dyDescent="0.25">
      <c r="A165" s="84"/>
      <c r="B165" s="15"/>
      <c r="C165" s="20"/>
      <c r="D165" s="20"/>
    </row>
    <row r="166" spans="1:4" ht="20.25" x14ac:dyDescent="0.25">
      <c r="A166" s="84"/>
      <c r="B166" s="15"/>
      <c r="C166" s="20"/>
      <c r="D166" s="20"/>
    </row>
    <row r="167" spans="1:4" ht="20.25" x14ac:dyDescent="0.25">
      <c r="A167" s="84"/>
      <c r="B167" s="15"/>
      <c r="C167" s="20"/>
      <c r="D167" s="20"/>
    </row>
    <row r="168" spans="1:4" ht="20.25" x14ac:dyDescent="0.25">
      <c r="A168" s="84"/>
      <c r="B168" s="15"/>
      <c r="C168" s="20"/>
      <c r="D168" s="20"/>
    </row>
    <row r="169" spans="1:4" ht="20.25" x14ac:dyDescent="0.25">
      <c r="A169" s="84"/>
      <c r="B169" s="15"/>
      <c r="C169" s="20"/>
      <c r="D169" s="20"/>
    </row>
    <row r="170" spans="1:4" ht="20.25" x14ac:dyDescent="0.25">
      <c r="A170" s="84"/>
      <c r="B170" s="15"/>
      <c r="C170" s="20"/>
      <c r="D170" s="20"/>
    </row>
    <row r="171" spans="1:4" ht="20.25" x14ac:dyDescent="0.25">
      <c r="A171" s="84"/>
      <c r="B171" s="15"/>
      <c r="C171" s="20"/>
      <c r="D171" s="20"/>
    </row>
    <row r="172" spans="1:4" ht="20.25" x14ac:dyDescent="0.25">
      <c r="A172" s="84"/>
      <c r="B172" s="15"/>
      <c r="C172" s="20"/>
      <c r="D172" s="20"/>
    </row>
    <row r="173" spans="1:4" ht="20.25" x14ac:dyDescent="0.25">
      <c r="A173" s="84"/>
      <c r="B173" s="15"/>
      <c r="C173" s="20"/>
      <c r="D173" s="20"/>
    </row>
    <row r="174" spans="1:4" ht="20.25" x14ac:dyDescent="0.25">
      <c r="A174" s="84"/>
      <c r="B174" s="15"/>
      <c r="C174" s="20"/>
      <c r="D174" s="20"/>
    </row>
    <row r="175" spans="1:4" ht="20.25" x14ac:dyDescent="0.25">
      <c r="A175" s="84"/>
      <c r="B175" s="15"/>
      <c r="C175" s="20"/>
      <c r="D175" s="20"/>
    </row>
    <row r="176" spans="1:4" ht="20.25" x14ac:dyDescent="0.25">
      <c r="A176" s="84"/>
      <c r="B176" s="15"/>
      <c r="C176" s="20"/>
      <c r="D176" s="20"/>
    </row>
    <row r="177" spans="1:4" ht="20.25" x14ac:dyDescent="0.25">
      <c r="A177" s="84"/>
      <c r="B177" s="15"/>
      <c r="C177" s="20"/>
      <c r="D177" s="20"/>
    </row>
    <row r="178" spans="1:4" ht="20.25" x14ac:dyDescent="0.25">
      <c r="A178" s="84"/>
      <c r="B178" s="15"/>
      <c r="C178" s="20"/>
      <c r="D178" s="20"/>
    </row>
    <row r="179" spans="1:4" ht="20.25" x14ac:dyDescent="0.25">
      <c r="A179" s="84"/>
      <c r="B179" s="15"/>
      <c r="C179" s="20"/>
      <c r="D179" s="20"/>
    </row>
    <row r="180" spans="1:4" ht="20.25" x14ac:dyDescent="0.25">
      <c r="A180" s="84"/>
      <c r="B180" s="15"/>
      <c r="C180" s="20"/>
      <c r="D180" s="20"/>
    </row>
    <row r="181" spans="1:4" ht="20.25" x14ac:dyDescent="0.25">
      <c r="A181" s="84"/>
      <c r="B181" s="15"/>
      <c r="C181" s="20"/>
      <c r="D181" s="20"/>
    </row>
    <row r="182" spans="1:4" ht="20.25" x14ac:dyDescent="0.25">
      <c r="A182" s="84"/>
      <c r="B182" s="15"/>
      <c r="C182" s="20"/>
      <c r="D182" s="20"/>
    </row>
    <row r="183" spans="1:4" ht="20.25" x14ac:dyDescent="0.25">
      <c r="A183" s="84"/>
      <c r="B183" s="15"/>
      <c r="C183" s="20"/>
      <c r="D183" s="20"/>
    </row>
    <row r="184" spans="1:4" ht="20.25" x14ac:dyDescent="0.25">
      <c r="A184" s="84"/>
      <c r="B184" s="15"/>
      <c r="C184" s="20"/>
      <c r="D184" s="20"/>
    </row>
    <row r="185" spans="1:4" ht="20.25" x14ac:dyDescent="0.25">
      <c r="A185" s="84"/>
      <c r="B185" s="15"/>
      <c r="C185" s="20"/>
      <c r="D185" s="20"/>
    </row>
    <row r="186" spans="1:4" ht="20.25" x14ac:dyDescent="0.25">
      <c r="A186" s="84"/>
      <c r="B186" s="15"/>
      <c r="C186" s="20"/>
      <c r="D186" s="20"/>
    </row>
    <row r="187" spans="1:4" ht="20.25" x14ac:dyDescent="0.25">
      <c r="A187" s="84"/>
      <c r="B187" s="15"/>
      <c r="C187" s="20"/>
      <c r="D187" s="20"/>
    </row>
    <row r="188" spans="1:4" ht="20.25" x14ac:dyDescent="0.25">
      <c r="A188" s="84"/>
      <c r="B188" s="15"/>
      <c r="C188" s="20"/>
      <c r="D188" s="20"/>
    </row>
    <row r="189" spans="1:4" ht="20.25" x14ac:dyDescent="0.25">
      <c r="A189" s="84"/>
      <c r="B189" s="15"/>
      <c r="C189" s="20"/>
      <c r="D189" s="20"/>
    </row>
    <row r="190" spans="1:4" ht="20.25" x14ac:dyDescent="0.25">
      <c r="A190" s="84"/>
      <c r="B190" s="15"/>
      <c r="C190" s="20"/>
      <c r="D190" s="20"/>
    </row>
    <row r="191" spans="1:4" ht="20.25" x14ac:dyDescent="0.25">
      <c r="A191" s="84"/>
      <c r="B191" s="15"/>
      <c r="C191" s="20"/>
      <c r="D191" s="20"/>
    </row>
    <row r="192" spans="1:4" ht="20.25" x14ac:dyDescent="0.25">
      <c r="A192" s="84"/>
      <c r="B192" s="15"/>
      <c r="C192" s="20"/>
      <c r="D192" s="20"/>
    </row>
    <row r="193" spans="1:4" ht="20.25" x14ac:dyDescent="0.25">
      <c r="A193" s="84"/>
      <c r="B193" s="15"/>
      <c r="C193" s="20"/>
      <c r="D193" s="20"/>
    </row>
    <row r="194" spans="1:4" ht="20.25" x14ac:dyDescent="0.25">
      <c r="A194" s="84"/>
      <c r="B194" s="15"/>
      <c r="C194" s="20"/>
      <c r="D194" s="20"/>
    </row>
    <row r="195" spans="1:4" ht="20.25" x14ac:dyDescent="0.25">
      <c r="A195" s="84"/>
      <c r="B195" s="15"/>
      <c r="C195" s="20"/>
      <c r="D195" s="20"/>
    </row>
    <row r="196" spans="1:4" ht="20.25" x14ac:dyDescent="0.25">
      <c r="A196" s="84"/>
      <c r="B196" s="15"/>
      <c r="C196" s="20"/>
      <c r="D196" s="20"/>
    </row>
    <row r="197" spans="1:4" ht="20.25" x14ac:dyDescent="0.25">
      <c r="A197" s="84"/>
      <c r="B197" s="15"/>
      <c r="C197" s="20"/>
      <c r="D197" s="20"/>
    </row>
    <row r="198" spans="1:4" ht="20.25" x14ac:dyDescent="0.25">
      <c r="A198" s="84"/>
      <c r="B198" s="15"/>
      <c r="C198" s="20"/>
      <c r="D198" s="20"/>
    </row>
    <row r="199" spans="1:4" ht="20.25" x14ac:dyDescent="0.25">
      <c r="A199" s="84"/>
      <c r="B199" s="15"/>
      <c r="C199" s="20"/>
      <c r="D199" s="20"/>
    </row>
    <row r="200" spans="1:4" ht="20.25" x14ac:dyDescent="0.25">
      <c r="A200" s="84"/>
      <c r="B200" s="15"/>
      <c r="C200" s="20"/>
      <c r="D200" s="20"/>
    </row>
    <row r="201" spans="1:4" ht="20.25" x14ac:dyDescent="0.25">
      <c r="A201" s="84"/>
      <c r="B201" s="15"/>
      <c r="C201" s="20"/>
      <c r="D201" s="20"/>
    </row>
    <row r="202" spans="1:4" ht="20.25" x14ac:dyDescent="0.25">
      <c r="A202" s="84"/>
      <c r="B202" s="15"/>
      <c r="C202" s="20"/>
      <c r="D202" s="20"/>
    </row>
    <row r="203" spans="1:4" ht="20.25" x14ac:dyDescent="0.25">
      <c r="A203" s="84"/>
      <c r="B203" s="15"/>
      <c r="C203" s="20"/>
      <c r="D203" s="20"/>
    </row>
    <row r="204" spans="1:4" ht="20.25" x14ac:dyDescent="0.25">
      <c r="A204" s="84"/>
      <c r="B204" s="15"/>
      <c r="C204" s="20"/>
      <c r="D204" s="20"/>
    </row>
    <row r="205" spans="1:4" ht="20.25" x14ac:dyDescent="0.25">
      <c r="A205" s="84"/>
      <c r="B205" s="15"/>
      <c r="C205" s="20"/>
      <c r="D205" s="20"/>
    </row>
    <row r="206" spans="1:4" ht="20.25" x14ac:dyDescent="0.25">
      <c r="A206" s="84"/>
      <c r="B206" s="15"/>
      <c r="C206" s="20"/>
      <c r="D206" s="20"/>
    </row>
    <row r="207" spans="1:4" ht="20.25" x14ac:dyDescent="0.25">
      <c r="A207" s="84"/>
      <c r="B207" s="15"/>
      <c r="C207" s="20"/>
      <c r="D207" s="20"/>
    </row>
    <row r="208" spans="1:4" x14ac:dyDescent="0.25">
      <c r="A208" s="64"/>
      <c r="B208" s="15"/>
      <c r="C208" s="15"/>
      <c r="D208" s="15"/>
    </row>
    <row r="209" spans="1:8" ht="20.25" x14ac:dyDescent="0.25">
      <c r="A209" s="64"/>
      <c r="B209" s="16" t="s">
        <v>87</v>
      </c>
      <c r="C209" s="16" t="s">
        <v>141</v>
      </c>
      <c r="D209" s="19" t="s">
        <v>87</v>
      </c>
      <c r="E209" s="19" t="s">
        <v>141</v>
      </c>
    </row>
    <row r="210" spans="1:8" ht="21" x14ac:dyDescent="0.35">
      <c r="A210" s="64"/>
      <c r="B210" s="17" t="s">
        <v>89</v>
      </c>
      <c r="C210" s="17"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64"/>
      <c r="B211" s="17" t="s">
        <v>89</v>
      </c>
      <c r="C211" s="17" t="s">
        <v>92</v>
      </c>
      <c r="E211" t="s">
        <v>57</v>
      </c>
      <c r="F211" t="str">
        <f t="shared" ref="F211:F221" si="0">IF(NOT(ISBLANK(D211)),D211,IF(NOT(ISBLANK(E211)),"     "&amp;E211,FALSE))</f>
        <v xml:space="preserve">     Afectación menor a 10 SMLMV .</v>
      </c>
    </row>
    <row r="212" spans="1:8" ht="21" x14ac:dyDescent="0.35">
      <c r="A212" s="64"/>
      <c r="B212" s="17" t="s">
        <v>89</v>
      </c>
      <c r="C212" s="17" t="s">
        <v>93</v>
      </c>
      <c r="E212" t="s">
        <v>92</v>
      </c>
      <c r="F212" t="str">
        <f t="shared" si="0"/>
        <v xml:space="preserve">     Entre 10 y 50 SMLMV </v>
      </c>
    </row>
    <row r="213" spans="1:8" ht="21" x14ac:dyDescent="0.35">
      <c r="A213" s="64"/>
      <c r="B213" s="17" t="s">
        <v>89</v>
      </c>
      <c r="C213" s="17" t="s">
        <v>94</v>
      </c>
      <c r="E213" t="s">
        <v>93</v>
      </c>
      <c r="F213" t="str">
        <f t="shared" si="0"/>
        <v xml:space="preserve">     Entre 50 y 100 SMLMV </v>
      </c>
    </row>
    <row r="214" spans="1:8" ht="21" x14ac:dyDescent="0.35">
      <c r="A214" s="64"/>
      <c r="B214" s="17" t="s">
        <v>89</v>
      </c>
      <c r="C214" s="17" t="s">
        <v>95</v>
      </c>
      <c r="E214" t="s">
        <v>94</v>
      </c>
      <c r="F214" t="str">
        <f t="shared" si="0"/>
        <v xml:space="preserve">     Entre 100 y 500 SMLMV </v>
      </c>
    </row>
    <row r="215" spans="1:8" ht="21" x14ac:dyDescent="0.35">
      <c r="A215" s="64"/>
      <c r="B215" s="17" t="s">
        <v>56</v>
      </c>
      <c r="C215" s="17" t="s">
        <v>96</v>
      </c>
      <c r="E215" t="s">
        <v>95</v>
      </c>
      <c r="F215" t="str">
        <f t="shared" si="0"/>
        <v xml:space="preserve">     Mayor a 500 SMLMV </v>
      </c>
    </row>
    <row r="216" spans="1:8" ht="21" x14ac:dyDescent="0.35">
      <c r="A216" s="64"/>
      <c r="B216" s="17" t="s">
        <v>56</v>
      </c>
      <c r="C216" s="17" t="s">
        <v>97</v>
      </c>
      <c r="D216" t="s">
        <v>56</v>
      </c>
      <c r="F216" t="str">
        <f t="shared" si="0"/>
        <v>Pérdida Reputacional</v>
      </c>
    </row>
    <row r="217" spans="1:8" ht="21" x14ac:dyDescent="0.35">
      <c r="A217" s="64"/>
      <c r="B217" s="17" t="s">
        <v>56</v>
      </c>
      <c r="C217" s="17" t="s">
        <v>99</v>
      </c>
      <c r="E217" t="s">
        <v>96</v>
      </c>
      <c r="F217" t="str">
        <f t="shared" si="0"/>
        <v xml:space="preserve">     El riesgo afecta la imagen de alguna área de la organización</v>
      </c>
    </row>
    <row r="218" spans="1:8" ht="21" x14ac:dyDescent="0.35">
      <c r="A218" s="64"/>
      <c r="B218" s="17" t="s">
        <v>56</v>
      </c>
      <c r="C218" s="17" t="s">
        <v>98</v>
      </c>
      <c r="E218" t="s">
        <v>97</v>
      </c>
      <c r="F218" t="str">
        <f t="shared" si="0"/>
        <v xml:space="preserve">     El riesgo afecta la imagen de la entidad internamente, de conocimiento general, nivel interno, de junta dircetiva y accionistas y/o de provedores</v>
      </c>
    </row>
    <row r="219" spans="1:8" ht="21" x14ac:dyDescent="0.35">
      <c r="A219" s="64"/>
      <c r="B219" s="17" t="s">
        <v>56</v>
      </c>
      <c r="C219" s="17" t="s">
        <v>117</v>
      </c>
      <c r="E219" t="s">
        <v>99</v>
      </c>
      <c r="F219" t="str">
        <f t="shared" si="0"/>
        <v xml:space="preserve">     El riesgo afecta la imagen de la entidad con algunos usuarios de relevancia frente al logro de los objetivos</v>
      </c>
    </row>
    <row r="220" spans="1:8" x14ac:dyDescent="0.25">
      <c r="A220" s="64"/>
      <c r="B220" s="18"/>
      <c r="C220" s="18"/>
      <c r="E220" t="s">
        <v>98</v>
      </c>
      <c r="F220" t="str">
        <f t="shared" si="0"/>
        <v xml:space="preserve">     El riesgo afecta la imagen de de la entidad con efecto publicitario sostenido a nivel de sector administrativo, nivel departamental o municipal</v>
      </c>
    </row>
    <row r="221" spans="1:8" x14ac:dyDescent="0.25">
      <c r="A221" s="64"/>
      <c r="B221" s="18" t="str" cm="1">
        <f t="array" ref="B221:B223">_xlfn.UNIQUE(Tabla1[[#All],[Criterios]])</f>
        <v>Criterios</v>
      </c>
      <c r="C221" s="18"/>
      <c r="E221" t="s">
        <v>117</v>
      </c>
      <c r="F221" t="str">
        <f t="shared" si="0"/>
        <v xml:space="preserve">     El riesgo afecta la imagen de la entidad a nivel nacional, con efecto publicitarios sostenible a nivel país</v>
      </c>
    </row>
    <row r="222" spans="1:8" x14ac:dyDescent="0.25">
      <c r="A222" s="64"/>
      <c r="B222" s="18" t="str">
        <v>Afectación Económica o presupuestal</v>
      </c>
      <c r="C222" s="18"/>
    </row>
    <row r="223" spans="1:8" x14ac:dyDescent="0.25">
      <c r="B223" s="18" t="str">
        <v>Pérdida Reputacional</v>
      </c>
      <c r="C223" s="18"/>
      <c r="F223" s="21" t="s">
        <v>143</v>
      </c>
    </row>
    <row r="224" spans="1:8" x14ac:dyDescent="0.25">
      <c r="B224" s="14"/>
      <c r="C224" s="14"/>
      <c r="F224" s="21" t="s">
        <v>144</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election activeCell="F9" sqref="F9"/>
    </sheetView>
  </sheetViews>
  <sheetFormatPr baseColWidth="10" defaultColWidth="14.28515625" defaultRowHeight="12.75" x14ac:dyDescent="0.2"/>
  <cols>
    <col min="1" max="2" width="14.28515625" style="69"/>
    <col min="3" max="3" width="17" style="69" customWidth="1"/>
    <col min="4" max="4" width="14.28515625" style="69"/>
    <col min="5" max="5" width="46" style="69" customWidth="1"/>
    <col min="6" max="16384" width="14.28515625" style="69"/>
  </cols>
  <sheetData>
    <row r="1" spans="2:6" ht="24" customHeight="1" thickBot="1" x14ac:dyDescent="0.25">
      <c r="B1" s="416" t="s">
        <v>77</v>
      </c>
      <c r="C1" s="417"/>
      <c r="D1" s="417"/>
      <c r="E1" s="417"/>
      <c r="F1" s="418"/>
    </row>
    <row r="2" spans="2:6" ht="16.5" thickBot="1" x14ac:dyDescent="0.3">
      <c r="B2" s="70"/>
      <c r="C2" s="70"/>
      <c r="D2" s="70"/>
      <c r="E2" s="70"/>
      <c r="F2" s="70"/>
    </row>
    <row r="3" spans="2:6" ht="16.5" thickBot="1" x14ac:dyDescent="0.25">
      <c r="B3" s="420" t="s">
        <v>63</v>
      </c>
      <c r="C3" s="421"/>
      <c r="D3" s="421"/>
      <c r="E3" s="82" t="s">
        <v>64</v>
      </c>
      <c r="F3" s="83" t="s">
        <v>65</v>
      </c>
    </row>
    <row r="4" spans="2:6" ht="31.5" x14ac:dyDescent="0.2">
      <c r="B4" s="422" t="s">
        <v>66</v>
      </c>
      <c r="C4" s="424" t="s">
        <v>13</v>
      </c>
      <c r="D4" s="71" t="s">
        <v>14</v>
      </c>
      <c r="E4" s="72" t="s">
        <v>67</v>
      </c>
      <c r="F4" s="73">
        <v>0.25</v>
      </c>
    </row>
    <row r="5" spans="2:6" ht="47.25" x14ac:dyDescent="0.2">
      <c r="B5" s="423"/>
      <c r="C5" s="425"/>
      <c r="D5" s="74" t="s">
        <v>15</v>
      </c>
      <c r="E5" s="75" t="s">
        <v>68</v>
      </c>
      <c r="F5" s="76">
        <v>0.15</v>
      </c>
    </row>
    <row r="6" spans="2:6" ht="47.25" x14ac:dyDescent="0.2">
      <c r="B6" s="423"/>
      <c r="C6" s="425"/>
      <c r="D6" s="74" t="s">
        <v>16</v>
      </c>
      <c r="E6" s="75" t="s">
        <v>69</v>
      </c>
      <c r="F6" s="76">
        <v>0.1</v>
      </c>
    </row>
    <row r="7" spans="2:6" ht="63" x14ac:dyDescent="0.2">
      <c r="B7" s="423"/>
      <c r="C7" s="425" t="s">
        <v>17</v>
      </c>
      <c r="D7" s="74" t="s">
        <v>10</v>
      </c>
      <c r="E7" s="75" t="s">
        <v>70</v>
      </c>
      <c r="F7" s="76">
        <v>0.25</v>
      </c>
    </row>
    <row r="8" spans="2:6" ht="31.5" x14ac:dyDescent="0.2">
      <c r="B8" s="423"/>
      <c r="C8" s="425"/>
      <c r="D8" s="74" t="s">
        <v>9</v>
      </c>
      <c r="E8" s="75" t="s">
        <v>71</v>
      </c>
      <c r="F8" s="76">
        <v>0.15</v>
      </c>
    </row>
    <row r="9" spans="2:6" ht="47.25" x14ac:dyDescent="0.2">
      <c r="B9" s="423" t="s">
        <v>158</v>
      </c>
      <c r="C9" s="425" t="s">
        <v>18</v>
      </c>
      <c r="D9" s="74" t="s">
        <v>19</v>
      </c>
      <c r="E9" s="75" t="s">
        <v>72</v>
      </c>
      <c r="F9" s="77" t="s">
        <v>73</v>
      </c>
    </row>
    <row r="10" spans="2:6" ht="63" x14ac:dyDescent="0.2">
      <c r="B10" s="423"/>
      <c r="C10" s="425"/>
      <c r="D10" s="74" t="s">
        <v>20</v>
      </c>
      <c r="E10" s="75" t="s">
        <v>74</v>
      </c>
      <c r="F10" s="77" t="s">
        <v>73</v>
      </c>
    </row>
    <row r="11" spans="2:6" ht="47.25" x14ac:dyDescent="0.2">
      <c r="B11" s="423"/>
      <c r="C11" s="425" t="s">
        <v>21</v>
      </c>
      <c r="D11" s="74" t="s">
        <v>22</v>
      </c>
      <c r="E11" s="75" t="s">
        <v>75</v>
      </c>
      <c r="F11" s="77" t="s">
        <v>73</v>
      </c>
    </row>
    <row r="12" spans="2:6" ht="47.25" x14ac:dyDescent="0.2">
      <c r="B12" s="423"/>
      <c r="C12" s="425"/>
      <c r="D12" s="74" t="s">
        <v>23</v>
      </c>
      <c r="E12" s="75" t="s">
        <v>76</v>
      </c>
      <c r="F12" s="77" t="s">
        <v>73</v>
      </c>
    </row>
    <row r="13" spans="2:6" ht="31.5" x14ac:dyDescent="0.2">
      <c r="B13" s="423"/>
      <c r="C13" s="425" t="s">
        <v>24</v>
      </c>
      <c r="D13" s="74" t="s">
        <v>118</v>
      </c>
      <c r="E13" s="75" t="s">
        <v>121</v>
      </c>
      <c r="F13" s="77" t="s">
        <v>73</v>
      </c>
    </row>
    <row r="14" spans="2:6" ht="32.25" thickBot="1" x14ac:dyDescent="0.25">
      <c r="B14" s="426"/>
      <c r="C14" s="427"/>
      <c r="D14" s="78" t="s">
        <v>119</v>
      </c>
      <c r="E14" s="79" t="s">
        <v>120</v>
      </c>
      <c r="F14" s="80" t="s">
        <v>73</v>
      </c>
    </row>
    <row r="15" spans="2:6" ht="49.5" customHeight="1" x14ac:dyDescent="0.2">
      <c r="B15" s="419" t="s">
        <v>155</v>
      </c>
      <c r="C15" s="419"/>
      <c r="D15" s="419"/>
      <c r="E15" s="419"/>
      <c r="F15" s="419"/>
    </row>
    <row r="16" spans="2:6" ht="27" customHeight="1" x14ac:dyDescent="0.25">
      <c r="B16" s="8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131</v>
      </c>
    </row>
    <row r="3" spans="2:5" x14ac:dyDescent="0.25">
      <c r="B3" t="s">
        <v>32</v>
      </c>
      <c r="E3" t="s">
        <v>130</v>
      </c>
    </row>
    <row r="4" spans="2:5" x14ac:dyDescent="0.25">
      <c r="B4" t="s">
        <v>135</v>
      </c>
      <c r="E4" t="s">
        <v>132</v>
      </c>
    </row>
    <row r="5" spans="2:5" x14ac:dyDescent="0.25">
      <c r="B5" t="s">
        <v>134</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David Pinzon</cp:lastModifiedBy>
  <cp:lastPrinted>2020-05-13T01:12:22Z</cp:lastPrinted>
  <dcterms:created xsi:type="dcterms:W3CDTF">2020-03-24T23:12:47Z</dcterms:created>
  <dcterms:modified xsi:type="dcterms:W3CDTF">2024-01-31T16:58:01Z</dcterms:modified>
</cp:coreProperties>
</file>