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7" documentId="11_75E82A3FA9C4CFC031BCCA4FE29A3BBF852DEC26" xr6:coauthVersionLast="47" xr6:coauthVersionMax="47" xr10:uidLastSave="{1C80AC4E-5E5C-4C4A-A714-41A7A10D9CDC}"/>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 l="1"/>
  <c r="M11" i="1" l="1"/>
  <c r="V11" i="1" l="1"/>
  <c r="L13" i="1"/>
  <c r="L12" i="1"/>
  <c r="M12" i="1" l="1"/>
  <c r="M13" i="1"/>
  <c r="Y14" i="1"/>
  <c r="V14" i="1"/>
  <c r="AG14" i="1" l="1"/>
  <c r="AF14" i="1" s="1"/>
  <c r="AC14" i="1"/>
  <c r="AE14" i="1" s="1"/>
  <c r="V12" i="1"/>
  <c r="AD14" i="1" l="1"/>
  <c r="AH14" i="1" s="1"/>
  <c r="Y13" i="1"/>
  <c r="V13" i="1"/>
  <c r="AC13" i="1" s="1"/>
  <c r="Y12" i="1"/>
  <c r="Y11" i="1"/>
  <c r="L19" i="1"/>
  <c r="AC12" i="1" l="1"/>
  <c r="AC11" i="1"/>
  <c r="AD11" i="1" s="1"/>
  <c r="AD12" i="1" l="1"/>
  <c r="AE12" i="1"/>
  <c r="AE13" i="1"/>
  <c r="AD13" i="1"/>
  <c r="AE11" i="1"/>
  <c r="F221" i="13"/>
  <c r="F211" i="13"/>
  <c r="F212" i="13"/>
  <c r="F213" i="13"/>
  <c r="F214" i="13"/>
  <c r="F215" i="13"/>
  <c r="F216" i="13"/>
  <c r="F217" i="13"/>
  <c r="F218" i="13"/>
  <c r="F219" i="13"/>
  <c r="F220" i="13"/>
  <c r="F210" i="13"/>
  <c r="B221" i="13" a="1"/>
  <c r="B221" i="13" l="1"/>
  <c r="O11" i="1" l="1"/>
  <c r="P11" i="1" s="1"/>
  <c r="O13" i="1"/>
  <c r="P13" i="1" s="1"/>
  <c r="O12" i="1"/>
  <c r="P12" i="1" s="1"/>
  <c r="H210" i="13"/>
  <c r="R12" i="1" l="1"/>
  <c r="V30" i="18"/>
  <c r="Q12" i="1"/>
  <c r="AG12" i="1" s="1"/>
  <c r="AF12" i="1" s="1"/>
  <c r="X34" i="18"/>
  <c r="Q13" i="1"/>
  <c r="AG13" i="1" s="1"/>
  <c r="AF13" i="1" s="1"/>
  <c r="R13" i="1"/>
  <c r="R11" i="1"/>
  <c r="AH34" i="18"/>
  <c r="V38" i="18"/>
  <c r="L28" i="18"/>
  <c r="V14" i="18"/>
  <c r="L10" i="18"/>
  <c r="AL16" i="18"/>
  <c r="J38" i="18"/>
  <c r="Z26" i="18"/>
  <c r="AD30" i="18"/>
  <c r="AF8" i="18"/>
  <c r="AJ24" i="18"/>
  <c r="J44" i="18"/>
  <c r="T22" i="18"/>
  <c r="AD36" i="18"/>
  <c r="AL18" i="18"/>
  <c r="AJ36" i="18"/>
  <c r="X40" i="18"/>
  <c r="T28" i="18"/>
  <c r="AD14" i="18"/>
  <c r="N12" i="18"/>
  <c r="AJ26" i="18"/>
  <c r="J32" i="18"/>
  <c r="N24" i="18"/>
  <c r="AD38" i="18"/>
  <c r="L32" i="18"/>
  <c r="Z8" i="18"/>
  <c r="AB34" i="18"/>
  <c r="AF38" i="18"/>
  <c r="N8" i="18"/>
  <c r="AD26" i="18"/>
  <c r="N18" i="18"/>
  <c r="T36" i="18"/>
  <c r="P34" i="18"/>
  <c r="AH38" i="18"/>
  <c r="V16" i="18"/>
  <c r="AB6" i="18"/>
  <c r="J14" i="18"/>
  <c r="AD28" i="18"/>
  <c r="J10" i="18"/>
  <c r="X42" i="18"/>
  <c r="AJ22" i="18"/>
  <c r="AJ12" i="18"/>
  <c r="T40" i="18"/>
  <c r="N44" i="18"/>
  <c r="AB38" i="18"/>
  <c r="AB28" i="18"/>
  <c r="N40" i="18"/>
  <c r="X28" i="18"/>
  <c r="X12" i="18"/>
  <c r="AB40" i="18"/>
  <c r="AJ28" i="18"/>
  <c r="P8" i="18"/>
  <c r="AF10" i="18"/>
  <c r="AF42" i="18"/>
  <c r="AF32" i="18"/>
  <c r="AF28" i="18"/>
  <c r="J28" i="18"/>
  <c r="X16" i="18"/>
  <c r="Q11" i="1"/>
  <c r="AG11" i="1" s="1"/>
  <c r="AF11" i="1" s="1"/>
  <c r="X24" i="18"/>
  <c r="AL38" i="18"/>
  <c r="Z42" i="18"/>
  <c r="P16" i="18"/>
  <c r="Z16" i="18"/>
  <c r="N10" i="18"/>
  <c r="AL22" i="18"/>
  <c r="N42" i="18"/>
  <c r="R22" i="18"/>
  <c r="AB36" i="18"/>
  <c r="AD10" i="18"/>
  <c r="AH30" i="18"/>
  <c r="N34" i="18"/>
  <c r="L26" i="18"/>
  <c r="AB42" i="18"/>
  <c r="AH36" i="18"/>
  <c r="AH42" i="18"/>
  <c r="P30" i="18"/>
  <c r="R18" i="18"/>
  <c r="V18" i="18"/>
  <c r="AB20" i="18"/>
  <c r="AH32" i="18"/>
  <c r="N36" i="18"/>
  <c r="R26" i="18"/>
  <c r="AB44" i="18"/>
  <c r="X30" i="18"/>
  <c r="AF12" i="18"/>
  <c r="L12" i="18"/>
  <c r="J42" i="18"/>
  <c r="X10" i="18"/>
  <c r="Z18" i="18"/>
  <c r="AB32" i="18"/>
  <c r="AH22" i="18"/>
  <c r="R28" i="18"/>
  <c r="P44" i="18"/>
  <c r="V6" i="18"/>
  <c r="AL20" i="18"/>
  <c r="AB30" i="18"/>
  <c r="AD8" i="18"/>
  <c r="P32" i="18"/>
  <c r="AL12" i="18"/>
  <c r="J40" i="18"/>
  <c r="L8" i="18"/>
  <c r="AD22" i="18"/>
  <c r="T32" i="18"/>
  <c r="T30" i="18"/>
  <c r="P22" i="18"/>
  <c r="N20" i="18"/>
  <c r="AB26" i="18"/>
  <c r="R12" i="18"/>
  <c r="AD42" i="18"/>
  <c r="J20" i="18"/>
  <c r="AD40" i="18"/>
  <c r="V40" i="18"/>
  <c r="AH18" i="18"/>
  <c r="AL30" i="18"/>
  <c r="AJ20" i="18"/>
  <c r="L22" i="18"/>
  <c r="AF20" i="18"/>
  <c r="AJ18" i="18"/>
  <c r="AJ44" i="18"/>
  <c r="Z30" i="18"/>
  <c r="T20" i="18"/>
  <c r="AD18" i="18"/>
  <c r="P10" i="18"/>
  <c r="AL28" i="18"/>
  <c r="L34" i="18"/>
  <c r="J26" i="18"/>
  <c r="AF40" i="18"/>
  <c r="AB12" i="18"/>
  <c r="AL34" i="18"/>
  <c r="Z38" i="18"/>
  <c r="P28" i="18"/>
  <c r="Z14" i="18"/>
  <c r="AL40" i="18"/>
  <c r="AL8" i="18"/>
  <c r="V32" i="18"/>
  <c r="J18" i="18"/>
  <c r="Z20" i="18"/>
  <c r="Z6" i="18"/>
  <c r="AL36" i="18"/>
  <c r="Z40" i="18"/>
  <c r="P14" i="18"/>
  <c r="AF14" i="18"/>
  <c r="Z24" i="18"/>
  <c r="V26" i="18"/>
  <c r="R44" i="18"/>
  <c r="AH28" i="18"/>
  <c r="AF22" i="18"/>
  <c r="AJ32" i="18"/>
  <c r="AF44" i="18"/>
  <c r="R24" i="18"/>
  <c r="AB14" i="18"/>
  <c r="V42" i="18"/>
  <c r="Z10" i="18"/>
  <c r="Z44" i="18"/>
  <c r="AL42" i="18"/>
  <c r="R38" i="18"/>
  <c r="P20" i="18"/>
  <c r="AH16" i="18"/>
  <c r="Z34" i="18"/>
  <c r="P18" i="18"/>
  <c r="AF16" i="18"/>
  <c r="AJ38" i="18"/>
  <c r="AD6" i="18"/>
  <c r="X26" i="18"/>
  <c r="Z28" i="18"/>
  <c r="J6" i="18"/>
  <c r="AB24" i="18"/>
  <c r="X22" i="18"/>
  <c r="AB10" i="18"/>
  <c r="L44" i="18"/>
  <c r="T34" i="18"/>
  <c r="V22" i="18"/>
  <c r="L24" i="18"/>
  <c r="T42" i="18"/>
  <c r="AL26" i="18"/>
  <c r="V12" i="18"/>
  <c r="N14" i="18"/>
  <c r="J34" i="18"/>
  <c r="R40" i="18"/>
  <c r="V28" i="18"/>
  <c r="P26" i="18"/>
  <c r="J22" i="18"/>
  <c r="AJ10" i="18"/>
  <c r="AH44" i="18"/>
  <c r="AD34" i="18"/>
  <c r="AH24" i="18"/>
  <c r="AH12" i="18"/>
  <c r="R34" i="18"/>
  <c r="L20" i="18"/>
  <c r="P6" i="18"/>
  <c r="J12" i="18"/>
  <c r="AJ34" i="18"/>
  <c r="X38" i="18"/>
  <c r="N28" i="18"/>
  <c r="X14" i="18"/>
  <c r="AD12" i="18"/>
  <c r="AJ40" i="18"/>
  <c r="X44" i="18"/>
  <c r="T16" i="18"/>
  <c r="AD16" i="18"/>
  <c r="P42" i="18"/>
  <c r="AL6" i="18"/>
  <c r="P36" i="18"/>
  <c r="AB22" i="18"/>
  <c r="X6" i="18"/>
  <c r="X8" i="18"/>
  <c r="AJ42" i="18"/>
  <c r="R30" i="18"/>
  <c r="T18" i="18"/>
  <c r="X18" i="18"/>
  <c r="N26" i="18"/>
  <c r="N16" i="18"/>
  <c r="J24" i="18"/>
  <c r="AL10" i="18"/>
  <c r="AD20" i="18"/>
  <c r="N6" i="18"/>
  <c r="AJ16" i="18"/>
  <c r="AH6" i="18"/>
  <c r="AF18" i="18"/>
  <c r="V34" i="18"/>
  <c r="AH20" i="18"/>
  <c r="T10" i="18"/>
  <c r="R36" i="18"/>
  <c r="X20" i="18"/>
  <c r="Z32" i="18"/>
  <c r="R14" i="18"/>
  <c r="AF34" i="18"/>
  <c r="R6" i="18"/>
  <c r="AH26" i="18"/>
  <c r="V24" i="18"/>
  <c r="T26" i="18"/>
  <c r="T14" i="18"/>
  <c r="Z12" i="18"/>
  <c r="Z36" i="18"/>
  <c r="L38" i="18"/>
  <c r="L36" i="18"/>
  <c r="L40" i="18"/>
  <c r="P24" i="18"/>
  <c r="N30" i="18"/>
  <c r="AH14" i="18"/>
  <c r="P40" i="18"/>
  <c r="X36" i="18"/>
  <c r="AD24" i="18"/>
  <c r="AF6" i="18"/>
  <c r="AL24" i="18"/>
  <c r="AH40" i="18"/>
  <c r="V44" i="18"/>
  <c r="R16" i="18"/>
  <c r="AB16" i="18"/>
  <c r="AJ30" i="18"/>
  <c r="AH8" i="18"/>
  <c r="R32" i="18"/>
  <c r="L16" i="18"/>
  <c r="V20" i="18"/>
  <c r="J36" i="18"/>
  <c r="R42" i="18"/>
  <c r="Z22" i="18"/>
  <c r="AF26" i="18"/>
  <c r="V8" i="18"/>
  <c r="T12" i="18"/>
  <c r="AH10" i="18"/>
  <c r="X32" i="18"/>
  <c r="L18" i="18"/>
  <c r="V10" i="18"/>
  <c r="R20" i="18"/>
  <c r="AD44" i="18"/>
  <c r="AF36" i="18"/>
  <c r="N32" i="18"/>
  <c r="V36" i="18"/>
  <c r="J30" i="18"/>
  <c r="R10" i="18"/>
  <c r="T8" i="18"/>
  <c r="N22" i="18"/>
  <c r="T44" i="18"/>
  <c r="AL44" i="18"/>
  <c r="J16" i="18"/>
  <c r="AJ8" i="18"/>
  <c r="T6" i="18"/>
  <c r="AD32" i="18"/>
  <c r="P38" i="18"/>
  <c r="P12" i="18"/>
  <c r="AL32" i="18"/>
  <c r="L42" i="18"/>
  <c r="N38" i="18"/>
  <c r="R8" i="18"/>
  <c r="AJ14" i="18"/>
  <c r="AB8" i="18"/>
  <c r="T38" i="18"/>
  <c r="T24" i="18"/>
  <c r="AF24" i="18"/>
  <c r="AF30" i="18"/>
  <c r="J8" i="18"/>
  <c r="AB18" i="18"/>
  <c r="AL14" i="18"/>
  <c r="L30" i="18"/>
  <c r="AJ6" i="18"/>
  <c r="L14" i="18"/>
  <c r="L6" i="18"/>
  <c r="AH13" i="1" l="1"/>
  <c r="X49" i="19"/>
  <c r="AH12" i="1"/>
  <c r="X32" i="19"/>
  <c r="X28" i="19"/>
  <c r="AJ25" i="19"/>
  <c r="AH36" i="19"/>
  <c r="AL46" i="19"/>
  <c r="AJ9" i="19"/>
  <c r="Q48" i="19"/>
  <c r="O48" i="19"/>
  <c r="M41" i="19"/>
  <c r="Y50" i="19"/>
  <c r="W38" i="19"/>
  <c r="AA43" i="19"/>
  <c r="AM18" i="19"/>
  <c r="AK29" i="19"/>
  <c r="AI40" i="19"/>
  <c r="AM50" i="19"/>
  <c r="AK13" i="19"/>
  <c r="R52" i="19"/>
  <c r="J53" i="19"/>
  <c r="N45" i="19"/>
  <c r="Z54" i="19"/>
  <c r="X40" i="19"/>
  <c r="AJ20" i="19"/>
  <c r="AH31" i="19"/>
  <c r="AL41" i="19"/>
  <c r="AJ52" i="19"/>
  <c r="AH15" i="19"/>
  <c r="U53" i="19"/>
  <c r="M54" i="19"/>
  <c r="L37" i="19"/>
  <c r="Q36" i="19"/>
  <c r="U41" i="19"/>
  <c r="Y27" i="19"/>
  <c r="AK24" i="19"/>
  <c r="AI35" i="19"/>
  <c r="AM45" i="19"/>
  <c r="AK8" i="19"/>
  <c r="R47" i="19"/>
  <c r="J48" i="19"/>
  <c r="N40" i="19"/>
  <c r="Z49" i="19"/>
  <c r="R38" i="19"/>
  <c r="V43" i="19"/>
  <c r="AH22" i="19"/>
  <c r="AL32" i="19"/>
  <c r="AJ43" i="19"/>
  <c r="AH54" i="19"/>
  <c r="AL6" i="19"/>
  <c r="S55" i="19"/>
  <c r="K38" i="19"/>
  <c r="V47" i="19"/>
  <c r="AA36" i="19"/>
  <c r="AH25" i="19"/>
  <c r="AL35" i="19"/>
  <c r="AJ46" i="19"/>
  <c r="AH9" i="19"/>
  <c r="U47" i="19"/>
  <c r="M48" i="19"/>
  <c r="K41" i="19"/>
  <c r="AM16" i="19"/>
  <c r="AK11" i="19"/>
  <c r="Y51" i="19"/>
  <c r="Q45" i="19"/>
  <c r="N26" i="19"/>
  <c r="R31" i="19"/>
  <c r="P18" i="19"/>
  <c r="N20" i="19"/>
  <c r="AE29" i="19"/>
  <c r="AC40" i="19"/>
  <c r="AG50" i="19"/>
  <c r="AK38" i="19"/>
  <c r="L51" i="19"/>
  <c r="T40" i="19"/>
  <c r="X31" i="19"/>
  <c r="K29" i="19"/>
  <c r="O34" i="19"/>
  <c r="S23" i="19"/>
  <c r="K16" i="19"/>
  <c r="AB35" i="19"/>
  <c r="AF45" i="19"/>
  <c r="X16" i="19"/>
  <c r="AK55" i="19"/>
  <c r="Y48" i="19"/>
  <c r="T44" i="19"/>
  <c r="Z35" i="19"/>
  <c r="L31" i="19"/>
  <c r="P17" i="19"/>
  <c r="N19" i="19"/>
  <c r="AE28" i="19"/>
  <c r="AC39" i="19"/>
  <c r="AK35" i="19"/>
  <c r="L48" i="19"/>
  <c r="W39" i="19"/>
  <c r="Y30" i="19"/>
  <c r="R28" i="19"/>
  <c r="J34" i="19"/>
  <c r="T22" i="19"/>
  <c r="AI25" i="19"/>
  <c r="P48" i="19"/>
  <c r="V36" i="19"/>
  <c r="X27" i="19"/>
  <c r="O27" i="19"/>
  <c r="S32" i="19"/>
  <c r="Q20" i="19"/>
  <c r="L42" i="19"/>
  <c r="M28" i="19"/>
  <c r="AK15" i="19"/>
  <c r="AA33" i="19"/>
  <c r="S22" i="19"/>
  <c r="AF31" i="19"/>
  <c r="AB48" i="19"/>
  <c r="AA18" i="19"/>
  <c r="AE23" i="19"/>
  <c r="Q8" i="19"/>
  <c r="AA11" i="19"/>
  <c r="S15" i="19"/>
  <c r="AK50" i="19"/>
  <c r="AA30" i="19"/>
  <c r="Q19" i="19"/>
  <c r="AB30" i="19"/>
  <c r="AE46" i="19"/>
  <c r="AF17" i="19"/>
  <c r="X23" i="19"/>
  <c r="AB7" i="19"/>
  <c r="T11" i="19"/>
  <c r="AD14" i="19"/>
  <c r="J15" i="19"/>
  <c r="O37" i="19"/>
  <c r="U28" i="19"/>
  <c r="M20" i="19"/>
  <c r="AF36" i="19"/>
  <c r="AB52" i="19"/>
  <c r="AG19" i="19"/>
  <c r="Y25" i="19"/>
  <c r="Q9" i="19"/>
  <c r="AA12" i="19"/>
  <c r="M8" i="19"/>
  <c r="AM39" i="19"/>
  <c r="Z27" i="19"/>
  <c r="S16" i="19"/>
  <c r="AB28" i="19"/>
  <c r="AC45" i="19"/>
  <c r="Z17" i="19"/>
  <c r="AD22" i="19"/>
  <c r="V7" i="19"/>
  <c r="AF10" i="19"/>
  <c r="X14" i="19"/>
  <c r="AI42" i="19"/>
  <c r="AA27" i="19"/>
  <c r="Q17" i="19"/>
  <c r="AF28" i="19"/>
  <c r="AD45" i="19"/>
  <c r="AA17" i="19"/>
  <c r="AF26" i="19"/>
  <c r="AD19" i="19"/>
  <c r="AF8" i="19"/>
  <c r="J8" i="19"/>
  <c r="AG22" i="19"/>
  <c r="AK31" i="19"/>
  <c r="AC33" i="19"/>
  <c r="AA21" i="19"/>
  <c r="Q10" i="19"/>
  <c r="M11" i="19"/>
  <c r="M24" i="19"/>
  <c r="K9" i="19"/>
  <c r="L24" i="19"/>
  <c r="AF18" i="19"/>
  <c r="V8" i="19"/>
  <c r="X15" i="19"/>
  <c r="AC51" i="19"/>
  <c r="J14" i="19"/>
  <c r="AH16" i="19"/>
  <c r="AL26" i="19"/>
  <c r="AJ37" i="19"/>
  <c r="AH48" i="19"/>
  <c r="AL10" i="19"/>
  <c r="S49" i="19"/>
  <c r="K50" i="19"/>
  <c r="O42" i="19"/>
  <c r="AA51" i="19"/>
  <c r="S39" i="19"/>
  <c r="W44" i="19"/>
  <c r="AI20" i="19"/>
  <c r="AM30" i="19"/>
  <c r="AK41" i="19"/>
  <c r="AI52" i="19"/>
  <c r="AM14" i="19"/>
  <c r="T53" i="19"/>
  <c r="L54" i="19"/>
  <c r="K37" i="19"/>
  <c r="P36" i="19"/>
  <c r="T41" i="19"/>
  <c r="AL21" i="19"/>
  <c r="AJ32" i="19"/>
  <c r="AH43" i="19"/>
  <c r="AL53" i="19"/>
  <c r="AJ6" i="19"/>
  <c r="Q55" i="19"/>
  <c r="O55" i="19"/>
  <c r="Z46" i="19"/>
  <c r="Y36" i="19"/>
  <c r="Q42" i="19"/>
  <c r="V29" i="19"/>
  <c r="AM25" i="19"/>
  <c r="AK36" i="19"/>
  <c r="AI47" i="19"/>
  <c r="AM9" i="19"/>
  <c r="T48" i="19"/>
  <c r="L49" i="19"/>
  <c r="J42" i="19"/>
  <c r="V51" i="19"/>
  <c r="Z38" i="19"/>
  <c r="R44" i="19"/>
  <c r="AJ23" i="19"/>
  <c r="AH34" i="19"/>
  <c r="AL44" i="19"/>
  <c r="AJ55" i="19"/>
  <c r="Q46" i="19"/>
  <c r="O46" i="19"/>
  <c r="M39" i="19"/>
  <c r="X48" i="19"/>
  <c r="W37" i="19"/>
  <c r="AJ26" i="19"/>
  <c r="AH37" i="19"/>
  <c r="AL47" i="19"/>
  <c r="AJ10" i="19"/>
  <c r="Q49" i="19"/>
  <c r="O49" i="19"/>
  <c r="M42" i="19"/>
  <c r="AI22" i="19"/>
  <c r="AM6" i="19"/>
  <c r="X55" i="19"/>
  <c r="X26" i="19"/>
  <c r="J27" i="19"/>
  <c r="N32" i="19"/>
  <c r="R19" i="19"/>
  <c r="J22" i="19"/>
  <c r="AG30" i="19"/>
  <c r="AE41" i="19"/>
  <c r="AC52" i="19"/>
  <c r="AM43" i="19"/>
  <c r="N38" i="19"/>
  <c r="X41" i="19"/>
  <c r="AA32" i="19"/>
  <c r="S29" i="19"/>
  <c r="K35" i="19"/>
  <c r="U24" i="19"/>
  <c r="N17" i="19"/>
  <c r="AD36" i="19"/>
  <c r="AB47" i="19"/>
  <c r="AI18" i="19"/>
  <c r="AM12" i="19"/>
  <c r="Z52" i="19"/>
  <c r="T45" i="19"/>
  <c r="P26" i="19"/>
  <c r="T31" i="19"/>
  <c r="R18" i="19"/>
  <c r="J21" i="19"/>
  <c r="AG29" i="19"/>
  <c r="AE40" i="19"/>
  <c r="AM40" i="19"/>
  <c r="N53" i="19"/>
  <c r="AA40" i="19"/>
  <c r="AA31" i="19"/>
  <c r="N29" i="19"/>
  <c r="R34" i="19"/>
  <c r="P24" i="19"/>
  <c r="AK30" i="19"/>
  <c r="R53" i="19"/>
  <c r="T38" i="19"/>
  <c r="X29" i="19"/>
  <c r="K28" i="19"/>
  <c r="O33" i="19"/>
  <c r="S21" i="19"/>
  <c r="AA52" i="19"/>
  <c r="L30" i="19"/>
  <c r="L47" i="19"/>
  <c r="T26" i="19"/>
  <c r="S25" i="19"/>
  <c r="AB34" i="19"/>
  <c r="AB50" i="19"/>
  <c r="W19" i="19"/>
  <c r="AA24" i="19"/>
  <c r="Y8" i="19"/>
  <c r="Q12" i="19"/>
  <c r="AA15" i="19"/>
  <c r="AM15" i="19"/>
  <c r="Y34" i="19"/>
  <c r="P23" i="19"/>
  <c r="AG31" i="19"/>
  <c r="AE48" i="19"/>
  <c r="AB18" i="19"/>
  <c r="AF23" i="19"/>
  <c r="R8" i="19"/>
  <c r="AB11" i="19"/>
  <c r="T15" i="19"/>
  <c r="L6" i="19"/>
  <c r="T36" i="19"/>
  <c r="T30" i="19"/>
  <c r="K23" i="19"/>
  <c r="AE38" i="19"/>
  <c r="AB54" i="19"/>
  <c r="AC20" i="19"/>
  <c r="AG25" i="19"/>
  <c r="Y9" i="19"/>
  <c r="Q13" i="19"/>
  <c r="O9" i="19"/>
  <c r="AI53" i="19"/>
  <c r="Z31" i="19"/>
  <c r="R20" i="19"/>
  <c r="AD30" i="19"/>
  <c r="AC47" i="19"/>
  <c r="V18" i="19"/>
  <c r="Z23" i="19"/>
  <c r="AD7" i="19"/>
  <c r="V11" i="19"/>
  <c r="AF14" i="19"/>
  <c r="AM55" i="19"/>
  <c r="W32" i="19"/>
  <c r="S20" i="19"/>
  <c r="AE30" i="19"/>
  <c r="AD47" i="19"/>
  <c r="AI29" i="19"/>
  <c r="AB33" i="19"/>
  <c r="V21" i="19"/>
  <c r="AD9" i="19"/>
  <c r="N10" i="19"/>
  <c r="AA6" i="19"/>
  <c r="J40" i="19"/>
  <c r="AE39" i="19"/>
  <c r="AE22" i="19"/>
  <c r="AG10" i="19"/>
  <c r="L13" i="19"/>
  <c r="AD35" i="19"/>
  <c r="M7" i="19"/>
  <c r="AJ17" i="19"/>
  <c r="AH28" i="19"/>
  <c r="AL38" i="19"/>
  <c r="AJ49" i="19"/>
  <c r="AH12" i="19"/>
  <c r="U50" i="19"/>
  <c r="M51" i="19"/>
  <c r="K44" i="19"/>
  <c r="W53" i="19"/>
  <c r="AA39" i="19"/>
  <c r="S45" i="19"/>
  <c r="AK21" i="19"/>
  <c r="AI32" i="19"/>
  <c r="AM42" i="19"/>
  <c r="AK53" i="19"/>
  <c r="AI6" i="19"/>
  <c r="P55" i="19"/>
  <c r="N55" i="19"/>
  <c r="Y46" i="19"/>
  <c r="X36" i="19"/>
  <c r="P42" i="19"/>
  <c r="AH23" i="19"/>
  <c r="AL33" i="19"/>
  <c r="AJ44" i="19"/>
  <c r="AH55" i="19"/>
  <c r="AM7" i="19"/>
  <c r="M46" i="19"/>
  <c r="K39" i="19"/>
  <c r="V48" i="19"/>
  <c r="U37" i="19"/>
  <c r="Y42" i="19"/>
  <c r="AK16" i="19"/>
  <c r="AI27" i="19"/>
  <c r="AM37" i="19"/>
  <c r="AK48" i="19"/>
  <c r="AI11" i="19"/>
  <c r="P50" i="19"/>
  <c r="N50" i="19"/>
  <c r="L43" i="19"/>
  <c r="X52" i="19"/>
  <c r="V39" i="19"/>
  <c r="Z44" i="19"/>
  <c r="AL24" i="19"/>
  <c r="AJ35" i="19"/>
  <c r="AH46" i="19"/>
  <c r="AL8" i="19"/>
  <c r="S47" i="19"/>
  <c r="K48" i="19"/>
  <c r="O40" i="19"/>
  <c r="AA49" i="19"/>
  <c r="AH17" i="19"/>
  <c r="AL27" i="19"/>
  <c r="AJ38" i="19"/>
  <c r="AH49" i="19"/>
  <c r="AL11" i="19"/>
  <c r="S50" i="19"/>
  <c r="K51" i="19"/>
  <c r="O43" i="19"/>
  <c r="AK27" i="19"/>
  <c r="R50" i="19"/>
  <c r="R37" i="19"/>
  <c r="V28" i="19"/>
  <c r="R27" i="19"/>
  <c r="J33" i="19"/>
  <c r="T20" i="19"/>
  <c r="L23" i="19"/>
  <c r="AC32" i="19"/>
  <c r="AG42" i="19"/>
  <c r="AE53" i="19"/>
  <c r="AI49" i="19"/>
  <c r="J44" i="19"/>
  <c r="P43" i="19"/>
  <c r="W34" i="19"/>
  <c r="O30" i="19"/>
  <c r="S35" i="19"/>
  <c r="K18" i="19"/>
  <c r="AB27" i="19"/>
  <c r="AF37" i="19"/>
  <c r="AD48" i="19"/>
  <c r="AK23" i="19"/>
  <c r="R46" i="19"/>
  <c r="Z55" i="19"/>
  <c r="Z26" i="19"/>
  <c r="L27" i="19"/>
  <c r="P32" i="19"/>
  <c r="T19" i="19"/>
  <c r="L22" i="19"/>
  <c r="AC31" i="19"/>
  <c r="AG41" i="19"/>
  <c r="AI46" i="19"/>
  <c r="J41" i="19"/>
  <c r="S42" i="19"/>
  <c r="X33" i="19"/>
  <c r="J30" i="19"/>
  <c r="N35" i="19"/>
  <c r="R25" i="19"/>
  <c r="AM35" i="19"/>
  <c r="N48" i="19"/>
  <c r="X39" i="19"/>
  <c r="Z30" i="19"/>
  <c r="S28" i="19"/>
  <c r="K34" i="19"/>
  <c r="U22" i="19"/>
  <c r="V38" i="19"/>
  <c r="U31" i="19"/>
  <c r="N42" i="19"/>
  <c r="Q28" i="19"/>
  <c r="K20" i="19"/>
  <c r="AG35" i="19"/>
  <c r="AF51" i="19"/>
  <c r="AE19" i="19"/>
  <c r="W25" i="19"/>
  <c r="AG8" i="19"/>
  <c r="Y12" i="19"/>
  <c r="K8" i="19"/>
  <c r="N49" i="19"/>
  <c r="U26" i="19"/>
  <c r="T25" i="19"/>
  <c r="AC34" i="19"/>
  <c r="AC50" i="19"/>
  <c r="X19" i="19"/>
  <c r="AB24" i="19"/>
  <c r="Z8" i="19"/>
  <c r="R12" i="19"/>
  <c r="AB15" i="19"/>
  <c r="O7" i="19"/>
  <c r="Z39" i="19"/>
  <c r="Q32" i="19"/>
  <c r="M25" i="19"/>
  <c r="AG40" i="19"/>
  <c r="AF55" i="19"/>
  <c r="Y21" i="19"/>
  <c r="W6" i="19"/>
  <c r="AG9" i="19"/>
  <c r="Y13" i="19"/>
  <c r="K11" i="19"/>
  <c r="P49" i="19"/>
  <c r="W35" i="19"/>
  <c r="U23" i="19"/>
  <c r="AF32" i="19"/>
  <c r="AG48" i="19"/>
  <c r="AD18" i="19"/>
  <c r="V24" i="19"/>
  <c r="T8" i="19"/>
  <c r="AD11" i="19"/>
  <c r="AL18" i="19"/>
  <c r="AJ29" i="19"/>
  <c r="AH40" i="19"/>
  <c r="AL50" i="19"/>
  <c r="AJ13" i="19"/>
  <c r="Q52" i="19"/>
  <c r="O52" i="19"/>
  <c r="M45" i="19"/>
  <c r="Y54" i="19"/>
  <c r="W40" i="19"/>
  <c r="AA45" i="19"/>
  <c r="AM22" i="19"/>
  <c r="AK33" i="19"/>
  <c r="AI44" i="19"/>
  <c r="AM54" i="19"/>
  <c r="AL7" i="19"/>
  <c r="L46" i="19"/>
  <c r="J39" i="19"/>
  <c r="AA47" i="19"/>
  <c r="T37" i="19"/>
  <c r="X42" i="19"/>
  <c r="AJ24" i="19"/>
  <c r="AH35" i="19"/>
  <c r="AL45" i="19"/>
  <c r="AJ8" i="19"/>
  <c r="Q47" i="19"/>
  <c r="O47" i="19"/>
  <c r="M40" i="19"/>
  <c r="Y49" i="19"/>
  <c r="Q38" i="19"/>
  <c r="U43" i="19"/>
  <c r="AM17" i="19"/>
  <c r="AK28" i="19"/>
  <c r="AI39" i="19"/>
  <c r="AM49" i="19"/>
  <c r="AK12" i="19"/>
  <c r="R51" i="19"/>
  <c r="J52" i="19"/>
  <c r="N44" i="19"/>
  <c r="Z53" i="19"/>
  <c r="R40" i="19"/>
  <c r="V45" i="19"/>
  <c r="AH26" i="19"/>
  <c r="AL36" i="19"/>
  <c r="AJ47" i="19"/>
  <c r="AH10" i="19"/>
  <c r="U48" i="19"/>
  <c r="M49" i="19"/>
  <c r="K42" i="19"/>
  <c r="W51" i="19"/>
  <c r="AJ18" i="19"/>
  <c r="AH29" i="19"/>
  <c r="AL39" i="19"/>
  <c r="AJ50" i="19"/>
  <c r="AH13" i="19"/>
  <c r="U51" i="19"/>
  <c r="M52" i="19"/>
  <c r="K45" i="19"/>
  <c r="AM32" i="19"/>
  <c r="T55" i="19"/>
  <c r="AA38" i="19"/>
  <c r="AA29" i="19"/>
  <c r="N28" i="19"/>
  <c r="R33" i="19"/>
  <c r="P22" i="19"/>
  <c r="N24" i="19"/>
  <c r="AE33" i="19"/>
  <c r="AC44" i="19"/>
  <c r="AG54" i="19"/>
  <c r="AK54" i="19"/>
  <c r="Y47" i="19"/>
  <c r="S44" i="19"/>
  <c r="Y35" i="19"/>
  <c r="K31" i="19"/>
  <c r="U16" i="19"/>
  <c r="M19" i="19"/>
  <c r="AD28" i="19"/>
  <c r="AB39" i="19"/>
  <c r="AF49" i="19"/>
  <c r="AM28" i="19"/>
  <c r="T51" i="19"/>
  <c r="Y37" i="19"/>
  <c r="Y28" i="19"/>
  <c r="T27" i="19"/>
  <c r="L33" i="19"/>
  <c r="P21" i="19"/>
  <c r="N23" i="19"/>
  <c r="AE32" i="19"/>
  <c r="AC43" i="19"/>
  <c r="AK51" i="19"/>
  <c r="L36" i="19"/>
  <c r="W43" i="19"/>
  <c r="Z34" i="19"/>
  <c r="R30" i="19"/>
  <c r="P16" i="19"/>
  <c r="N18" i="19"/>
  <c r="AI41" i="19"/>
  <c r="J54" i="19"/>
  <c r="P41" i="19"/>
  <c r="V32" i="19"/>
  <c r="O29" i="19"/>
  <c r="S34" i="19"/>
  <c r="AK18" i="19"/>
  <c r="U42" i="19"/>
  <c r="Q33" i="19"/>
  <c r="W54" i="19"/>
  <c r="M30" i="19"/>
  <c r="O22" i="19"/>
  <c r="AC38" i="19"/>
  <c r="AD53" i="19"/>
  <c r="AA20" i="19"/>
  <c r="AE25" i="19"/>
  <c r="W9" i="19"/>
  <c r="AG12" i="19"/>
  <c r="M9" i="19"/>
  <c r="L45" i="19"/>
  <c r="T28" i="19"/>
  <c r="L20" i="19"/>
  <c r="AB36" i="19"/>
  <c r="AG51" i="19"/>
  <c r="AF19" i="19"/>
  <c r="X25" i="19"/>
  <c r="P9" i="19"/>
  <c r="Z12" i="19"/>
  <c r="L8" i="19"/>
  <c r="AM23" i="19"/>
  <c r="Y43" i="19"/>
  <c r="M34" i="19"/>
  <c r="AB26" i="19"/>
  <c r="AF42" i="19"/>
  <c r="AC16" i="19"/>
  <c r="AG21" i="19"/>
  <c r="AE6" i="19"/>
  <c r="W10" i="19"/>
  <c r="AG13" i="19"/>
  <c r="M12" i="19"/>
  <c r="N52" i="19"/>
  <c r="P27" i="19"/>
  <c r="M18" i="19"/>
  <c r="AE34" i="19"/>
  <c r="AE50" i="19"/>
  <c r="Z19" i="19"/>
  <c r="AD24" i="19"/>
  <c r="AH20" i="19"/>
  <c r="AL30" i="19"/>
  <c r="AJ41" i="19"/>
  <c r="AH52" i="19"/>
  <c r="AL14" i="19"/>
  <c r="S53" i="19"/>
  <c r="K54" i="19"/>
  <c r="O36" i="19"/>
  <c r="AA55" i="19"/>
  <c r="S41" i="19"/>
  <c r="W27" i="19"/>
  <c r="AI24" i="19"/>
  <c r="AM34" i="19"/>
  <c r="AK45" i="19"/>
  <c r="AI8" i="19"/>
  <c r="P47" i="19"/>
  <c r="N47" i="19"/>
  <c r="L40" i="19"/>
  <c r="W49" i="19"/>
  <c r="P38" i="19"/>
  <c r="T43" i="19"/>
  <c r="AL25" i="19"/>
  <c r="AJ36" i="19"/>
  <c r="AH47" i="19"/>
  <c r="AL9" i="19"/>
  <c r="S48" i="19"/>
  <c r="K49" i="19"/>
  <c r="O41" i="19"/>
  <c r="AA50" i="19"/>
  <c r="Y38" i="19"/>
  <c r="Q44" i="19"/>
  <c r="AI19" i="19"/>
  <c r="AM29" i="19"/>
  <c r="AK40" i="19"/>
  <c r="AI51" i="19"/>
  <c r="AM13" i="19"/>
  <c r="T52" i="19"/>
  <c r="L53" i="19"/>
  <c r="J36" i="19"/>
  <c r="V55" i="19"/>
  <c r="Z40" i="19"/>
  <c r="AL16" i="19"/>
  <c r="AJ27" i="19"/>
  <c r="AH38" i="19"/>
  <c r="AL48" i="19"/>
  <c r="AJ11" i="19"/>
  <c r="Q50" i="19"/>
  <c r="O50" i="19"/>
  <c r="M43" i="19"/>
  <c r="Y52" i="19"/>
  <c r="AL19" i="19"/>
  <c r="AJ30" i="19"/>
  <c r="AH41" i="19"/>
  <c r="AL51" i="19"/>
  <c r="AJ14" i="19"/>
  <c r="Q53" i="19"/>
  <c r="O53" i="19"/>
  <c r="M36" i="19"/>
  <c r="AI38" i="19"/>
  <c r="J51" i="19"/>
  <c r="S40" i="19"/>
  <c r="W31" i="19"/>
  <c r="J29" i="19"/>
  <c r="N34" i="19"/>
  <c r="R23" i="19"/>
  <c r="J16" i="19"/>
  <c r="AG34" i="19"/>
  <c r="AE45" i="19"/>
  <c r="AI17" i="19"/>
  <c r="AM11" i="19"/>
  <c r="Z51" i="19"/>
  <c r="R45" i="19"/>
  <c r="O26" i="19"/>
  <c r="S31" i="19"/>
  <c r="Q18" i="19"/>
  <c r="O20" i="19"/>
  <c r="AF29" i="19"/>
  <c r="AD40" i="19"/>
  <c r="AB51" i="19"/>
  <c r="AI34" i="19"/>
  <c r="J47" i="19"/>
  <c r="Q39" i="19"/>
  <c r="W30" i="19"/>
  <c r="P28" i="19"/>
  <c r="T33" i="19"/>
  <c r="R22" i="19"/>
  <c r="J25" i="19"/>
  <c r="AG33" i="19"/>
  <c r="AE44" i="19"/>
  <c r="AM8" i="19"/>
  <c r="V50" i="19"/>
  <c r="V44" i="19"/>
  <c r="J26" i="19"/>
  <c r="N31" i="19"/>
  <c r="R17" i="19"/>
  <c r="J20" i="19"/>
  <c r="AK46" i="19"/>
  <c r="L41" i="19"/>
  <c r="T42" i="19"/>
  <c r="Y33" i="19"/>
  <c r="K30" i="19"/>
  <c r="O35" i="19"/>
  <c r="AM31" i="19"/>
  <c r="W45" i="19"/>
  <c r="P35" i="19"/>
  <c r="R39" i="19"/>
  <c r="L32" i="19"/>
  <c r="K25" i="19"/>
  <c r="AB40" i="19"/>
  <c r="AD55" i="19"/>
  <c r="W21" i="19"/>
  <c r="U6" i="19"/>
  <c r="AE9" i="19"/>
  <c r="W13" i="19"/>
  <c r="O10" i="19"/>
  <c r="X54" i="19"/>
  <c r="Q30" i="19"/>
  <c r="J23" i="19"/>
  <c r="AD38" i="19"/>
  <c r="AG53" i="19"/>
  <c r="AB20" i="19"/>
  <c r="AF25" i="19"/>
  <c r="X9" i="19"/>
  <c r="P13" i="19"/>
  <c r="N9" i="19"/>
  <c r="AI37" i="19"/>
  <c r="AA26" i="19"/>
  <c r="R16" i="19"/>
  <c r="AG27" i="19"/>
  <c r="AB45" i="19"/>
  <c r="Y17" i="19"/>
  <c r="AC22" i="19"/>
  <c r="U7" i="19"/>
  <c r="AE10" i="19"/>
  <c r="W14" i="19"/>
  <c r="O13" i="19"/>
  <c r="W46" i="19"/>
  <c r="M29" i="19"/>
  <c r="K21" i="19"/>
  <c r="AG36" i="19"/>
  <c r="AE52" i="19"/>
  <c r="V20" i="19"/>
  <c r="Z25" i="19"/>
  <c r="R9" i="19"/>
  <c r="AB12" i="19"/>
  <c r="N8" i="19"/>
  <c r="AA48" i="19"/>
  <c r="P29" i="19"/>
  <c r="M21" i="19"/>
  <c r="AB37" i="19"/>
  <c r="AF52" i="19"/>
  <c r="U27" i="19"/>
  <c r="AC49" i="19"/>
  <c r="V25" i="19"/>
  <c r="X12" i="19"/>
  <c r="O6" i="19"/>
  <c r="AG11" i="19"/>
  <c r="M35" i="19"/>
  <c r="AE54" i="19"/>
  <c r="Y6" i="19"/>
  <c r="AA13" i="19"/>
  <c r="AI45" i="19"/>
  <c r="Y20" i="19"/>
  <c r="AA28" i="19"/>
  <c r="AJ21" i="19"/>
  <c r="AJ45" i="19"/>
  <c r="K46" i="19"/>
  <c r="W36" i="19"/>
  <c r="AK17" i="19"/>
  <c r="AI48" i="19"/>
  <c r="J49" i="19"/>
  <c r="X53" i="19"/>
  <c r="AJ28" i="19"/>
  <c r="AH11" i="19"/>
  <c r="K53" i="19"/>
  <c r="Q40" i="19"/>
  <c r="AI31" i="19"/>
  <c r="AI55" i="19"/>
  <c r="J38" i="19"/>
  <c r="V41" i="19"/>
  <c r="AJ31" i="19"/>
  <c r="AH14" i="19"/>
  <c r="O44" i="19"/>
  <c r="AL23" i="19"/>
  <c r="AJ54" i="19"/>
  <c r="K55" i="19"/>
  <c r="AI54" i="19"/>
  <c r="V34" i="19"/>
  <c r="T24" i="19"/>
  <c r="AG38" i="19"/>
  <c r="T50" i="19"/>
  <c r="K27" i="19"/>
  <c r="Q22" i="19"/>
  <c r="AB43" i="19"/>
  <c r="L52" i="19"/>
  <c r="X34" i="19"/>
  <c r="P25" i="19"/>
  <c r="AK19" i="19"/>
  <c r="S38" i="19"/>
  <c r="R32" i="19"/>
  <c r="AM51" i="19"/>
  <c r="Y45" i="19"/>
  <c r="S17" i="19"/>
  <c r="AM20" i="19"/>
  <c r="P19" i="19"/>
  <c r="W17" i="19"/>
  <c r="U10" i="19"/>
  <c r="AM36" i="19"/>
  <c r="L17" i="19"/>
  <c r="X21" i="19"/>
  <c r="AD10" i="19"/>
  <c r="T46" i="19"/>
  <c r="AC30" i="19"/>
  <c r="Y19" i="19"/>
  <c r="AC11" i="19"/>
  <c r="P37" i="19"/>
  <c r="AC26" i="19"/>
  <c r="Z21" i="19"/>
  <c r="X10" i="19"/>
  <c r="L11" i="19"/>
  <c r="Q27" i="19"/>
  <c r="AD26" i="19"/>
  <c r="AD54" i="19"/>
  <c r="AB38" i="19"/>
  <c r="R7" i="19"/>
  <c r="O14" i="19"/>
  <c r="N15" i="19"/>
  <c r="V17" i="19"/>
  <c r="AE11" i="19"/>
  <c r="U17" i="19"/>
  <c r="X50" i="19"/>
  <c r="AG49" i="19"/>
  <c r="Z6" i="19"/>
  <c r="Z14" i="19"/>
  <c r="AG18" i="19"/>
  <c r="Z37" i="19"/>
  <c r="AD41" i="19"/>
  <c r="V23" i="19"/>
  <c r="R11" i="19"/>
  <c r="K14" i="19"/>
  <c r="Z16" i="19"/>
  <c r="O19" i="19"/>
  <c r="W18" i="19"/>
  <c r="AE7" i="19"/>
  <c r="AG14" i="19"/>
  <c r="M33" i="19"/>
  <c r="R54" i="19"/>
  <c r="AE26" i="19"/>
  <c r="Q15" i="19"/>
  <c r="AC23" i="19"/>
  <c r="P33" i="19"/>
  <c r="M10" i="19"/>
  <c r="L10" i="19"/>
  <c r="AL22" i="19"/>
  <c r="AJ53" i="19"/>
  <c r="M47" i="19"/>
  <c r="S37" i="19"/>
  <c r="AK25" i="19"/>
  <c r="AK49" i="19"/>
  <c r="L50" i="19"/>
  <c r="X38" i="19"/>
  <c r="AL29" i="19"/>
  <c r="AJ12" i="19"/>
  <c r="K43" i="19"/>
  <c r="Y40" i="19"/>
  <c r="AK32" i="19"/>
  <c r="AI15" i="19"/>
  <c r="L39" i="19"/>
  <c r="R42" i="19"/>
  <c r="AJ39" i="19"/>
  <c r="AJ15" i="19"/>
  <c r="K36" i="19"/>
  <c r="AL31" i="19"/>
  <c r="AL55" i="19"/>
  <c r="M38" i="19"/>
  <c r="L38" i="19"/>
  <c r="X35" i="19"/>
  <c r="J18" i="19"/>
  <c r="AG46" i="19"/>
  <c r="J46" i="19"/>
  <c r="S27" i="19"/>
  <c r="K22" i="19"/>
  <c r="AD44" i="19"/>
  <c r="N39" i="19"/>
  <c r="L29" i="19"/>
  <c r="L18" i="19"/>
  <c r="AM24" i="19"/>
  <c r="X45" i="19"/>
  <c r="N33" i="19"/>
  <c r="AI9" i="19"/>
  <c r="AA34" i="19"/>
  <c r="U18" i="19"/>
  <c r="AK34" i="19"/>
  <c r="K17" i="19"/>
  <c r="AE17" i="19"/>
  <c r="AC10" i="19"/>
  <c r="Y39" i="19"/>
  <c r="AF27" i="19"/>
  <c r="AF21" i="19"/>
  <c r="X13" i="19"/>
  <c r="J50" i="19"/>
  <c r="AB32" i="19"/>
  <c r="Y23" i="19"/>
  <c r="S12" i="19"/>
  <c r="V40" i="19"/>
  <c r="AF38" i="19"/>
  <c r="V22" i="19"/>
  <c r="T12" i="19"/>
  <c r="AK26" i="19"/>
  <c r="M31" i="19"/>
  <c r="AG32" i="19"/>
  <c r="V16" i="19"/>
  <c r="AG43" i="19"/>
  <c r="P8" i="19"/>
  <c r="Y29" i="19"/>
  <c r="P45" i="19"/>
  <c r="AE18" i="19"/>
  <c r="AC12" i="19"/>
  <c r="J19" i="19"/>
  <c r="Q29" i="19"/>
  <c r="AF54" i="19"/>
  <c r="X7" i="19"/>
  <c r="J9" i="19"/>
  <c r="AC21" i="19"/>
  <c r="Y32" i="19"/>
  <c r="AC46" i="19"/>
  <c r="Z24" i="19"/>
  <c r="P12" i="19"/>
  <c r="O15" i="19"/>
  <c r="AB19" i="19"/>
  <c r="N16" i="19"/>
  <c r="AA19" i="19"/>
  <c r="AC8" i="19"/>
  <c r="AH24" i="19"/>
  <c r="AL54" i="19"/>
  <c r="M55" i="19"/>
  <c r="AA37" i="19"/>
  <c r="AM26" i="19"/>
  <c r="AK9" i="19"/>
  <c r="N51" i="19"/>
  <c r="T39" i="19"/>
  <c r="AL37" i="19"/>
  <c r="AL13" i="19"/>
  <c r="M44" i="19"/>
  <c r="Y44" i="19"/>
  <c r="AM33" i="19"/>
  <c r="AK6" i="19"/>
  <c r="M37" i="19"/>
  <c r="Z42" i="19"/>
  <c r="AL40" i="19"/>
  <c r="S51" i="19"/>
  <c r="N37" i="19"/>
  <c r="AH33" i="19"/>
  <c r="AL15" i="19"/>
  <c r="O39" i="19"/>
  <c r="N43" i="19"/>
  <c r="R29" i="19"/>
  <c r="L19" i="19"/>
  <c r="AC48" i="19"/>
  <c r="Y55" i="19"/>
  <c r="O28" i="19"/>
  <c r="M23" i="19"/>
  <c r="AD52" i="19"/>
  <c r="J45" i="19"/>
  <c r="T29" i="19"/>
  <c r="L16" i="19"/>
  <c r="AI30" i="19"/>
  <c r="V27" i="19"/>
  <c r="T18" i="19"/>
  <c r="AK14" i="19"/>
  <c r="K26" i="19"/>
  <c r="AK47" i="19"/>
  <c r="AM47" i="19"/>
  <c r="AE27" i="19"/>
  <c r="AE21" i="19"/>
  <c r="S11" i="19"/>
  <c r="R43" i="19"/>
  <c r="AF40" i="19"/>
  <c r="AB22" i="19"/>
  <c r="AF13" i="19"/>
  <c r="V31" i="19"/>
  <c r="AD34" i="19"/>
  <c r="AG23" i="19"/>
  <c r="AE14" i="19"/>
  <c r="Z43" i="19"/>
  <c r="AB41" i="19"/>
  <c r="P6" i="19"/>
  <c r="R13" i="19"/>
  <c r="R49" i="19"/>
  <c r="U32" i="19"/>
  <c r="AF34" i="19"/>
  <c r="AE16" i="19"/>
  <c r="AC53" i="19"/>
  <c r="AB10" i="19"/>
  <c r="AG39" i="19"/>
  <c r="L28" i="19"/>
  <c r="W20" i="19"/>
  <c r="Y14" i="19"/>
  <c r="AB46" i="19"/>
  <c r="T17" i="19"/>
  <c r="AB17" i="19"/>
  <c r="T9" i="19"/>
  <c r="N11" i="19"/>
  <c r="AC25" i="19"/>
  <c r="P31" i="19"/>
  <c r="AD51" i="19"/>
  <c r="AD25" i="19"/>
  <c r="AF12" i="19"/>
  <c r="N7" i="19"/>
  <c r="AF20" i="19"/>
  <c r="AF30" i="19"/>
  <c r="AE20" i="19"/>
  <c r="AA9" i="19"/>
  <c r="K10" i="19"/>
  <c r="O16" i="19"/>
  <c r="Y22" i="19"/>
  <c r="J13" i="19"/>
  <c r="Y18" i="19"/>
  <c r="V12" i="19"/>
  <c r="AJ33" i="19"/>
  <c r="AH6" i="19"/>
  <c r="K40" i="19"/>
  <c r="W42" i="19"/>
  <c r="AI36" i="19"/>
  <c r="AI12" i="19"/>
  <c r="J43" i="19"/>
  <c r="AJ16" i="19"/>
  <c r="AJ40" i="19"/>
  <c r="Q51" i="19"/>
  <c r="W52" i="19"/>
  <c r="W26" i="19"/>
  <c r="AI43" i="19"/>
  <c r="P54" i="19"/>
  <c r="W48" i="19"/>
  <c r="AJ19" i="19"/>
  <c r="AH50" i="19"/>
  <c r="Q54" i="19"/>
  <c r="W55" i="19"/>
  <c r="AJ42" i="19"/>
  <c r="S46" i="19"/>
  <c r="X47" i="19"/>
  <c r="W41" i="19"/>
  <c r="J31" i="19"/>
  <c r="AG26" i="19"/>
  <c r="AK22" i="19"/>
  <c r="P39" i="19"/>
  <c r="K33" i="19"/>
  <c r="AB31" i="19"/>
  <c r="AB55" i="19"/>
  <c r="Y41" i="19"/>
  <c r="P34" i="19"/>
  <c r="AC27" i="19"/>
  <c r="T47" i="19"/>
  <c r="R26" i="19"/>
  <c r="R21" i="19"/>
  <c r="W50" i="19"/>
  <c r="S30" i="19"/>
  <c r="T54" i="19"/>
  <c r="Z45" i="19"/>
  <c r="AD42" i="19"/>
  <c r="W23" i="19"/>
  <c r="U14" i="19"/>
  <c r="M32" i="19"/>
  <c r="AG44" i="19"/>
  <c r="AD6" i="19"/>
  <c r="J11" i="19"/>
  <c r="M27" i="19"/>
  <c r="AF48" i="19"/>
  <c r="AC7" i="19"/>
  <c r="AC15" i="19"/>
  <c r="T32" i="19"/>
  <c r="AC54" i="19"/>
  <c r="AF6" i="19"/>
  <c r="P14" i="19"/>
  <c r="Q37" i="19"/>
  <c r="Q24" i="19"/>
  <c r="AC41" i="19"/>
  <c r="AA44" i="19"/>
  <c r="Z18" i="19"/>
  <c r="V13" i="19"/>
  <c r="W8" i="19"/>
  <c r="K24" i="19"/>
  <c r="AA25" i="19"/>
  <c r="O8" i="19"/>
  <c r="Y24" i="19"/>
  <c r="AG28" i="19"/>
  <c r="AB21" i="19"/>
  <c r="P11" i="19"/>
  <c r="M15" i="19"/>
  <c r="Q11" i="19"/>
  <c r="AL34" i="19"/>
  <c r="AK7" i="19"/>
  <c r="X46" i="19"/>
  <c r="S43" i="19"/>
  <c r="AK37" i="19"/>
  <c r="R48" i="19"/>
  <c r="L44" i="19"/>
  <c r="AL17" i="19"/>
  <c r="AJ48" i="19"/>
  <c r="S52" i="19"/>
  <c r="Y53" i="19"/>
  <c r="AK20" i="19"/>
  <c r="AK44" i="19"/>
  <c r="R55" i="19"/>
  <c r="R36" i="19"/>
  <c r="AL20" i="19"/>
  <c r="AJ51" i="19"/>
  <c r="K52" i="19"/>
  <c r="S36" i="19"/>
  <c r="AL43" i="19"/>
  <c r="S54" i="19"/>
  <c r="Z48" i="19"/>
  <c r="AA42" i="19"/>
  <c r="J35" i="19"/>
  <c r="AC28" i="19"/>
  <c r="AM27" i="19"/>
  <c r="Y26" i="19"/>
  <c r="S33" i="19"/>
  <c r="AD32" i="19"/>
  <c r="AK39" i="19"/>
  <c r="Q43" i="19"/>
  <c r="L35" i="19"/>
  <c r="AC35" i="19"/>
  <c r="P53" i="19"/>
  <c r="N27" i="19"/>
  <c r="L21" i="19"/>
  <c r="V54" i="19"/>
  <c r="O31" i="19"/>
  <c r="Z29" i="19"/>
  <c r="X30" i="19"/>
  <c r="AF44" i="19"/>
  <c r="AC6" i="19"/>
  <c r="AC14" i="19"/>
  <c r="L34" i="19"/>
  <c r="AE55" i="19"/>
  <c r="T7" i="19"/>
  <c r="L12" i="19"/>
  <c r="U19" i="19"/>
  <c r="AD50" i="19"/>
  <c r="S8" i="19"/>
  <c r="K15" i="19"/>
  <c r="Q34" i="19"/>
  <c r="AG55" i="19"/>
  <c r="AB8" i="19"/>
  <c r="V15" i="19"/>
  <c r="Q41" i="19"/>
  <c r="O18" i="19"/>
  <c r="AE43" i="19"/>
  <c r="U34" i="19"/>
  <c r="Z22" i="19"/>
  <c r="T14" i="19"/>
  <c r="S10" i="19"/>
  <c r="AD27" i="19"/>
  <c r="W7" i="19"/>
  <c r="L15" i="19"/>
  <c r="U9" i="19"/>
  <c r="AD33" i="19"/>
  <c r="AF22" i="19"/>
  <c r="AF11" i="19"/>
  <c r="L7" i="19"/>
  <c r="AC13" i="19"/>
  <c r="M16" i="19"/>
  <c r="V19" i="19"/>
  <c r="X8" i="19"/>
  <c r="Z15" i="19"/>
  <c r="AD31" i="19"/>
  <c r="W33" i="19"/>
  <c r="AE47" i="19"/>
  <c r="AE24" i="19"/>
  <c r="U12" i="19"/>
  <c r="J6" i="19"/>
  <c r="X18" i="19"/>
  <c r="P15" i="19"/>
  <c r="AB23" i="19"/>
  <c r="Q7" i="19"/>
  <c r="AH32" i="19"/>
  <c r="V49" i="19"/>
  <c r="T49" i="19"/>
  <c r="AH39" i="19"/>
  <c r="U39" i="19"/>
  <c r="N46" i="19"/>
  <c r="AH42" i="19"/>
  <c r="AJ22" i="19"/>
  <c r="AK43" i="19"/>
  <c r="M17" i="19"/>
  <c r="V30" i="19"/>
  <c r="AM44" i="19"/>
  <c r="O17" i="19"/>
  <c r="J32" i="19"/>
  <c r="K32" i="19"/>
  <c r="AD29" i="19"/>
  <c r="AI21" i="19"/>
  <c r="AF9" i="19"/>
  <c r="AF46" i="19"/>
  <c r="AI26" i="19"/>
  <c r="Z9" i="19"/>
  <c r="T34" i="19"/>
  <c r="M22" i="19"/>
  <c r="AA14" i="19"/>
  <c r="W15" i="19"/>
  <c r="AG45" i="19"/>
  <c r="X51" i="19"/>
  <c r="AE35" i="19"/>
  <c r="T10" i="19"/>
  <c r="AG52" i="19"/>
  <c r="Y16" i="19"/>
  <c r="Q14" i="19"/>
  <c r="AF47" i="19"/>
  <c r="AE31" i="19"/>
  <c r="M26" i="19"/>
  <c r="AB53" i="19"/>
  <c r="AA10" i="19"/>
  <c r="AG20" i="19"/>
  <c r="AM38" i="19"/>
  <c r="V42" i="19"/>
  <c r="R15" i="19"/>
  <c r="AB6" i="19"/>
  <c r="X11" i="19"/>
  <c r="O38" i="19"/>
  <c r="AL28" i="19"/>
  <c r="R35" i="19"/>
  <c r="T35" i="19"/>
  <c r="U33" i="19"/>
  <c r="AD20" i="19"/>
  <c r="Q25" i="19"/>
  <c r="N21" i="19"/>
  <c r="AC19" i="19"/>
  <c r="AH27" i="19"/>
  <c r="T16" i="19"/>
  <c r="T23" i="19"/>
  <c r="S26" i="19"/>
  <c r="U25" i="19"/>
  <c r="AA35" i="19"/>
  <c r="S9" i="19"/>
  <c r="AC29" i="19"/>
  <c r="S13" i="19"/>
  <c r="O12" i="19"/>
  <c r="AL42" i="19"/>
  <c r="AA41" i="19"/>
  <c r="P51" i="19"/>
  <c r="AL49" i="19"/>
  <c r="U45" i="19"/>
  <c r="N54" i="19"/>
  <c r="AL52" i="19"/>
  <c r="AJ34" i="19"/>
  <c r="AM48" i="19"/>
  <c r="AC36" i="19"/>
  <c r="O32" i="19"/>
  <c r="AI50" i="19"/>
  <c r="AE36" i="19"/>
  <c r="P20" i="19"/>
  <c r="Q16" i="19"/>
  <c r="AD46" i="19"/>
  <c r="V26" i="19"/>
  <c r="V10" i="19"/>
  <c r="AG17" i="19"/>
  <c r="U30" i="19"/>
  <c r="P10" i="19"/>
  <c r="J24" i="19"/>
  <c r="AG16" i="19"/>
  <c r="O11" i="19"/>
  <c r="K7" i="19"/>
  <c r="X20" i="19"/>
  <c r="AB29" i="19"/>
  <c r="W16" i="19"/>
  <c r="AD13" i="19"/>
  <c r="AK10" i="19"/>
  <c r="W22" i="19"/>
  <c r="AE15" i="19"/>
  <c r="X22" i="19"/>
  <c r="Z41" i="19"/>
  <c r="AG47" i="19"/>
  <c r="AG24" i="19"/>
  <c r="U21" i="19"/>
  <c r="AH7" i="19"/>
  <c r="AK52" i="19"/>
  <c r="J55" i="19"/>
  <c r="L26" i="19"/>
  <c r="AH44" i="19"/>
  <c r="Z28" i="19"/>
  <c r="N41" i="19"/>
  <c r="AH51" i="19"/>
  <c r="AM21" i="19"/>
  <c r="AA46" i="19"/>
  <c r="AL12" i="19"/>
  <c r="AH45" i="19"/>
  <c r="W47" i="19"/>
  <c r="AE37" i="19"/>
  <c r="S19" i="19"/>
  <c r="U40" i="19"/>
  <c r="AG37" i="19"/>
  <c r="N22" i="19"/>
  <c r="AI13" i="19"/>
  <c r="AA16" i="19"/>
  <c r="U35" i="19"/>
  <c r="V14" i="19"/>
  <c r="AC18" i="19"/>
  <c r="O23" i="19"/>
  <c r="Z13" i="19"/>
  <c r="O25" i="19"/>
  <c r="AD23" i="19"/>
  <c r="S24" i="19"/>
  <c r="U29" i="19"/>
  <c r="X24" i="19"/>
  <c r="Y7" i="19"/>
  <c r="AD17" i="19"/>
  <c r="AB14" i="19"/>
  <c r="U38" i="19"/>
  <c r="AA23" i="19"/>
  <c r="N12" i="19"/>
  <c r="AF24" i="19"/>
  <c r="AF43" i="19"/>
  <c r="AD8" i="19"/>
  <c r="AE8" i="19"/>
  <c r="AF16" i="19"/>
  <c r="J17" i="19"/>
  <c r="P40" i="19"/>
  <c r="AJ7" i="19"/>
  <c r="U36" i="19"/>
  <c r="AA7" i="19"/>
  <c r="U11" i="19"/>
  <c r="W24" i="19"/>
  <c r="S18" i="19"/>
  <c r="AF35" i="19"/>
  <c r="N14" i="19"/>
  <c r="T13" i="19"/>
  <c r="AM46" i="19"/>
  <c r="AA53" i="19"/>
  <c r="X37" i="19"/>
  <c r="W29" i="19"/>
  <c r="AE13" i="19"/>
  <c r="U15" i="19"/>
  <c r="L55" i="19"/>
  <c r="AB13" i="19"/>
  <c r="W11" i="19"/>
  <c r="P7" i="19"/>
  <c r="K12" i="19"/>
  <c r="V9" i="19"/>
  <c r="S14" i="19"/>
  <c r="AH8" i="19"/>
  <c r="AI16" i="19"/>
  <c r="Z50" i="19"/>
  <c r="U49" i="19"/>
  <c r="AI23" i="19"/>
  <c r="Z36" i="19"/>
  <c r="U52" i="19"/>
  <c r="AH53" i="19"/>
  <c r="P44" i="19"/>
  <c r="AE49" i="19"/>
  <c r="U20" i="19"/>
  <c r="Y31" i="19"/>
  <c r="AI14" i="19"/>
  <c r="AM19" i="19"/>
  <c r="Z33" i="19"/>
  <c r="AA22" i="19"/>
  <c r="L25" i="19"/>
  <c r="N13" i="19"/>
  <c r="AC24" i="19"/>
  <c r="N25" i="19"/>
  <c r="AD15" i="19"/>
  <c r="AD39" i="19"/>
  <c r="T6" i="19"/>
  <c r="AB44" i="19"/>
  <c r="AC55" i="19"/>
  <c r="AB25" i="19"/>
  <c r="Y15" i="19"/>
  <c r="Z20" i="19"/>
  <c r="L9" i="19"/>
  <c r="Q31" i="19"/>
  <c r="Q6" i="19"/>
  <c r="L14" i="19"/>
  <c r="AD37" i="19"/>
  <c r="AG7" i="19"/>
  <c r="AF15" i="19"/>
  <c r="W12" i="19"/>
  <c r="R6" i="19"/>
  <c r="AH11" i="1"/>
  <c r="O51" i="19"/>
  <c r="AH18" i="19"/>
  <c r="O54" i="19"/>
  <c r="U55" i="19"/>
  <c r="AF33" i="19"/>
  <c r="X43" i="19"/>
  <c r="V35" i="19"/>
  <c r="AF50" i="19"/>
  <c r="AD12" i="19"/>
  <c r="Y10" i="19"/>
  <c r="N6" i="19"/>
  <c r="AH19" i="19"/>
  <c r="AM53" i="19"/>
  <c r="K47" i="19"/>
  <c r="AF41" i="19"/>
  <c r="X44" i="19"/>
  <c r="X17" i="19"/>
  <c r="U44" i="19"/>
  <c r="U8" i="19"/>
  <c r="K19" i="19"/>
  <c r="AB42" i="19"/>
  <c r="M14" i="19"/>
  <c r="U13" i="19"/>
  <c r="Z47" i="19"/>
  <c r="P46" i="19"/>
  <c r="AH21" i="19"/>
  <c r="AF53" i="19"/>
  <c r="Q35" i="19"/>
  <c r="M6" i="19"/>
  <c r="R24" i="19"/>
  <c r="AF39" i="19"/>
  <c r="AC42" i="19"/>
  <c r="AC37" i="19"/>
  <c r="R14" i="19"/>
  <c r="U46" i="19"/>
  <c r="AI28" i="19"/>
  <c r="V52" i="19"/>
  <c r="M50" i="19"/>
  <c r="AM41" i="19"/>
  <c r="V37" i="19"/>
  <c r="M53" i="19"/>
  <c r="AI7" i="19"/>
  <c r="Z32" i="19"/>
  <c r="AI33" i="19"/>
  <c r="O24" i="19"/>
  <c r="V33" i="19"/>
  <c r="V53" i="19"/>
  <c r="N36" i="19"/>
  <c r="Q26" i="19"/>
  <c r="S7" i="19"/>
  <c r="AE42" i="19"/>
  <c r="AM52" i="19"/>
  <c r="AA8" i="19"/>
  <c r="AD43" i="19"/>
  <c r="J10" i="19"/>
  <c r="AB49" i="19"/>
  <c r="Z11" i="19"/>
  <c r="AD49" i="19"/>
  <c r="AE12" i="19"/>
  <c r="R10" i="19"/>
  <c r="AI10" i="19"/>
  <c r="AD21" i="19"/>
  <c r="J12" i="19"/>
  <c r="Q21" i="19"/>
  <c r="AG6" i="19"/>
  <c r="R41" i="19"/>
  <c r="AF7" i="19"/>
  <c r="Y11" i="19"/>
  <c r="K6" i="19"/>
  <c r="AG15" i="19"/>
  <c r="AB9" i="19"/>
  <c r="U54" i="19"/>
  <c r="N30" i="19"/>
  <c r="P30" i="19"/>
  <c r="AB16" i="19"/>
  <c r="AD16" i="19"/>
  <c r="AK42" i="19"/>
  <c r="P52" i="19"/>
  <c r="S6" i="19"/>
  <c r="O45" i="19"/>
  <c r="Q23" i="19"/>
  <c r="K13" i="19"/>
  <c r="Z7" i="19"/>
  <c r="T21" i="19"/>
  <c r="O21" i="19"/>
  <c r="AM10" i="19"/>
  <c r="AA54" i="19"/>
  <c r="AH30" i="19"/>
  <c r="V46" i="19"/>
  <c r="W28" i="19"/>
  <c r="J28" i="19"/>
  <c r="V6" i="19"/>
  <c r="X6" i="19"/>
  <c r="AC17" i="19"/>
  <c r="M13" i="19"/>
  <c r="AE51" i="19"/>
  <c r="AC9" i="19"/>
  <c r="Z10" i="19"/>
  <c r="J37" i="19"/>
  <c r="J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<sst xmlns="http://schemas.openxmlformats.org/spreadsheetml/2006/main" count="464" uniqueCount="303">
  <si>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</si>
  <si>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</si>
  <si>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</si>
  <si>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</si>
  <si>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</si>
  <si>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</si>
  <si>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</si>
  <si>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</si>
  <si>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</si>
  <si>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</si>
  <si>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</si>
  <si>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</si>
  <si>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</si>
  <si>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</si>
  <si>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</si>
  <si>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</si>
  <si>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</si>
  <si>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</si>
  <si>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</si>
  <si>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</si>
  <si>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</si>
  <si>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</si>
  <si>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</si>
  <si>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</si>
  <si>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</si>
  <si>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</si>
  <si>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</si>
  <si>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</si>
  <si>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</si>
  <si>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</si>
  <si>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</si>
  <si>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</si>
  <si>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</si>
  <si>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</si>
  <si>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</si>
  <si>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</si>
  <si>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</si>
  <si>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</si>
  <si>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</si>
  <si>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</si>
  <si>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</si>
  <si>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</si>
  <si>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</si>
  <si>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</si>
  <si>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</si>
  <si>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</si>
  <si>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</si>
  <si>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</si>
  <si>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</si>
  <si>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</si>
  <si>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</si>
  <si>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</si>
  <si>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</si>
  <si>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</si>
  <si>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</si>
  <si>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</si>
  <si>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</si>
  <si>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</si>
  <si>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</si>
  <si>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</si>
  <si>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</si>
  <si>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</si>
  <si>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</si>
  <si>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</si>
  <si>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</si>
  <si>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</si>
  <si>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</si>
  <si>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</si>
  <si>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</si>
  <si>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</si>
  <si>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</si>
  <si>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</si>
  <si>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</si>
  <si>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</si>
  <si>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</si>
  <si>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</si>
  <si>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</si>
  <si>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</si>
  <si>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</si>
  <si>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</si>
  <si>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</si>
  <si>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</si>
  <si>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</si>
  <si>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</si>
  <si>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</si>
  <si>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</si>
  <si>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</si>
  <si>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</si>
  <si>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</si>
  <si>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</si>
  <si>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</si>
  <si>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</si>
  <si>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</si>
  <si>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</si>
  <si>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</si>
  <si>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</si>
  <si>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</si>
  <si>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</si>
  <si>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</si>
  <si>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</si>
  <si>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</si>
  <si>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</si>
  <si>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</si>
  <si>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</si>
  <si>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</si>
  <si>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</si>
  <si>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</si>
  <si>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</si>
  <si>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</si>
  <si>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</si>
  <si>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</si>
  <si>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</si>
  <si>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</si>
  <si>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</si>
  <si>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</si>
  <si>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</si>
  <si>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</si>
  <si>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</si>
  <si>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</si>
  <si>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</si>
  <si>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</si>
  <si>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</si>
  <si>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</si>
  <si>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</si>
  <si>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</si>
  <si>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</si>
  <si>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</si>
  <si>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</si>
  <si>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</si>
  <si>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</si>
  <si>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</si>
  <si>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</si>
  <si>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</si>
  <si>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</si>
  <si>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</si>
  <si>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</si>
  <si>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</si>
  <si>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</si>
  <si>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</si>
  <si>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</si>
  <si>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</si>
  <si>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</si>
  <si>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</si>
  <si>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</si>
  <si>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</si>
  <si>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</si>
  <si>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</si>
  <si>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</si>
  <si>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</si>
  <si>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</si>
  <si>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</si>
  <si>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</si>
  <si>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</si>
  <si>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</si>
  <si>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</si>
  <si>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</si>
  <si>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</si>
  <si>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</si>
  <si>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</si>
  <si>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</si>
  <si>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</si>
  <si>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</si>
  <si>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</si>
  <si>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</si>
  <si>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</si>
  <si>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</si>
  <si>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</si>
  <si>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</si>
  <si>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</si>
  <si>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</si>
  <si>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</si>
  <si>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</si>
  <si>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</si>
  <si>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</si>
  <si>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</si>
  <si>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</si>
  <si>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</si>
  <si>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</si>
  <si>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</si>
  <si>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</si>
  <si>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</si>
  <si>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</si>
  <si>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</si>
  <si>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</si>
  <si>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</si>
  <si>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</si>
  <si>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</si>
  <si>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</si>
  <si>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</si>
  <si>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</si>
  <si>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</si>
  <si>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</si>
  <si>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</si>
  <si>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</si>
  <si>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</si>
  <si>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</si>
  <si>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</si>
  <si>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</si>
  <si>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</si>
  <si>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</si>
  <si>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</si>
  <si>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</si>
  <si>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</si>
  <si>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</si>
  <si>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</si>
  <si>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</si>
  <si>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</si>
  <si>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</si>
  <si>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</si>
  <si>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</si>
  <si>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</si>
  <si>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</si>
  <si>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</si>
  <si>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</si>
  <si>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</si>
  <si>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</si>
  <si>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</si>
  <si>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</si>
  <si>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</si>
  <si>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</si>
  <si>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</si>
  <si>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</si>
  <si>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</si>
  <si>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</si>
  <si>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</si>
  <si>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</si>
  <si>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</si>
  <si>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</si>
  <si>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</si>
  <si>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</si>
  <si>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</si>
  <si>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</si>
  <si>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</si>
  <si>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</si>
  <si>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</si>
  <si>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</si>
  <si>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</si>
  <si>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</si>
  <si>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</si>
  <si>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</si>
  <si>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</si>
  <si>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</si>
  <si>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</si>
  <si>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</si>
  <si>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</si>
  <si>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</si>
  <si>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</si>
  <si>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</si>
  <si>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</si>
  <si>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</si>
  <si>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</si>
  <si>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</si>
  <si>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CONTROL DISCIPLINARIO</t>
  </si>
  <si>
    <t>Inicia con el conocimiento de la queja, el informe disciplinario o de manera oficiosa y hasta la terminación de la actuación disciplinaria</t>
  </si>
  <si>
    <t>Llevar a cabo de manera adecuada las actuaciones disciplinarias al interior de la entidad, con la finalidad de promover los principios de la función pública en los servidores de la ETITC previsto en la Ley 1952 de 2019  y sus modificaciones.</t>
  </si>
  <si>
    <t xml:space="preserve">
Nulidades procesales - Prescripción de la acción disciplinaria  </t>
  </si>
  <si>
    <t>Jurídico - Disciplinario</t>
  </si>
  <si>
    <t>Ejecución y Administracion de procesos</t>
  </si>
  <si>
    <t>01 de enero de 2023</t>
  </si>
  <si>
    <t>Profesional Asuntos Disciplinarios
y
Secretario General</t>
  </si>
  <si>
    <t xml:space="preserve">                                                  
Disposición inadecuada de los expedientes disciplinarios debido a la 
 falta de cultura del auto control organizacional, que ocasione pérdidas en la información y archivo de los expedientes.             </t>
  </si>
  <si>
    <t>Plan de trabajo semestral 2023</t>
  </si>
  <si>
    <t xml:space="preserve">
1. Falta de publicidad y comunicación de recursos a los sujetos procesales.
</t>
  </si>
  <si>
    <t>1. Registro de plantilla de prestamo de expedientes  
2. Información y documentación de cada actuación procesal, digitalizada y subida al drive institucional</t>
  </si>
  <si>
    <t xml:space="preserve">Profesional Asuntos Disciplinarios
</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</si>
  <si>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</si>
  <si>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Puede generar Impunidad,
Sanciones disciplinarias por acción u omisión,
deterioro imagen institucional,                           
evaluación inadecuada en el trámite de la Queja</t>
  </si>
  <si>
    <r>
      <t xml:space="preserve">1. Se realizó control de los expedientes, con la creación de una plantilla de préstamo de expedientes físicos al Secretario General, funcionario instructor de los procesos disciplinarios.
2. Todos los autos, oficios, estados, edictos, constancias de ejecutoria, se encuentran digitalizados en word y PDF, ubicados en las carpetas de cada expedientes alojadas en </t>
    </r>
    <r>
      <rPr>
        <i/>
        <sz val="11"/>
        <rFont val="Arial Narrow"/>
        <family val="2"/>
      </rPr>
      <t>OneDrive</t>
    </r>
    <r>
      <rPr>
        <sz val="11"/>
        <rFont val="Arial Narrow"/>
        <family val="2"/>
      </rPr>
      <t>, en caso de péstamo de expediente digital al Secretario General, se remite con los permisos controlados y exclusivos para el Secretario General, funcionario instructor de los procesos disciplinarios.</t>
    </r>
  </si>
  <si>
    <t xml:space="preserve">Realicé y entregué plan de trabajo semanal, el cual se encuentra reportado en la matriz de seguimiento de procesos disciplinarios, enviada semanalmente al correo electrónico del Secretario General, dando cumplimiento al plan de trabajo semestral.  Igualmente realicé y publiqué tres (3) campañas de prevención de conductas disciplinarias, a saber: 1. Derechos de los servidores públicos (28 de febrero de 2023), 2. Deberes de los servidores públicos (30 de marzo de 2023), 3. Prohibiciones de los servidores públicos - 1ra parte - (25 de abril de 2023), campañas que se envían en correos masivos y se publican en las pantallas de la ETITC. Así mismo, entregué la plantilla de propuesta a la oficina de Comunicaciones de la ETITC, de la campaña No. 4, para el mes de mayo, correspondiente a la 2da parte de las prohibiciones de los servidores públicos. </t>
  </si>
  <si>
    <t xml:space="preserve">Cada actuación disciplinaria fue revisada y aprobada por el Secretario General, por lo que se tramitaron 53 autos suscritos por el funcionario instructor de la ETITC - Secretario General, competente disciplinario de la ETITC, entre ellos: 4 autos de archivos de los procesos 2019-001, 2019-003, 2020-001 y 2020-002. Así como 3 autos inhibitorios de los procesos 2023-001, 2023-002, 2023-003. Realicé la adecuación de trámite, comisión, auto de investigación disciplinaria, autos de cierre de investigación disciplinaria, autos de pruebas de los procesos, del año 2021: 001, 003, 007, 008, 009, 010, 011, 012, 013; y del año 2022: 001, 002, 003, 004, 005 y 006.  Quedando en etapa probatoria 7 procesos, y en etapa decisoria 14 procesos.  Comunicados a los sujetos procesales legalmente y a través de publicación en la página web de la ETITC, sitio de notificaciones, así: veinticinco (25) estados, cuatro (4) edictos y cuatro (4) ejecutorias, dentro de las actuaciones disciplinarias, durante el periodo. Igualmente se publicaron dos (2) resoluciones  a saber: 1. Resolución 024 de 13 de enero de 2023, por medio de la cual se define la competencia de investigación disciplinaria en la ETITC, la cual dispone que la instrucción disciplinaria se adelanta por el Secretario General de la ETITC y el juzgamiento disciplinario por la Procuraduría General de la Nación, y, 2. Resolución 151 de 28 de marzo de 2023, por medio de la cual se suspenden los términos procesales de las actuaciones disciplinarias durante los días 3 a 5 de abril de 2023, semana santa. Actualicé el Normograma del proceso de Gestión de Control Disciplinario Interno.  </t>
  </si>
  <si>
    <t>La líder del proceso presenta el plan del trabajo, que obecede a los procesos disciplinarios activos de la ETITC, donde se priorizó la evacuación de los procesos del 2018 (más antiguos,) y se visibiliza que se terminó la actuación, y así se continúan evacuando los procesos del más antiguo al más reciente.</t>
  </si>
  <si>
    <t>Se evidencia que la líder del proceso remite los proyectos al Secretario General para revisión por correo electrónico.
De igual modo, la líder del proceso comparte el control de préstamo de expedientes para revisión del Secretario General (que se encuentra firmado), donde el Secretario verifica que el auto proyectado corresponda al momento procesal en que se encuentra el expediente.</t>
  </si>
  <si>
    <t xml:space="preserve">Correo electrónico
Control de préstamo de expedientes para revisión del Secretario General </t>
  </si>
  <si>
    <t>Se evidencia la digitalización de los expedientes desde el 2016 sincronizados en One Drive institucional.
Adicionalmente, teniendo en cuenta que la plantilla de préstamo de expedientes se implementó desde el 2023, se tiene la trazabilidad de este año con firmas del Secretario General.</t>
  </si>
  <si>
    <t>One Drive
Plantilla de prestamo de expedientes</t>
  </si>
  <si>
    <t xml:space="preserve">
 1. Falta de cumplimiento del término de cada etapa procesal y del impulso procesal que conduzca  a la prescripción disciplinaria.</t>
  </si>
  <si>
    <t>Posibilidad de afectación reputacional por prescripción de la acción disciplinaria debido a que no se sustancie el proceso</t>
  </si>
  <si>
    <t>La profesional de Asuntos Jurídicos y Disciplinarios mensualmente debe realizar seguimiento a cada uno de los procesos disciplinarios, mediante la matriz de seguimiento de procesos disciplinarios, con el fin de evitar vencimiento de términos.
Si la profesional de Asuntos Jurídicos y Disciplinarios identifica un proceso próximo a vencer sus términos, sustanciará dicho proceso inmediatamente.</t>
  </si>
  <si>
    <r>
      <t xml:space="preserve">Matriz de seguimiento de procesos disciplinarios actualizada mensualmente.
Ubicada </t>
    </r>
    <r>
      <rPr>
        <i/>
        <sz val="10"/>
        <rFont val="Arial Narrow"/>
        <family val="2"/>
      </rPr>
      <t>Onedrive</t>
    </r>
  </si>
  <si>
    <t>No se encuentra documentado</t>
  </si>
  <si>
    <t>Contrastar la información física de los proceso con la matriz de seguimiento, mensualmente.</t>
  </si>
  <si>
    <t xml:space="preserve">Posibilidad de afectación reputacional por recibir o solicitar dádivas, por parte del instructor y/o del  operador disciplinario,  a nombre propio o de un tercero para omitir o prorrogar acciones disciplinarias, por no adelantar el proceso disciplinario, por no publicitar el proceso, por no conceder los recursos de ley, para favorecer intereses propios o ajenos.
</t>
  </si>
  <si>
    <t>El Secretario General, cada vez que se proyecte una decisión dentro de una acción disciplinaria, por parte de la profesional de Asuntos Jurídicos y Disciplinarios, verificará que la misma se ajuste a los términos de Ley, con el fin de garantizar el debido proceso y la correcta sustanciación del proceso conforme a las disposiciones de la nueva Ley Disciplinaria.
Si el Secretario General identifica que el documento no se encuentra conforme, realiza las observaciones la profesional de Asuntos Jurídicos y Disciplinarios para los ajustes pertinentes.</t>
  </si>
  <si>
    <t>Revisión y visto bueno de todas las actuaciones disciplinarias  emitido, por parte del Secretario General, mediante correo electrónico.</t>
  </si>
  <si>
    <t>Actuaciones Disciplinarias revisadas y con visto bueno por parte del Secretario General.</t>
  </si>
  <si>
    <t xml:space="preserve">1. Falta de cuidado y archivo de los expedientes y piezas procesales               
2. La información que se está generando en el desarrollo de los procesos disciplinarios no se encuentran debidamente digitalizados y no se suben en su totalidad al drive institucional
            </t>
  </si>
  <si>
    <r>
      <rPr>
        <b/>
        <sz val="14"/>
        <rFont val="Arial Narrow"/>
        <family val="2"/>
      </rPr>
      <t>LIDER DEL PROCESO:</t>
    </r>
    <r>
      <rPr>
        <sz val="14"/>
        <rFont val="Arial Narrow"/>
        <family val="2"/>
      </rPr>
      <t xml:space="preserve"> LILIANA ANDREA CASTAÑEDA DUCÓN</t>
    </r>
  </si>
  <si>
    <t>Posibilidad de afectación reputacional por violación de la reserva procesal debido al hurto o pérdida de expedientes disciplinarios.</t>
  </si>
  <si>
    <t>La profesional de Asuntos Jurídicos y Disciplinarios cada vez que se requiera, verificará que toda la información que se genere en el desarrollo de los procesos disciplinarios se digitalicen y se suban al Drive  Institucional, con el fin de contar con la información en tiempo real, únicamente para el Secretario General y el profesional de Asuntos Jurídicos y Disciplinarios.
Debido a la naturaleza de este control, no aplica decisión sobre la desviación.</t>
  </si>
  <si>
    <r>
      <t xml:space="preserve">Guardar en carpeta </t>
    </r>
    <r>
      <rPr>
        <i/>
        <sz val="11"/>
        <rFont val="Arial Narrow"/>
        <family val="2"/>
      </rPr>
      <t>OneDrive</t>
    </r>
    <r>
      <rPr>
        <sz val="11"/>
        <rFont val="Arial Narrow"/>
        <family val="2"/>
      </rPr>
      <t xml:space="preserve"> - Escuela Tecnologica Instituto Tecnico Central del computador,  todos los documentos procesales que se van profiriendo, y que automaticamente serán subidos a la nube y se guardará registro digital</t>
    </r>
  </si>
  <si>
    <t>N/A debido a que se trata de un control creado en septiembre de 2023.</t>
  </si>
  <si>
    <t>N/A</t>
  </si>
  <si>
    <t>La profesional de Asuntos Jurídicos y Disciplinarios cada vez que se requiera, verificará que toda la información física que se genere en el desarrollo de los procesos disciplinarios se archive dentro de las carpetas que corresponden a cada proceso, y se resguarda en los archivadores de su oficina con candado, con el fin de evitar su hurto o pérdida.
En caso de que se llegue a perder un expediente, la profesional de Asuntos Jurídicos y Disciplinarios deberá realizar la reconstrucción del expediente conforme a las disposiciones de la Ley 1952 de 2019.</t>
  </si>
  <si>
    <t>Expedientes en físico, resguardados.</t>
  </si>
  <si>
    <t>Mantener resguardados los expedientes</t>
  </si>
  <si>
    <t>Profesional Asuntos Jurídicos y Disciplinarios</t>
  </si>
  <si>
    <t>13-09 de 2023 hasta diciembre de 2023</t>
  </si>
  <si>
    <t xml:space="preserve"> El riesgo afecta jurídica y disciplinariamente a la Entidad, así como a algunos usuarios de relevancia frente al logro de los objetivos institucionales</t>
  </si>
  <si>
    <t>Se evidencio la matriz de seguimiento de procesos disciplinarios con un total de 20 procesos  de los cuales 8 ya se encuentran decididos y cuentan con ultimo estado, de las acciones realizadas en el proceso, accion que contribuye con la mitigacion del riesgo identificado.</t>
  </si>
  <si>
    <t>Se evidnecio correo electronico de proyeccion de auto de apertura para investigacion de fecha 1 de noviembre, el cual cuenta con fecha de respuesta por parte del secretario general el dia 2 de noviembre de 2023,  asi mismo, se observo otro proceso remitido del 16 de agosto del 2023, el cual fue respondiedo en la misma fecha por el SG, acciones que contribuyen con la mitigacion del riesgo identificado.</t>
  </si>
  <si>
    <t>Se evidencio la carpeta con los expedientes digitalizados en el drive institucional  el cual cuenta con la trazabilidad de cada unos de los procesos que se encuentran abiertos y los archivados definitivos, asi mismo, se informo que la profesional de asuntos disciplinarios, tomo la desicion de no dar continuidad al manejo de la planilla de prestamos de expedientes dado que el competente para el manejo de estos es el funcionario principal encargado de los asuntos disciplinarios (SG). control que contribuye con la mitigacion del riesgo identificado.</t>
  </si>
  <si>
    <t xml:space="preserve">Se evidencio que de los procesos abriertos durante la vigencia, se cuenta con las carpetas fisicas en las que se ha implementado el expediente con los anexos necesarios correspondientes a cada una de las evidencias,   asi  mismo, s cuenta con los documentos segun la etapa procesal, acciones que contribuyen con la mitigacion del riesgo identificado. </t>
  </si>
  <si>
    <t>Fecha de actualización   15/11/2023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</si>
</sst>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name val="Arial"/>
      <family val="2"/>
    </font>
    <font>
      <sz val="14"/>
      <name val="Arial Narrow"/>
      <family val="2"/>
    </font>
    <font>
      <b/>
      <sz val="12"/>
      <name val="Arial "/>
    </font>
    <font>
      <b/>
      <sz val="22"/>
      <name val="Arial Narrow"/>
      <family val="2"/>
    </font>
    <font>
      <b/>
      <sz val="18"/>
      <name val="Arial Narrow"/>
      <family val="2"/>
    </font>
    <font>
      <sz val="6"/>
      <name val="Arial"/>
      <family val="2"/>
    </font>
    <font>
      <b/>
      <sz val="14"/>
      <name val="Arial"/>
      <family val="2"/>
    </font>
    <font>
      <sz val="14"/>
      <name val="Arial"/>
      <family val="2"/>
    </font>
    <font>
      <i/>
      <sz val="11"/>
      <name val="Arial Narrow"/>
      <family val="2"/>
    </font>
    <font>
      <i/>
      <sz val="10"/>
      <name val="Arial Narrow"/>
      <family val="2"/>
    </font>
    <font>
      <b/>
      <sz val="12"/>
      <color theme="0"/>
      <name val="Arial Narrow"/>
      <family val="2"/>
    </font>
    <font>
      <b/>
      <sz val="12"/>
      <color theme="0"/>
      <name val="Arial"/>
      <family val="2"/>
    </font>
    <font>
      <sz val="11"/>
      <color theme="0"/>
      <name val="Arial Narrow"/>
      <family val="2"/>
    </font>
    <font>
      <b/>
      <sz val="10"/>
      <color theme="0"/>
      <name val="Arial Narrow"/>
      <family val="2"/>
    </font>
    <font>
      <sz val="10"/>
      <color theme="1"/>
      <name val="Arial Narrow"/>
      <family val="2"/>
    </font>
    <font>
      <sz val="11"/>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diagonal/>
    </border>
  </borders>
  <cellStyleXfs count="5">
    <xf numFmtId="0" fontId="0" fillId="0" borderId="0"/>
    <xf numFmtId="9" fontId="12" fillId="0" borderId="0" applyFont="0" applyFill="0" applyBorder="0" applyAlignment="0" applyProtection="0"/>
    <xf numFmtId="0" fontId="43" fillId="0" borderId="0"/>
    <xf numFmtId="0" fontId="44" fillId="0" borderId="0"/>
    <xf numFmtId="0" fontId="4" fillId="0" borderId="0"/>
  </cellStyleXfs>
  <cellXfs count="428">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4" fillId="0" borderId="0" xfId="0" applyFont="1" applyAlignment="1">
      <alignment vertical="center"/>
    </xf>
    <xf numFmtId="0" fontId="25" fillId="0" borderId="0" xfId="0" applyFont="1"/>
    <xf numFmtId="0" fontId="23" fillId="0" borderId="0" xfId="0" applyFont="1"/>
    <xf numFmtId="0" fontId="0" fillId="0" borderId="0" xfId="0" pivotButton="1"/>
    <xf numFmtId="0" fontId="10" fillId="0" borderId="0" xfId="0" applyFont="1" applyAlignment="1">
      <alignment horizontal="justify" vertical="center" wrapText="1" readingOrder="1"/>
    </xf>
    <xf numFmtId="0" fontId="26" fillId="0" borderId="0" xfId="0" applyFont="1"/>
    <xf numFmtId="0" fontId="28" fillId="6" borderId="0" xfId="0" applyFont="1" applyFill="1" applyAlignment="1">
      <alignment horizontal="center" vertical="center" wrapText="1" readingOrder="1"/>
    </xf>
    <xf numFmtId="0" fontId="29" fillId="0" borderId="4" xfId="0" applyFont="1" applyBorder="1" applyAlignment="1">
      <alignment horizontal="justify" vertical="center" wrapText="1" readingOrder="1"/>
    </xf>
    <xf numFmtId="0" fontId="29" fillId="0" borderId="1" xfId="0" applyFont="1" applyBorder="1" applyAlignment="1">
      <alignment horizontal="justify" vertical="center" wrapText="1" readingOrder="1"/>
    </xf>
    <xf numFmtId="0" fontId="29" fillId="5" borderId="4"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29" fillId="4" borderId="1" xfId="0" applyFont="1" applyFill="1" applyBorder="1" applyAlignment="1">
      <alignment horizontal="center" vertical="center" wrapText="1" readingOrder="1"/>
    </xf>
    <xf numFmtId="0" fontId="29" fillId="8" borderId="1" xfId="0" applyFont="1" applyFill="1" applyBorder="1" applyAlignment="1">
      <alignment horizontal="center" vertical="center" wrapText="1" readingOrder="1"/>
    </xf>
    <xf numFmtId="0" fontId="30" fillId="9" borderId="1" xfId="0" applyFont="1" applyFill="1" applyBorder="1" applyAlignment="1">
      <alignment horizontal="center" vertical="center" wrapText="1" readingOrder="1"/>
    </xf>
    <xf numFmtId="0" fontId="29" fillId="0" borderId="4" xfId="0" applyFont="1" applyBorder="1" applyAlignment="1">
      <alignment horizontal="center" vertical="center" wrapText="1" readingOrder="1"/>
    </xf>
    <xf numFmtId="0" fontId="29"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0" fillId="3" borderId="0" xfId="0" applyFill="1"/>
    <xf numFmtId="0" fontId="45" fillId="3" borderId="39" xfId="2" applyFont="1" applyFill="1" applyBorder="1"/>
    <xf numFmtId="0" fontId="45" fillId="3" borderId="40" xfId="2" applyFont="1" applyFill="1" applyBorder="1"/>
    <xf numFmtId="0" fontId="45" fillId="3" borderId="41" xfId="2" applyFont="1" applyFill="1" applyBorder="1"/>
    <xf numFmtId="0" fontId="14" fillId="3" borderId="0" xfId="0" applyFont="1" applyFill="1" applyAlignment="1">
      <alignment vertical="center"/>
    </xf>
    <xf numFmtId="0" fontId="4" fillId="3" borderId="0" xfId="0" applyFont="1" applyFill="1"/>
    <xf numFmtId="0" fontId="32" fillId="3" borderId="0" xfId="0" applyFont="1" applyFill="1"/>
    <xf numFmtId="0" fontId="33" fillId="3" borderId="22" xfId="0" applyFont="1" applyFill="1" applyBorder="1" applyAlignment="1">
      <alignment horizontal="center" vertical="center" wrapText="1" readingOrder="1"/>
    </xf>
    <xf numFmtId="0" fontId="34" fillId="3" borderId="22" xfId="0" applyFont="1" applyFill="1" applyBorder="1" applyAlignment="1">
      <alignment horizontal="justify" vertical="center" wrapText="1" readingOrder="1"/>
    </xf>
    <xf numFmtId="9" fontId="33" fillId="3" borderId="31" xfId="0" applyNumberFormat="1" applyFont="1" applyFill="1" applyBorder="1" applyAlignment="1">
      <alignment horizontal="center" vertical="center" wrapText="1" readingOrder="1"/>
    </xf>
    <xf numFmtId="0" fontId="33" fillId="3" borderId="21" xfId="0" applyFont="1" applyFill="1" applyBorder="1" applyAlignment="1">
      <alignment horizontal="center" vertical="center" wrapText="1" readingOrder="1"/>
    </xf>
    <xf numFmtId="0" fontId="34" fillId="3" borderId="21" xfId="0" applyFont="1" applyFill="1" applyBorder="1" applyAlignment="1">
      <alignment horizontal="justify" vertical="center" wrapText="1" readingOrder="1"/>
    </xf>
    <xf numFmtId="9" fontId="33" fillId="3" borderId="26" xfId="0" applyNumberFormat="1"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3" fillId="3" borderId="28" xfId="0" applyFont="1" applyFill="1" applyBorder="1" applyAlignment="1">
      <alignment horizontal="center" vertical="center" wrapText="1" readingOrder="1"/>
    </xf>
    <xf numFmtId="0" fontId="34" fillId="3" borderId="28" xfId="0" applyFont="1" applyFill="1" applyBorder="1" applyAlignment="1">
      <alignment horizontal="justify" vertical="center" wrapText="1" readingOrder="1"/>
    </xf>
    <xf numFmtId="0" fontId="34" fillId="3" borderId="29" xfId="0" applyFont="1" applyFill="1" applyBorder="1" applyAlignment="1">
      <alignment horizontal="center" vertical="center" wrapText="1" readingOrder="1"/>
    </xf>
    <xf numFmtId="0" fontId="42" fillId="3" borderId="0" xfId="0" applyFont="1" applyFill="1"/>
    <xf numFmtId="0" fontId="33" fillId="15" borderId="33" xfId="0" applyFont="1" applyFill="1" applyBorder="1" applyAlignment="1">
      <alignment horizontal="center" vertical="center" wrapText="1" readingOrder="1"/>
    </xf>
    <xf numFmtId="0" fontId="33" fillId="15" borderId="34" xfId="0" applyFont="1" applyFill="1" applyBorder="1" applyAlignment="1">
      <alignment horizontal="center" vertical="center" wrapText="1" readingOrder="1"/>
    </xf>
    <xf numFmtId="0" fontId="11" fillId="3" borderId="0" xfId="0" applyFont="1" applyFill="1"/>
    <xf numFmtId="0" fontId="27"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5" fillId="3" borderId="7" xfId="2" applyFont="1" applyFill="1" applyBorder="1"/>
    <xf numFmtId="0" fontId="50" fillId="3" borderId="0" xfId="0" applyFont="1" applyFill="1" applyAlignment="1">
      <alignment horizontal="left" vertical="center" wrapText="1"/>
    </xf>
    <xf numFmtId="0" fontId="51" fillId="3" borderId="0" xfId="0" applyFont="1" applyFill="1" applyAlignment="1">
      <alignment horizontal="left" vertical="top" wrapText="1"/>
    </xf>
    <xf numFmtId="0" fontId="45" fillId="3" borderId="0" xfId="2" applyFont="1" applyFill="1"/>
    <xf numFmtId="0" fontId="45" fillId="3" borderId="8" xfId="2" applyFont="1" applyFill="1" applyBorder="1"/>
    <xf numFmtId="0" fontId="45" fillId="3" borderId="9" xfId="2" applyFont="1" applyFill="1" applyBorder="1"/>
    <xf numFmtId="0" fontId="45" fillId="3" borderId="11" xfId="2" applyFont="1" applyFill="1" applyBorder="1"/>
    <xf numFmtId="0" fontId="45" fillId="3" borderId="10" xfId="2" applyFont="1" applyFill="1" applyBorder="1"/>
    <xf numFmtId="0" fontId="49" fillId="3" borderId="0" xfId="2" applyFont="1" applyFill="1" applyAlignment="1">
      <alignment horizontal="left" vertical="center" wrapText="1"/>
    </xf>
    <xf numFmtId="0" fontId="45" fillId="3" borderId="0" xfId="2" applyFont="1" applyFill="1" applyAlignment="1">
      <alignment horizontal="left" vertical="center" wrapText="1"/>
    </xf>
    <xf numFmtId="0" fontId="45" fillId="3" borderId="0" xfId="2" quotePrefix="1" applyFont="1" applyFill="1" applyAlignment="1">
      <alignment horizontal="left" vertical="center" wrapText="1"/>
    </xf>
    <xf numFmtId="0" fontId="47" fillId="3" borderId="7" xfId="2" quotePrefix="1" applyFont="1" applyFill="1" applyBorder="1" applyAlignment="1">
      <alignment horizontal="left" vertical="top" wrapText="1"/>
    </xf>
    <xf numFmtId="0" fontId="48" fillId="3" borderId="0" xfId="2" quotePrefix="1" applyFont="1" applyFill="1" applyAlignment="1">
      <alignment horizontal="left" vertical="top" wrapText="1"/>
    </xf>
    <xf numFmtId="0" fontId="48" fillId="3" borderId="8" xfId="2" quotePrefix="1" applyFont="1" applyFill="1" applyBorder="1" applyAlignment="1">
      <alignment horizontal="left" vertical="top" wrapText="1"/>
    </xf>
    <xf numFmtId="0" fontId="43" fillId="0" borderId="7" xfId="0" applyFont="1" applyBorder="1" applyAlignment="1">
      <alignment vertical="center" wrapText="1"/>
    </xf>
    <xf numFmtId="0" fontId="43" fillId="0" borderId="0" xfId="0" applyFont="1" applyAlignment="1">
      <alignment vertical="center" wrapText="1"/>
    </xf>
    <xf numFmtId="0" fontId="55"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left" vertical="center" wrapText="1"/>
    </xf>
    <xf numFmtId="0" fontId="54" fillId="0" borderId="67" xfId="0" applyFont="1" applyBorder="1" applyAlignment="1">
      <alignment horizontal="left" vertical="center"/>
    </xf>
    <xf numFmtId="0" fontId="54" fillId="0" borderId="66" xfId="0" applyFont="1" applyBorder="1" applyAlignment="1">
      <alignment horizontal="left" vertical="center"/>
    </xf>
    <xf numFmtId="0" fontId="54" fillId="0" borderId="63" xfId="0" applyFont="1" applyBorder="1" applyAlignment="1">
      <alignment horizontal="left" vertical="center"/>
    </xf>
    <xf numFmtId="0" fontId="54" fillId="0" borderId="64" xfId="0" applyFont="1" applyBorder="1" applyAlignment="1">
      <alignment horizontal="left" vertical="center"/>
    </xf>
    <xf numFmtId="0" fontId="54" fillId="0" borderId="68" xfId="0" applyFont="1" applyBorder="1" applyAlignment="1">
      <alignment horizontal="left" vertical="center"/>
    </xf>
    <xf numFmtId="0" fontId="54" fillId="0" borderId="65" xfId="0" applyFont="1" applyBorder="1" applyAlignment="1">
      <alignment horizontal="left" vertical="center"/>
    </xf>
    <xf numFmtId="0" fontId="57" fillId="0" borderId="72" xfId="0" applyFont="1" applyBorder="1" applyAlignment="1">
      <alignment horizontal="left" vertical="center"/>
    </xf>
    <xf numFmtId="0" fontId="57" fillId="0" borderId="71" xfId="0" applyFont="1" applyBorder="1" applyAlignment="1">
      <alignment horizontal="left" vertical="center"/>
    </xf>
    <xf numFmtId="0" fontId="57" fillId="0" borderId="73" xfId="0" applyFont="1" applyBorder="1" applyAlignment="1">
      <alignment horizontal="left" vertical="center"/>
    </xf>
    <xf numFmtId="0" fontId="55" fillId="0" borderId="71" xfId="0" applyFont="1" applyBorder="1" applyAlignment="1">
      <alignment horizontal="left" vertical="center"/>
    </xf>
    <xf numFmtId="0" fontId="55" fillId="0" borderId="73" xfId="0" applyFont="1" applyBorder="1" applyAlignment="1">
      <alignment horizontal="left" vertical="center"/>
    </xf>
    <xf numFmtId="0" fontId="55" fillId="0" borderId="72" xfId="0" applyFont="1" applyBorder="1" applyAlignment="1">
      <alignment horizontal="left" vertical="center"/>
    </xf>
    <xf numFmtId="0" fontId="57" fillId="0" borderId="71" xfId="0" applyFont="1" applyBorder="1" applyAlignment="1">
      <alignment horizontal="left" vertical="center" wrapText="1"/>
    </xf>
    <xf numFmtId="0" fontId="1" fillId="0" borderId="21" xfId="0" applyFont="1" applyBorder="1" applyAlignment="1" applyProtection="1">
      <alignment horizontal="center" vertical="center" wrapText="1"/>
      <protection locked="0"/>
    </xf>
    <xf numFmtId="9" fontId="1" fillId="0" borderId="21" xfId="0" applyNumberFormat="1" applyFont="1" applyBorder="1" applyAlignment="1" applyProtection="1">
      <alignment horizontal="center" vertical="top"/>
      <protection hidden="1"/>
    </xf>
    <xf numFmtId="14" fontId="1" fillId="0" borderId="21" xfId="0" applyNumberFormat="1"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0" fontId="1" fillId="0" borderId="0" xfId="0" applyFont="1"/>
    <xf numFmtId="0" fontId="1" fillId="0" borderId="21" xfId="0" applyFont="1" applyBorder="1" applyAlignment="1" applyProtection="1">
      <alignment horizontal="left" vertical="center" wrapText="1"/>
      <protection locked="0"/>
    </xf>
    <xf numFmtId="0" fontId="1" fillId="0" borderId="21" xfId="0" applyFont="1" applyBorder="1" applyAlignment="1">
      <alignment horizontal="center" vertical="center"/>
    </xf>
    <xf numFmtId="0" fontId="45" fillId="0" borderId="21" xfId="0" applyFont="1" applyBorder="1" applyAlignment="1" applyProtection="1">
      <alignment horizontal="justify" vertical="center"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9" fontId="1" fillId="0" borderId="21" xfId="0" applyNumberFormat="1" applyFont="1" applyBorder="1" applyAlignment="1" applyProtection="1">
      <alignment horizontal="center" vertical="center"/>
      <protection hidden="1"/>
    </xf>
    <xf numFmtId="164" fontId="1" fillId="0" borderId="21" xfId="1" applyNumberFormat="1" applyFont="1" applyFill="1" applyBorder="1" applyAlignment="1">
      <alignment horizontal="center" vertical="center"/>
    </xf>
    <xf numFmtId="0" fontId="48" fillId="0" borderId="21" xfId="0" applyFont="1" applyBorder="1" applyAlignment="1" applyProtection="1">
      <alignment horizontal="center" vertical="center" textRotation="90" wrapText="1"/>
      <protection hidden="1"/>
    </xf>
    <xf numFmtId="0" fontId="1" fillId="0" borderId="75" xfId="0" applyFont="1" applyBorder="1" applyAlignment="1" applyProtection="1">
      <alignment horizontal="center" vertical="center" wrapText="1"/>
      <protection locked="0"/>
    </xf>
    <xf numFmtId="0" fontId="55" fillId="0" borderId="71" xfId="0" applyFont="1" applyBorder="1" applyAlignment="1">
      <alignment horizontal="left" vertical="center" wrapText="1"/>
    </xf>
    <xf numFmtId="0" fontId="59" fillId="7" borderId="73" xfId="0" applyFont="1" applyFill="1" applyBorder="1" applyAlignment="1">
      <alignment horizontal="center" vertical="center"/>
    </xf>
    <xf numFmtId="0" fontId="1" fillId="3" borderId="0" xfId="0" applyFont="1" applyFill="1"/>
    <xf numFmtId="0" fontId="40" fillId="7" borderId="21" xfId="0" applyFont="1" applyFill="1" applyBorder="1" applyAlignment="1">
      <alignment horizontal="center" vertical="center" wrapText="1"/>
    </xf>
    <xf numFmtId="0" fontId="48" fillId="3" borderId="0" xfId="0" applyFont="1" applyFill="1" applyAlignment="1">
      <alignment horizontal="center" vertical="center"/>
    </xf>
    <xf numFmtId="0" fontId="48" fillId="2" borderId="0" xfId="0" applyFont="1" applyFill="1" applyAlignment="1">
      <alignment horizontal="center" vertical="center"/>
    </xf>
    <xf numFmtId="0" fontId="48"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0" fontId="48" fillId="0" borderId="21" xfId="0" applyFont="1" applyBorder="1" applyAlignment="1" applyProtection="1">
      <alignment horizontal="center" vertical="center" textRotation="90"/>
      <protection hidden="1"/>
    </xf>
    <xf numFmtId="0" fontId="1" fillId="0" borderId="21" xfId="0" applyFont="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13" fillId="0" borderId="0" xfId="0" applyFont="1" applyAlignment="1">
      <alignment horizontal="center"/>
    </xf>
    <xf numFmtId="0" fontId="13" fillId="0" borderId="0" xfId="0" applyFont="1" applyAlignment="1">
      <alignment horizontal="center" wrapText="1"/>
    </xf>
    <xf numFmtId="0" fontId="13" fillId="0" borderId="0" xfId="0" applyFont="1" applyAlignment="1">
      <alignment wrapText="1"/>
    </xf>
    <xf numFmtId="0" fontId="60" fillId="0" borderId="0" xfId="0" applyFont="1" applyAlignment="1">
      <alignment horizontal="center"/>
    </xf>
    <xf numFmtId="0" fontId="13" fillId="0" borderId="0" xfId="0" applyFont="1" applyAlignment="1">
      <alignment vertical="center"/>
    </xf>
    <xf numFmtId="0" fontId="62" fillId="0" borderId="74" xfId="0" applyFont="1" applyBorder="1" applyAlignment="1">
      <alignment horizontal="center" vertical="center" wrapText="1"/>
    </xf>
    <xf numFmtId="0" fontId="61" fillId="0" borderId="74" xfId="0" applyFont="1" applyBorder="1" applyAlignment="1">
      <alignment vertical="center" wrapText="1"/>
    </xf>
    <xf numFmtId="0" fontId="62" fillId="0" borderId="0" xfId="0" applyFont="1" applyAlignment="1">
      <alignment vertical="center" wrapText="1"/>
    </xf>
    <xf numFmtId="0" fontId="62"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wrapText="1"/>
    </xf>
    <xf numFmtId="0" fontId="48" fillId="0" borderId="21" xfId="0" applyFont="1" applyBorder="1" applyAlignment="1" applyProtection="1">
      <alignment horizontal="center" vertical="center"/>
      <protection hidden="1"/>
    </xf>
    <xf numFmtId="0" fontId="1" fillId="0" borderId="0" xfId="0" applyFont="1" applyAlignment="1">
      <alignment vertical="center"/>
    </xf>
    <xf numFmtId="9" fontId="1" fillId="0" borderId="75" xfId="0" applyNumberFormat="1" applyFont="1" applyBorder="1" applyAlignment="1" applyProtection="1">
      <alignment horizontal="center" vertical="center" wrapText="1"/>
      <protection hidden="1"/>
    </xf>
    <xf numFmtId="0" fontId="1" fillId="0" borderId="75" xfId="0" applyFont="1" applyBorder="1" applyAlignment="1" applyProtection="1">
      <alignment vertical="center" wrapText="1"/>
      <protection locked="0"/>
    </xf>
    <xf numFmtId="0" fontId="1" fillId="0" borderId="75" xfId="0" applyFont="1" applyBorder="1" applyAlignment="1" applyProtection="1">
      <alignment horizontal="center" vertical="center"/>
      <protection locked="0"/>
    </xf>
    <xf numFmtId="0" fontId="48" fillId="0" borderId="75" xfId="0" applyFont="1" applyBorder="1" applyAlignment="1" applyProtection="1">
      <alignment horizontal="center" vertical="center" wrapText="1"/>
      <protection hidden="1"/>
    </xf>
    <xf numFmtId="9" fontId="1" fillId="0" borderId="75" xfId="0" applyNumberFormat="1" applyFont="1" applyBorder="1" applyAlignment="1" applyProtection="1">
      <alignment horizontal="center" vertical="top" wrapText="1"/>
      <protection hidden="1"/>
    </xf>
    <xf numFmtId="0" fontId="1" fillId="0" borderId="75" xfId="0" applyFont="1" applyBorder="1" applyAlignment="1">
      <alignment horizontal="center" vertical="center"/>
    </xf>
    <xf numFmtId="0" fontId="1" fillId="0" borderId="75" xfId="0" applyFont="1" applyBorder="1" applyAlignment="1">
      <alignment horizontal="center" vertical="center" wrapText="1"/>
    </xf>
    <xf numFmtId="0" fontId="65" fillId="7" borderId="21" xfId="0" applyFont="1" applyFill="1" applyBorder="1" applyAlignment="1">
      <alignment horizontal="center" vertical="center"/>
    </xf>
    <xf numFmtId="0" fontId="66" fillId="0" borderId="72" xfId="0" applyFont="1" applyBorder="1" applyAlignment="1">
      <alignment horizontal="left" vertical="center"/>
    </xf>
    <xf numFmtId="0" fontId="65" fillId="7" borderId="22" xfId="0" applyFont="1" applyFill="1" applyBorder="1" applyAlignment="1">
      <alignment horizontal="center" vertical="center"/>
    </xf>
    <xf numFmtId="0" fontId="65" fillId="7" borderId="68" xfId="0" applyFont="1" applyFill="1" applyBorder="1" applyAlignment="1">
      <alignment horizontal="center" vertical="center"/>
    </xf>
    <xf numFmtId="0" fontId="65" fillId="7" borderId="57" xfId="0" applyFont="1" applyFill="1" applyBorder="1" applyAlignment="1">
      <alignment horizontal="center" vertical="center"/>
    </xf>
    <xf numFmtId="0" fontId="65" fillId="7" borderId="57" xfId="0" applyFont="1" applyFill="1" applyBorder="1" applyAlignment="1">
      <alignment horizontal="center" vertical="center" wrapText="1"/>
    </xf>
    <xf numFmtId="0" fontId="67" fillId="3" borderId="0" xfId="0" applyFont="1" applyFill="1"/>
    <xf numFmtId="0" fontId="67" fillId="0" borderId="0" xfId="0" applyFont="1"/>
    <xf numFmtId="0" fontId="65" fillId="7" borderId="21" xfId="0" applyFont="1" applyFill="1" applyBorder="1" applyAlignment="1">
      <alignment horizontal="center" vertical="center" wrapText="1"/>
    </xf>
    <xf numFmtId="0" fontId="68" fillId="7" borderId="21" xfId="0" applyFont="1" applyFill="1" applyBorder="1" applyAlignment="1">
      <alignment horizontal="center" vertical="center" textRotation="90"/>
    </xf>
    <xf numFmtId="9" fontId="69" fillId="0" borderId="21" xfId="0" applyNumberFormat="1" applyFont="1" applyBorder="1" applyAlignment="1" applyProtection="1">
      <alignment vertical="center" wrapText="1"/>
      <protection hidden="1"/>
    </xf>
    <xf numFmtId="9" fontId="70" fillId="0" borderId="21" xfId="0" applyNumberFormat="1"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hidden="1"/>
    </xf>
    <xf numFmtId="0" fontId="17" fillId="11" borderId="0" xfId="0" applyFont="1" applyFill="1" applyAlignment="1" applyProtection="1">
      <alignment horizontal="center" vertical="center" wrapText="1" readingOrder="1"/>
      <protection hidden="1"/>
    </xf>
    <xf numFmtId="0" fontId="17" fillId="13" borderId="0" xfId="0" applyFont="1" applyFill="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59" fillId="7" borderId="72" xfId="0" applyFont="1" applyFill="1" applyBorder="1" applyAlignment="1">
      <alignment horizontal="left" vertical="center"/>
    </xf>
    <xf numFmtId="0" fontId="51" fillId="3" borderId="52" xfId="2" applyFont="1" applyFill="1" applyBorder="1" applyAlignment="1">
      <alignment horizontal="justify" vertical="center" wrapText="1"/>
    </xf>
    <xf numFmtId="0" fontId="51" fillId="3" borderId="53" xfId="2" applyFont="1" applyFill="1" applyBorder="1" applyAlignment="1">
      <alignment horizontal="justify" vertical="center" wrapText="1"/>
    </xf>
    <xf numFmtId="0" fontId="50" fillId="3" borderId="59" xfId="0" applyFont="1" applyFill="1" applyBorder="1" applyAlignment="1">
      <alignment horizontal="left" vertical="center" wrapText="1"/>
    </xf>
    <xf numFmtId="0" fontId="50" fillId="3" borderId="60" xfId="0" applyFont="1" applyFill="1" applyBorder="1" applyAlignment="1">
      <alignment horizontal="left" vertical="center" wrapText="1"/>
    </xf>
    <xf numFmtId="0" fontId="50" fillId="3" borderId="46" xfId="3" applyFont="1" applyFill="1" applyBorder="1" applyAlignment="1">
      <alignment horizontal="left" vertical="top" wrapText="1" readingOrder="1"/>
    </xf>
    <xf numFmtId="0" fontId="50" fillId="3" borderId="47" xfId="3" applyFont="1" applyFill="1" applyBorder="1" applyAlignment="1">
      <alignment horizontal="left" vertical="top" wrapText="1" readingOrder="1"/>
    </xf>
    <xf numFmtId="0" fontId="51" fillId="3" borderId="48" xfId="2" applyFont="1" applyFill="1" applyBorder="1" applyAlignment="1">
      <alignment horizontal="justify" vertical="center" wrapText="1"/>
    </xf>
    <xf numFmtId="0" fontId="51" fillId="3" borderId="49" xfId="2" applyFont="1" applyFill="1" applyBorder="1" applyAlignment="1">
      <alignment horizontal="justify" vertical="center" wrapText="1"/>
    </xf>
    <xf numFmtId="0" fontId="50" fillId="3" borderId="50" xfId="0" applyFont="1" applyFill="1" applyBorder="1" applyAlignment="1">
      <alignment horizontal="left" vertical="center" wrapText="1"/>
    </xf>
    <xf numFmtId="0" fontId="50" fillId="3" borderId="51" xfId="0" applyFont="1" applyFill="1" applyBorder="1" applyAlignment="1">
      <alignment horizontal="left" vertical="center" wrapText="1"/>
    </xf>
    <xf numFmtId="0" fontId="45" fillId="3" borderId="7" xfId="2" applyFont="1" applyFill="1" applyBorder="1" applyAlignment="1">
      <alignment horizontal="left" vertical="top" wrapText="1"/>
    </xf>
    <xf numFmtId="0" fontId="45" fillId="3" borderId="0" xfId="2" applyFont="1" applyFill="1" applyAlignment="1">
      <alignment horizontal="left" vertical="top" wrapText="1"/>
    </xf>
    <xf numFmtId="0" fontId="45" fillId="3" borderId="8" xfId="2" applyFont="1" applyFill="1" applyBorder="1" applyAlignment="1">
      <alignment horizontal="left" vertical="top" wrapText="1"/>
    </xf>
    <xf numFmtId="0" fontId="50" fillId="3" borderId="61" xfId="0" applyFont="1" applyFill="1" applyBorder="1" applyAlignment="1">
      <alignment horizontal="left" vertical="center" wrapText="1"/>
    </xf>
    <xf numFmtId="0" fontId="50" fillId="3" borderId="62" xfId="0" applyFont="1" applyFill="1" applyBorder="1" applyAlignment="1">
      <alignment horizontal="left" vertical="center" wrapText="1"/>
    </xf>
    <xf numFmtId="0" fontId="51" fillId="3" borderId="54" xfId="0" applyFont="1" applyFill="1" applyBorder="1" applyAlignment="1">
      <alignment horizontal="justify" vertical="center" wrapText="1"/>
    </xf>
    <xf numFmtId="0" fontId="51" fillId="3" borderId="55" xfId="0" applyFont="1" applyFill="1" applyBorder="1" applyAlignment="1">
      <alignment horizontal="justify" vertical="center" wrapText="1"/>
    </xf>
    <xf numFmtId="0" fontId="46" fillId="14" borderId="36" xfId="2" applyFont="1" applyFill="1" applyBorder="1" applyAlignment="1">
      <alignment horizontal="center" vertical="center" wrapText="1"/>
    </xf>
    <xf numFmtId="0" fontId="46" fillId="14" borderId="37" xfId="2" applyFont="1" applyFill="1" applyBorder="1" applyAlignment="1">
      <alignment horizontal="center" vertical="center" wrapText="1"/>
    </xf>
    <xf numFmtId="0" fontId="46" fillId="14" borderId="38" xfId="2" applyFont="1" applyFill="1" applyBorder="1" applyAlignment="1">
      <alignment horizontal="center" vertical="center" wrapText="1"/>
    </xf>
    <xf numFmtId="0" fontId="45" fillId="0" borderId="7" xfId="2" quotePrefix="1" applyFont="1" applyBorder="1" applyAlignment="1">
      <alignment horizontal="left" vertical="center" wrapText="1"/>
    </xf>
    <xf numFmtId="0" fontId="45" fillId="0" borderId="0" xfId="2" quotePrefix="1" applyFont="1" applyAlignment="1">
      <alignment horizontal="left" vertical="center" wrapText="1"/>
    </xf>
    <xf numFmtId="0" fontId="45" fillId="0" borderId="8" xfId="2" quotePrefix="1" applyFont="1" applyBorder="1" applyAlignment="1">
      <alignment horizontal="left" vertical="center" wrapText="1"/>
    </xf>
    <xf numFmtId="0" fontId="45" fillId="0" borderId="56" xfId="2" quotePrefix="1" applyFont="1" applyBorder="1" applyAlignment="1">
      <alignment horizontal="left" vertical="center" wrapText="1"/>
    </xf>
    <xf numFmtId="0" fontId="45" fillId="0" borderId="57" xfId="2" quotePrefix="1" applyFont="1" applyBorder="1" applyAlignment="1">
      <alignment horizontal="left" vertical="center" wrapText="1"/>
    </xf>
    <xf numFmtId="0" fontId="45" fillId="0" borderId="58" xfId="2" quotePrefix="1" applyFont="1" applyBorder="1" applyAlignment="1">
      <alignment horizontal="left" vertical="center" wrapText="1"/>
    </xf>
    <xf numFmtId="0" fontId="47" fillId="3" borderId="39" xfId="2" quotePrefix="1" applyFont="1" applyFill="1" applyBorder="1" applyAlignment="1">
      <alignment horizontal="left" vertical="top" wrapText="1"/>
    </xf>
    <xf numFmtId="0" fontId="48" fillId="3" borderId="40" xfId="2" quotePrefix="1" applyFont="1" applyFill="1" applyBorder="1" applyAlignment="1">
      <alignment horizontal="left" vertical="top" wrapText="1"/>
    </xf>
    <xf numFmtId="0" fontId="48" fillId="3" borderId="41" xfId="2" quotePrefix="1" applyFont="1" applyFill="1" applyBorder="1" applyAlignment="1">
      <alignment horizontal="left" vertical="top" wrapText="1"/>
    </xf>
    <xf numFmtId="0" fontId="45" fillId="0" borderId="7" xfId="2" quotePrefix="1" applyFont="1" applyBorder="1" applyAlignment="1">
      <alignment horizontal="left" vertical="top" wrapText="1"/>
    </xf>
    <xf numFmtId="0" fontId="45" fillId="0" borderId="0" xfId="2" quotePrefix="1" applyFont="1" applyAlignment="1">
      <alignment horizontal="left" vertical="top" wrapText="1"/>
    </xf>
    <xf numFmtId="0" fontId="45" fillId="0" borderId="8" xfId="2" quotePrefix="1" applyFont="1" applyBorder="1" applyAlignment="1">
      <alignment horizontal="left" vertical="top" wrapText="1"/>
    </xf>
    <xf numFmtId="0" fontId="50" fillId="14" borderId="42" xfId="3" applyFont="1" applyFill="1" applyBorder="1" applyAlignment="1">
      <alignment horizontal="center" vertical="center" wrapText="1"/>
    </xf>
    <xf numFmtId="0" fontId="50" fillId="14" borderId="43" xfId="3" applyFont="1" applyFill="1" applyBorder="1" applyAlignment="1">
      <alignment horizontal="center" vertical="center" wrapText="1"/>
    </xf>
    <xf numFmtId="0" fontId="50" fillId="14" borderId="44" xfId="2" applyFont="1" applyFill="1" applyBorder="1" applyAlignment="1">
      <alignment horizontal="center" vertical="center"/>
    </xf>
    <xf numFmtId="0" fontId="50"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65" fillId="7" borderId="75" xfId="0" applyFont="1" applyFill="1" applyBorder="1" applyAlignment="1">
      <alignment horizontal="center" vertical="center" wrapText="1"/>
    </xf>
    <xf numFmtId="0" fontId="65" fillId="7" borderId="22" xfId="0" applyFont="1" applyFill="1" applyBorder="1" applyAlignment="1">
      <alignment horizontal="center" vertical="center" wrapText="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65" fillId="7" borderId="79" xfId="0" applyFont="1" applyFill="1" applyBorder="1" applyAlignment="1">
      <alignment horizontal="center" vertical="center" wrapText="1"/>
    </xf>
    <xf numFmtId="0" fontId="65" fillId="7" borderId="72" xfId="0" applyFont="1" applyFill="1" applyBorder="1" applyAlignment="1">
      <alignment horizontal="center" vertical="center" wrapText="1"/>
    </xf>
    <xf numFmtId="0" fontId="65" fillId="7" borderId="71" xfId="0" applyFont="1" applyFill="1" applyBorder="1" applyAlignment="1">
      <alignment horizontal="center" vertical="center" wrapText="1"/>
    </xf>
    <xf numFmtId="0" fontId="65" fillId="7" borderId="73" xfId="0" applyFont="1" applyFill="1" applyBorder="1" applyAlignment="1">
      <alignment horizontal="center" vertical="center" wrapText="1"/>
    </xf>
    <xf numFmtId="0" fontId="65" fillId="7" borderId="72" xfId="0" applyFont="1" applyFill="1" applyBorder="1" applyAlignment="1">
      <alignment horizontal="center" vertical="center"/>
    </xf>
    <xf numFmtId="0" fontId="65" fillId="7" borderId="71" xfId="0" applyFont="1" applyFill="1" applyBorder="1" applyAlignment="1">
      <alignment horizontal="center" vertical="center"/>
    </xf>
    <xf numFmtId="0" fontId="65" fillId="7" borderId="73" xfId="0" applyFont="1" applyFill="1" applyBorder="1" applyAlignment="1">
      <alignment horizontal="center" vertical="center"/>
    </xf>
    <xf numFmtId="0" fontId="65" fillId="7" borderId="75" xfId="0" applyFont="1" applyFill="1" applyBorder="1" applyAlignment="1">
      <alignment horizontal="center" vertical="center" textRotation="90" wrapText="1"/>
    </xf>
    <xf numFmtId="0" fontId="65" fillId="7" borderId="22" xfId="0" applyFont="1" applyFill="1" applyBorder="1" applyAlignment="1">
      <alignment horizontal="center" vertical="center" textRotation="90" wrapText="1"/>
    </xf>
    <xf numFmtId="0" fontId="48" fillId="0" borderId="21" xfId="0" applyFont="1" applyBorder="1" applyAlignment="1" applyProtection="1">
      <alignment horizontal="center" vertical="center" wrapText="1"/>
      <protection hidden="1"/>
    </xf>
    <xf numFmtId="0" fontId="61" fillId="0" borderId="76" xfId="0" applyFont="1" applyBorder="1" applyAlignment="1">
      <alignment horizontal="center" vertical="center" wrapText="1"/>
    </xf>
    <xf numFmtId="0" fontId="61" fillId="0" borderId="77" xfId="0" applyFont="1" applyBorder="1" applyAlignment="1">
      <alignment horizontal="center" vertical="center" wrapText="1"/>
    </xf>
    <xf numFmtId="0" fontId="61" fillId="0" borderId="78" xfId="0" applyFont="1" applyBorder="1" applyAlignment="1">
      <alignment horizontal="center" vertical="center" wrapText="1"/>
    </xf>
    <xf numFmtId="0" fontId="62" fillId="0" borderId="76" xfId="0" applyFont="1" applyBorder="1" applyAlignment="1">
      <alignment horizontal="center" vertical="center" wrapText="1"/>
    </xf>
    <xf numFmtId="0" fontId="62" fillId="0" borderId="77" xfId="0" applyFont="1" applyBorder="1" applyAlignment="1">
      <alignment horizontal="center" vertical="center" wrapText="1"/>
    </xf>
    <xf numFmtId="0" fontId="62" fillId="0" borderId="78" xfId="0" applyFont="1" applyBorder="1" applyAlignment="1">
      <alignment horizontal="center" vertical="center" wrapText="1"/>
    </xf>
    <xf numFmtId="0" fontId="58" fillId="0" borderId="67"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58" fillId="0" borderId="66" xfId="0" applyFont="1" applyBorder="1" applyAlignment="1" applyProtection="1">
      <alignment horizontal="center" vertical="center"/>
      <protection locked="0"/>
    </xf>
    <xf numFmtId="0" fontId="58" fillId="0" borderId="63" xfId="0" applyFont="1" applyBorder="1" applyAlignment="1" applyProtection="1">
      <alignment horizontal="center" vertical="center"/>
      <protection locked="0"/>
    </xf>
    <xf numFmtId="0" fontId="58" fillId="0" borderId="0" xfId="0" applyFont="1" applyAlignment="1" applyProtection="1">
      <alignment horizontal="center" vertical="center"/>
      <protection locked="0"/>
    </xf>
    <xf numFmtId="0" fontId="58" fillId="0" borderId="64" xfId="0" applyFont="1" applyBorder="1" applyAlignment="1" applyProtection="1">
      <alignment horizontal="center" vertical="center"/>
      <protection locked="0"/>
    </xf>
    <xf numFmtId="0" fontId="58" fillId="0" borderId="68" xfId="0" applyFont="1" applyBorder="1" applyAlignment="1" applyProtection="1">
      <alignment horizontal="center" vertical="center"/>
      <protection locked="0"/>
    </xf>
    <xf numFmtId="0" fontId="58" fillId="0" borderId="57" xfId="0" applyFont="1" applyBorder="1" applyAlignment="1" applyProtection="1">
      <alignment horizontal="center" vertical="center"/>
      <protection locked="0"/>
    </xf>
    <xf numFmtId="0" fontId="58" fillId="0" borderId="65" xfId="0" applyFont="1" applyBorder="1" applyAlignment="1" applyProtection="1">
      <alignment horizontal="center" vertical="center"/>
      <protection locked="0"/>
    </xf>
    <xf numFmtId="0" fontId="55" fillId="0" borderId="72" xfId="0" applyFont="1" applyBorder="1" applyAlignment="1">
      <alignment horizontal="left" vertical="center" wrapText="1"/>
    </xf>
    <xf numFmtId="0" fontId="55" fillId="0" borderId="71" xfId="0" applyFont="1" applyBorder="1" applyAlignment="1">
      <alignment horizontal="left" vertical="center" wrapText="1"/>
    </xf>
    <xf numFmtId="0" fontId="46" fillId="0" borderId="72" xfId="0" applyFont="1" applyBorder="1" applyAlignment="1">
      <alignment horizontal="center" vertical="center" wrapText="1"/>
    </xf>
    <xf numFmtId="0" fontId="46" fillId="0" borderId="71" xfId="0" applyFont="1" applyBorder="1" applyAlignment="1">
      <alignment horizontal="center" vertical="center" wrapText="1"/>
    </xf>
    <xf numFmtId="0" fontId="46" fillId="0" borderId="73" xfId="0" applyFont="1" applyBorder="1" applyAlignment="1">
      <alignment horizontal="center" vertical="center" wrapText="1"/>
    </xf>
    <xf numFmtId="0" fontId="56" fillId="0" borderId="72" xfId="0" applyFont="1" applyBorder="1" applyAlignment="1">
      <alignment horizontal="center" vertical="center" wrapText="1"/>
    </xf>
    <xf numFmtId="0" fontId="56" fillId="0" borderId="71" xfId="0" applyFont="1" applyBorder="1" applyAlignment="1">
      <alignment horizontal="center" vertical="center" wrapText="1"/>
    </xf>
    <xf numFmtId="0" fontId="56" fillId="0" borderId="73" xfId="0" applyFont="1" applyBorder="1" applyAlignment="1">
      <alignment horizontal="center" vertical="center" wrapText="1"/>
    </xf>
    <xf numFmtId="0" fontId="65" fillId="7" borderId="75" xfId="0" applyFont="1" applyFill="1" applyBorder="1" applyAlignment="1">
      <alignment horizontal="center" vertical="center" textRotation="90"/>
    </xf>
    <xf numFmtId="0" fontId="65" fillId="7" borderId="22" xfId="0" applyFont="1" applyFill="1" applyBorder="1" applyAlignment="1">
      <alignment horizontal="center" vertical="center" textRotation="90"/>
    </xf>
    <xf numFmtId="0" fontId="69" fillId="0" borderId="21" xfId="0" applyFont="1" applyBorder="1" applyAlignment="1" applyProtection="1">
      <alignment horizontal="center" vertical="center" wrapText="1"/>
      <protection hidden="1"/>
    </xf>
    <xf numFmtId="0" fontId="65" fillId="7" borderId="75" xfId="0" applyFont="1" applyFill="1" applyBorder="1" applyAlignment="1">
      <alignment horizontal="center" vertical="center"/>
    </xf>
    <xf numFmtId="0" fontId="65" fillId="7" borderId="22" xfId="0" applyFont="1" applyFill="1" applyBorder="1" applyAlignment="1">
      <alignment horizontal="center" vertical="center"/>
    </xf>
    <xf numFmtId="0" fontId="1" fillId="0" borderId="21" xfId="0" applyFont="1" applyBorder="1" applyAlignment="1">
      <alignment horizontal="center" vertical="center" wrapText="1"/>
    </xf>
    <xf numFmtId="0" fontId="48" fillId="0" borderId="75" xfId="0" applyFont="1" applyBorder="1" applyAlignment="1" applyProtection="1">
      <alignment horizontal="center" vertical="top" wrapText="1"/>
      <protection hidden="1"/>
    </xf>
    <xf numFmtId="0" fontId="48" fillId="0" borderId="22" xfId="0" applyFont="1" applyBorder="1" applyAlignment="1" applyProtection="1">
      <alignment horizontal="center" vertical="top" wrapText="1"/>
      <protection hidden="1"/>
    </xf>
    <xf numFmtId="9" fontId="1" fillId="0" borderId="75" xfId="0" applyNumberFormat="1" applyFont="1" applyBorder="1" applyAlignment="1" applyProtection="1">
      <alignment horizontal="center" vertical="top" wrapText="1"/>
      <protection hidden="1"/>
    </xf>
    <xf numFmtId="9" fontId="1" fillId="0" borderId="22" xfId="0" applyNumberFormat="1" applyFont="1" applyBorder="1" applyAlignment="1" applyProtection="1">
      <alignment horizontal="center" vertical="top" wrapText="1"/>
      <protection hidden="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2" fillId="0" borderId="0" xfId="0" applyFont="1" applyAlignment="1">
      <alignment horizontal="center" vertical="center" wrapText="1"/>
    </xf>
    <xf numFmtId="0" fontId="38" fillId="11" borderId="13" xfId="0" applyFont="1" applyFill="1" applyBorder="1" applyAlignment="1">
      <alignment horizontal="center" vertical="center" wrapText="1" readingOrder="1"/>
    </xf>
    <xf numFmtId="0" fontId="38" fillId="11" borderId="14" xfId="0" applyFont="1" applyFill="1" applyBorder="1" applyAlignment="1">
      <alignment horizontal="center" vertical="center" wrapText="1" readingOrder="1"/>
    </xf>
    <xf numFmtId="0" fontId="38" fillId="11" borderId="15" xfId="0" applyFont="1" applyFill="1" applyBorder="1" applyAlignment="1">
      <alignment horizontal="center" vertical="center" wrapText="1" readingOrder="1"/>
    </xf>
    <xf numFmtId="0" fontId="38" fillId="11" borderId="16" xfId="0" applyFont="1" applyFill="1" applyBorder="1" applyAlignment="1">
      <alignment horizontal="center" vertical="center" wrapText="1" readingOrder="1"/>
    </xf>
    <xf numFmtId="0" fontId="38" fillId="11" borderId="0" xfId="0" applyFont="1" applyFill="1" applyAlignment="1">
      <alignment horizontal="center" vertical="center" wrapText="1" readingOrder="1"/>
    </xf>
    <xf numFmtId="0" fontId="38" fillId="11" borderId="17" xfId="0" applyFont="1" applyFill="1" applyBorder="1" applyAlignment="1">
      <alignment horizontal="center" vertical="center" wrapText="1" readingOrder="1"/>
    </xf>
    <xf numFmtId="0" fontId="38" fillId="11" borderId="18" xfId="0" applyFont="1" applyFill="1" applyBorder="1" applyAlignment="1">
      <alignment horizontal="center" vertical="center" wrapText="1" readingOrder="1"/>
    </xf>
    <xf numFmtId="0" fontId="38" fillId="11" borderId="19" xfId="0" applyFont="1" applyFill="1" applyBorder="1" applyAlignment="1">
      <alignment horizontal="center" vertical="center" wrapText="1" readingOrder="1"/>
    </xf>
    <xf numFmtId="0" fontId="38" fillId="11" borderId="20" xfId="0" applyFont="1" applyFill="1" applyBorder="1" applyAlignment="1">
      <alignment horizontal="center" vertical="center" wrapText="1" readingOrder="1"/>
    </xf>
    <xf numFmtId="0" fontId="39" fillId="0" borderId="5" xfId="0" applyFont="1" applyBorder="1" applyAlignment="1">
      <alignment horizontal="center" vertical="center" wrapText="1"/>
    </xf>
    <xf numFmtId="0" fontId="39" fillId="0" borderId="12" xfId="0" applyFont="1" applyBorder="1" applyAlignment="1">
      <alignment horizontal="center" vertical="center"/>
    </xf>
    <xf numFmtId="0" fontId="39" fillId="0" borderId="7" xfId="0" applyFont="1" applyBorder="1" applyAlignment="1">
      <alignment horizontal="center" vertical="center" wrapText="1"/>
    </xf>
    <xf numFmtId="0" fontId="39" fillId="0" borderId="0" xfId="0" applyFont="1" applyAlignment="1">
      <alignment horizontal="center" vertical="center"/>
    </xf>
    <xf numFmtId="0" fontId="39" fillId="0" borderId="7" xfId="0" applyFont="1"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8" fillId="12" borderId="13" xfId="0" applyFont="1" applyFill="1" applyBorder="1" applyAlignment="1">
      <alignment horizontal="center" vertical="center" wrapText="1" readingOrder="1"/>
    </xf>
    <xf numFmtId="0" fontId="38" fillId="12" borderId="14" xfId="0" applyFont="1" applyFill="1" applyBorder="1" applyAlignment="1">
      <alignment horizontal="center" vertical="center" wrapText="1" readingOrder="1"/>
    </xf>
    <xf numFmtId="0" fontId="38" fillId="12" borderId="15" xfId="0" applyFont="1" applyFill="1" applyBorder="1" applyAlignment="1">
      <alignment horizontal="center" vertical="center" wrapText="1" readingOrder="1"/>
    </xf>
    <xf numFmtId="0" fontId="38" fillId="12" borderId="16" xfId="0" applyFont="1" applyFill="1" applyBorder="1" applyAlignment="1">
      <alignment horizontal="center" vertical="center" wrapText="1" readingOrder="1"/>
    </xf>
    <xf numFmtId="0" fontId="38" fillId="12" borderId="0" xfId="0" applyFont="1" applyFill="1" applyAlignment="1">
      <alignment horizontal="center" vertical="center" wrapText="1" readingOrder="1"/>
    </xf>
    <xf numFmtId="0" fontId="38" fillId="12" borderId="17" xfId="0" applyFont="1" applyFill="1" applyBorder="1" applyAlignment="1">
      <alignment horizontal="center" vertical="center" wrapText="1" readingOrder="1"/>
    </xf>
    <xf numFmtId="0" fontId="38" fillId="12" borderId="18" xfId="0" applyFont="1" applyFill="1" applyBorder="1" applyAlignment="1">
      <alignment horizontal="center" vertical="center" wrapText="1" readingOrder="1"/>
    </xf>
    <xf numFmtId="0" fontId="38" fillId="12" borderId="19" xfId="0" applyFont="1" applyFill="1" applyBorder="1" applyAlignment="1">
      <alignment horizontal="center" vertical="center" wrapText="1" readingOrder="1"/>
    </xf>
    <xf numFmtId="0" fontId="38" fillId="12" borderId="20" xfId="0" applyFont="1" applyFill="1" applyBorder="1" applyAlignment="1">
      <alignment horizontal="center" vertical="center" wrapText="1" readingOrder="1"/>
    </xf>
    <xf numFmtId="0" fontId="37" fillId="0" borderId="0" xfId="0" applyFont="1" applyAlignment="1">
      <alignment horizontal="center" vertical="center" wrapText="1"/>
    </xf>
    <xf numFmtId="0" fontId="20" fillId="0" borderId="0" xfId="0" applyFont="1" applyAlignment="1">
      <alignment horizontal="center" vertical="center" wrapText="1"/>
    </xf>
    <xf numFmtId="0" fontId="39" fillId="0" borderId="6" xfId="0" applyFont="1" applyBorder="1" applyAlignment="1">
      <alignment horizontal="center" vertical="center"/>
    </xf>
    <xf numFmtId="0" fontId="39" fillId="0" borderId="8" xfId="0" applyFont="1" applyBorder="1" applyAlignment="1">
      <alignment horizontal="center" vertical="center"/>
    </xf>
    <xf numFmtId="0" fontId="39" fillId="0" borderId="10" xfId="0" applyFont="1" applyBorder="1" applyAlignment="1">
      <alignment horizontal="center" vertical="center"/>
    </xf>
    <xf numFmtId="0" fontId="38" fillId="5" borderId="13" xfId="0" applyFont="1" applyFill="1" applyBorder="1" applyAlignment="1">
      <alignment horizontal="center" vertical="center" wrapText="1" readingOrder="1"/>
    </xf>
    <xf numFmtId="0" fontId="38" fillId="5" borderId="14" xfId="0" applyFont="1" applyFill="1" applyBorder="1" applyAlignment="1">
      <alignment horizontal="center" vertical="center" wrapText="1" readingOrder="1"/>
    </xf>
    <xf numFmtId="0" fontId="38" fillId="5" borderId="15" xfId="0" applyFont="1" applyFill="1" applyBorder="1" applyAlignment="1">
      <alignment horizontal="center" vertical="center" wrapText="1" readingOrder="1"/>
    </xf>
    <xf numFmtId="0" fontId="38" fillId="5" borderId="16" xfId="0" applyFont="1" applyFill="1" applyBorder="1" applyAlignment="1">
      <alignment horizontal="center" vertical="center" wrapText="1" readingOrder="1"/>
    </xf>
    <xf numFmtId="0" fontId="38" fillId="5" borderId="0" xfId="0" applyFont="1" applyFill="1" applyAlignment="1">
      <alignment horizontal="center" vertical="center" wrapText="1" readingOrder="1"/>
    </xf>
    <xf numFmtId="0" fontId="38" fillId="5" borderId="17" xfId="0" applyFont="1" applyFill="1" applyBorder="1" applyAlignment="1">
      <alignment horizontal="center" vertical="center" wrapText="1" readingOrder="1"/>
    </xf>
    <xf numFmtId="0" fontId="38" fillId="5" borderId="18" xfId="0" applyFont="1" applyFill="1" applyBorder="1" applyAlignment="1">
      <alignment horizontal="center" vertical="center" wrapText="1" readingOrder="1"/>
    </xf>
    <xf numFmtId="0" fontId="38" fillId="5" borderId="19" xfId="0" applyFont="1" applyFill="1" applyBorder="1" applyAlignment="1">
      <alignment horizontal="center" vertical="center" wrapText="1" readingOrder="1"/>
    </xf>
    <xf numFmtId="0" fontId="38" fillId="5" borderId="20" xfId="0" applyFont="1" applyFill="1" applyBorder="1" applyAlignment="1">
      <alignment horizontal="center" vertical="center" wrapText="1" readingOrder="1"/>
    </xf>
    <xf numFmtId="0" fontId="38" fillId="13" borderId="13" xfId="0" applyFont="1" applyFill="1" applyBorder="1" applyAlignment="1">
      <alignment horizontal="center" vertical="center" wrapText="1" readingOrder="1"/>
    </xf>
    <xf numFmtId="0" fontId="38" fillId="13" borderId="14" xfId="0" applyFont="1" applyFill="1" applyBorder="1" applyAlignment="1">
      <alignment horizontal="center" vertical="center" wrapText="1" readingOrder="1"/>
    </xf>
    <xf numFmtId="0" fontId="38" fillId="13" borderId="15" xfId="0" applyFont="1" applyFill="1" applyBorder="1" applyAlignment="1">
      <alignment horizontal="center" vertical="center" wrapText="1" readingOrder="1"/>
    </xf>
    <xf numFmtId="0" fontId="38" fillId="13" borderId="16" xfId="0" applyFont="1" applyFill="1" applyBorder="1" applyAlignment="1">
      <alignment horizontal="center" vertical="center" wrapText="1" readingOrder="1"/>
    </xf>
    <xf numFmtId="0" fontId="38" fillId="13" borderId="0" xfId="0" applyFont="1" applyFill="1" applyAlignment="1">
      <alignment horizontal="center" vertical="center" wrapText="1" readingOrder="1"/>
    </xf>
    <xf numFmtId="0" fontId="38" fillId="13" borderId="17" xfId="0" applyFont="1" applyFill="1" applyBorder="1" applyAlignment="1">
      <alignment horizontal="center" vertical="center" wrapText="1" readingOrder="1"/>
    </xf>
    <xf numFmtId="0" fontId="38" fillId="13" borderId="18" xfId="0" applyFont="1" applyFill="1" applyBorder="1" applyAlignment="1">
      <alignment horizontal="center" vertical="center" wrapText="1" readingOrder="1"/>
    </xf>
    <xf numFmtId="0" fontId="38" fillId="13" borderId="19" xfId="0" applyFont="1" applyFill="1" applyBorder="1" applyAlignment="1">
      <alignment horizontal="center" vertical="center" wrapText="1" readingOrder="1"/>
    </xf>
    <xf numFmtId="0" fontId="38" fillId="13" borderId="20" xfId="0" applyFont="1" applyFill="1" applyBorder="1" applyAlignment="1">
      <alignment horizontal="center" vertical="center" wrapText="1" readingOrder="1"/>
    </xf>
    <xf numFmtId="0" fontId="39" fillId="0" borderId="12" xfId="0" applyFont="1" applyBorder="1" applyAlignment="1">
      <alignment horizontal="center" vertical="center" wrapText="1"/>
    </xf>
    <xf numFmtId="0" fontId="21" fillId="0" borderId="0" xfId="0" applyFont="1" applyAlignment="1">
      <alignment horizontal="center" vertical="center"/>
    </xf>
    <xf numFmtId="0" fontId="41" fillId="0" borderId="0" xfId="0" applyFont="1" applyAlignment="1">
      <alignment horizontal="center" vertical="center"/>
    </xf>
    <xf numFmtId="0" fontId="36" fillId="15" borderId="23" xfId="0" applyFont="1" applyFill="1" applyBorder="1" applyAlignment="1">
      <alignment horizontal="center" vertical="center" wrapText="1" readingOrder="1"/>
    </xf>
    <xf numFmtId="0" fontId="36" fillId="15" borderId="24" xfId="0" applyFont="1" applyFill="1" applyBorder="1" applyAlignment="1">
      <alignment horizontal="center" vertical="center" wrapText="1" readingOrder="1"/>
    </xf>
    <xf numFmtId="0" fontId="36" fillId="15" borderId="35" xfId="0" applyFont="1" applyFill="1" applyBorder="1" applyAlignment="1">
      <alignment horizontal="center" vertical="center" wrapText="1" readingOrder="1"/>
    </xf>
    <xf numFmtId="0" fontId="31" fillId="3" borderId="0" xfId="0" applyFont="1" applyFill="1" applyAlignment="1">
      <alignment horizontal="justify" vertical="center" wrapText="1"/>
    </xf>
    <xf numFmtId="0" fontId="33" fillId="15" borderId="32" xfId="0" applyFont="1" applyFill="1" applyBorder="1" applyAlignment="1">
      <alignment horizontal="center" vertical="center" wrapText="1" readingOrder="1"/>
    </xf>
    <xf numFmtId="0" fontId="33" fillId="15" borderId="33" xfId="0" applyFont="1" applyFill="1" applyBorder="1" applyAlignment="1">
      <alignment horizontal="center" vertical="center" wrapText="1" readingOrder="1"/>
    </xf>
    <xf numFmtId="0" fontId="33" fillId="3" borderId="30" xfId="0" applyFont="1" applyFill="1" applyBorder="1" applyAlignment="1">
      <alignment horizontal="center" vertical="center" wrapText="1" readingOrder="1"/>
    </xf>
    <xf numFmtId="0" fontId="33" fillId="3" borderId="25" xfId="0" applyFont="1" applyFill="1" applyBorder="1" applyAlignment="1">
      <alignment horizontal="center" vertical="center" wrapText="1" readingOrder="1"/>
    </xf>
    <xf numFmtId="0" fontId="33" fillId="3" borderId="22" xfId="0" applyFont="1" applyFill="1" applyBorder="1" applyAlignment="1">
      <alignment horizontal="center" vertical="center" wrapText="1" readingOrder="1"/>
    </xf>
    <xf numFmtId="0" fontId="33" fillId="3" borderId="21" xfId="0" applyFont="1" applyFill="1" applyBorder="1" applyAlignment="1">
      <alignment horizontal="center" vertical="center" wrapText="1" readingOrder="1"/>
    </xf>
    <xf numFmtId="0" fontId="33" fillId="3" borderId="27" xfId="0" applyFont="1" applyFill="1" applyBorder="1" applyAlignment="1">
      <alignment horizontal="center" vertical="center" wrapText="1" readingOrder="1"/>
    </xf>
    <xf numFmtId="0" fontId="33"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9">
    <dxf>
      <fill>
        <patternFill>
          <bgColor rgb="FFFFFF00"/>
        </patternFill>
      </fill>
    </dxf>
    <dxf>
      <fill>
        <patternFill>
          <bgColor rgb="FF92D050"/>
        </patternFill>
      </fill>
    </dxf>
    <dxf>
      <fill>
        <patternFill>
          <bgColor rgb="FFC00000"/>
        </patternFill>
      </fill>
    </dxf>
    <dxf>
      <fill>
        <patternFill>
          <bgColor theme="9" tint="-0.24994659260841701"/>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657358</xdr:colOff>
      <xdr:row>0</xdr:row>
      <xdr:rowOff>107324</xdr:rowOff>
    </xdr:from>
    <xdr:to>
      <xdr:col>4</xdr:col>
      <xdr:colOff>362217</xdr:colOff>
      <xdr:row>4</xdr:row>
      <xdr:rowOff>0</xdr:rowOff>
    </xdr:to>
    <xdr:pic>
      <xdr:nvPicPr>
        <xdr:cNvPr id="2" name="Imagen 1">
          <a:extLst>
            <a:ext uri="{FF2B5EF4-FFF2-40B4-BE49-F238E27FC236}">
              <a16:creationId xmlns:a16="http://schemas.microsoft.com/office/drawing/2014/main" id="{1DB74EA6-16F8-48D2-8E5B-35F9EF304F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914" y="107324"/>
          <a:ext cx="2253803" cy="114031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8" dataDxfId="37">
  <autoFilter ref="B209:C219" xr:uid="{00000000-0009-0000-0100-000001000000}"/>
  <tableColumns count="2">
    <tableColumn id="1" xr3:uid="{00000000-0010-0000-0000-000001000000}" name="Criterios" dataDxfId="36"/>
    <tableColumn id="2" xr3:uid="{00000000-0010-0000-0000-000002000000}" name="Subcriterios" dataDxfId="3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30" zoomScaleNormal="130" workbookViewId="0">
      <selection activeCell="B38" sqref="B38"/>
    </sheetView>
  </sheetViews>
  <sheetFormatPr baseColWidth="10" defaultColWidth="11.42578125" defaultRowHeight="15" x14ac:dyDescent="0.25"/>
  <cols>
    <col min="1" max="1" width="2.7109375" style="64" customWidth="1"/>
    <col min="2" max="3" width="24.7109375" style="64" customWidth="1"/>
    <col min="4" max="4" width="16" style="64" customWidth="1"/>
    <col min="5" max="5" width="24.7109375" style="64" customWidth="1"/>
    <col min="6" max="6" width="27.7109375" style="64" customWidth="1"/>
    <col min="7" max="8" width="24.7109375" style="64" customWidth="1"/>
    <col min="9" max="16384" width="11.42578125" style="64"/>
  </cols>
  <sheetData>
    <row r="1" spans="2:8" ht="15.75" thickBot="1" x14ac:dyDescent="0.3"/>
    <row r="2" spans="2:8" ht="18" x14ac:dyDescent="0.25">
      <c r="B2" s="208" t="s">
        <v>162</v>
      </c>
      <c r="C2" s="209"/>
      <c r="D2" s="209"/>
      <c r="E2" s="209"/>
      <c r="F2" s="209"/>
      <c r="G2" s="209"/>
      <c r="H2" s="210"/>
    </row>
    <row r="3" spans="2:8" x14ac:dyDescent="0.25">
      <c r="B3" s="65"/>
      <c r="C3" s="66"/>
      <c r="D3" s="66"/>
      <c r="E3" s="66"/>
      <c r="F3" s="66"/>
      <c r="G3" s="66"/>
      <c r="H3" s="67"/>
    </row>
    <row r="4" spans="2:8" ht="63" customHeight="1" x14ac:dyDescent="0.25">
      <c r="B4" s="211" t="s">
        <v>205</v>
      </c>
      <c r="C4" s="212"/>
      <c r="D4" s="212"/>
      <c r="E4" s="212"/>
      <c r="F4" s="212"/>
      <c r="G4" s="212"/>
      <c r="H4" s="213"/>
    </row>
    <row r="5" spans="2:8" ht="63" customHeight="1" x14ac:dyDescent="0.25">
      <c r="B5" s="214"/>
      <c r="C5" s="215"/>
      <c r="D5" s="215"/>
      <c r="E5" s="215"/>
      <c r="F5" s="215"/>
      <c r="G5" s="215"/>
      <c r="H5" s="216"/>
    </row>
    <row r="6" spans="2:8" ht="16.5" x14ac:dyDescent="0.25">
      <c r="B6" s="217" t="s">
        <v>160</v>
      </c>
      <c r="C6" s="218"/>
      <c r="D6" s="218"/>
      <c r="E6" s="218"/>
      <c r="F6" s="218"/>
      <c r="G6" s="218"/>
      <c r="H6" s="219"/>
    </row>
    <row r="7" spans="2:8" ht="95.25" customHeight="1" x14ac:dyDescent="0.25">
      <c r="B7" s="227" t="s">
        <v>165</v>
      </c>
      <c r="C7" s="228"/>
      <c r="D7" s="228"/>
      <c r="E7" s="228"/>
      <c r="F7" s="228"/>
      <c r="G7" s="228"/>
      <c r="H7" s="229"/>
    </row>
    <row r="8" spans="2:8" ht="16.5" x14ac:dyDescent="0.25">
      <c r="B8" s="101"/>
      <c r="C8" s="102"/>
      <c r="D8" s="102"/>
      <c r="E8" s="102"/>
      <c r="F8" s="102"/>
      <c r="G8" s="102"/>
      <c r="H8" s="103"/>
    </row>
    <row r="9" spans="2:8" ht="16.5" customHeight="1" x14ac:dyDescent="0.25">
      <c r="B9" s="220" t="s">
        <v>198</v>
      </c>
      <c r="C9" s="221"/>
      <c r="D9" s="221"/>
      <c r="E9" s="221"/>
      <c r="F9" s="221"/>
      <c r="G9" s="221"/>
      <c r="H9" s="222"/>
    </row>
    <row r="10" spans="2:8" ht="44.25" customHeight="1" x14ac:dyDescent="0.25">
      <c r="B10" s="220"/>
      <c r="C10" s="221"/>
      <c r="D10" s="221"/>
      <c r="E10" s="221"/>
      <c r="F10" s="221"/>
      <c r="G10" s="221"/>
      <c r="H10" s="222"/>
    </row>
    <row r="11" spans="2:8" ht="15.75" thickBot="1" x14ac:dyDescent="0.3">
      <c r="B11" s="90"/>
      <c r="C11" s="93"/>
      <c r="D11" s="98"/>
      <c r="E11" s="99"/>
      <c r="F11" s="99"/>
      <c r="G11" s="100"/>
      <c r="H11" s="94"/>
    </row>
    <row r="12" spans="2:8" ht="15.75" thickTop="1" x14ac:dyDescent="0.25">
      <c r="B12" s="90"/>
      <c r="C12" s="223" t="s">
        <v>161</v>
      </c>
      <c r="D12" s="224"/>
      <c r="E12" s="225" t="s">
        <v>199</v>
      </c>
      <c r="F12" s="226"/>
      <c r="G12" s="93"/>
      <c r="H12" s="94"/>
    </row>
    <row r="13" spans="2:8" ht="35.25" customHeight="1" x14ac:dyDescent="0.25">
      <c r="B13" s="90"/>
      <c r="C13" s="195" t="s">
        <v>192</v>
      </c>
      <c r="D13" s="196"/>
      <c r="E13" s="197" t="s">
        <v>197</v>
      </c>
      <c r="F13" s="198"/>
      <c r="G13" s="93"/>
      <c r="H13" s="94"/>
    </row>
    <row r="14" spans="2:8" ht="17.25" customHeight="1" x14ac:dyDescent="0.25">
      <c r="B14" s="90"/>
      <c r="C14" s="195" t="s">
        <v>193</v>
      </c>
      <c r="D14" s="196"/>
      <c r="E14" s="197" t="s">
        <v>195</v>
      </c>
      <c r="F14" s="198"/>
      <c r="G14" s="93"/>
      <c r="H14" s="94"/>
    </row>
    <row r="15" spans="2:8" ht="19.5" customHeight="1" x14ac:dyDescent="0.25">
      <c r="B15" s="90"/>
      <c r="C15" s="195" t="s">
        <v>194</v>
      </c>
      <c r="D15" s="196"/>
      <c r="E15" s="197" t="s">
        <v>196</v>
      </c>
      <c r="F15" s="198"/>
      <c r="G15" s="93"/>
      <c r="H15" s="94"/>
    </row>
    <row r="16" spans="2:8" ht="69.75" customHeight="1" x14ac:dyDescent="0.25">
      <c r="B16" s="90"/>
      <c r="C16" s="195" t="s">
        <v>163</v>
      </c>
      <c r="D16" s="196"/>
      <c r="E16" s="197" t="s">
        <v>164</v>
      </c>
      <c r="F16" s="198"/>
      <c r="G16" s="93"/>
      <c r="H16" s="94"/>
    </row>
    <row r="17" spans="2:8" ht="34.5" customHeight="1" x14ac:dyDescent="0.25">
      <c r="B17" s="90"/>
      <c r="C17" s="199" t="s">
        <v>2</v>
      </c>
      <c r="D17" s="200"/>
      <c r="E17" s="191" t="s">
        <v>206</v>
      </c>
      <c r="F17" s="192"/>
      <c r="G17" s="93"/>
      <c r="H17" s="94"/>
    </row>
    <row r="18" spans="2:8" ht="27.75" customHeight="1" x14ac:dyDescent="0.25">
      <c r="B18" s="90"/>
      <c r="C18" s="199" t="s">
        <v>3</v>
      </c>
      <c r="D18" s="200"/>
      <c r="E18" s="191" t="s">
        <v>207</v>
      </c>
      <c r="F18" s="192"/>
      <c r="G18" s="93"/>
      <c r="H18" s="94"/>
    </row>
    <row r="19" spans="2:8" ht="28.5" customHeight="1" x14ac:dyDescent="0.25">
      <c r="B19" s="90"/>
      <c r="C19" s="199" t="s">
        <v>41</v>
      </c>
      <c r="D19" s="200"/>
      <c r="E19" s="191" t="s">
        <v>208</v>
      </c>
      <c r="F19" s="192"/>
      <c r="G19" s="93"/>
      <c r="H19" s="94"/>
    </row>
    <row r="20" spans="2:8" ht="72.75" customHeight="1" x14ac:dyDescent="0.25">
      <c r="B20" s="90"/>
      <c r="C20" s="199" t="s">
        <v>1</v>
      </c>
      <c r="D20" s="200"/>
      <c r="E20" s="191" t="s">
        <v>209</v>
      </c>
      <c r="F20" s="192"/>
      <c r="G20" s="93"/>
      <c r="H20" s="94"/>
    </row>
    <row r="21" spans="2:8" ht="64.5" customHeight="1" x14ac:dyDescent="0.25">
      <c r="B21" s="90"/>
      <c r="C21" s="199" t="s">
        <v>49</v>
      </c>
      <c r="D21" s="200"/>
      <c r="E21" s="191" t="s">
        <v>167</v>
      </c>
      <c r="F21" s="192"/>
      <c r="G21" s="93"/>
      <c r="H21" s="94"/>
    </row>
    <row r="22" spans="2:8" ht="71.25" customHeight="1" x14ac:dyDescent="0.25">
      <c r="B22" s="90"/>
      <c r="C22" s="199" t="s">
        <v>166</v>
      </c>
      <c r="D22" s="200"/>
      <c r="E22" s="191" t="s">
        <v>168</v>
      </c>
      <c r="F22" s="192"/>
      <c r="G22" s="93"/>
      <c r="H22" s="94"/>
    </row>
    <row r="23" spans="2:8" ht="55.5" customHeight="1" x14ac:dyDescent="0.25">
      <c r="B23" s="90"/>
      <c r="C23" s="193" t="s">
        <v>169</v>
      </c>
      <c r="D23" s="194"/>
      <c r="E23" s="191" t="s">
        <v>170</v>
      </c>
      <c r="F23" s="192"/>
      <c r="G23" s="93"/>
      <c r="H23" s="94"/>
    </row>
    <row r="24" spans="2:8" ht="42" customHeight="1" x14ac:dyDescent="0.25">
      <c r="B24" s="90"/>
      <c r="C24" s="193" t="s">
        <v>47</v>
      </c>
      <c r="D24" s="194"/>
      <c r="E24" s="191" t="s">
        <v>171</v>
      </c>
      <c r="F24" s="192"/>
      <c r="G24" s="93"/>
      <c r="H24" s="94"/>
    </row>
    <row r="25" spans="2:8" ht="59.25" customHeight="1" x14ac:dyDescent="0.25">
      <c r="B25" s="90"/>
      <c r="C25" s="193" t="s">
        <v>159</v>
      </c>
      <c r="D25" s="194"/>
      <c r="E25" s="191" t="s">
        <v>172</v>
      </c>
      <c r="F25" s="192"/>
      <c r="G25" s="93"/>
      <c r="H25" s="94"/>
    </row>
    <row r="26" spans="2:8" ht="23.25" customHeight="1" x14ac:dyDescent="0.25">
      <c r="B26" s="90"/>
      <c r="C26" s="193" t="s">
        <v>12</v>
      </c>
      <c r="D26" s="194"/>
      <c r="E26" s="191" t="s">
        <v>173</v>
      </c>
      <c r="F26" s="192"/>
      <c r="G26" s="93"/>
      <c r="H26" s="94"/>
    </row>
    <row r="27" spans="2:8" ht="30.75" customHeight="1" x14ac:dyDescent="0.25">
      <c r="B27" s="90"/>
      <c r="C27" s="193" t="s">
        <v>177</v>
      </c>
      <c r="D27" s="194"/>
      <c r="E27" s="191" t="s">
        <v>174</v>
      </c>
      <c r="F27" s="192"/>
      <c r="G27" s="93"/>
      <c r="H27" s="94"/>
    </row>
    <row r="28" spans="2:8" ht="35.25" customHeight="1" x14ac:dyDescent="0.25">
      <c r="B28" s="90"/>
      <c r="C28" s="193" t="s">
        <v>178</v>
      </c>
      <c r="D28" s="194"/>
      <c r="E28" s="191" t="s">
        <v>175</v>
      </c>
      <c r="F28" s="192"/>
      <c r="G28" s="93"/>
      <c r="H28" s="94"/>
    </row>
    <row r="29" spans="2:8" ht="33" customHeight="1" x14ac:dyDescent="0.25">
      <c r="B29" s="90"/>
      <c r="C29" s="193" t="s">
        <v>178</v>
      </c>
      <c r="D29" s="194"/>
      <c r="E29" s="191" t="s">
        <v>175</v>
      </c>
      <c r="F29" s="192"/>
      <c r="G29" s="93"/>
      <c r="H29" s="94"/>
    </row>
    <row r="30" spans="2:8" ht="30" customHeight="1" x14ac:dyDescent="0.25">
      <c r="B30" s="90"/>
      <c r="C30" s="193" t="s">
        <v>179</v>
      </c>
      <c r="D30" s="194"/>
      <c r="E30" s="191" t="s">
        <v>176</v>
      </c>
      <c r="F30" s="192"/>
      <c r="G30" s="93"/>
      <c r="H30" s="94"/>
    </row>
    <row r="31" spans="2:8" ht="35.25" customHeight="1" x14ac:dyDescent="0.25">
      <c r="B31" s="90"/>
      <c r="C31" s="193" t="s">
        <v>180</v>
      </c>
      <c r="D31" s="194"/>
      <c r="E31" s="191" t="s">
        <v>181</v>
      </c>
      <c r="F31" s="192"/>
      <c r="G31" s="93"/>
      <c r="H31" s="94"/>
    </row>
    <row r="32" spans="2:8" ht="31.5" customHeight="1" x14ac:dyDescent="0.25">
      <c r="B32" s="90"/>
      <c r="C32" s="193" t="s">
        <v>182</v>
      </c>
      <c r="D32" s="194"/>
      <c r="E32" s="191" t="s">
        <v>183</v>
      </c>
      <c r="F32" s="192"/>
      <c r="G32" s="93"/>
      <c r="H32" s="94"/>
    </row>
    <row r="33" spans="2:8" ht="35.25" customHeight="1" x14ac:dyDescent="0.25">
      <c r="B33" s="90"/>
      <c r="C33" s="193" t="s">
        <v>184</v>
      </c>
      <c r="D33" s="194"/>
      <c r="E33" s="191" t="s">
        <v>185</v>
      </c>
      <c r="F33" s="192"/>
      <c r="G33" s="93"/>
      <c r="H33" s="94"/>
    </row>
    <row r="34" spans="2:8" ht="59.25" customHeight="1" x14ac:dyDescent="0.25">
      <c r="B34" s="90"/>
      <c r="C34" s="193" t="s">
        <v>186</v>
      </c>
      <c r="D34" s="194"/>
      <c r="E34" s="191" t="s">
        <v>187</v>
      </c>
      <c r="F34" s="192"/>
      <c r="G34" s="93"/>
      <c r="H34" s="94"/>
    </row>
    <row r="35" spans="2:8" ht="29.25" customHeight="1" x14ac:dyDescent="0.25">
      <c r="B35" s="90"/>
      <c r="C35" s="193" t="s">
        <v>29</v>
      </c>
      <c r="D35" s="194"/>
      <c r="E35" s="191" t="s">
        <v>188</v>
      </c>
      <c r="F35" s="192"/>
      <c r="G35" s="93"/>
      <c r="H35" s="94"/>
    </row>
    <row r="36" spans="2:8" ht="82.5" customHeight="1" x14ac:dyDescent="0.25">
      <c r="B36" s="90"/>
      <c r="C36" s="193" t="s">
        <v>190</v>
      </c>
      <c r="D36" s="194"/>
      <c r="E36" s="191" t="s">
        <v>189</v>
      </c>
      <c r="F36" s="192"/>
      <c r="G36" s="93"/>
      <c r="H36" s="94"/>
    </row>
    <row r="37" spans="2:8" ht="46.5" customHeight="1" x14ac:dyDescent="0.25">
      <c r="B37" s="90"/>
      <c r="C37" s="193" t="s">
        <v>38</v>
      </c>
      <c r="D37" s="194"/>
      <c r="E37" s="191" t="s">
        <v>191</v>
      </c>
      <c r="F37" s="192"/>
      <c r="G37" s="93"/>
      <c r="H37" s="94"/>
    </row>
    <row r="38" spans="2:8" ht="6.75" customHeight="1" thickBot="1" x14ac:dyDescent="0.3">
      <c r="B38" s="90"/>
      <c r="C38" s="204"/>
      <c r="D38" s="205"/>
      <c r="E38" s="206"/>
      <c r="F38" s="207"/>
      <c r="G38" s="93"/>
      <c r="H38" s="94"/>
    </row>
    <row r="39" spans="2:8" ht="15.75" thickTop="1" x14ac:dyDescent="0.25">
      <c r="B39" s="90"/>
      <c r="C39" s="91"/>
      <c r="D39" s="91"/>
      <c r="E39" s="92"/>
      <c r="F39" s="92"/>
      <c r="G39" s="93"/>
      <c r="H39" s="94"/>
    </row>
    <row r="40" spans="2:8" ht="21" customHeight="1" x14ac:dyDescent="0.25">
      <c r="B40" s="201" t="s">
        <v>200</v>
      </c>
      <c r="C40" s="202"/>
      <c r="D40" s="202"/>
      <c r="E40" s="202"/>
      <c r="F40" s="202"/>
      <c r="G40" s="202"/>
      <c r="H40" s="203"/>
    </row>
    <row r="41" spans="2:8" ht="20.25" customHeight="1" x14ac:dyDescent="0.25">
      <c r="B41" s="201" t="s">
        <v>201</v>
      </c>
      <c r="C41" s="202"/>
      <c r="D41" s="202"/>
      <c r="E41" s="202"/>
      <c r="F41" s="202"/>
      <c r="G41" s="202"/>
      <c r="H41" s="203"/>
    </row>
    <row r="42" spans="2:8" ht="20.25" customHeight="1" x14ac:dyDescent="0.25">
      <c r="B42" s="201" t="s">
        <v>202</v>
      </c>
      <c r="C42" s="202"/>
      <c r="D42" s="202"/>
      <c r="E42" s="202"/>
      <c r="F42" s="202"/>
      <c r="G42" s="202"/>
      <c r="H42" s="203"/>
    </row>
    <row r="43" spans="2:8" ht="20.25" customHeight="1" x14ac:dyDescent="0.25">
      <c r="B43" s="201" t="s">
        <v>203</v>
      </c>
      <c r="C43" s="202"/>
      <c r="D43" s="202"/>
      <c r="E43" s="202"/>
      <c r="F43" s="202"/>
      <c r="G43" s="202"/>
      <c r="H43" s="203"/>
    </row>
    <row r="44" spans="2:8" x14ac:dyDescent="0.25">
      <c r="B44" s="201" t="s">
        <v>204</v>
      </c>
      <c r="C44" s="202"/>
      <c r="D44" s="202"/>
      <c r="E44" s="202"/>
      <c r="F44" s="202"/>
      <c r="G44" s="202"/>
      <c r="H44" s="203"/>
    </row>
    <row r="45" spans="2:8" ht="15.75" thickBot="1" x14ac:dyDescent="0.3">
      <c r="B45" s="95"/>
      <c r="C45" s="96"/>
      <c r="D45" s="96"/>
      <c r="E45" s="96"/>
      <c r="F45" s="96"/>
      <c r="G45" s="96"/>
      <c r="H45" s="9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W21"/>
  <sheetViews>
    <sheetView showGridLines="0" tabSelected="1" topLeftCell="A7" zoomScale="60" zoomScaleNormal="60" workbookViewId="0">
      <selection activeCell="B12" sqref="B12"/>
    </sheetView>
  </sheetViews>
  <sheetFormatPr baseColWidth="10" defaultColWidth="11.42578125" defaultRowHeight="16.5" x14ac:dyDescent="0.3"/>
  <cols>
    <col min="1" max="1" width="4.7109375" style="161" customWidth="1"/>
    <col min="2" max="3" width="12" style="161" customWidth="1"/>
    <col min="4" max="4" width="14.140625" style="161" customWidth="1"/>
    <col min="5" max="5" width="19.85546875" style="161" customWidth="1"/>
    <col min="6" max="6" width="26.85546875" style="161" customWidth="1"/>
    <col min="7" max="7" width="32.42578125" style="127" customWidth="1"/>
    <col min="8" max="10" width="19" style="162" customWidth="1"/>
    <col min="11" max="11" width="20.28515625" style="127" customWidth="1"/>
    <col min="12" max="12" width="16.42578125" style="127" customWidth="1"/>
    <col min="13" max="13" width="6.28515625" style="127" customWidth="1"/>
    <col min="14" max="14" width="27.28515625" style="127" customWidth="1"/>
    <col min="15" max="15" width="30.42578125" style="127" customWidth="1"/>
    <col min="16" max="16" width="15" style="127" customWidth="1"/>
    <col min="17" max="17" width="6.28515625" style="127" customWidth="1"/>
    <col min="18" max="18" width="16" style="127" customWidth="1"/>
    <col min="19" max="19" width="5.7109375" style="127" customWidth="1"/>
    <col min="20" max="20" width="44.85546875" style="127" customWidth="1"/>
    <col min="21" max="21" width="31" style="127" customWidth="1"/>
    <col min="22" max="22" width="15.140625" style="127" customWidth="1"/>
    <col min="23" max="23" width="6.7109375" style="127" customWidth="1"/>
    <col min="24" max="24" width="5" style="127" customWidth="1"/>
    <col min="25" max="25" width="5.42578125" style="127" customWidth="1"/>
    <col min="26" max="26" width="7.140625" style="127" customWidth="1"/>
    <col min="27" max="27" width="6.7109375" style="127" customWidth="1"/>
    <col min="28" max="28" width="7.42578125" style="127" customWidth="1"/>
    <col min="29" max="29" width="11.7109375" style="127" customWidth="1"/>
    <col min="30" max="30" width="8.7109375" style="127" customWidth="1"/>
    <col min="31" max="31" width="10.42578125" style="127" customWidth="1"/>
    <col min="32" max="32" width="9.28515625" style="127" customWidth="1"/>
    <col min="33" max="33" width="9.140625" style="127" customWidth="1"/>
    <col min="34" max="34" width="8.42578125" style="127" customWidth="1"/>
    <col min="35" max="35" width="7.28515625" style="127" customWidth="1"/>
    <col min="36" max="36" width="23.85546875" style="127" customWidth="1"/>
    <col min="37" max="37" width="23" style="163" customWidth="1"/>
    <col min="38" max="38" width="18.7109375" style="163" customWidth="1"/>
    <col min="39" max="39" width="16.7109375" style="127" customWidth="1"/>
    <col min="40" max="40" width="14.7109375" style="163" customWidth="1"/>
    <col min="41" max="41" width="82.28515625" style="163" customWidth="1"/>
    <col min="42" max="42" width="13.85546875" style="127" customWidth="1"/>
    <col min="43" max="43" width="15.85546875" style="127" customWidth="1"/>
    <col min="44" max="44" width="47.85546875" style="127" customWidth="1"/>
    <col min="45" max="46" width="20.7109375" style="127" customWidth="1"/>
    <col min="47" max="47" width="15.42578125" style="127" customWidth="1"/>
    <col min="48" max="48" width="53" style="127" customWidth="1"/>
    <col min="49" max="49" width="17.28515625" style="127" customWidth="1"/>
    <col min="50" max="16384" width="11.42578125" style="127"/>
  </cols>
  <sheetData>
    <row r="1" spans="1:75" ht="38.450000000000003" customHeight="1" x14ac:dyDescent="0.3">
      <c r="A1" s="252"/>
      <c r="B1" s="253"/>
      <c r="C1" s="253"/>
      <c r="D1" s="253"/>
      <c r="E1" s="254"/>
      <c r="F1" s="252" t="s">
        <v>212</v>
      </c>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4"/>
      <c r="AV1" s="109" t="s">
        <v>213</v>
      </c>
      <c r="AW1" s="110"/>
    </row>
    <row r="2" spans="1:75" ht="33.6" customHeight="1" x14ac:dyDescent="0.3">
      <c r="A2" s="255"/>
      <c r="B2" s="256"/>
      <c r="C2" s="256"/>
      <c r="D2" s="256"/>
      <c r="E2" s="257"/>
      <c r="F2" s="255"/>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7"/>
      <c r="AV2" s="111" t="s">
        <v>220</v>
      </c>
      <c r="AW2" s="112"/>
    </row>
    <row r="3" spans="1:75" ht="13.9" customHeight="1" x14ac:dyDescent="0.3">
      <c r="A3" s="255"/>
      <c r="B3" s="256"/>
      <c r="C3" s="256"/>
      <c r="D3" s="256"/>
      <c r="E3" s="257"/>
      <c r="F3" s="255"/>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7"/>
      <c r="AV3" s="111" t="s">
        <v>221</v>
      </c>
      <c r="AW3" s="112"/>
    </row>
    <row r="4" spans="1:75" ht="13.9" customHeight="1" x14ac:dyDescent="0.3">
      <c r="A4" s="258"/>
      <c r="B4" s="259"/>
      <c r="C4" s="259"/>
      <c r="D4" s="259"/>
      <c r="E4" s="260"/>
      <c r="F4" s="258"/>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60"/>
      <c r="AV4" s="113" t="s">
        <v>214</v>
      </c>
      <c r="AW4" s="114"/>
    </row>
    <row r="5" spans="1:75" ht="26.25" customHeight="1" x14ac:dyDescent="0.3">
      <c r="A5" s="190" t="s">
        <v>42</v>
      </c>
      <c r="B5" s="138"/>
      <c r="C5" s="115" t="s">
        <v>252</v>
      </c>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21"/>
      <c r="AO5" s="121"/>
      <c r="AP5" s="116"/>
      <c r="AQ5" s="116"/>
      <c r="AR5" s="116"/>
      <c r="AS5" s="116"/>
      <c r="AT5" s="116"/>
      <c r="AU5" s="116"/>
      <c r="AV5" s="116"/>
      <c r="AW5" s="117"/>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row>
    <row r="6" spans="1:75" ht="30" customHeight="1" x14ac:dyDescent="0.3">
      <c r="A6" s="190" t="s">
        <v>129</v>
      </c>
      <c r="B6" s="138"/>
      <c r="C6" s="261" t="s">
        <v>254</v>
      </c>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118"/>
      <c r="AF6" s="118"/>
      <c r="AG6" s="118"/>
      <c r="AH6" s="118"/>
      <c r="AI6" s="118"/>
      <c r="AJ6" s="118"/>
      <c r="AK6" s="118"/>
      <c r="AL6" s="118"/>
      <c r="AM6" s="118"/>
      <c r="AN6" s="137"/>
      <c r="AO6" s="137"/>
      <c r="AP6" s="118"/>
      <c r="AQ6" s="118"/>
      <c r="AR6" s="118"/>
      <c r="AS6" s="118"/>
      <c r="AT6" s="118"/>
      <c r="AU6" s="118"/>
      <c r="AV6" s="118"/>
      <c r="AW6" s="11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row>
    <row r="7" spans="1:75" ht="24" customHeight="1" x14ac:dyDescent="0.3">
      <c r="A7" s="190" t="s">
        <v>43</v>
      </c>
      <c r="B7" s="138"/>
      <c r="C7" s="120" t="s">
        <v>253</v>
      </c>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37"/>
      <c r="AO7" s="137"/>
      <c r="AP7" s="118"/>
      <c r="AQ7" s="118"/>
      <c r="AR7" s="118"/>
      <c r="AS7" s="118"/>
      <c r="AT7" s="118"/>
      <c r="AU7" s="118"/>
      <c r="AV7" s="118"/>
      <c r="AW7" s="11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row>
    <row r="8" spans="1:75" s="180" customFormat="1" x14ac:dyDescent="0.3">
      <c r="A8" s="173" t="s">
        <v>137</v>
      </c>
      <c r="B8" s="173"/>
      <c r="C8" s="174" t="s">
        <v>253</v>
      </c>
      <c r="D8" s="173"/>
      <c r="E8" s="175"/>
      <c r="F8" s="175"/>
      <c r="G8" s="175"/>
      <c r="H8" s="175"/>
      <c r="I8" s="175"/>
      <c r="J8" s="175"/>
      <c r="K8" s="175"/>
      <c r="L8" s="240" t="s">
        <v>138</v>
      </c>
      <c r="M8" s="241"/>
      <c r="N8" s="241"/>
      <c r="O8" s="241"/>
      <c r="P8" s="241"/>
      <c r="Q8" s="241"/>
      <c r="R8" s="242"/>
      <c r="S8" s="175"/>
      <c r="T8" s="240" t="s">
        <v>139</v>
      </c>
      <c r="U8" s="241"/>
      <c r="V8" s="241"/>
      <c r="W8" s="241"/>
      <c r="X8" s="241"/>
      <c r="Y8" s="241"/>
      <c r="Z8" s="241"/>
      <c r="AA8" s="241"/>
      <c r="AB8" s="242"/>
      <c r="AC8" s="240" t="s">
        <v>140</v>
      </c>
      <c r="AD8" s="241"/>
      <c r="AE8" s="241"/>
      <c r="AF8" s="241"/>
      <c r="AG8" s="241"/>
      <c r="AH8" s="241"/>
      <c r="AI8" s="242"/>
      <c r="AJ8" s="232" t="s">
        <v>18</v>
      </c>
      <c r="AK8" s="176" t="s">
        <v>34</v>
      </c>
      <c r="AL8" s="177"/>
      <c r="AM8" s="177"/>
      <c r="AN8" s="178"/>
      <c r="AO8" s="178"/>
      <c r="AP8" s="177"/>
      <c r="AQ8" s="177"/>
      <c r="AR8" s="177"/>
      <c r="AS8" s="177"/>
      <c r="AT8" s="177"/>
      <c r="AU8" s="177"/>
      <c r="AV8" s="177"/>
      <c r="AW8" s="177"/>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row>
    <row r="9" spans="1:75" s="180" customFormat="1" ht="45" customHeight="1" x14ac:dyDescent="0.3">
      <c r="A9" s="269" t="s">
        <v>0</v>
      </c>
      <c r="B9" s="272" t="s">
        <v>13</v>
      </c>
      <c r="C9" s="272" t="s">
        <v>234</v>
      </c>
      <c r="D9" s="272" t="s">
        <v>2</v>
      </c>
      <c r="E9" s="232" t="s">
        <v>3</v>
      </c>
      <c r="F9" s="232" t="s">
        <v>41</v>
      </c>
      <c r="G9" s="272" t="s">
        <v>1</v>
      </c>
      <c r="H9" s="232" t="s">
        <v>49</v>
      </c>
      <c r="I9" s="232" t="s">
        <v>250</v>
      </c>
      <c r="J9" s="232" t="s">
        <v>251</v>
      </c>
      <c r="K9" s="232" t="s">
        <v>133</v>
      </c>
      <c r="L9" s="232" t="s">
        <v>33</v>
      </c>
      <c r="M9" s="272" t="s">
        <v>5</v>
      </c>
      <c r="N9" s="232" t="s">
        <v>86</v>
      </c>
      <c r="O9" s="232" t="s">
        <v>91</v>
      </c>
      <c r="P9" s="232" t="s">
        <v>44</v>
      </c>
      <c r="Q9" s="272" t="s">
        <v>5</v>
      </c>
      <c r="R9" s="232" t="s">
        <v>47</v>
      </c>
      <c r="S9" s="243" t="s">
        <v>11</v>
      </c>
      <c r="T9" s="232" t="s">
        <v>159</v>
      </c>
      <c r="U9" s="181" t="s">
        <v>211</v>
      </c>
      <c r="V9" s="181" t="s">
        <v>12</v>
      </c>
      <c r="W9" s="237" t="s">
        <v>8</v>
      </c>
      <c r="X9" s="238"/>
      <c r="Y9" s="238"/>
      <c r="Z9" s="238"/>
      <c r="AA9" s="238"/>
      <c r="AB9" s="239"/>
      <c r="AC9" s="243" t="s">
        <v>136</v>
      </c>
      <c r="AD9" s="243" t="s">
        <v>45</v>
      </c>
      <c r="AE9" s="243" t="s">
        <v>5</v>
      </c>
      <c r="AF9" s="243" t="s">
        <v>46</v>
      </c>
      <c r="AG9" s="243" t="s">
        <v>5</v>
      </c>
      <c r="AH9" s="243" t="s">
        <v>48</v>
      </c>
      <c r="AI9" s="269" t="s">
        <v>29</v>
      </c>
      <c r="AJ9" s="236"/>
      <c r="AK9" s="232" t="s">
        <v>34</v>
      </c>
      <c r="AL9" s="232" t="s">
        <v>35</v>
      </c>
      <c r="AM9" s="232" t="s">
        <v>36</v>
      </c>
      <c r="AN9" s="232" t="s">
        <v>37</v>
      </c>
      <c r="AO9" s="232" t="s">
        <v>222</v>
      </c>
      <c r="AP9" s="181" t="s">
        <v>38</v>
      </c>
      <c r="AQ9" s="181" t="s">
        <v>37</v>
      </c>
      <c r="AR9" s="181" t="s">
        <v>223</v>
      </c>
      <c r="AS9" s="181" t="s">
        <v>38</v>
      </c>
      <c r="AT9" s="181" t="s">
        <v>24</v>
      </c>
      <c r="AU9" s="181" t="s">
        <v>37</v>
      </c>
      <c r="AV9" s="181" t="s">
        <v>224</v>
      </c>
      <c r="AW9" s="181" t="s">
        <v>38</v>
      </c>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row>
    <row r="10" spans="1:75" s="142" customFormat="1" ht="63" customHeight="1" x14ac:dyDescent="0.25">
      <c r="A10" s="270"/>
      <c r="B10" s="273"/>
      <c r="C10" s="273"/>
      <c r="D10" s="273"/>
      <c r="E10" s="233"/>
      <c r="F10" s="233"/>
      <c r="G10" s="273"/>
      <c r="H10" s="233"/>
      <c r="I10" s="233"/>
      <c r="J10" s="233"/>
      <c r="K10" s="233"/>
      <c r="L10" s="233"/>
      <c r="M10" s="273"/>
      <c r="N10" s="233"/>
      <c r="O10" s="233"/>
      <c r="P10" s="233"/>
      <c r="Q10" s="273"/>
      <c r="R10" s="233"/>
      <c r="S10" s="244"/>
      <c r="T10" s="233"/>
      <c r="U10" s="140"/>
      <c r="V10" s="140"/>
      <c r="W10" s="182" t="s">
        <v>13</v>
      </c>
      <c r="X10" s="182" t="s">
        <v>17</v>
      </c>
      <c r="Y10" s="182" t="s">
        <v>28</v>
      </c>
      <c r="Z10" s="182" t="s">
        <v>18</v>
      </c>
      <c r="AA10" s="182" t="s">
        <v>21</v>
      </c>
      <c r="AB10" s="182" t="s">
        <v>24</v>
      </c>
      <c r="AC10" s="244"/>
      <c r="AD10" s="244"/>
      <c r="AE10" s="244"/>
      <c r="AF10" s="244"/>
      <c r="AG10" s="244"/>
      <c r="AH10" s="244"/>
      <c r="AI10" s="270"/>
      <c r="AJ10" s="233"/>
      <c r="AK10" s="233"/>
      <c r="AL10" s="233"/>
      <c r="AM10" s="233"/>
      <c r="AN10" s="233"/>
      <c r="AO10" s="233"/>
      <c r="AP10" s="181"/>
      <c r="AQ10" s="181"/>
      <c r="AR10" s="181"/>
      <c r="AS10" s="181"/>
      <c r="AT10" s="181"/>
      <c r="AU10" s="181"/>
      <c r="AV10" s="181"/>
      <c r="AW10" s="140"/>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row>
    <row r="11" spans="1:75" ht="162" customHeight="1" x14ac:dyDescent="0.3">
      <c r="A11" s="171">
        <v>1</v>
      </c>
      <c r="B11" s="171" t="s">
        <v>229</v>
      </c>
      <c r="C11" s="172" t="s">
        <v>238</v>
      </c>
      <c r="D11" s="136" t="s">
        <v>256</v>
      </c>
      <c r="E11" s="136" t="s">
        <v>255</v>
      </c>
      <c r="F11" s="167" t="s">
        <v>275</v>
      </c>
      <c r="G11" s="136" t="s">
        <v>276</v>
      </c>
      <c r="H11" s="136" t="s">
        <v>257</v>
      </c>
      <c r="I11" s="136" t="s">
        <v>243</v>
      </c>
      <c r="J11" s="136" t="s">
        <v>248</v>
      </c>
      <c r="K11" s="168">
        <v>300</v>
      </c>
      <c r="L11" s="169" t="str">
        <f>IF(K11&lt;=0,"",IF(K11&lt;=2,"Muy Baja",IF(K11&lt;=24,"Baja",IF(K11&lt;=500,"Media",IF(K11&lt;=5000,"Alta","Muy Alta")))))</f>
        <v>Media</v>
      </c>
      <c r="M11" s="166">
        <f>IF(L11="","",IF(L11="Muy Baja",0.2,IF(L11="Baja",0.4,IF(L11="Media",0.6,IF(L11="Alta",0.8,IF(L11="Muy Alta",1,))))))</f>
        <v>0.6</v>
      </c>
      <c r="N11" s="184" t="s">
        <v>151</v>
      </c>
      <c r="O11" s="183" t="str">
        <f>IF(NOT(ISERROR(MATCH(N11,'Tabla Impacto'!$B$221:$B$223,0))),'Tabla Impacto'!$F$223&amp;"Por favor no seleccionar los criterios de impacto(Afectación Económica o presupuestal y Pérdida Reputacional)",N11)</f>
        <v xml:space="preserve">     El riesgo afecta la imagen de la entidad con algunos usuarios de relevancia frente al logro de los objetivos</v>
      </c>
      <c r="P11" s="185" t="str">
        <f>IF(OR(O11='Tabla Impacto'!$C$11,O11='Tabla Impacto'!$D$11),"Leve",IF(OR(O11='Tabla Impacto'!$C$12,O11='Tabla Impacto'!$D$12),"Menor",IF(OR(O11='Tabla Impacto'!$C$13,O11='Tabla Impacto'!$D$13),"Moderado",IF(OR(O11='Tabla Impacto'!$C$14,O11='Tabla Impacto'!$D$14),"Mayor",IF(OR(O11='Tabla Impacto'!$C$15,O11='Tabla Impacto'!$D$15),"Catastrófico","")))))</f>
        <v>Moderado</v>
      </c>
      <c r="Q11" s="170">
        <f>IF(P11="","",IF(P11="Leve",0.2,IF(P11="Menor",0.4,IF(P11="Moderado",0.6,IF(P11="Mayor",0.8,IF(P11="Catastrófico",1,))))))</f>
        <v>0.6</v>
      </c>
      <c r="R11" s="164"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29">
        <v>1</v>
      </c>
      <c r="T11" s="130" t="s">
        <v>277</v>
      </c>
      <c r="U11" s="130" t="s">
        <v>278</v>
      </c>
      <c r="V11" s="131" t="str">
        <f>IF(OR(W11="Preventivo",W11="Detectivo"),"Probabilidad",IF(W11="Correctivo","Impacto",""))</f>
        <v>Probabilidad</v>
      </c>
      <c r="W11" s="132" t="s">
        <v>14</v>
      </c>
      <c r="X11" s="132" t="s">
        <v>9</v>
      </c>
      <c r="Y11" s="133" t="str">
        <f>IF(AND(W11="Preventivo",X11="Automático"),"50%",IF(AND(W11="Preventivo",X11="Manual"),"40%",IF(AND(W11="Detectivo",X11="Automático"),"40%",IF(AND(W11="Detectivo",X11="Manual"),"30%",IF(AND(W11="Correctivo",X11="Automático"),"35%",IF(AND(W11="Correctivo",X11="Manual"),"25%",""))))))</f>
        <v>40%</v>
      </c>
      <c r="Z11" s="132" t="s">
        <v>19</v>
      </c>
      <c r="AA11" s="132" t="s">
        <v>22</v>
      </c>
      <c r="AB11" s="132" t="s">
        <v>118</v>
      </c>
      <c r="AC11" s="134">
        <f>IFERROR(IF(V11="Probabilidad",(M11-(+M11*Y11)),IF(V11="Impacto",M11,"")),"")</f>
        <v>0.36</v>
      </c>
      <c r="AD11" s="135" t="str">
        <f>IFERROR(IF(AC11="","",IF(AC11&lt;=0.2,"Muy Baja",IF(AC11&lt;=0.4,"Baja",IF(AC11&lt;=0.6,"Media",IF(AC11&lt;=0.8,"Alta","Muy Alta"))))),"")</f>
        <v>Baja</v>
      </c>
      <c r="AE11" s="133">
        <f>+AC11</f>
        <v>0.36</v>
      </c>
      <c r="AF11" s="135" t="str">
        <f t="shared" ref="AF11:AF13" si="0">IFERROR(IF(AG11="","",IF(AG11&lt;=0.2,"Leve",IF(AG11&lt;=0.4,"Menor",IF(AG11&lt;=0.6,"Moderado",IF(AG11&lt;=0.8,"Mayor","Catastrófico"))))),"")</f>
        <v>Moderado</v>
      </c>
      <c r="AG11" s="123">
        <f>IFERROR(IF(V11="Impacto",(Q11-(+Q11*Y11)),IF(V11="Probabilidad",Q11,"")),"")</f>
        <v>0.6</v>
      </c>
      <c r="AH11" s="145" t="str">
        <f t="shared" ref="AH11:AH12" si="1">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32" t="s">
        <v>32</v>
      </c>
      <c r="AJ11" s="122" t="s">
        <v>279</v>
      </c>
      <c r="AK11" s="167" t="s">
        <v>280</v>
      </c>
      <c r="AL11" s="122" t="s">
        <v>259</v>
      </c>
      <c r="AM11" s="126" t="s">
        <v>258</v>
      </c>
      <c r="AN11" s="124">
        <v>45046</v>
      </c>
      <c r="AO11" s="124" t="s">
        <v>268</v>
      </c>
      <c r="AP11" s="125" t="s">
        <v>40</v>
      </c>
      <c r="AQ11" s="126">
        <v>45163</v>
      </c>
      <c r="AR11" s="128" t="s">
        <v>270</v>
      </c>
      <c r="AS11" s="125" t="s">
        <v>40</v>
      </c>
      <c r="AT11" s="122" t="s">
        <v>261</v>
      </c>
      <c r="AU11" s="126">
        <v>45245</v>
      </c>
      <c r="AV11" s="122" t="s">
        <v>298</v>
      </c>
      <c r="AW11" s="125" t="s">
        <v>39</v>
      </c>
    </row>
    <row r="12" spans="1:75" s="165" customFormat="1" ht="193.5" customHeight="1" x14ac:dyDescent="0.25">
      <c r="A12" s="129">
        <v>2</v>
      </c>
      <c r="B12" s="129" t="s">
        <v>226</v>
      </c>
      <c r="C12" s="146" t="s">
        <v>238</v>
      </c>
      <c r="D12" s="122" t="s">
        <v>256</v>
      </c>
      <c r="E12" s="122" t="s">
        <v>266</v>
      </c>
      <c r="F12" s="122" t="s">
        <v>262</v>
      </c>
      <c r="G12" s="122" t="s">
        <v>281</v>
      </c>
      <c r="H12" s="122" t="s">
        <v>124</v>
      </c>
      <c r="I12" s="122" t="s">
        <v>243</v>
      </c>
      <c r="J12" s="122" t="s">
        <v>248</v>
      </c>
      <c r="K12" s="125">
        <v>24</v>
      </c>
      <c r="L12" s="143" t="str">
        <f>IF(K12&lt;=0,"",IF(K12&lt;=2,"Muy Baja",IF(K12&lt;=24,"Baja",IF(K12&lt;=500,"Media",IF(K12&lt;=5000,"Alta","Muy Alta")))))</f>
        <v>Baja</v>
      </c>
      <c r="M12" s="144">
        <f>IF(L12="","",IF(L12="Muy Baja",0.2,IF(L12="Baja",0.4,IF(L12="Media",0.6,IF(L12="Alta",0.8,IF(L12="Muy Alta",1,))))))</f>
        <v>0.4</v>
      </c>
      <c r="N12" s="184" t="s">
        <v>151</v>
      </c>
      <c r="O12" s="166" t="str">
        <f>IF(NOT(ISERROR(MATCH(N12,'Tabla Impacto'!$B$221:$B$223,0))),'Tabla Impacto'!$F$223&amp;"Por favor no seleccionar los criterios de impacto(Afectación Económica o presupuestal y Pérdida Reputacional)",N12)</f>
        <v xml:space="preserve">     El riesgo afecta la imagen de la entidad con algunos usuarios de relevancia frente al logro de los objetivos</v>
      </c>
      <c r="P12" s="185" t="str">
        <f>IF(OR(O12='Tabla Impacto'!$C$11,O12='Tabla Impacto'!$D$11),"Leve",IF(OR(O12='Tabla Impacto'!$C$12,O12='Tabla Impacto'!$D$12),"Menor",IF(OR(O12='Tabla Impacto'!$C$13,O12='Tabla Impacto'!$D$13),"Moderado",IF(OR(O12='Tabla Impacto'!$C$14,O12='Tabla Impacto'!$D$14),"Mayor",IF(OR(O12='Tabla Impacto'!$C$15,O12='Tabla Impacto'!$D$15),"Catastrófico","")))))</f>
        <v>Moderado</v>
      </c>
      <c r="Q12" s="144">
        <f>IF(P12="","",IF(P12="Leve",0.2,IF(P12="Menor",0.4,IF(P12="Moderado",0.6,IF(P12="Mayor",0.8,IF(P12="Catastrófico",1,))))))</f>
        <v>0.6</v>
      </c>
      <c r="R12" s="164"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29">
        <v>1</v>
      </c>
      <c r="T12" s="130" t="s">
        <v>282</v>
      </c>
      <c r="U12" s="130" t="s">
        <v>283</v>
      </c>
      <c r="V12" s="131" t="str">
        <f>IF(OR(W12="Preventivo",W12="Detectivo"),"Probabilidad",IF(W12="Correctivo","Impacto",""))</f>
        <v>Probabilidad</v>
      </c>
      <c r="W12" s="132" t="s">
        <v>14</v>
      </c>
      <c r="X12" s="132" t="s">
        <v>9</v>
      </c>
      <c r="Y12" s="133" t="str">
        <f t="shared" ref="Y12:Y13" si="2">IF(AND(W12="Preventivo",X12="Automático"),"50%",IF(AND(W12="Preventivo",X12="Manual"),"40%",IF(AND(W12="Detectivo",X12="Automático"),"40%",IF(AND(W12="Detectivo",X12="Manual"),"30%",IF(AND(W12="Correctivo",X12="Automático"),"35%",IF(AND(W12="Correctivo",X12="Manual"),"25%",""))))))</f>
        <v>40%</v>
      </c>
      <c r="Z12" s="132" t="s">
        <v>19</v>
      </c>
      <c r="AA12" s="132" t="s">
        <v>22</v>
      </c>
      <c r="AB12" s="132" t="s">
        <v>118</v>
      </c>
      <c r="AC12" s="134">
        <f>IFERROR(IF(V12="Probabilidad",(M12-(+M12*Y12)),IF(V12="Impacto",M12,"")),"")</f>
        <v>0.24</v>
      </c>
      <c r="AD12" s="135" t="str">
        <f>IFERROR(IF(AC12="","",IF(AC12&lt;=0.2,"Muy Baja",IF(AC12&lt;=0.4,"Baja",IF(AC12&lt;=0.6,"Media",IF(AC12&lt;=0.8,"Alta","Muy Alta"))))),"")</f>
        <v>Baja</v>
      </c>
      <c r="AE12" s="133">
        <f>+AC12</f>
        <v>0.24</v>
      </c>
      <c r="AF12" s="135" t="str">
        <f t="shared" si="0"/>
        <v>Moderado</v>
      </c>
      <c r="AG12" s="133">
        <f>IFERROR(IF(V12="Impacto",(Q12-(+Q12*Y12)),IF(V12="Probabilidad",Q12,"")),"")</f>
        <v>0.6</v>
      </c>
      <c r="AH12" s="145" t="str">
        <f t="shared" si="1"/>
        <v>Moderado</v>
      </c>
      <c r="AI12" s="132" t="s">
        <v>32</v>
      </c>
      <c r="AJ12" s="122" t="s">
        <v>279</v>
      </c>
      <c r="AK12" s="128" t="s">
        <v>284</v>
      </c>
      <c r="AL12" s="122" t="s">
        <v>259</v>
      </c>
      <c r="AM12" s="126" t="s">
        <v>258</v>
      </c>
      <c r="AN12" s="124">
        <v>45046</v>
      </c>
      <c r="AO12" s="124" t="s">
        <v>269</v>
      </c>
      <c r="AP12" s="125" t="s">
        <v>40</v>
      </c>
      <c r="AQ12" s="126">
        <v>45163</v>
      </c>
      <c r="AR12" s="128" t="s">
        <v>271</v>
      </c>
      <c r="AS12" s="125" t="s">
        <v>40</v>
      </c>
      <c r="AT12" s="122" t="s">
        <v>272</v>
      </c>
      <c r="AU12" s="126">
        <v>45245</v>
      </c>
      <c r="AV12" s="122" t="s">
        <v>299</v>
      </c>
      <c r="AW12" s="125" t="s">
        <v>39</v>
      </c>
    </row>
    <row r="13" spans="1:75" ht="201.75" customHeight="1" x14ac:dyDescent="0.3">
      <c r="A13" s="230">
        <v>3</v>
      </c>
      <c r="B13" s="274" t="s">
        <v>230</v>
      </c>
      <c r="C13" s="274" t="s">
        <v>236</v>
      </c>
      <c r="D13" s="231" t="s">
        <v>256</v>
      </c>
      <c r="E13" s="231" t="s">
        <v>260</v>
      </c>
      <c r="F13" s="231" t="s">
        <v>285</v>
      </c>
      <c r="G13" s="231" t="s">
        <v>287</v>
      </c>
      <c r="H13" s="231" t="s">
        <v>122</v>
      </c>
      <c r="I13" s="231" t="s">
        <v>243</v>
      </c>
      <c r="J13" s="231" t="s">
        <v>248</v>
      </c>
      <c r="K13" s="231">
        <v>24</v>
      </c>
      <c r="L13" s="245" t="str">
        <f>IF(K13&lt;=0,"",IF(K13&lt;=2,"Muy Baja",IF(K13&lt;=24,"Baja",IF(K13&lt;=500,"Media",IF(K13&lt;=5000,"Alta","Muy Alta")))))</f>
        <v>Baja</v>
      </c>
      <c r="M13" s="234">
        <f>IF(L13="","",IF(L13="Muy Baja",0.2,IF(L13="Baja",0.4,IF(L13="Media",0.6,IF(L13="Alta",0.8,IF(L13="Muy Alta",1,))))))</f>
        <v>0.4</v>
      </c>
      <c r="N13" s="235" t="s">
        <v>151</v>
      </c>
      <c r="O13" s="234" t="str">
        <f>IF(NOT(ISERROR(MATCH(N13,'Tabla Impacto'!$B$221:$B$223,0))),'Tabla Impacto'!$F$223&amp;"Por favor no seleccionar los criterios de impacto(Afectación Económica o presupuestal y Pérdida Reputacional)",N13)</f>
        <v xml:space="preserve">     El riesgo afecta la imagen de la entidad con algunos usuarios de relevancia frente al logro de los objetivos</v>
      </c>
      <c r="P13" s="271" t="str">
        <f>IF(OR(O13='Tabla Impacto'!$C$11,O13='Tabla Impacto'!$D$11),"Leve",IF(OR(O13='Tabla Impacto'!$C$12,O13='Tabla Impacto'!$D$12),"Menor",IF(OR(O13='Tabla Impacto'!$C$13,O13='Tabla Impacto'!$D$13),"Moderado",IF(OR(O13='Tabla Impacto'!$C$14,O13='Tabla Impacto'!$D$14),"Mayor",IF(OR(O13='Tabla Impacto'!$C$15,O13='Tabla Impacto'!$D$15),"Catastrófico","")))))</f>
        <v>Moderado</v>
      </c>
      <c r="Q13" s="277">
        <f>IF(P13="","",IF(P13="Leve",0.2,IF(P13="Menor",0.4,IF(P13="Moderado",0.6,IF(P13="Mayor",0.8,IF(P13="Catastrófico",1,))))))</f>
        <v>0.6</v>
      </c>
      <c r="R13" s="275"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46">
        <v>1</v>
      </c>
      <c r="T13" s="130" t="s">
        <v>288</v>
      </c>
      <c r="U13" s="130" t="s">
        <v>263</v>
      </c>
      <c r="V13" s="131" t="str">
        <f t="shared" ref="V13" si="3">IF(OR(W13="Preventivo",W13="Detectivo"),"Probabilidad",IF(W13="Correctivo","Impacto",""))</f>
        <v>Probabilidad</v>
      </c>
      <c r="W13" s="132" t="s">
        <v>14</v>
      </c>
      <c r="X13" s="132" t="s">
        <v>10</v>
      </c>
      <c r="Y13" s="133" t="str">
        <f t="shared" si="2"/>
        <v>50%</v>
      </c>
      <c r="Z13" s="132" t="s">
        <v>19</v>
      </c>
      <c r="AA13" s="132" t="s">
        <v>22</v>
      </c>
      <c r="AB13" s="132" t="s">
        <v>118</v>
      </c>
      <c r="AC13" s="134">
        <f>IFERROR(IF(V13="Probabilidad",(M13-(+M13*Y13)),IF(V13="Impacto",M13,"")),"")</f>
        <v>0.2</v>
      </c>
      <c r="AD13" s="135" t="str">
        <f>IFERROR(IF(AC13="","",IF(AC13&lt;=0.2,"Muy Baja",IF(AC13&lt;=0.4,"Baja",IF(AC13&lt;=0.6,"Media",IF(AC13&lt;=0.8,"Alta","Muy Alta"))))),"")</f>
        <v>Muy Baja</v>
      </c>
      <c r="AE13" s="133">
        <f>+AC13</f>
        <v>0.2</v>
      </c>
      <c r="AF13" s="135" t="str">
        <f t="shared" si="0"/>
        <v>Moderado</v>
      </c>
      <c r="AG13" s="133">
        <f>IFERROR(IF(V13="Impacto",(Q13-(+Q13*Y13)),IF(V13="Probabilidad",Q13,"")),"")</f>
        <v>0.6</v>
      </c>
      <c r="AH13" s="145"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32"/>
      <c r="AJ13" s="122" t="s">
        <v>279</v>
      </c>
      <c r="AK13" s="128" t="s">
        <v>289</v>
      </c>
      <c r="AL13" s="122" t="s">
        <v>264</v>
      </c>
      <c r="AM13" s="126" t="s">
        <v>258</v>
      </c>
      <c r="AN13" s="124">
        <v>45046</v>
      </c>
      <c r="AO13" s="124" t="s">
        <v>267</v>
      </c>
      <c r="AP13" s="125" t="s">
        <v>40</v>
      </c>
      <c r="AQ13" s="126">
        <v>45163</v>
      </c>
      <c r="AR13" s="128" t="s">
        <v>273</v>
      </c>
      <c r="AS13" s="125" t="s">
        <v>40</v>
      </c>
      <c r="AT13" s="122" t="s">
        <v>274</v>
      </c>
      <c r="AU13" s="124">
        <v>45245</v>
      </c>
      <c r="AV13" s="146" t="s">
        <v>300</v>
      </c>
      <c r="AW13" s="125" t="s">
        <v>40</v>
      </c>
    </row>
    <row r="14" spans="1:75" ht="198" customHeight="1" x14ac:dyDescent="0.3">
      <c r="A14" s="230"/>
      <c r="B14" s="274"/>
      <c r="C14" s="274"/>
      <c r="D14" s="231"/>
      <c r="E14" s="231"/>
      <c r="F14" s="231"/>
      <c r="G14" s="231"/>
      <c r="H14" s="231"/>
      <c r="I14" s="231"/>
      <c r="J14" s="231"/>
      <c r="K14" s="231"/>
      <c r="L14" s="245"/>
      <c r="M14" s="234"/>
      <c r="N14" s="235"/>
      <c r="O14" s="234"/>
      <c r="P14" s="271"/>
      <c r="Q14" s="278"/>
      <c r="R14" s="276"/>
      <c r="S14" s="146">
        <v>2</v>
      </c>
      <c r="T14" s="130" t="s">
        <v>292</v>
      </c>
      <c r="U14" s="130" t="s">
        <v>293</v>
      </c>
      <c r="V14" s="131" t="str">
        <f t="shared" ref="V14" si="4">IF(OR(W14="Preventivo",W14="Detectivo"),"Probabilidad",IF(W14="Correctivo","Impacto",""))</f>
        <v>Probabilidad</v>
      </c>
      <c r="W14" s="132" t="s">
        <v>14</v>
      </c>
      <c r="X14" s="132" t="s">
        <v>10</v>
      </c>
      <c r="Y14" s="133" t="str">
        <f t="shared" ref="Y14" si="5">IF(AND(W14="Preventivo",X14="Automático"),"50%",IF(AND(W14="Preventivo",X14="Manual"),"40%",IF(AND(W14="Detectivo",X14="Automático"),"40%",IF(AND(W14="Detectivo",X14="Manual"),"30%",IF(AND(W14="Correctivo",X14="Automático"),"35%",IF(AND(W14="Correctivo",X14="Manual"),"25%",""))))))</f>
        <v>50%</v>
      </c>
      <c r="Z14" s="132" t="s">
        <v>19</v>
      </c>
      <c r="AA14" s="132" t="s">
        <v>22</v>
      </c>
      <c r="AB14" s="132" t="s">
        <v>118</v>
      </c>
      <c r="AC14" s="134">
        <f>IFERROR(IF(V14="Probabilidad",(M14-(+M14*Y14)),IF(V14="Impacto",M14,"")),"")</f>
        <v>0</v>
      </c>
      <c r="AD14" s="135" t="str">
        <f>IFERROR(IF(AC14="","",IF(AC14&lt;=0.2,"Muy Baja",IF(AC14&lt;=0.4,"Baja",IF(AC14&lt;=0.6,"Media",IF(AC14&lt;=0.8,"Alta","Muy Alta"))))),"")</f>
        <v>Muy Baja</v>
      </c>
      <c r="AE14" s="133">
        <f>+AC14</f>
        <v>0</v>
      </c>
      <c r="AF14" s="135" t="str">
        <f>IFERROR(IF(AG14="","",IF(AG14&lt;=0.2,"Leve",IF(AG14&lt;=0.4,"Menor",IF(AG14&lt;=0.6,"Moderado",IF(AG14&lt;=0.8,"Mayor","Catastrófico"))))),"")</f>
        <v>Leve</v>
      </c>
      <c r="AG14" s="133">
        <f>IFERROR(IF(V14="Impacto",(Q14-(+Q14*Y14)),IF(V14="Probabilidad",Q14,"")),"")</f>
        <v>0</v>
      </c>
      <c r="AH14" s="145"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Bajo</v>
      </c>
      <c r="AI14" s="132"/>
      <c r="AJ14" s="122" t="s">
        <v>279</v>
      </c>
      <c r="AK14" s="128" t="s">
        <v>294</v>
      </c>
      <c r="AL14" s="122" t="s">
        <v>295</v>
      </c>
      <c r="AM14" s="124" t="s">
        <v>296</v>
      </c>
      <c r="AN14" s="124">
        <v>45046</v>
      </c>
      <c r="AO14" s="124" t="s">
        <v>290</v>
      </c>
      <c r="AP14" s="124" t="s">
        <v>291</v>
      </c>
      <c r="AQ14" s="126">
        <v>45163</v>
      </c>
      <c r="AR14" s="124" t="s">
        <v>290</v>
      </c>
      <c r="AS14" s="124" t="s">
        <v>291</v>
      </c>
      <c r="AT14" s="122" t="s">
        <v>274</v>
      </c>
      <c r="AU14" s="124">
        <v>45245</v>
      </c>
      <c r="AV14" s="146" t="s">
        <v>301</v>
      </c>
      <c r="AW14" s="125" t="s">
        <v>39</v>
      </c>
    </row>
    <row r="15" spans="1:75" ht="49.5" customHeight="1" x14ac:dyDescent="0.3">
      <c r="A15" s="147"/>
      <c r="B15" s="148"/>
      <c r="C15" s="148"/>
      <c r="D15" s="149" t="s">
        <v>265</v>
      </c>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1"/>
    </row>
    <row r="17" spans="1:44" x14ac:dyDescent="0.3">
      <c r="A17" s="104"/>
      <c r="B17" s="105"/>
      <c r="C17" s="105"/>
      <c r="D17" s="105"/>
      <c r="E17" s="105"/>
      <c r="F17" s="105"/>
      <c r="G17" s="105"/>
      <c r="H17" s="127"/>
      <c r="I17" s="127"/>
      <c r="J17" s="127"/>
      <c r="L17" s="106"/>
      <c r="M17" s="105"/>
      <c r="N17" s="105"/>
      <c r="O17" s="105"/>
      <c r="P17" s="105"/>
      <c r="Q17" s="105"/>
      <c r="R17" s="105"/>
      <c r="S17" s="105"/>
      <c r="T17" s="105"/>
      <c r="U17" s="105"/>
      <c r="V17" s="107"/>
      <c r="W17" s="107"/>
      <c r="X17" s="105"/>
      <c r="Y17" s="105"/>
      <c r="Z17" s="105"/>
      <c r="AA17" s="105"/>
      <c r="AB17" s="105"/>
      <c r="AC17" s="105"/>
      <c r="AD17" s="105"/>
      <c r="AE17" s="105"/>
      <c r="AF17" s="105"/>
      <c r="AG17" s="105"/>
      <c r="AH17" s="105"/>
      <c r="AI17" s="108"/>
      <c r="AJ17" s="108"/>
      <c r="AK17" s="108"/>
      <c r="AL17" s="105"/>
      <c r="AM17" s="105"/>
      <c r="AN17" s="105"/>
      <c r="AO17" s="105"/>
      <c r="AP17" s="105"/>
      <c r="AQ17" s="105"/>
      <c r="AR17" s="105"/>
    </row>
    <row r="18" spans="1:44" ht="18" customHeight="1" x14ac:dyDescent="0.3">
      <c r="A18" s="266" t="s">
        <v>286</v>
      </c>
      <c r="B18" s="267"/>
      <c r="C18" s="267"/>
      <c r="D18" s="267"/>
      <c r="E18" s="267"/>
      <c r="F18" s="267"/>
      <c r="G18" s="268"/>
      <c r="H18" s="127"/>
      <c r="I18" s="127"/>
      <c r="J18" s="127"/>
      <c r="K18" s="263" t="s">
        <v>302</v>
      </c>
      <c r="L18" s="264"/>
      <c r="M18" s="264"/>
      <c r="N18" s="265"/>
      <c r="O18" s="105"/>
      <c r="P18" s="105"/>
      <c r="Q18" s="105"/>
      <c r="R18" s="105"/>
      <c r="S18" s="105"/>
      <c r="T18" s="105"/>
      <c r="U18" s="108"/>
      <c r="V18" s="107"/>
      <c r="W18" s="107"/>
      <c r="X18" s="105"/>
      <c r="Y18" s="107"/>
      <c r="Z18" s="107"/>
      <c r="AA18" s="105"/>
      <c r="AB18" s="105"/>
      <c r="AC18" s="105"/>
      <c r="AD18" s="105"/>
      <c r="AE18" s="105"/>
      <c r="AF18" s="105"/>
      <c r="AG18" s="105"/>
      <c r="AH18" s="105"/>
      <c r="AI18" s="105"/>
      <c r="AJ18" s="105"/>
      <c r="AK18" s="105"/>
      <c r="AL18" s="105"/>
      <c r="AM18" s="105"/>
      <c r="AN18" s="105"/>
      <c r="AO18" s="124"/>
      <c r="AP18" s="105"/>
      <c r="AQ18" s="105"/>
      <c r="AR18" s="105"/>
    </row>
    <row r="19" spans="1:44" ht="17.25" thickBot="1" x14ac:dyDescent="0.35">
      <c r="A19" s="14"/>
      <c r="B19" s="14"/>
      <c r="C19" s="14"/>
      <c r="D19" s="14"/>
      <c r="E19" s="14"/>
      <c r="F19" s="14"/>
      <c r="G19" s="14"/>
      <c r="H19" s="127"/>
      <c r="I19" s="127"/>
      <c r="J19" s="127"/>
      <c r="L19" s="152" t="str">
        <f>+IFERROR(VLOOKUP(H19,$H$174:$L$178,3,FALSE)*VLOOKUP(K19,$K$174:$L$178,3,FALSE),"")</f>
        <v/>
      </c>
      <c r="M19" s="14"/>
      <c r="N19" s="14"/>
      <c r="O19" s="14"/>
      <c r="P19" s="14"/>
      <c r="Q19" s="14"/>
      <c r="R19" s="14"/>
      <c r="S19" s="14"/>
      <c r="T19" s="14"/>
      <c r="U19" s="14"/>
      <c r="V19" s="152"/>
      <c r="W19" s="153"/>
      <c r="X19" s="14"/>
      <c r="Y19" s="153"/>
      <c r="Z19" s="153"/>
      <c r="AA19" s="154"/>
      <c r="AB19" s="154"/>
      <c r="AC19" s="154"/>
      <c r="AD19" s="154"/>
      <c r="AE19" s="155"/>
      <c r="AF19" s="155"/>
      <c r="AG19" s="154"/>
      <c r="AH19" s="156"/>
      <c r="AI19" s="14"/>
      <c r="AJ19" s="14"/>
      <c r="AK19" s="154"/>
      <c r="AL19" s="154"/>
      <c r="AM19" s="154"/>
      <c r="AN19" s="154"/>
      <c r="AO19" s="154"/>
      <c r="AP19" s="14"/>
      <c r="AQ19" s="154"/>
      <c r="AR19" s="14"/>
    </row>
    <row r="20" spans="1:44" ht="17.45" customHeight="1" thickTop="1" thickBot="1" x14ac:dyDescent="0.35">
      <c r="A20" s="246" t="s">
        <v>215</v>
      </c>
      <c r="B20" s="247"/>
      <c r="C20" s="247"/>
      <c r="D20" s="247"/>
      <c r="E20" s="247"/>
      <c r="F20" s="248"/>
      <c r="G20" s="157" t="s">
        <v>216</v>
      </c>
      <c r="H20" s="246" t="s">
        <v>217</v>
      </c>
      <c r="I20" s="247"/>
      <c r="J20" s="247"/>
      <c r="K20" s="247"/>
      <c r="L20" s="247"/>
      <c r="M20" s="247"/>
      <c r="N20" s="248"/>
      <c r="O20" s="158"/>
      <c r="P20" s="249" t="s">
        <v>218</v>
      </c>
      <c r="Q20" s="250"/>
      <c r="R20" s="251"/>
      <c r="S20" s="246" t="s">
        <v>219</v>
      </c>
      <c r="T20" s="247"/>
      <c r="U20" s="247"/>
      <c r="V20" s="248"/>
      <c r="W20" s="249">
        <v>1</v>
      </c>
      <c r="X20" s="250"/>
      <c r="Y20" s="250"/>
      <c r="Z20" s="251"/>
      <c r="AA20" s="159"/>
      <c r="AB20" s="159"/>
      <c r="AC20" s="159"/>
      <c r="AD20" s="159"/>
      <c r="AE20" s="159"/>
      <c r="AF20" s="159"/>
      <c r="AG20" s="159"/>
      <c r="AH20" s="159"/>
      <c r="AI20" s="159"/>
      <c r="AJ20" s="159"/>
      <c r="AK20" s="159"/>
      <c r="AL20" s="159"/>
      <c r="AM20" s="159"/>
      <c r="AN20" s="159"/>
      <c r="AO20" s="159"/>
      <c r="AP20" s="159"/>
      <c r="AQ20" s="159"/>
      <c r="AR20" s="160"/>
    </row>
    <row r="21" spans="1:44" ht="17.25" thickTop="1" x14ac:dyDescent="0.3"/>
  </sheetData>
  <dataConsolidate/>
  <mergeCells count="65">
    <mergeCell ref="R13:R14"/>
    <mergeCell ref="Q13:Q14"/>
    <mergeCell ref="D9:D10"/>
    <mergeCell ref="C9:C10"/>
    <mergeCell ref="B9:B10"/>
    <mergeCell ref="B13:B14"/>
    <mergeCell ref="A9:A10"/>
    <mergeCell ref="P13:P14"/>
    <mergeCell ref="H9:H10"/>
    <mergeCell ref="G9:G10"/>
    <mergeCell ref="Q9:Q10"/>
    <mergeCell ref="F9:F10"/>
    <mergeCell ref="E9:E10"/>
    <mergeCell ref="M9:M10"/>
    <mergeCell ref="L9:L10"/>
    <mergeCell ref="K9:K10"/>
    <mergeCell ref="J9:J10"/>
    <mergeCell ref="I9:I10"/>
    <mergeCell ref="K13:K14"/>
    <mergeCell ref="J13:J14"/>
    <mergeCell ref="I13:I14"/>
    <mergeCell ref="C13:C14"/>
    <mergeCell ref="F1:AU4"/>
    <mergeCell ref="A1:E4"/>
    <mergeCell ref="C6:AD6"/>
    <mergeCell ref="K18:N18"/>
    <mergeCell ref="A18:G18"/>
    <mergeCell ref="AC9:AC10"/>
    <mergeCell ref="AD9:AD10"/>
    <mergeCell ref="AE9:AE10"/>
    <mergeCell ref="AF9:AF10"/>
    <mergeCell ref="AG9:AG10"/>
    <mergeCell ref="AH9:AH10"/>
    <mergeCell ref="AI9:AI10"/>
    <mergeCell ref="AC8:AI8"/>
    <mergeCell ref="T8:AB8"/>
    <mergeCell ref="AM9:AM10"/>
    <mergeCell ref="AN9:AN10"/>
    <mergeCell ref="A20:F20"/>
    <mergeCell ref="S20:V20"/>
    <mergeCell ref="W20:Z20"/>
    <mergeCell ref="H20:N20"/>
    <mergeCell ref="P20:R20"/>
    <mergeCell ref="AO9:AO10"/>
    <mergeCell ref="O13:O14"/>
    <mergeCell ref="N13:N14"/>
    <mergeCell ref="AJ8:AJ10"/>
    <mergeCell ref="W9:AB9"/>
    <mergeCell ref="AK9:AK10"/>
    <mergeCell ref="AL9:AL10"/>
    <mergeCell ref="L8:R8"/>
    <mergeCell ref="T9:T10"/>
    <mergeCell ref="S9:S10"/>
    <mergeCell ref="R9:R10"/>
    <mergeCell ref="P9:P10"/>
    <mergeCell ref="O9:O10"/>
    <mergeCell ref="N9:N10"/>
    <mergeCell ref="M13:M14"/>
    <mergeCell ref="L13:L14"/>
    <mergeCell ref="A13:A14"/>
    <mergeCell ref="H13:H14"/>
    <mergeCell ref="G13:G14"/>
    <mergeCell ref="F13:F14"/>
    <mergeCell ref="E13:E14"/>
    <mergeCell ref="D13:D14"/>
  </mergeCells>
  <conditionalFormatting sqref="L11:L13">
    <cfRule type="cellIs" dxfId="34" priority="127" operator="equal">
      <formula>"Muy Alta"</formula>
    </cfRule>
    <cfRule type="cellIs" dxfId="33" priority="128" operator="equal">
      <formula>"Alta"</formula>
    </cfRule>
    <cfRule type="cellIs" dxfId="32" priority="129" operator="equal">
      <formula>"Media"</formula>
    </cfRule>
    <cfRule type="cellIs" dxfId="31" priority="130" operator="equal">
      <formula>"Baja"</formula>
    </cfRule>
    <cfRule type="cellIs" dxfId="30" priority="131" operator="equal">
      <formula>"Muy Baja"</formula>
    </cfRule>
  </conditionalFormatting>
  <conditionalFormatting sqref="O11:O13">
    <cfRule type="containsText" dxfId="29" priority="6" operator="containsText" text="❌">
      <formula>NOT(ISERROR(SEARCH("❌",O11)))</formula>
    </cfRule>
  </conditionalFormatting>
  <conditionalFormatting sqref="P11:P13">
    <cfRule type="cellIs" dxfId="28" priority="1" operator="equal">
      <formula>"Catastrófico"</formula>
    </cfRule>
    <cfRule type="cellIs" dxfId="27" priority="2" operator="equal">
      <formula>"Mayor"</formula>
    </cfRule>
    <cfRule type="cellIs" dxfId="26" priority="3" operator="equal">
      <formula>"Moderado"</formula>
    </cfRule>
    <cfRule type="cellIs" dxfId="25" priority="4" operator="equal">
      <formula>"Menor"</formula>
    </cfRule>
    <cfRule type="cellIs" dxfId="24" priority="5" operator="equal">
      <formula>"Leve"</formula>
    </cfRule>
  </conditionalFormatting>
  <conditionalFormatting sqref="R11:R13">
    <cfRule type="cellIs" dxfId="23" priority="123" operator="equal">
      <formula>"Extremo"</formula>
    </cfRule>
    <cfRule type="cellIs" dxfId="22" priority="124" operator="equal">
      <formula>"Alto"</formula>
    </cfRule>
    <cfRule type="cellIs" dxfId="21" priority="125" operator="equal">
      <formula>"Moderado"</formula>
    </cfRule>
    <cfRule type="cellIs" dxfId="20" priority="126" operator="equal">
      <formula>"Bajo"</formula>
    </cfRule>
  </conditionalFormatting>
  <conditionalFormatting sqref="AD11:AD14">
    <cfRule type="cellIs" dxfId="19" priority="174" operator="equal">
      <formula>"Muy Alta"</formula>
    </cfRule>
    <cfRule type="cellIs" dxfId="18" priority="175" operator="equal">
      <formula>"Alta"</formula>
    </cfRule>
    <cfRule type="cellIs" dxfId="17" priority="176" operator="equal">
      <formula>"Media"</formula>
    </cfRule>
    <cfRule type="cellIs" dxfId="16" priority="177" operator="equal">
      <formula>"Baja"</formula>
    </cfRule>
    <cfRule type="cellIs" dxfId="15" priority="178" operator="equal">
      <formula>"Muy Baja"</formula>
    </cfRule>
  </conditionalFormatting>
  <conditionalFormatting sqref="AE17:AE19">
    <cfRule type="cellIs" dxfId="14" priority="179" stopIfTrue="1" operator="equal">
      <formula>#REF!</formula>
    </cfRule>
    <cfRule type="cellIs" dxfId="13" priority="180" operator="equal">
      <formula>#REF!</formula>
    </cfRule>
    <cfRule type="cellIs" dxfId="12" priority="181" operator="equal">
      <formula>#REF!</formula>
    </cfRule>
  </conditionalFormatting>
  <conditionalFormatting sqref="AF11:AF14">
    <cfRule type="cellIs" dxfId="11" priority="170" operator="equal">
      <formula>"Mayor"</formula>
    </cfRule>
    <cfRule type="cellIs" dxfId="10" priority="169" operator="equal">
      <formula>"Catastrófico"</formula>
    </cfRule>
    <cfRule type="cellIs" dxfId="9" priority="171" operator="equal">
      <formula>"Moderado"</formula>
    </cfRule>
    <cfRule type="cellIs" dxfId="8" priority="172" operator="equal">
      <formula>"Menor"</formula>
    </cfRule>
    <cfRule type="cellIs" dxfId="7" priority="173" operator="equal">
      <formula>"Leve"</formula>
    </cfRule>
  </conditionalFormatting>
  <conditionalFormatting sqref="AF17:AF19">
    <cfRule type="cellIs" dxfId="6" priority="184" stopIfTrue="1" operator="equal">
      <formula>#REF!</formula>
    </cfRule>
    <cfRule type="cellIs" dxfId="5" priority="182" stopIfTrue="1" operator="equal">
      <formula>#REF!</formula>
    </cfRule>
    <cfRule type="cellIs" dxfId="4" priority="183" stopIfTrue="1" operator="equal">
      <formula>#REF!</formula>
    </cfRule>
  </conditionalFormatting>
  <conditionalFormatting sqref="AH11:AH14">
    <cfRule type="cellIs" dxfId="3" priority="166" operator="equal">
      <formula>"Alto"</formula>
    </cfRule>
    <cfRule type="cellIs" dxfId="2" priority="165" operator="equal">
      <formula>"Extremo"</formula>
    </cfRule>
    <cfRule type="cellIs" dxfId="1" priority="168" operator="equal">
      <formula>"Bajo"</formula>
    </cfRule>
    <cfRule type="cellIs" dxfId="0" priority="167" operator="equal">
      <formula>"Moderado"</formula>
    </cfRule>
  </conditionalFormatting>
  <dataValidations count="7">
    <dataValidation type="list" allowBlank="1" showInputMessage="1" showErrorMessage="1" sqref="G17" xr:uid="{00000000-0002-0000-0100-000000000000}">
      <formula1>$G$174:$G$183</formula1>
    </dataValidation>
    <dataValidation type="list" allowBlank="1" showInputMessage="1" showErrorMessage="1" sqref="G19 AE19:AF19" xr:uid="{00000000-0002-0000-0100-000001000000}">
      <formula1>#REF!</formula1>
    </dataValidation>
    <dataValidation type="list" allowBlank="1" showInputMessage="1" showErrorMessage="1" sqref="V19" xr:uid="{00000000-0002-0000-0100-000002000000}">
      <formula1>$N$174:$N$175</formula1>
    </dataValidation>
    <dataValidation type="list" allowBlank="1" showInputMessage="1" showErrorMessage="1" sqref="K19" xr:uid="{00000000-0002-0000-0100-000003000000}">
      <formula1>$K$174:$K$178</formula1>
    </dataValidation>
    <dataValidation type="list" allowBlank="1" showInputMessage="1" showErrorMessage="1" sqref="H19:J19" xr:uid="{00000000-0002-0000-0100-000004000000}">
      <formula1>$H$174:$H$178</formula1>
    </dataValidation>
    <dataValidation type="list" allowBlank="1" showInputMessage="1" showErrorMessage="1" sqref="AQ19 Y19:AD19 W19 AM19" xr:uid="{00000000-0002-0000-0100-000005000000}">
      <formula1>$AM$174:$AM$181</formula1>
    </dataValidation>
    <dataValidation allowBlank="1" showInputMessage="1" showErrorMessage="1" error="Recuerde que las acciones se generan bajo la medida de mitigar el riesgo" sqref="AR11:AR13" xr:uid="{00000000-0002-0000-0100-000006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7000000}">
          <x14:formula1>
            <xm:f>Listas!$A$2:$A$9</xm:f>
          </x14:formula1>
          <xm:sqref>B11:B13</xm:sqref>
        </x14:dataValidation>
        <x14:dataValidation type="list" allowBlank="1" showInputMessage="1" showErrorMessage="1" xr:uid="{00000000-0002-0000-0100-000008000000}">
          <x14:formula1>
            <xm:f>Listas!$B$2:$B$7</xm:f>
          </x14:formula1>
          <xm:sqref>C11:C13</xm:sqref>
        </x14:dataValidation>
        <x14:dataValidation type="list" allowBlank="1" showInputMessage="1" showErrorMessage="1" xr:uid="{00000000-0002-0000-0100-000009000000}">
          <x14:formula1>
            <xm:f>Listas!$C$2:$C$6</xm:f>
          </x14:formula1>
          <xm:sqref>I11:I13</xm:sqref>
        </x14:dataValidation>
        <x14:dataValidation type="list" allowBlank="1" showInputMessage="1" showErrorMessage="1" xr:uid="{00000000-0002-0000-0100-00000A000000}">
          <x14:formula1>
            <xm:f>Listas!$D$2:$D$5</xm:f>
          </x14:formula1>
          <xm:sqref>J11:J13</xm:sqref>
        </x14:dataValidation>
        <x14:dataValidation type="list" allowBlank="1" showInputMessage="1" showErrorMessage="1" xr:uid="{00000000-0002-0000-0100-00000B000000}">
          <x14:formula1>
            <xm:f>'Opciones Tratamiento'!$B$9:$B$10</xm:f>
          </x14:formula1>
          <xm:sqref>AW11:AW14 AP11:AP13 AS11:AS13</xm:sqref>
        </x14:dataValidation>
        <x14:dataValidation type="custom" allowBlank="1" showInputMessage="1" showErrorMessage="1" error="Recuerde que las acciones se generan bajo la medida de mitigar el riesgo" xr:uid="{00000000-0002-0000-0100-00000C000000}">
          <x14:formula1>
            <xm:f>IF(OR(AP11='Opciones Tratamiento'!$B$2,AP11='Opciones Tratamiento'!$B$3,AP11='Opciones Tratamiento'!$B$4),ISBLANK(AP11),ISTEXT(AP11))</xm:f>
          </x14:formula1>
          <xm:sqref>AV11:AV12</xm:sqref>
        </x14:dataValidation>
        <x14:dataValidation type="custom" allowBlank="1" showInputMessage="1" showErrorMessage="1" error="Recuerde que las acciones se generan bajo la medida de mitigar el riesgo" xr:uid="{00000000-0002-0000-0100-00000D000000}">
          <x14:formula1>
            <xm:f>IF(OR(AM11='Opciones Tratamiento'!$B$2,AM11='Opciones Tratamiento'!$B$3,AM11='Opciones Tratamiento'!$B$4),ISBLANK(AM11),ISTEXT(AM11))</xm:f>
          </x14:formula1>
          <xm:sqref>AQ11:AQ14</xm:sqref>
        </x14:dataValidation>
        <x14:dataValidation type="custom" allowBlank="1" showInputMessage="1" showErrorMessage="1" error="Recuerde que las acciones se generan bajo la medida de mitigar el riesgo" xr:uid="{00000000-0002-0000-0100-00000E000000}">
          <x14:formula1>
            <xm:f>IF(OR(AP11='Opciones Tratamiento'!$B$2,AP11='Opciones Tratamiento'!$B$3,AP11='Opciones Tratamiento'!$B$4),ISBLANK(AP11),ISTEXT(AP11))</xm:f>
          </x14:formula1>
          <xm:sqref>AU11:AU14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225</v>
      </c>
      <c r="B1" t="s">
        <v>234</v>
      </c>
      <c r="C1" t="s">
        <v>240</v>
      </c>
      <c r="D1" t="s">
        <v>249</v>
      </c>
    </row>
    <row r="2" spans="1:4" x14ac:dyDescent="0.25">
      <c r="A2" t="s">
        <v>233</v>
      </c>
      <c r="B2" t="s">
        <v>235</v>
      </c>
      <c r="C2" t="s">
        <v>241</v>
      </c>
      <c r="D2" t="s">
        <v>246</v>
      </c>
    </row>
    <row r="3" spans="1:4" x14ac:dyDescent="0.25">
      <c r="A3" t="s">
        <v>226</v>
      </c>
      <c r="B3" t="s">
        <v>228</v>
      </c>
      <c r="C3" t="s">
        <v>242</v>
      </c>
      <c r="D3" t="s">
        <v>247</v>
      </c>
    </row>
    <row r="4" spans="1:4" x14ac:dyDescent="0.25">
      <c r="A4" t="s">
        <v>227</v>
      </c>
      <c r="B4" t="s">
        <v>236</v>
      </c>
      <c r="C4" t="s">
        <v>243</v>
      </c>
      <c r="D4" t="s">
        <v>248</v>
      </c>
    </row>
    <row r="5" spans="1:4" x14ac:dyDescent="0.25">
      <c r="A5" t="s">
        <v>228</v>
      </c>
      <c r="B5" t="s">
        <v>237</v>
      </c>
      <c r="C5" t="s">
        <v>244</v>
      </c>
      <c r="D5" t="s">
        <v>245</v>
      </c>
    </row>
    <row r="6" spans="1:4" x14ac:dyDescent="0.25">
      <c r="A6" t="s">
        <v>229</v>
      </c>
      <c r="B6" t="s">
        <v>238</v>
      </c>
      <c r="C6" t="s">
        <v>245</v>
      </c>
    </row>
    <row r="7" spans="1:4" x14ac:dyDescent="0.25">
      <c r="A7" t="s">
        <v>230</v>
      </c>
      <c r="B7" t="s">
        <v>239</v>
      </c>
    </row>
    <row r="8" spans="1:4" x14ac:dyDescent="0.25">
      <c r="A8" t="s">
        <v>231</v>
      </c>
    </row>
    <row r="9" spans="1:4" x14ac:dyDescent="0.25">
      <c r="A9" t="s">
        <v>232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X36" sqref="X36:Y37"/>
    </sheetView>
  </sheetViews>
  <sheetFormatPr baseColWidth="10" defaultRowHeight="15" x14ac:dyDescent="0.25"/>
  <cols>
    <col min="2" max="39" width="5.7109375" customWidth="1"/>
    <col min="41" max="46" width="5.7109375" customWidth="1"/>
  </cols>
  <sheetData>
    <row r="1" spans="1:99"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row>
    <row r="2" spans="1:99" ht="18" customHeight="1" x14ac:dyDescent="0.25">
      <c r="A2" s="64"/>
      <c r="B2" s="364" t="s">
        <v>157</v>
      </c>
      <c r="C2" s="364"/>
      <c r="D2" s="364"/>
      <c r="E2" s="364"/>
      <c r="F2" s="364"/>
      <c r="G2" s="364"/>
      <c r="H2" s="364"/>
      <c r="I2" s="364"/>
      <c r="J2" s="334" t="s">
        <v>2</v>
      </c>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row>
    <row r="3" spans="1:99" ht="18.75" customHeight="1" x14ac:dyDescent="0.25">
      <c r="A3" s="64"/>
      <c r="B3" s="364"/>
      <c r="C3" s="364"/>
      <c r="D3" s="364"/>
      <c r="E3" s="364"/>
      <c r="F3" s="364"/>
      <c r="G3" s="364"/>
      <c r="H3" s="364"/>
      <c r="I3" s="36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row>
    <row r="4" spans="1:99" ht="15" customHeight="1" x14ac:dyDescent="0.25">
      <c r="A4" s="64"/>
      <c r="B4" s="364"/>
      <c r="C4" s="364"/>
      <c r="D4" s="364"/>
      <c r="E4" s="364"/>
      <c r="F4" s="364"/>
      <c r="G4" s="364"/>
      <c r="H4" s="364"/>
      <c r="I4" s="36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row>
    <row r="5" spans="1:99"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row>
    <row r="6" spans="1:99" ht="15" customHeight="1" x14ac:dyDescent="0.25">
      <c r="A6" s="64"/>
      <c r="B6" s="279" t="s">
        <v>4</v>
      </c>
      <c r="C6" s="279"/>
      <c r="D6" s="280"/>
      <c r="E6" s="317" t="s">
        <v>115</v>
      </c>
      <c r="F6" s="318"/>
      <c r="G6" s="318"/>
      <c r="H6" s="318"/>
      <c r="I6" s="318"/>
      <c r="J6" s="330" t="str">
        <f>IF(AND('Mapa final'!$L$11="Muy Alta",'Mapa final'!$P$11="Leve"),CONCATENATE("R",'Mapa final'!$A$11),"")</f>
        <v/>
      </c>
      <c r="K6" s="331"/>
      <c r="L6" s="331" t="str">
        <f>IF(AND('Mapa final'!$L$11="Muy Alta",'Mapa final'!$P$11="Leve"),CONCATENATE("R",'Mapa final'!$A$11),"")</f>
        <v/>
      </c>
      <c r="M6" s="331"/>
      <c r="N6" s="331" t="str">
        <f>IF(AND('Mapa final'!$L$11="Muy Alta",'Mapa final'!$P$11="Leve"),CONCATENATE("R",'Mapa final'!$A$11),"")</f>
        <v/>
      </c>
      <c r="O6" s="333"/>
      <c r="P6" s="330" t="str">
        <f>IF(AND('Mapa final'!$L$11="Muy Alta",'Mapa final'!$P$11="Leve"),CONCATENATE("R",'Mapa final'!$A$11),"")</f>
        <v/>
      </c>
      <c r="Q6" s="331"/>
      <c r="R6" s="331" t="str">
        <f>IF(AND('Mapa final'!$L$11="Muy Alta",'Mapa final'!$P$11="Leve"),CONCATENATE("R",'Mapa final'!$A$11),"")</f>
        <v/>
      </c>
      <c r="S6" s="331"/>
      <c r="T6" s="331" t="str">
        <f>IF(AND('Mapa final'!$L$11="Muy Alta",'Mapa final'!$P$11="Leve"),CONCATENATE("R",'Mapa final'!$A$11),"")</f>
        <v/>
      </c>
      <c r="U6" s="333"/>
      <c r="V6" s="330" t="str">
        <f>IF(AND('Mapa final'!$L$11="Muy Alta",'Mapa final'!$P$11="Leve"),CONCATENATE("R",'Mapa final'!$A$11),"")</f>
        <v/>
      </c>
      <c r="W6" s="331"/>
      <c r="X6" s="331" t="str">
        <f>IF(AND('Mapa final'!$L$11="Muy Alta",'Mapa final'!$P$11="Leve"),CONCATENATE("R",'Mapa final'!$A$11),"")</f>
        <v/>
      </c>
      <c r="Y6" s="331"/>
      <c r="Z6" s="331" t="str">
        <f>IF(AND('Mapa final'!$L$11="Muy Alta",'Mapa final'!$P$11="Leve"),CONCATENATE("R",'Mapa final'!$A$11),"")</f>
        <v/>
      </c>
      <c r="AA6" s="333"/>
      <c r="AB6" s="330" t="str">
        <f>IF(AND('Mapa final'!$L$11="Muy Alta",'Mapa final'!$P$11="Leve"),CONCATENATE("R",'Mapa final'!$A$11),"")</f>
        <v/>
      </c>
      <c r="AC6" s="331"/>
      <c r="AD6" s="331" t="str">
        <f>IF(AND('Mapa final'!$L$11="Muy Alta",'Mapa final'!$P$11="Leve"),CONCATENATE("R",'Mapa final'!$A$11),"")</f>
        <v/>
      </c>
      <c r="AE6" s="331"/>
      <c r="AF6" s="331" t="str">
        <f>IF(AND('Mapa final'!$L$11="Muy Alta",'Mapa final'!$P$11="Leve"),CONCATENATE("R",'Mapa final'!$A$11),"")</f>
        <v/>
      </c>
      <c r="AG6" s="331"/>
      <c r="AH6" s="343" t="str">
        <f>IF(AND('Mapa final'!$L$11="Muy Alta",'Mapa final'!$P$11="Catastrófico"),CONCATENATE("R",'Mapa final'!$A$11),"")</f>
        <v/>
      </c>
      <c r="AI6" s="344"/>
      <c r="AJ6" s="344" t="str">
        <f>IF(AND('Mapa final'!$L$11="Muy Alta",'Mapa final'!$P$11="Catastrófico"),CONCATENATE("R",'Mapa final'!$A$11),"")</f>
        <v/>
      </c>
      <c r="AK6" s="344"/>
      <c r="AL6" s="344" t="str">
        <f>IF(AND('Mapa final'!$L$11="Muy Alta",'Mapa final'!$P$11="Catastrófico"),CONCATENATE("R",'Mapa final'!$A$11),"")</f>
        <v/>
      </c>
      <c r="AM6" s="345"/>
      <c r="AO6" s="281" t="s">
        <v>78</v>
      </c>
      <c r="AP6" s="282"/>
      <c r="AQ6" s="282"/>
      <c r="AR6" s="282"/>
      <c r="AS6" s="282"/>
      <c r="AT6" s="283"/>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row>
    <row r="7" spans="1:99" ht="15" customHeight="1" x14ac:dyDescent="0.25">
      <c r="A7" s="64"/>
      <c r="B7" s="279"/>
      <c r="C7" s="279"/>
      <c r="D7" s="280"/>
      <c r="E7" s="320"/>
      <c r="F7" s="321"/>
      <c r="G7" s="321"/>
      <c r="H7" s="321"/>
      <c r="I7" s="321"/>
      <c r="J7" s="332"/>
      <c r="K7" s="326"/>
      <c r="L7" s="326"/>
      <c r="M7" s="326"/>
      <c r="N7" s="326"/>
      <c r="O7" s="327"/>
      <c r="P7" s="332"/>
      <c r="Q7" s="326"/>
      <c r="R7" s="326"/>
      <c r="S7" s="326"/>
      <c r="T7" s="326"/>
      <c r="U7" s="327"/>
      <c r="V7" s="332"/>
      <c r="W7" s="326"/>
      <c r="X7" s="326"/>
      <c r="Y7" s="326"/>
      <c r="Z7" s="326"/>
      <c r="AA7" s="327"/>
      <c r="AB7" s="332"/>
      <c r="AC7" s="326"/>
      <c r="AD7" s="326"/>
      <c r="AE7" s="326"/>
      <c r="AF7" s="326"/>
      <c r="AG7" s="326"/>
      <c r="AH7" s="337"/>
      <c r="AI7" s="338"/>
      <c r="AJ7" s="338"/>
      <c r="AK7" s="338"/>
      <c r="AL7" s="338"/>
      <c r="AM7" s="339"/>
      <c r="AN7" s="64"/>
      <c r="AO7" s="284"/>
      <c r="AP7" s="285"/>
      <c r="AQ7" s="285"/>
      <c r="AR7" s="285"/>
      <c r="AS7" s="285"/>
      <c r="AT7" s="286"/>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row>
    <row r="8" spans="1:99" ht="15" customHeight="1" x14ac:dyDescent="0.25">
      <c r="A8" s="64"/>
      <c r="B8" s="279"/>
      <c r="C8" s="279"/>
      <c r="D8" s="280"/>
      <c r="E8" s="320"/>
      <c r="F8" s="321"/>
      <c r="G8" s="321"/>
      <c r="H8" s="321"/>
      <c r="I8" s="321"/>
      <c r="J8" s="332" t="str">
        <f>IF(AND('Mapa final'!$L$11="Muy Alta",'Mapa final'!$P$11="Leve"),CONCATENATE("R",'Mapa final'!$A$11),"")</f>
        <v/>
      </c>
      <c r="K8" s="326"/>
      <c r="L8" s="326" t="str">
        <f>IF(AND('Mapa final'!$L$11="Muy Alta",'Mapa final'!$P$11="Leve"),CONCATENATE("R",'Mapa final'!$A$11),"")</f>
        <v/>
      </c>
      <c r="M8" s="326"/>
      <c r="N8" s="326" t="str">
        <f>IF(AND('Mapa final'!$L$11="Muy Alta",'Mapa final'!$P$11="Leve"),CONCATENATE("R",'Mapa final'!$A$11),"")</f>
        <v/>
      </c>
      <c r="O8" s="327"/>
      <c r="P8" s="332" t="str">
        <f>IF(AND('Mapa final'!$L$11="Muy Alta",'Mapa final'!$P$11="Leve"),CONCATENATE("R",'Mapa final'!$A$11),"")</f>
        <v/>
      </c>
      <c r="Q8" s="326"/>
      <c r="R8" s="326" t="str">
        <f>IF(AND('Mapa final'!$L$11="Muy Alta",'Mapa final'!$P$11="Leve"),CONCATENATE("R",'Mapa final'!$A$11),"")</f>
        <v/>
      </c>
      <c r="S8" s="326"/>
      <c r="T8" s="326" t="str">
        <f>IF(AND('Mapa final'!$L$11="Muy Alta",'Mapa final'!$P$11="Leve"),CONCATENATE("R",'Mapa final'!$A$11),"")</f>
        <v/>
      </c>
      <c r="U8" s="327"/>
      <c r="V8" s="332" t="str">
        <f>IF(AND('Mapa final'!$L$11="Muy Alta",'Mapa final'!$P$11="Leve"),CONCATENATE("R",'Mapa final'!$A$11),"")</f>
        <v/>
      </c>
      <c r="W8" s="326"/>
      <c r="X8" s="326" t="str">
        <f>IF(AND('Mapa final'!$L$11="Muy Alta",'Mapa final'!$P$11="Leve"),CONCATENATE("R",'Mapa final'!$A$11),"")</f>
        <v/>
      </c>
      <c r="Y8" s="326"/>
      <c r="Z8" s="326" t="str">
        <f>IF(AND('Mapa final'!$L$11="Muy Alta",'Mapa final'!$P$11="Leve"),CONCATENATE("R",'Mapa final'!$A$11),"")</f>
        <v/>
      </c>
      <c r="AA8" s="327"/>
      <c r="AB8" s="332" t="str">
        <f>IF(AND('Mapa final'!$L$11="Muy Alta",'Mapa final'!$P$11="Leve"),CONCATENATE("R",'Mapa final'!$A$11),"")</f>
        <v/>
      </c>
      <c r="AC8" s="326"/>
      <c r="AD8" s="326" t="str">
        <f>IF(AND('Mapa final'!$L$11="Muy Alta",'Mapa final'!$P$11="Leve"),CONCATENATE("R",'Mapa final'!$A$11),"")</f>
        <v/>
      </c>
      <c r="AE8" s="326"/>
      <c r="AF8" s="326" t="str">
        <f>IF(AND('Mapa final'!$L$11="Muy Alta",'Mapa final'!$P$11="Leve"),CONCATENATE("R",'Mapa final'!$A$11),"")</f>
        <v/>
      </c>
      <c r="AG8" s="326"/>
      <c r="AH8" s="337" t="str">
        <f>IF(AND('Mapa final'!$L$11="Muy Alta",'Mapa final'!$P$11="Catastrófico"),CONCATENATE("R",'Mapa final'!$A$11),"")</f>
        <v/>
      </c>
      <c r="AI8" s="338"/>
      <c r="AJ8" s="338" t="str">
        <f>IF(AND('Mapa final'!$L$11="Muy Alta",'Mapa final'!$P$11="Catastrófico"),CONCATENATE("R",'Mapa final'!$A$11),"")</f>
        <v/>
      </c>
      <c r="AK8" s="338"/>
      <c r="AL8" s="338" t="str">
        <f>IF(AND('Mapa final'!$L$11="Muy Alta",'Mapa final'!$P$11="Catastrófico"),CONCATENATE("R",'Mapa final'!$A$11),"")</f>
        <v/>
      </c>
      <c r="AM8" s="339"/>
      <c r="AN8" s="64"/>
      <c r="AO8" s="284"/>
      <c r="AP8" s="285"/>
      <c r="AQ8" s="285"/>
      <c r="AR8" s="285"/>
      <c r="AS8" s="285"/>
      <c r="AT8" s="286"/>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row>
    <row r="9" spans="1:99" ht="15" customHeight="1" x14ac:dyDescent="0.25">
      <c r="A9" s="64"/>
      <c r="B9" s="279"/>
      <c r="C9" s="279"/>
      <c r="D9" s="280"/>
      <c r="E9" s="320"/>
      <c r="F9" s="321"/>
      <c r="G9" s="321"/>
      <c r="H9" s="321"/>
      <c r="I9" s="321"/>
      <c r="J9" s="332"/>
      <c r="K9" s="326"/>
      <c r="L9" s="326"/>
      <c r="M9" s="326"/>
      <c r="N9" s="326"/>
      <c r="O9" s="327"/>
      <c r="P9" s="332"/>
      <c r="Q9" s="326"/>
      <c r="R9" s="326"/>
      <c r="S9" s="326"/>
      <c r="T9" s="326"/>
      <c r="U9" s="327"/>
      <c r="V9" s="332"/>
      <c r="W9" s="326"/>
      <c r="X9" s="326"/>
      <c r="Y9" s="326"/>
      <c r="Z9" s="326"/>
      <c r="AA9" s="327"/>
      <c r="AB9" s="332"/>
      <c r="AC9" s="326"/>
      <c r="AD9" s="326"/>
      <c r="AE9" s="326"/>
      <c r="AF9" s="326"/>
      <c r="AG9" s="326"/>
      <c r="AH9" s="337"/>
      <c r="AI9" s="338"/>
      <c r="AJ9" s="338"/>
      <c r="AK9" s="338"/>
      <c r="AL9" s="338"/>
      <c r="AM9" s="339"/>
      <c r="AN9" s="64"/>
      <c r="AO9" s="284"/>
      <c r="AP9" s="285"/>
      <c r="AQ9" s="285"/>
      <c r="AR9" s="285"/>
      <c r="AS9" s="285"/>
      <c r="AT9" s="286"/>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row>
    <row r="10" spans="1:99" ht="15" customHeight="1" x14ac:dyDescent="0.25">
      <c r="A10" s="64"/>
      <c r="B10" s="279"/>
      <c r="C10" s="279"/>
      <c r="D10" s="280"/>
      <c r="E10" s="320"/>
      <c r="F10" s="321"/>
      <c r="G10" s="321"/>
      <c r="H10" s="321"/>
      <c r="I10" s="321"/>
      <c r="J10" s="332" t="str">
        <f>IF(AND('Mapa final'!$L$11="Muy Alta",'Mapa final'!$P$11="Leve"),CONCATENATE("R",'Mapa final'!$A$11),"")</f>
        <v/>
      </c>
      <c r="K10" s="326"/>
      <c r="L10" s="326" t="str">
        <f>IF(AND('Mapa final'!$L$11="Muy Alta",'Mapa final'!$P$11="Leve"),CONCATENATE("R",'Mapa final'!$A$11),"")</f>
        <v/>
      </c>
      <c r="M10" s="326"/>
      <c r="N10" s="326" t="str">
        <f>IF(AND('Mapa final'!$L$11="Muy Alta",'Mapa final'!$P$11="Leve"),CONCATENATE("R",'Mapa final'!$A$11),"")</f>
        <v/>
      </c>
      <c r="O10" s="327"/>
      <c r="P10" s="332" t="str">
        <f>IF(AND('Mapa final'!$L$11="Muy Alta",'Mapa final'!$P$11="Leve"),CONCATENATE("R",'Mapa final'!$A$11),"")</f>
        <v/>
      </c>
      <c r="Q10" s="326"/>
      <c r="R10" s="326" t="str">
        <f>IF(AND('Mapa final'!$L$11="Muy Alta",'Mapa final'!$P$11="Leve"),CONCATENATE("R",'Mapa final'!$A$11),"")</f>
        <v/>
      </c>
      <c r="S10" s="326"/>
      <c r="T10" s="326" t="str">
        <f>IF(AND('Mapa final'!$L$11="Muy Alta",'Mapa final'!$P$11="Leve"),CONCATENATE("R",'Mapa final'!$A$11),"")</f>
        <v/>
      </c>
      <c r="U10" s="327"/>
      <c r="V10" s="332" t="str">
        <f>IF(AND('Mapa final'!$L$11="Muy Alta",'Mapa final'!$P$11="Leve"),CONCATENATE("R",'Mapa final'!$A$11),"")</f>
        <v/>
      </c>
      <c r="W10" s="326"/>
      <c r="X10" s="326" t="str">
        <f>IF(AND('Mapa final'!$L$11="Muy Alta",'Mapa final'!$P$11="Leve"),CONCATENATE("R",'Mapa final'!$A$11),"")</f>
        <v/>
      </c>
      <c r="Y10" s="326"/>
      <c r="Z10" s="326" t="str">
        <f>IF(AND('Mapa final'!$L$11="Muy Alta",'Mapa final'!$P$11="Leve"),CONCATENATE("R",'Mapa final'!$A$11),"")</f>
        <v/>
      </c>
      <c r="AA10" s="327"/>
      <c r="AB10" s="332" t="str">
        <f>IF(AND('Mapa final'!$L$11="Muy Alta",'Mapa final'!$P$11="Leve"),CONCATENATE("R",'Mapa final'!$A$11),"")</f>
        <v/>
      </c>
      <c r="AC10" s="326"/>
      <c r="AD10" s="326" t="str">
        <f>IF(AND('Mapa final'!$L$11="Muy Alta",'Mapa final'!$P$11="Leve"),CONCATENATE("R",'Mapa final'!$A$11),"")</f>
        <v/>
      </c>
      <c r="AE10" s="326"/>
      <c r="AF10" s="326" t="str">
        <f>IF(AND('Mapa final'!$L$11="Muy Alta",'Mapa final'!$P$11="Leve"),CONCATENATE("R",'Mapa final'!$A$11),"")</f>
        <v/>
      </c>
      <c r="AG10" s="326"/>
      <c r="AH10" s="337" t="str">
        <f>IF(AND('Mapa final'!$L$11="Muy Alta",'Mapa final'!$P$11="Catastrófico"),CONCATENATE("R",'Mapa final'!$A$11),"")</f>
        <v/>
      </c>
      <c r="AI10" s="338"/>
      <c r="AJ10" s="338" t="str">
        <f>IF(AND('Mapa final'!$L$11="Muy Alta",'Mapa final'!$P$11="Catastrófico"),CONCATENATE("R",'Mapa final'!$A$11),"")</f>
        <v/>
      </c>
      <c r="AK10" s="338"/>
      <c r="AL10" s="338" t="str">
        <f>IF(AND('Mapa final'!$L$11="Muy Alta",'Mapa final'!$P$11="Catastrófico"),CONCATENATE("R",'Mapa final'!$A$11),"")</f>
        <v/>
      </c>
      <c r="AM10" s="339"/>
      <c r="AN10" s="64"/>
      <c r="AO10" s="284"/>
      <c r="AP10" s="285"/>
      <c r="AQ10" s="285"/>
      <c r="AR10" s="285"/>
      <c r="AS10" s="285"/>
      <c r="AT10" s="286"/>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99" ht="15" customHeight="1" x14ac:dyDescent="0.25">
      <c r="A11" s="64"/>
      <c r="B11" s="279"/>
      <c r="C11" s="279"/>
      <c r="D11" s="280"/>
      <c r="E11" s="320"/>
      <c r="F11" s="321"/>
      <c r="G11" s="321"/>
      <c r="H11" s="321"/>
      <c r="I11" s="321"/>
      <c r="J11" s="332"/>
      <c r="K11" s="326"/>
      <c r="L11" s="326"/>
      <c r="M11" s="326"/>
      <c r="N11" s="326"/>
      <c r="O11" s="327"/>
      <c r="P11" s="332"/>
      <c r="Q11" s="326"/>
      <c r="R11" s="326"/>
      <c r="S11" s="326"/>
      <c r="T11" s="326"/>
      <c r="U11" s="327"/>
      <c r="V11" s="332"/>
      <c r="W11" s="326"/>
      <c r="X11" s="326"/>
      <c r="Y11" s="326"/>
      <c r="Z11" s="326"/>
      <c r="AA11" s="327"/>
      <c r="AB11" s="332"/>
      <c r="AC11" s="326"/>
      <c r="AD11" s="326"/>
      <c r="AE11" s="326"/>
      <c r="AF11" s="326"/>
      <c r="AG11" s="326"/>
      <c r="AH11" s="337"/>
      <c r="AI11" s="338"/>
      <c r="AJ11" s="338"/>
      <c r="AK11" s="338"/>
      <c r="AL11" s="338"/>
      <c r="AM11" s="339"/>
      <c r="AN11" s="64"/>
      <c r="AO11" s="284"/>
      <c r="AP11" s="285"/>
      <c r="AQ11" s="285"/>
      <c r="AR11" s="285"/>
      <c r="AS11" s="285"/>
      <c r="AT11" s="286"/>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99" ht="15" customHeight="1" x14ac:dyDescent="0.25">
      <c r="A12" s="64"/>
      <c r="B12" s="279"/>
      <c r="C12" s="279"/>
      <c r="D12" s="280"/>
      <c r="E12" s="320"/>
      <c r="F12" s="321"/>
      <c r="G12" s="321"/>
      <c r="H12" s="321"/>
      <c r="I12" s="321"/>
      <c r="J12" s="332" t="str">
        <f>IF(AND('Mapa final'!$L$11="Muy Alta",'Mapa final'!$P$11="Leve"),CONCATENATE("R",'Mapa final'!$A$11),"")</f>
        <v/>
      </c>
      <c r="K12" s="326"/>
      <c r="L12" s="326" t="str">
        <f>IF(AND('Mapa final'!$L$11="Muy Alta",'Mapa final'!$P$11="Leve"),CONCATENATE("R",'Mapa final'!$A$11),"")</f>
        <v/>
      </c>
      <c r="M12" s="326"/>
      <c r="N12" s="326" t="str">
        <f>IF(AND('Mapa final'!$L$11="Muy Alta",'Mapa final'!$P$11="Leve"),CONCATENATE("R",'Mapa final'!$A$11),"")</f>
        <v/>
      </c>
      <c r="O12" s="327"/>
      <c r="P12" s="332" t="str">
        <f>IF(AND('Mapa final'!$L$11="Muy Alta",'Mapa final'!$P$11="Leve"),CONCATENATE("R",'Mapa final'!$A$11),"")</f>
        <v/>
      </c>
      <c r="Q12" s="326"/>
      <c r="R12" s="326" t="str">
        <f>IF(AND('Mapa final'!$L$11="Muy Alta",'Mapa final'!$P$11="Leve"),CONCATENATE("R",'Mapa final'!$A$11),"")</f>
        <v/>
      </c>
      <c r="S12" s="326"/>
      <c r="T12" s="326" t="str">
        <f>IF(AND('Mapa final'!$L$11="Muy Alta",'Mapa final'!$P$11="Leve"),CONCATENATE("R",'Mapa final'!$A$11),"")</f>
        <v/>
      </c>
      <c r="U12" s="327"/>
      <c r="V12" s="332" t="str">
        <f>IF(AND('Mapa final'!$L$11="Muy Alta",'Mapa final'!$P$11="Leve"),CONCATENATE("R",'Mapa final'!$A$11),"")</f>
        <v/>
      </c>
      <c r="W12" s="326"/>
      <c r="X12" s="326" t="str">
        <f>IF(AND('Mapa final'!$L$11="Muy Alta",'Mapa final'!$P$11="Leve"),CONCATENATE("R",'Mapa final'!$A$11),"")</f>
        <v/>
      </c>
      <c r="Y12" s="326"/>
      <c r="Z12" s="326" t="str">
        <f>IF(AND('Mapa final'!$L$11="Muy Alta",'Mapa final'!$P$11="Leve"),CONCATENATE("R",'Mapa final'!$A$11),"")</f>
        <v/>
      </c>
      <c r="AA12" s="327"/>
      <c r="AB12" s="332" t="str">
        <f>IF(AND('Mapa final'!$L$11="Muy Alta",'Mapa final'!$P$11="Leve"),CONCATENATE("R",'Mapa final'!$A$11),"")</f>
        <v/>
      </c>
      <c r="AC12" s="326"/>
      <c r="AD12" s="326" t="str">
        <f>IF(AND('Mapa final'!$L$11="Muy Alta",'Mapa final'!$P$11="Leve"),CONCATENATE("R",'Mapa final'!$A$11),"")</f>
        <v/>
      </c>
      <c r="AE12" s="326"/>
      <c r="AF12" s="326" t="str">
        <f>IF(AND('Mapa final'!$L$11="Muy Alta",'Mapa final'!$P$11="Leve"),CONCATENATE("R",'Mapa final'!$A$11),"")</f>
        <v/>
      </c>
      <c r="AG12" s="326"/>
      <c r="AH12" s="337" t="str">
        <f>IF(AND('Mapa final'!$L$11="Muy Alta",'Mapa final'!$P$11="Catastrófico"),CONCATENATE("R",'Mapa final'!$A$11),"")</f>
        <v/>
      </c>
      <c r="AI12" s="338"/>
      <c r="AJ12" s="338" t="str">
        <f>IF(AND('Mapa final'!$L$11="Muy Alta",'Mapa final'!$P$11="Catastrófico"),CONCATENATE("R",'Mapa final'!$A$11),"")</f>
        <v/>
      </c>
      <c r="AK12" s="338"/>
      <c r="AL12" s="338" t="str">
        <f>IF(AND('Mapa final'!$L$11="Muy Alta",'Mapa final'!$P$11="Catastrófico"),CONCATENATE("R",'Mapa final'!$A$11),"")</f>
        <v/>
      </c>
      <c r="AM12" s="339"/>
      <c r="AN12" s="64"/>
      <c r="AO12" s="284"/>
      <c r="AP12" s="285"/>
      <c r="AQ12" s="285"/>
      <c r="AR12" s="285"/>
      <c r="AS12" s="285"/>
      <c r="AT12" s="286"/>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row>
    <row r="13" spans="1:99" ht="15.75" customHeight="1" thickBot="1" x14ac:dyDescent="0.3">
      <c r="A13" s="64"/>
      <c r="B13" s="279"/>
      <c r="C13" s="279"/>
      <c r="D13" s="280"/>
      <c r="E13" s="323"/>
      <c r="F13" s="324"/>
      <c r="G13" s="324"/>
      <c r="H13" s="324"/>
      <c r="I13" s="324"/>
      <c r="J13" s="336"/>
      <c r="K13" s="328"/>
      <c r="L13" s="328"/>
      <c r="M13" s="328"/>
      <c r="N13" s="328"/>
      <c r="O13" s="329"/>
      <c r="P13" s="336"/>
      <c r="Q13" s="328"/>
      <c r="R13" s="328"/>
      <c r="S13" s="328"/>
      <c r="T13" s="328"/>
      <c r="U13" s="329"/>
      <c r="V13" s="336"/>
      <c r="W13" s="328"/>
      <c r="X13" s="328"/>
      <c r="Y13" s="328"/>
      <c r="Z13" s="328"/>
      <c r="AA13" s="329"/>
      <c r="AB13" s="336"/>
      <c r="AC13" s="328"/>
      <c r="AD13" s="328"/>
      <c r="AE13" s="328"/>
      <c r="AF13" s="328"/>
      <c r="AG13" s="328"/>
      <c r="AH13" s="340"/>
      <c r="AI13" s="341"/>
      <c r="AJ13" s="341"/>
      <c r="AK13" s="341"/>
      <c r="AL13" s="341"/>
      <c r="AM13" s="342"/>
      <c r="AN13" s="64"/>
      <c r="AO13" s="287"/>
      <c r="AP13" s="288"/>
      <c r="AQ13" s="288"/>
      <c r="AR13" s="288"/>
      <c r="AS13" s="288"/>
      <c r="AT13" s="289"/>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row>
    <row r="14" spans="1:99" ht="15" customHeight="1" x14ac:dyDescent="0.25">
      <c r="A14" s="64"/>
      <c r="B14" s="279"/>
      <c r="C14" s="279"/>
      <c r="D14" s="280"/>
      <c r="E14" s="317" t="s">
        <v>114</v>
      </c>
      <c r="F14" s="318"/>
      <c r="G14" s="318"/>
      <c r="H14" s="318"/>
      <c r="I14" s="318"/>
      <c r="J14" s="352" t="str">
        <f>IF(AND('Mapa final'!$L$11="Alta",'Mapa final'!$P$11="Leve"),CONCATENATE("R",'Mapa final'!$A$11),"")</f>
        <v/>
      </c>
      <c r="K14" s="353"/>
      <c r="L14" s="353" t="str">
        <f>IF(AND('Mapa final'!$L$11="Alta",'Mapa final'!$P$11="Leve"),CONCATENATE("R",'Mapa final'!$A$11),"")</f>
        <v/>
      </c>
      <c r="M14" s="353"/>
      <c r="N14" s="353" t="str">
        <f>IF(AND('Mapa final'!$L$11="Alta",'Mapa final'!$P$11="Leve"),CONCATENATE("R",'Mapa final'!$A$11),"")</f>
        <v/>
      </c>
      <c r="O14" s="354"/>
      <c r="P14" s="352" t="str">
        <f>IF(AND('Mapa final'!$L$11="Alta",'Mapa final'!$P$11="Leve"),CONCATENATE("R",'Mapa final'!$A$11),"")</f>
        <v/>
      </c>
      <c r="Q14" s="353"/>
      <c r="R14" s="353" t="str">
        <f>IF(AND('Mapa final'!$L$11="Alta",'Mapa final'!$P$11="Leve"),CONCATENATE("R",'Mapa final'!$A$11),"")</f>
        <v/>
      </c>
      <c r="S14" s="353"/>
      <c r="T14" s="353" t="str">
        <f>IF(AND('Mapa final'!$L$11="Alta",'Mapa final'!$P$11="Leve"),CONCATENATE("R",'Mapa final'!$A$11),"")</f>
        <v/>
      </c>
      <c r="U14" s="354"/>
      <c r="V14" s="330" t="str">
        <f>IF(AND('Mapa final'!$L$11="Muy Alta",'Mapa final'!$P$11="Leve"),CONCATENATE("R",'Mapa final'!$A$11),"")</f>
        <v/>
      </c>
      <c r="W14" s="331"/>
      <c r="X14" s="331" t="str">
        <f>IF(AND('Mapa final'!$L$11="Muy Alta",'Mapa final'!$P$11="Leve"),CONCATENATE("R",'Mapa final'!$A$11),"")</f>
        <v/>
      </c>
      <c r="Y14" s="331"/>
      <c r="Z14" s="331" t="str">
        <f>IF(AND('Mapa final'!$L$11="Muy Alta",'Mapa final'!$P$11="Leve"),CONCATENATE("R",'Mapa final'!$A$11),"")</f>
        <v/>
      </c>
      <c r="AA14" s="333"/>
      <c r="AB14" s="330" t="str">
        <f>IF(AND('Mapa final'!$L$11="Muy Alta",'Mapa final'!$P$11="Leve"),CONCATENATE("R",'Mapa final'!$A$11),"")</f>
        <v/>
      </c>
      <c r="AC14" s="331"/>
      <c r="AD14" s="331" t="str">
        <f>IF(AND('Mapa final'!$L$11="Muy Alta",'Mapa final'!$P$11="Leve"),CONCATENATE("R",'Mapa final'!$A$11),"")</f>
        <v/>
      </c>
      <c r="AE14" s="331"/>
      <c r="AF14" s="331" t="str">
        <f>IF(AND('Mapa final'!$L$11="Muy Alta",'Mapa final'!$P$11="Leve"),CONCATENATE("R",'Mapa final'!$A$11),"")</f>
        <v/>
      </c>
      <c r="AG14" s="333"/>
      <c r="AH14" s="343" t="str">
        <f>IF(AND('Mapa final'!$L$11="Muy Alta",'Mapa final'!$P$11="Catastrófico"),CONCATENATE("R",'Mapa final'!$A$11),"")</f>
        <v/>
      </c>
      <c r="AI14" s="344"/>
      <c r="AJ14" s="344" t="str">
        <f>IF(AND('Mapa final'!$L$11="Muy Alta",'Mapa final'!$P$11="Catastrófico"),CONCATENATE("R",'Mapa final'!$A$11),"")</f>
        <v/>
      </c>
      <c r="AK14" s="344"/>
      <c r="AL14" s="344" t="str">
        <f>IF(AND('Mapa final'!$L$11="Muy Alta",'Mapa final'!$P$11="Catastrófico"),CONCATENATE("R",'Mapa final'!$A$11),"")</f>
        <v/>
      </c>
      <c r="AM14" s="345"/>
      <c r="AN14" s="64"/>
      <c r="AO14" s="290" t="s">
        <v>79</v>
      </c>
      <c r="AP14" s="291"/>
      <c r="AQ14" s="291"/>
      <c r="AR14" s="291"/>
      <c r="AS14" s="291"/>
      <c r="AT14" s="292"/>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row>
    <row r="15" spans="1:99" ht="15" customHeight="1" x14ac:dyDescent="0.25">
      <c r="A15" s="64"/>
      <c r="B15" s="279"/>
      <c r="C15" s="279"/>
      <c r="D15" s="280"/>
      <c r="E15" s="320"/>
      <c r="F15" s="321"/>
      <c r="G15" s="321"/>
      <c r="H15" s="321"/>
      <c r="I15" s="321"/>
      <c r="J15" s="346"/>
      <c r="K15" s="347"/>
      <c r="L15" s="347"/>
      <c r="M15" s="347"/>
      <c r="N15" s="347"/>
      <c r="O15" s="348"/>
      <c r="P15" s="346"/>
      <c r="Q15" s="347"/>
      <c r="R15" s="347"/>
      <c r="S15" s="347"/>
      <c r="T15" s="347"/>
      <c r="U15" s="348"/>
      <c r="V15" s="332"/>
      <c r="W15" s="326"/>
      <c r="X15" s="326"/>
      <c r="Y15" s="326"/>
      <c r="Z15" s="326"/>
      <c r="AA15" s="327"/>
      <c r="AB15" s="332"/>
      <c r="AC15" s="326"/>
      <c r="AD15" s="326"/>
      <c r="AE15" s="326"/>
      <c r="AF15" s="326"/>
      <c r="AG15" s="327"/>
      <c r="AH15" s="337"/>
      <c r="AI15" s="338"/>
      <c r="AJ15" s="338"/>
      <c r="AK15" s="338"/>
      <c r="AL15" s="338"/>
      <c r="AM15" s="339"/>
      <c r="AN15" s="64"/>
      <c r="AO15" s="293"/>
      <c r="AP15" s="294"/>
      <c r="AQ15" s="294"/>
      <c r="AR15" s="294"/>
      <c r="AS15" s="294"/>
      <c r="AT15" s="295"/>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row>
    <row r="16" spans="1:99" ht="15" customHeight="1" x14ac:dyDescent="0.25">
      <c r="A16" s="64"/>
      <c r="B16" s="279"/>
      <c r="C16" s="279"/>
      <c r="D16" s="280"/>
      <c r="E16" s="320"/>
      <c r="F16" s="321"/>
      <c r="G16" s="321"/>
      <c r="H16" s="321"/>
      <c r="I16" s="321"/>
      <c r="J16" s="346" t="str">
        <f>IF(AND('Mapa final'!$L$11="Alta",'Mapa final'!$P$11="Leve"),CONCATENATE("R",'Mapa final'!$A$11),"")</f>
        <v/>
      </c>
      <c r="K16" s="347"/>
      <c r="L16" s="347" t="str">
        <f>IF(AND('Mapa final'!$L$11="Alta",'Mapa final'!$P$11="Leve"),CONCATENATE("R",'Mapa final'!$A$11),"")</f>
        <v/>
      </c>
      <c r="M16" s="347"/>
      <c r="N16" s="347" t="str">
        <f>IF(AND('Mapa final'!$L$11="Alta",'Mapa final'!$P$11="Leve"),CONCATENATE("R",'Mapa final'!$A$11),"")</f>
        <v/>
      </c>
      <c r="O16" s="348"/>
      <c r="P16" s="346" t="str">
        <f>IF(AND('Mapa final'!$L$11="Alta",'Mapa final'!$P$11="Leve"),CONCATENATE("R",'Mapa final'!$A$11),"")</f>
        <v/>
      </c>
      <c r="Q16" s="347"/>
      <c r="R16" s="347" t="str">
        <f>IF(AND('Mapa final'!$L$11="Alta",'Mapa final'!$P$11="Leve"),CONCATENATE("R",'Mapa final'!$A$11),"")</f>
        <v/>
      </c>
      <c r="S16" s="347"/>
      <c r="T16" s="347" t="str">
        <f>IF(AND('Mapa final'!$L$11="Alta",'Mapa final'!$P$11="Leve"),CONCATENATE("R",'Mapa final'!$A$11),"")</f>
        <v/>
      </c>
      <c r="U16" s="348"/>
      <c r="V16" s="332" t="str">
        <f>IF(AND('Mapa final'!$L$11="Muy Alta",'Mapa final'!$P$11="Leve"),CONCATENATE("R",'Mapa final'!$A$11),"")</f>
        <v/>
      </c>
      <c r="W16" s="326"/>
      <c r="X16" s="326" t="str">
        <f>IF(AND('Mapa final'!$L$11="Muy Alta",'Mapa final'!$P$11="Leve"),CONCATENATE("R",'Mapa final'!$A$11),"")</f>
        <v/>
      </c>
      <c r="Y16" s="326"/>
      <c r="Z16" s="326" t="str">
        <f>IF(AND('Mapa final'!$L$11="Muy Alta",'Mapa final'!$P$11="Leve"),CONCATENATE("R",'Mapa final'!$A$11),"")</f>
        <v/>
      </c>
      <c r="AA16" s="327"/>
      <c r="AB16" s="332" t="str">
        <f>IF(AND('Mapa final'!$L$11="Muy Alta",'Mapa final'!$P$11="Leve"),CONCATENATE("R",'Mapa final'!$A$11),"")</f>
        <v/>
      </c>
      <c r="AC16" s="326"/>
      <c r="AD16" s="326" t="str">
        <f>IF(AND('Mapa final'!$L$11="Muy Alta",'Mapa final'!$P$11="Leve"),CONCATENATE("R",'Mapa final'!$A$11),"")</f>
        <v/>
      </c>
      <c r="AE16" s="326"/>
      <c r="AF16" s="326" t="str">
        <f>IF(AND('Mapa final'!$L$11="Muy Alta",'Mapa final'!$P$11="Leve"),CONCATENATE("R",'Mapa final'!$A$11),"")</f>
        <v/>
      </c>
      <c r="AG16" s="327"/>
      <c r="AH16" s="337" t="str">
        <f>IF(AND('Mapa final'!$L$11="Muy Alta",'Mapa final'!$P$11="Catastrófico"),CONCATENATE("R",'Mapa final'!$A$11),"")</f>
        <v/>
      </c>
      <c r="AI16" s="338"/>
      <c r="AJ16" s="338" t="str">
        <f>IF(AND('Mapa final'!$L$11="Muy Alta",'Mapa final'!$P$11="Catastrófico"),CONCATENATE("R",'Mapa final'!$A$11),"")</f>
        <v/>
      </c>
      <c r="AK16" s="338"/>
      <c r="AL16" s="338" t="str">
        <f>IF(AND('Mapa final'!$L$11="Muy Alta",'Mapa final'!$P$11="Catastrófico"),CONCATENATE("R",'Mapa final'!$A$11),"")</f>
        <v/>
      </c>
      <c r="AM16" s="339"/>
      <c r="AN16" s="64"/>
      <c r="AO16" s="293"/>
      <c r="AP16" s="294"/>
      <c r="AQ16" s="294"/>
      <c r="AR16" s="294"/>
      <c r="AS16" s="294"/>
      <c r="AT16" s="295"/>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row>
    <row r="17" spans="1:80" ht="15" customHeight="1" x14ac:dyDescent="0.25">
      <c r="A17" s="64"/>
      <c r="B17" s="279"/>
      <c r="C17" s="279"/>
      <c r="D17" s="280"/>
      <c r="E17" s="320"/>
      <c r="F17" s="321"/>
      <c r="G17" s="321"/>
      <c r="H17" s="321"/>
      <c r="I17" s="321"/>
      <c r="J17" s="346"/>
      <c r="K17" s="347"/>
      <c r="L17" s="347"/>
      <c r="M17" s="347"/>
      <c r="N17" s="347"/>
      <c r="O17" s="348"/>
      <c r="P17" s="346"/>
      <c r="Q17" s="347"/>
      <c r="R17" s="347"/>
      <c r="S17" s="347"/>
      <c r="T17" s="347"/>
      <c r="U17" s="348"/>
      <c r="V17" s="332"/>
      <c r="W17" s="326"/>
      <c r="X17" s="326"/>
      <c r="Y17" s="326"/>
      <c r="Z17" s="326"/>
      <c r="AA17" s="327"/>
      <c r="AB17" s="332"/>
      <c r="AC17" s="326"/>
      <c r="AD17" s="326"/>
      <c r="AE17" s="326"/>
      <c r="AF17" s="326"/>
      <c r="AG17" s="327"/>
      <c r="AH17" s="337"/>
      <c r="AI17" s="338"/>
      <c r="AJ17" s="338"/>
      <c r="AK17" s="338"/>
      <c r="AL17" s="338"/>
      <c r="AM17" s="339"/>
      <c r="AN17" s="64"/>
      <c r="AO17" s="293"/>
      <c r="AP17" s="294"/>
      <c r="AQ17" s="294"/>
      <c r="AR17" s="294"/>
      <c r="AS17" s="294"/>
      <c r="AT17" s="295"/>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row>
    <row r="18" spans="1:80" ht="15" customHeight="1" x14ac:dyDescent="0.25">
      <c r="A18" s="64"/>
      <c r="B18" s="279"/>
      <c r="C18" s="279"/>
      <c r="D18" s="280"/>
      <c r="E18" s="320"/>
      <c r="F18" s="321"/>
      <c r="G18" s="321"/>
      <c r="H18" s="321"/>
      <c r="I18" s="321"/>
      <c r="J18" s="346" t="str">
        <f>IF(AND('Mapa final'!$L$11="Alta",'Mapa final'!$P$11="Leve"),CONCATENATE("R",'Mapa final'!$A$11),"")</f>
        <v/>
      </c>
      <c r="K18" s="347"/>
      <c r="L18" s="347" t="str">
        <f>IF(AND('Mapa final'!$L$11="Alta",'Mapa final'!$P$11="Leve"),CONCATENATE("R",'Mapa final'!$A$11),"")</f>
        <v/>
      </c>
      <c r="M18" s="347"/>
      <c r="N18" s="347" t="str">
        <f>IF(AND('Mapa final'!$L$11="Alta",'Mapa final'!$P$11="Leve"),CONCATENATE("R",'Mapa final'!$A$11),"")</f>
        <v/>
      </c>
      <c r="O18" s="348"/>
      <c r="P18" s="346" t="str">
        <f>IF(AND('Mapa final'!$L$11="Alta",'Mapa final'!$P$11="Leve"),CONCATENATE("R",'Mapa final'!$A$11),"")</f>
        <v/>
      </c>
      <c r="Q18" s="347"/>
      <c r="R18" s="347" t="str">
        <f>IF(AND('Mapa final'!$L$11="Alta",'Mapa final'!$P$11="Leve"),CONCATENATE("R",'Mapa final'!$A$11),"")</f>
        <v/>
      </c>
      <c r="S18" s="347"/>
      <c r="T18" s="347" t="str">
        <f>IF(AND('Mapa final'!$L$11="Alta",'Mapa final'!$P$11="Leve"),CONCATENATE("R",'Mapa final'!$A$11),"")</f>
        <v/>
      </c>
      <c r="U18" s="348"/>
      <c r="V18" s="332" t="str">
        <f>IF(AND('Mapa final'!$L$11="Muy Alta",'Mapa final'!$P$11="Leve"),CONCATENATE("R",'Mapa final'!$A$11),"")</f>
        <v/>
      </c>
      <c r="W18" s="326"/>
      <c r="X18" s="326" t="str">
        <f>IF(AND('Mapa final'!$L$11="Muy Alta",'Mapa final'!$P$11="Leve"),CONCATENATE("R",'Mapa final'!$A$11),"")</f>
        <v/>
      </c>
      <c r="Y18" s="326"/>
      <c r="Z18" s="326" t="str">
        <f>IF(AND('Mapa final'!$L$11="Muy Alta",'Mapa final'!$P$11="Leve"),CONCATENATE("R",'Mapa final'!$A$11),"")</f>
        <v/>
      </c>
      <c r="AA18" s="327"/>
      <c r="AB18" s="332" t="str">
        <f>IF(AND('Mapa final'!$L$11="Muy Alta",'Mapa final'!$P$11="Leve"),CONCATENATE("R",'Mapa final'!$A$11),"")</f>
        <v/>
      </c>
      <c r="AC18" s="326"/>
      <c r="AD18" s="326" t="str">
        <f>IF(AND('Mapa final'!$L$11="Muy Alta",'Mapa final'!$P$11="Leve"),CONCATENATE("R",'Mapa final'!$A$11),"")</f>
        <v/>
      </c>
      <c r="AE18" s="326"/>
      <c r="AF18" s="326" t="str">
        <f>IF(AND('Mapa final'!$L$11="Muy Alta",'Mapa final'!$P$11="Leve"),CONCATENATE("R",'Mapa final'!$A$11),"")</f>
        <v/>
      </c>
      <c r="AG18" s="327"/>
      <c r="AH18" s="337" t="str">
        <f>IF(AND('Mapa final'!$L$11="Muy Alta",'Mapa final'!$P$11="Catastrófico"),CONCATENATE("R",'Mapa final'!$A$11),"")</f>
        <v/>
      </c>
      <c r="AI18" s="338"/>
      <c r="AJ18" s="338" t="str">
        <f>IF(AND('Mapa final'!$L$11="Muy Alta",'Mapa final'!$P$11="Catastrófico"),CONCATENATE("R",'Mapa final'!$A$11),"")</f>
        <v/>
      </c>
      <c r="AK18" s="338"/>
      <c r="AL18" s="338" t="str">
        <f>IF(AND('Mapa final'!$L$11="Muy Alta",'Mapa final'!$P$11="Catastrófico"),CONCATENATE("R",'Mapa final'!$A$11),"")</f>
        <v/>
      </c>
      <c r="AM18" s="339"/>
      <c r="AN18" s="64"/>
      <c r="AO18" s="293"/>
      <c r="AP18" s="294"/>
      <c r="AQ18" s="294"/>
      <c r="AR18" s="294"/>
      <c r="AS18" s="294"/>
      <c r="AT18" s="295"/>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row>
    <row r="19" spans="1:80" ht="15" customHeight="1" x14ac:dyDescent="0.25">
      <c r="A19" s="64"/>
      <c r="B19" s="279"/>
      <c r="C19" s="279"/>
      <c r="D19" s="280"/>
      <c r="E19" s="320"/>
      <c r="F19" s="321"/>
      <c r="G19" s="321"/>
      <c r="H19" s="321"/>
      <c r="I19" s="321"/>
      <c r="J19" s="346"/>
      <c r="K19" s="347"/>
      <c r="L19" s="347"/>
      <c r="M19" s="347"/>
      <c r="N19" s="347"/>
      <c r="O19" s="348"/>
      <c r="P19" s="346"/>
      <c r="Q19" s="347"/>
      <c r="R19" s="347"/>
      <c r="S19" s="347"/>
      <c r="T19" s="347"/>
      <c r="U19" s="348"/>
      <c r="V19" s="332"/>
      <c r="W19" s="326"/>
      <c r="X19" s="326"/>
      <c r="Y19" s="326"/>
      <c r="Z19" s="326"/>
      <c r="AA19" s="327"/>
      <c r="AB19" s="332"/>
      <c r="AC19" s="326"/>
      <c r="AD19" s="326"/>
      <c r="AE19" s="326"/>
      <c r="AF19" s="326"/>
      <c r="AG19" s="327"/>
      <c r="AH19" s="337"/>
      <c r="AI19" s="338"/>
      <c r="AJ19" s="338"/>
      <c r="AK19" s="338"/>
      <c r="AL19" s="338"/>
      <c r="AM19" s="339"/>
      <c r="AN19" s="64"/>
      <c r="AO19" s="293"/>
      <c r="AP19" s="294"/>
      <c r="AQ19" s="294"/>
      <c r="AR19" s="294"/>
      <c r="AS19" s="294"/>
      <c r="AT19" s="295"/>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row>
    <row r="20" spans="1:80" ht="15" customHeight="1" x14ac:dyDescent="0.25">
      <c r="A20" s="64"/>
      <c r="B20" s="279"/>
      <c r="C20" s="279"/>
      <c r="D20" s="280"/>
      <c r="E20" s="320"/>
      <c r="F20" s="321"/>
      <c r="G20" s="321"/>
      <c r="H20" s="321"/>
      <c r="I20" s="321"/>
      <c r="J20" s="346" t="str">
        <f>IF(AND('Mapa final'!$L$11="Alta",'Mapa final'!$P$11="Leve"),CONCATENATE("R",'Mapa final'!$A$11),"")</f>
        <v/>
      </c>
      <c r="K20" s="347"/>
      <c r="L20" s="347" t="str">
        <f>IF(AND('Mapa final'!$L$11="Alta",'Mapa final'!$P$11="Leve"),CONCATENATE("R",'Mapa final'!$A$11),"")</f>
        <v/>
      </c>
      <c r="M20" s="347"/>
      <c r="N20" s="347" t="str">
        <f>IF(AND('Mapa final'!$L$11="Alta",'Mapa final'!$P$11="Leve"),CONCATENATE("R",'Mapa final'!$A$11),"")</f>
        <v/>
      </c>
      <c r="O20" s="348"/>
      <c r="P20" s="346" t="str">
        <f>IF(AND('Mapa final'!$L$11="Alta",'Mapa final'!$P$11="Leve"),CONCATENATE("R",'Mapa final'!$A$11),"")</f>
        <v/>
      </c>
      <c r="Q20" s="347"/>
      <c r="R20" s="347" t="str">
        <f>IF(AND('Mapa final'!$L$11="Alta",'Mapa final'!$P$11="Leve"),CONCATENATE("R",'Mapa final'!$A$11),"")</f>
        <v/>
      </c>
      <c r="S20" s="347"/>
      <c r="T20" s="347" t="str">
        <f>IF(AND('Mapa final'!$L$11="Alta",'Mapa final'!$P$11="Leve"),CONCATENATE("R",'Mapa final'!$A$11),"")</f>
        <v/>
      </c>
      <c r="U20" s="348"/>
      <c r="V20" s="332" t="str">
        <f>IF(AND('Mapa final'!$L$11="Muy Alta",'Mapa final'!$P$11="Leve"),CONCATENATE("R",'Mapa final'!$A$11),"")</f>
        <v/>
      </c>
      <c r="W20" s="326"/>
      <c r="X20" s="326" t="str">
        <f>IF(AND('Mapa final'!$L$11="Muy Alta",'Mapa final'!$P$11="Leve"),CONCATENATE("R",'Mapa final'!$A$11),"")</f>
        <v/>
      </c>
      <c r="Y20" s="326"/>
      <c r="Z20" s="326" t="str">
        <f>IF(AND('Mapa final'!$L$11="Muy Alta",'Mapa final'!$P$11="Leve"),CONCATENATE("R",'Mapa final'!$A$11),"")</f>
        <v/>
      </c>
      <c r="AA20" s="327"/>
      <c r="AB20" s="332" t="str">
        <f>IF(AND('Mapa final'!$L$11="Muy Alta",'Mapa final'!$P$11="Leve"),CONCATENATE("R",'Mapa final'!$A$11),"")</f>
        <v/>
      </c>
      <c r="AC20" s="326"/>
      <c r="AD20" s="326" t="str">
        <f>IF(AND('Mapa final'!$L$11="Muy Alta",'Mapa final'!$P$11="Leve"),CONCATENATE("R",'Mapa final'!$A$11),"")</f>
        <v/>
      </c>
      <c r="AE20" s="326"/>
      <c r="AF20" s="326" t="str">
        <f>IF(AND('Mapa final'!$L$11="Muy Alta",'Mapa final'!$P$11="Leve"),CONCATENATE("R",'Mapa final'!$A$11),"")</f>
        <v/>
      </c>
      <c r="AG20" s="327"/>
      <c r="AH20" s="337" t="str">
        <f>IF(AND('Mapa final'!$L$11="Muy Alta",'Mapa final'!$P$11="Catastrófico"),CONCATENATE("R",'Mapa final'!$A$11),"")</f>
        <v/>
      </c>
      <c r="AI20" s="338"/>
      <c r="AJ20" s="338" t="str">
        <f>IF(AND('Mapa final'!$L$11="Muy Alta",'Mapa final'!$P$11="Catastrófico"),CONCATENATE("R",'Mapa final'!$A$11),"")</f>
        <v/>
      </c>
      <c r="AK20" s="338"/>
      <c r="AL20" s="338" t="str">
        <f>IF(AND('Mapa final'!$L$11="Muy Alta",'Mapa final'!$P$11="Catastrófico"),CONCATENATE("R",'Mapa final'!$A$11),"")</f>
        <v/>
      </c>
      <c r="AM20" s="339"/>
      <c r="AN20" s="64"/>
      <c r="AO20" s="293"/>
      <c r="AP20" s="294"/>
      <c r="AQ20" s="294"/>
      <c r="AR20" s="294"/>
      <c r="AS20" s="294"/>
      <c r="AT20" s="295"/>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row>
    <row r="21" spans="1:80" ht="15.75" customHeight="1" thickBot="1" x14ac:dyDescent="0.3">
      <c r="A21" s="64"/>
      <c r="B21" s="279"/>
      <c r="C21" s="279"/>
      <c r="D21" s="280"/>
      <c r="E21" s="323"/>
      <c r="F21" s="324"/>
      <c r="G21" s="324"/>
      <c r="H21" s="324"/>
      <c r="I21" s="324"/>
      <c r="J21" s="349"/>
      <c r="K21" s="350"/>
      <c r="L21" s="350"/>
      <c r="M21" s="350"/>
      <c r="N21" s="350"/>
      <c r="O21" s="351"/>
      <c r="P21" s="349"/>
      <c r="Q21" s="350"/>
      <c r="R21" s="350"/>
      <c r="S21" s="350"/>
      <c r="T21" s="350"/>
      <c r="U21" s="351"/>
      <c r="V21" s="336"/>
      <c r="W21" s="328"/>
      <c r="X21" s="328"/>
      <c r="Y21" s="328"/>
      <c r="Z21" s="328"/>
      <c r="AA21" s="329"/>
      <c r="AB21" s="336"/>
      <c r="AC21" s="328"/>
      <c r="AD21" s="328"/>
      <c r="AE21" s="328"/>
      <c r="AF21" s="328"/>
      <c r="AG21" s="329"/>
      <c r="AH21" s="340"/>
      <c r="AI21" s="341"/>
      <c r="AJ21" s="341"/>
      <c r="AK21" s="341"/>
      <c r="AL21" s="341"/>
      <c r="AM21" s="342"/>
      <c r="AN21" s="64"/>
      <c r="AO21" s="296"/>
      <c r="AP21" s="297"/>
      <c r="AQ21" s="297"/>
      <c r="AR21" s="297"/>
      <c r="AS21" s="297"/>
      <c r="AT21" s="298"/>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row>
    <row r="22" spans="1:80" ht="15" customHeight="1" x14ac:dyDescent="0.25">
      <c r="A22" s="64"/>
      <c r="B22" s="279"/>
      <c r="C22" s="279"/>
      <c r="D22" s="280"/>
      <c r="E22" s="317" t="s">
        <v>116</v>
      </c>
      <c r="F22" s="318"/>
      <c r="G22" s="318"/>
      <c r="H22" s="318"/>
      <c r="I22" s="319"/>
      <c r="J22" s="352" t="str">
        <f>IF(AND('Mapa final'!$L$11="Alta",'Mapa final'!$P$11="Leve"),CONCATENATE("R",'Mapa final'!$A$11),"")</f>
        <v/>
      </c>
      <c r="K22" s="353"/>
      <c r="L22" s="353" t="str">
        <f>IF(AND('Mapa final'!$L$11="Alta",'Mapa final'!$P$11="Leve"),CONCATENATE("R",'Mapa final'!$A$11),"")</f>
        <v/>
      </c>
      <c r="M22" s="353"/>
      <c r="N22" s="353" t="str">
        <f>IF(AND('Mapa final'!$L$11="Alta",'Mapa final'!$P$11="Leve"),CONCATENATE("R",'Mapa final'!$A$11),"")</f>
        <v/>
      </c>
      <c r="O22" s="354"/>
      <c r="P22" s="352" t="str">
        <f>IF(AND('Mapa final'!$L$11="Alta",'Mapa final'!$P$11="Leve"),CONCATENATE("R",'Mapa final'!$A$11),"")</f>
        <v/>
      </c>
      <c r="Q22" s="353"/>
      <c r="R22" s="353" t="str">
        <f>IF(AND('Mapa final'!$L$11="Alta",'Mapa final'!$P$11="Leve"),CONCATENATE("R",'Mapa final'!$A$11),"")</f>
        <v/>
      </c>
      <c r="S22" s="353"/>
      <c r="T22" s="353" t="str">
        <f>IF(AND('Mapa final'!$L$11="Alta",'Mapa final'!$P$11="Leve"),CONCATENATE("R",'Mapa final'!$A$11),"")</f>
        <v/>
      </c>
      <c r="U22" s="354"/>
      <c r="V22" s="352" t="str">
        <f>IF(AND('Mapa final'!$L$11="Alta",'Mapa final'!$P$11="Leve"),CONCATENATE("R",'Mapa final'!$A$11),"")</f>
        <v/>
      </c>
      <c r="W22" s="353"/>
      <c r="X22" s="353" t="str">
        <f>IF(AND('Mapa final'!$L$11="Alta",'Mapa final'!$P$11="Leve"),CONCATENATE("R",'Mapa final'!$A$11),"")</f>
        <v/>
      </c>
      <c r="Y22" s="353"/>
      <c r="Z22" s="353" t="str">
        <f>IF(AND('Mapa final'!$L$11="Alta",'Mapa final'!$P$11="Leve"),CONCATENATE("R",'Mapa final'!$A$11),"")</f>
        <v/>
      </c>
      <c r="AA22" s="354"/>
      <c r="AB22" s="330" t="str">
        <f>IF(AND('Mapa final'!$L$11="Muy Alta",'Mapa final'!$P$11="Leve"),CONCATENATE("R",'Mapa final'!$A$11),"")</f>
        <v/>
      </c>
      <c r="AC22" s="331"/>
      <c r="AD22" s="331" t="str">
        <f>IF(AND('Mapa final'!$L$11="Muy Alta",'Mapa final'!$P$11="Leve"),CONCATENATE("R",'Mapa final'!$A$11),"")</f>
        <v/>
      </c>
      <c r="AE22" s="331"/>
      <c r="AF22" s="331" t="str">
        <f>IF(AND('Mapa final'!$L$11="Muy Alta",'Mapa final'!$P$11="Leve"),CONCATENATE("R",'Mapa final'!$A$11),"")</f>
        <v/>
      </c>
      <c r="AG22" s="333"/>
      <c r="AH22" s="343" t="str">
        <f>IF(AND('Mapa final'!$L$11="Muy Alta",'Mapa final'!$P$11="Catastrófico"),CONCATENATE("R",'Mapa final'!$A$11),"")</f>
        <v/>
      </c>
      <c r="AI22" s="344"/>
      <c r="AJ22" s="344" t="str">
        <f>IF(AND('Mapa final'!$L$11="Muy Alta",'Mapa final'!$P$11="Catastrófico"),CONCATENATE("R",'Mapa final'!$A$11),"")</f>
        <v/>
      </c>
      <c r="AK22" s="344"/>
      <c r="AL22" s="344" t="str">
        <f>IF(AND('Mapa final'!$L$11="Muy Alta",'Mapa final'!$P$11="Catastrófico"),CONCATENATE("R",'Mapa final'!$A$11),"")</f>
        <v/>
      </c>
      <c r="AM22" s="345"/>
      <c r="AN22" s="64"/>
      <c r="AO22" s="299" t="s">
        <v>80</v>
      </c>
      <c r="AP22" s="300"/>
      <c r="AQ22" s="300"/>
      <c r="AR22" s="300"/>
      <c r="AS22" s="300"/>
      <c r="AT22" s="301"/>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row>
    <row r="23" spans="1:80" ht="15" customHeight="1" x14ac:dyDescent="0.25">
      <c r="A23" s="64"/>
      <c r="B23" s="279"/>
      <c r="C23" s="279"/>
      <c r="D23" s="280"/>
      <c r="E23" s="320"/>
      <c r="F23" s="321"/>
      <c r="G23" s="321"/>
      <c r="H23" s="321"/>
      <c r="I23" s="322"/>
      <c r="J23" s="346"/>
      <c r="K23" s="347"/>
      <c r="L23" s="347"/>
      <c r="M23" s="347"/>
      <c r="N23" s="347"/>
      <c r="O23" s="348"/>
      <c r="P23" s="346"/>
      <c r="Q23" s="347"/>
      <c r="R23" s="347"/>
      <c r="S23" s="347"/>
      <c r="T23" s="347"/>
      <c r="U23" s="348"/>
      <c r="V23" s="346"/>
      <c r="W23" s="347"/>
      <c r="X23" s="347"/>
      <c r="Y23" s="347"/>
      <c r="Z23" s="347"/>
      <c r="AA23" s="348"/>
      <c r="AB23" s="332"/>
      <c r="AC23" s="326"/>
      <c r="AD23" s="326"/>
      <c r="AE23" s="326"/>
      <c r="AF23" s="326"/>
      <c r="AG23" s="327"/>
      <c r="AH23" s="337"/>
      <c r="AI23" s="338"/>
      <c r="AJ23" s="338"/>
      <c r="AK23" s="338"/>
      <c r="AL23" s="338"/>
      <c r="AM23" s="339"/>
      <c r="AN23" s="64"/>
      <c r="AO23" s="302"/>
      <c r="AP23" s="303"/>
      <c r="AQ23" s="303"/>
      <c r="AR23" s="303"/>
      <c r="AS23" s="303"/>
      <c r="AT23" s="30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row>
    <row r="24" spans="1:80" ht="15" customHeight="1" x14ac:dyDescent="0.25">
      <c r="A24" s="64"/>
      <c r="B24" s="279"/>
      <c r="C24" s="279"/>
      <c r="D24" s="280"/>
      <c r="E24" s="320"/>
      <c r="F24" s="321"/>
      <c r="G24" s="321"/>
      <c r="H24" s="321"/>
      <c r="I24" s="322"/>
      <c r="J24" s="346" t="str">
        <f>IF(AND('Mapa final'!$L$11="Alta",'Mapa final'!$P$11="Leve"),CONCATENATE("R",'Mapa final'!$A$11),"")</f>
        <v/>
      </c>
      <c r="K24" s="347"/>
      <c r="L24" s="347" t="str">
        <f>IF(AND('Mapa final'!$L$11="Alta",'Mapa final'!$P$11="Leve"),CONCATENATE("R",'Mapa final'!$A$11),"")</f>
        <v/>
      </c>
      <c r="M24" s="347"/>
      <c r="N24" s="347" t="str">
        <f>IF(AND('Mapa final'!$L$11="Alta",'Mapa final'!$P$11="Leve"),CONCATENATE("R",'Mapa final'!$A$11),"")</f>
        <v/>
      </c>
      <c r="O24" s="348"/>
      <c r="P24" s="346" t="str">
        <f>IF(AND('Mapa final'!$L$11="Alta",'Mapa final'!$P$11="Leve"),CONCATENATE("R",'Mapa final'!$A$11),"")</f>
        <v/>
      </c>
      <c r="Q24" s="347"/>
      <c r="R24" s="347" t="str">
        <f>IF(AND('Mapa final'!$L$11="Alta",'Mapa final'!$P$11="Leve"),CONCATENATE("R",'Mapa final'!$A$11),"")</f>
        <v/>
      </c>
      <c r="S24" s="347"/>
      <c r="T24" s="347" t="str">
        <f>IF(AND('Mapa final'!$L$11="Alta",'Mapa final'!$P$11="Leve"),CONCATENATE("R",'Mapa final'!$A$11),"")</f>
        <v/>
      </c>
      <c r="U24" s="348"/>
      <c r="V24" s="346" t="str">
        <f>IF(AND('Mapa final'!$L$11="Alta",'Mapa final'!$P$11="Leve"),CONCATENATE("R",'Mapa final'!$A$11),"")</f>
        <v/>
      </c>
      <c r="W24" s="347"/>
      <c r="X24" s="347" t="str">
        <f>IF(AND('Mapa final'!$L$11="media",'Mapa final'!$P$11="moderado"),CONCATENATE("R",'Mapa final'!$A$11),"")</f>
        <v>R1</v>
      </c>
      <c r="Y24" s="347"/>
      <c r="Z24" s="347" t="str">
        <f>IF(AND('Mapa final'!$L$11="Alta",'Mapa final'!$P$11="Leve"),CONCATENATE("R",'Mapa final'!$A$11),"")</f>
        <v/>
      </c>
      <c r="AA24" s="348"/>
      <c r="AB24" s="332" t="str">
        <f>IF(AND('Mapa final'!$L$11="Muy Alta",'Mapa final'!$P$11="Leve"),CONCATENATE("R",'Mapa final'!$A$11),"")</f>
        <v/>
      </c>
      <c r="AC24" s="326"/>
      <c r="AD24" s="326" t="str">
        <f>IF(AND('Mapa final'!$L$11="Muy Alta",'Mapa final'!$P$11="Leve"),CONCATENATE("R",'Mapa final'!$A$11),"")</f>
        <v/>
      </c>
      <c r="AE24" s="326"/>
      <c r="AF24" s="326" t="str">
        <f>IF(AND('Mapa final'!$L$11="Muy Alta",'Mapa final'!$P$11="Leve"),CONCATENATE("R",'Mapa final'!$A$11),"")</f>
        <v/>
      </c>
      <c r="AG24" s="327"/>
      <c r="AH24" s="337" t="str">
        <f>IF(AND('Mapa final'!$L$11="Muy Alta",'Mapa final'!$P$11="Catastrófico"),CONCATENATE("R",'Mapa final'!$A$11),"")</f>
        <v/>
      </c>
      <c r="AI24" s="338"/>
      <c r="AJ24" s="338" t="str">
        <f>IF(AND('Mapa final'!$L$11="Muy Alta",'Mapa final'!$P$11="Catastrófico"),CONCATENATE("R",'Mapa final'!$A$11),"")</f>
        <v/>
      </c>
      <c r="AK24" s="338"/>
      <c r="AL24" s="338" t="str">
        <f>IF(AND('Mapa final'!$L$11="Muy Alta",'Mapa final'!$P$11="Catastrófico"),CONCATENATE("R",'Mapa final'!$A$11),"")</f>
        <v/>
      </c>
      <c r="AM24" s="339"/>
      <c r="AN24" s="64"/>
      <c r="AO24" s="302"/>
      <c r="AP24" s="303"/>
      <c r="AQ24" s="303"/>
      <c r="AR24" s="303"/>
      <c r="AS24" s="303"/>
      <c r="AT24" s="30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row>
    <row r="25" spans="1:80" ht="15" customHeight="1" x14ac:dyDescent="0.25">
      <c r="A25" s="64"/>
      <c r="B25" s="279"/>
      <c r="C25" s="279"/>
      <c r="D25" s="280"/>
      <c r="E25" s="320"/>
      <c r="F25" s="321"/>
      <c r="G25" s="321"/>
      <c r="H25" s="321"/>
      <c r="I25" s="322"/>
      <c r="J25" s="346"/>
      <c r="K25" s="347"/>
      <c r="L25" s="347"/>
      <c r="M25" s="347"/>
      <c r="N25" s="347"/>
      <c r="O25" s="348"/>
      <c r="P25" s="346"/>
      <c r="Q25" s="347"/>
      <c r="R25" s="347"/>
      <c r="S25" s="347"/>
      <c r="T25" s="347"/>
      <c r="U25" s="348"/>
      <c r="V25" s="346"/>
      <c r="W25" s="347"/>
      <c r="X25" s="347"/>
      <c r="Y25" s="347"/>
      <c r="Z25" s="347"/>
      <c r="AA25" s="348"/>
      <c r="AB25" s="332"/>
      <c r="AC25" s="326"/>
      <c r="AD25" s="326"/>
      <c r="AE25" s="326"/>
      <c r="AF25" s="326"/>
      <c r="AG25" s="327"/>
      <c r="AH25" s="337"/>
      <c r="AI25" s="338"/>
      <c r="AJ25" s="338"/>
      <c r="AK25" s="338"/>
      <c r="AL25" s="338"/>
      <c r="AM25" s="339"/>
      <c r="AN25" s="64"/>
      <c r="AO25" s="302"/>
      <c r="AP25" s="303"/>
      <c r="AQ25" s="303"/>
      <c r="AR25" s="303"/>
      <c r="AS25" s="303"/>
      <c r="AT25" s="30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row>
    <row r="26" spans="1:80" ht="15" customHeight="1" x14ac:dyDescent="0.25">
      <c r="A26" s="64"/>
      <c r="B26" s="279"/>
      <c r="C26" s="279"/>
      <c r="D26" s="280"/>
      <c r="E26" s="320"/>
      <c r="F26" s="321"/>
      <c r="G26" s="321"/>
      <c r="H26" s="321"/>
      <c r="I26" s="322"/>
      <c r="J26" s="346" t="str">
        <f>IF(AND('Mapa final'!$L$11="Alta",'Mapa final'!$P$11="Leve"),CONCATENATE("R",'Mapa final'!$A$11),"")</f>
        <v/>
      </c>
      <c r="K26" s="347"/>
      <c r="L26" s="347" t="str">
        <f>IF(AND('Mapa final'!$L$11="Alta",'Mapa final'!$P$11="Leve"),CONCATENATE("R",'Mapa final'!$A$11),"")</f>
        <v/>
      </c>
      <c r="M26" s="347"/>
      <c r="N26" s="347" t="str">
        <f>IF(AND('Mapa final'!$L$11="Alta",'Mapa final'!$P$11="Leve"),CONCATENATE("R",'Mapa final'!$A$11),"")</f>
        <v/>
      </c>
      <c r="O26" s="348"/>
      <c r="P26" s="346" t="str">
        <f>IF(AND('Mapa final'!$L$11="Alta",'Mapa final'!$P$11="Leve"),CONCATENATE("R",'Mapa final'!$A$11),"")</f>
        <v/>
      </c>
      <c r="Q26" s="347"/>
      <c r="R26" s="347" t="str">
        <f>IF(AND('Mapa final'!$L$11="Alta",'Mapa final'!$P$11="Leve"),CONCATENATE("R",'Mapa final'!$A$11),"")</f>
        <v/>
      </c>
      <c r="S26" s="347"/>
      <c r="T26" s="347" t="str">
        <f>IF(AND('Mapa final'!$L$11="Alta",'Mapa final'!$P$11="Leve"),CONCATENATE("R",'Mapa final'!$A$11),"")</f>
        <v/>
      </c>
      <c r="U26" s="348"/>
      <c r="V26" s="346" t="str">
        <f>IF(AND('Mapa final'!$L$11="Alta",'Mapa final'!$P$11="Leve"),CONCATENATE("R",'Mapa final'!$A$11),"")</f>
        <v/>
      </c>
      <c r="W26" s="347"/>
      <c r="X26" s="347" t="str">
        <f>IF(AND('Mapa final'!$L$11="Alta",'Mapa final'!$P$11="Leve"),CONCATENATE("R",'Mapa final'!$A$11),"")</f>
        <v/>
      </c>
      <c r="Y26" s="347"/>
      <c r="Z26" s="347" t="str">
        <f>IF(AND('Mapa final'!$L$11="Alta",'Mapa final'!$P$11="Leve"),CONCATENATE("R",'Mapa final'!$A$11),"")</f>
        <v/>
      </c>
      <c r="AA26" s="348"/>
      <c r="AB26" s="332" t="str">
        <f>IF(AND('Mapa final'!$L$11="Muy Alta",'Mapa final'!$P$11="Leve"),CONCATENATE("R",'Mapa final'!$A$11),"")</f>
        <v/>
      </c>
      <c r="AC26" s="326"/>
      <c r="AD26" s="326" t="str">
        <f>IF(AND('Mapa final'!$L$11="Muy Alta",'Mapa final'!$P$11="Leve"),CONCATENATE("R",'Mapa final'!$A$11),"")</f>
        <v/>
      </c>
      <c r="AE26" s="326"/>
      <c r="AF26" s="326" t="str">
        <f>IF(AND('Mapa final'!$L$11="Muy Alta",'Mapa final'!$P$11="Leve"),CONCATENATE("R",'Mapa final'!$A$11),"")</f>
        <v/>
      </c>
      <c r="AG26" s="327"/>
      <c r="AH26" s="337" t="str">
        <f>IF(AND('Mapa final'!$L$11="Muy Alta",'Mapa final'!$P$11="Catastrófico"),CONCATENATE("R",'Mapa final'!$A$11),"")</f>
        <v/>
      </c>
      <c r="AI26" s="338"/>
      <c r="AJ26" s="338" t="str">
        <f>IF(AND('Mapa final'!$L$11="Muy Alta",'Mapa final'!$P$11="Catastrófico"),CONCATENATE("R",'Mapa final'!$A$11),"")</f>
        <v/>
      </c>
      <c r="AK26" s="338"/>
      <c r="AL26" s="338" t="str">
        <f>IF(AND('Mapa final'!$L$11="Muy Alta",'Mapa final'!$P$11="Catastrófico"),CONCATENATE("R",'Mapa final'!$A$11),"")</f>
        <v/>
      </c>
      <c r="AM26" s="339"/>
      <c r="AN26" s="64"/>
      <c r="AO26" s="302"/>
      <c r="AP26" s="303"/>
      <c r="AQ26" s="303"/>
      <c r="AR26" s="303"/>
      <c r="AS26" s="303"/>
      <c r="AT26" s="30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row>
    <row r="27" spans="1:80" ht="15" customHeight="1" x14ac:dyDescent="0.25">
      <c r="A27" s="64"/>
      <c r="B27" s="279"/>
      <c r="C27" s="279"/>
      <c r="D27" s="280"/>
      <c r="E27" s="320"/>
      <c r="F27" s="321"/>
      <c r="G27" s="321"/>
      <c r="H27" s="321"/>
      <c r="I27" s="322"/>
      <c r="J27" s="346"/>
      <c r="K27" s="347"/>
      <c r="L27" s="347"/>
      <c r="M27" s="347"/>
      <c r="N27" s="347"/>
      <c r="O27" s="348"/>
      <c r="P27" s="346"/>
      <c r="Q27" s="347"/>
      <c r="R27" s="347"/>
      <c r="S27" s="347"/>
      <c r="T27" s="347"/>
      <c r="U27" s="348"/>
      <c r="V27" s="346"/>
      <c r="W27" s="347"/>
      <c r="X27" s="347"/>
      <c r="Y27" s="347"/>
      <c r="Z27" s="347"/>
      <c r="AA27" s="348"/>
      <c r="AB27" s="332"/>
      <c r="AC27" s="326"/>
      <c r="AD27" s="326"/>
      <c r="AE27" s="326"/>
      <c r="AF27" s="326"/>
      <c r="AG27" s="327"/>
      <c r="AH27" s="337"/>
      <c r="AI27" s="338"/>
      <c r="AJ27" s="338"/>
      <c r="AK27" s="338"/>
      <c r="AL27" s="338"/>
      <c r="AM27" s="339"/>
      <c r="AN27" s="64"/>
      <c r="AO27" s="302"/>
      <c r="AP27" s="303"/>
      <c r="AQ27" s="303"/>
      <c r="AR27" s="303"/>
      <c r="AS27" s="303"/>
      <c r="AT27" s="30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row>
    <row r="28" spans="1:80" ht="15" customHeight="1" x14ac:dyDescent="0.25">
      <c r="A28" s="64"/>
      <c r="B28" s="279"/>
      <c r="C28" s="279"/>
      <c r="D28" s="280"/>
      <c r="E28" s="320"/>
      <c r="F28" s="321"/>
      <c r="G28" s="321"/>
      <c r="H28" s="321"/>
      <c r="I28" s="322"/>
      <c r="J28" s="346" t="str">
        <f>IF(AND('Mapa final'!$L$11="Alta",'Mapa final'!$P$11="Leve"),CONCATENATE("R",'Mapa final'!$A$11),"")</f>
        <v/>
      </c>
      <c r="K28" s="347"/>
      <c r="L28" s="347" t="str">
        <f>IF(AND('Mapa final'!$L$11="Alta",'Mapa final'!$P$11="Leve"),CONCATENATE("R",'Mapa final'!$A$11),"")</f>
        <v/>
      </c>
      <c r="M28" s="347"/>
      <c r="N28" s="347" t="str">
        <f>IF(AND('Mapa final'!$L$11="Alta",'Mapa final'!$P$11="Leve"),CONCATENATE("R",'Mapa final'!$A$11),"")</f>
        <v/>
      </c>
      <c r="O28" s="348"/>
      <c r="P28" s="346" t="str">
        <f>IF(AND('Mapa final'!$L$11="Alta",'Mapa final'!$P$11="Leve"),CONCATENATE("R",'Mapa final'!$A$11),"")</f>
        <v/>
      </c>
      <c r="Q28" s="347"/>
      <c r="R28" s="347" t="str">
        <f>IF(AND('Mapa final'!$L$11="Alta",'Mapa final'!$P$11="Leve"),CONCATENATE("R",'Mapa final'!$A$11),"")</f>
        <v/>
      </c>
      <c r="S28" s="347"/>
      <c r="T28" s="347" t="str">
        <f>IF(AND('Mapa final'!$L$11="Alta",'Mapa final'!$P$11="Leve"),CONCATENATE("R",'Mapa final'!$A$11),"")</f>
        <v/>
      </c>
      <c r="U28" s="348"/>
      <c r="V28" s="346" t="str">
        <f>IF(AND('Mapa final'!$L$11="Alta",'Mapa final'!$P$11="Leve"),CONCATENATE("R",'Mapa final'!$A$11),"")</f>
        <v/>
      </c>
      <c r="W28" s="347"/>
      <c r="X28" s="347" t="str">
        <f>IF(AND('Mapa final'!$L$11="Alta",'Mapa final'!$P$11="Leve"),CONCATENATE("R",'Mapa final'!$A$11),"")</f>
        <v/>
      </c>
      <c r="Y28" s="347"/>
      <c r="Z28" s="347" t="str">
        <f>IF(AND('Mapa final'!$L$11="Alta",'Mapa final'!$P$11="Leve"),CONCATENATE("R",'Mapa final'!$A$11),"")</f>
        <v/>
      </c>
      <c r="AA28" s="348"/>
      <c r="AB28" s="332" t="str">
        <f>IF(AND('Mapa final'!$L$11="Muy Alta",'Mapa final'!$P$11="Leve"),CONCATENATE("R",'Mapa final'!$A$11),"")</f>
        <v/>
      </c>
      <c r="AC28" s="326"/>
      <c r="AD28" s="326" t="str">
        <f>IF(AND('Mapa final'!$L$11="Muy Alta",'Mapa final'!$P$11="Leve"),CONCATENATE("R",'Mapa final'!$A$11),"")</f>
        <v/>
      </c>
      <c r="AE28" s="326"/>
      <c r="AF28" s="326" t="str">
        <f>IF(AND('Mapa final'!$L$11="Muy Alta",'Mapa final'!$P$11="Leve"),CONCATENATE("R",'Mapa final'!$A$11),"")</f>
        <v/>
      </c>
      <c r="AG28" s="327"/>
      <c r="AH28" s="337" t="str">
        <f>IF(AND('Mapa final'!$L$11="Muy Alta",'Mapa final'!$P$11="Catastrófico"),CONCATENATE("R",'Mapa final'!$A$11),"")</f>
        <v/>
      </c>
      <c r="AI28" s="338"/>
      <c r="AJ28" s="338" t="str">
        <f>IF(AND('Mapa final'!$L$11="Muy Alta",'Mapa final'!$P$11="Catastrófico"),CONCATENATE("R",'Mapa final'!$A$11),"")</f>
        <v/>
      </c>
      <c r="AK28" s="338"/>
      <c r="AL28" s="338" t="str">
        <f>IF(AND('Mapa final'!$L$11="Muy Alta",'Mapa final'!$P$11="Catastrófico"),CONCATENATE("R",'Mapa final'!$A$11),"")</f>
        <v/>
      </c>
      <c r="AM28" s="339"/>
      <c r="AN28" s="64"/>
      <c r="AO28" s="302"/>
      <c r="AP28" s="303"/>
      <c r="AQ28" s="303"/>
      <c r="AR28" s="303"/>
      <c r="AS28" s="303"/>
      <c r="AT28" s="30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row>
    <row r="29" spans="1:80" ht="15.75" customHeight="1" thickBot="1" x14ac:dyDescent="0.3">
      <c r="A29" s="64"/>
      <c r="B29" s="279"/>
      <c r="C29" s="279"/>
      <c r="D29" s="280"/>
      <c r="E29" s="323"/>
      <c r="F29" s="324"/>
      <c r="G29" s="324"/>
      <c r="H29" s="324"/>
      <c r="I29" s="325"/>
      <c r="J29" s="346"/>
      <c r="K29" s="347"/>
      <c r="L29" s="347"/>
      <c r="M29" s="347"/>
      <c r="N29" s="347"/>
      <c r="O29" s="348"/>
      <c r="P29" s="349"/>
      <c r="Q29" s="350"/>
      <c r="R29" s="350"/>
      <c r="S29" s="350"/>
      <c r="T29" s="350"/>
      <c r="U29" s="351"/>
      <c r="V29" s="349"/>
      <c r="W29" s="350"/>
      <c r="X29" s="350"/>
      <c r="Y29" s="350"/>
      <c r="Z29" s="350"/>
      <c r="AA29" s="351"/>
      <c r="AB29" s="336"/>
      <c r="AC29" s="328"/>
      <c r="AD29" s="328"/>
      <c r="AE29" s="328"/>
      <c r="AF29" s="328"/>
      <c r="AG29" s="329"/>
      <c r="AH29" s="340"/>
      <c r="AI29" s="341"/>
      <c r="AJ29" s="341"/>
      <c r="AK29" s="341"/>
      <c r="AL29" s="341"/>
      <c r="AM29" s="342"/>
      <c r="AN29" s="64"/>
      <c r="AO29" s="305"/>
      <c r="AP29" s="306"/>
      <c r="AQ29" s="306"/>
      <c r="AR29" s="306"/>
      <c r="AS29" s="306"/>
      <c r="AT29" s="307"/>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row>
    <row r="30" spans="1:80" ht="15" customHeight="1" x14ac:dyDescent="0.25">
      <c r="A30" s="64"/>
      <c r="B30" s="279"/>
      <c r="C30" s="279"/>
      <c r="D30" s="280"/>
      <c r="E30" s="317" t="s">
        <v>113</v>
      </c>
      <c r="F30" s="318"/>
      <c r="G30" s="318"/>
      <c r="H30" s="318"/>
      <c r="I30" s="318"/>
      <c r="J30" s="361" t="str">
        <f>IF(AND('Mapa final'!$L$11="Baja",'Mapa final'!$P$11="Leve"),CONCATENATE("R",'Mapa final'!$A$11),"")</f>
        <v/>
      </c>
      <c r="K30" s="362"/>
      <c r="L30" s="362" t="str">
        <f>IF(AND('Mapa final'!$L$11="Baja",'Mapa final'!$P$11="Leve"),CONCATENATE("R",'Mapa final'!$A$11),"")</f>
        <v/>
      </c>
      <c r="M30" s="362"/>
      <c r="N30" s="362" t="str">
        <f>IF(AND('Mapa final'!$L$11="Baja",'Mapa final'!$P$11="Leve"),CONCATENATE("R",'Mapa final'!$A$11),"")</f>
        <v/>
      </c>
      <c r="O30" s="363"/>
      <c r="P30" s="353" t="str">
        <f>IF(AND('Mapa final'!$L$11="Alta",'Mapa final'!$P$11="Leve"),CONCATENATE("R",'Mapa final'!$A$11),"")</f>
        <v/>
      </c>
      <c r="Q30" s="353"/>
      <c r="R30" s="353" t="str">
        <f>IF(AND('Mapa final'!$L$11="Alta",'Mapa final'!$P$11="Leve"),CONCATENATE("R",'Mapa final'!$A$11),"")</f>
        <v/>
      </c>
      <c r="S30" s="353"/>
      <c r="T30" s="353" t="str">
        <f>IF(AND('Mapa final'!$L$11="Alta",'Mapa final'!$P$11="Leve"),CONCATENATE("R",'Mapa final'!$A$11),"")</f>
        <v/>
      </c>
      <c r="U30" s="354"/>
      <c r="V30" s="352" t="str">
        <f>IF(AND('Mapa final'!$L$12="baja",'Mapa final'!$P$12="moderado"),CONCATENATE("R",'Mapa final'!$A$12),"")</f>
        <v>R2</v>
      </c>
      <c r="W30" s="353"/>
      <c r="X30" s="353" t="str">
        <f>IF(AND('Mapa final'!$L$11="Alta",'Mapa final'!$P$11="Leve"),CONCATENATE("R",'Mapa final'!$A$11),"")</f>
        <v/>
      </c>
      <c r="Y30" s="353"/>
      <c r="Z30" s="353" t="str">
        <f>IF(AND('Mapa final'!$L$11="Alta",'Mapa final'!$P$11="Leve"),CONCATENATE("R",'Mapa final'!$A$11),"")</f>
        <v/>
      </c>
      <c r="AA30" s="354"/>
      <c r="AB30" s="330" t="str">
        <f>IF(AND('Mapa final'!$L$11="Muy Alta",'Mapa final'!$P$11="Leve"),CONCATENATE("R",'Mapa final'!$A$11),"")</f>
        <v/>
      </c>
      <c r="AC30" s="331"/>
      <c r="AD30" s="331" t="str">
        <f>IF(AND('Mapa final'!$L$11="Muy Alta",'Mapa final'!$P$11="Leve"),CONCATENATE("R",'Mapa final'!$A$11),"")</f>
        <v/>
      </c>
      <c r="AE30" s="331"/>
      <c r="AF30" s="331" t="str">
        <f>IF(AND('Mapa final'!$L$11="Muy Alta",'Mapa final'!$P$11="Leve"),CONCATENATE("R",'Mapa final'!$A$11),"")</f>
        <v/>
      </c>
      <c r="AG30" s="333"/>
      <c r="AH30" s="343" t="str">
        <f>IF(AND('Mapa final'!$L$11="Muy Alta",'Mapa final'!$P$11="Catastrófico"),CONCATENATE("R",'Mapa final'!$A$11),"")</f>
        <v/>
      </c>
      <c r="AI30" s="344"/>
      <c r="AJ30" s="344" t="str">
        <f>IF(AND('Mapa final'!$L$11="Muy Alta",'Mapa final'!$P$11="Catastrófico"),CONCATENATE("R",'Mapa final'!$A$11),"")</f>
        <v/>
      </c>
      <c r="AK30" s="344"/>
      <c r="AL30" s="344" t="str">
        <f>IF(AND('Mapa final'!$L$11="Muy Alta",'Mapa final'!$P$11="Catastrófico"),CONCATENATE("R",'Mapa final'!$A$11),"")</f>
        <v/>
      </c>
      <c r="AM30" s="345"/>
      <c r="AN30" s="64"/>
      <c r="AO30" s="308" t="s">
        <v>81</v>
      </c>
      <c r="AP30" s="309"/>
      <c r="AQ30" s="309"/>
      <c r="AR30" s="309"/>
      <c r="AS30" s="309"/>
      <c r="AT30" s="310"/>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row>
    <row r="31" spans="1:80" ht="15" customHeight="1" x14ac:dyDescent="0.25">
      <c r="A31" s="64"/>
      <c r="B31" s="279"/>
      <c r="C31" s="279"/>
      <c r="D31" s="280"/>
      <c r="E31" s="320"/>
      <c r="F31" s="321"/>
      <c r="G31" s="321"/>
      <c r="H31" s="321"/>
      <c r="I31" s="321"/>
      <c r="J31" s="357"/>
      <c r="K31" s="355"/>
      <c r="L31" s="355"/>
      <c r="M31" s="355"/>
      <c r="N31" s="355"/>
      <c r="O31" s="356"/>
      <c r="P31" s="347"/>
      <c r="Q31" s="347"/>
      <c r="R31" s="347"/>
      <c r="S31" s="347"/>
      <c r="T31" s="347"/>
      <c r="U31" s="348"/>
      <c r="V31" s="346"/>
      <c r="W31" s="347"/>
      <c r="X31" s="347"/>
      <c r="Y31" s="347"/>
      <c r="Z31" s="347"/>
      <c r="AA31" s="348"/>
      <c r="AB31" s="332"/>
      <c r="AC31" s="326"/>
      <c r="AD31" s="326"/>
      <c r="AE31" s="326"/>
      <c r="AF31" s="326"/>
      <c r="AG31" s="327"/>
      <c r="AH31" s="337"/>
      <c r="AI31" s="338"/>
      <c r="AJ31" s="338"/>
      <c r="AK31" s="338"/>
      <c r="AL31" s="338"/>
      <c r="AM31" s="339"/>
      <c r="AN31" s="64"/>
      <c r="AO31" s="311"/>
      <c r="AP31" s="312"/>
      <c r="AQ31" s="312"/>
      <c r="AR31" s="312"/>
      <c r="AS31" s="312"/>
      <c r="AT31" s="313"/>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row>
    <row r="32" spans="1:80" ht="15" customHeight="1" x14ac:dyDescent="0.25">
      <c r="A32" s="64"/>
      <c r="B32" s="279"/>
      <c r="C32" s="279"/>
      <c r="D32" s="280"/>
      <c r="E32" s="320"/>
      <c r="F32" s="321"/>
      <c r="G32" s="321"/>
      <c r="H32" s="321"/>
      <c r="I32" s="321"/>
      <c r="J32" s="357" t="str">
        <f>IF(AND('Mapa final'!$L$11="Baja",'Mapa final'!$P$11="Leve"),CONCATENATE("R",'Mapa final'!$A$11),"")</f>
        <v/>
      </c>
      <c r="K32" s="355"/>
      <c r="L32" s="355" t="str">
        <f>IF(AND('Mapa final'!$L$11="Baja",'Mapa final'!$P$11="Leve"),CONCATENATE("R",'Mapa final'!$A$11),"")</f>
        <v/>
      </c>
      <c r="M32" s="355"/>
      <c r="N32" s="355" t="str">
        <f>IF(AND('Mapa final'!$L$11="Baja",'Mapa final'!$P$11="Leve"),CONCATENATE("R",'Mapa final'!$A$11),"")</f>
        <v/>
      </c>
      <c r="O32" s="356"/>
      <c r="P32" s="347" t="str">
        <f>IF(AND('Mapa final'!$L$11="Alta",'Mapa final'!$P$11="Leve"),CONCATENATE("R",'Mapa final'!$A$11),"")</f>
        <v/>
      </c>
      <c r="Q32" s="347"/>
      <c r="R32" s="347" t="str">
        <f>IF(AND('Mapa final'!$L$11="Alta",'Mapa final'!$P$11="Leve"),CONCATENATE("R",'Mapa final'!$A$11),"")</f>
        <v/>
      </c>
      <c r="S32" s="347"/>
      <c r="T32" s="347" t="str">
        <f>IF(AND('Mapa final'!$L$11="Alta",'Mapa final'!$P$11="Leve"),CONCATENATE("R",'Mapa final'!$A$11),"")</f>
        <v/>
      </c>
      <c r="U32" s="348"/>
      <c r="V32" s="346" t="str">
        <f>IF(AND('Mapa final'!$L$11="Alta",'Mapa final'!$P$11="Leve"),CONCATENATE("R",'Mapa final'!$A$11),"")</f>
        <v/>
      </c>
      <c r="W32" s="347"/>
      <c r="X32" s="347" t="str">
        <f>IF(AND('Mapa final'!$L$11="Alta",'Mapa final'!$P$11="Leve"),CONCATENATE("R",'Mapa final'!$A$11),"")</f>
        <v/>
      </c>
      <c r="Y32" s="347"/>
      <c r="Z32" s="347" t="str">
        <f>IF(AND('Mapa final'!$L$11="Alta",'Mapa final'!$P$11="Leve"),CONCATENATE("R",'Mapa final'!$A$11),"")</f>
        <v/>
      </c>
      <c r="AA32" s="348"/>
      <c r="AB32" s="332" t="str">
        <f>IF(AND('Mapa final'!$L$11="Muy Alta",'Mapa final'!$P$11="Leve"),CONCATENATE("R",'Mapa final'!$A$11),"")</f>
        <v/>
      </c>
      <c r="AC32" s="326"/>
      <c r="AD32" s="326" t="str">
        <f>IF(AND('Mapa final'!$L$11="Muy Alta",'Mapa final'!$P$11="Leve"),CONCATENATE("R",'Mapa final'!$A$11),"")</f>
        <v/>
      </c>
      <c r="AE32" s="326"/>
      <c r="AF32" s="326" t="str">
        <f>IF(AND('Mapa final'!$L$11="Muy Alta",'Mapa final'!$P$11="Leve"),CONCATENATE("R",'Mapa final'!$A$11),"")</f>
        <v/>
      </c>
      <c r="AG32" s="327"/>
      <c r="AH32" s="337" t="str">
        <f>IF(AND('Mapa final'!$L$11="Muy Alta",'Mapa final'!$P$11="Catastrófico"),CONCATENATE("R",'Mapa final'!$A$11),"")</f>
        <v/>
      </c>
      <c r="AI32" s="338"/>
      <c r="AJ32" s="338" t="str">
        <f>IF(AND('Mapa final'!$L$11="Muy Alta",'Mapa final'!$P$11="Catastrófico"),CONCATENATE("R",'Mapa final'!$A$11),"")</f>
        <v/>
      </c>
      <c r="AK32" s="338"/>
      <c r="AL32" s="338" t="str">
        <f>IF(AND('Mapa final'!$L$11="Muy Alta",'Mapa final'!$P$11="Catastrófico"),CONCATENATE("R",'Mapa final'!$A$11),"")</f>
        <v/>
      </c>
      <c r="AM32" s="339"/>
      <c r="AN32" s="64"/>
      <c r="AO32" s="311"/>
      <c r="AP32" s="312"/>
      <c r="AQ32" s="312"/>
      <c r="AR32" s="312"/>
      <c r="AS32" s="312"/>
      <c r="AT32" s="313"/>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row>
    <row r="33" spans="1:80" ht="15" customHeight="1" x14ac:dyDescent="0.25">
      <c r="A33" s="64"/>
      <c r="B33" s="279"/>
      <c r="C33" s="279"/>
      <c r="D33" s="280"/>
      <c r="E33" s="320"/>
      <c r="F33" s="321"/>
      <c r="G33" s="321"/>
      <c r="H33" s="321"/>
      <c r="I33" s="321"/>
      <c r="J33" s="357"/>
      <c r="K33" s="355"/>
      <c r="L33" s="355"/>
      <c r="M33" s="355"/>
      <c r="N33" s="355"/>
      <c r="O33" s="356"/>
      <c r="P33" s="347"/>
      <c r="Q33" s="347"/>
      <c r="R33" s="347"/>
      <c r="S33" s="347"/>
      <c r="T33" s="347"/>
      <c r="U33" s="348"/>
      <c r="V33" s="346"/>
      <c r="W33" s="347"/>
      <c r="X33" s="347"/>
      <c r="Y33" s="347"/>
      <c r="Z33" s="347"/>
      <c r="AA33" s="348"/>
      <c r="AB33" s="332"/>
      <c r="AC33" s="326"/>
      <c r="AD33" s="326"/>
      <c r="AE33" s="326"/>
      <c r="AF33" s="326"/>
      <c r="AG33" s="327"/>
      <c r="AH33" s="337"/>
      <c r="AI33" s="338"/>
      <c r="AJ33" s="338"/>
      <c r="AK33" s="338"/>
      <c r="AL33" s="338"/>
      <c r="AM33" s="339"/>
      <c r="AN33" s="64"/>
      <c r="AO33" s="311"/>
      <c r="AP33" s="312"/>
      <c r="AQ33" s="312"/>
      <c r="AR33" s="312"/>
      <c r="AS33" s="312"/>
      <c r="AT33" s="313"/>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row>
    <row r="34" spans="1:80" ht="15" customHeight="1" x14ac:dyDescent="0.25">
      <c r="A34" s="64"/>
      <c r="B34" s="279"/>
      <c r="C34" s="279"/>
      <c r="D34" s="280"/>
      <c r="E34" s="320"/>
      <c r="F34" s="321"/>
      <c r="G34" s="321"/>
      <c r="H34" s="321"/>
      <c r="I34" s="321"/>
      <c r="J34" s="357" t="str">
        <f>IF(AND('Mapa final'!$L$11="Baja",'Mapa final'!$P$11="Leve"),CONCATENATE("R",'Mapa final'!$A$11),"")</f>
        <v/>
      </c>
      <c r="K34" s="355"/>
      <c r="L34" s="355" t="str">
        <f>IF(AND('Mapa final'!$L$11="Baja",'Mapa final'!$P$11="Leve"),CONCATENATE("R",'Mapa final'!$A$11),"")</f>
        <v/>
      </c>
      <c r="M34" s="355"/>
      <c r="N34" s="355" t="str">
        <f>IF(AND('Mapa final'!$L$11="Baja",'Mapa final'!$P$11="Leve"),CONCATENATE("R",'Mapa final'!$A$11),"")</f>
        <v/>
      </c>
      <c r="O34" s="356"/>
      <c r="P34" s="347" t="str">
        <f>IF(AND('Mapa final'!$L$11="Alta",'Mapa final'!$P$11="Leve"),CONCATENATE("R",'Mapa final'!$A$11),"")</f>
        <v/>
      </c>
      <c r="Q34" s="347"/>
      <c r="R34" s="347" t="str">
        <f>IF(AND('Mapa final'!$L$11="Alta",'Mapa final'!$P$11="Leve"),CONCATENATE("R",'Mapa final'!$A$11),"")</f>
        <v/>
      </c>
      <c r="S34" s="347"/>
      <c r="T34" s="347" t="str">
        <f>IF(AND('Mapa final'!$L$11="Alta",'Mapa final'!$P$11="Leve"),CONCATENATE("R",'Mapa final'!$A$11),"")</f>
        <v/>
      </c>
      <c r="U34" s="348"/>
      <c r="V34" s="346" t="str">
        <f>IF(AND('Mapa final'!$L$11="Alta",'Mapa final'!$P$11="Leve"),CONCATENATE("R",'Mapa final'!$A$11),"")</f>
        <v/>
      </c>
      <c r="W34" s="347"/>
      <c r="X34" s="347" t="str">
        <f>IF(AND('Mapa final'!$L$13="baja",'Mapa final'!$P$13="moderado"),CONCATENATE("R",'Mapa final'!$A$13),"")</f>
        <v>R3</v>
      </c>
      <c r="Y34" s="347"/>
      <c r="Z34" s="347" t="str">
        <f>IF(AND('Mapa final'!$L$11="Alta",'Mapa final'!$P$11="Leve"),CONCATENATE("R",'Mapa final'!$A$11),"")</f>
        <v/>
      </c>
      <c r="AA34" s="348"/>
      <c r="AB34" s="332" t="str">
        <f>IF(AND('Mapa final'!$L$11="Muy Alta",'Mapa final'!$P$11="Leve"),CONCATENATE("R",'Mapa final'!$A$11),"")</f>
        <v/>
      </c>
      <c r="AC34" s="326"/>
      <c r="AD34" s="326" t="str">
        <f>IF(AND('Mapa final'!$L$11="Muy Alta",'Mapa final'!$P$11="Leve"),CONCATENATE("R",'Mapa final'!$A$11),"")</f>
        <v/>
      </c>
      <c r="AE34" s="326"/>
      <c r="AF34" s="326" t="str">
        <f>IF(AND('Mapa final'!$L$11="Muy Alta",'Mapa final'!$P$11="Leve"),CONCATENATE("R",'Mapa final'!$A$11),"")</f>
        <v/>
      </c>
      <c r="AG34" s="327"/>
      <c r="AH34" s="337" t="str">
        <f>IF(AND('Mapa final'!$L$11="Muy Alta",'Mapa final'!$P$11="Catastrófico"),CONCATENATE("R",'Mapa final'!$A$11),"")</f>
        <v/>
      </c>
      <c r="AI34" s="338"/>
      <c r="AJ34" s="338" t="str">
        <f>IF(AND('Mapa final'!$L$11="Muy Alta",'Mapa final'!$P$11="Catastrófico"),CONCATENATE("R",'Mapa final'!$A$11),"")</f>
        <v/>
      </c>
      <c r="AK34" s="338"/>
      <c r="AL34" s="338" t="str">
        <f>IF(AND('Mapa final'!$L$11="Muy Alta",'Mapa final'!$P$11="Catastrófico"),CONCATENATE("R",'Mapa final'!$A$11),"")</f>
        <v/>
      </c>
      <c r="AM34" s="339"/>
      <c r="AN34" s="64"/>
      <c r="AO34" s="311"/>
      <c r="AP34" s="312"/>
      <c r="AQ34" s="312"/>
      <c r="AR34" s="312"/>
      <c r="AS34" s="312"/>
      <c r="AT34" s="313"/>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row>
    <row r="35" spans="1:80" ht="15" customHeight="1" x14ac:dyDescent="0.25">
      <c r="A35" s="64"/>
      <c r="B35" s="279"/>
      <c r="C35" s="279"/>
      <c r="D35" s="280"/>
      <c r="E35" s="320"/>
      <c r="F35" s="321"/>
      <c r="G35" s="321"/>
      <c r="H35" s="321"/>
      <c r="I35" s="321"/>
      <c r="J35" s="357"/>
      <c r="K35" s="355"/>
      <c r="L35" s="355"/>
      <c r="M35" s="355"/>
      <c r="N35" s="355"/>
      <c r="O35" s="356"/>
      <c r="P35" s="347"/>
      <c r="Q35" s="347"/>
      <c r="R35" s="347"/>
      <c r="S35" s="347"/>
      <c r="T35" s="347"/>
      <c r="U35" s="348"/>
      <c r="V35" s="346"/>
      <c r="W35" s="347"/>
      <c r="X35" s="347"/>
      <c r="Y35" s="347"/>
      <c r="Z35" s="347"/>
      <c r="AA35" s="348"/>
      <c r="AB35" s="332"/>
      <c r="AC35" s="326"/>
      <c r="AD35" s="326"/>
      <c r="AE35" s="326"/>
      <c r="AF35" s="326"/>
      <c r="AG35" s="327"/>
      <c r="AH35" s="337"/>
      <c r="AI35" s="338"/>
      <c r="AJ35" s="338"/>
      <c r="AK35" s="338"/>
      <c r="AL35" s="338"/>
      <c r="AM35" s="339"/>
      <c r="AN35" s="64"/>
      <c r="AO35" s="311"/>
      <c r="AP35" s="312"/>
      <c r="AQ35" s="312"/>
      <c r="AR35" s="312"/>
      <c r="AS35" s="312"/>
      <c r="AT35" s="313"/>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row>
    <row r="36" spans="1:80" ht="15" customHeight="1" x14ac:dyDescent="0.25">
      <c r="A36" s="64"/>
      <c r="B36" s="279"/>
      <c r="C36" s="279"/>
      <c r="D36" s="280"/>
      <c r="E36" s="320"/>
      <c r="F36" s="321"/>
      <c r="G36" s="321"/>
      <c r="H36" s="321"/>
      <c r="I36" s="321"/>
      <c r="J36" s="357" t="str">
        <f>IF(AND('Mapa final'!$L$11="Baja",'Mapa final'!$P$11="Leve"),CONCATENATE("R",'Mapa final'!$A$11),"")</f>
        <v/>
      </c>
      <c r="K36" s="355"/>
      <c r="L36" s="355" t="str">
        <f>IF(AND('Mapa final'!$L$11="Baja",'Mapa final'!$P$11="Leve"),CONCATENATE("R",'Mapa final'!$A$11),"")</f>
        <v/>
      </c>
      <c r="M36" s="355"/>
      <c r="N36" s="355" t="str">
        <f>IF(AND('Mapa final'!$L$11="Baja",'Mapa final'!$P$11="Leve"),CONCATENATE("R",'Mapa final'!$A$11),"")</f>
        <v/>
      </c>
      <c r="O36" s="356"/>
      <c r="P36" s="347" t="str">
        <f>IF(AND('Mapa final'!$L$11="Alta",'Mapa final'!$P$11="Leve"),CONCATENATE("R",'Mapa final'!$A$11),"")</f>
        <v/>
      </c>
      <c r="Q36" s="347"/>
      <c r="R36" s="347" t="str">
        <f>IF(AND('Mapa final'!$L$11="Alta",'Mapa final'!$P$11="Leve"),CONCATENATE("R",'Mapa final'!$A$11),"")</f>
        <v/>
      </c>
      <c r="S36" s="347"/>
      <c r="T36" s="347" t="str">
        <f>IF(AND('Mapa final'!$L$11="Alta",'Mapa final'!$P$11="Leve"),CONCATENATE("R",'Mapa final'!$A$11),"")</f>
        <v/>
      </c>
      <c r="U36" s="348"/>
      <c r="V36" s="346" t="str">
        <f>IF(AND('Mapa final'!$L$11="Alta",'Mapa final'!$P$11="Leve"),CONCATENATE("R",'Mapa final'!$A$11),"")</f>
        <v/>
      </c>
      <c r="W36" s="347"/>
      <c r="X36" s="347" t="str">
        <f>IF(AND('Mapa final'!$L$11="Alta",'Mapa final'!$P$11="Leve"),CONCATENATE("R",'Mapa final'!$A$11),"")</f>
        <v/>
      </c>
      <c r="Y36" s="347"/>
      <c r="Z36" s="347" t="str">
        <f>IF(AND('Mapa final'!$L$11="Alta",'Mapa final'!$P$11="Leve"),CONCATENATE("R",'Mapa final'!$A$11),"")</f>
        <v/>
      </c>
      <c r="AA36" s="348"/>
      <c r="AB36" s="332" t="str">
        <f>IF(AND('Mapa final'!$L$11="Muy Alta",'Mapa final'!$P$11="Leve"),CONCATENATE("R",'Mapa final'!$A$11),"")</f>
        <v/>
      </c>
      <c r="AC36" s="326"/>
      <c r="AD36" s="326" t="str">
        <f>IF(AND('Mapa final'!$L$11="Muy Alta",'Mapa final'!$P$11="Leve"),CONCATENATE("R",'Mapa final'!$A$11),"")</f>
        <v/>
      </c>
      <c r="AE36" s="326"/>
      <c r="AF36" s="326" t="str">
        <f>IF(AND('Mapa final'!$L$11="Muy Alta",'Mapa final'!$P$11="Leve"),CONCATENATE("R",'Mapa final'!$A$11),"")</f>
        <v/>
      </c>
      <c r="AG36" s="327"/>
      <c r="AH36" s="337" t="str">
        <f>IF(AND('Mapa final'!$L$11="Muy Alta",'Mapa final'!$P$11="Catastrófico"),CONCATENATE("R",'Mapa final'!$A$11),"")</f>
        <v/>
      </c>
      <c r="AI36" s="338"/>
      <c r="AJ36" s="338" t="str">
        <f>IF(AND('Mapa final'!$L$11="Muy Alta",'Mapa final'!$P$11="Catastrófico"),CONCATENATE("R",'Mapa final'!$A$11),"")</f>
        <v/>
      </c>
      <c r="AK36" s="338"/>
      <c r="AL36" s="338" t="str">
        <f>IF(AND('Mapa final'!$L$11="Muy Alta",'Mapa final'!$P$11="Catastrófico"),CONCATENATE("R",'Mapa final'!$A$11),"")</f>
        <v/>
      </c>
      <c r="AM36" s="339"/>
      <c r="AN36" s="64"/>
      <c r="AO36" s="311"/>
      <c r="AP36" s="312"/>
      <c r="AQ36" s="312"/>
      <c r="AR36" s="312"/>
      <c r="AS36" s="312"/>
      <c r="AT36" s="313"/>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row>
    <row r="37" spans="1:80" ht="15.75" customHeight="1" thickBot="1" x14ac:dyDescent="0.3">
      <c r="A37" s="64"/>
      <c r="B37" s="279"/>
      <c r="C37" s="279"/>
      <c r="D37" s="280"/>
      <c r="E37" s="323"/>
      <c r="F37" s="324"/>
      <c r="G37" s="324"/>
      <c r="H37" s="324"/>
      <c r="I37" s="324"/>
      <c r="J37" s="358"/>
      <c r="K37" s="359"/>
      <c r="L37" s="359"/>
      <c r="M37" s="359"/>
      <c r="N37" s="359"/>
      <c r="O37" s="360"/>
      <c r="P37" s="350"/>
      <c r="Q37" s="350"/>
      <c r="R37" s="350"/>
      <c r="S37" s="350"/>
      <c r="T37" s="350"/>
      <c r="U37" s="351"/>
      <c r="V37" s="349"/>
      <c r="W37" s="350"/>
      <c r="X37" s="350"/>
      <c r="Y37" s="350"/>
      <c r="Z37" s="350"/>
      <c r="AA37" s="351"/>
      <c r="AB37" s="336"/>
      <c r="AC37" s="328"/>
      <c r="AD37" s="328"/>
      <c r="AE37" s="328"/>
      <c r="AF37" s="328"/>
      <c r="AG37" s="329"/>
      <c r="AH37" s="340"/>
      <c r="AI37" s="341"/>
      <c r="AJ37" s="341"/>
      <c r="AK37" s="341"/>
      <c r="AL37" s="341"/>
      <c r="AM37" s="342"/>
      <c r="AN37" s="64"/>
      <c r="AO37" s="314"/>
      <c r="AP37" s="315"/>
      <c r="AQ37" s="315"/>
      <c r="AR37" s="315"/>
      <c r="AS37" s="315"/>
      <c r="AT37" s="316"/>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row>
    <row r="38" spans="1:80" ht="15" customHeight="1" x14ac:dyDescent="0.25">
      <c r="A38" s="64"/>
      <c r="B38" s="279"/>
      <c r="C38" s="279"/>
      <c r="D38" s="280"/>
      <c r="E38" s="317" t="s">
        <v>112</v>
      </c>
      <c r="F38" s="318"/>
      <c r="G38" s="318"/>
      <c r="H38" s="318"/>
      <c r="I38" s="319"/>
      <c r="J38" s="361" t="str">
        <f>IF(AND('Mapa final'!$L$11="Baja",'Mapa final'!$P$11="Leve"),CONCATENATE("R",'Mapa final'!$A$11),"")</f>
        <v/>
      </c>
      <c r="K38" s="362"/>
      <c r="L38" s="362" t="str">
        <f>IF(AND('Mapa final'!$L$11="Baja",'Mapa final'!$P$11="Leve"),CONCATENATE("R",'Mapa final'!$A$11),"")</f>
        <v/>
      </c>
      <c r="M38" s="362"/>
      <c r="N38" s="362" t="str">
        <f>IF(AND('Mapa final'!$L$11="Baja",'Mapa final'!$P$11="Leve"),CONCATENATE("R",'Mapa final'!$A$11),"")</f>
        <v/>
      </c>
      <c r="O38" s="363"/>
      <c r="P38" s="361" t="str">
        <f>IF(AND('Mapa final'!$L$11="Baja",'Mapa final'!$P$11="Leve"),CONCATENATE("R",'Mapa final'!$A$11),"")</f>
        <v/>
      </c>
      <c r="Q38" s="362"/>
      <c r="R38" s="362" t="str">
        <f>IF(AND('Mapa final'!$L$11="Baja",'Mapa final'!$P$11="Leve"),CONCATENATE("R",'Mapa final'!$A$11),"")</f>
        <v/>
      </c>
      <c r="S38" s="362"/>
      <c r="T38" s="362" t="str">
        <f>IF(AND('Mapa final'!$L$11="Baja",'Mapa final'!$P$11="Leve"),CONCATENATE("R",'Mapa final'!$A$11),"")</f>
        <v/>
      </c>
      <c r="U38" s="363"/>
      <c r="V38" s="352" t="str">
        <f>IF(AND('Mapa final'!$L$11="Alta",'Mapa final'!$P$11="Leve"),CONCATENATE("R",'Mapa final'!$A$11),"")</f>
        <v/>
      </c>
      <c r="W38" s="353"/>
      <c r="X38" s="353" t="str">
        <f>IF(AND('Mapa final'!$L$11="Alta",'Mapa final'!$P$11="Leve"),CONCATENATE("R",'Mapa final'!$A$11),"")</f>
        <v/>
      </c>
      <c r="Y38" s="353"/>
      <c r="Z38" s="353" t="str">
        <f>IF(AND('Mapa final'!$L$11="Alta",'Mapa final'!$P$11="Leve"),CONCATENATE("R",'Mapa final'!$A$11),"")</f>
        <v/>
      </c>
      <c r="AA38" s="354"/>
      <c r="AB38" s="330" t="str">
        <f>IF(AND('Mapa final'!$L$11="Muy Alta",'Mapa final'!$P$11="Leve"),CONCATENATE("R",'Mapa final'!$A$11),"")</f>
        <v/>
      </c>
      <c r="AC38" s="331"/>
      <c r="AD38" s="331" t="str">
        <f>IF(AND('Mapa final'!$L$11="Muy Alta",'Mapa final'!$P$11="Leve"),CONCATENATE("R",'Mapa final'!$A$11),"")</f>
        <v/>
      </c>
      <c r="AE38" s="331"/>
      <c r="AF38" s="331" t="str">
        <f>IF(AND('Mapa final'!$L$11="Muy Alta",'Mapa final'!$P$11="Leve"),CONCATENATE("R",'Mapa final'!$A$11),"")</f>
        <v/>
      </c>
      <c r="AG38" s="333"/>
      <c r="AH38" s="343" t="str">
        <f>IF(AND('Mapa final'!$L$11="Muy Alta",'Mapa final'!$P$11="Catastrófico"),CONCATENATE("R",'Mapa final'!$A$11),"")</f>
        <v/>
      </c>
      <c r="AI38" s="344"/>
      <c r="AJ38" s="344" t="str">
        <f>IF(AND('Mapa final'!$L$11="Muy Alta",'Mapa final'!$P$11="Catastrófico"),CONCATENATE("R",'Mapa final'!$A$11),"")</f>
        <v/>
      </c>
      <c r="AK38" s="344"/>
      <c r="AL38" s="344" t="str">
        <f>IF(AND('Mapa final'!$L$11="Muy Alta",'Mapa final'!$P$11="Catastrófico"),CONCATENATE("R",'Mapa final'!$A$11),"")</f>
        <v/>
      </c>
      <c r="AM38" s="345"/>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row>
    <row r="39" spans="1:80" ht="15" customHeight="1" x14ac:dyDescent="0.25">
      <c r="A39" s="64"/>
      <c r="B39" s="279"/>
      <c r="C39" s="279"/>
      <c r="D39" s="280"/>
      <c r="E39" s="320"/>
      <c r="F39" s="321"/>
      <c r="G39" s="321"/>
      <c r="H39" s="321"/>
      <c r="I39" s="322"/>
      <c r="J39" s="357"/>
      <c r="K39" s="355"/>
      <c r="L39" s="355"/>
      <c r="M39" s="355"/>
      <c r="N39" s="355"/>
      <c r="O39" s="356"/>
      <c r="P39" s="357"/>
      <c r="Q39" s="355"/>
      <c r="R39" s="355"/>
      <c r="S39" s="355"/>
      <c r="T39" s="355"/>
      <c r="U39" s="356"/>
      <c r="V39" s="346"/>
      <c r="W39" s="347"/>
      <c r="X39" s="347"/>
      <c r="Y39" s="347"/>
      <c r="Z39" s="347"/>
      <c r="AA39" s="348"/>
      <c r="AB39" s="332"/>
      <c r="AC39" s="326"/>
      <c r="AD39" s="326"/>
      <c r="AE39" s="326"/>
      <c r="AF39" s="326"/>
      <c r="AG39" s="327"/>
      <c r="AH39" s="337"/>
      <c r="AI39" s="338"/>
      <c r="AJ39" s="338"/>
      <c r="AK39" s="338"/>
      <c r="AL39" s="338"/>
      <c r="AM39" s="339"/>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row>
    <row r="40" spans="1:80" ht="15" customHeight="1" x14ac:dyDescent="0.25">
      <c r="A40" s="64"/>
      <c r="B40" s="279"/>
      <c r="C40" s="279"/>
      <c r="D40" s="280"/>
      <c r="E40" s="320"/>
      <c r="F40" s="321"/>
      <c r="G40" s="321"/>
      <c r="H40" s="321"/>
      <c r="I40" s="322"/>
      <c r="J40" s="357" t="str">
        <f>IF(AND('Mapa final'!$L$11="Baja",'Mapa final'!$P$11="Leve"),CONCATENATE("R",'Mapa final'!$A$11),"")</f>
        <v/>
      </c>
      <c r="K40" s="355"/>
      <c r="L40" s="355" t="str">
        <f>IF(AND('Mapa final'!$L$11="Baja",'Mapa final'!$P$11="Leve"),CONCATENATE("R",'Mapa final'!$A$11),"")</f>
        <v/>
      </c>
      <c r="M40" s="355"/>
      <c r="N40" s="355" t="str">
        <f>IF(AND('Mapa final'!$L$11="Baja",'Mapa final'!$P$11="Leve"),CONCATENATE("R",'Mapa final'!$A$11),"")</f>
        <v/>
      </c>
      <c r="O40" s="356"/>
      <c r="P40" s="357" t="str">
        <f>IF(AND('Mapa final'!$L$11="Baja",'Mapa final'!$P$11="Leve"),CONCATENATE("R",'Mapa final'!$A$11),"")</f>
        <v/>
      </c>
      <c r="Q40" s="355"/>
      <c r="R40" s="355" t="str">
        <f>IF(AND('Mapa final'!$L$11="Baja",'Mapa final'!$P$11="Leve"),CONCATENATE("R",'Mapa final'!$A$11),"")</f>
        <v/>
      </c>
      <c r="S40" s="355"/>
      <c r="T40" s="355" t="str">
        <f>IF(AND('Mapa final'!$L$11="Baja",'Mapa final'!$P$11="Leve"),CONCATENATE("R",'Mapa final'!$A$11),"")</f>
        <v/>
      </c>
      <c r="U40" s="356"/>
      <c r="V40" s="346" t="str">
        <f>IF(AND('Mapa final'!$L$11="Alta",'Mapa final'!$P$11="Leve"),CONCATENATE("R",'Mapa final'!$A$11),"")</f>
        <v/>
      </c>
      <c r="W40" s="347"/>
      <c r="X40" s="347" t="str">
        <f>IF(AND('Mapa final'!$L$11="Alta",'Mapa final'!$P$11="Leve"),CONCATENATE("R",'Mapa final'!$A$11),"")</f>
        <v/>
      </c>
      <c r="Y40" s="347"/>
      <c r="Z40" s="347" t="str">
        <f>IF(AND('Mapa final'!$L$11="Alta",'Mapa final'!$P$11="Leve"),CONCATENATE("R",'Mapa final'!$A$11),"")</f>
        <v/>
      </c>
      <c r="AA40" s="348"/>
      <c r="AB40" s="332" t="str">
        <f>IF(AND('Mapa final'!$L$11="Muy Alta",'Mapa final'!$P$11="Leve"),CONCATENATE("R",'Mapa final'!$A$11),"")</f>
        <v/>
      </c>
      <c r="AC40" s="326"/>
      <c r="AD40" s="326" t="str">
        <f>IF(AND('Mapa final'!$L$11="Muy Alta",'Mapa final'!$P$11="Leve"),CONCATENATE("R",'Mapa final'!$A$11),"")</f>
        <v/>
      </c>
      <c r="AE40" s="326"/>
      <c r="AF40" s="326" t="str">
        <f>IF(AND('Mapa final'!$L$11="Muy Alta",'Mapa final'!$P$11="Leve"),CONCATENATE("R",'Mapa final'!$A$11),"")</f>
        <v/>
      </c>
      <c r="AG40" s="327"/>
      <c r="AH40" s="337" t="str">
        <f>IF(AND('Mapa final'!$L$11="Muy Alta",'Mapa final'!$P$11="Catastrófico"),CONCATENATE("R",'Mapa final'!$A$11),"")</f>
        <v/>
      </c>
      <c r="AI40" s="338"/>
      <c r="AJ40" s="338" t="str">
        <f>IF(AND('Mapa final'!$L$11="Muy Alta",'Mapa final'!$P$11="Catastrófico"),CONCATENATE("R",'Mapa final'!$A$11),"")</f>
        <v/>
      </c>
      <c r="AK40" s="338"/>
      <c r="AL40" s="338" t="str">
        <f>IF(AND('Mapa final'!$L$11="Muy Alta",'Mapa final'!$P$11="Catastrófico"),CONCATENATE("R",'Mapa final'!$A$11),"")</f>
        <v/>
      </c>
      <c r="AM40" s="339"/>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row>
    <row r="41" spans="1:80" ht="15" customHeight="1" x14ac:dyDescent="0.25">
      <c r="A41" s="64"/>
      <c r="B41" s="279"/>
      <c r="C41" s="279"/>
      <c r="D41" s="280"/>
      <c r="E41" s="320"/>
      <c r="F41" s="321"/>
      <c r="G41" s="321"/>
      <c r="H41" s="321"/>
      <c r="I41" s="322"/>
      <c r="J41" s="357"/>
      <c r="K41" s="355"/>
      <c r="L41" s="355"/>
      <c r="M41" s="355"/>
      <c r="N41" s="355"/>
      <c r="O41" s="356"/>
      <c r="P41" s="357"/>
      <c r="Q41" s="355"/>
      <c r="R41" s="355"/>
      <c r="S41" s="355"/>
      <c r="T41" s="355"/>
      <c r="U41" s="356"/>
      <c r="V41" s="346"/>
      <c r="W41" s="347"/>
      <c r="X41" s="347"/>
      <c r="Y41" s="347"/>
      <c r="Z41" s="347"/>
      <c r="AA41" s="348"/>
      <c r="AB41" s="332"/>
      <c r="AC41" s="326"/>
      <c r="AD41" s="326"/>
      <c r="AE41" s="326"/>
      <c r="AF41" s="326"/>
      <c r="AG41" s="327"/>
      <c r="AH41" s="337"/>
      <c r="AI41" s="338"/>
      <c r="AJ41" s="338"/>
      <c r="AK41" s="338"/>
      <c r="AL41" s="338"/>
      <c r="AM41" s="339"/>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row>
    <row r="42" spans="1:80" ht="15" customHeight="1" x14ac:dyDescent="0.25">
      <c r="A42" s="64"/>
      <c r="B42" s="279"/>
      <c r="C42" s="279"/>
      <c r="D42" s="280"/>
      <c r="E42" s="320"/>
      <c r="F42" s="321"/>
      <c r="G42" s="321"/>
      <c r="H42" s="321"/>
      <c r="I42" s="322"/>
      <c r="J42" s="357" t="str">
        <f>IF(AND('Mapa final'!$L$11="Baja",'Mapa final'!$P$11="Leve"),CONCATENATE("R",'Mapa final'!$A$11),"")</f>
        <v/>
      </c>
      <c r="K42" s="355"/>
      <c r="L42" s="355" t="str">
        <f>IF(AND('Mapa final'!$L$11="Baja",'Mapa final'!$P$11="Leve"),CONCATENATE("R",'Mapa final'!$A$11),"")</f>
        <v/>
      </c>
      <c r="M42" s="355"/>
      <c r="N42" s="355" t="str">
        <f>IF(AND('Mapa final'!$L$11="Baja",'Mapa final'!$P$11="Leve"),CONCATENATE("R",'Mapa final'!$A$11),"")</f>
        <v/>
      </c>
      <c r="O42" s="356"/>
      <c r="P42" s="357" t="str">
        <f>IF(AND('Mapa final'!$L$11="Baja",'Mapa final'!$P$11="Leve"),CONCATENATE("R",'Mapa final'!$A$11),"")</f>
        <v/>
      </c>
      <c r="Q42" s="355"/>
      <c r="R42" s="355" t="str">
        <f>IF(AND('Mapa final'!$L$11="Baja",'Mapa final'!$P$11="Leve"),CONCATENATE("R",'Mapa final'!$A$11),"")</f>
        <v/>
      </c>
      <c r="S42" s="355"/>
      <c r="T42" s="355" t="str">
        <f>IF(AND('Mapa final'!$L$11="Baja",'Mapa final'!$P$11="Leve"),CONCATENATE("R",'Mapa final'!$A$11),"")</f>
        <v/>
      </c>
      <c r="U42" s="356"/>
      <c r="V42" s="346" t="str">
        <f>IF(AND('Mapa final'!$L$11="Alta",'Mapa final'!$P$11="Leve"),CONCATENATE("R",'Mapa final'!$A$11),"")</f>
        <v/>
      </c>
      <c r="W42" s="347"/>
      <c r="X42" s="347" t="str">
        <f>IF(AND('Mapa final'!$L$11="Alta",'Mapa final'!$P$11="Leve"),CONCATENATE("R",'Mapa final'!$A$11),"")</f>
        <v/>
      </c>
      <c r="Y42" s="347"/>
      <c r="Z42" s="347" t="str">
        <f>IF(AND('Mapa final'!$L$11="Alta",'Mapa final'!$P$11="Leve"),CONCATENATE("R",'Mapa final'!$A$11),"")</f>
        <v/>
      </c>
      <c r="AA42" s="348"/>
      <c r="AB42" s="332" t="str">
        <f>IF(AND('Mapa final'!$L$11="Muy Alta",'Mapa final'!$P$11="Leve"),CONCATENATE("R",'Mapa final'!$A$11),"")</f>
        <v/>
      </c>
      <c r="AC42" s="326"/>
      <c r="AD42" s="326" t="str">
        <f>IF(AND('Mapa final'!$L$11="Muy Alta",'Mapa final'!$P$11="Leve"),CONCATENATE("R",'Mapa final'!$A$11),"")</f>
        <v/>
      </c>
      <c r="AE42" s="326"/>
      <c r="AF42" s="326" t="str">
        <f>IF(AND('Mapa final'!$L$11="Muy Alta",'Mapa final'!$P$11="Leve"),CONCATENATE("R",'Mapa final'!$A$11),"")</f>
        <v/>
      </c>
      <c r="AG42" s="327"/>
      <c r="AH42" s="337" t="str">
        <f>IF(AND('Mapa final'!$L$11="Muy Alta",'Mapa final'!$P$11="Catastrófico"),CONCATENATE("R",'Mapa final'!$A$11),"")</f>
        <v/>
      </c>
      <c r="AI42" s="338"/>
      <c r="AJ42" s="338" t="str">
        <f>IF(AND('Mapa final'!$L$11="Muy Alta",'Mapa final'!$P$11="Catastrófico"),CONCATENATE("R",'Mapa final'!$A$11),"")</f>
        <v/>
      </c>
      <c r="AK42" s="338"/>
      <c r="AL42" s="338" t="str">
        <f>IF(AND('Mapa final'!$L$11="Muy Alta",'Mapa final'!$P$11="Catastrófico"),CONCATENATE("R",'Mapa final'!$A$11),"")</f>
        <v/>
      </c>
      <c r="AM42" s="339"/>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row>
    <row r="43" spans="1:80" ht="15" customHeight="1" x14ac:dyDescent="0.25">
      <c r="A43" s="64"/>
      <c r="B43" s="279"/>
      <c r="C43" s="279"/>
      <c r="D43" s="280"/>
      <c r="E43" s="320"/>
      <c r="F43" s="321"/>
      <c r="G43" s="321"/>
      <c r="H43" s="321"/>
      <c r="I43" s="322"/>
      <c r="J43" s="357"/>
      <c r="K43" s="355"/>
      <c r="L43" s="355"/>
      <c r="M43" s="355"/>
      <c r="N43" s="355"/>
      <c r="O43" s="356"/>
      <c r="P43" s="357"/>
      <c r="Q43" s="355"/>
      <c r="R43" s="355"/>
      <c r="S43" s="355"/>
      <c r="T43" s="355"/>
      <c r="U43" s="356"/>
      <c r="V43" s="346"/>
      <c r="W43" s="347"/>
      <c r="X43" s="347"/>
      <c r="Y43" s="347"/>
      <c r="Z43" s="347"/>
      <c r="AA43" s="348"/>
      <c r="AB43" s="332"/>
      <c r="AC43" s="326"/>
      <c r="AD43" s="326"/>
      <c r="AE43" s="326"/>
      <c r="AF43" s="326"/>
      <c r="AG43" s="327"/>
      <c r="AH43" s="337"/>
      <c r="AI43" s="338"/>
      <c r="AJ43" s="338"/>
      <c r="AK43" s="338"/>
      <c r="AL43" s="338"/>
      <c r="AM43" s="339"/>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row>
    <row r="44" spans="1:80" ht="15" customHeight="1" x14ac:dyDescent="0.25">
      <c r="A44" s="64"/>
      <c r="B44" s="279"/>
      <c r="C44" s="279"/>
      <c r="D44" s="280"/>
      <c r="E44" s="320"/>
      <c r="F44" s="321"/>
      <c r="G44" s="321"/>
      <c r="H44" s="321"/>
      <c r="I44" s="322"/>
      <c r="J44" s="357" t="str">
        <f>IF(AND('Mapa final'!$L$11="Baja",'Mapa final'!$P$11="Leve"),CONCATENATE("R",'Mapa final'!$A$11),"")</f>
        <v/>
      </c>
      <c r="K44" s="355"/>
      <c r="L44" s="355" t="str">
        <f>IF(AND('Mapa final'!$L$11="Baja",'Mapa final'!$P$11="Leve"),CONCATENATE("R",'Mapa final'!$A$11),"")</f>
        <v/>
      </c>
      <c r="M44" s="355"/>
      <c r="N44" s="355" t="str">
        <f>IF(AND('Mapa final'!$L$11="Baja",'Mapa final'!$P$11="Leve"),CONCATENATE("R",'Mapa final'!$A$11),"")</f>
        <v/>
      </c>
      <c r="O44" s="356"/>
      <c r="P44" s="357" t="str">
        <f>IF(AND('Mapa final'!$L$11="Baja",'Mapa final'!$P$11="Leve"),CONCATENATE("R",'Mapa final'!$A$11),"")</f>
        <v/>
      </c>
      <c r="Q44" s="355"/>
      <c r="R44" s="355" t="str">
        <f>IF(AND('Mapa final'!$L$11="Baja",'Mapa final'!$P$11="Leve"),CONCATENATE("R",'Mapa final'!$A$11),"")</f>
        <v/>
      </c>
      <c r="S44" s="355"/>
      <c r="T44" s="355" t="str">
        <f>IF(AND('Mapa final'!$L$11="Baja",'Mapa final'!$P$11="Leve"),CONCATENATE("R",'Mapa final'!$A$11),"")</f>
        <v/>
      </c>
      <c r="U44" s="356"/>
      <c r="V44" s="346" t="str">
        <f>IF(AND('Mapa final'!$L$11="Alta",'Mapa final'!$P$11="Leve"),CONCATENATE("R",'Mapa final'!$A$11),"")</f>
        <v/>
      </c>
      <c r="W44" s="347"/>
      <c r="X44" s="347" t="str">
        <f>IF(AND('Mapa final'!$L$11="Alta",'Mapa final'!$P$11="Leve"),CONCATENATE("R",'Mapa final'!$A$11),"")</f>
        <v/>
      </c>
      <c r="Y44" s="347"/>
      <c r="Z44" s="347" t="str">
        <f>IF(AND('Mapa final'!$L$11="Alta",'Mapa final'!$P$11="Leve"),CONCATENATE("R",'Mapa final'!$A$11),"")</f>
        <v/>
      </c>
      <c r="AA44" s="348"/>
      <c r="AB44" s="332" t="str">
        <f>IF(AND('Mapa final'!$L$11="Muy Alta",'Mapa final'!$P$11="Leve"),CONCATENATE("R",'Mapa final'!$A$11),"")</f>
        <v/>
      </c>
      <c r="AC44" s="326"/>
      <c r="AD44" s="326" t="str">
        <f>IF(AND('Mapa final'!$L$11="Muy Alta",'Mapa final'!$P$11="Leve"),CONCATENATE("R",'Mapa final'!$A$11),"")</f>
        <v/>
      </c>
      <c r="AE44" s="326"/>
      <c r="AF44" s="326" t="str">
        <f>IF(AND('Mapa final'!$L$11="Muy Alta",'Mapa final'!$P$11="Leve"),CONCATENATE("R",'Mapa final'!$A$11),"")</f>
        <v/>
      </c>
      <c r="AG44" s="327"/>
      <c r="AH44" s="337" t="str">
        <f>IF(AND('Mapa final'!$L$11="Muy Alta",'Mapa final'!$P$11="Catastrófico"),CONCATENATE("R",'Mapa final'!$A$11),"")</f>
        <v/>
      </c>
      <c r="AI44" s="338"/>
      <c r="AJ44" s="338" t="str">
        <f>IF(AND('Mapa final'!$L$11="Muy Alta",'Mapa final'!$P$11="Catastrófico"),CONCATENATE("R",'Mapa final'!$A$11),"")</f>
        <v/>
      </c>
      <c r="AK44" s="338"/>
      <c r="AL44" s="338" t="str">
        <f>IF(AND('Mapa final'!$L$11="Muy Alta",'Mapa final'!$P$11="Catastrófico"),CONCATENATE("R",'Mapa final'!$A$11),"")</f>
        <v/>
      </c>
      <c r="AM44" s="339"/>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row>
    <row r="45" spans="1:80" ht="15.75" customHeight="1" thickBot="1" x14ac:dyDescent="0.3">
      <c r="A45" s="64"/>
      <c r="B45" s="279"/>
      <c r="C45" s="279"/>
      <c r="D45" s="280"/>
      <c r="E45" s="323"/>
      <c r="F45" s="324"/>
      <c r="G45" s="324"/>
      <c r="H45" s="324"/>
      <c r="I45" s="325"/>
      <c r="J45" s="358"/>
      <c r="K45" s="359"/>
      <c r="L45" s="359"/>
      <c r="M45" s="359"/>
      <c r="N45" s="359"/>
      <c r="O45" s="360"/>
      <c r="P45" s="358"/>
      <c r="Q45" s="359"/>
      <c r="R45" s="359"/>
      <c r="S45" s="359"/>
      <c r="T45" s="359"/>
      <c r="U45" s="360"/>
      <c r="V45" s="349"/>
      <c r="W45" s="350"/>
      <c r="X45" s="350"/>
      <c r="Y45" s="350"/>
      <c r="Z45" s="350"/>
      <c r="AA45" s="351"/>
      <c r="AB45" s="336"/>
      <c r="AC45" s="328"/>
      <c r="AD45" s="328"/>
      <c r="AE45" s="328"/>
      <c r="AF45" s="328"/>
      <c r="AG45" s="329"/>
      <c r="AH45" s="340"/>
      <c r="AI45" s="341"/>
      <c r="AJ45" s="341"/>
      <c r="AK45" s="341"/>
      <c r="AL45" s="341"/>
      <c r="AM45" s="342"/>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row>
    <row r="46" spans="1:80" x14ac:dyDescent="0.25">
      <c r="A46" s="64"/>
      <c r="B46" s="64"/>
      <c r="C46" s="64"/>
      <c r="D46" s="64"/>
      <c r="E46" s="64"/>
      <c r="F46" s="64"/>
      <c r="G46" s="64"/>
      <c r="H46" s="64"/>
      <c r="I46" s="64"/>
      <c r="J46" s="317" t="s">
        <v>111</v>
      </c>
      <c r="K46" s="318"/>
      <c r="L46" s="318"/>
      <c r="M46" s="318"/>
      <c r="N46" s="318"/>
      <c r="O46" s="319"/>
      <c r="P46" s="317" t="s">
        <v>110</v>
      </c>
      <c r="Q46" s="318"/>
      <c r="R46" s="318"/>
      <c r="S46" s="318"/>
      <c r="T46" s="318"/>
      <c r="U46" s="319"/>
      <c r="V46" s="317" t="s">
        <v>109</v>
      </c>
      <c r="W46" s="318"/>
      <c r="X46" s="318"/>
      <c r="Y46" s="318"/>
      <c r="Z46" s="318"/>
      <c r="AA46" s="319"/>
      <c r="AB46" s="317" t="s">
        <v>108</v>
      </c>
      <c r="AC46" s="335"/>
      <c r="AD46" s="318"/>
      <c r="AE46" s="318"/>
      <c r="AF46" s="318"/>
      <c r="AG46" s="319"/>
      <c r="AH46" s="317" t="s">
        <v>107</v>
      </c>
      <c r="AI46" s="318"/>
      <c r="AJ46" s="318"/>
      <c r="AK46" s="318"/>
      <c r="AL46" s="318"/>
      <c r="AM46" s="319"/>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x14ac:dyDescent="0.25">
      <c r="A47" s="64"/>
      <c r="B47" s="64"/>
      <c r="C47" s="64"/>
      <c r="D47" s="64"/>
      <c r="E47" s="64"/>
      <c r="F47" s="64"/>
      <c r="G47" s="64"/>
      <c r="H47" s="64"/>
      <c r="I47" s="64"/>
      <c r="J47" s="320"/>
      <c r="K47" s="321"/>
      <c r="L47" s="321"/>
      <c r="M47" s="321"/>
      <c r="N47" s="321"/>
      <c r="O47" s="322"/>
      <c r="P47" s="320"/>
      <c r="Q47" s="321"/>
      <c r="R47" s="321"/>
      <c r="S47" s="321"/>
      <c r="T47" s="321"/>
      <c r="U47" s="322"/>
      <c r="V47" s="320"/>
      <c r="W47" s="321"/>
      <c r="X47" s="321"/>
      <c r="Y47" s="321"/>
      <c r="Z47" s="321"/>
      <c r="AA47" s="322"/>
      <c r="AB47" s="320"/>
      <c r="AC47" s="321"/>
      <c r="AD47" s="321"/>
      <c r="AE47" s="321"/>
      <c r="AF47" s="321"/>
      <c r="AG47" s="322"/>
      <c r="AH47" s="320"/>
      <c r="AI47" s="321"/>
      <c r="AJ47" s="321"/>
      <c r="AK47" s="321"/>
      <c r="AL47" s="321"/>
      <c r="AM47" s="322"/>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x14ac:dyDescent="0.25">
      <c r="A48" s="64"/>
      <c r="B48" s="64"/>
      <c r="C48" s="64"/>
      <c r="D48" s="64"/>
      <c r="E48" s="64"/>
      <c r="F48" s="64"/>
      <c r="G48" s="64"/>
      <c r="H48" s="64"/>
      <c r="I48" s="64"/>
      <c r="J48" s="320"/>
      <c r="K48" s="321"/>
      <c r="L48" s="321"/>
      <c r="M48" s="321"/>
      <c r="N48" s="321"/>
      <c r="O48" s="322"/>
      <c r="P48" s="320"/>
      <c r="Q48" s="321"/>
      <c r="R48" s="321"/>
      <c r="S48" s="321"/>
      <c r="T48" s="321"/>
      <c r="U48" s="322"/>
      <c r="V48" s="320"/>
      <c r="W48" s="321"/>
      <c r="X48" s="321"/>
      <c r="Y48" s="321"/>
      <c r="Z48" s="321"/>
      <c r="AA48" s="322"/>
      <c r="AB48" s="320"/>
      <c r="AC48" s="321"/>
      <c r="AD48" s="321"/>
      <c r="AE48" s="321"/>
      <c r="AF48" s="321"/>
      <c r="AG48" s="322"/>
      <c r="AH48" s="320"/>
      <c r="AI48" s="321"/>
      <c r="AJ48" s="321"/>
      <c r="AK48" s="321"/>
      <c r="AL48" s="321"/>
      <c r="AM48" s="322"/>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x14ac:dyDescent="0.25">
      <c r="A49" s="64"/>
      <c r="B49" s="64"/>
      <c r="C49" s="64"/>
      <c r="D49" s="64"/>
      <c r="E49" s="64"/>
      <c r="F49" s="64"/>
      <c r="G49" s="64"/>
      <c r="H49" s="64"/>
      <c r="I49" s="64"/>
      <c r="J49" s="320"/>
      <c r="K49" s="321"/>
      <c r="L49" s="321"/>
      <c r="M49" s="321"/>
      <c r="N49" s="321"/>
      <c r="O49" s="322"/>
      <c r="P49" s="320"/>
      <c r="Q49" s="321"/>
      <c r="R49" s="321"/>
      <c r="S49" s="321"/>
      <c r="T49" s="321"/>
      <c r="U49" s="322"/>
      <c r="V49" s="320"/>
      <c r="W49" s="321"/>
      <c r="X49" s="321"/>
      <c r="Y49" s="321"/>
      <c r="Z49" s="321"/>
      <c r="AA49" s="322"/>
      <c r="AB49" s="320"/>
      <c r="AC49" s="321"/>
      <c r="AD49" s="321"/>
      <c r="AE49" s="321"/>
      <c r="AF49" s="321"/>
      <c r="AG49" s="322"/>
      <c r="AH49" s="320"/>
      <c r="AI49" s="321"/>
      <c r="AJ49" s="321"/>
      <c r="AK49" s="321"/>
      <c r="AL49" s="321"/>
      <c r="AM49" s="322"/>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x14ac:dyDescent="0.25">
      <c r="A50" s="64"/>
      <c r="B50" s="64"/>
      <c r="C50" s="64"/>
      <c r="D50" s="64"/>
      <c r="E50" s="64"/>
      <c r="F50" s="64"/>
      <c r="G50" s="64"/>
      <c r="H50" s="64"/>
      <c r="I50" s="64"/>
      <c r="J50" s="320"/>
      <c r="K50" s="321"/>
      <c r="L50" s="321"/>
      <c r="M50" s="321"/>
      <c r="N50" s="321"/>
      <c r="O50" s="322"/>
      <c r="P50" s="320"/>
      <c r="Q50" s="321"/>
      <c r="R50" s="321"/>
      <c r="S50" s="321"/>
      <c r="T50" s="321"/>
      <c r="U50" s="322"/>
      <c r="V50" s="320"/>
      <c r="W50" s="321"/>
      <c r="X50" s="321"/>
      <c r="Y50" s="321"/>
      <c r="Z50" s="321"/>
      <c r="AA50" s="322"/>
      <c r="AB50" s="320"/>
      <c r="AC50" s="321"/>
      <c r="AD50" s="321"/>
      <c r="AE50" s="321"/>
      <c r="AF50" s="321"/>
      <c r="AG50" s="322"/>
      <c r="AH50" s="320"/>
      <c r="AI50" s="321"/>
      <c r="AJ50" s="321"/>
      <c r="AK50" s="321"/>
      <c r="AL50" s="321"/>
      <c r="AM50" s="322"/>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75" thickBot="1" x14ac:dyDescent="0.3">
      <c r="A51" s="64"/>
      <c r="B51" s="64"/>
      <c r="C51" s="64"/>
      <c r="D51" s="64"/>
      <c r="E51" s="64"/>
      <c r="F51" s="64"/>
      <c r="G51" s="64"/>
      <c r="H51" s="64"/>
      <c r="I51" s="64"/>
      <c r="J51" s="323"/>
      <c r="K51" s="324"/>
      <c r="L51" s="324"/>
      <c r="M51" s="324"/>
      <c r="N51" s="324"/>
      <c r="O51" s="325"/>
      <c r="P51" s="323"/>
      <c r="Q51" s="324"/>
      <c r="R51" s="324"/>
      <c r="S51" s="324"/>
      <c r="T51" s="324"/>
      <c r="U51" s="325"/>
      <c r="V51" s="323"/>
      <c r="W51" s="324"/>
      <c r="X51" s="324"/>
      <c r="Y51" s="324"/>
      <c r="Z51" s="324"/>
      <c r="AA51" s="325"/>
      <c r="AB51" s="323"/>
      <c r="AC51" s="324"/>
      <c r="AD51" s="324"/>
      <c r="AE51" s="324"/>
      <c r="AF51" s="324"/>
      <c r="AG51" s="325"/>
      <c r="AH51" s="323"/>
      <c r="AI51" s="324"/>
      <c r="AJ51" s="324"/>
      <c r="AK51" s="324"/>
      <c r="AL51" s="324"/>
      <c r="AM51" s="325"/>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row>
    <row r="63" spans="1:80"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row>
    <row r="64" spans="1:80"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row>
    <row r="65" spans="1:8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row>
    <row r="66" spans="1:8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row>
    <row r="67" spans="1:8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row>
    <row r="68" spans="1:8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row>
    <row r="69" spans="1:8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row>
    <row r="70" spans="1:8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row>
    <row r="71" spans="1:8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row>
    <row r="72" spans="1:8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row>
    <row r="73" spans="1:8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row>
    <row r="74" spans="1:8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row>
    <row r="75" spans="1:8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row>
    <row r="76" spans="1:8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row>
    <row r="77" spans="1:8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row>
    <row r="78" spans="1:8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row>
    <row r="79" spans="1:8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row>
    <row r="80" spans="1:8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row>
    <row r="81" spans="1:63"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row>
    <row r="82" spans="1:63"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row>
    <row r="83" spans="1:63"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row>
    <row r="84" spans="1:63"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row>
    <row r="85" spans="1:63"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row>
    <row r="86" spans="1:63"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row>
    <row r="87" spans="1:63"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row>
    <row r="88" spans="1:63"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row>
    <row r="89" spans="1:63"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row>
    <row r="90" spans="1:63"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row>
    <row r="91" spans="1:63"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row>
    <row r="92" spans="1:63"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row>
    <row r="93" spans="1:63"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row>
    <row r="94" spans="1:63"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row>
    <row r="95" spans="1:63"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row>
    <row r="96" spans="1:63"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row>
    <row r="97" spans="1:63"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row>
    <row r="98" spans="1:63"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row>
    <row r="99" spans="1:63"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row>
    <row r="100" spans="1:63"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row>
    <row r="101" spans="1:63"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row>
    <row r="102" spans="1:63"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row>
    <row r="103" spans="1:63"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row>
    <row r="104" spans="1:63"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row>
    <row r="105" spans="1:63"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row>
    <row r="106" spans="1:63"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row>
    <row r="107" spans="1:63"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row>
    <row r="108" spans="1:63"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row>
    <row r="109" spans="1:63"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row>
    <row r="110" spans="1:63"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row>
    <row r="111" spans="1:63"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row>
    <row r="112" spans="1:63"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row>
    <row r="113" spans="1:63"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row>
    <row r="114" spans="1:63"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row>
    <row r="115" spans="1:63"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row>
    <row r="116" spans="1:63"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row>
    <row r="117" spans="1:63"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row>
    <row r="118" spans="1:63"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row>
    <row r="119" spans="1:63"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row>
    <row r="120" spans="1:63"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row>
    <row r="121" spans="1:63"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row>
    <row r="122" spans="1:63" x14ac:dyDescent="0.25">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row>
    <row r="123" spans="1:63" x14ac:dyDescent="0.2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row>
    <row r="124" spans="1:63" x14ac:dyDescent="0.25">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row>
    <row r="125" spans="1:63" x14ac:dyDescent="0.2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row>
    <row r="126" spans="1:63" x14ac:dyDescent="0.25">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row>
    <row r="127" spans="1:63" x14ac:dyDescent="0.25">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row>
    <row r="128" spans="1:63" x14ac:dyDescent="0.25">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row>
    <row r="129" spans="2:63" x14ac:dyDescent="0.25">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row>
    <row r="130" spans="2:63" x14ac:dyDescent="0.25">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row>
    <row r="131" spans="2:63" x14ac:dyDescent="0.25">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row>
    <row r="132" spans="2:63" x14ac:dyDescent="0.25">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row>
    <row r="133" spans="2:63" x14ac:dyDescent="0.2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row>
    <row r="134" spans="2:63" x14ac:dyDescent="0.25">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row>
    <row r="135" spans="2:63" x14ac:dyDescent="0.2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row>
    <row r="136" spans="2:63" x14ac:dyDescent="0.25">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row>
    <row r="137" spans="2:63" x14ac:dyDescent="0.25">
      <c r="B137" s="64"/>
      <c r="C137" s="64"/>
      <c r="D137" s="64"/>
      <c r="E137" s="64"/>
      <c r="F137" s="64"/>
      <c r="G137" s="64"/>
      <c r="H137" s="64"/>
      <c r="I137" s="64"/>
    </row>
    <row r="138" spans="2:63" x14ac:dyDescent="0.25">
      <c r="B138" s="64"/>
      <c r="C138" s="64"/>
      <c r="D138" s="64"/>
      <c r="E138" s="64"/>
      <c r="F138" s="64"/>
      <c r="G138" s="64"/>
      <c r="H138" s="64"/>
      <c r="I138" s="64"/>
    </row>
    <row r="139" spans="2:63" x14ac:dyDescent="0.25">
      <c r="B139" s="64"/>
      <c r="C139" s="64"/>
      <c r="D139" s="64"/>
      <c r="E139" s="64"/>
      <c r="F139" s="64"/>
      <c r="G139" s="64"/>
      <c r="H139" s="64"/>
      <c r="I139" s="64"/>
    </row>
    <row r="140" spans="2:63" x14ac:dyDescent="0.25">
      <c r="B140" s="64"/>
      <c r="C140" s="64"/>
      <c r="D140" s="64"/>
      <c r="E140" s="64"/>
      <c r="F140" s="64"/>
      <c r="G140" s="64"/>
      <c r="H140" s="64"/>
      <c r="I140" s="6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7" zoomScale="50" zoomScaleNormal="50" workbookViewId="0">
      <selection activeCell="AT59" sqref="AT59"/>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row>
    <row r="2" spans="1:91" ht="18" customHeight="1" x14ac:dyDescent="0.25">
      <c r="A2" s="64"/>
      <c r="B2" s="390" t="s">
        <v>156</v>
      </c>
      <c r="C2" s="391"/>
      <c r="D2" s="391"/>
      <c r="E2" s="391"/>
      <c r="F2" s="391"/>
      <c r="G2" s="391"/>
      <c r="H2" s="391"/>
      <c r="I2" s="391"/>
      <c r="J2" s="334" t="s">
        <v>2</v>
      </c>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row>
    <row r="3" spans="1:91" ht="18.75" customHeight="1" x14ac:dyDescent="0.25">
      <c r="A3" s="64"/>
      <c r="B3" s="391"/>
      <c r="C3" s="391"/>
      <c r="D3" s="391"/>
      <c r="E3" s="391"/>
      <c r="F3" s="391"/>
      <c r="G3" s="391"/>
      <c r="H3" s="391"/>
      <c r="I3" s="391"/>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row>
    <row r="4" spans="1:91" ht="15" customHeight="1" x14ac:dyDescent="0.25">
      <c r="A4" s="64"/>
      <c r="B4" s="391"/>
      <c r="C4" s="391"/>
      <c r="D4" s="391"/>
      <c r="E4" s="391"/>
      <c r="F4" s="391"/>
      <c r="G4" s="391"/>
      <c r="H4" s="391"/>
      <c r="I4" s="391"/>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row>
    <row r="5" spans="1:91"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row>
    <row r="6" spans="1:91" ht="15" customHeight="1" x14ac:dyDescent="0.25">
      <c r="A6" s="64"/>
      <c r="B6" s="279" t="s">
        <v>4</v>
      </c>
      <c r="C6" s="279"/>
      <c r="D6" s="280"/>
      <c r="E6" s="374" t="s">
        <v>115</v>
      </c>
      <c r="F6" s="375"/>
      <c r="G6" s="375"/>
      <c r="H6" s="375"/>
      <c r="I6" s="375"/>
      <c r="J6" s="32" t="str">
        <f>IF(AND('Mapa final'!$AD$11="Muy Alta",'Mapa final'!$AF$11="Leve"),CONCATENATE("R2C",'Mapa final'!$S$11),"")</f>
        <v/>
      </c>
      <c r="K6" s="33" t="str">
        <f>IF(AND('Mapa final'!$AD$11="Muy Alta",'Mapa final'!$AF$11="Leve"),CONCATENATE("R2C",'Mapa final'!$S$11),"")</f>
        <v/>
      </c>
      <c r="L6" s="33" t="str">
        <f>IF(AND('Mapa final'!$AD$11="Muy Alta",'Mapa final'!$AF$11="Leve"),CONCATENATE("R2C",'Mapa final'!$S$11),"")</f>
        <v/>
      </c>
      <c r="M6" s="33" t="str">
        <f>IF(AND('Mapa final'!$AD$11="Muy Alta",'Mapa final'!$AF$11="Leve"),CONCATENATE("R2C",'Mapa final'!$S$11),"")</f>
        <v/>
      </c>
      <c r="N6" s="33" t="str">
        <f>IF(AND('Mapa final'!$AD$11="Muy Alta",'Mapa final'!$AF$11="Leve"),CONCATENATE("R2C",'Mapa final'!$S$11),"")</f>
        <v/>
      </c>
      <c r="O6" s="34" t="str">
        <f>IF(AND('Mapa final'!$AD$11="Muy Alta",'Mapa final'!$AF$11="Leve"),CONCATENATE("R2C",'Mapa final'!$S$11),"")</f>
        <v/>
      </c>
      <c r="P6" s="32" t="str">
        <f>IF(AND('Mapa final'!$AD$11="Muy Alta",'Mapa final'!$AF$11="Leve"),CONCATENATE("R2C",'Mapa final'!$S$11),"")</f>
        <v/>
      </c>
      <c r="Q6" s="33" t="str">
        <f>IF(AND('Mapa final'!$AD$11="Muy Alta",'Mapa final'!$AF$11="Leve"),CONCATENATE("R2C",'Mapa final'!$S$11),"")</f>
        <v/>
      </c>
      <c r="R6" s="33" t="str">
        <f>IF(AND('Mapa final'!$AD$11="Muy Alta",'Mapa final'!$AF$11="Leve"),CONCATENATE("R2C",'Mapa final'!$S$11),"")</f>
        <v/>
      </c>
      <c r="S6" s="33" t="str">
        <f>IF(AND('Mapa final'!$AD$11="Muy Alta",'Mapa final'!$AF$11="Leve"),CONCATENATE("R2C",'Mapa final'!$S$11),"")</f>
        <v/>
      </c>
      <c r="T6" s="33" t="str">
        <f>IF(AND('Mapa final'!$AD$11="Muy Alta",'Mapa final'!$AF$11="Leve"),CONCATENATE("R2C",'Mapa final'!$S$11),"")</f>
        <v/>
      </c>
      <c r="U6" s="34" t="str">
        <f>IF(AND('Mapa final'!$AD$11="Muy Alta",'Mapa final'!$AF$11="Leve"),CONCATENATE("R2C",'Mapa final'!$S$11),"")</f>
        <v/>
      </c>
      <c r="V6" s="32" t="str">
        <f>IF(AND('Mapa final'!$AD$11="Muy Alta",'Mapa final'!$AF$11="Leve"),CONCATENATE("R2C",'Mapa final'!$S$11),"")</f>
        <v/>
      </c>
      <c r="W6" s="33" t="str">
        <f>IF(AND('Mapa final'!$AD$11="Muy Alta",'Mapa final'!$AF$11="Leve"),CONCATENATE("R2C",'Mapa final'!$S$11),"")</f>
        <v/>
      </c>
      <c r="X6" s="33" t="str">
        <f>IF(AND('Mapa final'!$AD$11="Muy Alta",'Mapa final'!$AF$11="Leve"),CONCATENATE("R2C",'Mapa final'!$S$11),"")</f>
        <v/>
      </c>
      <c r="Y6" s="33" t="str">
        <f>IF(AND('Mapa final'!$AD$11="Muy Alta",'Mapa final'!$AF$11="Leve"),CONCATENATE("R2C",'Mapa final'!$S$11),"")</f>
        <v/>
      </c>
      <c r="Z6" s="33" t="str">
        <f>IF(AND('Mapa final'!$AD$11="Muy Alta",'Mapa final'!$AF$11="Leve"),CONCATENATE("R2C",'Mapa final'!$S$11),"")</f>
        <v/>
      </c>
      <c r="AA6" s="34" t="str">
        <f>IF(AND('Mapa final'!$AD$11="Muy Alta",'Mapa final'!$AF$11="Leve"),CONCATENATE("R2C",'Mapa final'!$S$11),"")</f>
        <v/>
      </c>
      <c r="AB6" s="32" t="str">
        <f>IF(AND('Mapa final'!$AD$11="Muy Alta",'Mapa final'!$AF$11="Leve"),CONCATENATE("R2C",'Mapa final'!$S$11),"")</f>
        <v/>
      </c>
      <c r="AC6" s="33" t="str">
        <f>IF(AND('Mapa final'!$AD$11="Muy Alta",'Mapa final'!$AF$11="Leve"),CONCATENATE("R2C",'Mapa final'!$S$11),"")</f>
        <v/>
      </c>
      <c r="AD6" s="33" t="str">
        <f>IF(AND('Mapa final'!$AD$11="Muy Alta",'Mapa final'!$AF$11="Leve"),CONCATENATE("R2C",'Mapa final'!$S$11),"")</f>
        <v/>
      </c>
      <c r="AE6" s="33" t="str">
        <f>IF(AND('Mapa final'!$AD$11="Muy Alta",'Mapa final'!$AF$11="Leve"),CONCATENATE("R2C",'Mapa final'!$S$11),"")</f>
        <v/>
      </c>
      <c r="AF6" s="33" t="str">
        <f>IF(AND('Mapa final'!$AD$11="Muy Alta",'Mapa final'!$AF$11="Leve"),CONCATENATE("R2C",'Mapa final'!$S$11),"")</f>
        <v/>
      </c>
      <c r="AG6" s="33" t="str">
        <f>IF(AND('Mapa final'!$AD$11="Muy Alta",'Mapa final'!$AF$11="Leve"),CONCATENATE("R2C",'Mapa final'!$S$11),"")</f>
        <v/>
      </c>
      <c r="AH6" s="35" t="str">
        <f>IF(AND('Mapa final'!$AD$11="Muy Alta",'Mapa final'!$AF$11="Catastrófico"),CONCATENATE("R2C",'Mapa final'!$S$11),"")</f>
        <v/>
      </c>
      <c r="AI6" s="36" t="str">
        <f>IF(AND('Mapa final'!$AD$11="Muy Alta",'Mapa final'!$AF$11="Catastrófico"),CONCATENATE("R2C",'Mapa final'!$S$11),"")</f>
        <v/>
      </c>
      <c r="AJ6" s="36" t="str">
        <f>IF(AND('Mapa final'!$AD$11="Muy Alta",'Mapa final'!$AF$11="Catastrófico"),CONCATENATE("R2C",'Mapa final'!$S$11),"")</f>
        <v/>
      </c>
      <c r="AK6" s="36" t="str">
        <f>IF(AND('Mapa final'!$AD$11="Muy Alta",'Mapa final'!$AF$11="Catastrófico"),CONCATENATE("R2C",'Mapa final'!$S$11),"")</f>
        <v/>
      </c>
      <c r="AL6" s="36" t="str">
        <f>IF(AND('Mapa final'!$AD$11="Muy Alta",'Mapa final'!$AF$11="Catastrófico"),CONCATENATE("R2C",'Mapa final'!$S$11),"")</f>
        <v/>
      </c>
      <c r="AM6" s="37" t="str">
        <f>IF(AND('Mapa final'!$AD$11="Muy Alta",'Mapa final'!$AF$11="Catastrófico"),CONCATENATE("R2C",'Mapa final'!$S$11),"")</f>
        <v/>
      </c>
      <c r="AN6" s="64"/>
      <c r="AO6" s="381" t="s">
        <v>78</v>
      </c>
      <c r="AP6" s="382"/>
      <c r="AQ6" s="382"/>
      <c r="AR6" s="382"/>
      <c r="AS6" s="382"/>
      <c r="AT6" s="383"/>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row>
    <row r="7" spans="1:91" ht="15" customHeight="1" x14ac:dyDescent="0.25">
      <c r="A7" s="64"/>
      <c r="B7" s="279"/>
      <c r="C7" s="279"/>
      <c r="D7" s="280"/>
      <c r="E7" s="378"/>
      <c r="F7" s="377"/>
      <c r="G7" s="377"/>
      <c r="H7" s="377"/>
      <c r="I7" s="377"/>
      <c r="J7" s="38" t="str">
        <f>IF(AND('Mapa final'!$AD$11="Muy Alta",'Mapa final'!$AF$11="Leve"),CONCATENATE("R2C",'Mapa final'!$S$11),"")</f>
        <v/>
      </c>
      <c r="K7" s="186" t="str">
        <f>IF(AND('Mapa final'!$AD$11="Muy Alta",'Mapa final'!$AF$11="Leve"),CONCATENATE("R2C",'Mapa final'!$S$11),"")</f>
        <v/>
      </c>
      <c r="L7" s="186" t="str">
        <f>IF(AND('Mapa final'!$AD$11="Muy Alta",'Mapa final'!$AF$11="Leve"),CONCATENATE("R2C",'Mapa final'!$S$11),"")</f>
        <v/>
      </c>
      <c r="M7" s="186" t="str">
        <f>IF(AND('Mapa final'!$AD$11="Muy Alta",'Mapa final'!$AF$11="Leve"),CONCATENATE("R2C",'Mapa final'!$S$11),"")</f>
        <v/>
      </c>
      <c r="N7" s="186" t="str">
        <f>IF(AND('Mapa final'!$AD$11="Muy Alta",'Mapa final'!$AF$11="Leve"),CONCATENATE("R2C",'Mapa final'!$S$11),"")</f>
        <v/>
      </c>
      <c r="O7" s="39" t="str">
        <f>IF(AND('Mapa final'!$AD$11="Muy Alta",'Mapa final'!$AF$11="Leve"),CONCATENATE("R2C",'Mapa final'!$S$11),"")</f>
        <v/>
      </c>
      <c r="P7" s="38" t="str">
        <f>IF(AND('Mapa final'!$AD$11="Muy Alta",'Mapa final'!$AF$11="Leve"),CONCATENATE("R2C",'Mapa final'!$S$11),"")</f>
        <v/>
      </c>
      <c r="Q7" s="186" t="str">
        <f>IF(AND('Mapa final'!$AD$11="Muy Alta",'Mapa final'!$AF$11="Leve"),CONCATENATE("R2C",'Mapa final'!$S$11),"")</f>
        <v/>
      </c>
      <c r="R7" s="186" t="str">
        <f>IF(AND('Mapa final'!$AD$11="Muy Alta",'Mapa final'!$AF$11="Leve"),CONCATENATE("R2C",'Mapa final'!$S$11),"")</f>
        <v/>
      </c>
      <c r="S7" s="186" t="str">
        <f>IF(AND('Mapa final'!$AD$11="Muy Alta",'Mapa final'!$AF$11="Leve"),CONCATENATE("R2C",'Mapa final'!$S$11),"")</f>
        <v/>
      </c>
      <c r="T7" s="186" t="str">
        <f>IF(AND('Mapa final'!$AD$11="Muy Alta",'Mapa final'!$AF$11="Leve"),CONCATENATE("R2C",'Mapa final'!$S$11),"")</f>
        <v/>
      </c>
      <c r="U7" s="39" t="str">
        <f>IF(AND('Mapa final'!$AD$11="Muy Alta",'Mapa final'!$AF$11="Leve"),CONCATENATE("R2C",'Mapa final'!$S$11),"")</f>
        <v/>
      </c>
      <c r="V7" s="38" t="str">
        <f>IF(AND('Mapa final'!$AD$11="Muy Alta",'Mapa final'!$AF$11="Leve"),CONCATENATE("R2C",'Mapa final'!$S$11),"")</f>
        <v/>
      </c>
      <c r="W7" s="186" t="str">
        <f>IF(AND('Mapa final'!$AD$11="Muy Alta",'Mapa final'!$AF$11="Leve"),CONCATENATE("R2C",'Mapa final'!$S$11),"")</f>
        <v/>
      </c>
      <c r="X7" s="186" t="str">
        <f>IF(AND('Mapa final'!$AD$11="Muy Alta",'Mapa final'!$AF$11="Leve"),CONCATENATE("R2C",'Mapa final'!$S$11),"")</f>
        <v/>
      </c>
      <c r="Y7" s="186" t="str">
        <f>IF(AND('Mapa final'!$AD$11="Muy Alta",'Mapa final'!$AF$11="Leve"),CONCATENATE("R2C",'Mapa final'!$S$11),"")</f>
        <v/>
      </c>
      <c r="Z7" s="186" t="str">
        <f>IF(AND('Mapa final'!$AD$11="Muy Alta",'Mapa final'!$AF$11="Leve"),CONCATENATE("R2C",'Mapa final'!$S$11),"")</f>
        <v/>
      </c>
      <c r="AA7" s="39" t="str">
        <f>IF(AND('Mapa final'!$AD$11="Muy Alta",'Mapa final'!$AF$11="Leve"),CONCATENATE("R2C",'Mapa final'!$S$11),"")</f>
        <v/>
      </c>
      <c r="AB7" s="38" t="str">
        <f>IF(AND('Mapa final'!$AD$11="Muy Alta",'Mapa final'!$AF$11="Leve"),CONCATENATE("R2C",'Mapa final'!$S$11),"")</f>
        <v/>
      </c>
      <c r="AC7" s="186" t="str">
        <f>IF(AND('Mapa final'!$AD$11="Muy Alta",'Mapa final'!$AF$11="Leve"),CONCATENATE("R2C",'Mapa final'!$S$11),"")</f>
        <v/>
      </c>
      <c r="AD7" s="186" t="str">
        <f>IF(AND('Mapa final'!$AD$11="Muy Alta",'Mapa final'!$AF$11="Leve"),CONCATENATE("R2C",'Mapa final'!$S$11),"")</f>
        <v/>
      </c>
      <c r="AE7" s="186" t="str">
        <f>IF(AND('Mapa final'!$AD$11="Muy Alta",'Mapa final'!$AF$11="Leve"),CONCATENATE("R2C",'Mapa final'!$S$11),"")</f>
        <v/>
      </c>
      <c r="AF7" s="186" t="str">
        <f>IF(AND('Mapa final'!$AD$11="Muy Alta",'Mapa final'!$AF$11="Leve"),CONCATENATE("R2C",'Mapa final'!$S$11),"")</f>
        <v/>
      </c>
      <c r="AG7" s="186" t="str">
        <f>IF(AND('Mapa final'!$AD$11="Muy Alta",'Mapa final'!$AF$11="Leve"),CONCATENATE("R2C",'Mapa final'!$S$11),"")</f>
        <v/>
      </c>
      <c r="AH7" s="40" t="str">
        <f>IF(AND('Mapa final'!$AD$11="Muy Alta",'Mapa final'!$AF$11="Catastrófico"),CONCATENATE("R2C",'Mapa final'!$S$11),"")</f>
        <v/>
      </c>
      <c r="AI7" s="189" t="str">
        <f>IF(AND('Mapa final'!$AD$11="Muy Alta",'Mapa final'!$AF$11="Catastrófico"),CONCATENATE("R2C",'Mapa final'!$S$11),"")</f>
        <v/>
      </c>
      <c r="AJ7" s="189" t="str">
        <f>IF(AND('Mapa final'!$AD$11="Muy Alta",'Mapa final'!$AF$11="Catastrófico"),CONCATENATE("R2C",'Mapa final'!$S$11),"")</f>
        <v/>
      </c>
      <c r="AK7" s="189" t="str">
        <f>IF(AND('Mapa final'!$AD$11="Muy Alta",'Mapa final'!$AF$11="Catastrófico"),CONCATENATE("R2C",'Mapa final'!$S$11),"")</f>
        <v/>
      </c>
      <c r="AL7" s="189" t="str">
        <f>IF(AND('Mapa final'!$AD$11="Muy Alta",'Mapa final'!$AF$11="Catastrófico"),CONCATENATE("R2C",'Mapa final'!$S$11),"")</f>
        <v/>
      </c>
      <c r="AM7" s="41" t="str">
        <f>IF(AND('Mapa final'!$AD$11="Muy Alta",'Mapa final'!$AF$11="Catastrófico"),CONCATENATE("R2C",'Mapa final'!$S$11),"")</f>
        <v/>
      </c>
      <c r="AN7" s="64"/>
      <c r="AO7" s="384"/>
      <c r="AP7" s="385"/>
      <c r="AQ7" s="385"/>
      <c r="AR7" s="385"/>
      <c r="AS7" s="385"/>
      <c r="AT7" s="386"/>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row>
    <row r="8" spans="1:91" ht="15" customHeight="1" x14ac:dyDescent="0.25">
      <c r="A8" s="64"/>
      <c r="B8" s="279"/>
      <c r="C8" s="279"/>
      <c r="D8" s="280"/>
      <c r="E8" s="378"/>
      <c r="F8" s="377"/>
      <c r="G8" s="377"/>
      <c r="H8" s="377"/>
      <c r="I8" s="377"/>
      <c r="J8" s="38" t="str">
        <f>IF(AND('Mapa final'!$AD$11="Muy Alta",'Mapa final'!$AF$11="Leve"),CONCATENATE("R2C",'Mapa final'!$S$11),"")</f>
        <v/>
      </c>
      <c r="K8" s="186" t="str">
        <f>IF(AND('Mapa final'!$AD$11="Muy Alta",'Mapa final'!$AF$11="Leve"),CONCATENATE("R2C",'Mapa final'!$S$11),"")</f>
        <v/>
      </c>
      <c r="L8" s="186" t="str">
        <f>IF(AND('Mapa final'!$AD$11="Muy Alta",'Mapa final'!$AF$11="Leve"),CONCATENATE("R2C",'Mapa final'!$S$11),"")</f>
        <v/>
      </c>
      <c r="M8" s="186" t="str">
        <f>IF(AND('Mapa final'!$AD$11="Muy Alta",'Mapa final'!$AF$11="Leve"),CONCATENATE("R2C",'Mapa final'!$S$11),"")</f>
        <v/>
      </c>
      <c r="N8" s="186" t="str">
        <f>IF(AND('Mapa final'!$AD$11="Muy Alta",'Mapa final'!$AF$11="Leve"),CONCATENATE("R2C",'Mapa final'!$S$11),"")</f>
        <v/>
      </c>
      <c r="O8" s="39" t="str">
        <f>IF(AND('Mapa final'!$AD$11="Muy Alta",'Mapa final'!$AF$11="Leve"),CONCATENATE("R2C",'Mapa final'!$S$11),"")</f>
        <v/>
      </c>
      <c r="P8" s="38" t="str">
        <f>IF(AND('Mapa final'!$AD$11="Muy Alta",'Mapa final'!$AF$11="Leve"),CONCATENATE("R2C",'Mapa final'!$S$11),"")</f>
        <v/>
      </c>
      <c r="Q8" s="186" t="str">
        <f>IF(AND('Mapa final'!$AD$11="Muy Alta",'Mapa final'!$AF$11="Leve"),CONCATENATE("R2C",'Mapa final'!$S$11),"")</f>
        <v/>
      </c>
      <c r="R8" s="186" t="str">
        <f>IF(AND('Mapa final'!$AD$11="Muy Alta",'Mapa final'!$AF$11="Leve"),CONCATENATE("R2C",'Mapa final'!$S$11),"")</f>
        <v/>
      </c>
      <c r="S8" s="186" t="str">
        <f>IF(AND('Mapa final'!$AD$11="Muy Alta",'Mapa final'!$AF$11="Leve"),CONCATENATE("R2C",'Mapa final'!$S$11),"")</f>
        <v/>
      </c>
      <c r="T8" s="186" t="str">
        <f>IF(AND('Mapa final'!$AD$11="Muy Alta",'Mapa final'!$AF$11="Leve"),CONCATENATE("R2C",'Mapa final'!$S$11),"")</f>
        <v/>
      </c>
      <c r="U8" s="39" t="str">
        <f>IF(AND('Mapa final'!$AD$11="Muy Alta",'Mapa final'!$AF$11="Leve"),CONCATENATE("R2C",'Mapa final'!$S$11),"")</f>
        <v/>
      </c>
      <c r="V8" s="38" t="str">
        <f>IF(AND('Mapa final'!$AD$11="Muy Alta",'Mapa final'!$AF$11="Leve"),CONCATENATE("R2C",'Mapa final'!$S$11),"")</f>
        <v/>
      </c>
      <c r="W8" s="186" t="str">
        <f>IF(AND('Mapa final'!$AD$11="Muy Alta",'Mapa final'!$AF$11="Leve"),CONCATENATE("R2C",'Mapa final'!$S$11),"")</f>
        <v/>
      </c>
      <c r="X8" s="186" t="str">
        <f>IF(AND('Mapa final'!$AD$11="Muy Alta",'Mapa final'!$AF$11="Leve"),CONCATENATE("R2C",'Mapa final'!$S$11),"")</f>
        <v/>
      </c>
      <c r="Y8" s="186" t="str">
        <f>IF(AND('Mapa final'!$AD$11="Muy Alta",'Mapa final'!$AF$11="Leve"),CONCATENATE("R2C",'Mapa final'!$S$11),"")</f>
        <v/>
      </c>
      <c r="Z8" s="186" t="str">
        <f>IF(AND('Mapa final'!$AD$11="Muy Alta",'Mapa final'!$AF$11="Leve"),CONCATENATE("R2C",'Mapa final'!$S$11),"")</f>
        <v/>
      </c>
      <c r="AA8" s="39" t="str">
        <f>IF(AND('Mapa final'!$AD$11="Muy Alta",'Mapa final'!$AF$11="Leve"),CONCATENATE("R2C",'Mapa final'!$S$11),"")</f>
        <v/>
      </c>
      <c r="AB8" s="38" t="str">
        <f>IF(AND('Mapa final'!$AD$11="Muy Alta",'Mapa final'!$AF$11="Leve"),CONCATENATE("R2C",'Mapa final'!$S$11),"")</f>
        <v/>
      </c>
      <c r="AC8" s="186" t="str">
        <f>IF(AND('Mapa final'!$AD$11="Muy Alta",'Mapa final'!$AF$11="Leve"),CONCATENATE("R2C",'Mapa final'!$S$11),"")</f>
        <v/>
      </c>
      <c r="AD8" s="186" t="str">
        <f>IF(AND('Mapa final'!$AD$11="Muy Alta",'Mapa final'!$AF$11="Leve"),CONCATENATE("R2C",'Mapa final'!$S$11),"")</f>
        <v/>
      </c>
      <c r="AE8" s="186" t="str">
        <f>IF(AND('Mapa final'!$AD$11="Muy Alta",'Mapa final'!$AF$11="Leve"),CONCATENATE("R2C",'Mapa final'!$S$11),"")</f>
        <v/>
      </c>
      <c r="AF8" s="186" t="str">
        <f>IF(AND('Mapa final'!$AD$11="Muy Alta",'Mapa final'!$AF$11="Leve"),CONCATENATE("R2C",'Mapa final'!$S$11),"")</f>
        <v/>
      </c>
      <c r="AG8" s="186" t="str">
        <f>IF(AND('Mapa final'!$AD$11="Muy Alta",'Mapa final'!$AF$11="Leve"),CONCATENATE("R2C",'Mapa final'!$S$11),"")</f>
        <v/>
      </c>
      <c r="AH8" s="40" t="str">
        <f>IF(AND('Mapa final'!$AD$11="Muy Alta",'Mapa final'!$AF$11="Catastrófico"),CONCATENATE("R2C",'Mapa final'!$S$11),"")</f>
        <v/>
      </c>
      <c r="AI8" s="189" t="str">
        <f>IF(AND('Mapa final'!$AD$11="Muy Alta",'Mapa final'!$AF$11="Catastrófico"),CONCATENATE("R2C",'Mapa final'!$S$11),"")</f>
        <v/>
      </c>
      <c r="AJ8" s="189" t="str">
        <f>IF(AND('Mapa final'!$AD$11="Muy Alta",'Mapa final'!$AF$11="Catastrófico"),CONCATENATE("R2C",'Mapa final'!$S$11),"")</f>
        <v/>
      </c>
      <c r="AK8" s="189" t="str">
        <f>IF(AND('Mapa final'!$AD$11="Muy Alta",'Mapa final'!$AF$11="Catastrófico"),CONCATENATE("R2C",'Mapa final'!$S$11),"")</f>
        <v/>
      </c>
      <c r="AL8" s="189" t="str">
        <f>IF(AND('Mapa final'!$AD$11="Muy Alta",'Mapa final'!$AF$11="Catastrófico"),CONCATENATE("R2C",'Mapa final'!$S$11),"")</f>
        <v/>
      </c>
      <c r="AM8" s="41" t="str">
        <f>IF(AND('Mapa final'!$AD$11="Muy Alta",'Mapa final'!$AF$11="Catastrófico"),CONCATENATE("R2C",'Mapa final'!$S$11),"")</f>
        <v/>
      </c>
      <c r="AN8" s="64"/>
      <c r="AO8" s="384"/>
      <c r="AP8" s="385"/>
      <c r="AQ8" s="385"/>
      <c r="AR8" s="385"/>
      <c r="AS8" s="385"/>
      <c r="AT8" s="386"/>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row>
    <row r="9" spans="1:91" ht="15" customHeight="1" x14ac:dyDescent="0.25">
      <c r="A9" s="64"/>
      <c r="B9" s="279"/>
      <c r="C9" s="279"/>
      <c r="D9" s="280"/>
      <c r="E9" s="378"/>
      <c r="F9" s="377"/>
      <c r="G9" s="377"/>
      <c r="H9" s="377"/>
      <c r="I9" s="377"/>
      <c r="J9" s="38" t="str">
        <f>IF(AND('Mapa final'!$AD$11="Muy Alta",'Mapa final'!$AF$11="Leve"),CONCATENATE("R2C",'Mapa final'!$S$11),"")</f>
        <v/>
      </c>
      <c r="K9" s="186" t="str">
        <f>IF(AND('Mapa final'!$AD$11="Muy Alta",'Mapa final'!$AF$11="Leve"),CONCATENATE("R2C",'Mapa final'!$S$11),"")</f>
        <v/>
      </c>
      <c r="L9" s="186" t="str">
        <f>IF(AND('Mapa final'!$AD$11="Muy Alta",'Mapa final'!$AF$11="Leve"),CONCATENATE("R2C",'Mapa final'!$S$11),"")</f>
        <v/>
      </c>
      <c r="M9" s="186" t="str">
        <f>IF(AND('Mapa final'!$AD$11="Muy Alta",'Mapa final'!$AF$11="Leve"),CONCATENATE("R2C",'Mapa final'!$S$11),"")</f>
        <v/>
      </c>
      <c r="N9" s="186" t="str">
        <f>IF(AND('Mapa final'!$AD$11="Muy Alta",'Mapa final'!$AF$11="Leve"),CONCATENATE("R2C",'Mapa final'!$S$11),"")</f>
        <v/>
      </c>
      <c r="O9" s="39" t="str">
        <f>IF(AND('Mapa final'!$AD$11="Muy Alta",'Mapa final'!$AF$11="Leve"),CONCATENATE("R2C",'Mapa final'!$S$11),"")</f>
        <v/>
      </c>
      <c r="P9" s="38" t="str">
        <f>IF(AND('Mapa final'!$AD$11="Muy Alta",'Mapa final'!$AF$11="Leve"),CONCATENATE("R2C",'Mapa final'!$S$11),"")</f>
        <v/>
      </c>
      <c r="Q9" s="186" t="str">
        <f>IF(AND('Mapa final'!$AD$11="Muy Alta",'Mapa final'!$AF$11="Leve"),CONCATENATE("R2C",'Mapa final'!$S$11),"")</f>
        <v/>
      </c>
      <c r="R9" s="186" t="str">
        <f>IF(AND('Mapa final'!$AD$11="Muy Alta",'Mapa final'!$AF$11="Leve"),CONCATENATE("R2C",'Mapa final'!$S$11),"")</f>
        <v/>
      </c>
      <c r="S9" s="186" t="str">
        <f>IF(AND('Mapa final'!$AD$11="Muy Alta",'Mapa final'!$AF$11="Leve"),CONCATENATE("R2C",'Mapa final'!$S$11),"")</f>
        <v/>
      </c>
      <c r="T9" s="186" t="str">
        <f>IF(AND('Mapa final'!$AD$11="Muy Alta",'Mapa final'!$AF$11="Leve"),CONCATENATE("R2C",'Mapa final'!$S$11),"")</f>
        <v/>
      </c>
      <c r="U9" s="39" t="str">
        <f>IF(AND('Mapa final'!$AD$11="Muy Alta",'Mapa final'!$AF$11="Leve"),CONCATENATE("R2C",'Mapa final'!$S$11),"")</f>
        <v/>
      </c>
      <c r="V9" s="38" t="str">
        <f>IF(AND('Mapa final'!$AD$11="Muy Alta",'Mapa final'!$AF$11="Leve"),CONCATENATE("R2C",'Mapa final'!$S$11),"")</f>
        <v/>
      </c>
      <c r="W9" s="186" t="str">
        <f>IF(AND('Mapa final'!$AD$11="Muy Alta",'Mapa final'!$AF$11="Leve"),CONCATENATE("R2C",'Mapa final'!$S$11),"")</f>
        <v/>
      </c>
      <c r="X9" s="186" t="str">
        <f>IF(AND('Mapa final'!$AD$11="Muy Alta",'Mapa final'!$AF$11="Leve"),CONCATENATE("R2C",'Mapa final'!$S$11),"")</f>
        <v/>
      </c>
      <c r="Y9" s="186" t="str">
        <f>IF(AND('Mapa final'!$AD$11="Muy Alta",'Mapa final'!$AF$11="Leve"),CONCATENATE("R2C",'Mapa final'!$S$11),"")</f>
        <v/>
      </c>
      <c r="Z9" s="186" t="str">
        <f>IF(AND('Mapa final'!$AD$11="Muy Alta",'Mapa final'!$AF$11="Leve"),CONCATENATE("R2C",'Mapa final'!$S$11),"")</f>
        <v/>
      </c>
      <c r="AA9" s="39" t="str">
        <f>IF(AND('Mapa final'!$AD$11="Muy Alta",'Mapa final'!$AF$11="Leve"),CONCATENATE("R2C",'Mapa final'!$S$11),"")</f>
        <v/>
      </c>
      <c r="AB9" s="38" t="str">
        <f>IF(AND('Mapa final'!$AD$11="Muy Alta",'Mapa final'!$AF$11="Leve"),CONCATENATE("R2C",'Mapa final'!$S$11),"")</f>
        <v/>
      </c>
      <c r="AC9" s="186" t="str">
        <f>IF(AND('Mapa final'!$AD$11="Muy Alta",'Mapa final'!$AF$11="Leve"),CONCATENATE("R2C",'Mapa final'!$S$11),"")</f>
        <v/>
      </c>
      <c r="AD9" s="186" t="str">
        <f>IF(AND('Mapa final'!$AD$11="Muy Alta",'Mapa final'!$AF$11="Leve"),CONCATENATE("R2C",'Mapa final'!$S$11),"")</f>
        <v/>
      </c>
      <c r="AE9" s="186" t="str">
        <f>IF(AND('Mapa final'!$AD$11="Muy Alta",'Mapa final'!$AF$11="Leve"),CONCATENATE("R2C",'Mapa final'!$S$11),"")</f>
        <v/>
      </c>
      <c r="AF9" s="186" t="str">
        <f>IF(AND('Mapa final'!$AD$11="Muy Alta",'Mapa final'!$AF$11="Leve"),CONCATENATE("R2C",'Mapa final'!$S$11),"")</f>
        <v/>
      </c>
      <c r="AG9" s="186" t="str">
        <f>IF(AND('Mapa final'!$AD$11="Muy Alta",'Mapa final'!$AF$11="Leve"),CONCATENATE("R2C",'Mapa final'!$S$11),"")</f>
        <v/>
      </c>
      <c r="AH9" s="40" t="str">
        <f>IF(AND('Mapa final'!$AD$11="Muy Alta",'Mapa final'!$AF$11="Catastrófico"),CONCATENATE("R2C",'Mapa final'!$S$11),"")</f>
        <v/>
      </c>
      <c r="AI9" s="189" t="str">
        <f>IF(AND('Mapa final'!$AD$11="Muy Alta",'Mapa final'!$AF$11="Catastrófico"),CONCATENATE("R2C",'Mapa final'!$S$11),"")</f>
        <v/>
      </c>
      <c r="AJ9" s="189" t="str">
        <f>IF(AND('Mapa final'!$AD$11="Muy Alta",'Mapa final'!$AF$11="Catastrófico"),CONCATENATE("R2C",'Mapa final'!$S$11),"")</f>
        <v/>
      </c>
      <c r="AK9" s="189" t="str">
        <f>IF(AND('Mapa final'!$AD$11="Muy Alta",'Mapa final'!$AF$11="Catastrófico"),CONCATENATE("R2C",'Mapa final'!$S$11),"")</f>
        <v/>
      </c>
      <c r="AL9" s="189" t="str">
        <f>IF(AND('Mapa final'!$AD$11="Muy Alta",'Mapa final'!$AF$11="Catastrófico"),CONCATENATE("R2C",'Mapa final'!$S$11),"")</f>
        <v/>
      </c>
      <c r="AM9" s="41" t="str">
        <f>IF(AND('Mapa final'!$AD$11="Muy Alta",'Mapa final'!$AF$11="Catastrófico"),CONCATENATE("R2C",'Mapa final'!$S$11),"")</f>
        <v/>
      </c>
      <c r="AN9" s="64"/>
      <c r="AO9" s="384"/>
      <c r="AP9" s="385"/>
      <c r="AQ9" s="385"/>
      <c r="AR9" s="385"/>
      <c r="AS9" s="385"/>
      <c r="AT9" s="386"/>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row>
    <row r="10" spans="1:91" ht="15" customHeight="1" x14ac:dyDescent="0.25">
      <c r="A10" s="64"/>
      <c r="B10" s="279"/>
      <c r="C10" s="279"/>
      <c r="D10" s="280"/>
      <c r="E10" s="378"/>
      <c r="F10" s="377"/>
      <c r="G10" s="377"/>
      <c r="H10" s="377"/>
      <c r="I10" s="377"/>
      <c r="J10" s="38" t="str">
        <f>IF(AND('Mapa final'!$AD$11="Muy Alta",'Mapa final'!$AF$11="Leve"),CONCATENATE("R2C",'Mapa final'!$S$11),"")</f>
        <v/>
      </c>
      <c r="K10" s="186" t="str">
        <f>IF(AND('Mapa final'!$AD$11="Muy Alta",'Mapa final'!$AF$11="Leve"),CONCATENATE("R2C",'Mapa final'!$S$11),"")</f>
        <v/>
      </c>
      <c r="L10" s="186" t="str">
        <f>IF(AND('Mapa final'!$AD$11="Muy Alta",'Mapa final'!$AF$11="Leve"),CONCATENATE("R2C",'Mapa final'!$S$11),"")</f>
        <v/>
      </c>
      <c r="M10" s="186" t="str">
        <f>IF(AND('Mapa final'!$AD$11="Muy Alta",'Mapa final'!$AF$11="Leve"),CONCATENATE("R2C",'Mapa final'!$S$11),"")</f>
        <v/>
      </c>
      <c r="N10" s="186" t="str">
        <f>IF(AND('Mapa final'!$AD$11="Muy Alta",'Mapa final'!$AF$11="Leve"),CONCATENATE("R2C",'Mapa final'!$S$11),"")</f>
        <v/>
      </c>
      <c r="O10" s="39" t="str">
        <f>IF(AND('Mapa final'!$AD$11="Muy Alta",'Mapa final'!$AF$11="Leve"),CONCATENATE("R2C",'Mapa final'!$S$11),"")</f>
        <v/>
      </c>
      <c r="P10" s="38" t="str">
        <f>IF(AND('Mapa final'!$AD$11="Muy Alta",'Mapa final'!$AF$11="Leve"),CONCATENATE("R2C",'Mapa final'!$S$11),"")</f>
        <v/>
      </c>
      <c r="Q10" s="186" t="str">
        <f>IF(AND('Mapa final'!$AD$11="Muy Alta",'Mapa final'!$AF$11="Leve"),CONCATENATE("R2C",'Mapa final'!$S$11),"")</f>
        <v/>
      </c>
      <c r="R10" s="186" t="str">
        <f>IF(AND('Mapa final'!$AD$11="Muy Alta",'Mapa final'!$AF$11="Leve"),CONCATENATE("R2C",'Mapa final'!$S$11),"")</f>
        <v/>
      </c>
      <c r="S10" s="186" t="str">
        <f>IF(AND('Mapa final'!$AD$11="Muy Alta",'Mapa final'!$AF$11="Leve"),CONCATENATE("R2C",'Mapa final'!$S$11),"")</f>
        <v/>
      </c>
      <c r="T10" s="186" t="str">
        <f>IF(AND('Mapa final'!$AD$11="Muy Alta",'Mapa final'!$AF$11="Leve"),CONCATENATE("R2C",'Mapa final'!$S$11),"")</f>
        <v/>
      </c>
      <c r="U10" s="39" t="str">
        <f>IF(AND('Mapa final'!$AD$11="Muy Alta",'Mapa final'!$AF$11="Leve"),CONCATENATE("R2C",'Mapa final'!$S$11),"")</f>
        <v/>
      </c>
      <c r="V10" s="38" t="str">
        <f>IF(AND('Mapa final'!$AD$11="Muy Alta",'Mapa final'!$AF$11="Leve"),CONCATENATE("R2C",'Mapa final'!$S$11),"")</f>
        <v/>
      </c>
      <c r="W10" s="186" t="str">
        <f>IF(AND('Mapa final'!$AD$11="Muy Alta",'Mapa final'!$AF$11="Leve"),CONCATENATE("R2C",'Mapa final'!$S$11),"")</f>
        <v/>
      </c>
      <c r="X10" s="186" t="str">
        <f>IF(AND('Mapa final'!$AD$11="Muy Alta",'Mapa final'!$AF$11="Leve"),CONCATENATE("R2C",'Mapa final'!$S$11),"")</f>
        <v/>
      </c>
      <c r="Y10" s="186" t="str">
        <f>IF(AND('Mapa final'!$AD$11="Muy Alta",'Mapa final'!$AF$11="Leve"),CONCATENATE("R2C",'Mapa final'!$S$11),"")</f>
        <v/>
      </c>
      <c r="Z10" s="186" t="str">
        <f>IF(AND('Mapa final'!$AD$11="Muy Alta",'Mapa final'!$AF$11="Leve"),CONCATENATE("R2C",'Mapa final'!$S$11),"")</f>
        <v/>
      </c>
      <c r="AA10" s="39" t="str">
        <f>IF(AND('Mapa final'!$AD$11="Muy Alta",'Mapa final'!$AF$11="Leve"),CONCATENATE("R2C",'Mapa final'!$S$11),"")</f>
        <v/>
      </c>
      <c r="AB10" s="38" t="str">
        <f>IF(AND('Mapa final'!$AD$11="Muy Alta",'Mapa final'!$AF$11="Leve"),CONCATENATE("R2C",'Mapa final'!$S$11),"")</f>
        <v/>
      </c>
      <c r="AC10" s="186" t="str">
        <f>IF(AND('Mapa final'!$AD$11="Muy Alta",'Mapa final'!$AF$11="Leve"),CONCATENATE("R2C",'Mapa final'!$S$11),"")</f>
        <v/>
      </c>
      <c r="AD10" s="186" t="str">
        <f>IF(AND('Mapa final'!$AD$11="Muy Alta",'Mapa final'!$AF$11="Leve"),CONCATENATE("R2C",'Mapa final'!$S$11),"")</f>
        <v/>
      </c>
      <c r="AE10" s="186" t="str">
        <f>IF(AND('Mapa final'!$AD$11="Muy Alta",'Mapa final'!$AF$11="Leve"),CONCATENATE("R2C",'Mapa final'!$S$11),"")</f>
        <v/>
      </c>
      <c r="AF10" s="186" t="str">
        <f>IF(AND('Mapa final'!$AD$11="Muy Alta",'Mapa final'!$AF$11="Leve"),CONCATENATE("R2C",'Mapa final'!$S$11),"")</f>
        <v/>
      </c>
      <c r="AG10" s="186" t="str">
        <f>IF(AND('Mapa final'!$AD$11="Muy Alta",'Mapa final'!$AF$11="Leve"),CONCATENATE("R2C",'Mapa final'!$S$11),"")</f>
        <v/>
      </c>
      <c r="AH10" s="40" t="str">
        <f>IF(AND('Mapa final'!$AD$11="Muy Alta",'Mapa final'!$AF$11="Catastrófico"),CONCATENATE("R2C",'Mapa final'!$S$11),"")</f>
        <v/>
      </c>
      <c r="AI10" s="189" t="str">
        <f>IF(AND('Mapa final'!$AD$11="Muy Alta",'Mapa final'!$AF$11="Catastrófico"),CONCATENATE("R2C",'Mapa final'!$S$11),"")</f>
        <v/>
      </c>
      <c r="AJ10" s="189" t="str">
        <f>IF(AND('Mapa final'!$AD$11="Muy Alta",'Mapa final'!$AF$11="Catastrófico"),CONCATENATE("R2C",'Mapa final'!$S$11),"")</f>
        <v/>
      </c>
      <c r="AK10" s="189" t="str">
        <f>IF(AND('Mapa final'!$AD$11="Muy Alta",'Mapa final'!$AF$11="Catastrófico"),CONCATENATE("R2C",'Mapa final'!$S$11),"")</f>
        <v/>
      </c>
      <c r="AL10" s="189" t="str">
        <f>IF(AND('Mapa final'!$AD$11="Muy Alta",'Mapa final'!$AF$11="Catastrófico"),CONCATENATE("R2C",'Mapa final'!$S$11),"")</f>
        <v/>
      </c>
      <c r="AM10" s="41" t="str">
        <f>IF(AND('Mapa final'!$AD$11="Muy Alta",'Mapa final'!$AF$11="Catastrófico"),CONCATENATE("R2C",'Mapa final'!$S$11),"")</f>
        <v/>
      </c>
      <c r="AN10" s="64"/>
      <c r="AO10" s="384"/>
      <c r="AP10" s="385"/>
      <c r="AQ10" s="385"/>
      <c r="AR10" s="385"/>
      <c r="AS10" s="385"/>
      <c r="AT10" s="386"/>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91" ht="15" customHeight="1" x14ac:dyDescent="0.25">
      <c r="A11" s="64"/>
      <c r="B11" s="279"/>
      <c r="C11" s="279"/>
      <c r="D11" s="280"/>
      <c r="E11" s="378"/>
      <c r="F11" s="377"/>
      <c r="G11" s="377"/>
      <c r="H11" s="377"/>
      <c r="I11" s="377"/>
      <c r="J11" s="38" t="str">
        <f>IF(AND('Mapa final'!$AD$11="Muy Alta",'Mapa final'!$AF$11="Leve"),CONCATENATE("R2C",'Mapa final'!$S$11),"")</f>
        <v/>
      </c>
      <c r="K11" s="186" t="str">
        <f>IF(AND('Mapa final'!$AD$11="Muy Alta",'Mapa final'!$AF$11="Leve"),CONCATENATE("R2C",'Mapa final'!$S$11),"")</f>
        <v/>
      </c>
      <c r="L11" s="186" t="str">
        <f>IF(AND('Mapa final'!$AD$11="Muy Alta",'Mapa final'!$AF$11="Leve"),CONCATENATE("R2C",'Mapa final'!$S$11),"")</f>
        <v/>
      </c>
      <c r="M11" s="186" t="str">
        <f>IF(AND('Mapa final'!$AD$11="Muy Alta",'Mapa final'!$AF$11="Leve"),CONCATENATE("R2C",'Mapa final'!$S$11),"")</f>
        <v/>
      </c>
      <c r="N11" s="186" t="str">
        <f>IF(AND('Mapa final'!$AD$11="Muy Alta",'Mapa final'!$AF$11="Leve"),CONCATENATE("R2C",'Mapa final'!$S$11),"")</f>
        <v/>
      </c>
      <c r="O11" s="39" t="str">
        <f>IF(AND('Mapa final'!$AD$11="Muy Alta",'Mapa final'!$AF$11="Leve"),CONCATENATE("R2C",'Mapa final'!$S$11),"")</f>
        <v/>
      </c>
      <c r="P11" s="38" t="str">
        <f>IF(AND('Mapa final'!$AD$11="Muy Alta",'Mapa final'!$AF$11="Leve"),CONCATENATE("R2C",'Mapa final'!$S$11),"")</f>
        <v/>
      </c>
      <c r="Q11" s="186" t="str">
        <f>IF(AND('Mapa final'!$AD$11="Muy Alta",'Mapa final'!$AF$11="Leve"),CONCATENATE("R2C",'Mapa final'!$S$11),"")</f>
        <v/>
      </c>
      <c r="R11" s="186" t="str">
        <f>IF(AND('Mapa final'!$AD$11="Muy Alta",'Mapa final'!$AF$11="Leve"),CONCATENATE("R2C",'Mapa final'!$S$11),"")</f>
        <v/>
      </c>
      <c r="S11" s="186" t="str">
        <f>IF(AND('Mapa final'!$AD$11="Muy Alta",'Mapa final'!$AF$11="Leve"),CONCATENATE("R2C",'Mapa final'!$S$11),"")</f>
        <v/>
      </c>
      <c r="T11" s="186" t="str">
        <f>IF(AND('Mapa final'!$AD$11="Muy Alta",'Mapa final'!$AF$11="Leve"),CONCATENATE("R2C",'Mapa final'!$S$11),"")</f>
        <v/>
      </c>
      <c r="U11" s="39" t="str">
        <f>IF(AND('Mapa final'!$AD$11="Muy Alta",'Mapa final'!$AF$11="Leve"),CONCATENATE("R2C",'Mapa final'!$S$11),"")</f>
        <v/>
      </c>
      <c r="V11" s="38" t="str">
        <f>IF(AND('Mapa final'!$AD$11="Muy Alta",'Mapa final'!$AF$11="Leve"),CONCATENATE("R2C",'Mapa final'!$S$11),"")</f>
        <v/>
      </c>
      <c r="W11" s="186" t="str">
        <f>IF(AND('Mapa final'!$AD$11="Muy Alta",'Mapa final'!$AF$11="Leve"),CONCATENATE("R2C",'Mapa final'!$S$11),"")</f>
        <v/>
      </c>
      <c r="X11" s="186" t="str">
        <f>IF(AND('Mapa final'!$AD$11="Muy Alta",'Mapa final'!$AF$11="Leve"),CONCATENATE("R2C",'Mapa final'!$S$11),"")</f>
        <v/>
      </c>
      <c r="Y11" s="186" t="str">
        <f>IF(AND('Mapa final'!$AD$11="Muy Alta",'Mapa final'!$AF$11="Leve"),CONCATENATE("R2C",'Mapa final'!$S$11),"")</f>
        <v/>
      </c>
      <c r="Z11" s="186" t="str">
        <f>IF(AND('Mapa final'!$AD$11="Muy Alta",'Mapa final'!$AF$11="Leve"),CONCATENATE("R2C",'Mapa final'!$S$11),"")</f>
        <v/>
      </c>
      <c r="AA11" s="39" t="str">
        <f>IF(AND('Mapa final'!$AD$11="Muy Alta",'Mapa final'!$AF$11="Leve"),CONCATENATE("R2C",'Mapa final'!$S$11),"")</f>
        <v/>
      </c>
      <c r="AB11" s="38" t="str">
        <f>IF(AND('Mapa final'!$AD$11="Muy Alta",'Mapa final'!$AF$11="Leve"),CONCATENATE("R2C",'Mapa final'!$S$11),"")</f>
        <v/>
      </c>
      <c r="AC11" s="186" t="str">
        <f>IF(AND('Mapa final'!$AD$11="Muy Alta",'Mapa final'!$AF$11="Leve"),CONCATENATE("R2C",'Mapa final'!$S$11),"")</f>
        <v/>
      </c>
      <c r="AD11" s="186" t="str">
        <f>IF(AND('Mapa final'!$AD$11="Muy Alta",'Mapa final'!$AF$11="Leve"),CONCATENATE("R2C",'Mapa final'!$S$11),"")</f>
        <v/>
      </c>
      <c r="AE11" s="186" t="str">
        <f>IF(AND('Mapa final'!$AD$11="Muy Alta",'Mapa final'!$AF$11="Leve"),CONCATENATE("R2C",'Mapa final'!$S$11),"")</f>
        <v/>
      </c>
      <c r="AF11" s="186" t="str">
        <f>IF(AND('Mapa final'!$AD$11="Muy Alta",'Mapa final'!$AF$11="Leve"),CONCATENATE("R2C",'Mapa final'!$S$11),"")</f>
        <v/>
      </c>
      <c r="AG11" s="186" t="str">
        <f>IF(AND('Mapa final'!$AD$11="Muy Alta",'Mapa final'!$AF$11="Leve"),CONCATENATE("R2C",'Mapa final'!$S$11),"")</f>
        <v/>
      </c>
      <c r="AH11" s="40" t="str">
        <f>IF(AND('Mapa final'!$AD$11="Muy Alta",'Mapa final'!$AF$11="Catastrófico"),CONCATENATE("R2C",'Mapa final'!$S$11),"")</f>
        <v/>
      </c>
      <c r="AI11" s="189" t="str">
        <f>IF(AND('Mapa final'!$AD$11="Muy Alta",'Mapa final'!$AF$11="Catastrófico"),CONCATENATE("R2C",'Mapa final'!$S$11),"")</f>
        <v/>
      </c>
      <c r="AJ11" s="189" t="str">
        <f>IF(AND('Mapa final'!$AD$11="Muy Alta",'Mapa final'!$AF$11="Catastrófico"),CONCATENATE("R2C",'Mapa final'!$S$11),"")</f>
        <v/>
      </c>
      <c r="AK11" s="189" t="str">
        <f>IF(AND('Mapa final'!$AD$11="Muy Alta",'Mapa final'!$AF$11="Catastrófico"),CONCATENATE("R2C",'Mapa final'!$S$11),"")</f>
        <v/>
      </c>
      <c r="AL11" s="189" t="str">
        <f>IF(AND('Mapa final'!$AD$11="Muy Alta",'Mapa final'!$AF$11="Catastrófico"),CONCATENATE("R2C",'Mapa final'!$S$11),"")</f>
        <v/>
      </c>
      <c r="AM11" s="41" t="str">
        <f>IF(AND('Mapa final'!$AD$11="Muy Alta",'Mapa final'!$AF$11="Catastrófico"),CONCATENATE("R2C",'Mapa final'!$S$11),"")</f>
        <v/>
      </c>
      <c r="AN11" s="64"/>
      <c r="AO11" s="384"/>
      <c r="AP11" s="385"/>
      <c r="AQ11" s="385"/>
      <c r="AR11" s="385"/>
      <c r="AS11" s="385"/>
      <c r="AT11" s="386"/>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91" ht="15" customHeight="1" x14ac:dyDescent="0.25">
      <c r="A12" s="64"/>
      <c r="B12" s="279"/>
      <c r="C12" s="279"/>
      <c r="D12" s="280"/>
      <c r="E12" s="378"/>
      <c r="F12" s="377"/>
      <c r="G12" s="377"/>
      <c r="H12" s="377"/>
      <c r="I12" s="377"/>
      <c r="J12" s="38" t="str">
        <f>IF(AND('Mapa final'!$AD$11="Muy Alta",'Mapa final'!$AF$11="Leve"),CONCATENATE("R2C",'Mapa final'!$S$11),"")</f>
        <v/>
      </c>
      <c r="K12" s="186" t="str">
        <f>IF(AND('Mapa final'!$AD$11="Muy Alta",'Mapa final'!$AF$11="Leve"),CONCATENATE("R2C",'Mapa final'!$S$11),"")</f>
        <v/>
      </c>
      <c r="L12" s="186" t="str">
        <f>IF(AND('Mapa final'!$AD$11="Muy Alta",'Mapa final'!$AF$11="Leve"),CONCATENATE("R2C",'Mapa final'!$S$11),"")</f>
        <v/>
      </c>
      <c r="M12" s="186" t="str">
        <f>IF(AND('Mapa final'!$AD$11="Muy Alta",'Mapa final'!$AF$11="Leve"),CONCATENATE("R2C",'Mapa final'!$S$11),"")</f>
        <v/>
      </c>
      <c r="N12" s="186" t="str">
        <f>IF(AND('Mapa final'!$AD$11="Muy Alta",'Mapa final'!$AF$11="Leve"),CONCATENATE("R2C",'Mapa final'!$S$11),"")</f>
        <v/>
      </c>
      <c r="O12" s="39" t="str">
        <f>IF(AND('Mapa final'!$AD$11="Muy Alta",'Mapa final'!$AF$11="Leve"),CONCATENATE("R2C",'Mapa final'!$S$11),"")</f>
        <v/>
      </c>
      <c r="P12" s="38" t="str">
        <f>IF(AND('Mapa final'!$AD$11="Muy Alta",'Mapa final'!$AF$11="Leve"),CONCATENATE("R2C",'Mapa final'!$S$11),"")</f>
        <v/>
      </c>
      <c r="Q12" s="186" t="str">
        <f>IF(AND('Mapa final'!$AD$11="Muy Alta",'Mapa final'!$AF$11="Leve"),CONCATENATE("R2C",'Mapa final'!$S$11),"")</f>
        <v/>
      </c>
      <c r="R12" s="186" t="str">
        <f>IF(AND('Mapa final'!$AD$11="Muy Alta",'Mapa final'!$AF$11="Leve"),CONCATENATE("R2C",'Mapa final'!$S$11),"")</f>
        <v/>
      </c>
      <c r="S12" s="186" t="str">
        <f>IF(AND('Mapa final'!$AD$11="Muy Alta",'Mapa final'!$AF$11="Leve"),CONCATENATE("R2C",'Mapa final'!$S$11),"")</f>
        <v/>
      </c>
      <c r="T12" s="186" t="str">
        <f>IF(AND('Mapa final'!$AD$11="Muy Alta",'Mapa final'!$AF$11="Leve"),CONCATENATE("R2C",'Mapa final'!$S$11),"")</f>
        <v/>
      </c>
      <c r="U12" s="39" t="str">
        <f>IF(AND('Mapa final'!$AD$11="Muy Alta",'Mapa final'!$AF$11="Leve"),CONCATENATE("R2C",'Mapa final'!$S$11),"")</f>
        <v/>
      </c>
      <c r="V12" s="38" t="str">
        <f>IF(AND('Mapa final'!$AD$11="Muy Alta",'Mapa final'!$AF$11="Leve"),CONCATENATE("R2C",'Mapa final'!$S$11),"")</f>
        <v/>
      </c>
      <c r="W12" s="186" t="str">
        <f>IF(AND('Mapa final'!$AD$11="Muy Alta",'Mapa final'!$AF$11="Leve"),CONCATENATE("R2C",'Mapa final'!$S$11),"")</f>
        <v/>
      </c>
      <c r="X12" s="186" t="str">
        <f>IF(AND('Mapa final'!$AD$11="Muy Alta",'Mapa final'!$AF$11="Leve"),CONCATENATE("R2C",'Mapa final'!$S$11),"")</f>
        <v/>
      </c>
      <c r="Y12" s="186" t="str">
        <f>IF(AND('Mapa final'!$AD$11="Muy Alta",'Mapa final'!$AF$11="Leve"),CONCATENATE("R2C",'Mapa final'!$S$11),"")</f>
        <v/>
      </c>
      <c r="Z12" s="186" t="str">
        <f>IF(AND('Mapa final'!$AD$11="Muy Alta",'Mapa final'!$AF$11="Leve"),CONCATENATE("R2C",'Mapa final'!$S$11),"")</f>
        <v/>
      </c>
      <c r="AA12" s="39" t="str">
        <f>IF(AND('Mapa final'!$AD$11="Muy Alta",'Mapa final'!$AF$11="Leve"),CONCATENATE("R2C",'Mapa final'!$S$11),"")</f>
        <v/>
      </c>
      <c r="AB12" s="38" t="str">
        <f>IF(AND('Mapa final'!$AD$11="Muy Alta",'Mapa final'!$AF$11="Leve"),CONCATENATE("R2C",'Mapa final'!$S$11),"")</f>
        <v/>
      </c>
      <c r="AC12" s="186" t="str">
        <f>IF(AND('Mapa final'!$AD$11="Muy Alta",'Mapa final'!$AF$11="Leve"),CONCATENATE("R2C",'Mapa final'!$S$11),"")</f>
        <v/>
      </c>
      <c r="AD12" s="186" t="str">
        <f>IF(AND('Mapa final'!$AD$11="Muy Alta",'Mapa final'!$AF$11="Leve"),CONCATENATE("R2C",'Mapa final'!$S$11),"")</f>
        <v/>
      </c>
      <c r="AE12" s="186" t="str">
        <f>IF(AND('Mapa final'!$AD$11="Muy Alta",'Mapa final'!$AF$11="Leve"),CONCATENATE("R2C",'Mapa final'!$S$11),"")</f>
        <v/>
      </c>
      <c r="AF12" s="186" t="str">
        <f>IF(AND('Mapa final'!$AD$11="Muy Alta",'Mapa final'!$AF$11="Leve"),CONCATENATE("R2C",'Mapa final'!$S$11),"")</f>
        <v/>
      </c>
      <c r="AG12" s="186" t="str">
        <f>IF(AND('Mapa final'!$AD$11="Muy Alta",'Mapa final'!$AF$11="Leve"),CONCATENATE("R2C",'Mapa final'!$S$11),"")</f>
        <v/>
      </c>
      <c r="AH12" s="40" t="str">
        <f>IF(AND('Mapa final'!$AD$11="Muy Alta",'Mapa final'!$AF$11="Catastrófico"),CONCATENATE("R2C",'Mapa final'!$S$11),"")</f>
        <v/>
      </c>
      <c r="AI12" s="189" t="str">
        <f>IF(AND('Mapa final'!$AD$11="Muy Alta",'Mapa final'!$AF$11="Catastrófico"),CONCATENATE("R2C",'Mapa final'!$S$11),"")</f>
        <v/>
      </c>
      <c r="AJ12" s="189" t="str">
        <f>IF(AND('Mapa final'!$AD$11="Muy Alta",'Mapa final'!$AF$11="Catastrófico"),CONCATENATE("R2C",'Mapa final'!$S$11),"")</f>
        <v/>
      </c>
      <c r="AK12" s="189" t="str">
        <f>IF(AND('Mapa final'!$AD$11="Muy Alta",'Mapa final'!$AF$11="Catastrófico"),CONCATENATE("R2C",'Mapa final'!$S$11),"")</f>
        <v/>
      </c>
      <c r="AL12" s="189" t="str">
        <f>IF(AND('Mapa final'!$AD$11="Muy Alta",'Mapa final'!$AF$11="Catastrófico"),CONCATENATE("R2C",'Mapa final'!$S$11),"")</f>
        <v/>
      </c>
      <c r="AM12" s="41" t="str">
        <f>IF(AND('Mapa final'!$AD$11="Muy Alta",'Mapa final'!$AF$11="Catastrófico"),CONCATENATE("R2C",'Mapa final'!$S$11),"")</f>
        <v/>
      </c>
      <c r="AN12" s="64"/>
      <c r="AO12" s="384"/>
      <c r="AP12" s="385"/>
      <c r="AQ12" s="385"/>
      <c r="AR12" s="385"/>
      <c r="AS12" s="385"/>
      <c r="AT12" s="386"/>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91" ht="15" customHeight="1" x14ac:dyDescent="0.25">
      <c r="A13" s="64"/>
      <c r="B13" s="279"/>
      <c r="C13" s="279"/>
      <c r="D13" s="280"/>
      <c r="E13" s="378"/>
      <c r="F13" s="377"/>
      <c r="G13" s="377"/>
      <c r="H13" s="377"/>
      <c r="I13" s="377"/>
      <c r="J13" s="38" t="str">
        <f>IF(AND('Mapa final'!$AD$11="Muy Alta",'Mapa final'!$AF$11="Leve"),CONCATENATE("R2C",'Mapa final'!$S$11),"")</f>
        <v/>
      </c>
      <c r="K13" s="186" t="str">
        <f>IF(AND('Mapa final'!$AD$11="Muy Alta",'Mapa final'!$AF$11="Leve"),CONCATENATE("R2C",'Mapa final'!$S$11),"")</f>
        <v/>
      </c>
      <c r="L13" s="186" t="str">
        <f>IF(AND('Mapa final'!$AD$11="Muy Alta",'Mapa final'!$AF$11="Leve"),CONCATENATE("R2C",'Mapa final'!$S$11),"")</f>
        <v/>
      </c>
      <c r="M13" s="186" t="str">
        <f>IF(AND('Mapa final'!$AD$11="Muy Alta",'Mapa final'!$AF$11="Leve"),CONCATENATE("R2C",'Mapa final'!$S$11),"")</f>
        <v/>
      </c>
      <c r="N13" s="186" t="str">
        <f>IF(AND('Mapa final'!$AD$11="Muy Alta",'Mapa final'!$AF$11="Leve"),CONCATENATE("R2C",'Mapa final'!$S$11),"")</f>
        <v/>
      </c>
      <c r="O13" s="39" t="str">
        <f>IF(AND('Mapa final'!$AD$11="Muy Alta",'Mapa final'!$AF$11="Leve"),CONCATENATE("R2C",'Mapa final'!$S$11),"")</f>
        <v/>
      </c>
      <c r="P13" s="38" t="str">
        <f>IF(AND('Mapa final'!$AD$11="Muy Alta",'Mapa final'!$AF$11="Leve"),CONCATENATE("R2C",'Mapa final'!$S$11),"")</f>
        <v/>
      </c>
      <c r="Q13" s="186" t="str">
        <f>IF(AND('Mapa final'!$AD$11="Muy Alta",'Mapa final'!$AF$11="Leve"),CONCATENATE("R2C",'Mapa final'!$S$11),"")</f>
        <v/>
      </c>
      <c r="R13" s="186" t="str">
        <f>IF(AND('Mapa final'!$AD$11="Muy Alta",'Mapa final'!$AF$11="Leve"),CONCATENATE("R2C",'Mapa final'!$S$11),"")</f>
        <v/>
      </c>
      <c r="S13" s="186" t="str">
        <f>IF(AND('Mapa final'!$AD$11="Muy Alta",'Mapa final'!$AF$11="Leve"),CONCATENATE("R2C",'Mapa final'!$S$11),"")</f>
        <v/>
      </c>
      <c r="T13" s="186" t="str">
        <f>IF(AND('Mapa final'!$AD$11="Muy Alta",'Mapa final'!$AF$11="Leve"),CONCATENATE("R2C",'Mapa final'!$S$11),"")</f>
        <v/>
      </c>
      <c r="U13" s="39" t="str">
        <f>IF(AND('Mapa final'!$AD$11="Muy Alta",'Mapa final'!$AF$11="Leve"),CONCATENATE("R2C",'Mapa final'!$S$11),"")</f>
        <v/>
      </c>
      <c r="V13" s="38" t="str">
        <f>IF(AND('Mapa final'!$AD$11="Muy Alta",'Mapa final'!$AF$11="Leve"),CONCATENATE("R2C",'Mapa final'!$S$11),"")</f>
        <v/>
      </c>
      <c r="W13" s="186" t="str">
        <f>IF(AND('Mapa final'!$AD$11="Muy Alta",'Mapa final'!$AF$11="Leve"),CONCATENATE("R2C",'Mapa final'!$S$11),"")</f>
        <v/>
      </c>
      <c r="X13" s="186" t="str">
        <f>IF(AND('Mapa final'!$AD$11="Muy Alta",'Mapa final'!$AF$11="Leve"),CONCATENATE("R2C",'Mapa final'!$S$11),"")</f>
        <v/>
      </c>
      <c r="Y13" s="186" t="str">
        <f>IF(AND('Mapa final'!$AD$11="Muy Alta",'Mapa final'!$AF$11="Leve"),CONCATENATE("R2C",'Mapa final'!$S$11),"")</f>
        <v/>
      </c>
      <c r="Z13" s="186" t="str">
        <f>IF(AND('Mapa final'!$AD$11="Muy Alta",'Mapa final'!$AF$11="Leve"),CONCATENATE("R2C",'Mapa final'!$S$11),"")</f>
        <v/>
      </c>
      <c r="AA13" s="39" t="str">
        <f>IF(AND('Mapa final'!$AD$11="Muy Alta",'Mapa final'!$AF$11="Leve"),CONCATENATE("R2C",'Mapa final'!$S$11),"")</f>
        <v/>
      </c>
      <c r="AB13" s="38" t="str">
        <f>IF(AND('Mapa final'!$AD$11="Muy Alta",'Mapa final'!$AF$11="Leve"),CONCATENATE("R2C",'Mapa final'!$S$11),"")</f>
        <v/>
      </c>
      <c r="AC13" s="186" t="str">
        <f>IF(AND('Mapa final'!$AD$11="Muy Alta",'Mapa final'!$AF$11="Leve"),CONCATENATE("R2C",'Mapa final'!$S$11),"")</f>
        <v/>
      </c>
      <c r="AD13" s="186" t="str">
        <f>IF(AND('Mapa final'!$AD$11="Muy Alta",'Mapa final'!$AF$11="Leve"),CONCATENATE("R2C",'Mapa final'!$S$11),"")</f>
        <v/>
      </c>
      <c r="AE13" s="186" t="str">
        <f>IF(AND('Mapa final'!$AD$11="Muy Alta",'Mapa final'!$AF$11="Leve"),CONCATENATE("R2C",'Mapa final'!$S$11),"")</f>
        <v/>
      </c>
      <c r="AF13" s="186" t="str">
        <f>IF(AND('Mapa final'!$AD$11="Muy Alta",'Mapa final'!$AF$11="Leve"),CONCATENATE("R2C",'Mapa final'!$S$11),"")</f>
        <v/>
      </c>
      <c r="AG13" s="186" t="str">
        <f>IF(AND('Mapa final'!$AD$11="Muy Alta",'Mapa final'!$AF$11="Leve"),CONCATENATE("R2C",'Mapa final'!$S$11),"")</f>
        <v/>
      </c>
      <c r="AH13" s="40" t="str">
        <f>IF(AND('Mapa final'!$AD$11="Muy Alta",'Mapa final'!$AF$11="Catastrófico"),CONCATENATE("R2C",'Mapa final'!$S$11),"")</f>
        <v/>
      </c>
      <c r="AI13" s="189" t="str">
        <f>IF(AND('Mapa final'!$AD$11="Muy Alta",'Mapa final'!$AF$11="Catastrófico"),CONCATENATE("R2C",'Mapa final'!$S$11),"")</f>
        <v/>
      </c>
      <c r="AJ13" s="189" t="str">
        <f>IF(AND('Mapa final'!$AD$11="Muy Alta",'Mapa final'!$AF$11="Catastrófico"),CONCATENATE("R2C",'Mapa final'!$S$11),"")</f>
        <v/>
      </c>
      <c r="AK13" s="189" t="str">
        <f>IF(AND('Mapa final'!$AD$11="Muy Alta",'Mapa final'!$AF$11="Catastrófico"),CONCATENATE("R2C",'Mapa final'!$S$11),"")</f>
        <v/>
      </c>
      <c r="AL13" s="189" t="str">
        <f>IF(AND('Mapa final'!$AD$11="Muy Alta",'Mapa final'!$AF$11="Catastrófico"),CONCATENATE("R2C",'Mapa final'!$S$11),"")</f>
        <v/>
      </c>
      <c r="AM13" s="41" t="str">
        <f>IF(AND('Mapa final'!$AD$11="Muy Alta",'Mapa final'!$AF$11="Catastrófico"),CONCATENATE("R2C",'Mapa final'!$S$11),"")</f>
        <v/>
      </c>
      <c r="AN13" s="64"/>
      <c r="AO13" s="384"/>
      <c r="AP13" s="385"/>
      <c r="AQ13" s="385"/>
      <c r="AR13" s="385"/>
      <c r="AS13" s="385"/>
      <c r="AT13" s="386"/>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row>
    <row r="14" spans="1:91" ht="15" customHeight="1" x14ac:dyDescent="0.25">
      <c r="A14" s="64"/>
      <c r="B14" s="279"/>
      <c r="C14" s="279"/>
      <c r="D14" s="280"/>
      <c r="E14" s="378"/>
      <c r="F14" s="377"/>
      <c r="G14" s="377"/>
      <c r="H14" s="377"/>
      <c r="I14" s="377"/>
      <c r="J14" s="38" t="str">
        <f>IF(AND('Mapa final'!$AD$11="Muy Alta",'Mapa final'!$AF$11="Leve"),CONCATENATE("R2C",'Mapa final'!$S$11),"")</f>
        <v/>
      </c>
      <c r="K14" s="186" t="str">
        <f>IF(AND('Mapa final'!$AD$11="Muy Alta",'Mapa final'!$AF$11="Leve"),CONCATENATE("R2C",'Mapa final'!$S$11),"")</f>
        <v/>
      </c>
      <c r="L14" s="186" t="str">
        <f>IF(AND('Mapa final'!$AD$11="Muy Alta",'Mapa final'!$AF$11="Leve"),CONCATENATE("R2C",'Mapa final'!$S$11),"")</f>
        <v/>
      </c>
      <c r="M14" s="186" t="str">
        <f>IF(AND('Mapa final'!$AD$11="Muy Alta",'Mapa final'!$AF$11="Leve"),CONCATENATE("R2C",'Mapa final'!$S$11),"")</f>
        <v/>
      </c>
      <c r="N14" s="186" t="str">
        <f>IF(AND('Mapa final'!$AD$11="Muy Alta",'Mapa final'!$AF$11="Leve"),CONCATENATE("R2C",'Mapa final'!$S$11),"")</f>
        <v/>
      </c>
      <c r="O14" s="39" t="str">
        <f>IF(AND('Mapa final'!$AD$11="Muy Alta",'Mapa final'!$AF$11="Leve"),CONCATENATE("R2C",'Mapa final'!$S$11),"")</f>
        <v/>
      </c>
      <c r="P14" s="38" t="str">
        <f>IF(AND('Mapa final'!$AD$11="Muy Alta",'Mapa final'!$AF$11="Leve"),CONCATENATE("R2C",'Mapa final'!$S$11),"")</f>
        <v/>
      </c>
      <c r="Q14" s="186" t="str">
        <f>IF(AND('Mapa final'!$AD$11="Muy Alta",'Mapa final'!$AF$11="Leve"),CONCATENATE("R2C",'Mapa final'!$S$11),"")</f>
        <v/>
      </c>
      <c r="R14" s="186" t="str">
        <f>IF(AND('Mapa final'!$AD$11="Muy Alta",'Mapa final'!$AF$11="Leve"),CONCATENATE("R2C",'Mapa final'!$S$11),"")</f>
        <v/>
      </c>
      <c r="S14" s="186" t="str">
        <f>IF(AND('Mapa final'!$AD$11="Muy Alta",'Mapa final'!$AF$11="Leve"),CONCATENATE("R2C",'Mapa final'!$S$11),"")</f>
        <v/>
      </c>
      <c r="T14" s="186" t="str">
        <f>IF(AND('Mapa final'!$AD$11="Muy Alta",'Mapa final'!$AF$11="Leve"),CONCATENATE("R2C",'Mapa final'!$S$11),"")</f>
        <v/>
      </c>
      <c r="U14" s="39" t="str">
        <f>IF(AND('Mapa final'!$AD$11="Muy Alta",'Mapa final'!$AF$11="Leve"),CONCATENATE("R2C",'Mapa final'!$S$11),"")</f>
        <v/>
      </c>
      <c r="V14" s="38" t="str">
        <f>IF(AND('Mapa final'!$AD$11="Muy Alta",'Mapa final'!$AF$11="Leve"),CONCATENATE("R2C",'Mapa final'!$S$11),"")</f>
        <v/>
      </c>
      <c r="W14" s="186" t="str">
        <f>IF(AND('Mapa final'!$AD$11="Muy Alta",'Mapa final'!$AF$11="Leve"),CONCATENATE("R2C",'Mapa final'!$S$11),"")</f>
        <v/>
      </c>
      <c r="X14" s="186" t="str">
        <f>IF(AND('Mapa final'!$AD$11="Muy Alta",'Mapa final'!$AF$11="Leve"),CONCATENATE("R2C",'Mapa final'!$S$11),"")</f>
        <v/>
      </c>
      <c r="Y14" s="186" t="str">
        <f>IF(AND('Mapa final'!$AD$11="Muy Alta",'Mapa final'!$AF$11="Leve"),CONCATENATE("R2C",'Mapa final'!$S$11),"")</f>
        <v/>
      </c>
      <c r="Z14" s="186" t="str">
        <f>IF(AND('Mapa final'!$AD$11="Muy Alta",'Mapa final'!$AF$11="Leve"),CONCATENATE("R2C",'Mapa final'!$S$11),"")</f>
        <v/>
      </c>
      <c r="AA14" s="39" t="str">
        <f>IF(AND('Mapa final'!$AD$11="Muy Alta",'Mapa final'!$AF$11="Leve"),CONCATENATE("R2C",'Mapa final'!$S$11),"")</f>
        <v/>
      </c>
      <c r="AB14" s="38" t="str">
        <f>IF(AND('Mapa final'!$AD$11="Muy Alta",'Mapa final'!$AF$11="Leve"),CONCATENATE("R2C",'Mapa final'!$S$11),"")</f>
        <v/>
      </c>
      <c r="AC14" s="186" t="str">
        <f>IF(AND('Mapa final'!$AD$11="Muy Alta",'Mapa final'!$AF$11="Leve"),CONCATENATE("R2C",'Mapa final'!$S$11),"")</f>
        <v/>
      </c>
      <c r="AD14" s="186" t="str">
        <f>IF(AND('Mapa final'!$AD$11="Muy Alta",'Mapa final'!$AF$11="Leve"),CONCATENATE("R2C",'Mapa final'!$S$11),"")</f>
        <v/>
      </c>
      <c r="AE14" s="186" t="str">
        <f>IF(AND('Mapa final'!$AD$11="Muy Alta",'Mapa final'!$AF$11="Leve"),CONCATENATE("R2C",'Mapa final'!$S$11),"")</f>
        <v/>
      </c>
      <c r="AF14" s="186" t="str">
        <f>IF(AND('Mapa final'!$AD$11="Muy Alta",'Mapa final'!$AF$11="Leve"),CONCATENATE("R2C",'Mapa final'!$S$11),"")</f>
        <v/>
      </c>
      <c r="AG14" s="186" t="str">
        <f>IF(AND('Mapa final'!$AD$11="Muy Alta",'Mapa final'!$AF$11="Leve"),CONCATENATE("R2C",'Mapa final'!$S$11),"")</f>
        <v/>
      </c>
      <c r="AH14" s="40" t="str">
        <f>IF(AND('Mapa final'!$AD$11="Muy Alta",'Mapa final'!$AF$11="Catastrófico"),CONCATENATE("R2C",'Mapa final'!$S$11),"")</f>
        <v/>
      </c>
      <c r="AI14" s="189" t="str">
        <f>IF(AND('Mapa final'!$AD$11="Muy Alta",'Mapa final'!$AF$11="Catastrófico"),CONCATENATE("R2C",'Mapa final'!$S$11),"")</f>
        <v/>
      </c>
      <c r="AJ14" s="189" t="str">
        <f>IF(AND('Mapa final'!$AD$11="Muy Alta",'Mapa final'!$AF$11="Catastrófico"),CONCATENATE("R2C",'Mapa final'!$S$11),"")</f>
        <v/>
      </c>
      <c r="AK14" s="189" t="str">
        <f>IF(AND('Mapa final'!$AD$11="Muy Alta",'Mapa final'!$AF$11="Catastrófico"),CONCATENATE("R2C",'Mapa final'!$S$11),"")</f>
        <v/>
      </c>
      <c r="AL14" s="189" t="str">
        <f>IF(AND('Mapa final'!$AD$11="Muy Alta",'Mapa final'!$AF$11="Catastrófico"),CONCATENATE("R2C",'Mapa final'!$S$11),"")</f>
        <v/>
      </c>
      <c r="AM14" s="41" t="str">
        <f>IF(AND('Mapa final'!$AD$11="Muy Alta",'Mapa final'!$AF$11="Catastrófico"),CONCATENATE("R2C",'Mapa final'!$S$11),"")</f>
        <v/>
      </c>
      <c r="AN14" s="64"/>
      <c r="AO14" s="384"/>
      <c r="AP14" s="385"/>
      <c r="AQ14" s="385"/>
      <c r="AR14" s="385"/>
      <c r="AS14" s="385"/>
      <c r="AT14" s="386"/>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row>
    <row r="15" spans="1:91" ht="15.75" customHeight="1" thickBot="1" x14ac:dyDescent="0.3">
      <c r="A15" s="64"/>
      <c r="B15" s="279"/>
      <c r="C15" s="279"/>
      <c r="D15" s="280"/>
      <c r="E15" s="379"/>
      <c r="F15" s="380"/>
      <c r="G15" s="380"/>
      <c r="H15" s="380"/>
      <c r="I15" s="380"/>
      <c r="J15" s="38" t="str">
        <f>IF(AND('Mapa final'!$AD$11="Muy Alta",'Mapa final'!$AF$11="Leve"),CONCATENATE("R2C",'Mapa final'!$S$11),"")</f>
        <v/>
      </c>
      <c r="K15" s="186" t="str">
        <f>IF(AND('Mapa final'!$AD$11="Muy Alta",'Mapa final'!$AF$11="Leve"),CONCATENATE("R2C",'Mapa final'!$S$11),"")</f>
        <v/>
      </c>
      <c r="L15" s="186" t="str">
        <f>IF(AND('Mapa final'!$AD$11="Muy Alta",'Mapa final'!$AF$11="Leve"),CONCATENATE("R2C",'Mapa final'!$S$11),"")</f>
        <v/>
      </c>
      <c r="M15" s="186" t="str">
        <f>IF(AND('Mapa final'!$AD$11="Muy Alta",'Mapa final'!$AF$11="Leve"),CONCATENATE("R2C",'Mapa final'!$S$11),"")</f>
        <v/>
      </c>
      <c r="N15" s="186" t="str">
        <f>IF(AND('Mapa final'!$AD$11="Muy Alta",'Mapa final'!$AF$11="Leve"),CONCATENATE("R2C",'Mapa final'!$S$11),"")</f>
        <v/>
      </c>
      <c r="O15" s="39" t="str">
        <f>IF(AND('Mapa final'!$AD$11="Muy Alta",'Mapa final'!$AF$11="Leve"),CONCATENATE("R2C",'Mapa final'!$S$11),"")</f>
        <v/>
      </c>
      <c r="P15" s="42" t="str">
        <f>IF(AND('Mapa final'!$AD$11="Muy Alta",'Mapa final'!$AF$11="Leve"),CONCATENATE("R2C",'Mapa final'!$S$11),"")</f>
        <v/>
      </c>
      <c r="Q15" s="43" t="str">
        <f>IF(AND('Mapa final'!$AD$11="Muy Alta",'Mapa final'!$AF$11="Leve"),CONCATENATE("R2C",'Mapa final'!$S$11),"")</f>
        <v/>
      </c>
      <c r="R15" s="43" t="str">
        <f>IF(AND('Mapa final'!$AD$11="Muy Alta",'Mapa final'!$AF$11="Leve"),CONCATENATE("R2C",'Mapa final'!$S$11),"")</f>
        <v/>
      </c>
      <c r="S15" s="43" t="str">
        <f>IF(AND('Mapa final'!$AD$11="Muy Alta",'Mapa final'!$AF$11="Leve"),CONCATENATE("R2C",'Mapa final'!$S$11),"")</f>
        <v/>
      </c>
      <c r="T15" s="43" t="str">
        <f>IF(AND('Mapa final'!$AD$11="Muy Alta",'Mapa final'!$AF$11="Leve"),CONCATENATE("R2C",'Mapa final'!$S$11),"")</f>
        <v/>
      </c>
      <c r="U15" s="44" t="str">
        <f>IF(AND('Mapa final'!$AD$11="Muy Alta",'Mapa final'!$AF$11="Leve"),CONCATENATE("R2C",'Mapa final'!$S$11),"")</f>
        <v/>
      </c>
      <c r="V15" s="42" t="str">
        <f>IF(AND('Mapa final'!$AD$11="Muy Alta",'Mapa final'!$AF$11="Leve"),CONCATENATE("R2C",'Mapa final'!$S$11),"")</f>
        <v/>
      </c>
      <c r="W15" s="43" t="str">
        <f>IF(AND('Mapa final'!$AD$11="Muy Alta",'Mapa final'!$AF$11="Leve"),CONCATENATE("R2C",'Mapa final'!$S$11),"")</f>
        <v/>
      </c>
      <c r="X15" s="43" t="str">
        <f>IF(AND('Mapa final'!$AD$11="Muy Alta",'Mapa final'!$AF$11="Leve"),CONCATENATE("R2C",'Mapa final'!$S$11),"")</f>
        <v/>
      </c>
      <c r="Y15" s="43" t="str">
        <f>IF(AND('Mapa final'!$AD$11="Muy Alta",'Mapa final'!$AF$11="Leve"),CONCATENATE("R2C",'Mapa final'!$S$11),"")</f>
        <v/>
      </c>
      <c r="Z15" s="43" t="str">
        <f>IF(AND('Mapa final'!$AD$11="Muy Alta",'Mapa final'!$AF$11="Leve"),CONCATENATE("R2C",'Mapa final'!$S$11),"")</f>
        <v/>
      </c>
      <c r="AA15" s="44" t="str">
        <f>IF(AND('Mapa final'!$AD$11="Muy Alta",'Mapa final'!$AF$11="Leve"),CONCATENATE("R2C",'Mapa final'!$S$11),"")</f>
        <v/>
      </c>
      <c r="AB15" s="42" t="str">
        <f>IF(AND('Mapa final'!$AD$11="Muy Alta",'Mapa final'!$AF$11="Leve"),CONCATENATE("R2C",'Mapa final'!$S$11),"")</f>
        <v/>
      </c>
      <c r="AC15" s="43" t="str">
        <f>IF(AND('Mapa final'!$AD$11="Muy Alta",'Mapa final'!$AF$11="Leve"),CONCATENATE("R2C",'Mapa final'!$S$11),"")</f>
        <v/>
      </c>
      <c r="AD15" s="43" t="str">
        <f>IF(AND('Mapa final'!$AD$11="Muy Alta",'Mapa final'!$AF$11="Leve"),CONCATENATE("R2C",'Mapa final'!$S$11),"")</f>
        <v/>
      </c>
      <c r="AE15" s="43" t="str">
        <f>IF(AND('Mapa final'!$AD$11="Muy Alta",'Mapa final'!$AF$11="Leve"),CONCATENATE("R2C",'Mapa final'!$S$11),"")</f>
        <v/>
      </c>
      <c r="AF15" s="43" t="str">
        <f>IF(AND('Mapa final'!$AD$11="Muy Alta",'Mapa final'!$AF$11="Leve"),CONCATENATE("R2C",'Mapa final'!$S$11),"")</f>
        <v/>
      </c>
      <c r="AG15" s="43" t="str">
        <f>IF(AND('Mapa final'!$AD$11="Muy Alta",'Mapa final'!$AF$11="Leve"),CONCATENATE("R2C",'Mapa final'!$S$11),"")</f>
        <v/>
      </c>
      <c r="AH15" s="45" t="str">
        <f>IF(AND('Mapa final'!$AD$11="Muy Alta",'Mapa final'!$AF$11="Catastrófico"),CONCATENATE("R2C",'Mapa final'!$S$11),"")</f>
        <v/>
      </c>
      <c r="AI15" s="46" t="str">
        <f>IF(AND('Mapa final'!$AD$11="Muy Alta",'Mapa final'!$AF$11="Catastrófico"),CONCATENATE("R2C",'Mapa final'!$S$11),"")</f>
        <v/>
      </c>
      <c r="AJ15" s="46" t="str">
        <f>IF(AND('Mapa final'!$AD$11="Muy Alta",'Mapa final'!$AF$11="Catastrófico"),CONCATENATE("R2C",'Mapa final'!$S$11),"")</f>
        <v/>
      </c>
      <c r="AK15" s="46" t="str">
        <f>IF(AND('Mapa final'!$AD$11="Muy Alta",'Mapa final'!$AF$11="Catastrófico"),CONCATENATE("R2C",'Mapa final'!$S$11),"")</f>
        <v/>
      </c>
      <c r="AL15" s="46" t="str">
        <f>IF(AND('Mapa final'!$AD$11="Muy Alta",'Mapa final'!$AF$11="Catastrófico"),CONCATENATE("R2C",'Mapa final'!$S$11),"")</f>
        <v/>
      </c>
      <c r="AM15" s="47" t="str">
        <f>IF(AND('Mapa final'!$AD$11="Muy Alta",'Mapa final'!$AF$11="Catastrófico"),CONCATENATE("R2C",'Mapa final'!$S$11),"")</f>
        <v/>
      </c>
      <c r="AN15" s="64"/>
      <c r="AO15" s="387"/>
      <c r="AP15" s="388"/>
      <c r="AQ15" s="388"/>
      <c r="AR15" s="388"/>
      <c r="AS15" s="388"/>
      <c r="AT15" s="389"/>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row>
    <row r="16" spans="1:91" ht="15" customHeight="1" x14ac:dyDescent="0.25">
      <c r="A16" s="64"/>
      <c r="B16" s="279"/>
      <c r="C16" s="279"/>
      <c r="D16" s="280"/>
      <c r="E16" s="374" t="s">
        <v>114</v>
      </c>
      <c r="F16" s="375"/>
      <c r="G16" s="375"/>
      <c r="H16" s="375"/>
      <c r="I16" s="375"/>
      <c r="J16" s="48" t="str">
        <f>IF(AND('Mapa final'!$AD$11="Alta",'Mapa final'!$AF$11="Leve"),CONCATENATE("R2C",'Mapa final'!$S$11),"")</f>
        <v/>
      </c>
      <c r="K16" s="49" t="str">
        <f>IF(AND('Mapa final'!$AD$11="Alta",'Mapa final'!$AF$11="Leve"),CONCATENATE("R2C",'Mapa final'!$S$11),"")</f>
        <v/>
      </c>
      <c r="L16" s="49" t="str">
        <f>IF(AND('Mapa final'!$AD$11="Alta",'Mapa final'!$AF$11="Leve"),CONCATENATE("R2C",'Mapa final'!$S$11),"")</f>
        <v/>
      </c>
      <c r="M16" s="49" t="str">
        <f>IF(AND('Mapa final'!$AD$11="Alta",'Mapa final'!$AF$11="Leve"),CONCATENATE("R2C",'Mapa final'!$S$11),"")</f>
        <v/>
      </c>
      <c r="N16" s="49" t="str">
        <f>IF(AND('Mapa final'!$AD$11="Alta",'Mapa final'!$AF$11="Leve"),CONCATENATE("R2C",'Mapa final'!$S$11),"")</f>
        <v/>
      </c>
      <c r="O16" s="50" t="str">
        <f>IF(AND('Mapa final'!$AD$11="Alta",'Mapa final'!$AF$11="Leve"),CONCATENATE("R2C",'Mapa final'!$S$11),"")</f>
        <v/>
      </c>
      <c r="P16" s="48" t="str">
        <f>IF(AND('Mapa final'!$AD$11="Alta",'Mapa final'!$AF$11="Leve"),CONCATENATE("R2C",'Mapa final'!$S$11),"")</f>
        <v/>
      </c>
      <c r="Q16" s="49" t="str">
        <f>IF(AND('Mapa final'!$AD$11="Alta",'Mapa final'!$AF$11="Leve"),CONCATENATE("R2C",'Mapa final'!$S$11),"")</f>
        <v/>
      </c>
      <c r="R16" s="49" t="str">
        <f>IF(AND('Mapa final'!$AD$11="Alta",'Mapa final'!$AF$11="Leve"),CONCATENATE("R2C",'Mapa final'!$S$11),"")</f>
        <v/>
      </c>
      <c r="S16" s="49" t="str">
        <f>IF(AND('Mapa final'!$AD$11="Alta",'Mapa final'!$AF$11="Leve"),CONCATENATE("R2C",'Mapa final'!$S$11),"")</f>
        <v/>
      </c>
      <c r="T16" s="49" t="str">
        <f>IF(AND('Mapa final'!$AD$11="Alta",'Mapa final'!$AF$11="Leve"),CONCATENATE("R2C",'Mapa final'!$S$11),"")</f>
        <v/>
      </c>
      <c r="U16" s="50" t="str">
        <f>IF(AND('Mapa final'!$AD$11="Alta",'Mapa final'!$AF$11="Leve"),CONCATENATE("R2C",'Mapa final'!$S$11),"")</f>
        <v/>
      </c>
      <c r="V16" s="32" t="str">
        <f>IF(AND('Mapa final'!$AD$11="Muy Alta",'Mapa final'!$AF$11="Leve"),CONCATENATE("R2C",'Mapa final'!$S$11),"")</f>
        <v/>
      </c>
      <c r="W16" s="33" t="str">
        <f>IF(AND('Mapa final'!$AD$11="Muy Alta",'Mapa final'!$AF$11="Leve"),CONCATENATE("R2C",'Mapa final'!$S$11),"")</f>
        <v/>
      </c>
      <c r="X16" s="33" t="str">
        <f>IF(AND('Mapa final'!$AD$11="Muy Alta",'Mapa final'!$AF$11="Leve"),CONCATENATE("R2C",'Mapa final'!$S$11),"")</f>
        <v/>
      </c>
      <c r="Y16" s="33" t="str">
        <f>IF(AND('Mapa final'!$AD$11="Muy Alta",'Mapa final'!$AF$11="Leve"),CONCATENATE("R2C",'Mapa final'!$S$11),"")</f>
        <v/>
      </c>
      <c r="Z16" s="33" t="str">
        <f>IF(AND('Mapa final'!$AD$11="Muy Alta",'Mapa final'!$AF$11="Leve"),CONCATENATE("R2C",'Mapa final'!$S$11),"")</f>
        <v/>
      </c>
      <c r="AA16" s="34" t="str">
        <f>IF(AND('Mapa final'!$AD$11="Muy Alta",'Mapa final'!$AF$11="Leve"),CONCATENATE("R2C",'Mapa final'!$S$11),"")</f>
        <v/>
      </c>
      <c r="AB16" s="32" t="str">
        <f>IF(AND('Mapa final'!$AD$11="Muy Alta",'Mapa final'!$AF$11="Leve"),CONCATENATE("R2C",'Mapa final'!$S$11),"")</f>
        <v/>
      </c>
      <c r="AC16" s="33" t="str">
        <f>IF(AND('Mapa final'!$AD$11="Muy Alta",'Mapa final'!$AF$11="Leve"),CONCATENATE("R2C",'Mapa final'!$S$11),"")</f>
        <v/>
      </c>
      <c r="AD16" s="33" t="str">
        <f>IF(AND('Mapa final'!$AD$11="Muy Alta",'Mapa final'!$AF$11="Leve"),CONCATENATE("R2C",'Mapa final'!$S$11),"")</f>
        <v/>
      </c>
      <c r="AE16" s="33" t="str">
        <f>IF(AND('Mapa final'!$AD$11="Muy Alta",'Mapa final'!$AF$11="Leve"),CONCATENATE("R2C",'Mapa final'!$S$11),"")</f>
        <v/>
      </c>
      <c r="AF16" s="33" t="str">
        <f>IF(AND('Mapa final'!$AD$11="Muy Alta",'Mapa final'!$AF$11="Leve"),CONCATENATE("R2C",'Mapa final'!$S$11),"")</f>
        <v/>
      </c>
      <c r="AG16" s="34" t="str">
        <f>IF(AND('Mapa final'!$AD$11="Muy Alta",'Mapa final'!$AF$11="Leve"),CONCATENATE("R2C",'Mapa final'!$S$11),"")</f>
        <v/>
      </c>
      <c r="AH16" s="35" t="str">
        <f>IF(AND('Mapa final'!$AD$11="Muy Alta",'Mapa final'!$AF$11="Catastrófico"),CONCATENATE("R2C",'Mapa final'!$S$11),"")</f>
        <v/>
      </c>
      <c r="AI16" s="36" t="str">
        <f>IF(AND('Mapa final'!$AD$11="Muy Alta",'Mapa final'!$AF$11="Catastrófico"),CONCATENATE("R2C",'Mapa final'!$S$11),"")</f>
        <v/>
      </c>
      <c r="AJ16" s="36" t="str">
        <f>IF(AND('Mapa final'!$AD$11="Muy Alta",'Mapa final'!$AF$11="Catastrófico"),CONCATENATE("R2C",'Mapa final'!$S$11),"")</f>
        <v/>
      </c>
      <c r="AK16" s="36" t="str">
        <f>IF(AND('Mapa final'!$AD$11="Muy Alta",'Mapa final'!$AF$11="Catastrófico"),CONCATENATE("R2C",'Mapa final'!$S$11),"")</f>
        <v/>
      </c>
      <c r="AL16" s="36" t="str">
        <f>IF(AND('Mapa final'!$AD$11="Muy Alta",'Mapa final'!$AF$11="Catastrófico"),CONCATENATE("R2C",'Mapa final'!$S$11),"")</f>
        <v/>
      </c>
      <c r="AM16" s="37" t="str">
        <f>IF(AND('Mapa final'!$AD$11="Muy Alta",'Mapa final'!$AF$11="Catastrófico"),CONCATENATE("R2C",'Mapa final'!$S$11),"")</f>
        <v/>
      </c>
      <c r="AN16" s="64"/>
      <c r="AO16" s="365" t="s">
        <v>79</v>
      </c>
      <c r="AP16" s="366"/>
      <c r="AQ16" s="366"/>
      <c r="AR16" s="366"/>
      <c r="AS16" s="366"/>
      <c r="AT16" s="367"/>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row>
    <row r="17" spans="1:76" ht="15" customHeight="1" x14ac:dyDescent="0.25">
      <c r="A17" s="64"/>
      <c r="B17" s="279"/>
      <c r="C17" s="279"/>
      <c r="D17" s="280"/>
      <c r="E17" s="376"/>
      <c r="F17" s="377"/>
      <c r="G17" s="377"/>
      <c r="H17" s="377"/>
      <c r="I17" s="377"/>
      <c r="J17" s="51" t="str">
        <f>IF(AND('Mapa final'!$AD$11="Alta",'Mapa final'!$AF$11="Leve"),CONCATENATE("R2C",'Mapa final'!$S$11),"")</f>
        <v/>
      </c>
      <c r="K17" s="187" t="str">
        <f>IF(AND('Mapa final'!$AD$11="Alta",'Mapa final'!$AF$11="Leve"),CONCATENATE("R2C",'Mapa final'!$S$11),"")</f>
        <v/>
      </c>
      <c r="L17" s="187" t="str">
        <f>IF(AND('Mapa final'!$AD$11="Alta",'Mapa final'!$AF$11="Leve"),CONCATENATE("R2C",'Mapa final'!$S$11),"")</f>
        <v/>
      </c>
      <c r="M17" s="187" t="str">
        <f>IF(AND('Mapa final'!$AD$11="Alta",'Mapa final'!$AF$11="Leve"),CONCATENATE("R2C",'Mapa final'!$S$11),"")</f>
        <v/>
      </c>
      <c r="N17" s="187" t="str">
        <f>IF(AND('Mapa final'!$AD$11="Alta",'Mapa final'!$AF$11="Leve"),CONCATENATE("R2C",'Mapa final'!$S$11),"")</f>
        <v/>
      </c>
      <c r="O17" s="52" t="str">
        <f>IF(AND('Mapa final'!$AD$11="Alta",'Mapa final'!$AF$11="Leve"),CONCATENATE("R2C",'Mapa final'!$S$11),"")</f>
        <v/>
      </c>
      <c r="P17" s="51" t="str">
        <f>IF(AND('Mapa final'!$AD$11="Alta",'Mapa final'!$AF$11="Leve"),CONCATENATE("R2C",'Mapa final'!$S$11),"")</f>
        <v/>
      </c>
      <c r="Q17" s="187" t="str">
        <f>IF(AND('Mapa final'!$AD$11="Alta",'Mapa final'!$AF$11="Leve"),CONCATENATE("R2C",'Mapa final'!$S$11),"")</f>
        <v/>
      </c>
      <c r="R17" s="187" t="str">
        <f>IF(AND('Mapa final'!$AD$11="Alta",'Mapa final'!$AF$11="Leve"),CONCATENATE("R2C",'Mapa final'!$S$11),"")</f>
        <v/>
      </c>
      <c r="S17" s="187" t="str">
        <f>IF(AND('Mapa final'!$AD$11="Alta",'Mapa final'!$AF$11="Leve"),CONCATENATE("R2C",'Mapa final'!$S$11),"")</f>
        <v/>
      </c>
      <c r="T17" s="187" t="str">
        <f>IF(AND('Mapa final'!$AD$11="Alta",'Mapa final'!$AF$11="Leve"),CONCATENATE("R2C",'Mapa final'!$S$11),"")</f>
        <v/>
      </c>
      <c r="U17" s="52" t="str">
        <f>IF(AND('Mapa final'!$AD$11="Alta",'Mapa final'!$AF$11="Leve"),CONCATENATE("R2C",'Mapa final'!$S$11),"")</f>
        <v/>
      </c>
      <c r="V17" s="38" t="str">
        <f>IF(AND('Mapa final'!$AD$11="Muy Alta",'Mapa final'!$AF$11="Leve"),CONCATENATE("R2C",'Mapa final'!$S$11),"")</f>
        <v/>
      </c>
      <c r="W17" s="186" t="str">
        <f>IF(AND('Mapa final'!$AD$11="Muy Alta",'Mapa final'!$AF$11="Leve"),CONCATENATE("R2C",'Mapa final'!$S$11),"")</f>
        <v/>
      </c>
      <c r="X17" s="186" t="str">
        <f>IF(AND('Mapa final'!$AD$11="Muy Alta",'Mapa final'!$AF$11="Leve"),CONCATENATE("R2C",'Mapa final'!$S$11),"")</f>
        <v/>
      </c>
      <c r="Y17" s="186" t="str">
        <f>IF(AND('Mapa final'!$AD$11="Muy Alta",'Mapa final'!$AF$11="Leve"),CONCATENATE("R2C",'Mapa final'!$S$11),"")</f>
        <v/>
      </c>
      <c r="Z17" s="186" t="str">
        <f>IF(AND('Mapa final'!$AD$11="Muy Alta",'Mapa final'!$AF$11="Leve"),CONCATENATE("R2C",'Mapa final'!$S$11),"")</f>
        <v/>
      </c>
      <c r="AA17" s="39" t="str">
        <f>IF(AND('Mapa final'!$AD$11="Muy Alta",'Mapa final'!$AF$11="Leve"),CONCATENATE("R2C",'Mapa final'!$S$11),"")</f>
        <v/>
      </c>
      <c r="AB17" s="38" t="str">
        <f>IF(AND('Mapa final'!$AD$11="Muy Alta",'Mapa final'!$AF$11="Leve"),CONCATENATE("R2C",'Mapa final'!$S$11),"")</f>
        <v/>
      </c>
      <c r="AC17" s="186" t="str">
        <f>IF(AND('Mapa final'!$AD$11="Muy Alta",'Mapa final'!$AF$11="Leve"),CONCATENATE("R2C",'Mapa final'!$S$11),"")</f>
        <v/>
      </c>
      <c r="AD17" s="186" t="str">
        <f>IF(AND('Mapa final'!$AD$11="Muy Alta",'Mapa final'!$AF$11="Leve"),CONCATENATE("R2C",'Mapa final'!$S$11),"")</f>
        <v/>
      </c>
      <c r="AE17" s="186" t="str">
        <f>IF(AND('Mapa final'!$AD$11="Muy Alta",'Mapa final'!$AF$11="Leve"),CONCATENATE("R2C",'Mapa final'!$S$11),"")</f>
        <v/>
      </c>
      <c r="AF17" s="186" t="str">
        <f>IF(AND('Mapa final'!$AD$11="Muy Alta",'Mapa final'!$AF$11="Leve"),CONCATENATE("R2C",'Mapa final'!$S$11),"")</f>
        <v/>
      </c>
      <c r="AG17" s="39" t="str">
        <f>IF(AND('Mapa final'!$AD$11="Muy Alta",'Mapa final'!$AF$11="Leve"),CONCATENATE("R2C",'Mapa final'!$S$11),"")</f>
        <v/>
      </c>
      <c r="AH17" s="40" t="str">
        <f>IF(AND('Mapa final'!$AD$11="Muy Alta",'Mapa final'!$AF$11="Catastrófico"),CONCATENATE("R2C",'Mapa final'!$S$11),"")</f>
        <v/>
      </c>
      <c r="AI17" s="189" t="str">
        <f>IF(AND('Mapa final'!$AD$11="Muy Alta",'Mapa final'!$AF$11="Catastrófico"),CONCATENATE("R2C",'Mapa final'!$S$11),"")</f>
        <v/>
      </c>
      <c r="AJ17" s="189" t="str">
        <f>IF(AND('Mapa final'!$AD$11="Muy Alta",'Mapa final'!$AF$11="Catastrófico"),CONCATENATE("R2C",'Mapa final'!$S$11),"")</f>
        <v/>
      </c>
      <c r="AK17" s="189" t="str">
        <f>IF(AND('Mapa final'!$AD$11="Muy Alta",'Mapa final'!$AF$11="Catastrófico"),CONCATENATE("R2C",'Mapa final'!$S$11),"")</f>
        <v/>
      </c>
      <c r="AL17" s="189" t="str">
        <f>IF(AND('Mapa final'!$AD$11="Muy Alta",'Mapa final'!$AF$11="Catastrófico"),CONCATENATE("R2C",'Mapa final'!$S$11),"")</f>
        <v/>
      </c>
      <c r="AM17" s="41" t="str">
        <f>IF(AND('Mapa final'!$AD$11="Muy Alta",'Mapa final'!$AF$11="Catastrófico"),CONCATENATE("R2C",'Mapa final'!$S$11),"")</f>
        <v/>
      </c>
      <c r="AN17" s="64"/>
      <c r="AO17" s="368"/>
      <c r="AP17" s="369"/>
      <c r="AQ17" s="369"/>
      <c r="AR17" s="369"/>
      <c r="AS17" s="369"/>
      <c r="AT17" s="370"/>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row>
    <row r="18" spans="1:76" ht="15" customHeight="1" x14ac:dyDescent="0.25">
      <c r="A18" s="64"/>
      <c r="B18" s="279"/>
      <c r="C18" s="279"/>
      <c r="D18" s="280"/>
      <c r="E18" s="378"/>
      <c r="F18" s="377"/>
      <c r="G18" s="377"/>
      <c r="H18" s="377"/>
      <c r="I18" s="377"/>
      <c r="J18" s="51" t="str">
        <f>IF(AND('Mapa final'!$AD$11="Alta",'Mapa final'!$AF$11="Leve"),CONCATENATE("R2C",'Mapa final'!$S$11),"")</f>
        <v/>
      </c>
      <c r="K18" s="187" t="str">
        <f>IF(AND('Mapa final'!$AD$11="Alta",'Mapa final'!$AF$11="Leve"),CONCATENATE("R2C",'Mapa final'!$S$11),"")</f>
        <v/>
      </c>
      <c r="L18" s="187" t="str">
        <f>IF(AND('Mapa final'!$AD$11="Alta",'Mapa final'!$AF$11="Leve"),CONCATENATE("R2C",'Mapa final'!$S$11),"")</f>
        <v/>
      </c>
      <c r="M18" s="187" t="str">
        <f>IF(AND('Mapa final'!$AD$11="Alta",'Mapa final'!$AF$11="Leve"),CONCATENATE("R2C",'Mapa final'!$S$11),"")</f>
        <v/>
      </c>
      <c r="N18" s="187" t="str">
        <f>IF(AND('Mapa final'!$AD$11="Alta",'Mapa final'!$AF$11="Leve"),CONCATENATE("R2C",'Mapa final'!$S$11),"")</f>
        <v/>
      </c>
      <c r="O18" s="52" t="str">
        <f>IF(AND('Mapa final'!$AD$11="Alta",'Mapa final'!$AF$11="Leve"),CONCATENATE("R2C",'Mapa final'!$S$11),"")</f>
        <v/>
      </c>
      <c r="P18" s="51" t="str">
        <f>IF(AND('Mapa final'!$AD$11="Alta",'Mapa final'!$AF$11="Leve"),CONCATENATE("R2C",'Mapa final'!$S$11),"")</f>
        <v/>
      </c>
      <c r="Q18" s="187" t="str">
        <f>IF(AND('Mapa final'!$AD$11="Alta",'Mapa final'!$AF$11="Leve"),CONCATENATE("R2C",'Mapa final'!$S$11),"")</f>
        <v/>
      </c>
      <c r="R18" s="187" t="str">
        <f>IF(AND('Mapa final'!$AD$11="Alta",'Mapa final'!$AF$11="Leve"),CONCATENATE("R2C",'Mapa final'!$S$11),"")</f>
        <v/>
      </c>
      <c r="S18" s="187" t="str">
        <f>IF(AND('Mapa final'!$AD$11="Alta",'Mapa final'!$AF$11="Leve"),CONCATENATE("R2C",'Mapa final'!$S$11),"")</f>
        <v/>
      </c>
      <c r="T18" s="187" t="str">
        <f>IF(AND('Mapa final'!$AD$11="Alta",'Mapa final'!$AF$11="Leve"),CONCATENATE("R2C",'Mapa final'!$S$11),"")</f>
        <v/>
      </c>
      <c r="U18" s="52" t="str">
        <f>IF(AND('Mapa final'!$AD$11="Alta",'Mapa final'!$AF$11="Leve"),CONCATENATE("R2C",'Mapa final'!$S$11),"")</f>
        <v/>
      </c>
      <c r="V18" s="38" t="str">
        <f>IF(AND('Mapa final'!$AD$11="Muy Alta",'Mapa final'!$AF$11="Leve"),CONCATENATE("R2C",'Mapa final'!$S$11),"")</f>
        <v/>
      </c>
      <c r="W18" s="186" t="str">
        <f>IF(AND('Mapa final'!$AD$11="Muy Alta",'Mapa final'!$AF$11="Leve"),CONCATENATE("R2C",'Mapa final'!$S$11),"")</f>
        <v/>
      </c>
      <c r="X18" s="186" t="str">
        <f>IF(AND('Mapa final'!$AD$11="Muy Alta",'Mapa final'!$AF$11="Leve"),CONCATENATE("R2C",'Mapa final'!$S$11),"")</f>
        <v/>
      </c>
      <c r="Y18" s="186" t="str">
        <f>IF(AND('Mapa final'!$AD$11="Muy Alta",'Mapa final'!$AF$11="Leve"),CONCATENATE("R2C",'Mapa final'!$S$11),"")</f>
        <v/>
      </c>
      <c r="Z18" s="186" t="str">
        <f>IF(AND('Mapa final'!$AD$11="Muy Alta",'Mapa final'!$AF$11="Leve"),CONCATENATE("R2C",'Mapa final'!$S$11),"")</f>
        <v/>
      </c>
      <c r="AA18" s="39" t="str">
        <f>IF(AND('Mapa final'!$AD$11="Muy Alta",'Mapa final'!$AF$11="Leve"),CONCATENATE("R2C",'Mapa final'!$S$11),"")</f>
        <v/>
      </c>
      <c r="AB18" s="38" t="str">
        <f>IF(AND('Mapa final'!$AD$11="Muy Alta",'Mapa final'!$AF$11="Leve"),CONCATENATE("R2C",'Mapa final'!$S$11),"")</f>
        <v/>
      </c>
      <c r="AC18" s="186" t="str">
        <f>IF(AND('Mapa final'!$AD$11="Muy Alta",'Mapa final'!$AF$11="Leve"),CONCATENATE("R2C",'Mapa final'!$S$11),"")</f>
        <v/>
      </c>
      <c r="AD18" s="186" t="str">
        <f>IF(AND('Mapa final'!$AD$11="Muy Alta",'Mapa final'!$AF$11="Leve"),CONCATENATE("R2C",'Mapa final'!$S$11),"")</f>
        <v/>
      </c>
      <c r="AE18" s="186" t="str">
        <f>IF(AND('Mapa final'!$AD$11="Muy Alta",'Mapa final'!$AF$11="Leve"),CONCATENATE("R2C",'Mapa final'!$S$11),"")</f>
        <v/>
      </c>
      <c r="AF18" s="186" t="str">
        <f>IF(AND('Mapa final'!$AD$11="Muy Alta",'Mapa final'!$AF$11="Leve"),CONCATENATE("R2C",'Mapa final'!$S$11),"")</f>
        <v/>
      </c>
      <c r="AG18" s="39" t="str">
        <f>IF(AND('Mapa final'!$AD$11="Muy Alta",'Mapa final'!$AF$11="Leve"),CONCATENATE("R2C",'Mapa final'!$S$11),"")</f>
        <v/>
      </c>
      <c r="AH18" s="40" t="str">
        <f>IF(AND('Mapa final'!$AD$11="Muy Alta",'Mapa final'!$AF$11="Catastrófico"),CONCATENATE("R2C",'Mapa final'!$S$11),"")</f>
        <v/>
      </c>
      <c r="AI18" s="189" t="str">
        <f>IF(AND('Mapa final'!$AD$11="Muy Alta",'Mapa final'!$AF$11="Catastrófico"),CONCATENATE("R2C",'Mapa final'!$S$11),"")</f>
        <v/>
      </c>
      <c r="AJ18" s="189" t="str">
        <f>IF(AND('Mapa final'!$AD$11="Muy Alta",'Mapa final'!$AF$11="Catastrófico"),CONCATENATE("R2C",'Mapa final'!$S$11),"")</f>
        <v/>
      </c>
      <c r="AK18" s="189" t="str">
        <f>IF(AND('Mapa final'!$AD$11="Muy Alta",'Mapa final'!$AF$11="Catastrófico"),CONCATENATE("R2C",'Mapa final'!$S$11),"")</f>
        <v/>
      </c>
      <c r="AL18" s="189" t="str">
        <f>IF(AND('Mapa final'!$AD$11="Muy Alta",'Mapa final'!$AF$11="Catastrófico"),CONCATENATE("R2C",'Mapa final'!$S$11),"")</f>
        <v/>
      </c>
      <c r="AM18" s="41" t="str">
        <f>IF(AND('Mapa final'!$AD$11="Muy Alta",'Mapa final'!$AF$11="Catastrófico"),CONCATENATE("R2C",'Mapa final'!$S$11),"")</f>
        <v/>
      </c>
      <c r="AN18" s="64"/>
      <c r="AO18" s="368"/>
      <c r="AP18" s="369"/>
      <c r="AQ18" s="369"/>
      <c r="AR18" s="369"/>
      <c r="AS18" s="369"/>
      <c r="AT18" s="370"/>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row>
    <row r="19" spans="1:76" ht="15" customHeight="1" x14ac:dyDescent="0.25">
      <c r="A19" s="64"/>
      <c r="B19" s="279"/>
      <c r="C19" s="279"/>
      <c r="D19" s="280"/>
      <c r="E19" s="378"/>
      <c r="F19" s="377"/>
      <c r="G19" s="377"/>
      <c r="H19" s="377"/>
      <c r="I19" s="377"/>
      <c r="J19" s="51" t="str">
        <f>IF(AND('Mapa final'!$AD$11="Alta",'Mapa final'!$AF$11="Leve"),CONCATENATE("R2C",'Mapa final'!$S$11),"")</f>
        <v/>
      </c>
      <c r="K19" s="187" t="str">
        <f>IF(AND('Mapa final'!$AD$11="Alta",'Mapa final'!$AF$11="Leve"),CONCATENATE("R2C",'Mapa final'!$S$11),"")</f>
        <v/>
      </c>
      <c r="L19" s="187" t="str">
        <f>IF(AND('Mapa final'!$AD$11="Alta",'Mapa final'!$AF$11="Leve"),CONCATENATE("R2C",'Mapa final'!$S$11),"")</f>
        <v/>
      </c>
      <c r="M19" s="187" t="str">
        <f>IF(AND('Mapa final'!$AD$11="Alta",'Mapa final'!$AF$11="Leve"),CONCATENATE("R2C",'Mapa final'!$S$11),"")</f>
        <v/>
      </c>
      <c r="N19" s="187" t="str">
        <f>IF(AND('Mapa final'!$AD$11="Alta",'Mapa final'!$AF$11="Leve"),CONCATENATE("R2C",'Mapa final'!$S$11),"")</f>
        <v/>
      </c>
      <c r="O19" s="52" t="str">
        <f>IF(AND('Mapa final'!$AD$11="Alta",'Mapa final'!$AF$11="Leve"),CONCATENATE("R2C",'Mapa final'!$S$11),"")</f>
        <v/>
      </c>
      <c r="P19" s="51" t="str">
        <f>IF(AND('Mapa final'!$AD$11="Alta",'Mapa final'!$AF$11="Leve"),CONCATENATE("R2C",'Mapa final'!$S$11),"")</f>
        <v/>
      </c>
      <c r="Q19" s="187" t="str">
        <f>IF(AND('Mapa final'!$AD$11="Alta",'Mapa final'!$AF$11="Leve"),CONCATENATE("R2C",'Mapa final'!$S$11),"")</f>
        <v/>
      </c>
      <c r="R19" s="187" t="str">
        <f>IF(AND('Mapa final'!$AD$11="Alta",'Mapa final'!$AF$11="Leve"),CONCATENATE("R2C",'Mapa final'!$S$11),"")</f>
        <v/>
      </c>
      <c r="S19" s="187" t="str">
        <f>IF(AND('Mapa final'!$AD$11="Alta",'Mapa final'!$AF$11="Leve"),CONCATENATE("R2C",'Mapa final'!$S$11),"")</f>
        <v/>
      </c>
      <c r="T19" s="187" t="str">
        <f>IF(AND('Mapa final'!$AD$11="Alta",'Mapa final'!$AF$11="Leve"),CONCATENATE("R2C",'Mapa final'!$S$11),"")</f>
        <v/>
      </c>
      <c r="U19" s="52" t="str">
        <f>IF(AND('Mapa final'!$AD$11="Alta",'Mapa final'!$AF$11="Leve"),CONCATENATE("R2C",'Mapa final'!$S$11),"")</f>
        <v/>
      </c>
      <c r="V19" s="38" t="str">
        <f>IF(AND('Mapa final'!$AD$11="Muy Alta",'Mapa final'!$AF$11="Leve"),CONCATENATE("R2C",'Mapa final'!$S$11),"")</f>
        <v/>
      </c>
      <c r="W19" s="186" t="str">
        <f>IF(AND('Mapa final'!$AD$11="Muy Alta",'Mapa final'!$AF$11="Leve"),CONCATENATE("R2C",'Mapa final'!$S$11),"")</f>
        <v/>
      </c>
      <c r="X19" s="186" t="str">
        <f>IF(AND('Mapa final'!$AD$11="Muy Alta",'Mapa final'!$AF$11="Leve"),CONCATENATE("R2C",'Mapa final'!$S$11),"")</f>
        <v/>
      </c>
      <c r="Y19" s="186" t="str">
        <f>IF(AND('Mapa final'!$AD$11="Muy Alta",'Mapa final'!$AF$11="Leve"),CONCATENATE("R2C",'Mapa final'!$S$11),"")</f>
        <v/>
      </c>
      <c r="Z19" s="186" t="str">
        <f>IF(AND('Mapa final'!$AD$11="Muy Alta",'Mapa final'!$AF$11="Leve"),CONCATENATE("R2C",'Mapa final'!$S$11),"")</f>
        <v/>
      </c>
      <c r="AA19" s="39" t="str">
        <f>IF(AND('Mapa final'!$AD$11="Muy Alta",'Mapa final'!$AF$11="Leve"),CONCATENATE("R2C",'Mapa final'!$S$11),"")</f>
        <v/>
      </c>
      <c r="AB19" s="38" t="str">
        <f>IF(AND('Mapa final'!$AD$11="Muy Alta",'Mapa final'!$AF$11="Leve"),CONCATENATE("R2C",'Mapa final'!$S$11),"")</f>
        <v/>
      </c>
      <c r="AC19" s="186" t="str">
        <f>IF(AND('Mapa final'!$AD$11="Muy Alta",'Mapa final'!$AF$11="Leve"),CONCATENATE("R2C",'Mapa final'!$S$11),"")</f>
        <v/>
      </c>
      <c r="AD19" s="186" t="str">
        <f>IF(AND('Mapa final'!$AD$11="Muy Alta",'Mapa final'!$AF$11="Leve"),CONCATENATE("R2C",'Mapa final'!$S$11),"")</f>
        <v/>
      </c>
      <c r="AE19" s="186" t="str">
        <f>IF(AND('Mapa final'!$AD$11="Muy Alta",'Mapa final'!$AF$11="Leve"),CONCATENATE("R2C",'Mapa final'!$S$11),"")</f>
        <v/>
      </c>
      <c r="AF19" s="186" t="str">
        <f>IF(AND('Mapa final'!$AD$11="Muy Alta",'Mapa final'!$AF$11="Leve"),CONCATENATE("R2C",'Mapa final'!$S$11),"")</f>
        <v/>
      </c>
      <c r="AG19" s="39" t="str">
        <f>IF(AND('Mapa final'!$AD$11="Muy Alta",'Mapa final'!$AF$11="Leve"),CONCATENATE("R2C",'Mapa final'!$S$11),"")</f>
        <v/>
      </c>
      <c r="AH19" s="40" t="str">
        <f>IF(AND('Mapa final'!$AD$11="Muy Alta",'Mapa final'!$AF$11="Catastrófico"),CONCATENATE("R2C",'Mapa final'!$S$11),"")</f>
        <v/>
      </c>
      <c r="AI19" s="189" t="str">
        <f>IF(AND('Mapa final'!$AD$11="Muy Alta",'Mapa final'!$AF$11="Catastrófico"),CONCATENATE("R2C",'Mapa final'!$S$11),"")</f>
        <v/>
      </c>
      <c r="AJ19" s="189" t="str">
        <f>IF(AND('Mapa final'!$AD$11="Muy Alta",'Mapa final'!$AF$11="Catastrófico"),CONCATENATE("R2C",'Mapa final'!$S$11),"")</f>
        <v/>
      </c>
      <c r="AK19" s="189" t="str">
        <f>IF(AND('Mapa final'!$AD$11="Muy Alta",'Mapa final'!$AF$11="Catastrófico"),CONCATENATE("R2C",'Mapa final'!$S$11),"")</f>
        <v/>
      </c>
      <c r="AL19" s="189" t="str">
        <f>IF(AND('Mapa final'!$AD$11="Muy Alta",'Mapa final'!$AF$11="Catastrófico"),CONCATENATE("R2C",'Mapa final'!$S$11),"")</f>
        <v/>
      </c>
      <c r="AM19" s="41" t="str">
        <f>IF(AND('Mapa final'!$AD$11="Muy Alta",'Mapa final'!$AF$11="Catastrófico"),CONCATENATE("R2C",'Mapa final'!$S$11),"")</f>
        <v/>
      </c>
      <c r="AN19" s="64"/>
      <c r="AO19" s="368"/>
      <c r="AP19" s="369"/>
      <c r="AQ19" s="369"/>
      <c r="AR19" s="369"/>
      <c r="AS19" s="369"/>
      <c r="AT19" s="370"/>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row>
    <row r="20" spans="1:76" ht="15" customHeight="1" x14ac:dyDescent="0.25">
      <c r="A20" s="64"/>
      <c r="B20" s="279"/>
      <c r="C20" s="279"/>
      <c r="D20" s="280"/>
      <c r="E20" s="378"/>
      <c r="F20" s="377"/>
      <c r="G20" s="377"/>
      <c r="H20" s="377"/>
      <c r="I20" s="377"/>
      <c r="J20" s="51" t="str">
        <f>IF(AND('Mapa final'!$AD$11="Alta",'Mapa final'!$AF$11="Leve"),CONCATENATE("R2C",'Mapa final'!$S$11),"")</f>
        <v/>
      </c>
      <c r="K20" s="187" t="str">
        <f>IF(AND('Mapa final'!$AD$11="Alta",'Mapa final'!$AF$11="Leve"),CONCATENATE("R2C",'Mapa final'!$S$11),"")</f>
        <v/>
      </c>
      <c r="L20" s="187" t="str">
        <f>IF(AND('Mapa final'!$AD$11="Alta",'Mapa final'!$AF$11="Leve"),CONCATENATE("R2C",'Mapa final'!$S$11),"")</f>
        <v/>
      </c>
      <c r="M20" s="187" t="str">
        <f>IF(AND('Mapa final'!$AD$11="Alta",'Mapa final'!$AF$11="Leve"),CONCATENATE("R2C",'Mapa final'!$S$11),"")</f>
        <v/>
      </c>
      <c r="N20" s="187" t="str">
        <f>IF(AND('Mapa final'!$AD$11="Alta",'Mapa final'!$AF$11="Leve"),CONCATENATE("R2C",'Mapa final'!$S$11),"")</f>
        <v/>
      </c>
      <c r="O20" s="52" t="str">
        <f>IF(AND('Mapa final'!$AD$11="Alta",'Mapa final'!$AF$11="Leve"),CONCATENATE("R2C",'Mapa final'!$S$11),"")</f>
        <v/>
      </c>
      <c r="P20" s="51" t="str">
        <f>IF(AND('Mapa final'!$AD$11="Alta",'Mapa final'!$AF$11="Leve"),CONCATENATE("R2C",'Mapa final'!$S$11),"")</f>
        <v/>
      </c>
      <c r="Q20" s="187" t="str">
        <f>IF(AND('Mapa final'!$AD$11="Alta",'Mapa final'!$AF$11="Leve"),CONCATENATE("R2C",'Mapa final'!$S$11),"")</f>
        <v/>
      </c>
      <c r="R20" s="187" t="str">
        <f>IF(AND('Mapa final'!$AD$11="Alta",'Mapa final'!$AF$11="Leve"),CONCATENATE("R2C",'Mapa final'!$S$11),"")</f>
        <v/>
      </c>
      <c r="S20" s="187" t="str">
        <f>IF(AND('Mapa final'!$AD$11="Alta",'Mapa final'!$AF$11="Leve"),CONCATENATE("R2C",'Mapa final'!$S$11),"")</f>
        <v/>
      </c>
      <c r="T20" s="187" t="str">
        <f>IF(AND('Mapa final'!$AD$11="Alta",'Mapa final'!$AF$11="Leve"),CONCATENATE("R2C",'Mapa final'!$S$11),"")</f>
        <v/>
      </c>
      <c r="U20" s="52" t="str">
        <f>IF(AND('Mapa final'!$AD$11="Alta",'Mapa final'!$AF$11="Leve"),CONCATENATE("R2C",'Mapa final'!$S$11),"")</f>
        <v/>
      </c>
      <c r="V20" s="38" t="str">
        <f>IF(AND('Mapa final'!$AD$11="Muy Alta",'Mapa final'!$AF$11="Leve"),CONCATENATE("R2C",'Mapa final'!$S$11),"")</f>
        <v/>
      </c>
      <c r="W20" s="186" t="str">
        <f>IF(AND('Mapa final'!$AD$11="Muy Alta",'Mapa final'!$AF$11="Leve"),CONCATENATE("R2C",'Mapa final'!$S$11),"")</f>
        <v/>
      </c>
      <c r="X20" s="186" t="str">
        <f>IF(AND('Mapa final'!$AD$11="Muy Alta",'Mapa final'!$AF$11="Leve"),CONCATENATE("R2C",'Mapa final'!$S$11),"")</f>
        <v/>
      </c>
      <c r="Y20" s="186" t="str">
        <f>IF(AND('Mapa final'!$AD$11="Muy Alta",'Mapa final'!$AF$11="Leve"),CONCATENATE("R2C",'Mapa final'!$S$11),"")</f>
        <v/>
      </c>
      <c r="Z20" s="186" t="str">
        <f>IF(AND('Mapa final'!$AD$11="Muy Alta",'Mapa final'!$AF$11="Leve"),CONCATENATE("R2C",'Mapa final'!$S$11),"")</f>
        <v/>
      </c>
      <c r="AA20" s="39" t="str">
        <f>IF(AND('Mapa final'!$AD$11="Muy Alta",'Mapa final'!$AF$11="Leve"),CONCATENATE("R2C",'Mapa final'!$S$11),"")</f>
        <v/>
      </c>
      <c r="AB20" s="38" t="str">
        <f>IF(AND('Mapa final'!$AD$11="Muy Alta",'Mapa final'!$AF$11="Leve"),CONCATENATE("R2C",'Mapa final'!$S$11),"")</f>
        <v/>
      </c>
      <c r="AC20" s="186" t="str">
        <f>IF(AND('Mapa final'!$AD$11="Muy Alta",'Mapa final'!$AF$11="Leve"),CONCATENATE("R2C",'Mapa final'!$S$11),"")</f>
        <v/>
      </c>
      <c r="AD20" s="186" t="str">
        <f>IF(AND('Mapa final'!$AD$11="Muy Alta",'Mapa final'!$AF$11="Leve"),CONCATENATE("R2C",'Mapa final'!$S$11),"")</f>
        <v/>
      </c>
      <c r="AE20" s="186" t="str">
        <f>IF(AND('Mapa final'!$AD$11="Muy Alta",'Mapa final'!$AF$11="Leve"),CONCATENATE("R2C",'Mapa final'!$S$11),"")</f>
        <v/>
      </c>
      <c r="AF20" s="186" t="str">
        <f>IF(AND('Mapa final'!$AD$11="Muy Alta",'Mapa final'!$AF$11="Leve"),CONCATENATE("R2C",'Mapa final'!$S$11),"")</f>
        <v/>
      </c>
      <c r="AG20" s="39" t="str">
        <f>IF(AND('Mapa final'!$AD$11="Muy Alta",'Mapa final'!$AF$11="Leve"),CONCATENATE("R2C",'Mapa final'!$S$11),"")</f>
        <v/>
      </c>
      <c r="AH20" s="40" t="str">
        <f>IF(AND('Mapa final'!$AD$11="Muy Alta",'Mapa final'!$AF$11="Catastrófico"),CONCATENATE("R2C",'Mapa final'!$S$11),"")</f>
        <v/>
      </c>
      <c r="AI20" s="189" t="str">
        <f>IF(AND('Mapa final'!$AD$11="Muy Alta",'Mapa final'!$AF$11="Catastrófico"),CONCATENATE("R2C",'Mapa final'!$S$11),"")</f>
        <v/>
      </c>
      <c r="AJ20" s="189" t="str">
        <f>IF(AND('Mapa final'!$AD$11="Muy Alta",'Mapa final'!$AF$11="Catastrófico"),CONCATENATE("R2C",'Mapa final'!$S$11),"")</f>
        <v/>
      </c>
      <c r="AK20" s="189" t="str">
        <f>IF(AND('Mapa final'!$AD$11="Muy Alta",'Mapa final'!$AF$11="Catastrófico"),CONCATENATE("R2C",'Mapa final'!$S$11),"")</f>
        <v/>
      </c>
      <c r="AL20" s="189" t="str">
        <f>IF(AND('Mapa final'!$AD$11="Muy Alta",'Mapa final'!$AF$11="Catastrófico"),CONCATENATE("R2C",'Mapa final'!$S$11),"")</f>
        <v/>
      </c>
      <c r="AM20" s="41" t="str">
        <f>IF(AND('Mapa final'!$AD$11="Muy Alta",'Mapa final'!$AF$11="Catastrófico"),CONCATENATE("R2C",'Mapa final'!$S$11),"")</f>
        <v/>
      </c>
      <c r="AN20" s="64"/>
      <c r="AO20" s="368"/>
      <c r="AP20" s="369"/>
      <c r="AQ20" s="369"/>
      <c r="AR20" s="369"/>
      <c r="AS20" s="369"/>
      <c r="AT20" s="370"/>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row>
    <row r="21" spans="1:76" ht="15" customHeight="1" x14ac:dyDescent="0.25">
      <c r="A21" s="64"/>
      <c r="B21" s="279"/>
      <c r="C21" s="279"/>
      <c r="D21" s="280"/>
      <c r="E21" s="378"/>
      <c r="F21" s="377"/>
      <c r="G21" s="377"/>
      <c r="H21" s="377"/>
      <c r="I21" s="377"/>
      <c r="J21" s="51" t="str">
        <f>IF(AND('Mapa final'!$AD$11="Alta",'Mapa final'!$AF$11="Leve"),CONCATENATE("R2C",'Mapa final'!$S$11),"")</f>
        <v/>
      </c>
      <c r="K21" s="187" t="str">
        <f>IF(AND('Mapa final'!$AD$11="Alta",'Mapa final'!$AF$11="Leve"),CONCATENATE("R2C",'Mapa final'!$S$11),"")</f>
        <v/>
      </c>
      <c r="L21" s="187" t="str">
        <f>IF(AND('Mapa final'!$AD$11="Alta",'Mapa final'!$AF$11="Leve"),CONCATENATE("R2C",'Mapa final'!$S$11),"")</f>
        <v/>
      </c>
      <c r="M21" s="187" t="str">
        <f>IF(AND('Mapa final'!$AD$11="Alta",'Mapa final'!$AF$11="Leve"),CONCATENATE("R2C",'Mapa final'!$S$11),"")</f>
        <v/>
      </c>
      <c r="N21" s="187" t="str">
        <f>IF(AND('Mapa final'!$AD$11="Alta",'Mapa final'!$AF$11="Leve"),CONCATENATE("R2C",'Mapa final'!$S$11),"")</f>
        <v/>
      </c>
      <c r="O21" s="52" t="str">
        <f>IF(AND('Mapa final'!$AD$11="Alta",'Mapa final'!$AF$11="Leve"),CONCATENATE("R2C",'Mapa final'!$S$11),"")</f>
        <v/>
      </c>
      <c r="P21" s="51" t="str">
        <f>IF(AND('Mapa final'!$AD$11="Alta",'Mapa final'!$AF$11="Leve"),CONCATENATE("R2C",'Mapa final'!$S$11),"")</f>
        <v/>
      </c>
      <c r="Q21" s="187" t="str">
        <f>IF(AND('Mapa final'!$AD$11="Alta",'Mapa final'!$AF$11="Leve"),CONCATENATE("R2C",'Mapa final'!$S$11),"")</f>
        <v/>
      </c>
      <c r="R21" s="187" t="str">
        <f>IF(AND('Mapa final'!$AD$11="Alta",'Mapa final'!$AF$11="Leve"),CONCATENATE("R2C",'Mapa final'!$S$11),"")</f>
        <v/>
      </c>
      <c r="S21" s="187" t="str">
        <f>IF(AND('Mapa final'!$AD$11="Alta",'Mapa final'!$AF$11="Leve"),CONCATENATE("R2C",'Mapa final'!$S$11),"")</f>
        <v/>
      </c>
      <c r="T21" s="187" t="str">
        <f>IF(AND('Mapa final'!$AD$11="Alta",'Mapa final'!$AF$11="Leve"),CONCATENATE("R2C",'Mapa final'!$S$11),"")</f>
        <v/>
      </c>
      <c r="U21" s="52" t="str">
        <f>IF(AND('Mapa final'!$AD$11="Alta",'Mapa final'!$AF$11="Leve"),CONCATENATE("R2C",'Mapa final'!$S$11),"")</f>
        <v/>
      </c>
      <c r="V21" s="38" t="str">
        <f>IF(AND('Mapa final'!$AD$11="Muy Alta",'Mapa final'!$AF$11="Leve"),CONCATENATE("R2C",'Mapa final'!$S$11),"")</f>
        <v/>
      </c>
      <c r="W21" s="186" t="str">
        <f>IF(AND('Mapa final'!$AD$11="Muy Alta",'Mapa final'!$AF$11="Leve"),CONCATENATE("R2C",'Mapa final'!$S$11),"")</f>
        <v/>
      </c>
      <c r="X21" s="186" t="str">
        <f>IF(AND('Mapa final'!$AD$11="Muy Alta",'Mapa final'!$AF$11="Leve"),CONCATENATE("R2C",'Mapa final'!$S$11),"")</f>
        <v/>
      </c>
      <c r="Y21" s="186" t="str">
        <f>IF(AND('Mapa final'!$AD$11="Muy Alta",'Mapa final'!$AF$11="Leve"),CONCATENATE("R2C",'Mapa final'!$S$11),"")</f>
        <v/>
      </c>
      <c r="Z21" s="186" t="str">
        <f>IF(AND('Mapa final'!$AD$11="Muy Alta",'Mapa final'!$AF$11="Leve"),CONCATENATE("R2C",'Mapa final'!$S$11),"")</f>
        <v/>
      </c>
      <c r="AA21" s="39" t="str">
        <f>IF(AND('Mapa final'!$AD$11="Muy Alta",'Mapa final'!$AF$11="Leve"),CONCATENATE("R2C",'Mapa final'!$S$11),"")</f>
        <v/>
      </c>
      <c r="AB21" s="38" t="str">
        <f>IF(AND('Mapa final'!$AD$11="Muy Alta",'Mapa final'!$AF$11="Leve"),CONCATENATE("R2C",'Mapa final'!$S$11),"")</f>
        <v/>
      </c>
      <c r="AC21" s="186" t="str">
        <f>IF(AND('Mapa final'!$AD$11="Muy Alta",'Mapa final'!$AF$11="Leve"),CONCATENATE("R2C",'Mapa final'!$S$11),"")</f>
        <v/>
      </c>
      <c r="AD21" s="186" t="str">
        <f>IF(AND('Mapa final'!$AD$11="Muy Alta",'Mapa final'!$AF$11="Leve"),CONCATENATE("R2C",'Mapa final'!$S$11),"")</f>
        <v/>
      </c>
      <c r="AE21" s="186" t="str">
        <f>IF(AND('Mapa final'!$AD$11="Muy Alta",'Mapa final'!$AF$11="Leve"),CONCATENATE("R2C",'Mapa final'!$S$11),"")</f>
        <v/>
      </c>
      <c r="AF21" s="186" t="str">
        <f>IF(AND('Mapa final'!$AD$11="Muy Alta",'Mapa final'!$AF$11="Leve"),CONCATENATE("R2C",'Mapa final'!$S$11),"")</f>
        <v/>
      </c>
      <c r="AG21" s="39" t="str">
        <f>IF(AND('Mapa final'!$AD$11="Muy Alta",'Mapa final'!$AF$11="Leve"),CONCATENATE("R2C",'Mapa final'!$S$11),"")</f>
        <v/>
      </c>
      <c r="AH21" s="40" t="str">
        <f>IF(AND('Mapa final'!$AD$11="Muy Alta",'Mapa final'!$AF$11="Catastrófico"),CONCATENATE("R2C",'Mapa final'!$S$11),"")</f>
        <v/>
      </c>
      <c r="AI21" s="189" t="str">
        <f>IF(AND('Mapa final'!$AD$11="Muy Alta",'Mapa final'!$AF$11="Catastrófico"),CONCATENATE("R2C",'Mapa final'!$S$11),"")</f>
        <v/>
      </c>
      <c r="AJ21" s="189" t="str">
        <f>IF(AND('Mapa final'!$AD$11="Muy Alta",'Mapa final'!$AF$11="Catastrófico"),CONCATENATE("R2C",'Mapa final'!$S$11),"")</f>
        <v/>
      </c>
      <c r="AK21" s="189" t="str">
        <f>IF(AND('Mapa final'!$AD$11="Muy Alta",'Mapa final'!$AF$11="Catastrófico"),CONCATENATE("R2C",'Mapa final'!$S$11),"")</f>
        <v/>
      </c>
      <c r="AL21" s="189" t="str">
        <f>IF(AND('Mapa final'!$AD$11="Muy Alta",'Mapa final'!$AF$11="Catastrófico"),CONCATENATE("R2C",'Mapa final'!$S$11),"")</f>
        <v/>
      </c>
      <c r="AM21" s="41" t="str">
        <f>IF(AND('Mapa final'!$AD$11="Muy Alta",'Mapa final'!$AF$11="Catastrófico"),CONCATENATE("R2C",'Mapa final'!$S$11),"")</f>
        <v/>
      </c>
      <c r="AN21" s="64"/>
      <c r="AO21" s="368"/>
      <c r="AP21" s="369"/>
      <c r="AQ21" s="369"/>
      <c r="AR21" s="369"/>
      <c r="AS21" s="369"/>
      <c r="AT21" s="370"/>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row>
    <row r="22" spans="1:76" ht="15" customHeight="1" x14ac:dyDescent="0.25">
      <c r="A22" s="64"/>
      <c r="B22" s="279"/>
      <c r="C22" s="279"/>
      <c r="D22" s="280"/>
      <c r="E22" s="378"/>
      <c r="F22" s="377"/>
      <c r="G22" s="377"/>
      <c r="H22" s="377"/>
      <c r="I22" s="377"/>
      <c r="J22" s="51" t="str">
        <f>IF(AND('Mapa final'!$AD$11="Alta",'Mapa final'!$AF$11="Leve"),CONCATENATE("R2C",'Mapa final'!$S$11),"")</f>
        <v/>
      </c>
      <c r="K22" s="187" t="str">
        <f>IF(AND('Mapa final'!$AD$11="Alta",'Mapa final'!$AF$11="Leve"),CONCATENATE("R2C",'Mapa final'!$S$11),"")</f>
        <v/>
      </c>
      <c r="L22" s="187" t="str">
        <f>IF(AND('Mapa final'!$AD$11="Alta",'Mapa final'!$AF$11="Leve"),CONCATENATE("R2C",'Mapa final'!$S$11),"")</f>
        <v/>
      </c>
      <c r="M22" s="187" t="str">
        <f>IF(AND('Mapa final'!$AD$11="Alta",'Mapa final'!$AF$11="Leve"),CONCATENATE("R2C",'Mapa final'!$S$11),"")</f>
        <v/>
      </c>
      <c r="N22" s="187" t="str">
        <f>IF(AND('Mapa final'!$AD$11="Alta",'Mapa final'!$AF$11="Leve"),CONCATENATE("R2C",'Mapa final'!$S$11),"")</f>
        <v/>
      </c>
      <c r="O22" s="52" t="str">
        <f>IF(AND('Mapa final'!$AD$11="Alta",'Mapa final'!$AF$11="Leve"),CONCATENATE("R2C",'Mapa final'!$S$11),"")</f>
        <v/>
      </c>
      <c r="P22" s="51" t="str">
        <f>IF(AND('Mapa final'!$AD$11="Alta",'Mapa final'!$AF$11="Leve"),CONCATENATE("R2C",'Mapa final'!$S$11),"")</f>
        <v/>
      </c>
      <c r="Q22" s="187" t="str">
        <f>IF(AND('Mapa final'!$AD$11="Alta",'Mapa final'!$AF$11="Leve"),CONCATENATE("R2C",'Mapa final'!$S$11),"")</f>
        <v/>
      </c>
      <c r="R22" s="187" t="str">
        <f>IF(AND('Mapa final'!$AD$11="Alta",'Mapa final'!$AF$11="Leve"),CONCATENATE("R2C",'Mapa final'!$S$11),"")</f>
        <v/>
      </c>
      <c r="S22" s="187" t="str">
        <f>IF(AND('Mapa final'!$AD$11="Alta",'Mapa final'!$AF$11="Leve"),CONCATENATE("R2C",'Mapa final'!$S$11),"")</f>
        <v/>
      </c>
      <c r="T22" s="187" t="str">
        <f>IF(AND('Mapa final'!$AD$11="Alta",'Mapa final'!$AF$11="Leve"),CONCATENATE("R2C",'Mapa final'!$S$11),"")</f>
        <v/>
      </c>
      <c r="U22" s="52" t="str">
        <f>IF(AND('Mapa final'!$AD$11="Alta",'Mapa final'!$AF$11="Leve"),CONCATENATE("R2C",'Mapa final'!$S$11),"")</f>
        <v/>
      </c>
      <c r="V22" s="38" t="str">
        <f>IF(AND('Mapa final'!$AD$11="Muy Alta",'Mapa final'!$AF$11="Leve"),CONCATENATE("R2C",'Mapa final'!$S$11),"")</f>
        <v/>
      </c>
      <c r="W22" s="186" t="str">
        <f>IF(AND('Mapa final'!$AD$11="Muy Alta",'Mapa final'!$AF$11="Leve"),CONCATENATE("R2C",'Mapa final'!$S$11),"")</f>
        <v/>
      </c>
      <c r="X22" s="186" t="str">
        <f>IF(AND('Mapa final'!$AD$11="Muy Alta",'Mapa final'!$AF$11="Leve"),CONCATENATE("R2C",'Mapa final'!$S$11),"")</f>
        <v/>
      </c>
      <c r="Y22" s="186" t="str">
        <f>IF(AND('Mapa final'!$AD$11="Muy Alta",'Mapa final'!$AF$11="Leve"),CONCATENATE("R2C",'Mapa final'!$S$11),"")</f>
        <v/>
      </c>
      <c r="Z22" s="186" t="str">
        <f>IF(AND('Mapa final'!$AD$11="Muy Alta",'Mapa final'!$AF$11="Leve"),CONCATENATE("R2C",'Mapa final'!$S$11),"")</f>
        <v/>
      </c>
      <c r="AA22" s="39" t="str">
        <f>IF(AND('Mapa final'!$AD$11="Muy Alta",'Mapa final'!$AF$11="Leve"),CONCATENATE("R2C",'Mapa final'!$S$11),"")</f>
        <v/>
      </c>
      <c r="AB22" s="38" t="str">
        <f>IF(AND('Mapa final'!$AD$11="Muy Alta",'Mapa final'!$AF$11="Leve"),CONCATENATE("R2C",'Mapa final'!$S$11),"")</f>
        <v/>
      </c>
      <c r="AC22" s="186" t="str">
        <f>IF(AND('Mapa final'!$AD$11="Muy Alta",'Mapa final'!$AF$11="Leve"),CONCATENATE("R2C",'Mapa final'!$S$11),"")</f>
        <v/>
      </c>
      <c r="AD22" s="186" t="str">
        <f>IF(AND('Mapa final'!$AD$11="Muy Alta",'Mapa final'!$AF$11="Leve"),CONCATENATE("R2C",'Mapa final'!$S$11),"")</f>
        <v/>
      </c>
      <c r="AE22" s="186" t="str">
        <f>IF(AND('Mapa final'!$AD$11="Muy Alta",'Mapa final'!$AF$11="Leve"),CONCATENATE("R2C",'Mapa final'!$S$11),"")</f>
        <v/>
      </c>
      <c r="AF22" s="186" t="str">
        <f>IF(AND('Mapa final'!$AD$11="Muy Alta",'Mapa final'!$AF$11="Leve"),CONCATENATE("R2C",'Mapa final'!$S$11),"")</f>
        <v/>
      </c>
      <c r="AG22" s="39" t="str">
        <f>IF(AND('Mapa final'!$AD$11="Muy Alta",'Mapa final'!$AF$11="Leve"),CONCATENATE("R2C",'Mapa final'!$S$11),"")</f>
        <v/>
      </c>
      <c r="AH22" s="40" t="str">
        <f>IF(AND('Mapa final'!$AD$11="Muy Alta",'Mapa final'!$AF$11="Catastrófico"),CONCATENATE("R2C",'Mapa final'!$S$11),"")</f>
        <v/>
      </c>
      <c r="AI22" s="189" t="str">
        <f>IF(AND('Mapa final'!$AD$11="Muy Alta",'Mapa final'!$AF$11="Catastrófico"),CONCATENATE("R2C",'Mapa final'!$S$11),"")</f>
        <v/>
      </c>
      <c r="AJ22" s="189" t="str">
        <f>IF(AND('Mapa final'!$AD$11="Muy Alta",'Mapa final'!$AF$11="Catastrófico"),CONCATENATE("R2C",'Mapa final'!$S$11),"")</f>
        <v/>
      </c>
      <c r="AK22" s="189" t="str">
        <f>IF(AND('Mapa final'!$AD$11="Muy Alta",'Mapa final'!$AF$11="Catastrófico"),CONCATENATE("R2C",'Mapa final'!$S$11),"")</f>
        <v/>
      </c>
      <c r="AL22" s="189" t="str">
        <f>IF(AND('Mapa final'!$AD$11="Muy Alta",'Mapa final'!$AF$11="Catastrófico"),CONCATENATE("R2C",'Mapa final'!$S$11),"")</f>
        <v/>
      </c>
      <c r="AM22" s="41" t="str">
        <f>IF(AND('Mapa final'!$AD$11="Muy Alta",'Mapa final'!$AF$11="Catastrófico"),CONCATENATE("R2C",'Mapa final'!$S$11),"")</f>
        <v/>
      </c>
      <c r="AN22" s="64"/>
      <c r="AO22" s="368"/>
      <c r="AP22" s="369"/>
      <c r="AQ22" s="369"/>
      <c r="AR22" s="369"/>
      <c r="AS22" s="369"/>
      <c r="AT22" s="370"/>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row>
    <row r="23" spans="1:76" ht="15" customHeight="1" x14ac:dyDescent="0.25">
      <c r="A23" s="64"/>
      <c r="B23" s="279"/>
      <c r="C23" s="279"/>
      <c r="D23" s="280"/>
      <c r="E23" s="378"/>
      <c r="F23" s="377"/>
      <c r="G23" s="377"/>
      <c r="H23" s="377"/>
      <c r="I23" s="377"/>
      <c r="J23" s="51" t="str">
        <f>IF(AND('Mapa final'!$AD$11="Alta",'Mapa final'!$AF$11="Leve"),CONCATENATE("R2C",'Mapa final'!$S$11),"")</f>
        <v/>
      </c>
      <c r="K23" s="187" t="str">
        <f>IF(AND('Mapa final'!$AD$11="Alta",'Mapa final'!$AF$11="Leve"),CONCATENATE("R2C",'Mapa final'!$S$11),"")</f>
        <v/>
      </c>
      <c r="L23" s="187" t="str">
        <f>IF(AND('Mapa final'!$AD$11="Alta",'Mapa final'!$AF$11="Leve"),CONCATENATE("R2C",'Mapa final'!$S$11),"")</f>
        <v/>
      </c>
      <c r="M23" s="187" t="str">
        <f>IF(AND('Mapa final'!$AD$11="Alta",'Mapa final'!$AF$11="Leve"),CONCATENATE("R2C",'Mapa final'!$S$11),"")</f>
        <v/>
      </c>
      <c r="N23" s="187" t="str">
        <f>IF(AND('Mapa final'!$AD$11="Alta",'Mapa final'!$AF$11="Leve"),CONCATENATE("R2C",'Mapa final'!$S$11),"")</f>
        <v/>
      </c>
      <c r="O23" s="52" t="str">
        <f>IF(AND('Mapa final'!$AD$11="Alta",'Mapa final'!$AF$11="Leve"),CONCATENATE("R2C",'Mapa final'!$S$11),"")</f>
        <v/>
      </c>
      <c r="P23" s="51" t="str">
        <f>IF(AND('Mapa final'!$AD$11="Alta",'Mapa final'!$AF$11="Leve"),CONCATENATE("R2C",'Mapa final'!$S$11),"")</f>
        <v/>
      </c>
      <c r="Q23" s="187" t="str">
        <f>IF(AND('Mapa final'!$AD$11="Alta",'Mapa final'!$AF$11="Leve"),CONCATENATE("R2C",'Mapa final'!$S$11),"")</f>
        <v/>
      </c>
      <c r="R23" s="187" t="str">
        <f>IF(AND('Mapa final'!$AD$11="Alta",'Mapa final'!$AF$11="Leve"),CONCATENATE("R2C",'Mapa final'!$S$11),"")</f>
        <v/>
      </c>
      <c r="S23" s="187" t="str">
        <f>IF(AND('Mapa final'!$AD$11="Alta",'Mapa final'!$AF$11="Leve"),CONCATENATE("R2C",'Mapa final'!$S$11),"")</f>
        <v/>
      </c>
      <c r="T23" s="187" t="str">
        <f>IF(AND('Mapa final'!$AD$11="Alta",'Mapa final'!$AF$11="Leve"),CONCATENATE("R2C",'Mapa final'!$S$11),"")</f>
        <v/>
      </c>
      <c r="U23" s="52" t="str">
        <f>IF(AND('Mapa final'!$AD$11="Alta",'Mapa final'!$AF$11="Leve"),CONCATENATE("R2C",'Mapa final'!$S$11),"")</f>
        <v/>
      </c>
      <c r="V23" s="38" t="str">
        <f>IF(AND('Mapa final'!$AD$11="Muy Alta",'Mapa final'!$AF$11="Leve"),CONCATENATE("R2C",'Mapa final'!$S$11),"")</f>
        <v/>
      </c>
      <c r="W23" s="186" t="str">
        <f>IF(AND('Mapa final'!$AD$11="Muy Alta",'Mapa final'!$AF$11="Leve"),CONCATENATE("R2C",'Mapa final'!$S$11),"")</f>
        <v/>
      </c>
      <c r="X23" s="186" t="str">
        <f>IF(AND('Mapa final'!$AD$11="Muy Alta",'Mapa final'!$AF$11="Leve"),CONCATENATE("R2C",'Mapa final'!$S$11),"")</f>
        <v/>
      </c>
      <c r="Y23" s="186" t="str">
        <f>IF(AND('Mapa final'!$AD$11="Muy Alta",'Mapa final'!$AF$11="Leve"),CONCATENATE("R2C",'Mapa final'!$S$11),"")</f>
        <v/>
      </c>
      <c r="Z23" s="186" t="str">
        <f>IF(AND('Mapa final'!$AD$11="Muy Alta",'Mapa final'!$AF$11="Leve"),CONCATENATE("R2C",'Mapa final'!$S$11),"")</f>
        <v/>
      </c>
      <c r="AA23" s="39" t="str">
        <f>IF(AND('Mapa final'!$AD$11="Muy Alta",'Mapa final'!$AF$11="Leve"),CONCATENATE("R2C",'Mapa final'!$S$11),"")</f>
        <v/>
      </c>
      <c r="AB23" s="38" t="str">
        <f>IF(AND('Mapa final'!$AD$11="Muy Alta",'Mapa final'!$AF$11="Leve"),CONCATENATE("R2C",'Mapa final'!$S$11),"")</f>
        <v/>
      </c>
      <c r="AC23" s="186" t="str">
        <f>IF(AND('Mapa final'!$AD$11="Muy Alta",'Mapa final'!$AF$11="Leve"),CONCATENATE("R2C",'Mapa final'!$S$11),"")</f>
        <v/>
      </c>
      <c r="AD23" s="186" t="str">
        <f>IF(AND('Mapa final'!$AD$11="Muy Alta",'Mapa final'!$AF$11="Leve"),CONCATENATE("R2C",'Mapa final'!$S$11),"")</f>
        <v/>
      </c>
      <c r="AE23" s="186" t="str">
        <f>IF(AND('Mapa final'!$AD$11="Muy Alta",'Mapa final'!$AF$11="Leve"),CONCATENATE("R2C",'Mapa final'!$S$11),"")</f>
        <v/>
      </c>
      <c r="AF23" s="186" t="str">
        <f>IF(AND('Mapa final'!$AD$11="Muy Alta",'Mapa final'!$AF$11="Leve"),CONCATENATE("R2C",'Mapa final'!$S$11),"")</f>
        <v/>
      </c>
      <c r="AG23" s="39" t="str">
        <f>IF(AND('Mapa final'!$AD$11="Muy Alta",'Mapa final'!$AF$11="Leve"),CONCATENATE("R2C",'Mapa final'!$S$11),"")</f>
        <v/>
      </c>
      <c r="AH23" s="40" t="str">
        <f>IF(AND('Mapa final'!$AD$11="Muy Alta",'Mapa final'!$AF$11="Catastrófico"),CONCATENATE("R2C",'Mapa final'!$S$11),"")</f>
        <v/>
      </c>
      <c r="AI23" s="189" t="str">
        <f>IF(AND('Mapa final'!$AD$11="Muy Alta",'Mapa final'!$AF$11="Catastrófico"),CONCATENATE("R2C",'Mapa final'!$S$11),"")</f>
        <v/>
      </c>
      <c r="AJ23" s="189" t="str">
        <f>IF(AND('Mapa final'!$AD$11="Muy Alta",'Mapa final'!$AF$11="Catastrófico"),CONCATENATE("R2C",'Mapa final'!$S$11),"")</f>
        <v/>
      </c>
      <c r="AK23" s="189" t="str">
        <f>IF(AND('Mapa final'!$AD$11="Muy Alta",'Mapa final'!$AF$11="Catastrófico"),CONCATENATE("R2C",'Mapa final'!$S$11),"")</f>
        <v/>
      </c>
      <c r="AL23" s="189" t="str">
        <f>IF(AND('Mapa final'!$AD$11="Muy Alta",'Mapa final'!$AF$11="Catastrófico"),CONCATENATE("R2C",'Mapa final'!$S$11),"")</f>
        <v/>
      </c>
      <c r="AM23" s="41" t="str">
        <f>IF(AND('Mapa final'!$AD$11="Muy Alta",'Mapa final'!$AF$11="Catastrófico"),CONCATENATE("R2C",'Mapa final'!$S$11),"")</f>
        <v/>
      </c>
      <c r="AN23" s="64"/>
      <c r="AO23" s="368"/>
      <c r="AP23" s="369"/>
      <c r="AQ23" s="369"/>
      <c r="AR23" s="369"/>
      <c r="AS23" s="369"/>
      <c r="AT23" s="370"/>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row>
    <row r="24" spans="1:76" ht="15" customHeight="1" x14ac:dyDescent="0.25">
      <c r="A24" s="64"/>
      <c r="B24" s="279"/>
      <c r="C24" s="279"/>
      <c r="D24" s="280"/>
      <c r="E24" s="378"/>
      <c r="F24" s="377"/>
      <c r="G24" s="377"/>
      <c r="H24" s="377"/>
      <c r="I24" s="377"/>
      <c r="J24" s="51" t="str">
        <f>IF(AND('Mapa final'!$AD$11="Alta",'Mapa final'!$AF$11="Leve"),CONCATENATE("R2C",'Mapa final'!$S$11),"")</f>
        <v/>
      </c>
      <c r="K24" s="187" t="str">
        <f>IF(AND('Mapa final'!$AD$11="Alta",'Mapa final'!$AF$11="Leve"),CONCATENATE("R2C",'Mapa final'!$S$11),"")</f>
        <v/>
      </c>
      <c r="L24" s="187" t="str">
        <f>IF(AND('Mapa final'!$AD$11="Alta",'Mapa final'!$AF$11="Leve"),CONCATENATE("R2C",'Mapa final'!$S$11),"")</f>
        <v/>
      </c>
      <c r="M24" s="187" t="str">
        <f>IF(AND('Mapa final'!$AD$11="Alta",'Mapa final'!$AF$11="Leve"),CONCATENATE("R2C",'Mapa final'!$S$11),"")</f>
        <v/>
      </c>
      <c r="N24" s="187" t="str">
        <f>IF(AND('Mapa final'!$AD$11="Alta",'Mapa final'!$AF$11="Leve"),CONCATENATE("R2C",'Mapa final'!$S$11),"")</f>
        <v/>
      </c>
      <c r="O24" s="52" t="str">
        <f>IF(AND('Mapa final'!$AD$11="Alta",'Mapa final'!$AF$11="Leve"),CONCATENATE("R2C",'Mapa final'!$S$11),"")</f>
        <v/>
      </c>
      <c r="P24" s="51" t="str">
        <f>IF(AND('Mapa final'!$AD$11="Alta",'Mapa final'!$AF$11="Leve"),CONCATENATE("R2C",'Mapa final'!$S$11),"")</f>
        <v/>
      </c>
      <c r="Q24" s="187" t="str">
        <f>IF(AND('Mapa final'!$AD$11="Alta",'Mapa final'!$AF$11="Leve"),CONCATENATE("R2C",'Mapa final'!$S$11),"")</f>
        <v/>
      </c>
      <c r="R24" s="187" t="str">
        <f>IF(AND('Mapa final'!$AD$11="Alta",'Mapa final'!$AF$11="Leve"),CONCATENATE("R2C",'Mapa final'!$S$11),"")</f>
        <v/>
      </c>
      <c r="S24" s="187" t="str">
        <f>IF(AND('Mapa final'!$AD$11="Alta",'Mapa final'!$AF$11="Leve"),CONCATENATE("R2C",'Mapa final'!$S$11),"")</f>
        <v/>
      </c>
      <c r="T24" s="187" t="str">
        <f>IF(AND('Mapa final'!$AD$11="Alta",'Mapa final'!$AF$11="Leve"),CONCATENATE("R2C",'Mapa final'!$S$11),"")</f>
        <v/>
      </c>
      <c r="U24" s="52" t="str">
        <f>IF(AND('Mapa final'!$AD$11="Alta",'Mapa final'!$AF$11="Leve"),CONCATENATE("R2C",'Mapa final'!$S$11),"")</f>
        <v/>
      </c>
      <c r="V24" s="38" t="str">
        <f>IF(AND('Mapa final'!$AD$11="Muy Alta",'Mapa final'!$AF$11="Leve"),CONCATENATE("R2C",'Mapa final'!$S$11),"")</f>
        <v/>
      </c>
      <c r="W24" s="186" t="str">
        <f>IF(AND('Mapa final'!$AD$11="Muy Alta",'Mapa final'!$AF$11="Leve"),CONCATENATE("R2C",'Mapa final'!$S$11),"")</f>
        <v/>
      </c>
      <c r="X24" s="186" t="str">
        <f>IF(AND('Mapa final'!$AD$11="Muy Alta",'Mapa final'!$AF$11="Leve"),CONCATENATE("R2C",'Mapa final'!$S$11),"")</f>
        <v/>
      </c>
      <c r="Y24" s="186" t="str">
        <f>IF(AND('Mapa final'!$AD$11="Muy Alta",'Mapa final'!$AF$11="Leve"),CONCATENATE("R2C",'Mapa final'!$S$11),"")</f>
        <v/>
      </c>
      <c r="Z24" s="186" t="str">
        <f>IF(AND('Mapa final'!$AD$11="Muy Alta",'Mapa final'!$AF$11="Leve"),CONCATENATE("R2C",'Mapa final'!$S$11),"")</f>
        <v/>
      </c>
      <c r="AA24" s="39" t="str">
        <f>IF(AND('Mapa final'!$AD$11="Muy Alta",'Mapa final'!$AF$11="Leve"),CONCATENATE("R2C",'Mapa final'!$S$11),"")</f>
        <v/>
      </c>
      <c r="AB24" s="38" t="str">
        <f>IF(AND('Mapa final'!$AD$11="Muy Alta",'Mapa final'!$AF$11="Leve"),CONCATENATE("R2C",'Mapa final'!$S$11),"")</f>
        <v/>
      </c>
      <c r="AC24" s="186" t="str">
        <f>IF(AND('Mapa final'!$AD$11="Muy Alta",'Mapa final'!$AF$11="Leve"),CONCATENATE("R2C",'Mapa final'!$S$11),"")</f>
        <v/>
      </c>
      <c r="AD24" s="186" t="str">
        <f>IF(AND('Mapa final'!$AD$11="Muy Alta",'Mapa final'!$AF$11="Leve"),CONCATENATE("R2C",'Mapa final'!$S$11),"")</f>
        <v/>
      </c>
      <c r="AE24" s="186" t="str">
        <f>IF(AND('Mapa final'!$AD$11="Muy Alta",'Mapa final'!$AF$11="Leve"),CONCATENATE("R2C",'Mapa final'!$S$11),"")</f>
        <v/>
      </c>
      <c r="AF24" s="186" t="str">
        <f>IF(AND('Mapa final'!$AD$11="Muy Alta",'Mapa final'!$AF$11="Leve"),CONCATENATE("R2C",'Mapa final'!$S$11),"")</f>
        <v/>
      </c>
      <c r="AG24" s="39" t="str">
        <f>IF(AND('Mapa final'!$AD$11="Muy Alta",'Mapa final'!$AF$11="Leve"),CONCATENATE("R2C",'Mapa final'!$S$11),"")</f>
        <v/>
      </c>
      <c r="AH24" s="40" t="str">
        <f>IF(AND('Mapa final'!$AD$11="Muy Alta",'Mapa final'!$AF$11="Catastrófico"),CONCATENATE("R2C",'Mapa final'!$S$11),"")</f>
        <v/>
      </c>
      <c r="AI24" s="189" t="str">
        <f>IF(AND('Mapa final'!$AD$11="Muy Alta",'Mapa final'!$AF$11="Catastrófico"),CONCATENATE("R2C",'Mapa final'!$S$11),"")</f>
        <v/>
      </c>
      <c r="AJ24" s="189" t="str">
        <f>IF(AND('Mapa final'!$AD$11="Muy Alta",'Mapa final'!$AF$11="Catastrófico"),CONCATENATE("R2C",'Mapa final'!$S$11),"")</f>
        <v/>
      </c>
      <c r="AK24" s="189" t="str">
        <f>IF(AND('Mapa final'!$AD$11="Muy Alta",'Mapa final'!$AF$11="Catastrófico"),CONCATENATE("R2C",'Mapa final'!$S$11),"")</f>
        <v/>
      </c>
      <c r="AL24" s="189" t="str">
        <f>IF(AND('Mapa final'!$AD$11="Muy Alta",'Mapa final'!$AF$11="Catastrófico"),CONCATENATE("R2C",'Mapa final'!$S$11),"")</f>
        <v/>
      </c>
      <c r="AM24" s="41" t="str">
        <f>IF(AND('Mapa final'!$AD$11="Muy Alta",'Mapa final'!$AF$11="Catastrófico"),CONCATENATE("R2C",'Mapa final'!$S$11),"")</f>
        <v/>
      </c>
      <c r="AN24" s="64"/>
      <c r="AO24" s="368"/>
      <c r="AP24" s="369"/>
      <c r="AQ24" s="369"/>
      <c r="AR24" s="369"/>
      <c r="AS24" s="369"/>
      <c r="AT24" s="370"/>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row>
    <row r="25" spans="1:76" ht="15.75" customHeight="1" thickBot="1" x14ac:dyDescent="0.3">
      <c r="A25" s="64"/>
      <c r="B25" s="279"/>
      <c r="C25" s="279"/>
      <c r="D25" s="280"/>
      <c r="E25" s="379"/>
      <c r="F25" s="380"/>
      <c r="G25" s="380"/>
      <c r="H25" s="380"/>
      <c r="I25" s="380"/>
      <c r="J25" s="53" t="str">
        <f>IF(AND('Mapa final'!$AD$11="Alta",'Mapa final'!$AF$11="Leve"),CONCATENATE("R2C",'Mapa final'!$S$11),"")</f>
        <v/>
      </c>
      <c r="K25" s="54" t="str">
        <f>IF(AND('Mapa final'!$AD$11="Alta",'Mapa final'!$AF$11="Leve"),CONCATENATE("R2C",'Mapa final'!$S$11),"")</f>
        <v/>
      </c>
      <c r="L25" s="54" t="str">
        <f>IF(AND('Mapa final'!$AD$11="Alta",'Mapa final'!$AF$11="Leve"),CONCATENATE("R2C",'Mapa final'!$S$11),"")</f>
        <v/>
      </c>
      <c r="M25" s="54" t="str">
        <f>IF(AND('Mapa final'!$AD$11="Alta",'Mapa final'!$AF$11="Leve"),CONCATENATE("R2C",'Mapa final'!$S$11),"")</f>
        <v/>
      </c>
      <c r="N25" s="54" t="str">
        <f>IF(AND('Mapa final'!$AD$11="Alta",'Mapa final'!$AF$11="Leve"),CONCATENATE("R2C",'Mapa final'!$S$11),"")</f>
        <v/>
      </c>
      <c r="O25" s="55" t="str">
        <f>IF(AND('Mapa final'!$AD$11="Alta",'Mapa final'!$AF$11="Leve"),CONCATENATE("R2C",'Mapa final'!$S$11),"")</f>
        <v/>
      </c>
      <c r="P25" s="53" t="str">
        <f>IF(AND('Mapa final'!$AD$11="Alta",'Mapa final'!$AF$11="Leve"),CONCATENATE("R2C",'Mapa final'!$S$11),"")</f>
        <v/>
      </c>
      <c r="Q25" s="54" t="str">
        <f>IF(AND('Mapa final'!$AD$11="Alta",'Mapa final'!$AF$11="Leve"),CONCATENATE("R2C",'Mapa final'!$S$11),"")</f>
        <v/>
      </c>
      <c r="R25" s="54" t="str">
        <f>IF(AND('Mapa final'!$AD$11="Alta",'Mapa final'!$AF$11="Leve"),CONCATENATE("R2C",'Mapa final'!$S$11),"")</f>
        <v/>
      </c>
      <c r="S25" s="54" t="str">
        <f>IF(AND('Mapa final'!$AD$11="Alta",'Mapa final'!$AF$11="Leve"),CONCATENATE("R2C",'Mapa final'!$S$11),"")</f>
        <v/>
      </c>
      <c r="T25" s="54" t="str">
        <f>IF(AND('Mapa final'!$AD$11="Alta",'Mapa final'!$AF$11="Leve"),CONCATENATE("R2C",'Mapa final'!$S$11),"")</f>
        <v/>
      </c>
      <c r="U25" s="55" t="str">
        <f>IF(AND('Mapa final'!$AD$11="Alta",'Mapa final'!$AF$11="Leve"),CONCATENATE("R2C",'Mapa final'!$S$11),"")</f>
        <v/>
      </c>
      <c r="V25" s="42" t="str">
        <f>IF(AND('Mapa final'!$AD$11="Muy Alta",'Mapa final'!$AF$11="Leve"),CONCATENATE("R2C",'Mapa final'!$S$11),"")</f>
        <v/>
      </c>
      <c r="W25" s="43" t="str">
        <f>IF(AND('Mapa final'!$AD$11="Muy Alta",'Mapa final'!$AF$11="Leve"),CONCATENATE("R2C",'Mapa final'!$S$11),"")</f>
        <v/>
      </c>
      <c r="X25" s="43" t="str">
        <f>IF(AND('Mapa final'!$AD$11="Muy Alta",'Mapa final'!$AF$11="Leve"),CONCATENATE("R2C",'Mapa final'!$S$11),"")</f>
        <v/>
      </c>
      <c r="Y25" s="43" t="str">
        <f>IF(AND('Mapa final'!$AD$11="Muy Alta",'Mapa final'!$AF$11="Leve"),CONCATENATE("R2C",'Mapa final'!$S$11),"")</f>
        <v/>
      </c>
      <c r="Z25" s="43" t="str">
        <f>IF(AND('Mapa final'!$AD$11="Muy Alta",'Mapa final'!$AF$11="Leve"),CONCATENATE("R2C",'Mapa final'!$S$11),"")</f>
        <v/>
      </c>
      <c r="AA25" s="44" t="str">
        <f>IF(AND('Mapa final'!$AD$11="Muy Alta",'Mapa final'!$AF$11="Leve"),CONCATENATE("R2C",'Mapa final'!$S$11),"")</f>
        <v/>
      </c>
      <c r="AB25" s="42" t="str">
        <f>IF(AND('Mapa final'!$AD$11="Muy Alta",'Mapa final'!$AF$11="Leve"),CONCATENATE("R2C",'Mapa final'!$S$11),"")</f>
        <v/>
      </c>
      <c r="AC25" s="43" t="str">
        <f>IF(AND('Mapa final'!$AD$11="Muy Alta",'Mapa final'!$AF$11="Leve"),CONCATENATE("R2C",'Mapa final'!$S$11),"")</f>
        <v/>
      </c>
      <c r="AD25" s="43" t="str">
        <f>IF(AND('Mapa final'!$AD$11="Muy Alta",'Mapa final'!$AF$11="Leve"),CONCATENATE("R2C",'Mapa final'!$S$11),"")</f>
        <v/>
      </c>
      <c r="AE25" s="43" t="str">
        <f>IF(AND('Mapa final'!$AD$11="Muy Alta",'Mapa final'!$AF$11="Leve"),CONCATENATE("R2C",'Mapa final'!$S$11),"")</f>
        <v/>
      </c>
      <c r="AF25" s="43" t="str">
        <f>IF(AND('Mapa final'!$AD$11="Muy Alta",'Mapa final'!$AF$11="Leve"),CONCATENATE("R2C",'Mapa final'!$S$11),"")</f>
        <v/>
      </c>
      <c r="AG25" s="44" t="str">
        <f>IF(AND('Mapa final'!$AD$11="Muy Alta",'Mapa final'!$AF$11="Leve"),CONCATENATE("R2C",'Mapa final'!$S$11),"")</f>
        <v/>
      </c>
      <c r="AH25" s="45" t="str">
        <f>IF(AND('Mapa final'!$AD$11="Muy Alta",'Mapa final'!$AF$11="Catastrófico"),CONCATENATE("R2C",'Mapa final'!$S$11),"")</f>
        <v/>
      </c>
      <c r="AI25" s="46" t="str">
        <f>IF(AND('Mapa final'!$AD$11="Muy Alta",'Mapa final'!$AF$11="Catastrófico"),CONCATENATE("R2C",'Mapa final'!$S$11),"")</f>
        <v/>
      </c>
      <c r="AJ25" s="46" t="str">
        <f>IF(AND('Mapa final'!$AD$11="Muy Alta",'Mapa final'!$AF$11="Catastrófico"),CONCATENATE("R2C",'Mapa final'!$S$11),"")</f>
        <v/>
      </c>
      <c r="AK25" s="46" t="str">
        <f>IF(AND('Mapa final'!$AD$11="Muy Alta",'Mapa final'!$AF$11="Catastrófico"),CONCATENATE("R2C",'Mapa final'!$S$11),"")</f>
        <v/>
      </c>
      <c r="AL25" s="46" t="str">
        <f>IF(AND('Mapa final'!$AD$11="Muy Alta",'Mapa final'!$AF$11="Catastrófico"),CONCATENATE("R2C",'Mapa final'!$S$11),"")</f>
        <v/>
      </c>
      <c r="AM25" s="47" t="str">
        <f>IF(AND('Mapa final'!$AD$11="Muy Alta",'Mapa final'!$AF$11="Catastrófico"),CONCATENATE("R2C",'Mapa final'!$S$11),"")</f>
        <v/>
      </c>
      <c r="AN25" s="64"/>
      <c r="AO25" s="371"/>
      <c r="AP25" s="372"/>
      <c r="AQ25" s="372"/>
      <c r="AR25" s="372"/>
      <c r="AS25" s="372"/>
      <c r="AT25" s="373"/>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row>
    <row r="26" spans="1:76" ht="15" customHeight="1" x14ac:dyDescent="0.25">
      <c r="A26" s="64"/>
      <c r="B26" s="279"/>
      <c r="C26" s="279"/>
      <c r="D26" s="280"/>
      <c r="E26" s="374" t="s">
        <v>116</v>
      </c>
      <c r="F26" s="375"/>
      <c r="G26" s="375"/>
      <c r="H26" s="375"/>
      <c r="I26" s="392"/>
      <c r="J26" s="48" t="str">
        <f>IF(AND('Mapa final'!$AD$11="Alta",'Mapa final'!$AF$11="Leve"),CONCATENATE("R2C",'Mapa final'!$S$11),"")</f>
        <v/>
      </c>
      <c r="K26" s="49" t="str">
        <f>IF(AND('Mapa final'!$AD$11="Alta",'Mapa final'!$AF$11="Leve"),CONCATENATE("R2C",'Mapa final'!$S$11),"")</f>
        <v/>
      </c>
      <c r="L26" s="49" t="str">
        <f>IF(AND('Mapa final'!$AD$11="Alta",'Mapa final'!$AF$11="Leve"),CONCATENATE("R2C",'Mapa final'!$S$11),"")</f>
        <v/>
      </c>
      <c r="M26" s="49" t="str">
        <f>IF(AND('Mapa final'!$AD$11="Alta",'Mapa final'!$AF$11="Leve"),CONCATENATE("R2C",'Mapa final'!$S$11),"")</f>
        <v/>
      </c>
      <c r="N26" s="49" t="str">
        <f>IF(AND('Mapa final'!$AD$11="Alta",'Mapa final'!$AF$11="Leve"),CONCATENATE("R2C",'Mapa final'!$S$11),"")</f>
        <v/>
      </c>
      <c r="O26" s="50" t="str">
        <f>IF(AND('Mapa final'!$AD$11="Alta",'Mapa final'!$AF$11="Leve"),CONCATENATE("R2C",'Mapa final'!$S$11),"")</f>
        <v/>
      </c>
      <c r="P26" s="48" t="str">
        <f>IF(AND('Mapa final'!$AD$11="Alta",'Mapa final'!$AF$11="Leve"),CONCATENATE("R2C",'Mapa final'!$S$11),"")</f>
        <v/>
      </c>
      <c r="Q26" s="49" t="str">
        <f>IF(AND('Mapa final'!$AD$11="Alta",'Mapa final'!$AF$11="Leve"),CONCATENATE("R2C",'Mapa final'!$S$11),"")</f>
        <v/>
      </c>
      <c r="R26" s="49" t="str">
        <f>IF(AND('Mapa final'!$AD$11="Alta",'Mapa final'!$AF$11="Leve"),CONCATENATE("R2C",'Mapa final'!$S$11),"")</f>
        <v/>
      </c>
      <c r="S26" s="49" t="str">
        <f>IF(AND('Mapa final'!$AD$11="Alta",'Mapa final'!$AF$11="Leve"),CONCATENATE("R2C",'Mapa final'!$S$11),"")</f>
        <v/>
      </c>
      <c r="T26" s="49" t="str">
        <f>IF(AND('Mapa final'!$AD$11="Alta",'Mapa final'!$AF$11="Leve"),CONCATENATE("R2C",'Mapa final'!$S$11),"")</f>
        <v/>
      </c>
      <c r="U26" s="50" t="str">
        <f>IF(AND('Mapa final'!$AD$11="Alta",'Mapa final'!$AF$11="Leve"),CONCATENATE("R2C",'Mapa final'!$S$11),"")</f>
        <v/>
      </c>
      <c r="V26" s="48" t="str">
        <f>IF(AND('Mapa final'!$AD$11="Alta",'Mapa final'!$AF$11="Leve"),CONCATENATE("R2C",'Mapa final'!$S$11),"")</f>
        <v/>
      </c>
      <c r="W26" s="49" t="str">
        <f>IF(AND('Mapa final'!$AD$11="Alta",'Mapa final'!$AF$11="Leve"),CONCATENATE("R2C",'Mapa final'!$S$11),"")</f>
        <v/>
      </c>
      <c r="X26" s="49" t="str">
        <f>IF(AND('Mapa final'!$AD$11="Alta",'Mapa final'!$AF$11="Leve"),CONCATENATE("R2C",'Mapa final'!$S$11),"")</f>
        <v/>
      </c>
      <c r="Y26" s="49" t="str">
        <f>IF(AND('Mapa final'!$AD$11="Alta",'Mapa final'!$AF$11="Leve"),CONCATENATE("R2C",'Mapa final'!$S$11),"")</f>
        <v/>
      </c>
      <c r="Z26" s="49" t="str">
        <f>IF(AND('Mapa final'!$AD$11="Alta",'Mapa final'!$AF$11="Leve"),CONCATENATE("R2C",'Mapa final'!$S$11),"")</f>
        <v/>
      </c>
      <c r="AA26" s="50" t="str">
        <f>IF(AND('Mapa final'!$AD$11="Alta",'Mapa final'!$AF$11="Leve"),CONCATENATE("R2C",'Mapa final'!$S$11),"")</f>
        <v/>
      </c>
      <c r="AB26" s="32" t="str">
        <f>IF(AND('Mapa final'!$AD$11="Muy Alta",'Mapa final'!$AF$11="Leve"),CONCATENATE("R2C",'Mapa final'!$S$11),"")</f>
        <v/>
      </c>
      <c r="AC26" s="33" t="str">
        <f>IF(AND('Mapa final'!$AD$11="Muy Alta",'Mapa final'!$AF$11="Leve"),CONCATENATE("R2C",'Mapa final'!$S$11),"")</f>
        <v/>
      </c>
      <c r="AD26" s="33" t="str">
        <f>IF(AND('Mapa final'!$AD$11="Muy Alta",'Mapa final'!$AF$11="Leve"),CONCATENATE("R2C",'Mapa final'!$S$11),"")</f>
        <v/>
      </c>
      <c r="AE26" s="33" t="str">
        <f>IF(AND('Mapa final'!$AD$11="Muy Alta",'Mapa final'!$AF$11="Leve"),CONCATENATE("R2C",'Mapa final'!$S$11),"")</f>
        <v/>
      </c>
      <c r="AF26" s="33" t="str">
        <f>IF(AND('Mapa final'!$AD$11="Muy Alta",'Mapa final'!$AF$11="Leve"),CONCATENATE("R2C",'Mapa final'!$S$11),"")</f>
        <v/>
      </c>
      <c r="AG26" s="34" t="str">
        <f>IF(AND('Mapa final'!$AD$11="Muy Alta",'Mapa final'!$AF$11="Leve"),CONCATENATE("R2C",'Mapa final'!$S$11),"")</f>
        <v/>
      </c>
      <c r="AH26" s="35" t="str">
        <f>IF(AND('Mapa final'!$AD$11="Muy Alta",'Mapa final'!$AF$11="Catastrófico"),CONCATENATE("R2C",'Mapa final'!$S$11),"")</f>
        <v/>
      </c>
      <c r="AI26" s="36" t="str">
        <f>IF(AND('Mapa final'!$AD$11="Muy Alta",'Mapa final'!$AF$11="Catastrófico"),CONCATENATE("R2C",'Mapa final'!$S$11),"")</f>
        <v/>
      </c>
      <c r="AJ26" s="36" t="str">
        <f>IF(AND('Mapa final'!$AD$11="Muy Alta",'Mapa final'!$AF$11="Catastrófico"),CONCATENATE("R2C",'Mapa final'!$S$11),"")</f>
        <v/>
      </c>
      <c r="AK26" s="36" t="str">
        <f>IF(AND('Mapa final'!$AD$11="Muy Alta",'Mapa final'!$AF$11="Catastrófico"),CONCATENATE("R2C",'Mapa final'!$S$11),"")</f>
        <v/>
      </c>
      <c r="AL26" s="36" t="str">
        <f>IF(AND('Mapa final'!$AD$11="Muy Alta",'Mapa final'!$AF$11="Catastrófico"),CONCATENATE("R2C",'Mapa final'!$S$11),"")</f>
        <v/>
      </c>
      <c r="AM26" s="37" t="str">
        <f>IF(AND('Mapa final'!$AD$11="Muy Alta",'Mapa final'!$AF$11="Catastrófico"),CONCATENATE("R2C",'Mapa final'!$S$11),"")</f>
        <v/>
      </c>
      <c r="AN26" s="64"/>
      <c r="AO26" s="404" t="s">
        <v>80</v>
      </c>
      <c r="AP26" s="405"/>
      <c r="AQ26" s="405"/>
      <c r="AR26" s="405"/>
      <c r="AS26" s="405"/>
      <c r="AT26" s="406"/>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row>
    <row r="27" spans="1:76" ht="15" customHeight="1" x14ac:dyDescent="0.25">
      <c r="A27" s="64"/>
      <c r="B27" s="279"/>
      <c r="C27" s="279"/>
      <c r="D27" s="280"/>
      <c r="E27" s="376"/>
      <c r="F27" s="377"/>
      <c r="G27" s="377"/>
      <c r="H27" s="377"/>
      <c r="I27" s="393"/>
      <c r="J27" s="51" t="str">
        <f>IF(AND('Mapa final'!$AD$11="Alta",'Mapa final'!$AF$11="Leve"),CONCATENATE("R2C",'Mapa final'!$S$11),"")</f>
        <v/>
      </c>
      <c r="K27" s="187" t="str">
        <f>IF(AND('Mapa final'!$AD$11="Alta",'Mapa final'!$AF$11="Leve"),CONCATENATE("R2C",'Mapa final'!$S$11),"")</f>
        <v/>
      </c>
      <c r="L27" s="187" t="str">
        <f>IF(AND('Mapa final'!$AD$11="Alta",'Mapa final'!$AF$11="Leve"),CONCATENATE("R2C",'Mapa final'!$S$11),"")</f>
        <v/>
      </c>
      <c r="M27" s="187" t="str">
        <f>IF(AND('Mapa final'!$AD$11="Alta",'Mapa final'!$AF$11="Leve"),CONCATENATE("R2C",'Mapa final'!$S$11),"")</f>
        <v/>
      </c>
      <c r="N27" s="187" t="str">
        <f>IF(AND('Mapa final'!$AD$11="Alta",'Mapa final'!$AF$11="Leve"),CONCATENATE("R2C",'Mapa final'!$S$11),"")</f>
        <v/>
      </c>
      <c r="O27" s="52" t="str">
        <f>IF(AND('Mapa final'!$AD$11="Alta",'Mapa final'!$AF$11="Leve"),CONCATENATE("R2C",'Mapa final'!$S$11),"")</f>
        <v/>
      </c>
      <c r="P27" s="51" t="str">
        <f>IF(AND('Mapa final'!$AD$11="Alta",'Mapa final'!$AF$11="Leve"),CONCATENATE("R2C",'Mapa final'!$S$11),"")</f>
        <v/>
      </c>
      <c r="Q27" s="187" t="str">
        <f>IF(AND('Mapa final'!$AD$11="Alta",'Mapa final'!$AF$11="Leve"),CONCATENATE("R2C",'Mapa final'!$S$11),"")</f>
        <v/>
      </c>
      <c r="R27" s="187" t="str">
        <f>IF(AND('Mapa final'!$AD$11="Alta",'Mapa final'!$AF$11="Leve"),CONCATENATE("R2C",'Mapa final'!$S$11),"")</f>
        <v/>
      </c>
      <c r="S27" s="187" t="str">
        <f>IF(AND('Mapa final'!$AD$11="Alta",'Mapa final'!$AF$11="Leve"),CONCATENATE("R2C",'Mapa final'!$S$11),"")</f>
        <v/>
      </c>
      <c r="T27" s="187" t="str">
        <f>IF(AND('Mapa final'!$AD$11="Alta",'Mapa final'!$AF$11="Leve"),CONCATENATE("R2C",'Mapa final'!$S$11),"")</f>
        <v/>
      </c>
      <c r="U27" s="52" t="str">
        <f>IF(AND('Mapa final'!$AD$11="Alta",'Mapa final'!$AF$11="Leve"),CONCATENATE("R2C",'Mapa final'!$S$11),"")</f>
        <v/>
      </c>
      <c r="V27" s="51" t="str">
        <f>IF(AND('Mapa final'!$AD$11="Alta",'Mapa final'!$AF$11="Leve"),CONCATENATE("R2C",'Mapa final'!$S$11),"")</f>
        <v/>
      </c>
      <c r="W27" s="187" t="str">
        <f>IF(AND('Mapa final'!$AD$11="Alta",'Mapa final'!$AF$11="Leve"),CONCATENATE("R2C",'Mapa final'!$S$11),"")</f>
        <v/>
      </c>
      <c r="X27" s="187" t="str">
        <f>IF(AND('Mapa final'!$AD$11="Alta",'Mapa final'!$AF$11="Leve"),CONCATENATE("R2C",'Mapa final'!$S$11),"")</f>
        <v/>
      </c>
      <c r="Y27" s="187" t="str">
        <f>IF(AND('Mapa final'!$AD$11="Alta",'Mapa final'!$AF$11="Leve"),CONCATENATE("R2C",'Mapa final'!$S$11),"")</f>
        <v/>
      </c>
      <c r="Z27" s="187" t="str">
        <f>IF(AND('Mapa final'!$AD$11="Alta",'Mapa final'!$AF$11="Leve"),CONCATENATE("R2C",'Mapa final'!$S$11),"")</f>
        <v/>
      </c>
      <c r="AA27" s="52" t="str">
        <f>IF(AND('Mapa final'!$AD$11="Alta",'Mapa final'!$AF$11="Leve"),CONCATENATE("R2C",'Mapa final'!$S$11),"")</f>
        <v/>
      </c>
      <c r="AB27" s="38" t="str">
        <f>IF(AND('Mapa final'!$AD$11="Muy Alta",'Mapa final'!$AF$11="Leve"),CONCATENATE("R2C",'Mapa final'!$S$11),"")</f>
        <v/>
      </c>
      <c r="AC27" s="186" t="str">
        <f>IF(AND('Mapa final'!$AD$11="Muy Alta",'Mapa final'!$AF$11="Leve"),CONCATENATE("R2C",'Mapa final'!$S$11),"")</f>
        <v/>
      </c>
      <c r="AD27" s="186" t="str">
        <f>IF(AND('Mapa final'!$AD$11="Muy Alta",'Mapa final'!$AF$11="Leve"),CONCATENATE("R2C",'Mapa final'!$S$11),"")</f>
        <v/>
      </c>
      <c r="AE27" s="186" t="str">
        <f>IF(AND('Mapa final'!$AD$11="Muy Alta",'Mapa final'!$AF$11="Leve"),CONCATENATE("R2C",'Mapa final'!$S$11),"")</f>
        <v/>
      </c>
      <c r="AF27" s="186" t="str">
        <f>IF(AND('Mapa final'!$AD$11="Muy Alta",'Mapa final'!$AF$11="Leve"),CONCATENATE("R2C",'Mapa final'!$S$11),"")</f>
        <v/>
      </c>
      <c r="AG27" s="39" t="str">
        <f>IF(AND('Mapa final'!$AD$11="Muy Alta",'Mapa final'!$AF$11="Leve"),CONCATENATE("R2C",'Mapa final'!$S$11),"")</f>
        <v/>
      </c>
      <c r="AH27" s="40" t="str">
        <f>IF(AND('Mapa final'!$AD$11="Muy Alta",'Mapa final'!$AF$11="Catastrófico"),CONCATENATE("R2C",'Mapa final'!$S$11),"")</f>
        <v/>
      </c>
      <c r="AI27" s="189" t="str">
        <f>IF(AND('Mapa final'!$AD$11="Muy Alta",'Mapa final'!$AF$11="Catastrófico"),CONCATENATE("R2C",'Mapa final'!$S$11),"")</f>
        <v/>
      </c>
      <c r="AJ27" s="189" t="str">
        <f>IF(AND('Mapa final'!$AD$11="Muy Alta",'Mapa final'!$AF$11="Catastrófico"),CONCATENATE("R2C",'Mapa final'!$S$11),"")</f>
        <v/>
      </c>
      <c r="AK27" s="189" t="str">
        <f>IF(AND('Mapa final'!$AD$11="Muy Alta",'Mapa final'!$AF$11="Catastrófico"),CONCATENATE("R2C",'Mapa final'!$S$11),"")</f>
        <v/>
      </c>
      <c r="AL27" s="189" t="str">
        <f>IF(AND('Mapa final'!$AD$11="Muy Alta",'Mapa final'!$AF$11="Catastrófico"),CONCATENATE("R2C",'Mapa final'!$S$11),"")</f>
        <v/>
      </c>
      <c r="AM27" s="41" t="str">
        <f>IF(AND('Mapa final'!$AD$11="Muy Alta",'Mapa final'!$AF$11="Catastrófico"),CONCATENATE("R2C",'Mapa final'!$S$11),"")</f>
        <v/>
      </c>
      <c r="AN27" s="64"/>
      <c r="AO27" s="407"/>
      <c r="AP27" s="408"/>
      <c r="AQ27" s="408"/>
      <c r="AR27" s="408"/>
      <c r="AS27" s="408"/>
      <c r="AT27" s="409"/>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row>
    <row r="28" spans="1:76" ht="15" customHeight="1" x14ac:dyDescent="0.25">
      <c r="A28" s="64"/>
      <c r="B28" s="279"/>
      <c r="C28" s="279"/>
      <c r="D28" s="280"/>
      <c r="E28" s="378"/>
      <c r="F28" s="377"/>
      <c r="G28" s="377"/>
      <c r="H28" s="377"/>
      <c r="I28" s="393"/>
      <c r="J28" s="51" t="str">
        <f>IF(AND('Mapa final'!$AD$11="Alta",'Mapa final'!$AF$11="Leve"),CONCATENATE("R2C",'Mapa final'!$S$11),"")</f>
        <v/>
      </c>
      <c r="K28" s="187" t="str">
        <f>IF(AND('Mapa final'!$AD$11="Alta",'Mapa final'!$AF$11="Leve"),CONCATENATE("R2C",'Mapa final'!$S$11),"")</f>
        <v/>
      </c>
      <c r="L28" s="187" t="str">
        <f>IF(AND('Mapa final'!$AD$11="Alta",'Mapa final'!$AF$11="Leve"),CONCATENATE("R2C",'Mapa final'!$S$11),"")</f>
        <v/>
      </c>
      <c r="M28" s="187" t="str">
        <f>IF(AND('Mapa final'!$AD$11="Alta",'Mapa final'!$AF$11="Leve"),CONCATENATE("R2C",'Mapa final'!$S$11),"")</f>
        <v/>
      </c>
      <c r="N28" s="187" t="str">
        <f>IF(AND('Mapa final'!$AD$11="Alta",'Mapa final'!$AF$11="Leve"),CONCATENATE("R2C",'Mapa final'!$S$11),"")</f>
        <v/>
      </c>
      <c r="O28" s="52" t="str">
        <f>IF(AND('Mapa final'!$AD$11="Alta",'Mapa final'!$AF$11="Leve"),CONCATENATE("R2C",'Mapa final'!$S$11),"")</f>
        <v/>
      </c>
      <c r="P28" s="51" t="str">
        <f>IF(AND('Mapa final'!$AD$11="Alta",'Mapa final'!$AF$11="Leve"),CONCATENATE("R2C",'Mapa final'!$S$11),"")</f>
        <v/>
      </c>
      <c r="Q28" s="187" t="str">
        <f>IF(AND('Mapa final'!$AD$11="Alta",'Mapa final'!$AF$11="Leve"),CONCATENATE("R2C",'Mapa final'!$S$11),"")</f>
        <v/>
      </c>
      <c r="R28" s="187" t="str">
        <f>IF(AND('Mapa final'!$AD$11="Alta",'Mapa final'!$AF$11="Leve"),CONCATENATE("R2C",'Mapa final'!$S$11),"")</f>
        <v/>
      </c>
      <c r="S28" s="187" t="str">
        <f>IF(AND('Mapa final'!$AD$11="Alta",'Mapa final'!$AF$11="Leve"),CONCATENATE("R2C",'Mapa final'!$S$11),"")</f>
        <v/>
      </c>
      <c r="T28" s="187" t="str">
        <f>IF(AND('Mapa final'!$AD$11="Alta",'Mapa final'!$AF$11="Leve"),CONCATENATE("R2C",'Mapa final'!$S$11),"")</f>
        <v/>
      </c>
      <c r="U28" s="52" t="str">
        <f>IF(AND('Mapa final'!$AD$11="Alta",'Mapa final'!$AF$11="Leve"),CONCATENATE("R2C",'Mapa final'!$S$11),"")</f>
        <v/>
      </c>
      <c r="V28" s="51" t="str">
        <f>IF(AND('Mapa final'!$AD$11="Alta",'Mapa final'!$AF$11="Leve"),CONCATENATE("R2C",'Mapa final'!$S$11),"")</f>
        <v/>
      </c>
      <c r="W28" s="187" t="str">
        <f>IF(AND('Mapa final'!$AD$11="Alta",'Mapa final'!$AF$11="Leve"),CONCATENATE("R2C",'Mapa final'!$S$11),"")</f>
        <v/>
      </c>
      <c r="X28" s="187" t="str">
        <f>IF(AND('Mapa final'!$AD$11="baja",'Mapa final'!$AF$11="moderado"),CONCATENATE("R1C",'Mapa final'!$S$11),"")</f>
        <v>R1C1</v>
      </c>
      <c r="Y28" s="187" t="str">
        <f>IF(AND('Mapa final'!$AD$11="Alta",'Mapa final'!$AF$11="Leve"),CONCATENATE("R2C",'Mapa final'!$S$11),"")</f>
        <v/>
      </c>
      <c r="Z28" s="187" t="str">
        <f>IF(AND('Mapa final'!$AD$11="Alta",'Mapa final'!$AF$11="Leve"),CONCATENATE("R2C",'Mapa final'!$S$11),"")</f>
        <v/>
      </c>
      <c r="AA28" s="52" t="str">
        <f>IF(AND('Mapa final'!$AD$11="Alta",'Mapa final'!$AF$11="Leve"),CONCATENATE("R2C",'Mapa final'!$S$11),"")</f>
        <v/>
      </c>
      <c r="AB28" s="38" t="str">
        <f>IF(AND('Mapa final'!$AD$11="Muy Alta",'Mapa final'!$AF$11="Leve"),CONCATENATE("R2C",'Mapa final'!$S$11),"")</f>
        <v/>
      </c>
      <c r="AC28" s="186" t="str">
        <f>IF(AND('Mapa final'!$AD$11="Muy Alta",'Mapa final'!$AF$11="Leve"),CONCATENATE("R2C",'Mapa final'!$S$11),"")</f>
        <v/>
      </c>
      <c r="AD28" s="186" t="str">
        <f>IF(AND('Mapa final'!$AD$11="Muy Alta",'Mapa final'!$AF$11="Leve"),CONCATENATE("R2C",'Mapa final'!$S$11),"")</f>
        <v/>
      </c>
      <c r="AE28" s="186" t="str">
        <f>IF(AND('Mapa final'!$AD$11="Muy Alta",'Mapa final'!$AF$11="Leve"),CONCATENATE("R2C",'Mapa final'!$S$11),"")</f>
        <v/>
      </c>
      <c r="AF28" s="186" t="str">
        <f>IF(AND('Mapa final'!$AD$11="Muy Alta",'Mapa final'!$AF$11="Leve"),CONCATENATE("R2C",'Mapa final'!$S$11),"")</f>
        <v/>
      </c>
      <c r="AG28" s="39" t="str">
        <f>IF(AND('Mapa final'!$AD$11="Muy Alta",'Mapa final'!$AF$11="Leve"),CONCATENATE("R2C",'Mapa final'!$S$11),"")</f>
        <v/>
      </c>
      <c r="AH28" s="40" t="str">
        <f>IF(AND('Mapa final'!$AD$11="Muy Alta",'Mapa final'!$AF$11="Catastrófico"),CONCATENATE("R2C",'Mapa final'!$S$11),"")</f>
        <v/>
      </c>
      <c r="AI28" s="189" t="str">
        <f>IF(AND('Mapa final'!$AD$11="Muy Alta",'Mapa final'!$AF$11="Catastrófico"),CONCATENATE("R2C",'Mapa final'!$S$11),"")</f>
        <v/>
      </c>
      <c r="AJ28" s="189" t="str">
        <f>IF(AND('Mapa final'!$AD$11="Muy Alta",'Mapa final'!$AF$11="Catastrófico"),CONCATENATE("R2C",'Mapa final'!$S$11),"")</f>
        <v/>
      </c>
      <c r="AK28" s="189" t="str">
        <f>IF(AND('Mapa final'!$AD$11="Muy Alta",'Mapa final'!$AF$11="Catastrófico"),CONCATENATE("R2C",'Mapa final'!$S$11),"")</f>
        <v/>
      </c>
      <c r="AL28" s="189" t="str">
        <f>IF(AND('Mapa final'!$AD$11="Muy Alta",'Mapa final'!$AF$11="Catastrófico"),CONCATENATE("R2C",'Mapa final'!$S$11),"")</f>
        <v/>
      </c>
      <c r="AM28" s="41" t="str">
        <f>IF(AND('Mapa final'!$AD$11="Muy Alta",'Mapa final'!$AF$11="Catastrófico"),CONCATENATE("R2C",'Mapa final'!$S$11),"")</f>
        <v/>
      </c>
      <c r="AN28" s="64"/>
      <c r="AO28" s="407"/>
      <c r="AP28" s="408"/>
      <c r="AQ28" s="408"/>
      <c r="AR28" s="408"/>
      <c r="AS28" s="408"/>
      <c r="AT28" s="409"/>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row>
    <row r="29" spans="1:76" ht="15" customHeight="1" x14ac:dyDescent="0.25">
      <c r="A29" s="64"/>
      <c r="B29" s="279"/>
      <c r="C29" s="279"/>
      <c r="D29" s="280"/>
      <c r="E29" s="378"/>
      <c r="F29" s="377"/>
      <c r="G29" s="377"/>
      <c r="H29" s="377"/>
      <c r="I29" s="393"/>
      <c r="J29" s="51" t="str">
        <f>IF(AND('Mapa final'!$AD$11="Alta",'Mapa final'!$AF$11="Leve"),CONCATENATE("R2C",'Mapa final'!$S$11),"")</f>
        <v/>
      </c>
      <c r="K29" s="187" t="str">
        <f>IF(AND('Mapa final'!$AD$11="Alta",'Mapa final'!$AF$11="Leve"),CONCATENATE("R2C",'Mapa final'!$S$11),"")</f>
        <v/>
      </c>
      <c r="L29" s="187" t="str">
        <f>IF(AND('Mapa final'!$AD$11="Alta",'Mapa final'!$AF$11="Leve"),CONCATENATE("R2C",'Mapa final'!$S$11),"")</f>
        <v/>
      </c>
      <c r="M29" s="187" t="str">
        <f>IF(AND('Mapa final'!$AD$11="Alta",'Mapa final'!$AF$11="Leve"),CONCATENATE("R2C",'Mapa final'!$S$11),"")</f>
        <v/>
      </c>
      <c r="N29" s="187" t="str">
        <f>IF(AND('Mapa final'!$AD$11="Alta",'Mapa final'!$AF$11="Leve"),CONCATENATE("R2C",'Mapa final'!$S$11),"")</f>
        <v/>
      </c>
      <c r="O29" s="52" t="str">
        <f>IF(AND('Mapa final'!$AD$11="Alta",'Mapa final'!$AF$11="Leve"),CONCATENATE("R2C",'Mapa final'!$S$11),"")</f>
        <v/>
      </c>
      <c r="P29" s="51" t="str">
        <f>IF(AND('Mapa final'!$AD$11="Alta",'Mapa final'!$AF$11="Leve"),CONCATENATE("R2C",'Mapa final'!$S$11),"")</f>
        <v/>
      </c>
      <c r="Q29" s="187" t="str">
        <f>IF(AND('Mapa final'!$AD$11="Alta",'Mapa final'!$AF$11="Leve"),CONCATENATE("R2C",'Mapa final'!$S$11),"")</f>
        <v/>
      </c>
      <c r="R29" s="187" t="str">
        <f>IF(AND('Mapa final'!$AD$11="Alta",'Mapa final'!$AF$11="Leve"),CONCATENATE("R2C",'Mapa final'!$S$11),"")</f>
        <v/>
      </c>
      <c r="S29" s="187" t="str">
        <f>IF(AND('Mapa final'!$AD$11="Alta",'Mapa final'!$AF$11="Leve"),CONCATENATE("R2C",'Mapa final'!$S$11),"")</f>
        <v/>
      </c>
      <c r="T29" s="187" t="str">
        <f>IF(AND('Mapa final'!$AD$11="Alta",'Mapa final'!$AF$11="Leve"),CONCATENATE("R2C",'Mapa final'!$S$11),"")</f>
        <v/>
      </c>
      <c r="U29" s="52" t="str">
        <f>IF(AND('Mapa final'!$AD$11="Alta",'Mapa final'!$AF$11="Leve"),CONCATENATE("R2C",'Mapa final'!$S$11),"")</f>
        <v/>
      </c>
      <c r="V29" s="51" t="str">
        <f>IF(AND('Mapa final'!$AD$11="Alta",'Mapa final'!$AF$11="Leve"),CONCATENATE("R2C",'Mapa final'!$S$11),"")</f>
        <v/>
      </c>
      <c r="W29" s="187" t="str">
        <f>IF(AND('Mapa final'!$AD$11="Alta",'Mapa final'!$AF$11="Leve"),CONCATENATE("R2C",'Mapa final'!$S$11),"")</f>
        <v/>
      </c>
      <c r="X29" s="187" t="str">
        <f>IF(AND('Mapa final'!$AD$11="Alta",'Mapa final'!$AF$11="Leve"),CONCATENATE("R2C",'Mapa final'!$S$11),"")</f>
        <v/>
      </c>
      <c r="Y29" s="187" t="str">
        <f>IF(AND('Mapa final'!$AD$11="Alta",'Mapa final'!$AF$11="Leve"),CONCATENATE("R2C",'Mapa final'!$S$11),"")</f>
        <v/>
      </c>
      <c r="Z29" s="187" t="str">
        <f>IF(AND('Mapa final'!$AD$11="Alta",'Mapa final'!$AF$11="Leve"),CONCATENATE("R2C",'Mapa final'!$S$11),"")</f>
        <v/>
      </c>
      <c r="AA29" s="52" t="str">
        <f>IF(AND('Mapa final'!$AD$11="Alta",'Mapa final'!$AF$11="Leve"),CONCATENATE("R2C",'Mapa final'!$S$11),"")</f>
        <v/>
      </c>
      <c r="AB29" s="38" t="str">
        <f>IF(AND('Mapa final'!$AD$11="Muy Alta",'Mapa final'!$AF$11="Leve"),CONCATENATE("R2C",'Mapa final'!$S$11),"")</f>
        <v/>
      </c>
      <c r="AC29" s="186" t="str">
        <f>IF(AND('Mapa final'!$AD$11="Muy Alta",'Mapa final'!$AF$11="Leve"),CONCATENATE("R2C",'Mapa final'!$S$11),"")</f>
        <v/>
      </c>
      <c r="AD29" s="186" t="str">
        <f>IF(AND('Mapa final'!$AD$11="Muy Alta",'Mapa final'!$AF$11="Leve"),CONCATENATE("R2C",'Mapa final'!$S$11),"")</f>
        <v/>
      </c>
      <c r="AE29" s="186" t="str">
        <f>IF(AND('Mapa final'!$AD$11="Muy Alta",'Mapa final'!$AF$11="Leve"),CONCATENATE("R2C",'Mapa final'!$S$11),"")</f>
        <v/>
      </c>
      <c r="AF29" s="186" t="str">
        <f>IF(AND('Mapa final'!$AD$11="Muy Alta",'Mapa final'!$AF$11="Leve"),CONCATENATE("R2C",'Mapa final'!$S$11),"")</f>
        <v/>
      </c>
      <c r="AG29" s="39" t="str">
        <f>IF(AND('Mapa final'!$AD$11="Muy Alta",'Mapa final'!$AF$11="Leve"),CONCATENATE("R2C",'Mapa final'!$S$11),"")</f>
        <v/>
      </c>
      <c r="AH29" s="40" t="str">
        <f>IF(AND('Mapa final'!$AD$11="Muy Alta",'Mapa final'!$AF$11="Catastrófico"),CONCATENATE("R2C",'Mapa final'!$S$11),"")</f>
        <v/>
      </c>
      <c r="AI29" s="189" t="str">
        <f>IF(AND('Mapa final'!$AD$11="Muy Alta",'Mapa final'!$AF$11="Catastrófico"),CONCATENATE("R2C",'Mapa final'!$S$11),"")</f>
        <v/>
      </c>
      <c r="AJ29" s="189" t="str">
        <f>IF(AND('Mapa final'!$AD$11="Muy Alta",'Mapa final'!$AF$11="Catastrófico"),CONCATENATE("R2C",'Mapa final'!$S$11),"")</f>
        <v/>
      </c>
      <c r="AK29" s="189" t="str">
        <f>IF(AND('Mapa final'!$AD$11="Muy Alta",'Mapa final'!$AF$11="Catastrófico"),CONCATENATE("R2C",'Mapa final'!$S$11),"")</f>
        <v/>
      </c>
      <c r="AL29" s="189" t="str">
        <f>IF(AND('Mapa final'!$AD$11="Muy Alta",'Mapa final'!$AF$11="Catastrófico"),CONCATENATE("R2C",'Mapa final'!$S$11),"")</f>
        <v/>
      </c>
      <c r="AM29" s="41" t="str">
        <f>IF(AND('Mapa final'!$AD$11="Muy Alta",'Mapa final'!$AF$11="Catastrófico"),CONCATENATE("R2C",'Mapa final'!$S$11),"")</f>
        <v/>
      </c>
      <c r="AN29" s="64"/>
      <c r="AO29" s="407"/>
      <c r="AP29" s="408"/>
      <c r="AQ29" s="408"/>
      <c r="AR29" s="408"/>
      <c r="AS29" s="408"/>
      <c r="AT29" s="409"/>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row>
    <row r="30" spans="1:76" ht="15" customHeight="1" x14ac:dyDescent="0.25">
      <c r="A30" s="64"/>
      <c r="B30" s="279"/>
      <c r="C30" s="279"/>
      <c r="D30" s="280"/>
      <c r="E30" s="378"/>
      <c r="F30" s="377"/>
      <c r="G30" s="377"/>
      <c r="H30" s="377"/>
      <c r="I30" s="393"/>
      <c r="J30" s="51" t="str">
        <f>IF(AND('Mapa final'!$AD$11="Alta",'Mapa final'!$AF$11="Leve"),CONCATENATE("R2C",'Mapa final'!$S$11),"")</f>
        <v/>
      </c>
      <c r="K30" s="187" t="str">
        <f>IF(AND('Mapa final'!$AD$11="Alta",'Mapa final'!$AF$11="Leve"),CONCATENATE("R2C",'Mapa final'!$S$11),"")</f>
        <v/>
      </c>
      <c r="L30" s="187" t="str">
        <f>IF(AND('Mapa final'!$AD$11="Alta",'Mapa final'!$AF$11="Leve"),CONCATENATE("R2C",'Mapa final'!$S$11),"")</f>
        <v/>
      </c>
      <c r="M30" s="187" t="str">
        <f>IF(AND('Mapa final'!$AD$11="Alta",'Mapa final'!$AF$11="Leve"),CONCATENATE("R2C",'Mapa final'!$S$11),"")</f>
        <v/>
      </c>
      <c r="N30" s="187" t="str">
        <f>IF(AND('Mapa final'!$AD$11="Alta",'Mapa final'!$AF$11="Leve"),CONCATENATE("R2C",'Mapa final'!$S$11),"")</f>
        <v/>
      </c>
      <c r="O30" s="52" t="str">
        <f>IF(AND('Mapa final'!$AD$11="Alta",'Mapa final'!$AF$11="Leve"),CONCATENATE("R2C",'Mapa final'!$S$11),"")</f>
        <v/>
      </c>
      <c r="P30" s="51" t="str">
        <f>IF(AND('Mapa final'!$AD$11="Alta",'Mapa final'!$AF$11="Leve"),CONCATENATE("R2C",'Mapa final'!$S$11),"")</f>
        <v/>
      </c>
      <c r="Q30" s="187" t="str">
        <f>IF(AND('Mapa final'!$AD$11="Alta",'Mapa final'!$AF$11="Leve"),CONCATENATE("R2C",'Mapa final'!$S$11),"")</f>
        <v/>
      </c>
      <c r="R30" s="187" t="str">
        <f>IF(AND('Mapa final'!$AD$11="Alta",'Mapa final'!$AF$11="Leve"),CONCATENATE("R2C",'Mapa final'!$S$11),"")</f>
        <v/>
      </c>
      <c r="S30" s="187" t="str">
        <f>IF(AND('Mapa final'!$AD$11="Alta",'Mapa final'!$AF$11="Leve"),CONCATENATE("R2C",'Mapa final'!$S$11),"")</f>
        <v/>
      </c>
      <c r="T30" s="187" t="str">
        <f>IF(AND('Mapa final'!$AD$11="Alta",'Mapa final'!$AF$11="Leve"),CONCATENATE("R2C",'Mapa final'!$S$11),"")</f>
        <v/>
      </c>
      <c r="U30" s="52" t="str">
        <f>IF(AND('Mapa final'!$AD$11="Alta",'Mapa final'!$AF$11="Leve"),CONCATENATE("R2C",'Mapa final'!$S$11),"")</f>
        <v/>
      </c>
      <c r="V30" s="51" t="str">
        <f>IF(AND('Mapa final'!$AD$11="Alta",'Mapa final'!$AF$11="Leve"),CONCATENATE("R2C",'Mapa final'!$S$11),"")</f>
        <v/>
      </c>
      <c r="W30" s="187" t="str">
        <f>IF(AND('Mapa final'!$AD$11="Alta",'Mapa final'!$AF$11="Leve"),CONCATENATE("R2C",'Mapa final'!$S$11),"")</f>
        <v/>
      </c>
      <c r="X30" s="187" t="str">
        <f>IF(AND('Mapa final'!$AD$11="Alta",'Mapa final'!$AF$11="Leve"),CONCATENATE("R2C",'Mapa final'!$S$11),"")</f>
        <v/>
      </c>
      <c r="Y30" s="187" t="str">
        <f>IF(AND('Mapa final'!$AD$11="Alta",'Mapa final'!$AF$11="Leve"),CONCATENATE("R2C",'Mapa final'!$S$11),"")</f>
        <v/>
      </c>
      <c r="Z30" s="187" t="str">
        <f>IF(AND('Mapa final'!$AD$11="Alta",'Mapa final'!$AF$11="Leve"),CONCATENATE("R2C",'Mapa final'!$S$11),"")</f>
        <v/>
      </c>
      <c r="AA30" s="52" t="str">
        <f>IF(AND('Mapa final'!$AD$11="Alta",'Mapa final'!$AF$11="Leve"),CONCATENATE("R2C",'Mapa final'!$S$11),"")</f>
        <v/>
      </c>
      <c r="AB30" s="38" t="str">
        <f>IF(AND('Mapa final'!$AD$11="Muy Alta",'Mapa final'!$AF$11="Leve"),CONCATENATE("R2C",'Mapa final'!$S$11),"")</f>
        <v/>
      </c>
      <c r="AC30" s="186" t="str">
        <f>IF(AND('Mapa final'!$AD$11="Muy Alta",'Mapa final'!$AF$11="Leve"),CONCATENATE("R2C",'Mapa final'!$S$11),"")</f>
        <v/>
      </c>
      <c r="AD30" s="186" t="str">
        <f>IF(AND('Mapa final'!$AD$11="Muy Alta",'Mapa final'!$AF$11="Leve"),CONCATENATE("R2C",'Mapa final'!$S$11),"")</f>
        <v/>
      </c>
      <c r="AE30" s="186" t="str">
        <f>IF(AND('Mapa final'!$AD$11="Muy Alta",'Mapa final'!$AF$11="Leve"),CONCATENATE("R2C",'Mapa final'!$S$11),"")</f>
        <v/>
      </c>
      <c r="AF30" s="186" t="str">
        <f>IF(AND('Mapa final'!$AD$11="Muy Alta",'Mapa final'!$AF$11="Leve"),CONCATENATE("R2C",'Mapa final'!$S$11),"")</f>
        <v/>
      </c>
      <c r="AG30" s="39" t="str">
        <f>IF(AND('Mapa final'!$AD$11="Muy Alta",'Mapa final'!$AF$11="Leve"),CONCATENATE("R2C",'Mapa final'!$S$11),"")</f>
        <v/>
      </c>
      <c r="AH30" s="40" t="str">
        <f>IF(AND('Mapa final'!$AD$11="Muy Alta",'Mapa final'!$AF$11="Catastrófico"),CONCATENATE("R2C",'Mapa final'!$S$11),"")</f>
        <v/>
      </c>
      <c r="AI30" s="189" t="str">
        <f>IF(AND('Mapa final'!$AD$11="Muy Alta",'Mapa final'!$AF$11="Catastrófico"),CONCATENATE("R2C",'Mapa final'!$S$11),"")</f>
        <v/>
      </c>
      <c r="AJ30" s="189" t="str">
        <f>IF(AND('Mapa final'!$AD$11="Muy Alta",'Mapa final'!$AF$11="Catastrófico"),CONCATENATE("R2C",'Mapa final'!$S$11),"")</f>
        <v/>
      </c>
      <c r="AK30" s="189" t="str">
        <f>IF(AND('Mapa final'!$AD$11="Muy Alta",'Mapa final'!$AF$11="Catastrófico"),CONCATENATE("R2C",'Mapa final'!$S$11),"")</f>
        <v/>
      </c>
      <c r="AL30" s="189" t="str">
        <f>IF(AND('Mapa final'!$AD$11="Muy Alta",'Mapa final'!$AF$11="Catastrófico"),CONCATENATE("R2C",'Mapa final'!$S$11),"")</f>
        <v/>
      </c>
      <c r="AM30" s="41" t="str">
        <f>IF(AND('Mapa final'!$AD$11="Muy Alta",'Mapa final'!$AF$11="Catastrófico"),CONCATENATE("R2C",'Mapa final'!$S$11),"")</f>
        <v/>
      </c>
      <c r="AN30" s="64"/>
      <c r="AO30" s="407"/>
      <c r="AP30" s="408"/>
      <c r="AQ30" s="408"/>
      <c r="AR30" s="408"/>
      <c r="AS30" s="408"/>
      <c r="AT30" s="409"/>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row>
    <row r="31" spans="1:76" ht="15" customHeight="1" x14ac:dyDescent="0.25">
      <c r="A31" s="64"/>
      <c r="B31" s="279"/>
      <c r="C31" s="279"/>
      <c r="D31" s="280"/>
      <c r="E31" s="378"/>
      <c r="F31" s="377"/>
      <c r="G31" s="377"/>
      <c r="H31" s="377"/>
      <c r="I31" s="393"/>
      <c r="J31" s="51" t="str">
        <f>IF(AND('Mapa final'!$AD$11="Alta",'Mapa final'!$AF$11="Leve"),CONCATENATE("R2C",'Mapa final'!$S$11),"")</f>
        <v/>
      </c>
      <c r="K31" s="187" t="str">
        <f>IF(AND('Mapa final'!$AD$11="Alta",'Mapa final'!$AF$11="Leve"),CONCATENATE("R2C",'Mapa final'!$S$11),"")</f>
        <v/>
      </c>
      <c r="L31" s="187" t="str">
        <f>IF(AND('Mapa final'!$AD$11="Alta",'Mapa final'!$AF$11="Leve"),CONCATENATE("R2C",'Mapa final'!$S$11),"")</f>
        <v/>
      </c>
      <c r="M31" s="187" t="str">
        <f>IF(AND('Mapa final'!$AD$11="Alta",'Mapa final'!$AF$11="Leve"),CONCATENATE("R2C",'Mapa final'!$S$11),"")</f>
        <v/>
      </c>
      <c r="N31" s="187" t="str">
        <f>IF(AND('Mapa final'!$AD$11="Alta",'Mapa final'!$AF$11="Leve"),CONCATENATE("R2C",'Mapa final'!$S$11),"")</f>
        <v/>
      </c>
      <c r="O31" s="52" t="str">
        <f>IF(AND('Mapa final'!$AD$11="Alta",'Mapa final'!$AF$11="Leve"),CONCATENATE("R2C",'Mapa final'!$S$11),"")</f>
        <v/>
      </c>
      <c r="P31" s="51" t="str">
        <f>IF(AND('Mapa final'!$AD$11="Alta",'Mapa final'!$AF$11="Leve"),CONCATENATE("R2C",'Mapa final'!$S$11),"")</f>
        <v/>
      </c>
      <c r="Q31" s="187" t="str">
        <f>IF(AND('Mapa final'!$AD$11="Alta",'Mapa final'!$AF$11="Leve"),CONCATENATE("R2C",'Mapa final'!$S$11),"")</f>
        <v/>
      </c>
      <c r="R31" s="187" t="str">
        <f>IF(AND('Mapa final'!$AD$11="Alta",'Mapa final'!$AF$11="Leve"),CONCATENATE("R2C",'Mapa final'!$S$11),"")</f>
        <v/>
      </c>
      <c r="S31" s="187" t="str">
        <f>IF(AND('Mapa final'!$AD$11="Alta",'Mapa final'!$AF$11="Leve"),CONCATENATE("R2C",'Mapa final'!$S$11),"")</f>
        <v/>
      </c>
      <c r="T31" s="187" t="str">
        <f>IF(AND('Mapa final'!$AD$11="Alta",'Mapa final'!$AF$11="Leve"),CONCATENATE("R2C",'Mapa final'!$S$11),"")</f>
        <v/>
      </c>
      <c r="U31" s="52" t="str">
        <f>IF(AND('Mapa final'!$AD$11="Alta",'Mapa final'!$AF$11="Leve"),CONCATENATE("R2C",'Mapa final'!$S$11),"")</f>
        <v/>
      </c>
      <c r="V31" s="51" t="str">
        <f>IF(AND('Mapa final'!$AD$11="Alta",'Mapa final'!$AF$11="Leve"),CONCATENATE("R2C",'Mapa final'!$S$11),"")</f>
        <v/>
      </c>
      <c r="W31" s="187" t="str">
        <f>IF(AND('Mapa final'!$AD$11="Alta",'Mapa final'!$AF$11="Leve"),CONCATENATE("R2C",'Mapa final'!$S$11),"")</f>
        <v/>
      </c>
      <c r="X31" s="187" t="str">
        <f>IF(AND('Mapa final'!$AD$11="Alta",'Mapa final'!$AF$11="Leve"),CONCATENATE("R2C",'Mapa final'!$S$11),"")</f>
        <v/>
      </c>
      <c r="Y31" s="187" t="str">
        <f>IF(AND('Mapa final'!$AD$11="Alta",'Mapa final'!$AF$11="Leve"),CONCATENATE("R2C",'Mapa final'!$S$11),"")</f>
        <v/>
      </c>
      <c r="Z31" s="187" t="str">
        <f>IF(AND('Mapa final'!$AD$11="Alta",'Mapa final'!$AF$11="Leve"),CONCATENATE("R2C",'Mapa final'!$S$11),"")</f>
        <v/>
      </c>
      <c r="AA31" s="52" t="str">
        <f>IF(AND('Mapa final'!$AD$11="Alta",'Mapa final'!$AF$11="Leve"),CONCATENATE("R2C",'Mapa final'!$S$11),"")</f>
        <v/>
      </c>
      <c r="AB31" s="38" t="str">
        <f>IF(AND('Mapa final'!$AD$11="Muy Alta",'Mapa final'!$AF$11="Leve"),CONCATENATE("R2C",'Mapa final'!$S$11),"")</f>
        <v/>
      </c>
      <c r="AC31" s="186" t="str">
        <f>IF(AND('Mapa final'!$AD$11="Muy Alta",'Mapa final'!$AF$11="Leve"),CONCATENATE("R2C",'Mapa final'!$S$11),"")</f>
        <v/>
      </c>
      <c r="AD31" s="186" t="str">
        <f>IF(AND('Mapa final'!$AD$11="Muy Alta",'Mapa final'!$AF$11="Leve"),CONCATENATE("R2C",'Mapa final'!$S$11),"")</f>
        <v/>
      </c>
      <c r="AE31" s="186" t="str">
        <f>IF(AND('Mapa final'!$AD$11="Muy Alta",'Mapa final'!$AF$11="Leve"),CONCATENATE("R2C",'Mapa final'!$S$11),"")</f>
        <v/>
      </c>
      <c r="AF31" s="186" t="str">
        <f>IF(AND('Mapa final'!$AD$11="Muy Alta",'Mapa final'!$AF$11="Leve"),CONCATENATE("R2C",'Mapa final'!$S$11),"")</f>
        <v/>
      </c>
      <c r="AG31" s="39" t="str">
        <f>IF(AND('Mapa final'!$AD$11="Muy Alta",'Mapa final'!$AF$11="Leve"),CONCATENATE("R2C",'Mapa final'!$S$11),"")</f>
        <v/>
      </c>
      <c r="AH31" s="40" t="str">
        <f>IF(AND('Mapa final'!$AD$11="Muy Alta",'Mapa final'!$AF$11="Catastrófico"),CONCATENATE("R2C",'Mapa final'!$S$11),"")</f>
        <v/>
      </c>
      <c r="AI31" s="189" t="str">
        <f>IF(AND('Mapa final'!$AD$11="Muy Alta",'Mapa final'!$AF$11="Catastrófico"),CONCATENATE("R2C",'Mapa final'!$S$11),"")</f>
        <v/>
      </c>
      <c r="AJ31" s="189" t="str">
        <f>IF(AND('Mapa final'!$AD$11="Muy Alta",'Mapa final'!$AF$11="Catastrófico"),CONCATENATE("R2C",'Mapa final'!$S$11),"")</f>
        <v/>
      </c>
      <c r="AK31" s="189" t="str">
        <f>IF(AND('Mapa final'!$AD$11="Muy Alta",'Mapa final'!$AF$11="Catastrófico"),CONCATENATE("R2C",'Mapa final'!$S$11),"")</f>
        <v/>
      </c>
      <c r="AL31" s="189" t="str">
        <f>IF(AND('Mapa final'!$AD$11="Muy Alta",'Mapa final'!$AF$11="Catastrófico"),CONCATENATE("R2C",'Mapa final'!$S$11),"")</f>
        <v/>
      </c>
      <c r="AM31" s="41" t="str">
        <f>IF(AND('Mapa final'!$AD$11="Muy Alta",'Mapa final'!$AF$11="Catastrófico"),CONCATENATE("R2C",'Mapa final'!$S$11),"")</f>
        <v/>
      </c>
      <c r="AN31" s="64"/>
      <c r="AO31" s="407"/>
      <c r="AP31" s="408"/>
      <c r="AQ31" s="408"/>
      <c r="AR31" s="408"/>
      <c r="AS31" s="408"/>
      <c r="AT31" s="409"/>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row>
    <row r="32" spans="1:76" ht="15" customHeight="1" x14ac:dyDescent="0.25">
      <c r="A32" s="64"/>
      <c r="B32" s="279"/>
      <c r="C32" s="279"/>
      <c r="D32" s="280"/>
      <c r="E32" s="378"/>
      <c r="F32" s="377"/>
      <c r="G32" s="377"/>
      <c r="H32" s="377"/>
      <c r="I32" s="393"/>
      <c r="J32" s="51" t="str">
        <f>IF(AND('Mapa final'!$AD$11="Alta",'Mapa final'!$AF$11="Leve"),CONCATENATE("R2C",'Mapa final'!$S$11),"")</f>
        <v/>
      </c>
      <c r="K32" s="187" t="str">
        <f>IF(AND('Mapa final'!$AD$11="Alta",'Mapa final'!$AF$11="Leve"),CONCATENATE("R2C",'Mapa final'!$S$11),"")</f>
        <v/>
      </c>
      <c r="L32" s="187" t="str">
        <f>IF(AND('Mapa final'!$AD$11="Alta",'Mapa final'!$AF$11="Leve"),CONCATENATE("R2C",'Mapa final'!$S$11),"")</f>
        <v/>
      </c>
      <c r="M32" s="187" t="str">
        <f>IF(AND('Mapa final'!$AD$11="Alta",'Mapa final'!$AF$11="Leve"),CONCATENATE("R2C",'Mapa final'!$S$11),"")</f>
        <v/>
      </c>
      <c r="N32" s="187" t="str">
        <f>IF(AND('Mapa final'!$AD$11="Alta",'Mapa final'!$AF$11="Leve"),CONCATENATE("R2C",'Mapa final'!$S$11),"")</f>
        <v/>
      </c>
      <c r="O32" s="52" t="str">
        <f>IF(AND('Mapa final'!$AD$11="Alta",'Mapa final'!$AF$11="Leve"),CONCATENATE("R2C",'Mapa final'!$S$11),"")</f>
        <v/>
      </c>
      <c r="P32" s="51" t="str">
        <f>IF(AND('Mapa final'!$AD$11="Alta",'Mapa final'!$AF$11="Leve"),CONCATENATE("R2C",'Mapa final'!$S$11),"")</f>
        <v/>
      </c>
      <c r="Q32" s="187" t="str">
        <f>IF(AND('Mapa final'!$AD$11="Alta",'Mapa final'!$AF$11="Leve"),CONCATENATE("R2C",'Mapa final'!$S$11),"")</f>
        <v/>
      </c>
      <c r="R32" s="187" t="str">
        <f>IF(AND('Mapa final'!$AD$11="Alta",'Mapa final'!$AF$11="Leve"),CONCATENATE("R2C",'Mapa final'!$S$11),"")</f>
        <v/>
      </c>
      <c r="S32" s="187" t="str">
        <f>IF(AND('Mapa final'!$AD$11="Alta",'Mapa final'!$AF$11="Leve"),CONCATENATE("R2C",'Mapa final'!$S$11),"")</f>
        <v/>
      </c>
      <c r="T32" s="187" t="str">
        <f>IF(AND('Mapa final'!$AD$11="Alta",'Mapa final'!$AF$11="Leve"),CONCATENATE("R2C",'Mapa final'!$S$11),"")</f>
        <v/>
      </c>
      <c r="U32" s="52" t="str">
        <f>IF(AND('Mapa final'!$AD$11="Alta",'Mapa final'!$AF$11="Leve"),CONCATENATE("R2C",'Mapa final'!$S$11),"")</f>
        <v/>
      </c>
      <c r="V32" s="51" t="str">
        <f>IF(AND('Mapa final'!$AD$11="Alta",'Mapa final'!$AF$11="Leve"),CONCATENATE("R2C",'Mapa final'!$S$11),"")</f>
        <v/>
      </c>
      <c r="W32" s="187" t="str">
        <f>IF(AND('Mapa final'!$AD$11="Alta",'Mapa final'!$AF$11="Leve"),CONCATENATE("R2C",'Mapa final'!$S$11),"")</f>
        <v/>
      </c>
      <c r="X32" s="187" t="str">
        <f>IF(AND('Mapa final'!$AD$12="baja",'Mapa final'!$AF$12="moderado"),CONCATENATE("R2C",'Mapa final'!$S$12),"")</f>
        <v>R2C1</v>
      </c>
      <c r="Y32" s="187" t="str">
        <f>IF(AND('Mapa final'!$AD$11="Alta",'Mapa final'!$AF$11="Leve"),CONCATENATE("R2C",'Mapa final'!$S$11),"")</f>
        <v/>
      </c>
      <c r="Z32" s="187" t="str">
        <f>IF(AND('Mapa final'!$AD$11="Alta",'Mapa final'!$AF$11="Leve"),CONCATENATE("R2C",'Mapa final'!$S$11),"")</f>
        <v/>
      </c>
      <c r="AA32" s="52" t="str">
        <f>IF(AND('Mapa final'!$AD$11="Alta",'Mapa final'!$AF$11="Leve"),CONCATENATE("R2C",'Mapa final'!$S$11),"")</f>
        <v/>
      </c>
      <c r="AB32" s="38" t="str">
        <f>IF(AND('Mapa final'!$AD$11="Muy Alta",'Mapa final'!$AF$11="Leve"),CONCATENATE("R2C",'Mapa final'!$S$11),"")</f>
        <v/>
      </c>
      <c r="AC32" s="186" t="str">
        <f>IF(AND('Mapa final'!$AD$11="Muy Alta",'Mapa final'!$AF$11="Leve"),CONCATENATE("R2C",'Mapa final'!$S$11),"")</f>
        <v/>
      </c>
      <c r="AD32" s="186" t="str">
        <f>IF(AND('Mapa final'!$AD$11="Muy Alta",'Mapa final'!$AF$11="Leve"),CONCATENATE("R2C",'Mapa final'!$S$11),"")</f>
        <v/>
      </c>
      <c r="AE32" s="186" t="str">
        <f>IF(AND('Mapa final'!$AD$11="Muy Alta",'Mapa final'!$AF$11="Leve"),CONCATENATE("R2C",'Mapa final'!$S$11),"")</f>
        <v/>
      </c>
      <c r="AF32" s="186" t="str">
        <f>IF(AND('Mapa final'!$AD$11="Muy Alta",'Mapa final'!$AF$11="Leve"),CONCATENATE("R2C",'Mapa final'!$S$11),"")</f>
        <v/>
      </c>
      <c r="AG32" s="39" t="str">
        <f>IF(AND('Mapa final'!$AD$11="Muy Alta",'Mapa final'!$AF$11="Leve"),CONCATENATE("R2C",'Mapa final'!$S$11),"")</f>
        <v/>
      </c>
      <c r="AH32" s="40" t="str">
        <f>IF(AND('Mapa final'!$AD$11="Muy Alta",'Mapa final'!$AF$11="Catastrófico"),CONCATENATE("R2C",'Mapa final'!$S$11),"")</f>
        <v/>
      </c>
      <c r="AI32" s="189" t="str">
        <f>IF(AND('Mapa final'!$AD$11="Muy Alta",'Mapa final'!$AF$11="Catastrófico"),CONCATENATE("R2C",'Mapa final'!$S$11),"")</f>
        <v/>
      </c>
      <c r="AJ32" s="189" t="str">
        <f>IF(AND('Mapa final'!$AD$11="Muy Alta",'Mapa final'!$AF$11="Catastrófico"),CONCATENATE("R2C",'Mapa final'!$S$11),"")</f>
        <v/>
      </c>
      <c r="AK32" s="189" t="str">
        <f>IF(AND('Mapa final'!$AD$11="Muy Alta",'Mapa final'!$AF$11="Catastrófico"),CONCATENATE("R2C",'Mapa final'!$S$11),"")</f>
        <v/>
      </c>
      <c r="AL32" s="189" t="str">
        <f>IF(AND('Mapa final'!$AD$11="Muy Alta",'Mapa final'!$AF$11="Catastrófico"),CONCATENATE("R2C",'Mapa final'!$S$11),"")</f>
        <v/>
      </c>
      <c r="AM32" s="41" t="str">
        <f>IF(AND('Mapa final'!$AD$11="Muy Alta",'Mapa final'!$AF$11="Catastrófico"),CONCATENATE("R2C",'Mapa final'!$S$11),"")</f>
        <v/>
      </c>
      <c r="AN32" s="64"/>
      <c r="AO32" s="407"/>
      <c r="AP32" s="408"/>
      <c r="AQ32" s="408"/>
      <c r="AR32" s="408"/>
      <c r="AS32" s="408"/>
      <c r="AT32" s="409"/>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row>
    <row r="33" spans="1:80" ht="15" customHeight="1" x14ac:dyDescent="0.25">
      <c r="A33" s="64"/>
      <c r="B33" s="279"/>
      <c r="C33" s="279"/>
      <c r="D33" s="280"/>
      <c r="E33" s="378"/>
      <c r="F33" s="377"/>
      <c r="G33" s="377"/>
      <c r="H33" s="377"/>
      <c r="I33" s="393"/>
      <c r="J33" s="51" t="str">
        <f>IF(AND('Mapa final'!$AD$11="Alta",'Mapa final'!$AF$11="Leve"),CONCATENATE("R2C",'Mapa final'!$S$11),"")</f>
        <v/>
      </c>
      <c r="K33" s="187" t="str">
        <f>IF(AND('Mapa final'!$AD$11="Alta",'Mapa final'!$AF$11="Leve"),CONCATENATE("R2C",'Mapa final'!$S$11),"")</f>
        <v/>
      </c>
      <c r="L33" s="187" t="str">
        <f>IF(AND('Mapa final'!$AD$11="Alta",'Mapa final'!$AF$11="Leve"),CONCATENATE("R2C",'Mapa final'!$S$11),"")</f>
        <v/>
      </c>
      <c r="M33" s="187" t="str">
        <f>IF(AND('Mapa final'!$AD$11="Alta",'Mapa final'!$AF$11="Leve"),CONCATENATE("R2C",'Mapa final'!$S$11),"")</f>
        <v/>
      </c>
      <c r="N33" s="187" t="str">
        <f>IF(AND('Mapa final'!$AD$11="Alta",'Mapa final'!$AF$11="Leve"),CONCATENATE("R2C",'Mapa final'!$S$11),"")</f>
        <v/>
      </c>
      <c r="O33" s="52" t="str">
        <f>IF(AND('Mapa final'!$AD$11="Alta",'Mapa final'!$AF$11="Leve"),CONCATENATE("R2C",'Mapa final'!$S$11),"")</f>
        <v/>
      </c>
      <c r="P33" s="51" t="str">
        <f>IF(AND('Mapa final'!$AD$11="Alta",'Mapa final'!$AF$11="Leve"),CONCATENATE("R2C",'Mapa final'!$S$11),"")</f>
        <v/>
      </c>
      <c r="Q33" s="187" t="str">
        <f>IF(AND('Mapa final'!$AD$11="Alta",'Mapa final'!$AF$11="Leve"),CONCATENATE("R2C",'Mapa final'!$S$11),"")</f>
        <v/>
      </c>
      <c r="R33" s="187" t="str">
        <f>IF(AND('Mapa final'!$AD$11="Alta",'Mapa final'!$AF$11="Leve"),CONCATENATE("R2C",'Mapa final'!$S$11),"")</f>
        <v/>
      </c>
      <c r="S33" s="187" t="str">
        <f>IF(AND('Mapa final'!$AD$11="Alta",'Mapa final'!$AF$11="Leve"),CONCATENATE("R2C",'Mapa final'!$S$11),"")</f>
        <v/>
      </c>
      <c r="T33" s="187" t="str">
        <f>IF(AND('Mapa final'!$AD$11="Alta",'Mapa final'!$AF$11="Leve"),CONCATENATE("R2C",'Mapa final'!$S$11),"")</f>
        <v/>
      </c>
      <c r="U33" s="52" t="str">
        <f>IF(AND('Mapa final'!$AD$11="Alta",'Mapa final'!$AF$11="Leve"),CONCATENATE("R2C",'Mapa final'!$S$11),"")</f>
        <v/>
      </c>
      <c r="V33" s="51" t="str">
        <f>IF(AND('Mapa final'!$AD$11="Alta",'Mapa final'!$AF$11="Leve"),CONCATENATE("R2C",'Mapa final'!$S$11),"")</f>
        <v/>
      </c>
      <c r="W33" s="187" t="str">
        <f>IF(AND('Mapa final'!$AD$11="Alta",'Mapa final'!$AF$11="Leve"),CONCATENATE("R2C",'Mapa final'!$S$11),"")</f>
        <v/>
      </c>
      <c r="X33" s="187" t="str">
        <f>IF(AND('Mapa final'!$AD$11="Alta",'Mapa final'!$AF$11="Leve"),CONCATENATE("R2C",'Mapa final'!$S$11),"")</f>
        <v/>
      </c>
      <c r="Y33" s="187" t="str">
        <f>IF(AND('Mapa final'!$AD$11="Alta",'Mapa final'!$AF$11="Leve"),CONCATENATE("R2C",'Mapa final'!$S$11),"")</f>
        <v/>
      </c>
      <c r="Z33" s="187" t="str">
        <f>IF(AND('Mapa final'!$AD$11="Alta",'Mapa final'!$AF$11="Leve"),CONCATENATE("R2C",'Mapa final'!$S$11),"")</f>
        <v/>
      </c>
      <c r="AA33" s="52" t="str">
        <f>IF(AND('Mapa final'!$AD$11="Alta",'Mapa final'!$AF$11="Leve"),CONCATENATE("R2C",'Mapa final'!$S$11),"")</f>
        <v/>
      </c>
      <c r="AB33" s="38" t="str">
        <f>IF(AND('Mapa final'!$AD$11="Muy Alta",'Mapa final'!$AF$11="Leve"),CONCATENATE("R2C",'Mapa final'!$S$11),"")</f>
        <v/>
      </c>
      <c r="AC33" s="186" t="str">
        <f>IF(AND('Mapa final'!$AD$11="Muy Alta",'Mapa final'!$AF$11="Leve"),CONCATENATE("R2C",'Mapa final'!$S$11),"")</f>
        <v/>
      </c>
      <c r="AD33" s="186" t="str">
        <f>IF(AND('Mapa final'!$AD$11="Muy Alta",'Mapa final'!$AF$11="Leve"),CONCATENATE("R2C",'Mapa final'!$S$11),"")</f>
        <v/>
      </c>
      <c r="AE33" s="186" t="str">
        <f>IF(AND('Mapa final'!$AD$11="Muy Alta",'Mapa final'!$AF$11="Leve"),CONCATENATE("R2C",'Mapa final'!$S$11),"")</f>
        <v/>
      </c>
      <c r="AF33" s="186" t="str">
        <f>IF(AND('Mapa final'!$AD$11="Muy Alta",'Mapa final'!$AF$11="Leve"),CONCATENATE("R2C",'Mapa final'!$S$11),"")</f>
        <v/>
      </c>
      <c r="AG33" s="39" t="str">
        <f>IF(AND('Mapa final'!$AD$11="Muy Alta",'Mapa final'!$AF$11="Leve"),CONCATENATE("R2C",'Mapa final'!$S$11),"")</f>
        <v/>
      </c>
      <c r="AH33" s="40" t="str">
        <f>IF(AND('Mapa final'!$AD$11="Muy Alta",'Mapa final'!$AF$11="Catastrófico"),CONCATENATE("R2C",'Mapa final'!$S$11),"")</f>
        <v/>
      </c>
      <c r="AI33" s="189" t="str">
        <f>IF(AND('Mapa final'!$AD$11="Muy Alta",'Mapa final'!$AF$11="Catastrófico"),CONCATENATE("R2C",'Mapa final'!$S$11),"")</f>
        <v/>
      </c>
      <c r="AJ33" s="189" t="str">
        <f>IF(AND('Mapa final'!$AD$11="Muy Alta",'Mapa final'!$AF$11="Catastrófico"),CONCATENATE("R2C",'Mapa final'!$S$11),"")</f>
        <v/>
      </c>
      <c r="AK33" s="189" t="str">
        <f>IF(AND('Mapa final'!$AD$11="Muy Alta",'Mapa final'!$AF$11="Catastrófico"),CONCATENATE("R2C",'Mapa final'!$S$11),"")</f>
        <v/>
      </c>
      <c r="AL33" s="189" t="str">
        <f>IF(AND('Mapa final'!$AD$11="Muy Alta",'Mapa final'!$AF$11="Catastrófico"),CONCATENATE("R2C",'Mapa final'!$S$11),"")</f>
        <v/>
      </c>
      <c r="AM33" s="41" t="str">
        <f>IF(AND('Mapa final'!$AD$11="Muy Alta",'Mapa final'!$AF$11="Catastrófico"),CONCATENATE("R2C",'Mapa final'!$S$11),"")</f>
        <v/>
      </c>
      <c r="AN33" s="64"/>
      <c r="AO33" s="407"/>
      <c r="AP33" s="408"/>
      <c r="AQ33" s="408"/>
      <c r="AR33" s="408"/>
      <c r="AS33" s="408"/>
      <c r="AT33" s="409"/>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row>
    <row r="34" spans="1:80" ht="15" customHeight="1" x14ac:dyDescent="0.25">
      <c r="A34" s="64"/>
      <c r="B34" s="279"/>
      <c r="C34" s="279"/>
      <c r="D34" s="280"/>
      <c r="E34" s="378"/>
      <c r="F34" s="377"/>
      <c r="G34" s="377"/>
      <c r="H34" s="377"/>
      <c r="I34" s="393"/>
      <c r="J34" s="51" t="str">
        <f>IF(AND('Mapa final'!$AD$11="Alta",'Mapa final'!$AF$11="Leve"),CONCATENATE("R2C",'Mapa final'!$S$11),"")</f>
        <v/>
      </c>
      <c r="K34" s="187" t="str">
        <f>IF(AND('Mapa final'!$AD$11="Alta",'Mapa final'!$AF$11="Leve"),CONCATENATE("R2C",'Mapa final'!$S$11),"")</f>
        <v/>
      </c>
      <c r="L34" s="187" t="str">
        <f>IF(AND('Mapa final'!$AD$11="Alta",'Mapa final'!$AF$11="Leve"),CONCATENATE("R2C",'Mapa final'!$S$11),"")</f>
        <v/>
      </c>
      <c r="M34" s="187" t="str">
        <f>IF(AND('Mapa final'!$AD$11="Alta",'Mapa final'!$AF$11="Leve"),CONCATENATE("R2C",'Mapa final'!$S$11),"")</f>
        <v/>
      </c>
      <c r="N34" s="187" t="str">
        <f>IF(AND('Mapa final'!$AD$11="Alta",'Mapa final'!$AF$11="Leve"),CONCATENATE("R2C",'Mapa final'!$S$11),"")</f>
        <v/>
      </c>
      <c r="O34" s="52" t="str">
        <f>IF(AND('Mapa final'!$AD$11="Alta",'Mapa final'!$AF$11="Leve"),CONCATENATE("R2C",'Mapa final'!$S$11),"")</f>
        <v/>
      </c>
      <c r="P34" s="51" t="str">
        <f>IF(AND('Mapa final'!$AD$11="Alta",'Mapa final'!$AF$11="Leve"),CONCATENATE("R2C",'Mapa final'!$S$11),"")</f>
        <v/>
      </c>
      <c r="Q34" s="187" t="str">
        <f>IF(AND('Mapa final'!$AD$11="Alta",'Mapa final'!$AF$11="Leve"),CONCATENATE("R2C",'Mapa final'!$S$11),"")</f>
        <v/>
      </c>
      <c r="R34" s="187" t="str">
        <f>IF(AND('Mapa final'!$AD$11="Alta",'Mapa final'!$AF$11="Leve"),CONCATENATE("R2C",'Mapa final'!$S$11),"")</f>
        <v/>
      </c>
      <c r="S34" s="187" t="str">
        <f>IF(AND('Mapa final'!$AD$11="Alta",'Mapa final'!$AF$11="Leve"),CONCATENATE("R2C",'Mapa final'!$S$11),"")</f>
        <v/>
      </c>
      <c r="T34" s="187" t="str">
        <f>IF(AND('Mapa final'!$AD$11="Alta",'Mapa final'!$AF$11="Leve"),CONCATENATE("R2C",'Mapa final'!$S$11),"")</f>
        <v/>
      </c>
      <c r="U34" s="52" t="str">
        <f>IF(AND('Mapa final'!$AD$11="Alta",'Mapa final'!$AF$11="Leve"),CONCATENATE("R2C",'Mapa final'!$S$11),"")</f>
        <v/>
      </c>
      <c r="V34" s="51" t="str">
        <f>IF(AND('Mapa final'!$AD$11="Alta",'Mapa final'!$AF$11="Leve"),CONCATENATE("R2C",'Mapa final'!$S$11),"")</f>
        <v/>
      </c>
      <c r="W34" s="187" t="str">
        <f>IF(AND('Mapa final'!$AD$11="Alta",'Mapa final'!$AF$11="Leve"),CONCATENATE("R2C",'Mapa final'!$S$11),"")</f>
        <v/>
      </c>
      <c r="X34" s="187" t="str">
        <f>IF(AND('Mapa final'!$AD$11="Alta",'Mapa final'!$AF$11="Leve"),CONCATENATE("R2C",'Mapa final'!$S$11),"")</f>
        <v/>
      </c>
      <c r="Y34" s="187" t="str">
        <f>IF(AND('Mapa final'!$AD$11="Alta",'Mapa final'!$AF$11="Leve"),CONCATENATE("R2C",'Mapa final'!$S$11),"")</f>
        <v/>
      </c>
      <c r="Z34" s="187" t="str">
        <f>IF(AND('Mapa final'!$AD$11="Alta",'Mapa final'!$AF$11="Leve"),CONCATENATE("R2C",'Mapa final'!$S$11),"")</f>
        <v/>
      </c>
      <c r="AA34" s="52" t="str">
        <f>IF(AND('Mapa final'!$AD$11="Alta",'Mapa final'!$AF$11="Leve"),CONCATENATE("R2C",'Mapa final'!$S$11),"")</f>
        <v/>
      </c>
      <c r="AB34" s="38" t="str">
        <f>IF(AND('Mapa final'!$AD$11="Muy Alta",'Mapa final'!$AF$11="Leve"),CONCATENATE("R2C",'Mapa final'!$S$11),"")</f>
        <v/>
      </c>
      <c r="AC34" s="186" t="str">
        <f>IF(AND('Mapa final'!$AD$11="Muy Alta",'Mapa final'!$AF$11="Leve"),CONCATENATE("R2C",'Mapa final'!$S$11),"")</f>
        <v/>
      </c>
      <c r="AD34" s="186" t="str">
        <f>IF(AND('Mapa final'!$AD$11="Muy Alta",'Mapa final'!$AF$11="Leve"),CONCATENATE("R2C",'Mapa final'!$S$11),"")</f>
        <v/>
      </c>
      <c r="AE34" s="186" t="str">
        <f>IF(AND('Mapa final'!$AD$11="Muy Alta",'Mapa final'!$AF$11="Leve"),CONCATENATE("R2C",'Mapa final'!$S$11),"")</f>
        <v/>
      </c>
      <c r="AF34" s="186" t="str">
        <f>IF(AND('Mapa final'!$AD$11="Muy Alta",'Mapa final'!$AF$11="Leve"),CONCATENATE("R2C",'Mapa final'!$S$11),"")</f>
        <v/>
      </c>
      <c r="AG34" s="39" t="str">
        <f>IF(AND('Mapa final'!$AD$11="Muy Alta",'Mapa final'!$AF$11="Leve"),CONCATENATE("R2C",'Mapa final'!$S$11),"")</f>
        <v/>
      </c>
      <c r="AH34" s="40" t="str">
        <f>IF(AND('Mapa final'!$AD$11="Muy Alta",'Mapa final'!$AF$11="Catastrófico"),CONCATENATE("R2C",'Mapa final'!$S$11),"")</f>
        <v/>
      </c>
      <c r="AI34" s="189" t="str">
        <f>IF(AND('Mapa final'!$AD$11="Muy Alta",'Mapa final'!$AF$11="Catastrófico"),CONCATENATE("R2C",'Mapa final'!$S$11),"")</f>
        <v/>
      </c>
      <c r="AJ34" s="189" t="str">
        <f>IF(AND('Mapa final'!$AD$11="Muy Alta",'Mapa final'!$AF$11="Catastrófico"),CONCATENATE("R2C",'Mapa final'!$S$11),"")</f>
        <v/>
      </c>
      <c r="AK34" s="189" t="str">
        <f>IF(AND('Mapa final'!$AD$11="Muy Alta",'Mapa final'!$AF$11="Catastrófico"),CONCATENATE("R2C",'Mapa final'!$S$11),"")</f>
        <v/>
      </c>
      <c r="AL34" s="189" t="str">
        <f>IF(AND('Mapa final'!$AD$11="Muy Alta",'Mapa final'!$AF$11="Catastrófico"),CONCATENATE("R2C",'Mapa final'!$S$11),"")</f>
        <v/>
      </c>
      <c r="AM34" s="41" t="str">
        <f>IF(AND('Mapa final'!$AD$11="Muy Alta",'Mapa final'!$AF$11="Catastrófico"),CONCATENATE("R2C",'Mapa final'!$S$11),"")</f>
        <v/>
      </c>
      <c r="AN34" s="64"/>
      <c r="AO34" s="407"/>
      <c r="AP34" s="408"/>
      <c r="AQ34" s="408"/>
      <c r="AR34" s="408"/>
      <c r="AS34" s="408"/>
      <c r="AT34" s="409"/>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row>
    <row r="35" spans="1:80" ht="15.75" customHeight="1" thickBot="1" x14ac:dyDescent="0.3">
      <c r="A35" s="64"/>
      <c r="B35" s="279"/>
      <c r="C35" s="279"/>
      <c r="D35" s="280"/>
      <c r="E35" s="379"/>
      <c r="F35" s="380"/>
      <c r="G35" s="380"/>
      <c r="H35" s="380"/>
      <c r="I35" s="394"/>
      <c r="J35" s="51" t="str">
        <f>IF(AND('Mapa final'!$AD$11="Alta",'Mapa final'!$AF$11="Leve"),CONCATENATE("R2C",'Mapa final'!$S$11),"")</f>
        <v/>
      </c>
      <c r="K35" s="187" t="str">
        <f>IF(AND('Mapa final'!$AD$11="Alta",'Mapa final'!$AF$11="Leve"),CONCATENATE("R2C",'Mapa final'!$S$11),"")</f>
        <v/>
      </c>
      <c r="L35" s="187" t="str">
        <f>IF(AND('Mapa final'!$AD$11="Alta",'Mapa final'!$AF$11="Leve"),CONCATENATE("R2C",'Mapa final'!$S$11),"")</f>
        <v/>
      </c>
      <c r="M35" s="187" t="str">
        <f>IF(AND('Mapa final'!$AD$11="Alta",'Mapa final'!$AF$11="Leve"),CONCATENATE("R2C",'Mapa final'!$S$11),"")</f>
        <v/>
      </c>
      <c r="N35" s="187" t="str">
        <f>IF(AND('Mapa final'!$AD$11="Alta",'Mapa final'!$AF$11="Leve"),CONCATENATE("R2C",'Mapa final'!$S$11),"")</f>
        <v/>
      </c>
      <c r="O35" s="52" t="str">
        <f>IF(AND('Mapa final'!$AD$11="Alta",'Mapa final'!$AF$11="Leve"),CONCATENATE("R2C",'Mapa final'!$S$11),"")</f>
        <v/>
      </c>
      <c r="P35" s="53" t="str">
        <f>IF(AND('Mapa final'!$AD$11="Alta",'Mapa final'!$AF$11="Leve"),CONCATENATE("R2C",'Mapa final'!$S$11),"")</f>
        <v/>
      </c>
      <c r="Q35" s="54" t="str">
        <f>IF(AND('Mapa final'!$AD$11="Alta",'Mapa final'!$AF$11="Leve"),CONCATENATE("R2C",'Mapa final'!$S$11),"")</f>
        <v/>
      </c>
      <c r="R35" s="54" t="str">
        <f>IF(AND('Mapa final'!$AD$11="Alta",'Mapa final'!$AF$11="Leve"),CONCATENATE("R2C",'Mapa final'!$S$11),"")</f>
        <v/>
      </c>
      <c r="S35" s="54" t="str">
        <f>IF(AND('Mapa final'!$AD$11="Alta",'Mapa final'!$AF$11="Leve"),CONCATENATE("R2C",'Mapa final'!$S$11),"")</f>
        <v/>
      </c>
      <c r="T35" s="54" t="str">
        <f>IF(AND('Mapa final'!$AD$11="Alta",'Mapa final'!$AF$11="Leve"),CONCATENATE("R2C",'Mapa final'!$S$11),"")</f>
        <v/>
      </c>
      <c r="U35" s="55" t="str">
        <f>IF(AND('Mapa final'!$AD$11="Alta",'Mapa final'!$AF$11="Leve"),CONCATENATE("R2C",'Mapa final'!$S$11),"")</f>
        <v/>
      </c>
      <c r="V35" s="53" t="str">
        <f>IF(AND('Mapa final'!$AD$11="Alta",'Mapa final'!$AF$11="Leve"),CONCATENATE("R2C",'Mapa final'!$S$11),"")</f>
        <v/>
      </c>
      <c r="W35" s="54" t="str">
        <f>IF(AND('Mapa final'!$AD$11="Alta",'Mapa final'!$AF$11="Leve"),CONCATENATE("R2C",'Mapa final'!$S$11),"")</f>
        <v/>
      </c>
      <c r="X35" s="54" t="str">
        <f>IF(AND('Mapa final'!$AD$11="Alta",'Mapa final'!$AF$11="Leve"),CONCATENATE("R2C",'Mapa final'!$S$11),"")</f>
        <v/>
      </c>
      <c r="Y35" s="54" t="str">
        <f>IF(AND('Mapa final'!$AD$11="Alta",'Mapa final'!$AF$11="Leve"),CONCATENATE("R2C",'Mapa final'!$S$11),"")</f>
        <v/>
      </c>
      <c r="Z35" s="54" t="str">
        <f>IF(AND('Mapa final'!$AD$11="Alta",'Mapa final'!$AF$11="Leve"),CONCATENATE("R2C",'Mapa final'!$S$11),"")</f>
        <v/>
      </c>
      <c r="AA35" s="55" t="str">
        <f>IF(AND('Mapa final'!$AD$11="Alta",'Mapa final'!$AF$11="Leve"),CONCATENATE("R2C",'Mapa final'!$S$11),"")</f>
        <v/>
      </c>
      <c r="AB35" s="42" t="str">
        <f>IF(AND('Mapa final'!$AD$11="Muy Alta",'Mapa final'!$AF$11="Leve"),CONCATENATE("R2C",'Mapa final'!$S$11),"")</f>
        <v/>
      </c>
      <c r="AC35" s="43" t="str">
        <f>IF(AND('Mapa final'!$AD$11="Muy Alta",'Mapa final'!$AF$11="Leve"),CONCATENATE("R2C",'Mapa final'!$S$11),"")</f>
        <v/>
      </c>
      <c r="AD35" s="43" t="str">
        <f>IF(AND('Mapa final'!$AD$11="Muy Alta",'Mapa final'!$AF$11="Leve"),CONCATENATE("R2C",'Mapa final'!$S$11),"")</f>
        <v/>
      </c>
      <c r="AE35" s="43" t="str">
        <f>IF(AND('Mapa final'!$AD$11="Muy Alta",'Mapa final'!$AF$11="Leve"),CONCATENATE("R2C",'Mapa final'!$S$11),"")</f>
        <v/>
      </c>
      <c r="AF35" s="43" t="str">
        <f>IF(AND('Mapa final'!$AD$11="Muy Alta",'Mapa final'!$AF$11="Leve"),CONCATENATE("R2C",'Mapa final'!$S$11),"")</f>
        <v/>
      </c>
      <c r="AG35" s="44" t="str">
        <f>IF(AND('Mapa final'!$AD$11="Muy Alta",'Mapa final'!$AF$11="Leve"),CONCATENATE("R2C",'Mapa final'!$S$11),"")</f>
        <v/>
      </c>
      <c r="AH35" s="45" t="str">
        <f>IF(AND('Mapa final'!$AD$11="Muy Alta",'Mapa final'!$AF$11="Catastrófico"),CONCATENATE("R2C",'Mapa final'!$S$11),"")</f>
        <v/>
      </c>
      <c r="AI35" s="46" t="str">
        <f>IF(AND('Mapa final'!$AD$11="Muy Alta",'Mapa final'!$AF$11="Catastrófico"),CONCATENATE("R2C",'Mapa final'!$S$11),"")</f>
        <v/>
      </c>
      <c r="AJ35" s="46" t="str">
        <f>IF(AND('Mapa final'!$AD$11="Muy Alta",'Mapa final'!$AF$11="Catastrófico"),CONCATENATE("R2C",'Mapa final'!$S$11),"")</f>
        <v/>
      </c>
      <c r="AK35" s="46" t="str">
        <f>IF(AND('Mapa final'!$AD$11="Muy Alta",'Mapa final'!$AF$11="Catastrófico"),CONCATENATE("R2C",'Mapa final'!$S$11),"")</f>
        <v/>
      </c>
      <c r="AL35" s="46" t="str">
        <f>IF(AND('Mapa final'!$AD$11="Muy Alta",'Mapa final'!$AF$11="Catastrófico"),CONCATENATE("R2C",'Mapa final'!$S$11),"")</f>
        <v/>
      </c>
      <c r="AM35" s="47" t="str">
        <f>IF(AND('Mapa final'!$AD$11="Muy Alta",'Mapa final'!$AF$11="Catastrófico"),CONCATENATE("R2C",'Mapa final'!$S$11),"")</f>
        <v/>
      </c>
      <c r="AN35" s="64"/>
      <c r="AO35" s="410"/>
      <c r="AP35" s="411"/>
      <c r="AQ35" s="411"/>
      <c r="AR35" s="411"/>
      <c r="AS35" s="411"/>
      <c r="AT35" s="412"/>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row>
    <row r="36" spans="1:80" ht="15" customHeight="1" x14ac:dyDescent="0.25">
      <c r="A36" s="64"/>
      <c r="B36" s="279"/>
      <c r="C36" s="279"/>
      <c r="D36" s="280"/>
      <c r="E36" s="374" t="s">
        <v>113</v>
      </c>
      <c r="F36" s="375"/>
      <c r="G36" s="375"/>
      <c r="H36" s="375"/>
      <c r="I36" s="375"/>
      <c r="J36" s="56" t="str">
        <f>IF(AND('Mapa final'!$AD$11="Baja",'Mapa final'!$AF$11="Leve"),CONCATENATE("R2C",'Mapa final'!$S$11),"")</f>
        <v/>
      </c>
      <c r="K36" s="57" t="str">
        <f>IF(AND('Mapa final'!$AD$11="Baja",'Mapa final'!$AF$11="Leve"),CONCATENATE("R2C",'Mapa final'!$S$11),"")</f>
        <v/>
      </c>
      <c r="L36" s="57" t="str">
        <f>IF(AND('Mapa final'!$AD$11="Baja",'Mapa final'!$AF$11="Leve"),CONCATENATE("R2C",'Mapa final'!$S$11),"")</f>
        <v/>
      </c>
      <c r="M36" s="57" t="str">
        <f>IF(AND('Mapa final'!$AD$11="Baja",'Mapa final'!$AF$11="Leve"),CONCATENATE("R2C",'Mapa final'!$S$11),"")</f>
        <v/>
      </c>
      <c r="N36" s="57" t="str">
        <f>IF(AND('Mapa final'!$AD$11="Baja",'Mapa final'!$AF$11="Leve"),CONCATENATE("R2C",'Mapa final'!$S$11),"")</f>
        <v/>
      </c>
      <c r="O36" s="58" t="str">
        <f>IF(AND('Mapa final'!$AD$11="Baja",'Mapa final'!$AF$11="Leve"),CONCATENATE("R2C",'Mapa final'!$S$11),"")</f>
        <v/>
      </c>
      <c r="P36" s="49" t="str">
        <f>IF(AND('Mapa final'!$AD$11="Alta",'Mapa final'!$AF$11="Leve"),CONCATENATE("R2C",'Mapa final'!$S$11),"")</f>
        <v/>
      </c>
      <c r="Q36" s="49" t="str">
        <f>IF(AND('Mapa final'!$AD$11="Alta",'Mapa final'!$AF$11="Leve"),CONCATENATE("R2C",'Mapa final'!$S$11),"")</f>
        <v/>
      </c>
      <c r="R36" s="49" t="str">
        <f>IF(AND('Mapa final'!$AD$11="Alta",'Mapa final'!$AF$11="Leve"),CONCATENATE("R2C",'Mapa final'!$S$11),"")</f>
        <v/>
      </c>
      <c r="S36" s="49" t="str">
        <f>IF(AND('Mapa final'!$AD$11="Alta",'Mapa final'!$AF$11="Leve"),CONCATENATE("R2C",'Mapa final'!$S$11),"")</f>
        <v/>
      </c>
      <c r="T36" s="49" t="str">
        <f>IF(AND('Mapa final'!$AD$11="Alta",'Mapa final'!$AF$11="Leve"),CONCATENATE("R2C",'Mapa final'!$S$11),"")</f>
        <v/>
      </c>
      <c r="U36" s="50" t="str">
        <f>IF(AND('Mapa final'!$AD$11="Alta",'Mapa final'!$AF$11="Leve"),CONCATENATE("R2C",'Mapa final'!$S$11),"")</f>
        <v/>
      </c>
      <c r="V36" s="48" t="str">
        <f>IF(AND('Mapa final'!$AD$11="Alta",'Mapa final'!$AF$11="Leve"),CONCATENATE("R2C",'Mapa final'!$S$11),"")</f>
        <v/>
      </c>
      <c r="W36" s="49" t="str">
        <f>IF(AND('Mapa final'!$AD$11="Alta",'Mapa final'!$AF$11="Leve"),CONCATENATE("R2C",'Mapa final'!$S$11),"")</f>
        <v/>
      </c>
      <c r="X36" s="49" t="str">
        <f>IF(AND('Mapa final'!$AD$11="Alta",'Mapa final'!$AF$11="Leve"),CONCATENATE("R2C",'Mapa final'!$S$11),"")</f>
        <v/>
      </c>
      <c r="Y36" s="49" t="str">
        <f>IF(AND('Mapa final'!$AD$11="Alta",'Mapa final'!$AF$11="Leve"),CONCATENATE("R2C",'Mapa final'!$S$11),"")</f>
        <v/>
      </c>
      <c r="Z36" s="49" t="str">
        <f>IF(AND('Mapa final'!$AD$11="Alta",'Mapa final'!$AF$11="Leve"),CONCATENATE("R2C",'Mapa final'!$S$11),"")</f>
        <v/>
      </c>
      <c r="AA36" s="50" t="str">
        <f>IF(AND('Mapa final'!$AD$11="Alta",'Mapa final'!$AF$11="Leve"),CONCATENATE("R2C",'Mapa final'!$S$11),"")</f>
        <v/>
      </c>
      <c r="AB36" s="32" t="str">
        <f>IF(AND('Mapa final'!$AD$11="Muy Alta",'Mapa final'!$AF$11="Leve"),CONCATENATE("R2C",'Mapa final'!$S$11),"")</f>
        <v/>
      </c>
      <c r="AC36" s="33" t="str">
        <f>IF(AND('Mapa final'!$AD$11="Muy Alta",'Mapa final'!$AF$11="Leve"),CONCATENATE("R2C",'Mapa final'!$S$11),"")</f>
        <v/>
      </c>
      <c r="AD36" s="33" t="str">
        <f>IF(AND('Mapa final'!$AD$11="Muy Alta",'Mapa final'!$AF$11="Leve"),CONCATENATE("R2C",'Mapa final'!$S$11),"")</f>
        <v/>
      </c>
      <c r="AE36" s="33" t="str">
        <f>IF(AND('Mapa final'!$AD$11="Muy Alta",'Mapa final'!$AF$11="Leve"),CONCATENATE("R2C",'Mapa final'!$S$11),"")</f>
        <v/>
      </c>
      <c r="AF36" s="33" t="str">
        <f>IF(AND('Mapa final'!$AD$11="Muy Alta",'Mapa final'!$AF$11="Leve"),CONCATENATE("R2C",'Mapa final'!$S$11),"")</f>
        <v/>
      </c>
      <c r="AG36" s="34" t="str">
        <f>IF(AND('Mapa final'!$AD$11="Muy Alta",'Mapa final'!$AF$11="Leve"),CONCATENATE("R2C",'Mapa final'!$S$11),"")</f>
        <v/>
      </c>
      <c r="AH36" s="35" t="str">
        <f>IF(AND('Mapa final'!$AD$11="Muy Alta",'Mapa final'!$AF$11="Catastrófico"),CONCATENATE("R2C",'Mapa final'!$S$11),"")</f>
        <v/>
      </c>
      <c r="AI36" s="36" t="str">
        <f>IF(AND('Mapa final'!$AD$11="Muy Alta",'Mapa final'!$AF$11="Catastrófico"),CONCATENATE("R2C",'Mapa final'!$S$11),"")</f>
        <v/>
      </c>
      <c r="AJ36" s="36" t="str">
        <f>IF(AND('Mapa final'!$AD$11="Muy Alta",'Mapa final'!$AF$11="Catastrófico"),CONCATENATE("R2C",'Mapa final'!$S$11),"")</f>
        <v/>
      </c>
      <c r="AK36" s="36" t="str">
        <f>IF(AND('Mapa final'!$AD$11="Muy Alta",'Mapa final'!$AF$11="Catastrófico"),CONCATENATE("R2C",'Mapa final'!$S$11),"")</f>
        <v/>
      </c>
      <c r="AL36" s="36" t="str">
        <f>IF(AND('Mapa final'!$AD$11="Muy Alta",'Mapa final'!$AF$11="Catastrófico"),CONCATENATE("R2C",'Mapa final'!$S$11),"")</f>
        <v/>
      </c>
      <c r="AM36" s="37" t="str">
        <f>IF(AND('Mapa final'!$AD$11="Muy Alta",'Mapa final'!$AF$11="Catastrófico"),CONCATENATE("R2C",'Mapa final'!$S$11),"")</f>
        <v/>
      </c>
      <c r="AN36" s="64"/>
      <c r="AO36" s="395" t="s">
        <v>81</v>
      </c>
      <c r="AP36" s="396"/>
      <c r="AQ36" s="396"/>
      <c r="AR36" s="396"/>
      <c r="AS36" s="396"/>
      <c r="AT36" s="397"/>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row>
    <row r="37" spans="1:80" ht="15" customHeight="1" x14ac:dyDescent="0.25">
      <c r="A37" s="64"/>
      <c r="B37" s="279"/>
      <c r="C37" s="279"/>
      <c r="D37" s="280"/>
      <c r="E37" s="376"/>
      <c r="F37" s="377"/>
      <c r="G37" s="377"/>
      <c r="H37" s="377"/>
      <c r="I37" s="377"/>
      <c r="J37" s="59" t="str">
        <f>IF(AND('Mapa final'!$AD$11="Baja",'Mapa final'!$AF$11="Leve"),CONCATENATE("R2C",'Mapa final'!$S$11),"")</f>
        <v/>
      </c>
      <c r="K37" s="188" t="str">
        <f>IF(AND('Mapa final'!$AD$11="Baja",'Mapa final'!$AF$11="Leve"),CONCATENATE("R2C",'Mapa final'!$S$11),"")</f>
        <v/>
      </c>
      <c r="L37" s="188" t="str">
        <f>IF(AND('Mapa final'!$AD$11="Baja",'Mapa final'!$AF$11="Leve"),CONCATENATE("R2C",'Mapa final'!$S$11),"")</f>
        <v/>
      </c>
      <c r="M37" s="188" t="str">
        <f>IF(AND('Mapa final'!$AD$11="Baja",'Mapa final'!$AF$11="Leve"),CONCATENATE("R2C",'Mapa final'!$S$11),"")</f>
        <v/>
      </c>
      <c r="N37" s="188" t="str">
        <f>IF(AND('Mapa final'!$AD$11="Baja",'Mapa final'!$AF$11="Leve"),CONCATENATE("R2C",'Mapa final'!$S$11),"")</f>
        <v/>
      </c>
      <c r="O37" s="60" t="str">
        <f>IF(AND('Mapa final'!$AD$11="Baja",'Mapa final'!$AF$11="Leve"),CONCATENATE("R2C",'Mapa final'!$S$11),"")</f>
        <v/>
      </c>
      <c r="P37" s="187" t="str">
        <f>IF(AND('Mapa final'!$AD$11="Alta",'Mapa final'!$AF$11="Leve"),CONCATENATE("R2C",'Mapa final'!$S$11),"")</f>
        <v/>
      </c>
      <c r="Q37" s="187" t="str">
        <f>IF(AND('Mapa final'!$AD$11="Alta",'Mapa final'!$AF$11="Leve"),CONCATENATE("R2C",'Mapa final'!$S$11),"")</f>
        <v/>
      </c>
      <c r="R37" s="187" t="str">
        <f>IF(AND('Mapa final'!$AD$11="Alta",'Mapa final'!$AF$11="Leve"),CONCATENATE("R2C",'Mapa final'!$S$11),"")</f>
        <v/>
      </c>
      <c r="S37" s="187" t="str">
        <f>IF(AND('Mapa final'!$AD$11="Alta",'Mapa final'!$AF$11="Leve"),CONCATENATE("R2C",'Mapa final'!$S$11),"")</f>
        <v/>
      </c>
      <c r="T37" s="187" t="str">
        <f>IF(AND('Mapa final'!$AD$11="Alta",'Mapa final'!$AF$11="Leve"),CONCATENATE("R2C",'Mapa final'!$S$11),"")</f>
        <v/>
      </c>
      <c r="U37" s="52" t="str">
        <f>IF(AND('Mapa final'!$AD$11="Alta",'Mapa final'!$AF$11="Leve"),CONCATENATE("R2C",'Mapa final'!$S$11),"")</f>
        <v/>
      </c>
      <c r="V37" s="51" t="str">
        <f>IF(AND('Mapa final'!$AD$11="Alta",'Mapa final'!$AF$11="Leve"),CONCATENATE("R2C",'Mapa final'!$S$11),"")</f>
        <v/>
      </c>
      <c r="W37" s="187" t="str">
        <f>IF(AND('Mapa final'!$AD$11="Alta",'Mapa final'!$AF$11="Leve"),CONCATENATE("R2C",'Mapa final'!$S$11),"")</f>
        <v/>
      </c>
      <c r="X37" s="187" t="str">
        <f>IF(AND('Mapa final'!$AD$11="Alta",'Mapa final'!$AF$11="Leve"),CONCATENATE("R2C",'Mapa final'!$S$11),"")</f>
        <v/>
      </c>
      <c r="Y37" s="187" t="str">
        <f>IF(AND('Mapa final'!$AD$11="Alta",'Mapa final'!$AF$11="Leve"),CONCATENATE("R2C",'Mapa final'!$S$11),"")</f>
        <v/>
      </c>
      <c r="Z37" s="187" t="str">
        <f>IF(AND('Mapa final'!$AD$11="Alta",'Mapa final'!$AF$11="Leve"),CONCATENATE("R2C",'Mapa final'!$S$11),"")</f>
        <v/>
      </c>
      <c r="AA37" s="52" t="str">
        <f>IF(AND('Mapa final'!$AD$11="Alta",'Mapa final'!$AF$11="Leve"),CONCATENATE("R2C",'Mapa final'!$S$11),"")</f>
        <v/>
      </c>
      <c r="AB37" s="38" t="str">
        <f>IF(AND('Mapa final'!$AD$11="Muy Alta",'Mapa final'!$AF$11="Leve"),CONCATENATE("R2C",'Mapa final'!$S$11),"")</f>
        <v/>
      </c>
      <c r="AC37" s="186" t="str">
        <f>IF(AND('Mapa final'!$AD$11="Muy Alta",'Mapa final'!$AF$11="Leve"),CONCATENATE("R2C",'Mapa final'!$S$11),"")</f>
        <v/>
      </c>
      <c r="AD37" s="186" t="str">
        <f>IF(AND('Mapa final'!$AD$11="Muy Alta",'Mapa final'!$AF$11="Leve"),CONCATENATE("R2C",'Mapa final'!$S$11),"")</f>
        <v/>
      </c>
      <c r="AE37" s="186" t="str">
        <f>IF(AND('Mapa final'!$AD$11="Muy Alta",'Mapa final'!$AF$11="Leve"),CONCATENATE("R2C",'Mapa final'!$S$11),"")</f>
        <v/>
      </c>
      <c r="AF37" s="186" t="str">
        <f>IF(AND('Mapa final'!$AD$11="Muy Alta",'Mapa final'!$AF$11="Leve"),CONCATENATE("R2C",'Mapa final'!$S$11),"")</f>
        <v/>
      </c>
      <c r="AG37" s="39" t="str">
        <f>IF(AND('Mapa final'!$AD$11="Muy Alta",'Mapa final'!$AF$11="Leve"),CONCATENATE("R2C",'Mapa final'!$S$11),"")</f>
        <v/>
      </c>
      <c r="AH37" s="40" t="str">
        <f>IF(AND('Mapa final'!$AD$11="Muy Alta",'Mapa final'!$AF$11="Catastrófico"),CONCATENATE("R2C",'Mapa final'!$S$11),"")</f>
        <v/>
      </c>
      <c r="AI37" s="189" t="str">
        <f>IF(AND('Mapa final'!$AD$11="Muy Alta",'Mapa final'!$AF$11="Catastrófico"),CONCATENATE("R2C",'Mapa final'!$S$11),"")</f>
        <v/>
      </c>
      <c r="AJ37" s="189" t="str">
        <f>IF(AND('Mapa final'!$AD$11="Muy Alta",'Mapa final'!$AF$11="Catastrófico"),CONCATENATE("R2C",'Mapa final'!$S$11),"")</f>
        <v/>
      </c>
      <c r="AK37" s="189" t="str">
        <f>IF(AND('Mapa final'!$AD$11="Muy Alta",'Mapa final'!$AF$11="Catastrófico"),CONCATENATE("R2C",'Mapa final'!$S$11),"")</f>
        <v/>
      </c>
      <c r="AL37" s="189" t="str">
        <f>IF(AND('Mapa final'!$AD$11="Muy Alta",'Mapa final'!$AF$11="Catastrófico"),CONCATENATE("R2C",'Mapa final'!$S$11),"")</f>
        <v/>
      </c>
      <c r="AM37" s="41" t="str">
        <f>IF(AND('Mapa final'!$AD$11="Muy Alta",'Mapa final'!$AF$11="Catastrófico"),CONCATENATE("R2C",'Mapa final'!$S$11),"")</f>
        <v/>
      </c>
      <c r="AN37" s="64"/>
      <c r="AO37" s="398"/>
      <c r="AP37" s="399"/>
      <c r="AQ37" s="399"/>
      <c r="AR37" s="399"/>
      <c r="AS37" s="399"/>
      <c r="AT37" s="400"/>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row>
    <row r="38" spans="1:80" ht="15" customHeight="1" x14ac:dyDescent="0.25">
      <c r="A38" s="64"/>
      <c r="B38" s="279"/>
      <c r="C38" s="279"/>
      <c r="D38" s="280"/>
      <c r="E38" s="378"/>
      <c r="F38" s="377"/>
      <c r="G38" s="377"/>
      <c r="H38" s="377"/>
      <c r="I38" s="377"/>
      <c r="J38" s="59" t="str">
        <f>IF(AND('Mapa final'!$AD$11="Baja",'Mapa final'!$AF$11="Leve"),CONCATENATE("R2C",'Mapa final'!$S$11),"")</f>
        <v/>
      </c>
      <c r="K38" s="188" t="str">
        <f>IF(AND('Mapa final'!$AD$11="Baja",'Mapa final'!$AF$11="Leve"),CONCATENATE("R2C",'Mapa final'!$S$11),"")</f>
        <v/>
      </c>
      <c r="L38" s="188" t="str">
        <f>IF(AND('Mapa final'!$AD$11="Baja",'Mapa final'!$AF$11="Leve"),CONCATENATE("R2C",'Mapa final'!$S$11),"")</f>
        <v/>
      </c>
      <c r="M38" s="188" t="str">
        <f>IF(AND('Mapa final'!$AD$11="Baja",'Mapa final'!$AF$11="Leve"),CONCATENATE("R2C",'Mapa final'!$S$11),"")</f>
        <v/>
      </c>
      <c r="N38" s="188" t="str">
        <f>IF(AND('Mapa final'!$AD$11="Baja",'Mapa final'!$AF$11="Leve"),CONCATENATE("R2C",'Mapa final'!$S$11),"")</f>
        <v/>
      </c>
      <c r="O38" s="60" t="str">
        <f>IF(AND('Mapa final'!$AD$11="Baja",'Mapa final'!$AF$11="Leve"),CONCATENATE("R2C",'Mapa final'!$S$11),"")</f>
        <v/>
      </c>
      <c r="P38" s="187" t="str">
        <f>IF(AND('Mapa final'!$AD$11="Alta",'Mapa final'!$AF$11="Leve"),CONCATENATE("R2C",'Mapa final'!$S$11),"")</f>
        <v/>
      </c>
      <c r="Q38" s="187" t="str">
        <f>IF(AND('Mapa final'!$AD$11="Alta",'Mapa final'!$AF$11="Leve"),CONCATENATE("R2C",'Mapa final'!$S$11),"")</f>
        <v/>
      </c>
      <c r="R38" s="187" t="str">
        <f>IF(AND('Mapa final'!$AD$11="Alta",'Mapa final'!$AF$11="Leve"),CONCATENATE("R2C",'Mapa final'!$S$11),"")</f>
        <v/>
      </c>
      <c r="S38" s="187" t="str">
        <f>IF(AND('Mapa final'!$AD$11="Alta",'Mapa final'!$AF$11="Leve"),CONCATENATE("R2C",'Mapa final'!$S$11),"")</f>
        <v/>
      </c>
      <c r="T38" s="187" t="str">
        <f>IF(AND('Mapa final'!$AD$11="Alta",'Mapa final'!$AF$11="Leve"),CONCATENATE("R2C",'Mapa final'!$S$11),"")</f>
        <v/>
      </c>
      <c r="U38" s="52" t="str">
        <f>IF(AND('Mapa final'!$AD$11="Alta",'Mapa final'!$AF$11="Leve"),CONCATENATE("R2C",'Mapa final'!$S$11),"")</f>
        <v/>
      </c>
      <c r="V38" s="51" t="str">
        <f>IF(AND('Mapa final'!$AD$11="Alta",'Mapa final'!$AF$11="Leve"),CONCATENATE("R2C",'Mapa final'!$S$11),"")</f>
        <v/>
      </c>
      <c r="W38" s="187" t="str">
        <f>IF(AND('Mapa final'!$AD$11="Alta",'Mapa final'!$AF$11="Leve"),CONCATENATE("R2C",'Mapa final'!$S$11),"")</f>
        <v/>
      </c>
      <c r="X38" s="187" t="str">
        <f>IF(AND('Mapa final'!$AD$11="Alta",'Mapa final'!$AF$11="Leve"),CONCATENATE("R2C",'Mapa final'!$S$11),"")</f>
        <v/>
      </c>
      <c r="Y38" s="187" t="str">
        <f>IF(AND('Mapa final'!$AD$11="Alta",'Mapa final'!$AF$11="Leve"),CONCATENATE("R2C",'Mapa final'!$S$11),"")</f>
        <v/>
      </c>
      <c r="Z38" s="187" t="str">
        <f>IF(AND('Mapa final'!$AD$11="Alta",'Mapa final'!$AF$11="Leve"),CONCATENATE("R2C",'Mapa final'!$S$11),"")</f>
        <v/>
      </c>
      <c r="AA38" s="52" t="str">
        <f>IF(AND('Mapa final'!$AD$11="Alta",'Mapa final'!$AF$11="Leve"),CONCATENATE("R2C",'Mapa final'!$S$11),"")</f>
        <v/>
      </c>
      <c r="AB38" s="38" t="str">
        <f>IF(AND('Mapa final'!$AD$11="Muy Alta",'Mapa final'!$AF$11="Leve"),CONCATENATE("R2C",'Mapa final'!$S$11),"")</f>
        <v/>
      </c>
      <c r="AC38" s="186" t="str">
        <f>IF(AND('Mapa final'!$AD$11="Muy Alta",'Mapa final'!$AF$11="Leve"),CONCATENATE("R2C",'Mapa final'!$S$11),"")</f>
        <v/>
      </c>
      <c r="AD38" s="186" t="str">
        <f>IF(AND('Mapa final'!$AD$11="Muy Alta",'Mapa final'!$AF$11="Leve"),CONCATENATE("R2C",'Mapa final'!$S$11),"")</f>
        <v/>
      </c>
      <c r="AE38" s="186" t="str">
        <f>IF(AND('Mapa final'!$AD$11="Muy Alta",'Mapa final'!$AF$11="Leve"),CONCATENATE("R2C",'Mapa final'!$S$11),"")</f>
        <v/>
      </c>
      <c r="AF38" s="186" t="str">
        <f>IF(AND('Mapa final'!$AD$11="Muy Alta",'Mapa final'!$AF$11="Leve"),CONCATENATE("R2C",'Mapa final'!$S$11),"")</f>
        <v/>
      </c>
      <c r="AG38" s="39" t="str">
        <f>IF(AND('Mapa final'!$AD$11="Muy Alta",'Mapa final'!$AF$11="Leve"),CONCATENATE("R2C",'Mapa final'!$S$11),"")</f>
        <v/>
      </c>
      <c r="AH38" s="40" t="str">
        <f>IF(AND('Mapa final'!$AD$11="Muy Alta",'Mapa final'!$AF$11="Catastrófico"),CONCATENATE("R2C",'Mapa final'!$S$11),"")</f>
        <v/>
      </c>
      <c r="AI38" s="189" t="str">
        <f>IF(AND('Mapa final'!$AD$11="Muy Alta",'Mapa final'!$AF$11="Catastrófico"),CONCATENATE("R2C",'Mapa final'!$S$11),"")</f>
        <v/>
      </c>
      <c r="AJ38" s="189" t="str">
        <f>IF(AND('Mapa final'!$AD$11="Muy Alta",'Mapa final'!$AF$11="Catastrófico"),CONCATENATE("R2C",'Mapa final'!$S$11),"")</f>
        <v/>
      </c>
      <c r="AK38" s="189" t="str">
        <f>IF(AND('Mapa final'!$AD$11="Muy Alta",'Mapa final'!$AF$11="Catastrófico"),CONCATENATE("R2C",'Mapa final'!$S$11),"")</f>
        <v/>
      </c>
      <c r="AL38" s="189" t="str">
        <f>IF(AND('Mapa final'!$AD$11="Muy Alta",'Mapa final'!$AF$11="Catastrófico"),CONCATENATE("R2C",'Mapa final'!$S$11),"")</f>
        <v/>
      </c>
      <c r="AM38" s="41" t="str">
        <f>IF(AND('Mapa final'!$AD$11="Muy Alta",'Mapa final'!$AF$11="Catastrófico"),CONCATENATE("R2C",'Mapa final'!$S$11),"")</f>
        <v/>
      </c>
      <c r="AN38" s="64"/>
      <c r="AO38" s="398"/>
      <c r="AP38" s="399"/>
      <c r="AQ38" s="399"/>
      <c r="AR38" s="399"/>
      <c r="AS38" s="399"/>
      <c r="AT38" s="400"/>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row>
    <row r="39" spans="1:80" ht="15" customHeight="1" x14ac:dyDescent="0.25">
      <c r="A39" s="64"/>
      <c r="B39" s="279"/>
      <c r="C39" s="279"/>
      <c r="D39" s="280"/>
      <c r="E39" s="378"/>
      <c r="F39" s="377"/>
      <c r="G39" s="377"/>
      <c r="H39" s="377"/>
      <c r="I39" s="377"/>
      <c r="J39" s="59" t="str">
        <f>IF(AND('Mapa final'!$AD$11="Baja",'Mapa final'!$AF$11="Leve"),CONCATENATE("R2C",'Mapa final'!$S$11),"")</f>
        <v/>
      </c>
      <c r="K39" s="188" t="str">
        <f>IF(AND('Mapa final'!$AD$11="Baja",'Mapa final'!$AF$11="Leve"),CONCATENATE("R2C",'Mapa final'!$S$11),"")</f>
        <v/>
      </c>
      <c r="L39" s="188" t="str">
        <f>IF(AND('Mapa final'!$AD$11="Baja",'Mapa final'!$AF$11="Leve"),CONCATENATE("R2C",'Mapa final'!$S$11),"")</f>
        <v/>
      </c>
      <c r="M39" s="188" t="str">
        <f>IF(AND('Mapa final'!$AD$11="Baja",'Mapa final'!$AF$11="Leve"),CONCATENATE("R2C",'Mapa final'!$S$11),"")</f>
        <v/>
      </c>
      <c r="N39" s="188" t="str">
        <f>IF(AND('Mapa final'!$AD$11="Baja",'Mapa final'!$AF$11="Leve"),CONCATENATE("R2C",'Mapa final'!$S$11),"")</f>
        <v/>
      </c>
      <c r="O39" s="60" t="str">
        <f>IF(AND('Mapa final'!$AD$11="Baja",'Mapa final'!$AF$11="Leve"),CONCATENATE("R2C",'Mapa final'!$S$11),"")</f>
        <v/>
      </c>
      <c r="P39" s="187" t="str">
        <f>IF(AND('Mapa final'!$AD$11="Alta",'Mapa final'!$AF$11="Leve"),CONCATENATE("R2C",'Mapa final'!$S$11),"")</f>
        <v/>
      </c>
      <c r="Q39" s="187" t="str">
        <f>IF(AND('Mapa final'!$AD$11="Alta",'Mapa final'!$AF$11="Leve"),CONCATENATE("R2C",'Mapa final'!$S$11),"")</f>
        <v/>
      </c>
      <c r="R39" s="187" t="str">
        <f>IF(AND('Mapa final'!$AD$11="Alta",'Mapa final'!$AF$11="Leve"),CONCATENATE("R2C",'Mapa final'!$S$11),"")</f>
        <v/>
      </c>
      <c r="S39" s="187" t="str">
        <f>IF(AND('Mapa final'!$AD$11="Alta",'Mapa final'!$AF$11="Leve"),CONCATENATE("R2C",'Mapa final'!$S$11),"")</f>
        <v/>
      </c>
      <c r="T39" s="187" t="str">
        <f>IF(AND('Mapa final'!$AD$11="Alta",'Mapa final'!$AF$11="Leve"),CONCATENATE("R2C",'Mapa final'!$S$11),"")</f>
        <v/>
      </c>
      <c r="U39" s="52" t="str">
        <f>IF(AND('Mapa final'!$AD$11="Alta",'Mapa final'!$AF$11="Leve"),CONCATENATE("R2C",'Mapa final'!$S$11),"")</f>
        <v/>
      </c>
      <c r="V39" s="51" t="str">
        <f>IF(AND('Mapa final'!$AD$11="Alta",'Mapa final'!$AF$11="Leve"),CONCATENATE("R2C",'Mapa final'!$S$11),"")</f>
        <v/>
      </c>
      <c r="W39" s="187" t="str">
        <f>IF(AND('Mapa final'!$AD$11="Alta",'Mapa final'!$AF$11="Leve"),CONCATENATE("R2C",'Mapa final'!$S$11),"")</f>
        <v/>
      </c>
      <c r="X39" s="187" t="str">
        <f>IF(AND('Mapa final'!$AD$11="Alta",'Mapa final'!$AF$11="Leve"),CONCATENATE("R2C",'Mapa final'!$S$11),"")</f>
        <v/>
      </c>
      <c r="Y39" s="187" t="str">
        <f>IF(AND('Mapa final'!$AD$11="Alta",'Mapa final'!$AF$11="Leve"),CONCATENATE("R2C",'Mapa final'!$S$11),"")</f>
        <v/>
      </c>
      <c r="Z39" s="187" t="str">
        <f>IF(AND('Mapa final'!$AD$11="Alta",'Mapa final'!$AF$11="Leve"),CONCATENATE("R2C",'Mapa final'!$S$11),"")</f>
        <v/>
      </c>
      <c r="AA39" s="52" t="str">
        <f>IF(AND('Mapa final'!$AD$11="Alta",'Mapa final'!$AF$11="Leve"),CONCATENATE("R2C",'Mapa final'!$S$11),"")</f>
        <v/>
      </c>
      <c r="AB39" s="38" t="str">
        <f>IF(AND('Mapa final'!$AD$11="Muy Alta",'Mapa final'!$AF$11="Leve"),CONCATENATE("R2C",'Mapa final'!$S$11),"")</f>
        <v/>
      </c>
      <c r="AC39" s="186" t="str">
        <f>IF(AND('Mapa final'!$AD$11="Muy Alta",'Mapa final'!$AF$11="Leve"),CONCATENATE("R2C",'Mapa final'!$S$11),"")</f>
        <v/>
      </c>
      <c r="AD39" s="186" t="str">
        <f>IF(AND('Mapa final'!$AD$11="Muy Alta",'Mapa final'!$AF$11="Leve"),CONCATENATE("R2C",'Mapa final'!$S$11),"")</f>
        <v/>
      </c>
      <c r="AE39" s="186" t="str">
        <f>IF(AND('Mapa final'!$AD$11="Muy Alta",'Mapa final'!$AF$11="Leve"),CONCATENATE("R2C",'Mapa final'!$S$11),"")</f>
        <v/>
      </c>
      <c r="AF39" s="186" t="str">
        <f>IF(AND('Mapa final'!$AD$11="Muy Alta",'Mapa final'!$AF$11="Leve"),CONCATENATE("R2C",'Mapa final'!$S$11),"")</f>
        <v/>
      </c>
      <c r="AG39" s="39" t="str">
        <f>IF(AND('Mapa final'!$AD$11="Muy Alta",'Mapa final'!$AF$11="Leve"),CONCATENATE("R2C",'Mapa final'!$S$11),"")</f>
        <v/>
      </c>
      <c r="AH39" s="40" t="str">
        <f>IF(AND('Mapa final'!$AD$11="Muy Alta",'Mapa final'!$AF$11="Catastrófico"),CONCATENATE("R2C",'Mapa final'!$S$11),"")</f>
        <v/>
      </c>
      <c r="AI39" s="189" t="str">
        <f>IF(AND('Mapa final'!$AD$11="Muy Alta",'Mapa final'!$AF$11="Catastrófico"),CONCATENATE("R2C",'Mapa final'!$S$11),"")</f>
        <v/>
      </c>
      <c r="AJ39" s="189" t="str">
        <f>IF(AND('Mapa final'!$AD$11="Muy Alta",'Mapa final'!$AF$11="Catastrófico"),CONCATENATE("R2C",'Mapa final'!$S$11),"")</f>
        <v/>
      </c>
      <c r="AK39" s="189" t="str">
        <f>IF(AND('Mapa final'!$AD$11="Muy Alta",'Mapa final'!$AF$11="Catastrófico"),CONCATENATE("R2C",'Mapa final'!$S$11),"")</f>
        <v/>
      </c>
      <c r="AL39" s="189" t="str">
        <f>IF(AND('Mapa final'!$AD$11="Muy Alta",'Mapa final'!$AF$11="Catastrófico"),CONCATENATE("R2C",'Mapa final'!$S$11),"")</f>
        <v/>
      </c>
      <c r="AM39" s="41" t="str">
        <f>IF(AND('Mapa final'!$AD$11="Muy Alta",'Mapa final'!$AF$11="Catastrófico"),CONCATENATE("R2C",'Mapa final'!$S$11),"")</f>
        <v/>
      </c>
      <c r="AN39" s="64"/>
      <c r="AO39" s="398"/>
      <c r="AP39" s="399"/>
      <c r="AQ39" s="399"/>
      <c r="AR39" s="399"/>
      <c r="AS39" s="399"/>
      <c r="AT39" s="400"/>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row>
    <row r="40" spans="1:80" ht="15" customHeight="1" x14ac:dyDescent="0.25">
      <c r="A40" s="64"/>
      <c r="B40" s="279"/>
      <c r="C40" s="279"/>
      <c r="D40" s="280"/>
      <c r="E40" s="378"/>
      <c r="F40" s="377"/>
      <c r="G40" s="377"/>
      <c r="H40" s="377"/>
      <c r="I40" s="377"/>
      <c r="J40" s="59" t="str">
        <f>IF(AND('Mapa final'!$AD$11="Baja",'Mapa final'!$AF$11="Leve"),CONCATENATE("R2C",'Mapa final'!$S$11),"")</f>
        <v/>
      </c>
      <c r="K40" s="188" t="str">
        <f>IF(AND('Mapa final'!$AD$11="Baja",'Mapa final'!$AF$11="Leve"),CONCATENATE("R2C",'Mapa final'!$S$11),"")</f>
        <v/>
      </c>
      <c r="L40" s="188" t="str">
        <f>IF(AND('Mapa final'!$AD$11="Baja",'Mapa final'!$AF$11="Leve"),CONCATENATE("R2C",'Mapa final'!$S$11),"")</f>
        <v/>
      </c>
      <c r="M40" s="188" t="str">
        <f>IF(AND('Mapa final'!$AD$11="Baja",'Mapa final'!$AF$11="Leve"),CONCATENATE("R2C",'Mapa final'!$S$11),"")</f>
        <v/>
      </c>
      <c r="N40" s="188" t="str">
        <f>IF(AND('Mapa final'!$AD$11="Baja",'Mapa final'!$AF$11="Leve"),CONCATENATE("R2C",'Mapa final'!$S$11),"")</f>
        <v/>
      </c>
      <c r="O40" s="60" t="str">
        <f>IF(AND('Mapa final'!$AD$11="Baja",'Mapa final'!$AF$11="Leve"),CONCATENATE("R2C",'Mapa final'!$S$11),"")</f>
        <v/>
      </c>
      <c r="P40" s="187" t="str">
        <f>IF(AND('Mapa final'!$AD$11="Alta",'Mapa final'!$AF$11="Leve"),CONCATENATE("R2C",'Mapa final'!$S$11),"")</f>
        <v/>
      </c>
      <c r="Q40" s="187" t="str">
        <f>IF(AND('Mapa final'!$AD$11="Alta",'Mapa final'!$AF$11="Leve"),CONCATENATE("R2C",'Mapa final'!$S$11),"")</f>
        <v/>
      </c>
      <c r="R40" s="187" t="str">
        <f>IF(AND('Mapa final'!$AD$11="Alta",'Mapa final'!$AF$11="Leve"),CONCATENATE("R2C",'Mapa final'!$S$11),"")</f>
        <v/>
      </c>
      <c r="S40" s="187" t="str">
        <f>IF(AND('Mapa final'!$AD$11="Alta",'Mapa final'!$AF$11="Leve"),CONCATENATE("R2C",'Mapa final'!$S$11),"")</f>
        <v/>
      </c>
      <c r="T40" s="187" t="str">
        <f>IF(AND('Mapa final'!$AD$11="Alta",'Mapa final'!$AF$11="Leve"),CONCATENATE("R2C",'Mapa final'!$S$11),"")</f>
        <v/>
      </c>
      <c r="U40" s="52" t="str">
        <f>IF(AND('Mapa final'!$AD$11="Alta",'Mapa final'!$AF$11="Leve"),CONCATENATE("R2C",'Mapa final'!$S$11),"")</f>
        <v/>
      </c>
      <c r="V40" s="51" t="str">
        <f>IF(AND('Mapa final'!$AD$11="Alta",'Mapa final'!$AF$11="Leve"),CONCATENATE("R2C",'Mapa final'!$S$11),"")</f>
        <v/>
      </c>
      <c r="W40" s="187" t="str">
        <f>IF(AND('Mapa final'!$AD$11="Alta",'Mapa final'!$AF$11="Leve"),CONCATENATE("R2C",'Mapa final'!$S$11),"")</f>
        <v/>
      </c>
      <c r="X40" s="187" t="str">
        <f>IF(AND('Mapa final'!$AD$11="Alta",'Mapa final'!$AF$11="Leve"),CONCATENATE("R2C",'Mapa final'!$S$11),"")</f>
        <v/>
      </c>
      <c r="Y40" s="187" t="str">
        <f>IF(AND('Mapa final'!$AD$11="Alta",'Mapa final'!$AF$11="Leve"),CONCATENATE("R2C",'Mapa final'!$S$11),"")</f>
        <v/>
      </c>
      <c r="Z40" s="187" t="str">
        <f>IF(AND('Mapa final'!$AD$11="Alta",'Mapa final'!$AF$11="Leve"),CONCATENATE("R2C",'Mapa final'!$S$11),"")</f>
        <v/>
      </c>
      <c r="AA40" s="52" t="str">
        <f>IF(AND('Mapa final'!$AD$11="Alta",'Mapa final'!$AF$11="Leve"),CONCATENATE("R2C",'Mapa final'!$S$11),"")</f>
        <v/>
      </c>
      <c r="AB40" s="38" t="str">
        <f>IF(AND('Mapa final'!$AD$11="Muy Alta",'Mapa final'!$AF$11="Leve"),CONCATENATE("R2C",'Mapa final'!$S$11),"")</f>
        <v/>
      </c>
      <c r="AC40" s="186" t="str">
        <f>IF(AND('Mapa final'!$AD$11="Muy Alta",'Mapa final'!$AF$11="Leve"),CONCATENATE("R2C",'Mapa final'!$S$11),"")</f>
        <v/>
      </c>
      <c r="AD40" s="186" t="str">
        <f>IF(AND('Mapa final'!$AD$11="Muy Alta",'Mapa final'!$AF$11="Leve"),CONCATENATE("R2C",'Mapa final'!$S$11),"")</f>
        <v/>
      </c>
      <c r="AE40" s="186" t="str">
        <f>IF(AND('Mapa final'!$AD$11="Muy Alta",'Mapa final'!$AF$11="Leve"),CONCATENATE("R2C",'Mapa final'!$S$11),"")</f>
        <v/>
      </c>
      <c r="AF40" s="186" t="str">
        <f>IF(AND('Mapa final'!$AD$11="Muy Alta",'Mapa final'!$AF$11="Leve"),CONCATENATE("R2C",'Mapa final'!$S$11),"")</f>
        <v/>
      </c>
      <c r="AG40" s="39" t="str">
        <f>IF(AND('Mapa final'!$AD$11="Muy Alta",'Mapa final'!$AF$11="Leve"),CONCATENATE("R2C",'Mapa final'!$S$11),"")</f>
        <v/>
      </c>
      <c r="AH40" s="40" t="str">
        <f>IF(AND('Mapa final'!$AD$11="Muy Alta",'Mapa final'!$AF$11="Catastrófico"),CONCATENATE("R2C",'Mapa final'!$S$11),"")</f>
        <v/>
      </c>
      <c r="AI40" s="189" t="str">
        <f>IF(AND('Mapa final'!$AD$11="Muy Alta",'Mapa final'!$AF$11="Catastrófico"),CONCATENATE("R2C",'Mapa final'!$S$11),"")</f>
        <v/>
      </c>
      <c r="AJ40" s="189" t="str">
        <f>IF(AND('Mapa final'!$AD$11="Muy Alta",'Mapa final'!$AF$11="Catastrófico"),CONCATENATE("R2C",'Mapa final'!$S$11),"")</f>
        <v/>
      </c>
      <c r="AK40" s="189" t="str">
        <f>IF(AND('Mapa final'!$AD$11="Muy Alta",'Mapa final'!$AF$11="Catastrófico"),CONCATENATE("R2C",'Mapa final'!$S$11),"")</f>
        <v/>
      </c>
      <c r="AL40" s="189" t="str">
        <f>IF(AND('Mapa final'!$AD$11="Muy Alta",'Mapa final'!$AF$11="Catastrófico"),CONCATENATE("R2C",'Mapa final'!$S$11),"")</f>
        <v/>
      </c>
      <c r="AM40" s="41" t="str">
        <f>IF(AND('Mapa final'!$AD$11="Muy Alta",'Mapa final'!$AF$11="Catastrófico"),CONCATENATE("R2C",'Mapa final'!$S$11),"")</f>
        <v/>
      </c>
      <c r="AN40" s="64"/>
      <c r="AO40" s="398"/>
      <c r="AP40" s="399"/>
      <c r="AQ40" s="399"/>
      <c r="AR40" s="399"/>
      <c r="AS40" s="399"/>
      <c r="AT40" s="400"/>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row>
    <row r="41" spans="1:80" ht="15" customHeight="1" x14ac:dyDescent="0.25">
      <c r="A41" s="64"/>
      <c r="B41" s="279"/>
      <c r="C41" s="279"/>
      <c r="D41" s="280"/>
      <c r="E41" s="378"/>
      <c r="F41" s="377"/>
      <c r="G41" s="377"/>
      <c r="H41" s="377"/>
      <c r="I41" s="377"/>
      <c r="J41" s="59" t="str">
        <f>IF(AND('Mapa final'!$AD$11="Baja",'Mapa final'!$AF$11="Leve"),CONCATENATE("R2C",'Mapa final'!$S$11),"")</f>
        <v/>
      </c>
      <c r="K41" s="188" t="str">
        <f>IF(AND('Mapa final'!$AD$11="Baja",'Mapa final'!$AF$11="Leve"),CONCATENATE("R2C",'Mapa final'!$S$11),"")</f>
        <v/>
      </c>
      <c r="L41" s="188" t="str">
        <f>IF(AND('Mapa final'!$AD$11="Baja",'Mapa final'!$AF$11="Leve"),CONCATENATE("R2C",'Mapa final'!$S$11),"")</f>
        <v/>
      </c>
      <c r="M41" s="188" t="str">
        <f>IF(AND('Mapa final'!$AD$11="Baja",'Mapa final'!$AF$11="Leve"),CONCATENATE("R2C",'Mapa final'!$S$11),"")</f>
        <v/>
      </c>
      <c r="N41" s="188" t="str">
        <f>IF(AND('Mapa final'!$AD$11="Baja",'Mapa final'!$AF$11="Leve"),CONCATENATE("R2C",'Mapa final'!$S$11),"")</f>
        <v/>
      </c>
      <c r="O41" s="60" t="str">
        <f>IF(AND('Mapa final'!$AD$11="Baja",'Mapa final'!$AF$11="Leve"),CONCATENATE("R2C",'Mapa final'!$S$11),"")</f>
        <v/>
      </c>
      <c r="P41" s="187" t="str">
        <f>IF(AND('Mapa final'!$AD$11="Alta",'Mapa final'!$AF$11="Leve"),CONCATENATE("R2C",'Mapa final'!$S$11),"")</f>
        <v/>
      </c>
      <c r="Q41" s="187" t="str">
        <f>IF(AND('Mapa final'!$AD$11="Alta",'Mapa final'!$AF$11="Leve"),CONCATENATE("R2C",'Mapa final'!$S$11),"")</f>
        <v/>
      </c>
      <c r="R41" s="187" t="str">
        <f>IF(AND('Mapa final'!$AD$11="Alta",'Mapa final'!$AF$11="Leve"),CONCATENATE("R2C",'Mapa final'!$S$11),"")</f>
        <v/>
      </c>
      <c r="S41" s="187" t="str">
        <f>IF(AND('Mapa final'!$AD$11="Alta",'Mapa final'!$AF$11="Leve"),CONCATENATE("R2C",'Mapa final'!$S$11),"")</f>
        <v/>
      </c>
      <c r="T41" s="187" t="str">
        <f>IF(AND('Mapa final'!$AD$11="Alta",'Mapa final'!$AF$11="Leve"),CONCATENATE("R2C",'Mapa final'!$S$11),"")</f>
        <v/>
      </c>
      <c r="U41" s="52" t="str">
        <f>IF(AND('Mapa final'!$AD$11="Alta",'Mapa final'!$AF$11="Leve"),CONCATENATE("R2C",'Mapa final'!$S$11),"")</f>
        <v/>
      </c>
      <c r="V41" s="51" t="str">
        <f>IF(AND('Mapa final'!$AD$11="Alta",'Mapa final'!$AF$11="Leve"),CONCATENATE("R2C",'Mapa final'!$S$11),"")</f>
        <v/>
      </c>
      <c r="W41" s="187" t="str">
        <f>IF(AND('Mapa final'!$AD$11="Alta",'Mapa final'!$AF$11="Leve"),CONCATENATE("R2C",'Mapa final'!$S$11),"")</f>
        <v/>
      </c>
      <c r="X41" s="187" t="str">
        <f>IF(AND('Mapa final'!$AD$11="Alta",'Mapa final'!$AF$11="Leve"),CONCATENATE("R2C",'Mapa final'!$S$11),"")</f>
        <v/>
      </c>
      <c r="Y41" s="187" t="str">
        <f>IF(AND('Mapa final'!$AD$11="Alta",'Mapa final'!$AF$11="Leve"),CONCATENATE("R2C",'Mapa final'!$S$11),"")</f>
        <v/>
      </c>
      <c r="Z41" s="187" t="str">
        <f>IF(AND('Mapa final'!$AD$11="Alta",'Mapa final'!$AF$11="Leve"),CONCATENATE("R2C",'Mapa final'!$S$11),"")</f>
        <v/>
      </c>
      <c r="AA41" s="52" t="str">
        <f>IF(AND('Mapa final'!$AD$11="Alta",'Mapa final'!$AF$11="Leve"),CONCATENATE("R2C",'Mapa final'!$S$11),"")</f>
        <v/>
      </c>
      <c r="AB41" s="38" t="str">
        <f>IF(AND('Mapa final'!$AD$11="Muy Alta",'Mapa final'!$AF$11="Leve"),CONCATENATE("R2C",'Mapa final'!$S$11),"")</f>
        <v/>
      </c>
      <c r="AC41" s="186" t="str">
        <f>IF(AND('Mapa final'!$AD$11="Muy Alta",'Mapa final'!$AF$11="Leve"),CONCATENATE("R2C",'Mapa final'!$S$11),"")</f>
        <v/>
      </c>
      <c r="AD41" s="186" t="str">
        <f>IF(AND('Mapa final'!$AD$11="Muy Alta",'Mapa final'!$AF$11="Leve"),CONCATENATE("R2C",'Mapa final'!$S$11),"")</f>
        <v/>
      </c>
      <c r="AE41" s="186" t="str">
        <f>IF(AND('Mapa final'!$AD$11="Muy Alta",'Mapa final'!$AF$11="Leve"),CONCATENATE("R2C",'Mapa final'!$S$11),"")</f>
        <v/>
      </c>
      <c r="AF41" s="186" t="str">
        <f>IF(AND('Mapa final'!$AD$11="Muy Alta",'Mapa final'!$AF$11="Leve"),CONCATENATE("R2C",'Mapa final'!$S$11),"")</f>
        <v/>
      </c>
      <c r="AG41" s="39" t="str">
        <f>IF(AND('Mapa final'!$AD$11="Muy Alta",'Mapa final'!$AF$11="Leve"),CONCATENATE("R2C",'Mapa final'!$S$11),"")</f>
        <v/>
      </c>
      <c r="AH41" s="40" t="str">
        <f>IF(AND('Mapa final'!$AD$11="Muy Alta",'Mapa final'!$AF$11="Catastrófico"),CONCATENATE("R2C",'Mapa final'!$S$11),"")</f>
        <v/>
      </c>
      <c r="AI41" s="189" t="str">
        <f>IF(AND('Mapa final'!$AD$11="Muy Alta",'Mapa final'!$AF$11="Catastrófico"),CONCATENATE("R2C",'Mapa final'!$S$11),"")</f>
        <v/>
      </c>
      <c r="AJ41" s="189" t="str">
        <f>IF(AND('Mapa final'!$AD$11="Muy Alta",'Mapa final'!$AF$11="Catastrófico"),CONCATENATE("R2C",'Mapa final'!$S$11),"")</f>
        <v/>
      </c>
      <c r="AK41" s="189" t="str">
        <f>IF(AND('Mapa final'!$AD$11="Muy Alta",'Mapa final'!$AF$11="Catastrófico"),CONCATENATE("R2C",'Mapa final'!$S$11),"")</f>
        <v/>
      </c>
      <c r="AL41" s="189" t="str">
        <f>IF(AND('Mapa final'!$AD$11="Muy Alta",'Mapa final'!$AF$11="Catastrófico"),CONCATENATE("R2C",'Mapa final'!$S$11),"")</f>
        <v/>
      </c>
      <c r="AM41" s="41" t="str">
        <f>IF(AND('Mapa final'!$AD$11="Muy Alta",'Mapa final'!$AF$11="Catastrófico"),CONCATENATE("R2C",'Mapa final'!$S$11),"")</f>
        <v/>
      </c>
      <c r="AN41" s="64"/>
      <c r="AO41" s="398"/>
      <c r="AP41" s="399"/>
      <c r="AQ41" s="399"/>
      <c r="AR41" s="399"/>
      <c r="AS41" s="399"/>
      <c r="AT41" s="400"/>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row>
    <row r="42" spans="1:80" ht="15" customHeight="1" x14ac:dyDescent="0.25">
      <c r="A42" s="64"/>
      <c r="B42" s="279"/>
      <c r="C42" s="279"/>
      <c r="D42" s="280"/>
      <c r="E42" s="378"/>
      <c r="F42" s="377"/>
      <c r="G42" s="377"/>
      <c r="H42" s="377"/>
      <c r="I42" s="377"/>
      <c r="J42" s="59" t="str">
        <f>IF(AND('Mapa final'!$AD$11="Baja",'Mapa final'!$AF$11="Leve"),CONCATENATE("R2C",'Mapa final'!$S$11),"")</f>
        <v/>
      </c>
      <c r="K42" s="188" t="str">
        <f>IF(AND('Mapa final'!$AD$11="Baja",'Mapa final'!$AF$11="Leve"),CONCATENATE("R2C",'Mapa final'!$S$11),"")</f>
        <v/>
      </c>
      <c r="L42" s="188" t="str">
        <f>IF(AND('Mapa final'!$AD$11="Baja",'Mapa final'!$AF$11="Leve"),CONCATENATE("R2C",'Mapa final'!$S$11),"")</f>
        <v/>
      </c>
      <c r="M42" s="188" t="str">
        <f>IF(AND('Mapa final'!$AD$11="Baja",'Mapa final'!$AF$11="Leve"),CONCATENATE("R2C",'Mapa final'!$S$11),"")</f>
        <v/>
      </c>
      <c r="N42" s="188" t="str">
        <f>IF(AND('Mapa final'!$AD$11="Baja",'Mapa final'!$AF$11="Leve"),CONCATENATE("R2C",'Mapa final'!$S$11),"")</f>
        <v/>
      </c>
      <c r="O42" s="60" t="str">
        <f>IF(AND('Mapa final'!$AD$11="Baja",'Mapa final'!$AF$11="Leve"),CONCATENATE("R2C",'Mapa final'!$S$11),"")</f>
        <v/>
      </c>
      <c r="P42" s="187" t="str">
        <f>IF(AND('Mapa final'!$AD$11="Alta",'Mapa final'!$AF$11="Leve"),CONCATENATE("R2C",'Mapa final'!$S$11),"")</f>
        <v/>
      </c>
      <c r="Q42" s="187" t="str">
        <f>IF(AND('Mapa final'!$AD$11="Alta",'Mapa final'!$AF$11="Leve"),CONCATENATE("R2C",'Mapa final'!$S$11),"")</f>
        <v/>
      </c>
      <c r="R42" s="187" t="str">
        <f>IF(AND('Mapa final'!$AD$11="Alta",'Mapa final'!$AF$11="Leve"),CONCATENATE("R2C",'Mapa final'!$S$11),"")</f>
        <v/>
      </c>
      <c r="S42" s="187" t="str">
        <f>IF(AND('Mapa final'!$AD$11="Alta",'Mapa final'!$AF$11="Leve"),CONCATENATE("R2C",'Mapa final'!$S$11),"")</f>
        <v/>
      </c>
      <c r="T42" s="187" t="str">
        <f>IF(AND('Mapa final'!$AD$11="Alta",'Mapa final'!$AF$11="Leve"),CONCATENATE("R2C",'Mapa final'!$S$11),"")</f>
        <v/>
      </c>
      <c r="U42" s="52" t="str">
        <f>IF(AND('Mapa final'!$AD$11="Alta",'Mapa final'!$AF$11="Leve"),CONCATENATE("R2C",'Mapa final'!$S$11),"")</f>
        <v/>
      </c>
      <c r="V42" s="51" t="str">
        <f>IF(AND('Mapa final'!$AD$11="Alta",'Mapa final'!$AF$11="Leve"),CONCATENATE("R2C",'Mapa final'!$S$11),"")</f>
        <v/>
      </c>
      <c r="W42" s="187" t="str">
        <f>IF(AND('Mapa final'!$AD$11="Alta",'Mapa final'!$AF$11="Leve"),CONCATENATE("R2C",'Mapa final'!$S$11),"")</f>
        <v/>
      </c>
      <c r="X42" s="187" t="str">
        <f>IF(AND('Mapa final'!$AD$11="Alta",'Mapa final'!$AF$11="Leve"),CONCATENATE("R2C",'Mapa final'!$S$11),"")</f>
        <v/>
      </c>
      <c r="Y42" s="187" t="str">
        <f>IF(AND('Mapa final'!$AD$11="Alta",'Mapa final'!$AF$11="Leve"),CONCATENATE("R2C",'Mapa final'!$S$11),"")</f>
        <v/>
      </c>
      <c r="Z42" s="187" t="str">
        <f>IF(AND('Mapa final'!$AD$11="Alta",'Mapa final'!$AF$11="Leve"),CONCATENATE("R2C",'Mapa final'!$S$11),"")</f>
        <v/>
      </c>
      <c r="AA42" s="52" t="str">
        <f>IF(AND('Mapa final'!$AD$11="Alta",'Mapa final'!$AF$11="Leve"),CONCATENATE("R2C",'Mapa final'!$S$11),"")</f>
        <v/>
      </c>
      <c r="AB42" s="38" t="str">
        <f>IF(AND('Mapa final'!$AD$11="Muy Alta",'Mapa final'!$AF$11="Leve"),CONCATENATE("R2C",'Mapa final'!$S$11),"")</f>
        <v/>
      </c>
      <c r="AC42" s="186" t="str">
        <f>IF(AND('Mapa final'!$AD$11="Muy Alta",'Mapa final'!$AF$11="Leve"),CONCATENATE("R2C",'Mapa final'!$S$11),"")</f>
        <v/>
      </c>
      <c r="AD42" s="186" t="str">
        <f>IF(AND('Mapa final'!$AD$11="Muy Alta",'Mapa final'!$AF$11="Leve"),CONCATENATE("R2C",'Mapa final'!$S$11),"")</f>
        <v/>
      </c>
      <c r="AE42" s="186" t="str">
        <f>IF(AND('Mapa final'!$AD$11="Muy Alta",'Mapa final'!$AF$11="Leve"),CONCATENATE("R2C",'Mapa final'!$S$11),"")</f>
        <v/>
      </c>
      <c r="AF42" s="186" t="str">
        <f>IF(AND('Mapa final'!$AD$11="Muy Alta",'Mapa final'!$AF$11="Leve"),CONCATENATE("R2C",'Mapa final'!$S$11),"")</f>
        <v/>
      </c>
      <c r="AG42" s="39" t="str">
        <f>IF(AND('Mapa final'!$AD$11="Muy Alta",'Mapa final'!$AF$11="Leve"),CONCATENATE("R2C",'Mapa final'!$S$11),"")</f>
        <v/>
      </c>
      <c r="AH42" s="40" t="str">
        <f>IF(AND('Mapa final'!$AD$11="Muy Alta",'Mapa final'!$AF$11="Catastrófico"),CONCATENATE("R2C",'Mapa final'!$S$11),"")</f>
        <v/>
      </c>
      <c r="AI42" s="189" t="str">
        <f>IF(AND('Mapa final'!$AD$11="Muy Alta",'Mapa final'!$AF$11="Catastrófico"),CONCATENATE("R2C",'Mapa final'!$S$11),"")</f>
        <v/>
      </c>
      <c r="AJ42" s="189" t="str">
        <f>IF(AND('Mapa final'!$AD$11="Muy Alta",'Mapa final'!$AF$11="Catastrófico"),CONCATENATE("R2C",'Mapa final'!$S$11),"")</f>
        <v/>
      </c>
      <c r="AK42" s="189" t="str">
        <f>IF(AND('Mapa final'!$AD$11="Muy Alta",'Mapa final'!$AF$11="Catastrófico"),CONCATENATE("R2C",'Mapa final'!$S$11),"")</f>
        <v/>
      </c>
      <c r="AL42" s="189" t="str">
        <f>IF(AND('Mapa final'!$AD$11="Muy Alta",'Mapa final'!$AF$11="Catastrófico"),CONCATENATE("R2C",'Mapa final'!$S$11),"")</f>
        <v/>
      </c>
      <c r="AM42" s="41" t="str">
        <f>IF(AND('Mapa final'!$AD$11="Muy Alta",'Mapa final'!$AF$11="Catastrófico"),CONCATENATE("R2C",'Mapa final'!$S$11),"")</f>
        <v/>
      </c>
      <c r="AN42" s="64"/>
      <c r="AO42" s="398"/>
      <c r="AP42" s="399"/>
      <c r="AQ42" s="399"/>
      <c r="AR42" s="399"/>
      <c r="AS42" s="399"/>
      <c r="AT42" s="400"/>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row>
    <row r="43" spans="1:80" ht="15" customHeight="1" x14ac:dyDescent="0.25">
      <c r="A43" s="64"/>
      <c r="B43" s="279"/>
      <c r="C43" s="279"/>
      <c r="D43" s="280"/>
      <c r="E43" s="378"/>
      <c r="F43" s="377"/>
      <c r="G43" s="377"/>
      <c r="H43" s="377"/>
      <c r="I43" s="377"/>
      <c r="J43" s="59" t="str">
        <f>IF(AND('Mapa final'!$AD$11="Baja",'Mapa final'!$AF$11="Leve"),CONCATENATE("R2C",'Mapa final'!$S$11),"")</f>
        <v/>
      </c>
      <c r="K43" s="188" t="str">
        <f>IF(AND('Mapa final'!$AD$11="Baja",'Mapa final'!$AF$11="Leve"),CONCATENATE("R2C",'Mapa final'!$S$11),"")</f>
        <v/>
      </c>
      <c r="L43" s="188" t="str">
        <f>IF(AND('Mapa final'!$AD$11="Baja",'Mapa final'!$AF$11="Leve"),CONCATENATE("R2C",'Mapa final'!$S$11),"")</f>
        <v/>
      </c>
      <c r="M43" s="188" t="str">
        <f>IF(AND('Mapa final'!$AD$11="Baja",'Mapa final'!$AF$11="Leve"),CONCATENATE("R2C",'Mapa final'!$S$11),"")</f>
        <v/>
      </c>
      <c r="N43" s="188" t="str">
        <f>IF(AND('Mapa final'!$AD$11="Baja",'Mapa final'!$AF$11="Leve"),CONCATENATE("R2C",'Mapa final'!$S$11),"")</f>
        <v/>
      </c>
      <c r="O43" s="60" t="str">
        <f>IF(AND('Mapa final'!$AD$11="Baja",'Mapa final'!$AF$11="Leve"),CONCATENATE("R2C",'Mapa final'!$S$11),"")</f>
        <v/>
      </c>
      <c r="P43" s="187" t="str">
        <f>IF(AND('Mapa final'!$AD$11="Alta",'Mapa final'!$AF$11="Leve"),CONCATENATE("R2C",'Mapa final'!$S$11),"")</f>
        <v/>
      </c>
      <c r="Q43" s="187" t="str">
        <f>IF(AND('Mapa final'!$AD$11="Alta",'Mapa final'!$AF$11="Leve"),CONCATENATE("R2C",'Mapa final'!$S$11),"")</f>
        <v/>
      </c>
      <c r="R43" s="187" t="str">
        <f>IF(AND('Mapa final'!$AD$11="Alta",'Mapa final'!$AF$11="Leve"),CONCATENATE("R2C",'Mapa final'!$S$11),"")</f>
        <v/>
      </c>
      <c r="S43" s="187" t="str">
        <f>IF(AND('Mapa final'!$AD$11="Alta",'Mapa final'!$AF$11="Leve"),CONCATENATE("R2C",'Mapa final'!$S$11),"")</f>
        <v/>
      </c>
      <c r="T43" s="187" t="str">
        <f>IF(AND('Mapa final'!$AD$11="Alta",'Mapa final'!$AF$11="Leve"),CONCATENATE("R2C",'Mapa final'!$S$11),"")</f>
        <v/>
      </c>
      <c r="U43" s="52" t="str">
        <f>IF(AND('Mapa final'!$AD$11="Alta",'Mapa final'!$AF$11="Leve"),CONCATENATE("R2C",'Mapa final'!$S$11),"")</f>
        <v/>
      </c>
      <c r="V43" s="51" t="str">
        <f>IF(AND('Mapa final'!$AD$11="Alta",'Mapa final'!$AF$11="Leve"),CONCATENATE("R2C",'Mapa final'!$S$11),"")</f>
        <v/>
      </c>
      <c r="W43" s="187" t="str">
        <f>IF(AND('Mapa final'!$AD$11="Alta",'Mapa final'!$AF$11="Leve"),CONCATENATE("R2C",'Mapa final'!$S$11),"")</f>
        <v/>
      </c>
      <c r="X43" s="187" t="str">
        <f>IF(AND('Mapa final'!$AD$11="Alta",'Mapa final'!$AF$11="Leve"),CONCATENATE("R2C",'Mapa final'!$S$11),"")</f>
        <v/>
      </c>
      <c r="Y43" s="187" t="str">
        <f>IF(AND('Mapa final'!$AD$11="Alta",'Mapa final'!$AF$11="Leve"),CONCATENATE("R2C",'Mapa final'!$S$11),"")</f>
        <v/>
      </c>
      <c r="Z43" s="187" t="str">
        <f>IF(AND('Mapa final'!$AD$11="Alta",'Mapa final'!$AF$11="Leve"),CONCATENATE("R2C",'Mapa final'!$S$11),"")</f>
        <v/>
      </c>
      <c r="AA43" s="52" t="str">
        <f>IF(AND('Mapa final'!$AD$11="Alta",'Mapa final'!$AF$11="Leve"),CONCATENATE("R2C",'Mapa final'!$S$11),"")</f>
        <v/>
      </c>
      <c r="AB43" s="38" t="str">
        <f>IF(AND('Mapa final'!$AD$11="Muy Alta",'Mapa final'!$AF$11="Leve"),CONCATENATE("R2C",'Mapa final'!$S$11),"")</f>
        <v/>
      </c>
      <c r="AC43" s="186" t="str">
        <f>IF(AND('Mapa final'!$AD$11="Muy Alta",'Mapa final'!$AF$11="Leve"),CONCATENATE("R2C",'Mapa final'!$S$11),"")</f>
        <v/>
      </c>
      <c r="AD43" s="186" t="str">
        <f>IF(AND('Mapa final'!$AD$11="Muy Alta",'Mapa final'!$AF$11="Leve"),CONCATENATE("R2C",'Mapa final'!$S$11),"")</f>
        <v/>
      </c>
      <c r="AE43" s="186" t="str">
        <f>IF(AND('Mapa final'!$AD$11="Muy Alta",'Mapa final'!$AF$11="Leve"),CONCATENATE("R2C",'Mapa final'!$S$11),"")</f>
        <v/>
      </c>
      <c r="AF43" s="186" t="str">
        <f>IF(AND('Mapa final'!$AD$11="Muy Alta",'Mapa final'!$AF$11="Leve"),CONCATENATE("R2C",'Mapa final'!$S$11),"")</f>
        <v/>
      </c>
      <c r="AG43" s="39" t="str">
        <f>IF(AND('Mapa final'!$AD$11="Muy Alta",'Mapa final'!$AF$11="Leve"),CONCATENATE("R2C",'Mapa final'!$S$11),"")</f>
        <v/>
      </c>
      <c r="AH43" s="40" t="str">
        <f>IF(AND('Mapa final'!$AD$11="Muy Alta",'Mapa final'!$AF$11="Catastrófico"),CONCATENATE("R2C",'Mapa final'!$S$11),"")</f>
        <v/>
      </c>
      <c r="AI43" s="189" t="str">
        <f>IF(AND('Mapa final'!$AD$11="Muy Alta",'Mapa final'!$AF$11="Catastrófico"),CONCATENATE("R2C",'Mapa final'!$S$11),"")</f>
        <v/>
      </c>
      <c r="AJ43" s="189" t="str">
        <f>IF(AND('Mapa final'!$AD$11="Muy Alta",'Mapa final'!$AF$11="Catastrófico"),CONCATENATE("R2C",'Mapa final'!$S$11),"")</f>
        <v/>
      </c>
      <c r="AK43" s="189" t="str">
        <f>IF(AND('Mapa final'!$AD$11="Muy Alta",'Mapa final'!$AF$11="Catastrófico"),CONCATENATE("R2C",'Mapa final'!$S$11),"")</f>
        <v/>
      </c>
      <c r="AL43" s="189" t="str">
        <f>IF(AND('Mapa final'!$AD$11="Muy Alta",'Mapa final'!$AF$11="Catastrófico"),CONCATENATE("R2C",'Mapa final'!$S$11),"")</f>
        <v/>
      </c>
      <c r="AM43" s="41" t="str">
        <f>IF(AND('Mapa final'!$AD$11="Muy Alta",'Mapa final'!$AF$11="Catastrófico"),CONCATENATE("R2C",'Mapa final'!$S$11),"")</f>
        <v/>
      </c>
      <c r="AN43" s="64"/>
      <c r="AO43" s="398"/>
      <c r="AP43" s="399"/>
      <c r="AQ43" s="399"/>
      <c r="AR43" s="399"/>
      <c r="AS43" s="399"/>
      <c r="AT43" s="400"/>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row>
    <row r="44" spans="1:80" ht="15" customHeight="1" x14ac:dyDescent="0.25">
      <c r="A44" s="64"/>
      <c r="B44" s="279"/>
      <c r="C44" s="279"/>
      <c r="D44" s="280"/>
      <c r="E44" s="378"/>
      <c r="F44" s="377"/>
      <c r="G44" s="377"/>
      <c r="H44" s="377"/>
      <c r="I44" s="377"/>
      <c r="J44" s="59" t="str">
        <f>IF(AND('Mapa final'!$AD$11="Baja",'Mapa final'!$AF$11="Leve"),CONCATENATE("R2C",'Mapa final'!$S$11),"")</f>
        <v/>
      </c>
      <c r="K44" s="188" t="str">
        <f>IF(AND('Mapa final'!$AD$11="Baja",'Mapa final'!$AF$11="Leve"),CONCATENATE("R2C",'Mapa final'!$S$11),"")</f>
        <v/>
      </c>
      <c r="L44" s="188" t="str">
        <f>IF(AND('Mapa final'!$AD$11="Baja",'Mapa final'!$AF$11="Leve"),CONCATENATE("R2C",'Mapa final'!$S$11),"")</f>
        <v/>
      </c>
      <c r="M44" s="188" t="str">
        <f>IF(AND('Mapa final'!$AD$11="Baja",'Mapa final'!$AF$11="Leve"),CONCATENATE("R2C",'Mapa final'!$S$11),"")</f>
        <v/>
      </c>
      <c r="N44" s="188" t="str">
        <f>IF(AND('Mapa final'!$AD$11="Baja",'Mapa final'!$AF$11="Leve"),CONCATENATE("R2C",'Mapa final'!$S$11),"")</f>
        <v/>
      </c>
      <c r="O44" s="60" t="str">
        <f>IF(AND('Mapa final'!$AD$11="Baja",'Mapa final'!$AF$11="Leve"),CONCATENATE("R2C",'Mapa final'!$S$11),"")</f>
        <v/>
      </c>
      <c r="P44" s="187" t="str">
        <f>IF(AND('Mapa final'!$AD$11="Alta",'Mapa final'!$AF$11="Leve"),CONCATENATE("R2C",'Mapa final'!$S$11),"")</f>
        <v/>
      </c>
      <c r="Q44" s="187" t="str">
        <f>IF(AND('Mapa final'!$AD$11="Alta",'Mapa final'!$AF$11="Leve"),CONCATENATE("R2C",'Mapa final'!$S$11),"")</f>
        <v/>
      </c>
      <c r="R44" s="187" t="str">
        <f>IF(AND('Mapa final'!$AD$11="Alta",'Mapa final'!$AF$11="Leve"),CONCATENATE("R2C",'Mapa final'!$S$11),"")</f>
        <v/>
      </c>
      <c r="S44" s="187" t="str">
        <f>IF(AND('Mapa final'!$AD$11="Alta",'Mapa final'!$AF$11="Leve"),CONCATENATE("R2C",'Mapa final'!$S$11),"")</f>
        <v/>
      </c>
      <c r="T44" s="187" t="str">
        <f>IF(AND('Mapa final'!$AD$11="Alta",'Mapa final'!$AF$11="Leve"),CONCATENATE("R2C",'Mapa final'!$S$11),"")</f>
        <v/>
      </c>
      <c r="U44" s="52" t="str">
        <f>IF(AND('Mapa final'!$AD$11="Alta",'Mapa final'!$AF$11="Leve"),CONCATENATE("R2C",'Mapa final'!$S$11),"")</f>
        <v/>
      </c>
      <c r="V44" s="51" t="str">
        <f>IF(AND('Mapa final'!$AD$11="Alta",'Mapa final'!$AF$11="Leve"),CONCATENATE("R2C",'Mapa final'!$S$11),"")</f>
        <v/>
      </c>
      <c r="W44" s="187" t="str">
        <f>IF(AND('Mapa final'!$AD$11="Alta",'Mapa final'!$AF$11="Leve"),CONCATENATE("R2C",'Mapa final'!$S$11),"")</f>
        <v/>
      </c>
      <c r="X44" s="187" t="str">
        <f>IF(AND('Mapa final'!$AD$11="Alta",'Mapa final'!$AF$11="Leve"),CONCATENATE("R2C",'Mapa final'!$S$11),"")</f>
        <v/>
      </c>
      <c r="Y44" s="187" t="str">
        <f>IF(AND('Mapa final'!$AD$11="Alta",'Mapa final'!$AF$11="Leve"),CONCATENATE("R2C",'Mapa final'!$S$11),"")</f>
        <v/>
      </c>
      <c r="Z44" s="187" t="str">
        <f>IF(AND('Mapa final'!$AD$11="Alta",'Mapa final'!$AF$11="Leve"),CONCATENATE("R2C",'Mapa final'!$S$11),"")</f>
        <v/>
      </c>
      <c r="AA44" s="52" t="str">
        <f>IF(AND('Mapa final'!$AD$11="Alta",'Mapa final'!$AF$11="Leve"),CONCATENATE("R2C",'Mapa final'!$S$11),"")</f>
        <v/>
      </c>
      <c r="AB44" s="38" t="str">
        <f>IF(AND('Mapa final'!$AD$11="Muy Alta",'Mapa final'!$AF$11="Leve"),CONCATENATE("R2C",'Mapa final'!$S$11),"")</f>
        <v/>
      </c>
      <c r="AC44" s="186" t="str">
        <f>IF(AND('Mapa final'!$AD$11="Muy Alta",'Mapa final'!$AF$11="Leve"),CONCATENATE("R2C",'Mapa final'!$S$11),"")</f>
        <v/>
      </c>
      <c r="AD44" s="186" t="str">
        <f>IF(AND('Mapa final'!$AD$11="Muy Alta",'Mapa final'!$AF$11="Leve"),CONCATENATE("R2C",'Mapa final'!$S$11),"")</f>
        <v/>
      </c>
      <c r="AE44" s="186" t="str">
        <f>IF(AND('Mapa final'!$AD$11="Muy Alta",'Mapa final'!$AF$11="Leve"),CONCATENATE("R2C",'Mapa final'!$S$11),"")</f>
        <v/>
      </c>
      <c r="AF44" s="186" t="str">
        <f>IF(AND('Mapa final'!$AD$11="Muy Alta",'Mapa final'!$AF$11="Leve"),CONCATENATE("R2C",'Mapa final'!$S$11),"")</f>
        <v/>
      </c>
      <c r="AG44" s="39" t="str">
        <f>IF(AND('Mapa final'!$AD$11="Muy Alta",'Mapa final'!$AF$11="Leve"),CONCATENATE("R2C",'Mapa final'!$S$11),"")</f>
        <v/>
      </c>
      <c r="AH44" s="40" t="str">
        <f>IF(AND('Mapa final'!$AD$11="Muy Alta",'Mapa final'!$AF$11="Catastrófico"),CONCATENATE("R2C",'Mapa final'!$S$11),"")</f>
        <v/>
      </c>
      <c r="AI44" s="189" t="str">
        <f>IF(AND('Mapa final'!$AD$11="Muy Alta",'Mapa final'!$AF$11="Catastrófico"),CONCATENATE("R2C",'Mapa final'!$S$11),"")</f>
        <v/>
      </c>
      <c r="AJ44" s="189" t="str">
        <f>IF(AND('Mapa final'!$AD$11="Muy Alta",'Mapa final'!$AF$11="Catastrófico"),CONCATENATE("R2C",'Mapa final'!$S$11),"")</f>
        <v/>
      </c>
      <c r="AK44" s="189" t="str">
        <f>IF(AND('Mapa final'!$AD$11="Muy Alta",'Mapa final'!$AF$11="Catastrófico"),CONCATENATE("R2C",'Mapa final'!$S$11),"")</f>
        <v/>
      </c>
      <c r="AL44" s="189" t="str">
        <f>IF(AND('Mapa final'!$AD$11="Muy Alta",'Mapa final'!$AF$11="Catastrófico"),CONCATENATE("R2C",'Mapa final'!$S$11),"")</f>
        <v/>
      </c>
      <c r="AM44" s="41" t="str">
        <f>IF(AND('Mapa final'!$AD$11="Muy Alta",'Mapa final'!$AF$11="Catastrófico"),CONCATENATE("R2C",'Mapa final'!$S$11),"")</f>
        <v/>
      </c>
      <c r="AN44" s="64"/>
      <c r="AO44" s="398"/>
      <c r="AP44" s="399"/>
      <c r="AQ44" s="399"/>
      <c r="AR44" s="399"/>
      <c r="AS44" s="399"/>
      <c r="AT44" s="400"/>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row>
    <row r="45" spans="1:80" ht="15.75" customHeight="1" thickBot="1" x14ac:dyDescent="0.3">
      <c r="A45" s="64"/>
      <c r="B45" s="279"/>
      <c r="C45" s="279"/>
      <c r="D45" s="280"/>
      <c r="E45" s="379"/>
      <c r="F45" s="380"/>
      <c r="G45" s="380"/>
      <c r="H45" s="380"/>
      <c r="I45" s="380"/>
      <c r="J45" s="61" t="str">
        <f>IF(AND('Mapa final'!$AD$11="Baja",'Mapa final'!$AF$11="Leve"),CONCATENATE("R2C",'Mapa final'!$S$11),"")</f>
        <v/>
      </c>
      <c r="K45" s="62" t="str">
        <f>IF(AND('Mapa final'!$AD$11="Baja",'Mapa final'!$AF$11="Leve"),CONCATENATE("R2C",'Mapa final'!$S$11),"")</f>
        <v/>
      </c>
      <c r="L45" s="62" t="str">
        <f>IF(AND('Mapa final'!$AD$11="Baja",'Mapa final'!$AF$11="Leve"),CONCATENATE("R2C",'Mapa final'!$S$11),"")</f>
        <v/>
      </c>
      <c r="M45" s="62" t="str">
        <f>IF(AND('Mapa final'!$AD$11="Baja",'Mapa final'!$AF$11="Leve"),CONCATENATE("R2C",'Mapa final'!$S$11),"")</f>
        <v/>
      </c>
      <c r="N45" s="62" t="str">
        <f>IF(AND('Mapa final'!$AD$11="Baja",'Mapa final'!$AF$11="Leve"),CONCATENATE("R2C",'Mapa final'!$S$11),"")</f>
        <v/>
      </c>
      <c r="O45" s="63" t="str">
        <f>IF(AND('Mapa final'!$AD$11="Baja",'Mapa final'!$AF$11="Leve"),CONCATENATE("R2C",'Mapa final'!$S$11),"")</f>
        <v/>
      </c>
      <c r="P45" s="54" t="str">
        <f>IF(AND('Mapa final'!$AD$11="Alta",'Mapa final'!$AF$11="Leve"),CONCATENATE("R2C",'Mapa final'!$S$11),"")</f>
        <v/>
      </c>
      <c r="Q45" s="54" t="str">
        <f>IF(AND('Mapa final'!$AD$11="Alta",'Mapa final'!$AF$11="Leve"),CONCATENATE("R2C",'Mapa final'!$S$11),"")</f>
        <v/>
      </c>
      <c r="R45" s="54" t="str">
        <f>IF(AND('Mapa final'!$AD$11="Alta",'Mapa final'!$AF$11="Leve"),CONCATENATE("R2C",'Mapa final'!$S$11),"")</f>
        <v/>
      </c>
      <c r="S45" s="54" t="str">
        <f>IF(AND('Mapa final'!$AD$11="Alta",'Mapa final'!$AF$11="Leve"),CONCATENATE("R2C",'Mapa final'!$S$11),"")</f>
        <v/>
      </c>
      <c r="T45" s="54" t="str">
        <f>IF(AND('Mapa final'!$AD$11="Alta",'Mapa final'!$AF$11="Leve"),CONCATENATE("R2C",'Mapa final'!$S$11),"")</f>
        <v/>
      </c>
      <c r="U45" s="55" t="str">
        <f>IF(AND('Mapa final'!$AD$11="Alta",'Mapa final'!$AF$11="Leve"),CONCATENATE("R2C",'Mapa final'!$S$11),"")</f>
        <v/>
      </c>
      <c r="V45" s="53" t="str">
        <f>IF(AND('Mapa final'!$AD$11="Alta",'Mapa final'!$AF$11="Leve"),CONCATENATE("R2C",'Mapa final'!$S$11),"")</f>
        <v/>
      </c>
      <c r="W45" s="54" t="str">
        <f>IF(AND('Mapa final'!$AD$11="Alta",'Mapa final'!$AF$11="Leve"),CONCATENATE("R2C",'Mapa final'!$S$11),"")</f>
        <v/>
      </c>
      <c r="X45" s="54" t="str">
        <f>IF(AND('Mapa final'!$AD$11="Alta",'Mapa final'!$AF$11="Leve"),CONCATENATE("R2C",'Mapa final'!$S$11),"")</f>
        <v/>
      </c>
      <c r="Y45" s="54" t="str">
        <f>IF(AND('Mapa final'!$AD$11="Alta",'Mapa final'!$AF$11="Leve"),CONCATENATE("R2C",'Mapa final'!$S$11),"")</f>
        <v/>
      </c>
      <c r="Z45" s="54" t="str">
        <f>IF(AND('Mapa final'!$AD$11="Alta",'Mapa final'!$AF$11="Leve"),CONCATENATE("R2C",'Mapa final'!$S$11),"")</f>
        <v/>
      </c>
      <c r="AA45" s="55" t="str">
        <f>IF(AND('Mapa final'!$AD$11="Alta",'Mapa final'!$AF$11="Leve"),CONCATENATE("R2C",'Mapa final'!$S$11),"")</f>
        <v/>
      </c>
      <c r="AB45" s="42" t="str">
        <f>IF(AND('Mapa final'!$AD$11="Muy Alta",'Mapa final'!$AF$11="Leve"),CONCATENATE("R2C",'Mapa final'!$S$11),"")</f>
        <v/>
      </c>
      <c r="AC45" s="43" t="str">
        <f>IF(AND('Mapa final'!$AD$11="Muy Alta",'Mapa final'!$AF$11="Leve"),CONCATENATE("R2C",'Mapa final'!$S$11),"")</f>
        <v/>
      </c>
      <c r="AD45" s="43" t="str">
        <f>IF(AND('Mapa final'!$AD$11="Muy Alta",'Mapa final'!$AF$11="Leve"),CONCATENATE("R2C",'Mapa final'!$S$11),"")</f>
        <v/>
      </c>
      <c r="AE45" s="43" t="str">
        <f>IF(AND('Mapa final'!$AD$11="Muy Alta",'Mapa final'!$AF$11="Leve"),CONCATENATE("R2C",'Mapa final'!$S$11),"")</f>
        <v/>
      </c>
      <c r="AF45" s="43" t="str">
        <f>IF(AND('Mapa final'!$AD$11="Muy Alta",'Mapa final'!$AF$11="Leve"),CONCATENATE("R2C",'Mapa final'!$S$11),"")</f>
        <v/>
      </c>
      <c r="AG45" s="44" t="str">
        <f>IF(AND('Mapa final'!$AD$11="Muy Alta",'Mapa final'!$AF$11="Leve"),CONCATENATE("R2C",'Mapa final'!$S$11),"")</f>
        <v/>
      </c>
      <c r="AH45" s="45" t="str">
        <f>IF(AND('Mapa final'!$AD$11="Muy Alta",'Mapa final'!$AF$11="Catastrófico"),CONCATENATE("R2C",'Mapa final'!$S$11),"")</f>
        <v/>
      </c>
      <c r="AI45" s="46" t="str">
        <f>IF(AND('Mapa final'!$AD$11="Muy Alta",'Mapa final'!$AF$11="Catastrófico"),CONCATENATE("R2C",'Mapa final'!$S$11),"")</f>
        <v/>
      </c>
      <c r="AJ45" s="46" t="str">
        <f>IF(AND('Mapa final'!$AD$11="Muy Alta",'Mapa final'!$AF$11="Catastrófico"),CONCATENATE("R2C",'Mapa final'!$S$11),"")</f>
        <v/>
      </c>
      <c r="AK45" s="46" t="str">
        <f>IF(AND('Mapa final'!$AD$11="Muy Alta",'Mapa final'!$AF$11="Catastrófico"),CONCATENATE("R2C",'Mapa final'!$S$11),"")</f>
        <v/>
      </c>
      <c r="AL45" s="46" t="str">
        <f>IF(AND('Mapa final'!$AD$11="Muy Alta",'Mapa final'!$AF$11="Catastrófico"),CONCATENATE("R2C",'Mapa final'!$S$11),"")</f>
        <v/>
      </c>
      <c r="AM45" s="47" t="str">
        <f>IF(AND('Mapa final'!$AD$11="Muy Alta",'Mapa final'!$AF$11="Catastrófico"),CONCATENATE("R2C",'Mapa final'!$S$11),"")</f>
        <v/>
      </c>
      <c r="AN45" s="64"/>
      <c r="AO45" s="401"/>
      <c r="AP45" s="402"/>
      <c r="AQ45" s="402"/>
      <c r="AR45" s="402"/>
      <c r="AS45" s="402"/>
      <c r="AT45" s="403"/>
    </row>
    <row r="46" spans="1:80" ht="21" customHeight="1" x14ac:dyDescent="0.25">
      <c r="A46" s="64"/>
      <c r="B46" s="279"/>
      <c r="C46" s="279"/>
      <c r="D46" s="280"/>
      <c r="E46" s="374" t="s">
        <v>112</v>
      </c>
      <c r="F46" s="375"/>
      <c r="G46" s="375"/>
      <c r="H46" s="375"/>
      <c r="I46" s="392"/>
      <c r="J46" s="56" t="str">
        <f>IF(AND('Mapa final'!$AD$11="Baja",'Mapa final'!$AF$11="Leve"),CONCATENATE("R2C",'Mapa final'!$S$11),"")</f>
        <v/>
      </c>
      <c r="K46" s="57" t="str">
        <f>IF(AND('Mapa final'!$AD$11="Baja",'Mapa final'!$AF$11="Leve"),CONCATENATE("R2C",'Mapa final'!$S$11),"")</f>
        <v/>
      </c>
      <c r="L46" s="57" t="str">
        <f>IF(AND('Mapa final'!$AD$11="Baja",'Mapa final'!$AF$11="Leve"),CONCATENATE("R2C",'Mapa final'!$S$11),"")</f>
        <v/>
      </c>
      <c r="M46" s="57" t="str">
        <f>IF(AND('Mapa final'!$AD$11="Baja",'Mapa final'!$AF$11="Leve"),CONCATENATE("R2C",'Mapa final'!$S$11),"")</f>
        <v/>
      </c>
      <c r="N46" s="57" t="str">
        <f>IF(AND('Mapa final'!$AD$11="Baja",'Mapa final'!$AF$11="Leve"),CONCATENATE("R2C",'Mapa final'!$S$11),"")</f>
        <v/>
      </c>
      <c r="O46" s="58" t="str">
        <f>IF(AND('Mapa final'!$AD$11="Baja",'Mapa final'!$AF$11="Leve"),CONCATENATE("R2C",'Mapa final'!$S$11),"")</f>
        <v/>
      </c>
      <c r="P46" s="56" t="str">
        <f>IF(AND('Mapa final'!$AD$11="Baja",'Mapa final'!$AF$11="Leve"),CONCATENATE("R2C",'Mapa final'!$S$11),"")</f>
        <v/>
      </c>
      <c r="Q46" s="57" t="str">
        <f>IF(AND('Mapa final'!$AD$11="Baja",'Mapa final'!$AF$11="Leve"),CONCATENATE("R2C",'Mapa final'!$S$11),"")</f>
        <v/>
      </c>
      <c r="R46" s="57" t="str">
        <f>IF(AND('Mapa final'!$AD$11="Baja",'Mapa final'!$AF$11="Leve"),CONCATENATE("R2C",'Mapa final'!$S$11),"")</f>
        <v/>
      </c>
      <c r="S46" s="57" t="str">
        <f>IF(AND('Mapa final'!$AD$11="Baja",'Mapa final'!$AF$11="Leve"),CONCATENATE("R2C",'Mapa final'!$S$11),"")</f>
        <v/>
      </c>
      <c r="T46" s="57" t="str">
        <f>IF(AND('Mapa final'!$AD$11="Baja",'Mapa final'!$AF$11="Leve"),CONCATENATE("R2C",'Mapa final'!$S$11),"")</f>
        <v/>
      </c>
      <c r="U46" s="58" t="str">
        <f>IF(AND('Mapa final'!$AD$11="Baja",'Mapa final'!$AF$11="Leve"),CONCATENATE("R2C",'Mapa final'!$S$11),"")</f>
        <v/>
      </c>
      <c r="V46" s="48" t="str">
        <f>IF(AND('Mapa final'!$AD$11="Alta",'Mapa final'!$AF$11="Leve"),CONCATENATE("R2C",'Mapa final'!$S$11),"")</f>
        <v/>
      </c>
      <c r="W46" s="49" t="str">
        <f>IF(AND('Mapa final'!$AD$11="Alta",'Mapa final'!$AF$11="Leve"),CONCATENATE("R2C",'Mapa final'!$S$11),"")</f>
        <v/>
      </c>
      <c r="X46" s="49" t="str">
        <f>IF(AND('Mapa final'!$AD$11="Alta",'Mapa final'!$AF$11="Leve"),CONCATENATE("R2C",'Mapa final'!$S$11),"")</f>
        <v/>
      </c>
      <c r="Y46" s="49" t="str">
        <f>IF(AND('Mapa final'!$AD$11="Alta",'Mapa final'!$AF$11="Leve"),CONCATENATE("R2C",'Mapa final'!$S$11),"")</f>
        <v/>
      </c>
      <c r="Z46" s="49" t="str">
        <f>IF(AND('Mapa final'!$AD$11="Alta",'Mapa final'!$AF$11="Leve"),CONCATENATE("R2C",'Mapa final'!$S$11),"")</f>
        <v/>
      </c>
      <c r="AA46" s="50" t="str">
        <f>IF(AND('Mapa final'!$AD$11="Alta",'Mapa final'!$AF$11="Leve"),CONCATENATE("R2C",'Mapa final'!$S$11),"")</f>
        <v/>
      </c>
      <c r="AB46" s="32" t="str">
        <f>IF(AND('Mapa final'!$AD$11="Muy Alta",'Mapa final'!$AF$11="Leve"),CONCATENATE("R2C",'Mapa final'!$S$11),"")</f>
        <v/>
      </c>
      <c r="AC46" s="33" t="str">
        <f>IF(AND('Mapa final'!$AD$11="Muy Alta",'Mapa final'!$AF$11="Leve"),CONCATENATE("R2C",'Mapa final'!$S$11),"")</f>
        <v/>
      </c>
      <c r="AD46" s="33" t="str">
        <f>IF(AND('Mapa final'!$AD$11="Muy Alta",'Mapa final'!$AF$11="Leve"),CONCATENATE("R2C",'Mapa final'!$S$11),"")</f>
        <v/>
      </c>
      <c r="AE46" s="33" t="str">
        <f>IF(AND('Mapa final'!$AD$11="Muy Alta",'Mapa final'!$AF$11="Leve"),CONCATENATE("R2C",'Mapa final'!$S$11),"")</f>
        <v/>
      </c>
      <c r="AF46" s="33" t="str">
        <f>IF(AND('Mapa final'!$AD$11="Muy Alta",'Mapa final'!$AF$11="Leve"),CONCATENATE("R2C",'Mapa final'!$S$11),"")</f>
        <v/>
      </c>
      <c r="AG46" s="34" t="str">
        <f>IF(AND('Mapa final'!$AD$11="Muy Alta",'Mapa final'!$AF$11="Leve"),CONCATENATE("R2C",'Mapa final'!$S$11),"")</f>
        <v/>
      </c>
      <c r="AH46" s="35" t="str">
        <f>IF(AND('Mapa final'!$AD$11="Muy Alta",'Mapa final'!$AF$11="Catastrófico"),CONCATENATE("R2C",'Mapa final'!$S$11),"")</f>
        <v/>
      </c>
      <c r="AI46" s="36" t="str">
        <f>IF(AND('Mapa final'!$AD$11="Muy Alta",'Mapa final'!$AF$11="Catastrófico"),CONCATENATE("R2C",'Mapa final'!$S$11),"")</f>
        <v/>
      </c>
      <c r="AJ46" s="36" t="str">
        <f>IF(AND('Mapa final'!$AD$11="Muy Alta",'Mapa final'!$AF$11="Catastrófico"),CONCATENATE("R2C",'Mapa final'!$S$11),"")</f>
        <v/>
      </c>
      <c r="AK46" s="36" t="str">
        <f>IF(AND('Mapa final'!$AD$11="Muy Alta",'Mapa final'!$AF$11="Catastrófico"),CONCATENATE("R2C",'Mapa final'!$S$11),"")</f>
        <v/>
      </c>
      <c r="AL46" s="36" t="str">
        <f>IF(AND('Mapa final'!$AD$11="Muy Alta",'Mapa final'!$AF$11="Catastrófico"),CONCATENATE("R2C",'Mapa final'!$S$11),"")</f>
        <v/>
      </c>
      <c r="AM46" s="37" t="str">
        <f>IF(AND('Mapa final'!$AD$11="Muy Alta",'Mapa final'!$AF$11="Catastrófico"),CONCATENATE("R2C",'Mapa final'!$S$11),"")</f>
        <v/>
      </c>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ht="21" customHeight="1" x14ac:dyDescent="0.25">
      <c r="A47" s="64"/>
      <c r="B47" s="279"/>
      <c r="C47" s="279"/>
      <c r="D47" s="280"/>
      <c r="E47" s="376"/>
      <c r="F47" s="377"/>
      <c r="G47" s="377"/>
      <c r="H47" s="377"/>
      <c r="I47" s="393"/>
      <c r="J47" s="59" t="str">
        <f>IF(AND('Mapa final'!$AD$11="Baja",'Mapa final'!$AF$11="Leve"),CONCATENATE("R2C",'Mapa final'!$S$11),"")</f>
        <v/>
      </c>
      <c r="K47" s="188" t="str">
        <f>IF(AND('Mapa final'!$AD$11="Baja",'Mapa final'!$AF$11="Leve"),CONCATENATE("R2C",'Mapa final'!$S$11),"")</f>
        <v/>
      </c>
      <c r="L47" s="188" t="str">
        <f>IF(AND('Mapa final'!$AD$11="Baja",'Mapa final'!$AF$11="Leve"),CONCATENATE("R2C",'Mapa final'!$S$11),"")</f>
        <v/>
      </c>
      <c r="M47" s="188" t="str">
        <f>IF(AND('Mapa final'!$AD$11="Baja",'Mapa final'!$AF$11="Leve"),CONCATENATE("R2C",'Mapa final'!$S$11),"")</f>
        <v/>
      </c>
      <c r="N47" s="188" t="str">
        <f>IF(AND('Mapa final'!$AD$11="Baja",'Mapa final'!$AF$11="Leve"),CONCATENATE("R2C",'Mapa final'!$S$11),"")</f>
        <v/>
      </c>
      <c r="O47" s="60" t="str">
        <f>IF(AND('Mapa final'!$AD$11="Baja",'Mapa final'!$AF$11="Leve"),CONCATENATE("R2C",'Mapa final'!$S$11),"")</f>
        <v/>
      </c>
      <c r="P47" s="59" t="str">
        <f>IF(AND('Mapa final'!$AD$11="Baja",'Mapa final'!$AF$11="Leve"),CONCATENATE("R2C",'Mapa final'!$S$11),"")</f>
        <v/>
      </c>
      <c r="Q47" s="188" t="str">
        <f>IF(AND('Mapa final'!$AD$11="Baja",'Mapa final'!$AF$11="Leve"),CONCATENATE("R2C",'Mapa final'!$S$11),"")</f>
        <v/>
      </c>
      <c r="R47" s="188" t="str">
        <f>IF(AND('Mapa final'!$AD$11="Baja",'Mapa final'!$AF$11="Leve"),CONCATENATE("R2C",'Mapa final'!$S$11),"")</f>
        <v/>
      </c>
      <c r="S47" s="188" t="str">
        <f>IF(AND('Mapa final'!$AD$11="Baja",'Mapa final'!$AF$11="Leve"),CONCATENATE("R2C",'Mapa final'!$S$11),"")</f>
        <v/>
      </c>
      <c r="T47" s="188" t="str">
        <f>IF(AND('Mapa final'!$AD$11="Baja",'Mapa final'!$AF$11="Leve"),CONCATENATE("R2C",'Mapa final'!$S$11),"")</f>
        <v/>
      </c>
      <c r="U47" s="60" t="str">
        <f>IF(AND('Mapa final'!$AD$11="Baja",'Mapa final'!$AF$11="Leve"),CONCATENATE("R2C",'Mapa final'!$S$11),"")</f>
        <v/>
      </c>
      <c r="V47" s="51" t="str">
        <f>IF(AND('Mapa final'!$AD$11="Alta",'Mapa final'!$AF$11="Leve"),CONCATENATE("R2C",'Mapa final'!$S$11),"")</f>
        <v/>
      </c>
      <c r="W47" s="187" t="str">
        <f>IF(AND('Mapa final'!$AD$11="Alta",'Mapa final'!$AF$11="Leve"),CONCATENATE("R2C",'Mapa final'!$S$11),"")</f>
        <v/>
      </c>
      <c r="X47" s="187" t="str">
        <f>IF(AND('Mapa final'!$AD$11="Alta",'Mapa final'!$AF$11="Leve"),CONCATENATE("R2C",'Mapa final'!$S$11),"")</f>
        <v/>
      </c>
      <c r="Y47" s="187" t="str">
        <f>IF(AND('Mapa final'!$AD$11="Alta",'Mapa final'!$AF$11="Leve"),CONCATENATE("R2C",'Mapa final'!$S$11),"")</f>
        <v/>
      </c>
      <c r="Z47" s="187" t="str">
        <f>IF(AND('Mapa final'!$AD$11="Alta",'Mapa final'!$AF$11="Leve"),CONCATENATE("R2C",'Mapa final'!$S$11),"")</f>
        <v/>
      </c>
      <c r="AA47" s="52" t="str">
        <f>IF(AND('Mapa final'!$AD$11="Alta",'Mapa final'!$AF$11="Leve"),CONCATENATE("R2C",'Mapa final'!$S$11),"")</f>
        <v/>
      </c>
      <c r="AB47" s="38" t="str">
        <f>IF(AND('Mapa final'!$AD$11="Muy Alta",'Mapa final'!$AF$11="Leve"),CONCATENATE("R2C",'Mapa final'!$S$11),"")</f>
        <v/>
      </c>
      <c r="AC47" s="186" t="str">
        <f>IF(AND('Mapa final'!$AD$11="Muy Alta",'Mapa final'!$AF$11="Leve"),CONCATENATE("R2C",'Mapa final'!$S$11),"")</f>
        <v/>
      </c>
      <c r="AD47" s="186" t="str">
        <f>IF(AND('Mapa final'!$AD$11="Muy Alta",'Mapa final'!$AF$11="Leve"),CONCATENATE("R2C",'Mapa final'!$S$11),"")</f>
        <v/>
      </c>
      <c r="AE47" s="186" t="str">
        <f>IF(AND('Mapa final'!$AD$11="Muy Alta",'Mapa final'!$AF$11="Leve"),CONCATENATE("R2C",'Mapa final'!$S$11),"")</f>
        <v/>
      </c>
      <c r="AF47" s="186" t="str">
        <f>IF(AND('Mapa final'!$AD$11="Muy Alta",'Mapa final'!$AF$11="Leve"),CONCATENATE("R2C",'Mapa final'!$S$11),"")</f>
        <v/>
      </c>
      <c r="AG47" s="39" t="str">
        <f>IF(AND('Mapa final'!$AD$11="Muy Alta",'Mapa final'!$AF$11="Leve"),CONCATENATE("R2C",'Mapa final'!$S$11),"")</f>
        <v/>
      </c>
      <c r="AH47" s="40" t="str">
        <f>IF(AND('Mapa final'!$AD$11="Muy Alta",'Mapa final'!$AF$11="Catastrófico"),CONCATENATE("R2C",'Mapa final'!$S$11),"")</f>
        <v/>
      </c>
      <c r="AI47" s="189" t="str">
        <f>IF(AND('Mapa final'!$AD$11="Muy Alta",'Mapa final'!$AF$11="Catastrófico"),CONCATENATE("R2C",'Mapa final'!$S$11),"")</f>
        <v/>
      </c>
      <c r="AJ47" s="189" t="str">
        <f>IF(AND('Mapa final'!$AD$11="Muy Alta",'Mapa final'!$AF$11="Catastrófico"),CONCATENATE("R2C",'Mapa final'!$S$11),"")</f>
        <v/>
      </c>
      <c r="AK47" s="189" t="str">
        <f>IF(AND('Mapa final'!$AD$11="Muy Alta",'Mapa final'!$AF$11="Catastrófico"),CONCATENATE("R2C",'Mapa final'!$S$11),"")</f>
        <v/>
      </c>
      <c r="AL47" s="189" t="str">
        <f>IF(AND('Mapa final'!$AD$11="Muy Alta",'Mapa final'!$AF$11="Catastrófico"),CONCATENATE("R2C",'Mapa final'!$S$11),"")</f>
        <v/>
      </c>
      <c r="AM47" s="41" t="str">
        <f>IF(AND('Mapa final'!$AD$11="Muy Alta",'Mapa final'!$AF$11="Catastrófico"),CONCATENATE("R2C",'Mapa final'!$S$11),"")</f>
        <v/>
      </c>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ht="15" customHeight="1" x14ac:dyDescent="0.25">
      <c r="A48" s="64"/>
      <c r="B48" s="279"/>
      <c r="C48" s="279"/>
      <c r="D48" s="280"/>
      <c r="E48" s="376"/>
      <c r="F48" s="377"/>
      <c r="G48" s="377"/>
      <c r="H48" s="377"/>
      <c r="I48" s="393"/>
      <c r="J48" s="59" t="str">
        <f>IF(AND('Mapa final'!$AD$11="Baja",'Mapa final'!$AF$11="Leve"),CONCATENATE("R2C",'Mapa final'!$S$11),"")</f>
        <v/>
      </c>
      <c r="K48" s="188" t="str">
        <f>IF(AND('Mapa final'!$AD$11="Baja",'Mapa final'!$AF$11="Leve"),CONCATENATE("R2C",'Mapa final'!$S$11),"")</f>
        <v/>
      </c>
      <c r="L48" s="188" t="str">
        <f>IF(AND('Mapa final'!$AD$11="Baja",'Mapa final'!$AF$11="Leve"),CONCATENATE("R2C",'Mapa final'!$S$11),"")</f>
        <v/>
      </c>
      <c r="M48" s="188" t="str">
        <f>IF(AND('Mapa final'!$AD$11="Baja",'Mapa final'!$AF$11="Leve"),CONCATENATE("R2C",'Mapa final'!$S$11),"")</f>
        <v/>
      </c>
      <c r="N48" s="188" t="str">
        <f>IF(AND('Mapa final'!$AD$11="Baja",'Mapa final'!$AF$11="Leve"),CONCATENATE("R2C",'Mapa final'!$S$11),"")</f>
        <v/>
      </c>
      <c r="O48" s="60" t="str">
        <f>IF(AND('Mapa final'!$AD$11="Baja",'Mapa final'!$AF$11="Leve"),CONCATENATE("R2C",'Mapa final'!$S$11),"")</f>
        <v/>
      </c>
      <c r="P48" s="59" t="str">
        <f>IF(AND('Mapa final'!$AD$11="Baja",'Mapa final'!$AF$11="Leve"),CONCATENATE("R2C",'Mapa final'!$S$11),"")</f>
        <v/>
      </c>
      <c r="Q48" s="188" t="str">
        <f>IF(AND('Mapa final'!$AD$11="Baja",'Mapa final'!$AF$11="Leve"),CONCATENATE("R2C",'Mapa final'!$S$11),"")</f>
        <v/>
      </c>
      <c r="R48" s="188" t="str">
        <f>IF(AND('Mapa final'!$AD$11="Baja",'Mapa final'!$AF$11="Leve"),CONCATENATE("R2C",'Mapa final'!$S$11),"")</f>
        <v/>
      </c>
      <c r="S48" s="188" t="str">
        <f>IF(AND('Mapa final'!$AD$11="Baja",'Mapa final'!$AF$11="Leve"),CONCATENATE("R2C",'Mapa final'!$S$11),"")</f>
        <v/>
      </c>
      <c r="T48" s="188" t="str">
        <f>IF(AND('Mapa final'!$AD$11="Baja",'Mapa final'!$AF$11="Leve"),CONCATENATE("R2C",'Mapa final'!$S$11),"")</f>
        <v/>
      </c>
      <c r="U48" s="60" t="str">
        <f>IF(AND('Mapa final'!$AD$11="Baja",'Mapa final'!$AF$11="Leve"),CONCATENATE("R2C",'Mapa final'!$S$11),"")</f>
        <v/>
      </c>
      <c r="V48" s="51" t="str">
        <f>IF(AND('Mapa final'!$AD$11="Alta",'Mapa final'!$AF$11="Leve"),CONCATENATE("R2C",'Mapa final'!$S$11),"")</f>
        <v/>
      </c>
      <c r="W48" s="187" t="str">
        <f>IF(AND('Mapa final'!$AD$11="Alta",'Mapa final'!$AF$11="Leve"),CONCATENATE("R2C",'Mapa final'!$S$11),"")</f>
        <v/>
      </c>
      <c r="X48" s="187" t="str">
        <f>IF(AND('Mapa final'!$AD$11="Alta",'Mapa final'!$AF$11="Leve"),CONCATENATE("R2C",'Mapa final'!$S$11),"")</f>
        <v/>
      </c>
      <c r="Y48" s="187" t="str">
        <f>IF(AND('Mapa final'!$AD$11="Alta",'Mapa final'!$AF$11="Leve"),CONCATENATE("R2C",'Mapa final'!$S$11),"")</f>
        <v/>
      </c>
      <c r="Z48" s="187" t="str">
        <f>IF(AND('Mapa final'!$AD$11="Alta",'Mapa final'!$AF$11="Leve"),CONCATENATE("R2C",'Mapa final'!$S$11),"")</f>
        <v/>
      </c>
      <c r="AA48" s="52" t="str">
        <f>IF(AND('Mapa final'!$AD$11="Alta",'Mapa final'!$AF$11="Leve"),CONCATENATE("R2C",'Mapa final'!$S$11),"")</f>
        <v/>
      </c>
      <c r="AB48" s="38" t="str">
        <f>IF(AND('Mapa final'!$AD$11="Muy Alta",'Mapa final'!$AF$11="Leve"),CONCATENATE("R2C",'Mapa final'!$S$11),"")</f>
        <v/>
      </c>
      <c r="AC48" s="186" t="str">
        <f>IF(AND('Mapa final'!$AD$11="Muy Alta",'Mapa final'!$AF$11="Leve"),CONCATENATE("R2C",'Mapa final'!$S$11),"")</f>
        <v/>
      </c>
      <c r="AD48" s="186" t="str">
        <f>IF(AND('Mapa final'!$AD$11="Muy Alta",'Mapa final'!$AF$11="Leve"),CONCATENATE("R2C",'Mapa final'!$S$11),"")</f>
        <v/>
      </c>
      <c r="AE48" s="186" t="str">
        <f>IF(AND('Mapa final'!$AD$11="Muy Alta",'Mapa final'!$AF$11="Leve"),CONCATENATE("R2C",'Mapa final'!$S$11),"")</f>
        <v/>
      </c>
      <c r="AF48" s="186" t="str">
        <f>IF(AND('Mapa final'!$AD$11="Muy Alta",'Mapa final'!$AF$11="Leve"),CONCATENATE("R2C",'Mapa final'!$S$11),"")</f>
        <v/>
      </c>
      <c r="AG48" s="39" t="str">
        <f>IF(AND('Mapa final'!$AD$11="Muy Alta",'Mapa final'!$AF$11="Leve"),CONCATENATE("R2C",'Mapa final'!$S$11),"")</f>
        <v/>
      </c>
      <c r="AH48" s="40" t="str">
        <f>IF(AND('Mapa final'!$AD$11="Muy Alta",'Mapa final'!$AF$11="Catastrófico"),CONCATENATE("R2C",'Mapa final'!$S$11),"")</f>
        <v/>
      </c>
      <c r="AI48" s="189" t="str">
        <f>IF(AND('Mapa final'!$AD$11="Muy Alta",'Mapa final'!$AF$11="Catastrófico"),CONCATENATE("R2C",'Mapa final'!$S$11),"")</f>
        <v/>
      </c>
      <c r="AJ48" s="189" t="str">
        <f>IF(AND('Mapa final'!$AD$11="Muy Alta",'Mapa final'!$AF$11="Catastrófico"),CONCATENATE("R2C",'Mapa final'!$S$11),"")</f>
        <v/>
      </c>
      <c r="AK48" s="189" t="str">
        <f>IF(AND('Mapa final'!$AD$11="Muy Alta",'Mapa final'!$AF$11="Catastrófico"),CONCATENATE("R2C",'Mapa final'!$S$11),"")</f>
        <v/>
      </c>
      <c r="AL48" s="189" t="str">
        <f>IF(AND('Mapa final'!$AD$11="Muy Alta",'Mapa final'!$AF$11="Catastrófico"),CONCATENATE("R2C",'Mapa final'!$S$11),"")</f>
        <v/>
      </c>
      <c r="AM48" s="41" t="str">
        <f>IF(AND('Mapa final'!$AD$11="Muy Alta",'Mapa final'!$AF$11="Catastrófico"),CONCATENATE("R2C",'Mapa final'!$S$11),"")</f>
        <v/>
      </c>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ht="15" customHeight="1" x14ac:dyDescent="0.25">
      <c r="A49" s="64"/>
      <c r="B49" s="279"/>
      <c r="C49" s="279"/>
      <c r="D49" s="280"/>
      <c r="E49" s="378"/>
      <c r="F49" s="377"/>
      <c r="G49" s="377"/>
      <c r="H49" s="377"/>
      <c r="I49" s="393"/>
      <c r="J49" s="59" t="str">
        <f>IF(AND('Mapa final'!$AD$11="Baja",'Mapa final'!$AF$11="Leve"),CONCATENATE("R2C",'Mapa final'!$S$11),"")</f>
        <v/>
      </c>
      <c r="K49" s="188" t="str">
        <f>IF(AND('Mapa final'!$AD$11="Baja",'Mapa final'!$AF$11="Leve"),CONCATENATE("R2C",'Mapa final'!$S$11),"")</f>
        <v/>
      </c>
      <c r="L49" s="188" t="str">
        <f>IF(AND('Mapa final'!$AD$11="Baja",'Mapa final'!$AF$11="Leve"),CONCATENATE("R2C",'Mapa final'!$S$11),"")</f>
        <v/>
      </c>
      <c r="M49" s="188" t="str">
        <f>IF(AND('Mapa final'!$AD$11="Baja",'Mapa final'!$AF$11="Leve"),CONCATENATE("R2C",'Mapa final'!$S$11),"")</f>
        <v/>
      </c>
      <c r="N49" s="188" t="str">
        <f>IF(AND('Mapa final'!$AD$11="Baja",'Mapa final'!$AF$11="Leve"),CONCATENATE("R2C",'Mapa final'!$S$11),"")</f>
        <v/>
      </c>
      <c r="O49" s="60" t="str">
        <f>IF(AND('Mapa final'!$AD$11="Baja",'Mapa final'!$AF$11="Leve"),CONCATENATE("R2C",'Mapa final'!$S$11),"")</f>
        <v/>
      </c>
      <c r="P49" s="59" t="str">
        <f>IF(AND('Mapa final'!$AD$11="Baja",'Mapa final'!$AF$11="Leve"),CONCATENATE("R2C",'Mapa final'!$S$11),"")</f>
        <v/>
      </c>
      <c r="Q49" s="188" t="str">
        <f>IF(AND('Mapa final'!$AD$11="Baja",'Mapa final'!$AF$11="Leve"),CONCATENATE("R2C",'Mapa final'!$S$11),"")</f>
        <v/>
      </c>
      <c r="R49" s="188" t="str">
        <f>IF(AND('Mapa final'!$AD$11="Baja",'Mapa final'!$AF$11="Leve"),CONCATENATE("R2C",'Mapa final'!$S$11),"")</f>
        <v/>
      </c>
      <c r="S49" s="188" t="str">
        <f>IF(AND('Mapa final'!$AD$11="Baja",'Mapa final'!$AF$11="Leve"),CONCATENATE("R2C",'Mapa final'!$S$11),"")</f>
        <v/>
      </c>
      <c r="T49" s="188" t="str">
        <f>IF(AND('Mapa final'!$AD$11="Baja",'Mapa final'!$AF$11="Leve"),CONCATENATE("R2C",'Mapa final'!$S$11),"")</f>
        <v/>
      </c>
      <c r="U49" s="60" t="str">
        <f>IF(AND('Mapa final'!$AD$11="Baja",'Mapa final'!$AF$11="Leve"),CONCATENATE("R2C",'Mapa final'!$S$11),"")</f>
        <v/>
      </c>
      <c r="V49" s="51" t="str">
        <f>IF(AND('Mapa final'!$AD$11="Alta",'Mapa final'!$AF$11="Leve"),CONCATENATE("R2C",'Mapa final'!$S$11),"")</f>
        <v/>
      </c>
      <c r="W49" s="187" t="str">
        <f>IF(AND('Mapa final'!$AD$11="Alta",'Mapa final'!$AF$11="Leve"),CONCATENATE("R2C",'Mapa final'!$S$11),"")</f>
        <v/>
      </c>
      <c r="X49" s="187" t="str">
        <f>IF(AND('Mapa final'!$AD$13="muy baja",'Mapa final'!$AF$13="moderado"),CONCATENATE("R3C",'Mapa final'!$S$13),"")</f>
        <v>R3C1</v>
      </c>
      <c r="Y49" s="187" t="str">
        <f>IF(AND('Mapa final'!$AD$11="Alta",'Mapa final'!$AF$11="Leve"),CONCATENATE("R2C",'Mapa final'!$S$11),"")</f>
        <v/>
      </c>
      <c r="Z49" s="187" t="str">
        <f>IF(AND('Mapa final'!$AD$11="Alta",'Mapa final'!$AF$11="Leve"),CONCATENATE("R2C",'Mapa final'!$S$11),"")</f>
        <v/>
      </c>
      <c r="AA49" s="52" t="str">
        <f>IF(AND('Mapa final'!$AD$11="Alta",'Mapa final'!$AF$11="Leve"),CONCATENATE("R2C",'Mapa final'!$S$11),"")</f>
        <v/>
      </c>
      <c r="AB49" s="38" t="str">
        <f>IF(AND('Mapa final'!$AD$11="Muy Alta",'Mapa final'!$AF$11="Leve"),CONCATENATE("R2C",'Mapa final'!$S$11),"")</f>
        <v/>
      </c>
      <c r="AC49" s="186" t="str">
        <f>IF(AND('Mapa final'!$AD$11="Muy Alta",'Mapa final'!$AF$11="Leve"),CONCATENATE("R2C",'Mapa final'!$S$11),"")</f>
        <v/>
      </c>
      <c r="AD49" s="186" t="str">
        <f>IF(AND('Mapa final'!$AD$11="Muy Alta",'Mapa final'!$AF$11="Leve"),CONCATENATE("R2C",'Mapa final'!$S$11),"")</f>
        <v/>
      </c>
      <c r="AE49" s="186" t="str">
        <f>IF(AND('Mapa final'!$AD$11="Muy Alta",'Mapa final'!$AF$11="Leve"),CONCATENATE("R2C",'Mapa final'!$S$11),"")</f>
        <v/>
      </c>
      <c r="AF49" s="186" t="str">
        <f>IF(AND('Mapa final'!$AD$11="Muy Alta",'Mapa final'!$AF$11="Leve"),CONCATENATE("R2C",'Mapa final'!$S$11),"")</f>
        <v/>
      </c>
      <c r="AG49" s="39" t="str">
        <f>IF(AND('Mapa final'!$AD$11="Muy Alta",'Mapa final'!$AF$11="Leve"),CONCATENATE("R2C",'Mapa final'!$S$11),"")</f>
        <v/>
      </c>
      <c r="AH49" s="40" t="str">
        <f>IF(AND('Mapa final'!$AD$11="Muy Alta",'Mapa final'!$AF$11="Catastrófico"),CONCATENATE("R2C",'Mapa final'!$S$11),"")</f>
        <v/>
      </c>
      <c r="AI49" s="189" t="str">
        <f>IF(AND('Mapa final'!$AD$11="Muy Alta",'Mapa final'!$AF$11="Catastrófico"),CONCATENATE("R2C",'Mapa final'!$S$11),"")</f>
        <v/>
      </c>
      <c r="AJ49" s="189" t="str">
        <f>IF(AND('Mapa final'!$AD$11="Muy Alta",'Mapa final'!$AF$11="Catastrófico"),CONCATENATE("R2C",'Mapa final'!$S$11),"")</f>
        <v/>
      </c>
      <c r="AK49" s="189" t="str">
        <f>IF(AND('Mapa final'!$AD$11="Muy Alta",'Mapa final'!$AF$11="Catastrófico"),CONCATENATE("R2C",'Mapa final'!$S$11),"")</f>
        <v/>
      </c>
      <c r="AL49" s="189" t="str">
        <f>IF(AND('Mapa final'!$AD$11="Muy Alta",'Mapa final'!$AF$11="Catastrófico"),CONCATENATE("R2C",'Mapa final'!$S$11),"")</f>
        <v/>
      </c>
      <c r="AM49" s="41" t="str">
        <f>IF(AND('Mapa final'!$AD$11="Muy Alta",'Mapa final'!$AF$11="Catastrófico"),CONCATENATE("R2C",'Mapa final'!$S$11),"")</f>
        <v/>
      </c>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ht="15" customHeight="1" x14ac:dyDescent="0.25">
      <c r="A50" s="64"/>
      <c r="B50" s="279"/>
      <c r="C50" s="279"/>
      <c r="D50" s="280"/>
      <c r="E50" s="378"/>
      <c r="F50" s="377"/>
      <c r="G50" s="377"/>
      <c r="H50" s="377"/>
      <c r="I50" s="393"/>
      <c r="J50" s="59" t="str">
        <f>IF(AND('Mapa final'!$AD$11="Baja",'Mapa final'!$AF$11="Leve"),CONCATENATE("R2C",'Mapa final'!$S$11),"")</f>
        <v/>
      </c>
      <c r="K50" s="188" t="str">
        <f>IF(AND('Mapa final'!$AD$11="Baja",'Mapa final'!$AF$11="Leve"),CONCATENATE("R2C",'Mapa final'!$S$11),"")</f>
        <v/>
      </c>
      <c r="L50" s="188" t="str">
        <f>IF(AND('Mapa final'!$AD$11="Baja",'Mapa final'!$AF$11="Leve"),CONCATENATE("R2C",'Mapa final'!$S$11),"")</f>
        <v/>
      </c>
      <c r="M50" s="188" t="str">
        <f>IF(AND('Mapa final'!$AD$11="Baja",'Mapa final'!$AF$11="Leve"),CONCATENATE("R2C",'Mapa final'!$S$11),"")</f>
        <v/>
      </c>
      <c r="N50" s="188" t="str">
        <f>IF(AND('Mapa final'!$AD$11="Baja",'Mapa final'!$AF$11="Leve"),CONCATENATE("R2C",'Mapa final'!$S$11),"")</f>
        <v/>
      </c>
      <c r="O50" s="60" t="str">
        <f>IF(AND('Mapa final'!$AD$11="Baja",'Mapa final'!$AF$11="Leve"),CONCATENATE("R2C",'Mapa final'!$S$11),"")</f>
        <v/>
      </c>
      <c r="P50" s="59" t="str">
        <f>IF(AND('Mapa final'!$AD$11="Baja",'Mapa final'!$AF$11="Leve"),CONCATENATE("R2C",'Mapa final'!$S$11),"")</f>
        <v/>
      </c>
      <c r="Q50" s="188" t="str">
        <f>IF(AND('Mapa final'!$AD$11="Baja",'Mapa final'!$AF$11="Leve"),CONCATENATE("R2C",'Mapa final'!$S$11),"")</f>
        <v/>
      </c>
      <c r="R50" s="188" t="str">
        <f>IF(AND('Mapa final'!$AD$11="Baja",'Mapa final'!$AF$11="Leve"),CONCATENATE("R2C",'Mapa final'!$S$11),"")</f>
        <v/>
      </c>
      <c r="S50" s="188" t="str">
        <f>IF(AND('Mapa final'!$AD$11="Baja",'Mapa final'!$AF$11="Leve"),CONCATENATE("R2C",'Mapa final'!$S$11),"")</f>
        <v/>
      </c>
      <c r="T50" s="188" t="str">
        <f>IF(AND('Mapa final'!$AD$11="Baja",'Mapa final'!$AF$11="Leve"),CONCATENATE("R2C",'Mapa final'!$S$11),"")</f>
        <v/>
      </c>
      <c r="U50" s="60" t="str">
        <f>IF(AND('Mapa final'!$AD$11="Baja",'Mapa final'!$AF$11="Leve"),CONCATENATE("R2C",'Mapa final'!$S$11),"")</f>
        <v/>
      </c>
      <c r="V50" s="51" t="str">
        <f>IF(AND('Mapa final'!$AD$11="Alta",'Mapa final'!$AF$11="Leve"),CONCATENATE("R2C",'Mapa final'!$S$11),"")</f>
        <v/>
      </c>
      <c r="W50" s="187" t="str">
        <f>IF(AND('Mapa final'!$AD$11="Alta",'Mapa final'!$AF$11="Leve"),CONCATENATE("R2C",'Mapa final'!$S$11),"")</f>
        <v/>
      </c>
      <c r="X50" s="187" t="str">
        <f>IF(AND('Mapa final'!$AD$11="Alta",'Mapa final'!$AF$11="Leve"),CONCATENATE("R2C",'Mapa final'!$S$11),"")</f>
        <v/>
      </c>
      <c r="Y50" s="187" t="str">
        <f>IF(AND('Mapa final'!$AD$11="Alta",'Mapa final'!$AF$11="Leve"),CONCATENATE("R2C",'Mapa final'!$S$11),"")</f>
        <v/>
      </c>
      <c r="Z50" s="187" t="str">
        <f>IF(AND('Mapa final'!$AD$11="Alta",'Mapa final'!$AF$11="Leve"),CONCATENATE("R2C",'Mapa final'!$S$11),"")</f>
        <v/>
      </c>
      <c r="AA50" s="52" t="str">
        <f>IF(AND('Mapa final'!$AD$11="Alta",'Mapa final'!$AF$11="Leve"),CONCATENATE("R2C",'Mapa final'!$S$11),"")</f>
        <v/>
      </c>
      <c r="AB50" s="38" t="str">
        <f>IF(AND('Mapa final'!$AD$11="Muy Alta",'Mapa final'!$AF$11="Leve"),CONCATENATE("R2C",'Mapa final'!$S$11),"")</f>
        <v/>
      </c>
      <c r="AC50" s="186" t="str">
        <f>IF(AND('Mapa final'!$AD$11="Muy Alta",'Mapa final'!$AF$11="Leve"),CONCATENATE("R2C",'Mapa final'!$S$11),"")</f>
        <v/>
      </c>
      <c r="AD50" s="186" t="str">
        <f>IF(AND('Mapa final'!$AD$11="Muy Alta",'Mapa final'!$AF$11="Leve"),CONCATENATE("R2C",'Mapa final'!$S$11),"")</f>
        <v/>
      </c>
      <c r="AE50" s="186" t="str">
        <f>IF(AND('Mapa final'!$AD$11="Muy Alta",'Mapa final'!$AF$11="Leve"),CONCATENATE("R2C",'Mapa final'!$S$11),"")</f>
        <v/>
      </c>
      <c r="AF50" s="186" t="str">
        <f>IF(AND('Mapa final'!$AD$11="Muy Alta",'Mapa final'!$AF$11="Leve"),CONCATENATE("R2C",'Mapa final'!$S$11),"")</f>
        <v/>
      </c>
      <c r="AG50" s="39" t="str">
        <f>IF(AND('Mapa final'!$AD$11="Muy Alta",'Mapa final'!$AF$11="Leve"),CONCATENATE("R2C",'Mapa final'!$S$11),"")</f>
        <v/>
      </c>
      <c r="AH50" s="40" t="str">
        <f>IF(AND('Mapa final'!$AD$11="Muy Alta",'Mapa final'!$AF$11="Catastrófico"),CONCATENATE("R2C",'Mapa final'!$S$11),"")</f>
        <v/>
      </c>
      <c r="AI50" s="189" t="str">
        <f>IF(AND('Mapa final'!$AD$11="Muy Alta",'Mapa final'!$AF$11="Catastrófico"),CONCATENATE("R2C",'Mapa final'!$S$11),"")</f>
        <v/>
      </c>
      <c r="AJ50" s="189" t="str">
        <f>IF(AND('Mapa final'!$AD$11="Muy Alta",'Mapa final'!$AF$11="Catastrófico"),CONCATENATE("R2C",'Mapa final'!$S$11),"")</f>
        <v/>
      </c>
      <c r="AK50" s="189" t="str">
        <f>IF(AND('Mapa final'!$AD$11="Muy Alta",'Mapa final'!$AF$11="Catastrófico"),CONCATENATE("R2C",'Mapa final'!$S$11),"")</f>
        <v/>
      </c>
      <c r="AL50" s="189" t="str">
        <f>IF(AND('Mapa final'!$AD$11="Muy Alta",'Mapa final'!$AF$11="Catastrófico"),CONCATENATE("R2C",'Mapa final'!$S$11),"")</f>
        <v/>
      </c>
      <c r="AM50" s="41" t="str">
        <f>IF(AND('Mapa final'!$AD$11="Muy Alta",'Mapa final'!$AF$11="Catastrófico"),CONCATENATE("R2C",'Mapa final'!$S$11),"")</f>
        <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 customHeight="1" x14ac:dyDescent="0.25">
      <c r="A51" s="64"/>
      <c r="B51" s="279"/>
      <c r="C51" s="279"/>
      <c r="D51" s="280"/>
      <c r="E51" s="378"/>
      <c r="F51" s="377"/>
      <c r="G51" s="377"/>
      <c r="H51" s="377"/>
      <c r="I51" s="393"/>
      <c r="J51" s="59" t="str">
        <f>IF(AND('Mapa final'!$AD$11="Baja",'Mapa final'!$AF$11="Leve"),CONCATENATE("R2C",'Mapa final'!$S$11),"")</f>
        <v/>
      </c>
      <c r="K51" s="188" t="str">
        <f>IF(AND('Mapa final'!$AD$11="Baja",'Mapa final'!$AF$11="Leve"),CONCATENATE("R2C",'Mapa final'!$S$11),"")</f>
        <v/>
      </c>
      <c r="L51" s="188" t="str">
        <f>IF(AND('Mapa final'!$AD$11="Baja",'Mapa final'!$AF$11="Leve"),CONCATENATE("R2C",'Mapa final'!$S$11),"")</f>
        <v/>
      </c>
      <c r="M51" s="188" t="str">
        <f>IF(AND('Mapa final'!$AD$11="Baja",'Mapa final'!$AF$11="Leve"),CONCATENATE("R2C",'Mapa final'!$S$11),"")</f>
        <v/>
      </c>
      <c r="N51" s="188" t="str">
        <f>IF(AND('Mapa final'!$AD$11="Baja",'Mapa final'!$AF$11="Leve"),CONCATENATE("R2C",'Mapa final'!$S$11),"")</f>
        <v/>
      </c>
      <c r="O51" s="60" t="str">
        <f>IF(AND('Mapa final'!$AD$11="Baja",'Mapa final'!$AF$11="Leve"),CONCATENATE("R2C",'Mapa final'!$S$11),"")</f>
        <v/>
      </c>
      <c r="P51" s="59" t="str">
        <f>IF(AND('Mapa final'!$AD$11="Baja",'Mapa final'!$AF$11="Leve"),CONCATENATE("R2C",'Mapa final'!$S$11),"")</f>
        <v/>
      </c>
      <c r="Q51" s="188" t="str">
        <f>IF(AND('Mapa final'!$AD$11="Baja",'Mapa final'!$AF$11="Leve"),CONCATENATE("R2C",'Mapa final'!$S$11),"")</f>
        <v/>
      </c>
      <c r="R51" s="188" t="str">
        <f>IF(AND('Mapa final'!$AD$11="Baja",'Mapa final'!$AF$11="Leve"),CONCATENATE("R2C",'Mapa final'!$S$11),"")</f>
        <v/>
      </c>
      <c r="S51" s="188" t="str">
        <f>IF(AND('Mapa final'!$AD$11="Baja",'Mapa final'!$AF$11="Leve"),CONCATENATE("R2C",'Mapa final'!$S$11),"")</f>
        <v/>
      </c>
      <c r="T51" s="188" t="str">
        <f>IF(AND('Mapa final'!$AD$11="Baja",'Mapa final'!$AF$11="Leve"),CONCATENATE("R2C",'Mapa final'!$S$11),"")</f>
        <v/>
      </c>
      <c r="U51" s="60" t="str">
        <f>IF(AND('Mapa final'!$AD$11="Baja",'Mapa final'!$AF$11="Leve"),CONCATENATE("R2C",'Mapa final'!$S$11),"")</f>
        <v/>
      </c>
      <c r="V51" s="51" t="str">
        <f>IF(AND('Mapa final'!$AD$11="Alta",'Mapa final'!$AF$11="Leve"),CONCATENATE("R2C",'Mapa final'!$S$11),"")</f>
        <v/>
      </c>
      <c r="W51" s="187" t="str">
        <f>IF(AND('Mapa final'!$AD$11="Alta",'Mapa final'!$AF$11="Leve"),CONCATENATE("R2C",'Mapa final'!$S$11),"")</f>
        <v/>
      </c>
      <c r="X51" s="187" t="str">
        <f>IF(AND('Mapa final'!$AD$11="Alta",'Mapa final'!$AF$11="Leve"),CONCATENATE("R2C",'Mapa final'!$S$11),"")</f>
        <v/>
      </c>
      <c r="Y51" s="187" t="str">
        <f>IF(AND('Mapa final'!$AD$11="Alta",'Mapa final'!$AF$11="Leve"),CONCATENATE("R2C",'Mapa final'!$S$11),"")</f>
        <v/>
      </c>
      <c r="Z51" s="187" t="str">
        <f>IF(AND('Mapa final'!$AD$11="Alta",'Mapa final'!$AF$11="Leve"),CONCATENATE("R2C",'Mapa final'!$S$11),"")</f>
        <v/>
      </c>
      <c r="AA51" s="52" t="str">
        <f>IF(AND('Mapa final'!$AD$11="Alta",'Mapa final'!$AF$11="Leve"),CONCATENATE("R2C",'Mapa final'!$S$11),"")</f>
        <v/>
      </c>
      <c r="AB51" s="38" t="str">
        <f>IF(AND('Mapa final'!$AD$11="Muy Alta",'Mapa final'!$AF$11="Leve"),CONCATENATE("R2C",'Mapa final'!$S$11),"")</f>
        <v/>
      </c>
      <c r="AC51" s="186" t="str">
        <f>IF(AND('Mapa final'!$AD$11="Muy Alta",'Mapa final'!$AF$11="Leve"),CONCATENATE("R2C",'Mapa final'!$S$11),"")</f>
        <v/>
      </c>
      <c r="AD51" s="186" t="str">
        <f>IF(AND('Mapa final'!$AD$11="Muy Alta",'Mapa final'!$AF$11="Leve"),CONCATENATE("R2C",'Mapa final'!$S$11),"")</f>
        <v/>
      </c>
      <c r="AE51" s="186" t="str">
        <f>IF(AND('Mapa final'!$AD$11="Muy Alta",'Mapa final'!$AF$11="Leve"),CONCATENATE("R2C",'Mapa final'!$S$11),"")</f>
        <v/>
      </c>
      <c r="AF51" s="186" t="str">
        <f>IF(AND('Mapa final'!$AD$11="Muy Alta",'Mapa final'!$AF$11="Leve"),CONCATENATE("R2C",'Mapa final'!$S$11),"")</f>
        <v/>
      </c>
      <c r="AG51" s="39" t="str">
        <f>IF(AND('Mapa final'!$AD$11="Muy Alta",'Mapa final'!$AF$11="Leve"),CONCATENATE("R2C",'Mapa final'!$S$11),"")</f>
        <v/>
      </c>
      <c r="AH51" s="40" t="str">
        <f>IF(AND('Mapa final'!$AD$11="Muy Alta",'Mapa final'!$AF$11="Catastrófico"),CONCATENATE("R2C",'Mapa final'!$S$11),"")</f>
        <v/>
      </c>
      <c r="AI51" s="189" t="str">
        <f>IF(AND('Mapa final'!$AD$11="Muy Alta",'Mapa final'!$AF$11="Catastrófico"),CONCATENATE("R2C",'Mapa final'!$S$11),"")</f>
        <v/>
      </c>
      <c r="AJ51" s="189" t="str">
        <f>IF(AND('Mapa final'!$AD$11="Muy Alta",'Mapa final'!$AF$11="Catastrófico"),CONCATENATE("R2C",'Mapa final'!$S$11),"")</f>
        <v/>
      </c>
      <c r="AK51" s="189" t="str">
        <f>IF(AND('Mapa final'!$AD$11="Muy Alta",'Mapa final'!$AF$11="Catastrófico"),CONCATENATE("R2C",'Mapa final'!$S$11),"")</f>
        <v/>
      </c>
      <c r="AL51" s="189" t="str">
        <f>IF(AND('Mapa final'!$AD$11="Muy Alta",'Mapa final'!$AF$11="Catastrófico"),CONCATENATE("R2C",'Mapa final'!$S$11),"")</f>
        <v/>
      </c>
      <c r="AM51" s="41" t="str">
        <f>IF(AND('Mapa final'!$AD$11="Muy Alta",'Mapa final'!$AF$11="Catastrófico"),CONCATENATE("R2C",'Mapa final'!$S$11),"")</f>
        <v/>
      </c>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ht="15" customHeight="1" x14ac:dyDescent="0.25">
      <c r="A52" s="64"/>
      <c r="B52" s="279"/>
      <c r="C52" s="279"/>
      <c r="D52" s="280"/>
      <c r="E52" s="378"/>
      <c r="F52" s="377"/>
      <c r="G52" s="377"/>
      <c r="H52" s="377"/>
      <c r="I52" s="393"/>
      <c r="J52" s="59" t="str">
        <f>IF(AND('Mapa final'!$AD$11="Baja",'Mapa final'!$AF$11="Leve"),CONCATENATE("R2C",'Mapa final'!$S$11),"")</f>
        <v/>
      </c>
      <c r="K52" s="188" t="str">
        <f>IF(AND('Mapa final'!$AD$11="Baja",'Mapa final'!$AF$11="Leve"),CONCATENATE("R2C",'Mapa final'!$S$11),"")</f>
        <v/>
      </c>
      <c r="L52" s="188" t="str">
        <f>IF(AND('Mapa final'!$AD$11="Baja",'Mapa final'!$AF$11="Leve"),CONCATENATE("R2C",'Mapa final'!$S$11),"")</f>
        <v/>
      </c>
      <c r="M52" s="188" t="str">
        <f>IF(AND('Mapa final'!$AD$11="Baja",'Mapa final'!$AF$11="Leve"),CONCATENATE("R2C",'Mapa final'!$S$11),"")</f>
        <v/>
      </c>
      <c r="N52" s="188" t="str">
        <f>IF(AND('Mapa final'!$AD$11="Baja",'Mapa final'!$AF$11="Leve"),CONCATENATE("R2C",'Mapa final'!$S$11),"")</f>
        <v/>
      </c>
      <c r="O52" s="60" t="str">
        <f>IF(AND('Mapa final'!$AD$11="Baja",'Mapa final'!$AF$11="Leve"),CONCATENATE("R2C",'Mapa final'!$S$11),"")</f>
        <v/>
      </c>
      <c r="P52" s="59" t="str">
        <f>IF(AND('Mapa final'!$AD$11="Baja",'Mapa final'!$AF$11="Leve"),CONCATENATE("R2C",'Mapa final'!$S$11),"")</f>
        <v/>
      </c>
      <c r="Q52" s="188" t="str">
        <f>IF(AND('Mapa final'!$AD$11="Baja",'Mapa final'!$AF$11="Leve"),CONCATENATE("R2C",'Mapa final'!$S$11),"")</f>
        <v/>
      </c>
      <c r="R52" s="188" t="str">
        <f>IF(AND('Mapa final'!$AD$11="Baja",'Mapa final'!$AF$11="Leve"),CONCATENATE("R2C",'Mapa final'!$S$11),"")</f>
        <v/>
      </c>
      <c r="S52" s="188" t="str">
        <f>IF(AND('Mapa final'!$AD$11="Baja",'Mapa final'!$AF$11="Leve"),CONCATENATE("R2C",'Mapa final'!$S$11),"")</f>
        <v/>
      </c>
      <c r="T52" s="188" t="str">
        <f>IF(AND('Mapa final'!$AD$11="Baja",'Mapa final'!$AF$11="Leve"),CONCATENATE("R2C",'Mapa final'!$S$11),"")</f>
        <v/>
      </c>
      <c r="U52" s="60" t="str">
        <f>IF(AND('Mapa final'!$AD$11="Baja",'Mapa final'!$AF$11="Leve"),CONCATENATE("R2C",'Mapa final'!$S$11),"")</f>
        <v/>
      </c>
      <c r="V52" s="51" t="str">
        <f>IF(AND('Mapa final'!$AD$11="Alta",'Mapa final'!$AF$11="Leve"),CONCATENATE("R2C",'Mapa final'!$S$11),"")</f>
        <v/>
      </c>
      <c r="W52" s="187" t="str">
        <f>IF(AND('Mapa final'!$AD$11="Alta",'Mapa final'!$AF$11="Leve"),CONCATENATE("R2C",'Mapa final'!$S$11),"")</f>
        <v/>
      </c>
      <c r="X52" s="187" t="str">
        <f>IF(AND('Mapa final'!$AD$11="Alta",'Mapa final'!$AF$11="Leve"),CONCATENATE("R2C",'Mapa final'!$S$11),"")</f>
        <v/>
      </c>
      <c r="Y52" s="187" t="str">
        <f>IF(AND('Mapa final'!$AD$11="Alta",'Mapa final'!$AF$11="Leve"),CONCATENATE("R2C",'Mapa final'!$S$11),"")</f>
        <v/>
      </c>
      <c r="Z52" s="187" t="str">
        <f>IF(AND('Mapa final'!$AD$11="Alta",'Mapa final'!$AF$11="Leve"),CONCATENATE("R2C",'Mapa final'!$S$11),"")</f>
        <v/>
      </c>
      <c r="AA52" s="52" t="str">
        <f>IF(AND('Mapa final'!$AD$11="Alta",'Mapa final'!$AF$11="Leve"),CONCATENATE("R2C",'Mapa final'!$S$11),"")</f>
        <v/>
      </c>
      <c r="AB52" s="38" t="str">
        <f>IF(AND('Mapa final'!$AD$11="Muy Alta",'Mapa final'!$AF$11="Leve"),CONCATENATE("R2C",'Mapa final'!$S$11),"")</f>
        <v/>
      </c>
      <c r="AC52" s="186" t="str">
        <f>IF(AND('Mapa final'!$AD$11="Muy Alta",'Mapa final'!$AF$11="Leve"),CONCATENATE("R2C",'Mapa final'!$S$11),"")</f>
        <v/>
      </c>
      <c r="AD52" s="186" t="str">
        <f>IF(AND('Mapa final'!$AD$11="Muy Alta",'Mapa final'!$AF$11="Leve"),CONCATENATE("R2C",'Mapa final'!$S$11),"")</f>
        <v/>
      </c>
      <c r="AE52" s="186" t="str">
        <f>IF(AND('Mapa final'!$AD$11="Muy Alta",'Mapa final'!$AF$11="Leve"),CONCATENATE("R2C",'Mapa final'!$S$11),"")</f>
        <v/>
      </c>
      <c r="AF52" s="186" t="str">
        <f>IF(AND('Mapa final'!$AD$11="Muy Alta",'Mapa final'!$AF$11="Leve"),CONCATENATE("R2C",'Mapa final'!$S$11),"")</f>
        <v/>
      </c>
      <c r="AG52" s="39" t="str">
        <f>IF(AND('Mapa final'!$AD$11="Muy Alta",'Mapa final'!$AF$11="Leve"),CONCATENATE("R2C",'Mapa final'!$S$11),"")</f>
        <v/>
      </c>
      <c r="AH52" s="40" t="str">
        <f>IF(AND('Mapa final'!$AD$11="Muy Alta",'Mapa final'!$AF$11="Catastrófico"),CONCATENATE("R2C",'Mapa final'!$S$11),"")</f>
        <v/>
      </c>
      <c r="AI52" s="189" t="str">
        <f>IF(AND('Mapa final'!$AD$11="Muy Alta",'Mapa final'!$AF$11="Catastrófico"),CONCATENATE("R2C",'Mapa final'!$S$11),"")</f>
        <v/>
      </c>
      <c r="AJ52" s="189" t="str">
        <f>IF(AND('Mapa final'!$AD$11="Muy Alta",'Mapa final'!$AF$11="Catastrófico"),CONCATENATE("R2C",'Mapa final'!$S$11),"")</f>
        <v/>
      </c>
      <c r="AK52" s="189" t="str">
        <f>IF(AND('Mapa final'!$AD$11="Muy Alta",'Mapa final'!$AF$11="Catastrófico"),CONCATENATE("R2C",'Mapa final'!$S$11),"")</f>
        <v/>
      </c>
      <c r="AL52" s="189" t="str">
        <f>IF(AND('Mapa final'!$AD$11="Muy Alta",'Mapa final'!$AF$11="Catastrófico"),CONCATENATE("R2C",'Mapa final'!$S$11),"")</f>
        <v/>
      </c>
      <c r="AM52" s="41" t="str">
        <f>IF(AND('Mapa final'!$AD$11="Muy Alta",'Mapa final'!$AF$11="Catastrófico"),CONCATENATE("R2C",'Mapa final'!$S$11),"")</f>
        <v/>
      </c>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279"/>
      <c r="C53" s="279"/>
      <c r="D53" s="280"/>
      <c r="E53" s="378"/>
      <c r="F53" s="377"/>
      <c r="G53" s="377"/>
      <c r="H53" s="377"/>
      <c r="I53" s="393"/>
      <c r="J53" s="59" t="str">
        <f>IF(AND('Mapa final'!$AD$11="Baja",'Mapa final'!$AF$11="Leve"),CONCATENATE("R2C",'Mapa final'!$S$11),"")</f>
        <v/>
      </c>
      <c r="K53" s="188" t="str">
        <f>IF(AND('Mapa final'!$AD$11="Baja",'Mapa final'!$AF$11="Leve"),CONCATENATE("R2C",'Mapa final'!$S$11),"")</f>
        <v/>
      </c>
      <c r="L53" s="188" t="str">
        <f>IF(AND('Mapa final'!$AD$11="Baja",'Mapa final'!$AF$11="Leve"),CONCATENATE("R2C",'Mapa final'!$S$11),"")</f>
        <v/>
      </c>
      <c r="M53" s="188" t="str">
        <f>IF(AND('Mapa final'!$AD$11="Baja",'Mapa final'!$AF$11="Leve"),CONCATENATE("R2C",'Mapa final'!$S$11),"")</f>
        <v/>
      </c>
      <c r="N53" s="188" t="str">
        <f>IF(AND('Mapa final'!$AD$11="Baja",'Mapa final'!$AF$11="Leve"),CONCATENATE("R2C",'Mapa final'!$S$11),"")</f>
        <v/>
      </c>
      <c r="O53" s="60" t="str">
        <f>IF(AND('Mapa final'!$AD$11="Baja",'Mapa final'!$AF$11="Leve"),CONCATENATE("R2C",'Mapa final'!$S$11),"")</f>
        <v/>
      </c>
      <c r="P53" s="59" t="str">
        <f>IF(AND('Mapa final'!$AD$11="Baja",'Mapa final'!$AF$11="Leve"),CONCATENATE("R2C",'Mapa final'!$S$11),"")</f>
        <v/>
      </c>
      <c r="Q53" s="188" t="str">
        <f>IF(AND('Mapa final'!$AD$11="Baja",'Mapa final'!$AF$11="Leve"),CONCATENATE("R2C",'Mapa final'!$S$11),"")</f>
        <v/>
      </c>
      <c r="R53" s="188" t="str">
        <f>IF(AND('Mapa final'!$AD$11="Baja",'Mapa final'!$AF$11="Leve"),CONCATENATE("R2C",'Mapa final'!$S$11),"")</f>
        <v/>
      </c>
      <c r="S53" s="188" t="str">
        <f>IF(AND('Mapa final'!$AD$11="Baja",'Mapa final'!$AF$11="Leve"),CONCATENATE("R2C",'Mapa final'!$S$11),"")</f>
        <v/>
      </c>
      <c r="T53" s="188" t="str">
        <f>IF(AND('Mapa final'!$AD$11="Baja",'Mapa final'!$AF$11="Leve"),CONCATENATE("R2C",'Mapa final'!$S$11),"")</f>
        <v/>
      </c>
      <c r="U53" s="60" t="str">
        <f>IF(AND('Mapa final'!$AD$11="Baja",'Mapa final'!$AF$11="Leve"),CONCATENATE("R2C",'Mapa final'!$S$11),"")</f>
        <v/>
      </c>
      <c r="V53" s="51" t="str">
        <f>IF(AND('Mapa final'!$AD$11="Alta",'Mapa final'!$AF$11="Leve"),CONCATENATE("R2C",'Mapa final'!$S$11),"")</f>
        <v/>
      </c>
      <c r="W53" s="187" t="str">
        <f>IF(AND('Mapa final'!$AD$11="Alta",'Mapa final'!$AF$11="Leve"),CONCATENATE("R2C",'Mapa final'!$S$11),"")</f>
        <v/>
      </c>
      <c r="X53" s="187" t="str">
        <f>IF(AND('Mapa final'!$AD$11="Alta",'Mapa final'!$AF$11="Leve"),CONCATENATE("R2C",'Mapa final'!$S$11),"")</f>
        <v/>
      </c>
      <c r="Y53" s="187" t="str">
        <f>IF(AND('Mapa final'!$AD$11="Alta",'Mapa final'!$AF$11="Leve"),CONCATENATE("R2C",'Mapa final'!$S$11),"")</f>
        <v/>
      </c>
      <c r="Z53" s="187" t="str">
        <f>IF(AND('Mapa final'!$AD$11="Alta",'Mapa final'!$AF$11="Leve"),CONCATENATE("R2C",'Mapa final'!$S$11),"")</f>
        <v/>
      </c>
      <c r="AA53" s="52" t="str">
        <f>IF(AND('Mapa final'!$AD$11="Alta",'Mapa final'!$AF$11="Leve"),CONCATENATE("R2C",'Mapa final'!$S$11),"")</f>
        <v/>
      </c>
      <c r="AB53" s="38" t="str">
        <f>IF(AND('Mapa final'!$AD$11="Muy Alta",'Mapa final'!$AF$11="Leve"),CONCATENATE("R2C",'Mapa final'!$S$11),"")</f>
        <v/>
      </c>
      <c r="AC53" s="186" t="str">
        <f>IF(AND('Mapa final'!$AD$11="Muy Alta",'Mapa final'!$AF$11="Leve"),CONCATENATE("R2C",'Mapa final'!$S$11),"")</f>
        <v/>
      </c>
      <c r="AD53" s="186" t="str">
        <f>IF(AND('Mapa final'!$AD$11="Muy Alta",'Mapa final'!$AF$11="Leve"),CONCATENATE("R2C",'Mapa final'!$S$11),"")</f>
        <v/>
      </c>
      <c r="AE53" s="186" t="str">
        <f>IF(AND('Mapa final'!$AD$11="Muy Alta",'Mapa final'!$AF$11="Leve"),CONCATENATE("R2C",'Mapa final'!$S$11),"")</f>
        <v/>
      </c>
      <c r="AF53" s="186" t="str">
        <f>IF(AND('Mapa final'!$AD$11="Muy Alta",'Mapa final'!$AF$11="Leve"),CONCATENATE("R2C",'Mapa final'!$S$11),"")</f>
        <v/>
      </c>
      <c r="AG53" s="39" t="str">
        <f>IF(AND('Mapa final'!$AD$11="Muy Alta",'Mapa final'!$AF$11="Leve"),CONCATENATE("R2C",'Mapa final'!$S$11),"")</f>
        <v/>
      </c>
      <c r="AH53" s="40" t="str">
        <f>IF(AND('Mapa final'!$AD$11="Muy Alta",'Mapa final'!$AF$11="Catastrófico"),CONCATENATE("R2C",'Mapa final'!$S$11),"")</f>
        <v/>
      </c>
      <c r="AI53" s="189" t="str">
        <f>IF(AND('Mapa final'!$AD$11="Muy Alta",'Mapa final'!$AF$11="Catastrófico"),CONCATENATE("R2C",'Mapa final'!$S$11),"")</f>
        <v/>
      </c>
      <c r="AJ53" s="189" t="str">
        <f>IF(AND('Mapa final'!$AD$11="Muy Alta",'Mapa final'!$AF$11="Catastrófico"),CONCATENATE("R2C",'Mapa final'!$S$11),"")</f>
        <v/>
      </c>
      <c r="AK53" s="189" t="str">
        <f>IF(AND('Mapa final'!$AD$11="Muy Alta",'Mapa final'!$AF$11="Catastrófico"),CONCATENATE("R2C",'Mapa final'!$S$11),"")</f>
        <v/>
      </c>
      <c r="AL53" s="189" t="str">
        <f>IF(AND('Mapa final'!$AD$11="Muy Alta",'Mapa final'!$AF$11="Catastrófico"),CONCATENATE("R2C",'Mapa final'!$S$11),"")</f>
        <v/>
      </c>
      <c r="AM53" s="41" t="str">
        <f>IF(AND('Mapa final'!$AD$11="Muy Alta",'Mapa final'!$AF$11="Catastrófico"),CONCATENATE("R2C",'Mapa final'!$S$11),"")</f>
        <v/>
      </c>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279"/>
      <c r="C54" s="279"/>
      <c r="D54" s="280"/>
      <c r="E54" s="378"/>
      <c r="F54" s="377"/>
      <c r="G54" s="377"/>
      <c r="H54" s="377"/>
      <c r="I54" s="393"/>
      <c r="J54" s="59" t="str">
        <f>IF(AND('Mapa final'!$AD$11="Baja",'Mapa final'!$AF$11="Leve"),CONCATENATE("R2C",'Mapa final'!$S$11),"")</f>
        <v/>
      </c>
      <c r="K54" s="188" t="str">
        <f>IF(AND('Mapa final'!$AD$11="Baja",'Mapa final'!$AF$11="Leve"),CONCATENATE("R2C",'Mapa final'!$S$11),"")</f>
        <v/>
      </c>
      <c r="L54" s="188" t="str">
        <f>IF(AND('Mapa final'!$AD$11="Baja",'Mapa final'!$AF$11="Leve"),CONCATENATE("R2C",'Mapa final'!$S$11),"")</f>
        <v/>
      </c>
      <c r="M54" s="188" t="str">
        <f>IF(AND('Mapa final'!$AD$11="Baja",'Mapa final'!$AF$11="Leve"),CONCATENATE("R2C",'Mapa final'!$S$11),"")</f>
        <v/>
      </c>
      <c r="N54" s="188" t="str">
        <f>IF(AND('Mapa final'!$AD$11="Baja",'Mapa final'!$AF$11="Leve"),CONCATENATE("R2C",'Mapa final'!$S$11),"")</f>
        <v/>
      </c>
      <c r="O54" s="60" t="str">
        <f>IF(AND('Mapa final'!$AD$11="Baja",'Mapa final'!$AF$11="Leve"),CONCATENATE("R2C",'Mapa final'!$S$11),"")</f>
        <v/>
      </c>
      <c r="P54" s="59" t="str">
        <f>IF(AND('Mapa final'!$AD$11="Baja",'Mapa final'!$AF$11="Leve"),CONCATENATE("R2C",'Mapa final'!$S$11),"")</f>
        <v/>
      </c>
      <c r="Q54" s="188" t="str">
        <f>IF(AND('Mapa final'!$AD$11="Baja",'Mapa final'!$AF$11="Leve"),CONCATENATE("R2C",'Mapa final'!$S$11),"")</f>
        <v/>
      </c>
      <c r="R54" s="188" t="str">
        <f>IF(AND('Mapa final'!$AD$11="Baja",'Mapa final'!$AF$11="Leve"),CONCATENATE("R2C",'Mapa final'!$S$11),"")</f>
        <v/>
      </c>
      <c r="S54" s="188" t="str">
        <f>IF(AND('Mapa final'!$AD$11="Baja",'Mapa final'!$AF$11="Leve"),CONCATENATE("R2C",'Mapa final'!$S$11),"")</f>
        <v/>
      </c>
      <c r="T54" s="188" t="str">
        <f>IF(AND('Mapa final'!$AD$11="Baja",'Mapa final'!$AF$11="Leve"),CONCATENATE("R2C",'Mapa final'!$S$11),"")</f>
        <v/>
      </c>
      <c r="U54" s="60" t="str">
        <f>IF(AND('Mapa final'!$AD$11="Baja",'Mapa final'!$AF$11="Leve"),CONCATENATE("R2C",'Mapa final'!$S$11),"")</f>
        <v/>
      </c>
      <c r="V54" s="51" t="str">
        <f>IF(AND('Mapa final'!$AD$11="Alta",'Mapa final'!$AF$11="Leve"),CONCATENATE("R2C",'Mapa final'!$S$11),"")</f>
        <v/>
      </c>
      <c r="W54" s="187" t="str">
        <f>IF(AND('Mapa final'!$AD$11="Alta",'Mapa final'!$AF$11="Leve"),CONCATENATE("R2C",'Mapa final'!$S$11),"")</f>
        <v/>
      </c>
      <c r="X54" s="187" t="str">
        <f>IF(AND('Mapa final'!$AD$11="Alta",'Mapa final'!$AF$11="Leve"),CONCATENATE("R2C",'Mapa final'!$S$11),"")</f>
        <v/>
      </c>
      <c r="Y54" s="187" t="str">
        <f>IF(AND('Mapa final'!$AD$11="Alta",'Mapa final'!$AF$11="Leve"),CONCATENATE("R2C",'Mapa final'!$S$11),"")</f>
        <v/>
      </c>
      <c r="Z54" s="187" t="str">
        <f>IF(AND('Mapa final'!$AD$11="Alta",'Mapa final'!$AF$11="Leve"),CONCATENATE("R2C",'Mapa final'!$S$11),"")</f>
        <v/>
      </c>
      <c r="AA54" s="52" t="str">
        <f>IF(AND('Mapa final'!$AD$11="Alta",'Mapa final'!$AF$11="Leve"),CONCATENATE("R2C",'Mapa final'!$S$11),"")</f>
        <v/>
      </c>
      <c r="AB54" s="38" t="str">
        <f>IF(AND('Mapa final'!$AD$11="Muy Alta",'Mapa final'!$AF$11="Leve"),CONCATENATE("R2C",'Mapa final'!$S$11),"")</f>
        <v/>
      </c>
      <c r="AC54" s="186" t="str">
        <f>IF(AND('Mapa final'!$AD$11="Muy Alta",'Mapa final'!$AF$11="Leve"),CONCATENATE("R2C",'Mapa final'!$S$11),"")</f>
        <v/>
      </c>
      <c r="AD54" s="186" t="str">
        <f>IF(AND('Mapa final'!$AD$11="Muy Alta",'Mapa final'!$AF$11="Leve"),CONCATENATE("R2C",'Mapa final'!$S$11),"")</f>
        <v/>
      </c>
      <c r="AE54" s="186" t="str">
        <f>IF(AND('Mapa final'!$AD$11="Muy Alta",'Mapa final'!$AF$11="Leve"),CONCATENATE("R2C",'Mapa final'!$S$11),"")</f>
        <v/>
      </c>
      <c r="AF54" s="186" t="str">
        <f>IF(AND('Mapa final'!$AD$11="Muy Alta",'Mapa final'!$AF$11="Leve"),CONCATENATE("R2C",'Mapa final'!$S$11),"")</f>
        <v/>
      </c>
      <c r="AG54" s="39" t="str">
        <f>IF(AND('Mapa final'!$AD$11="Muy Alta",'Mapa final'!$AF$11="Leve"),CONCATENATE("R2C",'Mapa final'!$S$11),"")</f>
        <v/>
      </c>
      <c r="AH54" s="40" t="str">
        <f>IF(AND('Mapa final'!$AD$11="Muy Alta",'Mapa final'!$AF$11="Catastrófico"),CONCATENATE("R2C",'Mapa final'!$S$11),"")</f>
        <v/>
      </c>
      <c r="AI54" s="189" t="str">
        <f>IF(AND('Mapa final'!$AD$11="Muy Alta",'Mapa final'!$AF$11="Catastrófico"),CONCATENATE("R2C",'Mapa final'!$S$11),"")</f>
        <v/>
      </c>
      <c r="AJ54" s="189" t="str">
        <f>IF(AND('Mapa final'!$AD$11="Muy Alta",'Mapa final'!$AF$11="Catastrófico"),CONCATENATE("R2C",'Mapa final'!$S$11),"")</f>
        <v/>
      </c>
      <c r="AK54" s="189" t="str">
        <f>IF(AND('Mapa final'!$AD$11="Muy Alta",'Mapa final'!$AF$11="Catastrófico"),CONCATENATE("R2C",'Mapa final'!$S$11),"")</f>
        <v/>
      </c>
      <c r="AL54" s="189" t="str">
        <f>IF(AND('Mapa final'!$AD$11="Muy Alta",'Mapa final'!$AF$11="Catastrófico"),CONCATENATE("R2C",'Mapa final'!$S$11),"")</f>
        <v/>
      </c>
      <c r="AM54" s="41" t="str">
        <f>IF(AND('Mapa final'!$AD$11="Muy Alta",'Mapa final'!$AF$11="Catastrófico"),CONCATENATE("R2C",'Mapa final'!$S$11),"")</f>
        <v/>
      </c>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ht="15.75" customHeight="1" thickBot="1" x14ac:dyDescent="0.3">
      <c r="A55" s="64"/>
      <c r="B55" s="279"/>
      <c r="C55" s="279"/>
      <c r="D55" s="280"/>
      <c r="E55" s="379"/>
      <c r="F55" s="380"/>
      <c r="G55" s="380"/>
      <c r="H55" s="380"/>
      <c r="I55" s="394"/>
      <c r="J55" s="61" t="str">
        <f>IF(AND('Mapa final'!$AD$11="Baja",'Mapa final'!$AF$11="Leve"),CONCATENATE("R2C",'Mapa final'!$S$11),"")</f>
        <v/>
      </c>
      <c r="K55" s="62" t="str">
        <f>IF(AND('Mapa final'!$AD$11="Baja",'Mapa final'!$AF$11="Leve"),CONCATENATE("R2C",'Mapa final'!$S$11),"")</f>
        <v/>
      </c>
      <c r="L55" s="62" t="str">
        <f>IF(AND('Mapa final'!$AD$11="Baja",'Mapa final'!$AF$11="Leve"),CONCATENATE("R2C",'Mapa final'!$S$11),"")</f>
        <v/>
      </c>
      <c r="M55" s="62" t="str">
        <f>IF(AND('Mapa final'!$AD$11="Baja",'Mapa final'!$AF$11="Leve"),CONCATENATE("R2C",'Mapa final'!$S$11),"")</f>
        <v/>
      </c>
      <c r="N55" s="62" t="str">
        <f>IF(AND('Mapa final'!$AD$11="Baja",'Mapa final'!$AF$11="Leve"),CONCATENATE("R2C",'Mapa final'!$S$11),"")</f>
        <v/>
      </c>
      <c r="O55" s="63" t="str">
        <f>IF(AND('Mapa final'!$AD$11="Baja",'Mapa final'!$AF$11="Leve"),CONCATENATE("R2C",'Mapa final'!$S$11),"")</f>
        <v/>
      </c>
      <c r="P55" s="61" t="str">
        <f>IF(AND('Mapa final'!$AD$11="Baja",'Mapa final'!$AF$11="Leve"),CONCATENATE("R2C",'Mapa final'!$S$11),"")</f>
        <v/>
      </c>
      <c r="Q55" s="62" t="str">
        <f>IF(AND('Mapa final'!$AD$11="Baja",'Mapa final'!$AF$11="Leve"),CONCATENATE("R2C",'Mapa final'!$S$11),"")</f>
        <v/>
      </c>
      <c r="R55" s="62" t="str">
        <f>IF(AND('Mapa final'!$AD$11="Baja",'Mapa final'!$AF$11="Leve"),CONCATENATE("R2C",'Mapa final'!$S$11),"")</f>
        <v/>
      </c>
      <c r="S55" s="62" t="str">
        <f>IF(AND('Mapa final'!$AD$11="Baja",'Mapa final'!$AF$11="Leve"),CONCATENATE("R2C",'Mapa final'!$S$11),"")</f>
        <v/>
      </c>
      <c r="T55" s="62" t="str">
        <f>IF(AND('Mapa final'!$AD$11="Baja",'Mapa final'!$AF$11="Leve"),CONCATENATE("R2C",'Mapa final'!$S$11),"")</f>
        <v/>
      </c>
      <c r="U55" s="63" t="str">
        <f>IF(AND('Mapa final'!$AD$11="Baja",'Mapa final'!$AF$11="Leve"),CONCATENATE("R2C",'Mapa final'!$S$11),"")</f>
        <v/>
      </c>
      <c r="V55" s="53" t="str">
        <f>IF(AND('Mapa final'!$AD$11="Alta",'Mapa final'!$AF$11="Leve"),CONCATENATE("R2C",'Mapa final'!$S$11),"")</f>
        <v/>
      </c>
      <c r="W55" s="54" t="str">
        <f>IF(AND('Mapa final'!$AD$11="Alta",'Mapa final'!$AF$11="Leve"),CONCATENATE("R2C",'Mapa final'!$S$11),"")</f>
        <v/>
      </c>
      <c r="X55" s="54" t="str">
        <f>IF(AND('Mapa final'!$AD$11="Alta",'Mapa final'!$AF$11="Leve"),CONCATENATE("R2C",'Mapa final'!$S$11),"")</f>
        <v/>
      </c>
      <c r="Y55" s="54" t="str">
        <f>IF(AND('Mapa final'!$AD$11="Alta",'Mapa final'!$AF$11="Leve"),CONCATENATE("R2C",'Mapa final'!$S$11),"")</f>
        <v/>
      </c>
      <c r="Z55" s="54" t="str">
        <f>IF(AND('Mapa final'!$AD$11="Alta",'Mapa final'!$AF$11="Leve"),CONCATENATE("R2C",'Mapa final'!$S$11),"")</f>
        <v/>
      </c>
      <c r="AA55" s="55" t="str">
        <f>IF(AND('Mapa final'!$AD$11="Alta",'Mapa final'!$AF$11="Leve"),CONCATENATE("R2C",'Mapa final'!$S$11),"")</f>
        <v/>
      </c>
      <c r="AB55" s="42" t="str">
        <f>IF(AND('Mapa final'!$AD$11="Muy Alta",'Mapa final'!$AF$11="Leve"),CONCATENATE("R2C",'Mapa final'!$S$11),"")</f>
        <v/>
      </c>
      <c r="AC55" s="43" t="str">
        <f>IF(AND('Mapa final'!$AD$11="Muy Alta",'Mapa final'!$AF$11="Leve"),CONCATENATE("R2C",'Mapa final'!$S$11),"")</f>
        <v/>
      </c>
      <c r="AD55" s="43" t="str">
        <f>IF(AND('Mapa final'!$AD$11="Muy Alta",'Mapa final'!$AF$11="Leve"),CONCATENATE("R2C",'Mapa final'!$S$11),"")</f>
        <v/>
      </c>
      <c r="AE55" s="43" t="str">
        <f>IF(AND('Mapa final'!$AD$11="Muy Alta",'Mapa final'!$AF$11="Leve"),CONCATENATE("R2C",'Mapa final'!$S$11),"")</f>
        <v/>
      </c>
      <c r="AF55" s="43" t="str">
        <f>IF(AND('Mapa final'!$AD$11="Muy Alta",'Mapa final'!$AF$11="Leve"),CONCATENATE("R2C",'Mapa final'!$S$11),"")</f>
        <v/>
      </c>
      <c r="AG55" s="44" t="str">
        <f>IF(AND('Mapa final'!$AD$11="Muy Alta",'Mapa final'!$AF$11="Leve"),CONCATENATE("R2C",'Mapa final'!$S$11),"")</f>
        <v/>
      </c>
      <c r="AH55" s="45" t="str">
        <f>IF(AND('Mapa final'!$AD$11="Muy Alta",'Mapa final'!$AF$11="Catastrófico"),CONCATENATE("R2C",'Mapa final'!$S$11),"")</f>
        <v/>
      </c>
      <c r="AI55" s="46" t="str">
        <f>IF(AND('Mapa final'!$AD$11="Muy Alta",'Mapa final'!$AF$11="Catastrófico"),CONCATENATE("R2C",'Mapa final'!$S$11),"")</f>
        <v/>
      </c>
      <c r="AJ55" s="46" t="str">
        <f>IF(AND('Mapa final'!$AD$11="Muy Alta",'Mapa final'!$AF$11="Catastrófico"),CONCATENATE("R2C",'Mapa final'!$S$11),"")</f>
        <v/>
      </c>
      <c r="AK55" s="46" t="str">
        <f>IF(AND('Mapa final'!$AD$11="Muy Alta",'Mapa final'!$AF$11="Catastrófico"),CONCATENATE("R2C",'Mapa final'!$S$11),"")</f>
        <v/>
      </c>
      <c r="AL55" s="46" t="str">
        <f>IF(AND('Mapa final'!$AD$11="Muy Alta",'Mapa final'!$AF$11="Catastrófico"),CONCATENATE("R2C",'Mapa final'!$S$11),"")</f>
        <v/>
      </c>
      <c r="AM55" s="47" t="str">
        <f>IF(AND('Mapa final'!$AD$11="Muy Alta",'Mapa final'!$AF$11="Catastrófico"),CONCATENATE("R2C",'Mapa final'!$S$11),"")</f>
        <v/>
      </c>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374" t="s">
        <v>111</v>
      </c>
      <c r="K56" s="375"/>
      <c r="L56" s="375"/>
      <c r="M56" s="375"/>
      <c r="N56" s="375"/>
      <c r="O56" s="392"/>
      <c r="P56" s="374" t="s">
        <v>110</v>
      </c>
      <c r="Q56" s="375"/>
      <c r="R56" s="375"/>
      <c r="S56" s="375"/>
      <c r="T56" s="375"/>
      <c r="U56" s="392"/>
      <c r="V56" s="374" t="s">
        <v>109</v>
      </c>
      <c r="W56" s="375"/>
      <c r="X56" s="375"/>
      <c r="Y56" s="375"/>
      <c r="Z56" s="375"/>
      <c r="AA56" s="392"/>
      <c r="AB56" s="374" t="s">
        <v>108</v>
      </c>
      <c r="AC56" s="413"/>
      <c r="AD56" s="375"/>
      <c r="AE56" s="375"/>
      <c r="AF56" s="375"/>
      <c r="AG56" s="392"/>
      <c r="AH56" s="374" t="s">
        <v>107</v>
      </c>
      <c r="AI56" s="375"/>
      <c r="AJ56" s="375"/>
      <c r="AK56" s="375"/>
      <c r="AL56" s="375"/>
      <c r="AM56" s="392"/>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378"/>
      <c r="K57" s="377"/>
      <c r="L57" s="377"/>
      <c r="M57" s="377"/>
      <c r="N57" s="377"/>
      <c r="O57" s="393"/>
      <c r="P57" s="378"/>
      <c r="Q57" s="377"/>
      <c r="R57" s="377"/>
      <c r="S57" s="377"/>
      <c r="T57" s="377"/>
      <c r="U57" s="393"/>
      <c r="V57" s="378"/>
      <c r="W57" s="377"/>
      <c r="X57" s="377"/>
      <c r="Y57" s="377"/>
      <c r="Z57" s="377"/>
      <c r="AA57" s="393"/>
      <c r="AB57" s="378"/>
      <c r="AC57" s="377"/>
      <c r="AD57" s="377"/>
      <c r="AE57" s="377"/>
      <c r="AF57" s="377"/>
      <c r="AG57" s="393"/>
      <c r="AH57" s="378"/>
      <c r="AI57" s="377"/>
      <c r="AJ57" s="377"/>
      <c r="AK57" s="377"/>
      <c r="AL57" s="377"/>
      <c r="AM57" s="393"/>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378"/>
      <c r="K58" s="377"/>
      <c r="L58" s="377"/>
      <c r="M58" s="377"/>
      <c r="N58" s="377"/>
      <c r="O58" s="393"/>
      <c r="P58" s="378"/>
      <c r="Q58" s="377"/>
      <c r="R58" s="377"/>
      <c r="S58" s="377"/>
      <c r="T58" s="377"/>
      <c r="U58" s="393"/>
      <c r="V58" s="378"/>
      <c r="W58" s="377"/>
      <c r="X58" s="377"/>
      <c r="Y58" s="377"/>
      <c r="Z58" s="377"/>
      <c r="AA58" s="393"/>
      <c r="AB58" s="378"/>
      <c r="AC58" s="377"/>
      <c r="AD58" s="377"/>
      <c r="AE58" s="377"/>
      <c r="AF58" s="377"/>
      <c r="AG58" s="393"/>
      <c r="AH58" s="378"/>
      <c r="AI58" s="377"/>
      <c r="AJ58" s="377"/>
      <c r="AK58" s="377"/>
      <c r="AL58" s="377"/>
      <c r="AM58" s="393"/>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378"/>
      <c r="K59" s="377"/>
      <c r="L59" s="377"/>
      <c r="M59" s="377"/>
      <c r="N59" s="377"/>
      <c r="O59" s="393"/>
      <c r="P59" s="378"/>
      <c r="Q59" s="377"/>
      <c r="R59" s="377"/>
      <c r="S59" s="377"/>
      <c r="T59" s="377"/>
      <c r="U59" s="393"/>
      <c r="V59" s="378"/>
      <c r="W59" s="377"/>
      <c r="X59" s="377"/>
      <c r="Y59" s="377"/>
      <c r="Z59" s="377"/>
      <c r="AA59" s="393"/>
      <c r="AB59" s="378"/>
      <c r="AC59" s="377"/>
      <c r="AD59" s="377"/>
      <c r="AE59" s="377"/>
      <c r="AF59" s="377"/>
      <c r="AG59" s="393"/>
      <c r="AH59" s="378"/>
      <c r="AI59" s="377"/>
      <c r="AJ59" s="377"/>
      <c r="AK59" s="377"/>
      <c r="AL59" s="377"/>
      <c r="AM59" s="393"/>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378"/>
      <c r="K60" s="377"/>
      <c r="L60" s="377"/>
      <c r="M60" s="377"/>
      <c r="N60" s="377"/>
      <c r="O60" s="393"/>
      <c r="P60" s="378"/>
      <c r="Q60" s="377"/>
      <c r="R60" s="377"/>
      <c r="S60" s="377"/>
      <c r="T60" s="377"/>
      <c r="U60" s="393"/>
      <c r="V60" s="378"/>
      <c r="W60" s="377"/>
      <c r="X60" s="377"/>
      <c r="Y60" s="377"/>
      <c r="Z60" s="377"/>
      <c r="AA60" s="393"/>
      <c r="AB60" s="378"/>
      <c r="AC60" s="377"/>
      <c r="AD60" s="377"/>
      <c r="AE60" s="377"/>
      <c r="AF60" s="377"/>
      <c r="AG60" s="393"/>
      <c r="AH60" s="378"/>
      <c r="AI60" s="377"/>
      <c r="AJ60" s="377"/>
      <c r="AK60" s="377"/>
      <c r="AL60" s="377"/>
      <c r="AM60" s="393"/>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ht="15.75" thickBot="1" x14ac:dyDescent="0.3">
      <c r="A61" s="64"/>
      <c r="B61" s="64"/>
      <c r="C61" s="64"/>
      <c r="D61" s="64"/>
      <c r="E61" s="64"/>
      <c r="F61" s="64"/>
      <c r="G61" s="64"/>
      <c r="H61" s="64"/>
      <c r="I61" s="64"/>
      <c r="J61" s="379"/>
      <c r="K61" s="380"/>
      <c r="L61" s="380"/>
      <c r="M61" s="380"/>
      <c r="N61" s="380"/>
      <c r="O61" s="394"/>
      <c r="P61" s="379"/>
      <c r="Q61" s="380"/>
      <c r="R61" s="380"/>
      <c r="S61" s="380"/>
      <c r="T61" s="380"/>
      <c r="U61" s="394"/>
      <c r="V61" s="379"/>
      <c r="W61" s="380"/>
      <c r="X61" s="380"/>
      <c r="Y61" s="380"/>
      <c r="Z61" s="380"/>
      <c r="AA61" s="394"/>
      <c r="AB61" s="379"/>
      <c r="AC61" s="380"/>
      <c r="AD61" s="380"/>
      <c r="AE61" s="380"/>
      <c r="AF61" s="380"/>
      <c r="AG61" s="394"/>
      <c r="AH61" s="379"/>
      <c r="AI61" s="380"/>
      <c r="AJ61" s="380"/>
      <c r="AK61" s="380"/>
      <c r="AL61" s="380"/>
      <c r="AM61" s="39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row>
    <row r="63" spans="1:80" ht="15" customHeight="1" x14ac:dyDescent="0.25">
      <c r="A63" s="6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4"/>
      <c r="AV63" s="64"/>
      <c r="AW63" s="64"/>
      <c r="AX63" s="64"/>
      <c r="AY63" s="64"/>
      <c r="AZ63" s="64"/>
      <c r="BA63" s="64"/>
      <c r="BB63" s="64"/>
      <c r="BC63" s="64"/>
      <c r="BD63" s="64"/>
      <c r="BE63" s="64"/>
      <c r="BF63" s="64"/>
      <c r="BG63" s="64"/>
      <c r="BH63" s="64"/>
    </row>
    <row r="64" spans="1:80" ht="15" customHeight="1" x14ac:dyDescent="0.25">
      <c r="A64" s="64"/>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4"/>
      <c r="AV64" s="64"/>
      <c r="AW64" s="64"/>
      <c r="AX64" s="64"/>
      <c r="AY64" s="64"/>
      <c r="AZ64" s="64"/>
      <c r="BA64" s="64"/>
      <c r="BB64" s="64"/>
      <c r="BC64" s="64"/>
      <c r="BD64" s="64"/>
      <c r="BE64" s="64"/>
      <c r="BF64" s="64"/>
      <c r="BG64" s="64"/>
      <c r="BH64" s="64"/>
    </row>
    <row r="65" spans="1:6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row>
    <row r="66" spans="1:6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row>
    <row r="67" spans="1:6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row>
    <row r="68" spans="1:6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row>
    <row r="69" spans="1:6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row>
    <row r="70" spans="1:6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row>
    <row r="71" spans="1:6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row>
    <row r="72" spans="1:6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row>
    <row r="73" spans="1:6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row>
    <row r="74" spans="1:6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row>
    <row r="75" spans="1:6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row>
    <row r="76" spans="1:6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row>
    <row r="77" spans="1:6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row>
    <row r="78" spans="1:6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row>
    <row r="79" spans="1:6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row>
    <row r="80" spans="1:6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row>
    <row r="81" spans="1:60"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row>
    <row r="82" spans="1:60"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row>
    <row r="83" spans="1:60"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row>
    <row r="84" spans="1:60"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row>
    <row r="85" spans="1:60"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row>
    <row r="86" spans="1:60"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row>
    <row r="87" spans="1:60"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row>
    <row r="88" spans="1:60"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1:60"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row r="90" spans="1:60"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row>
    <row r="91" spans="1:60"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row>
    <row r="92" spans="1:60"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row>
    <row r="93" spans="1:60"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row>
    <row r="94" spans="1:60"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row>
    <row r="95" spans="1:60"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row>
    <row r="96" spans="1:60"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row>
    <row r="97" spans="1:60"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row>
    <row r="98" spans="1:60"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row>
    <row r="99" spans="1:60"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row>
    <row r="100" spans="1:60"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row>
    <row r="101" spans="1:60"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row>
    <row r="102" spans="1:60"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row>
    <row r="103" spans="1:60"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row>
    <row r="104" spans="1:60"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row>
    <row r="105" spans="1:60"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row>
    <row r="106" spans="1:60"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row>
    <row r="107" spans="1:60"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row>
    <row r="108" spans="1:60"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row>
    <row r="109" spans="1:60"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row>
    <row r="110" spans="1:60"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row>
    <row r="111" spans="1:60"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row>
    <row r="112" spans="1:60"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row>
    <row r="113" spans="1:60"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row>
    <row r="114" spans="1:60"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row>
    <row r="115" spans="1:60"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row>
    <row r="116" spans="1:60"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row>
    <row r="118" spans="1:60"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row>
    <row r="119" spans="1:60"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row>
    <row r="120" spans="1:60"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row>
    <row r="121" spans="1:60"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row>
    <row r="122" spans="1:60"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row>
    <row r="123" spans="1:60"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row>
    <row r="124" spans="1:60"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row>
    <row r="125" spans="1:60"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row>
    <row r="126" spans="1:60"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row>
    <row r="127" spans="1:60"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row>
    <row r="128" spans="1:60"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row>
    <row r="129" spans="1:60"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row>
    <row r="130" spans="1:60"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row>
    <row r="131" spans="1:60"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row>
    <row r="132" spans="1:60"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row>
    <row r="133" spans="1:60"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row>
    <row r="134" spans="1:60"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row>
    <row r="135" spans="1:60"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row>
    <row r="136" spans="1:60"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row>
    <row r="137" spans="1:60"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row>
    <row r="138" spans="1:60"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row>
    <row r="139" spans="1:60"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row>
    <row r="140" spans="1:60"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row>
    <row r="141" spans="1:60"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row>
    <row r="142" spans="1:60"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row>
    <row r="143" spans="1:60"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row>
    <row r="144" spans="1:60"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c r="BG144" s="64"/>
      <c r="BH144" s="64"/>
    </row>
    <row r="145" spans="1:60"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c r="BG145" s="64"/>
      <c r="BH145" s="64"/>
    </row>
    <row r="146" spans="1:60"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c r="BG146" s="64"/>
      <c r="BH146" s="64"/>
    </row>
    <row r="147" spans="1:60"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64"/>
    </row>
    <row r="148" spans="1:60"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row>
    <row r="149" spans="1:60"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row>
    <row r="150" spans="1:60"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64"/>
    </row>
    <row r="151" spans="1:60"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row>
    <row r="152" spans="1:60"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row>
    <row r="153" spans="1:60"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row>
    <row r="154" spans="1:60"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row>
    <row r="155" spans="1:60"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row>
    <row r="156" spans="1:60"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row>
    <row r="157" spans="1:60"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row>
    <row r="158" spans="1:60"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row>
    <row r="159" spans="1:60"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row>
    <row r="160" spans="1:60"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row>
    <row r="161" spans="1:60"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row>
    <row r="162" spans="1:60"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row>
    <row r="163" spans="1:60"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row>
    <row r="164" spans="1:60"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row>
    <row r="165" spans="1:60"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row>
    <row r="166" spans="1:60"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row>
    <row r="167" spans="1:60"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row>
    <row r="168" spans="1:60"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row>
    <row r="169" spans="1:60"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row>
    <row r="170" spans="1:60"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row>
    <row r="171" spans="1:60"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row>
    <row r="172" spans="1:60"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row>
    <row r="173" spans="1:60"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row>
    <row r="174" spans="1:60"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64"/>
    </row>
    <row r="175" spans="1:60"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64"/>
    </row>
    <row r="176" spans="1:60"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row>
    <row r="177" spans="1:60"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c r="BG177" s="64"/>
      <c r="BH177" s="64"/>
    </row>
    <row r="178" spans="1:60"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c r="BG178" s="64"/>
      <c r="BH178" s="64"/>
    </row>
    <row r="179" spans="1:60"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row>
    <row r="180" spans="1:60"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c r="BG180" s="64"/>
      <c r="BH180" s="64"/>
    </row>
    <row r="181" spans="1:60"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64"/>
    </row>
    <row r="182" spans="1:60"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c r="BG182" s="64"/>
      <c r="BH182" s="64"/>
    </row>
    <row r="183" spans="1:60"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c r="BG183" s="64"/>
      <c r="BH183" s="64"/>
    </row>
    <row r="184" spans="1:60"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row>
    <row r="185" spans="1:60"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row>
    <row r="186" spans="1:60"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row>
    <row r="187" spans="1:60"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row>
    <row r="188" spans="1:60"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row>
    <row r="189" spans="1:60"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row>
    <row r="190" spans="1:60"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64"/>
    </row>
    <row r="191" spans="1:60" x14ac:dyDescent="0.25">
      <c r="A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64"/>
    </row>
    <row r="192" spans="1:60" x14ac:dyDescent="0.25">
      <c r="A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row>
    <row r="193" spans="1:60" x14ac:dyDescent="0.25">
      <c r="A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row>
    <row r="194" spans="1:60" x14ac:dyDescent="0.25">
      <c r="A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64"/>
    </row>
    <row r="195" spans="1:60" x14ac:dyDescent="0.25">
      <c r="A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64"/>
    </row>
    <row r="196" spans="1:60" x14ac:dyDescent="0.25">
      <c r="A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64"/>
    </row>
    <row r="197" spans="1:60" x14ac:dyDescent="0.25">
      <c r="A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row>
    <row r="198" spans="1:60" x14ac:dyDescent="0.25">
      <c r="A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64"/>
    </row>
    <row r="199" spans="1:60" x14ac:dyDescent="0.25">
      <c r="A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row>
    <row r="200" spans="1:60" x14ac:dyDescent="0.25">
      <c r="A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row>
    <row r="201" spans="1:60" x14ac:dyDescent="0.25">
      <c r="A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row>
    <row r="202" spans="1:60" x14ac:dyDescent="0.25">
      <c r="A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row>
    <row r="203" spans="1:60" x14ac:dyDescent="0.25">
      <c r="A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row>
    <row r="204" spans="1:60" x14ac:dyDescent="0.25">
      <c r="A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row>
    <row r="205" spans="1:60" x14ac:dyDescent="0.25">
      <c r="A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row>
    <row r="206" spans="1:60" x14ac:dyDescent="0.25">
      <c r="A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row>
    <row r="207" spans="1:60" x14ac:dyDescent="0.25">
      <c r="A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row>
    <row r="208" spans="1:60" x14ac:dyDescent="0.25">
      <c r="A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row>
    <row r="209" spans="1:60" x14ac:dyDescent="0.25">
      <c r="A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row>
    <row r="210" spans="1:60" x14ac:dyDescent="0.25">
      <c r="A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row>
    <row r="211" spans="1:60" x14ac:dyDescent="0.25">
      <c r="A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row>
    <row r="212" spans="1:60" x14ac:dyDescent="0.25">
      <c r="A212" s="64"/>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row>
    <row r="213" spans="1:60" x14ac:dyDescent="0.25">
      <c r="A213" s="64"/>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64"/>
    </row>
    <row r="214" spans="1:60" x14ac:dyDescent="0.25">
      <c r="A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c r="AQ214" s="64"/>
      <c r="AR214" s="64"/>
      <c r="AS214" s="64"/>
      <c r="AT214" s="64"/>
      <c r="AU214" s="64"/>
      <c r="AV214" s="64"/>
      <c r="AW214" s="64"/>
      <c r="AX214" s="64"/>
      <c r="AY214" s="64"/>
      <c r="AZ214" s="64"/>
      <c r="BA214" s="64"/>
      <c r="BB214" s="64"/>
      <c r="BC214" s="64"/>
      <c r="BD214" s="64"/>
      <c r="BE214" s="64"/>
      <c r="BF214" s="64"/>
      <c r="BG214" s="64"/>
      <c r="BH214" s="64"/>
    </row>
    <row r="215" spans="1:60" x14ac:dyDescent="0.25">
      <c r="A215" s="64"/>
      <c r="J215" s="64"/>
      <c r="K215" s="64"/>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c r="AQ215" s="64"/>
      <c r="AR215" s="64"/>
      <c r="AS215" s="64"/>
      <c r="AT215" s="64"/>
      <c r="AU215" s="64"/>
      <c r="AV215" s="64"/>
      <c r="AW215" s="64"/>
      <c r="AX215" s="64"/>
      <c r="AY215" s="64"/>
      <c r="AZ215" s="64"/>
      <c r="BA215" s="64"/>
      <c r="BB215" s="64"/>
      <c r="BC215" s="64"/>
      <c r="BD215" s="64"/>
      <c r="BE215" s="64"/>
      <c r="BF215" s="64"/>
      <c r="BG215" s="64"/>
      <c r="BH215" s="64"/>
    </row>
    <row r="216" spans="1:60" x14ac:dyDescent="0.25">
      <c r="A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row>
    <row r="217" spans="1:60" x14ac:dyDescent="0.25">
      <c r="A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row>
    <row r="218" spans="1:60" x14ac:dyDescent="0.25">
      <c r="A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row>
    <row r="219" spans="1:60" x14ac:dyDescent="0.25">
      <c r="A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row>
    <row r="220" spans="1:60" x14ac:dyDescent="0.25">
      <c r="A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row>
    <row r="221" spans="1:60" x14ac:dyDescent="0.25">
      <c r="A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row>
    <row r="222" spans="1:60" x14ac:dyDescent="0.25">
      <c r="A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64"/>
    </row>
    <row r="223" spans="1:60" x14ac:dyDescent="0.25">
      <c r="A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64"/>
      <c r="BD223" s="64"/>
      <c r="BE223" s="64"/>
      <c r="BF223" s="64"/>
      <c r="BG223" s="64"/>
      <c r="BH223" s="64"/>
    </row>
    <row r="224" spans="1:60" x14ac:dyDescent="0.25">
      <c r="A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64"/>
      <c r="BD224" s="64"/>
      <c r="BE224" s="64"/>
      <c r="BF224" s="64"/>
      <c r="BG224" s="64"/>
      <c r="BH224" s="64"/>
    </row>
    <row r="225" spans="1:60" x14ac:dyDescent="0.25">
      <c r="A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c r="AR225" s="64"/>
      <c r="AS225" s="64"/>
      <c r="AT225" s="64"/>
      <c r="AU225" s="64"/>
      <c r="AV225" s="64"/>
      <c r="AW225" s="64"/>
      <c r="AX225" s="64"/>
      <c r="AY225" s="64"/>
      <c r="AZ225" s="64"/>
      <c r="BA225" s="64"/>
      <c r="BB225" s="64"/>
      <c r="BC225" s="64"/>
      <c r="BD225" s="64"/>
      <c r="BE225" s="64"/>
      <c r="BF225" s="64"/>
      <c r="BG225" s="64"/>
      <c r="BH225" s="64"/>
    </row>
    <row r="226" spans="1:60" x14ac:dyDescent="0.25">
      <c r="A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c r="AV226" s="64"/>
      <c r="AW226" s="64"/>
      <c r="AX226" s="64"/>
      <c r="AY226" s="64"/>
      <c r="AZ226" s="64"/>
      <c r="BA226" s="64"/>
      <c r="BB226" s="64"/>
      <c r="BC226" s="64"/>
      <c r="BD226" s="64"/>
      <c r="BE226" s="64"/>
      <c r="BF226" s="64"/>
      <c r="BG226" s="64"/>
      <c r="BH226" s="64"/>
    </row>
    <row r="227" spans="1:60" x14ac:dyDescent="0.25">
      <c r="A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64"/>
    </row>
    <row r="228" spans="1:60" x14ac:dyDescent="0.25">
      <c r="A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c r="BB228" s="64"/>
      <c r="BC228" s="64"/>
      <c r="BD228" s="64"/>
      <c r="BE228" s="64"/>
      <c r="BF228" s="64"/>
      <c r="BG228" s="64"/>
      <c r="BH228" s="64"/>
    </row>
    <row r="229" spans="1:60" x14ac:dyDescent="0.25">
      <c r="A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c r="BH229" s="64"/>
    </row>
    <row r="230" spans="1:60" x14ac:dyDescent="0.25">
      <c r="A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64"/>
    </row>
    <row r="231" spans="1:60" x14ac:dyDescent="0.25">
      <c r="A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64"/>
    </row>
    <row r="232" spans="1:60" x14ac:dyDescent="0.25">
      <c r="A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row>
    <row r="233" spans="1:60" x14ac:dyDescent="0.25">
      <c r="A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row>
    <row r="234" spans="1:60" x14ac:dyDescent="0.25">
      <c r="A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row>
    <row r="235" spans="1:60" x14ac:dyDescent="0.25">
      <c r="A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row>
    <row r="236" spans="1:60" x14ac:dyDescent="0.25">
      <c r="A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row>
    <row r="237" spans="1:60" x14ac:dyDescent="0.25">
      <c r="A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row>
    <row r="238" spans="1:60" x14ac:dyDescent="0.25">
      <c r="A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row>
    <row r="239" spans="1:60" x14ac:dyDescent="0.25">
      <c r="A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64"/>
    </row>
    <row r="240" spans="1:60" x14ac:dyDescent="0.25">
      <c r="A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64"/>
    </row>
    <row r="241" spans="1:60" x14ac:dyDescent="0.25">
      <c r="A241" s="64"/>
      <c r="J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64"/>
    </row>
    <row r="242" spans="1:60" x14ac:dyDescent="0.25">
      <c r="A242" s="64"/>
      <c r="J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64"/>
    </row>
    <row r="243" spans="1:60" x14ac:dyDescent="0.25">
      <c r="A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64"/>
    </row>
    <row r="244" spans="1:60" x14ac:dyDescent="0.25">
      <c r="A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row>
    <row r="245" spans="1:60" x14ac:dyDescent="0.25">
      <c r="A245" s="64"/>
    </row>
    <row r="246" spans="1:60" x14ac:dyDescent="0.25">
      <c r="A246" s="64"/>
    </row>
    <row r="247" spans="1:60" x14ac:dyDescent="0.25">
      <c r="A247" s="64"/>
    </row>
    <row r="248" spans="1:60" x14ac:dyDescent="0.25">
      <c r="A248" s="6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topLeftCell="A235" zoomScale="90" zoomScaleNormal="90" workbookViewId="0">
      <selection activeCell="B6" sqref="B6"/>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4"/>
      <c r="B1" s="414" t="s">
        <v>54</v>
      </c>
      <c r="C1" s="414"/>
      <c r="D1" s="414"/>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7" x14ac:dyDescent="0.2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7" ht="25.5" x14ac:dyDescent="0.25">
      <c r="A3" s="64"/>
      <c r="B3" s="3"/>
      <c r="C3" s="4" t="s">
        <v>51</v>
      </c>
      <c r="D3" s="4" t="s">
        <v>4</v>
      </c>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7" ht="51" x14ac:dyDescent="0.25">
      <c r="A4" s="64"/>
      <c r="B4" s="5" t="s">
        <v>50</v>
      </c>
      <c r="C4" s="6" t="s">
        <v>101</v>
      </c>
      <c r="D4" s="7">
        <v>0.2</v>
      </c>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7" ht="51" x14ac:dyDescent="0.25">
      <c r="A5" s="64"/>
      <c r="B5" s="8" t="s">
        <v>52</v>
      </c>
      <c r="C5" s="9" t="s">
        <v>102</v>
      </c>
      <c r="D5" s="10">
        <v>0.4</v>
      </c>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7" ht="51" x14ac:dyDescent="0.25">
      <c r="A6" s="64"/>
      <c r="B6" s="11" t="s">
        <v>106</v>
      </c>
      <c r="C6" s="9" t="s">
        <v>103</v>
      </c>
      <c r="D6" s="10">
        <v>0.6</v>
      </c>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1:37" ht="76.5" x14ac:dyDescent="0.25">
      <c r="A7" s="64"/>
      <c r="B7" s="12" t="s">
        <v>6</v>
      </c>
      <c r="C7" s="9" t="s">
        <v>104</v>
      </c>
      <c r="D7" s="10">
        <v>0.8</v>
      </c>
      <c r="E7" s="64"/>
      <c r="F7" s="64"/>
      <c r="G7" s="64"/>
      <c r="H7" s="64"/>
      <c r="I7" s="64"/>
      <c r="J7" s="64"/>
      <c r="K7" s="64"/>
      <c r="L7" s="64"/>
      <c r="M7" s="64"/>
      <c r="N7" s="64"/>
      <c r="O7" s="64"/>
      <c r="P7" s="64"/>
      <c r="Q7" s="64"/>
      <c r="R7" s="64"/>
      <c r="S7" s="64"/>
      <c r="T7" s="64"/>
      <c r="U7" s="64"/>
      <c r="V7" s="64"/>
      <c r="W7" s="64"/>
      <c r="X7" s="64"/>
      <c r="Y7" s="64"/>
      <c r="Z7" s="64"/>
      <c r="AA7" s="64"/>
      <c r="AB7" s="64"/>
      <c r="AC7" s="64"/>
      <c r="AD7" s="64"/>
      <c r="AE7" s="64"/>
    </row>
    <row r="8" spans="1:37" ht="51" x14ac:dyDescent="0.25">
      <c r="A8" s="64"/>
      <c r="B8" s="13" t="s">
        <v>53</v>
      </c>
      <c r="C8" s="9" t="s">
        <v>105</v>
      </c>
      <c r="D8" s="10">
        <v>1</v>
      </c>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7" x14ac:dyDescent="0.25">
      <c r="A9" s="64"/>
      <c r="B9" s="88"/>
      <c r="C9" s="88"/>
      <c r="D9" s="88"/>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row>
    <row r="10" spans="1:37" ht="16.5" x14ac:dyDescent="0.25">
      <c r="A10" s="64"/>
      <c r="B10" s="89"/>
      <c r="C10" s="88"/>
      <c r="D10" s="88"/>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row>
    <row r="11" spans="1:37" x14ac:dyDescent="0.25">
      <c r="A11" s="64"/>
      <c r="B11" s="88"/>
      <c r="C11" s="88"/>
      <c r="D11" s="88"/>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1:37" x14ac:dyDescent="0.25">
      <c r="A12" s="64"/>
      <c r="B12" s="88"/>
      <c r="C12" s="88"/>
      <c r="D12" s="88"/>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1:37" x14ac:dyDescent="0.25">
      <c r="A13" s="64"/>
      <c r="B13" s="88"/>
      <c r="C13" s="88"/>
      <c r="D13" s="88"/>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row>
    <row r="14" spans="1:37" x14ac:dyDescent="0.25">
      <c r="A14" s="64"/>
      <c r="B14" s="88"/>
      <c r="C14" s="88"/>
      <c r="D14" s="88"/>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row>
    <row r="15" spans="1:37" x14ac:dyDescent="0.25">
      <c r="A15" s="64"/>
      <c r="B15" s="88"/>
      <c r="C15" s="88"/>
      <c r="D15" s="88"/>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row>
    <row r="16" spans="1:37" x14ac:dyDescent="0.25">
      <c r="A16" s="64"/>
      <c r="B16" s="88"/>
      <c r="C16" s="88"/>
      <c r="D16" s="88"/>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x14ac:dyDescent="0.25">
      <c r="A17" s="64"/>
      <c r="B17" s="88"/>
      <c r="C17" s="88"/>
      <c r="D17" s="88"/>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x14ac:dyDescent="0.25">
      <c r="A18" s="64"/>
      <c r="B18" s="88"/>
      <c r="C18" s="88"/>
      <c r="D18" s="88"/>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1:37" x14ac:dyDescent="0.2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row>
    <row r="20" spans="1:37" x14ac:dyDescent="0.2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row>
    <row r="21" spans="1:37" x14ac:dyDescent="0.2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1:37" x14ac:dyDescent="0.2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1:37" x14ac:dyDescent="0.2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x14ac:dyDescent="0.2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row>
    <row r="25" spans="1:37" x14ac:dyDescent="0.2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row>
    <row r="26" spans="1:37" x14ac:dyDescent="0.2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row>
    <row r="27" spans="1:37" x14ac:dyDescent="0.2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1:37"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row>
    <row r="30" spans="1:37"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31" x14ac:dyDescent="0.25">
      <c r="A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row>
    <row r="34" spans="1:31" x14ac:dyDescent="0.25">
      <c r="A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x14ac:dyDescent="0.25">
      <c r="A35" s="64"/>
    </row>
    <row r="36" spans="1:31" x14ac:dyDescent="0.25">
      <c r="A36" s="64"/>
    </row>
    <row r="37" spans="1:31" x14ac:dyDescent="0.25">
      <c r="A37" s="64"/>
    </row>
    <row r="38" spans="1:31" x14ac:dyDescent="0.25">
      <c r="A38" s="64"/>
    </row>
    <row r="39" spans="1:31" x14ac:dyDescent="0.25">
      <c r="A39" s="64"/>
    </row>
    <row r="40" spans="1:31" x14ac:dyDescent="0.25">
      <c r="A40" s="64"/>
    </row>
    <row r="41" spans="1:31" x14ac:dyDescent="0.25">
      <c r="A41" s="64"/>
    </row>
    <row r="42" spans="1:31" x14ac:dyDescent="0.25">
      <c r="A42" s="64"/>
    </row>
    <row r="43" spans="1:31" x14ac:dyDescent="0.25">
      <c r="A43" s="64"/>
    </row>
    <row r="44" spans="1:31" x14ac:dyDescent="0.25">
      <c r="A44" s="64"/>
    </row>
    <row r="45" spans="1:31" x14ac:dyDescent="0.25">
      <c r="A45" s="64"/>
    </row>
    <row r="46" spans="1:31" x14ac:dyDescent="0.25">
      <c r="A46" s="64"/>
    </row>
    <row r="47" spans="1:31" x14ac:dyDescent="0.25">
      <c r="A47" s="64"/>
    </row>
    <row r="48" spans="1:31" x14ac:dyDescent="0.25">
      <c r="A48" s="64"/>
    </row>
    <row r="49" spans="1:1" x14ac:dyDescent="0.25">
      <c r="A49" s="64"/>
    </row>
    <row r="50" spans="1:1" x14ac:dyDescent="0.25">
      <c r="A50" s="64"/>
    </row>
    <row r="51" spans="1:1" x14ac:dyDescent="0.25">
      <c r="A51" s="64"/>
    </row>
    <row r="52" spans="1:1" x14ac:dyDescent="0.25">
      <c r="A52" s="64"/>
    </row>
    <row r="53" spans="1:1" x14ac:dyDescent="0.25">
      <c r="A53" s="64"/>
    </row>
    <row r="54" spans="1:1" x14ac:dyDescent="0.25">
      <c r="A54" s="64"/>
    </row>
    <row r="55" spans="1:1" x14ac:dyDescent="0.25">
      <c r="A55" s="6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topLeftCell="B1" zoomScale="55" zoomScaleNormal="55" workbookViewId="0">
      <selection activeCell="D13" sqref="D13"/>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4"/>
      <c r="B1" s="415" t="s">
        <v>62</v>
      </c>
      <c r="C1" s="415"/>
      <c r="D1" s="415"/>
      <c r="E1" s="64"/>
      <c r="F1" s="64"/>
      <c r="G1" s="64"/>
      <c r="H1" s="64"/>
      <c r="I1" s="64"/>
      <c r="J1" s="64"/>
      <c r="K1" s="64"/>
      <c r="L1" s="64"/>
      <c r="M1" s="64"/>
      <c r="N1" s="64"/>
      <c r="O1" s="64"/>
      <c r="P1" s="64"/>
      <c r="Q1" s="64"/>
      <c r="R1" s="64"/>
      <c r="S1" s="64"/>
      <c r="T1" s="64"/>
      <c r="U1" s="64"/>
    </row>
    <row r="2" spans="1:21" x14ac:dyDescent="0.25">
      <c r="A2" s="64"/>
      <c r="B2" s="64"/>
      <c r="C2" s="64"/>
      <c r="D2" s="64"/>
      <c r="E2" s="64"/>
      <c r="F2" s="64"/>
      <c r="G2" s="64"/>
      <c r="H2" s="64"/>
      <c r="I2" s="64"/>
      <c r="J2" s="64"/>
      <c r="K2" s="64"/>
      <c r="L2" s="64"/>
      <c r="M2" s="64"/>
      <c r="N2" s="64"/>
      <c r="O2" s="64"/>
      <c r="P2" s="64"/>
      <c r="Q2" s="64"/>
      <c r="R2" s="64"/>
      <c r="S2" s="64"/>
      <c r="T2" s="64"/>
      <c r="U2" s="64"/>
    </row>
    <row r="3" spans="1:21" ht="30" x14ac:dyDescent="0.25">
      <c r="A3" s="64"/>
      <c r="B3" s="85"/>
      <c r="C3" s="22" t="s">
        <v>55</v>
      </c>
      <c r="D3" s="22" t="s">
        <v>56</v>
      </c>
      <c r="E3" s="64"/>
      <c r="F3" s="64"/>
      <c r="G3" s="64"/>
      <c r="H3" s="64"/>
      <c r="I3" s="64"/>
      <c r="J3" s="64"/>
      <c r="K3" s="64"/>
      <c r="L3" s="64"/>
      <c r="M3" s="64"/>
      <c r="N3" s="64"/>
      <c r="O3" s="64"/>
      <c r="P3" s="64"/>
      <c r="Q3" s="64"/>
      <c r="R3" s="64"/>
      <c r="S3" s="64"/>
      <c r="T3" s="64"/>
      <c r="U3" s="64"/>
    </row>
    <row r="4" spans="1:21" ht="33.75" x14ac:dyDescent="0.25">
      <c r="A4" s="84" t="s">
        <v>82</v>
      </c>
      <c r="B4" s="25" t="s">
        <v>100</v>
      </c>
      <c r="C4" s="30" t="s">
        <v>154</v>
      </c>
      <c r="D4" s="23" t="s">
        <v>96</v>
      </c>
      <c r="E4" s="64"/>
      <c r="F4" s="64"/>
      <c r="G4" s="64"/>
      <c r="H4" s="64"/>
      <c r="I4" s="64"/>
      <c r="J4" s="64"/>
      <c r="K4" s="64"/>
      <c r="L4" s="64"/>
      <c r="M4" s="64"/>
      <c r="N4" s="64"/>
      <c r="O4" s="64"/>
      <c r="P4" s="64"/>
      <c r="Q4" s="64"/>
      <c r="R4" s="64"/>
      <c r="S4" s="64"/>
      <c r="T4" s="64"/>
      <c r="U4" s="64"/>
    </row>
    <row r="5" spans="1:21" ht="67.5" x14ac:dyDescent="0.25">
      <c r="A5" s="84" t="s">
        <v>83</v>
      </c>
      <c r="B5" s="26" t="s">
        <v>58</v>
      </c>
      <c r="C5" s="31" t="s">
        <v>92</v>
      </c>
      <c r="D5" s="24" t="s">
        <v>97</v>
      </c>
      <c r="E5" s="64"/>
      <c r="F5" s="64"/>
      <c r="G5" s="64"/>
      <c r="H5" s="64"/>
      <c r="I5" s="64"/>
      <c r="J5" s="64"/>
      <c r="K5" s="64"/>
      <c r="L5" s="64"/>
      <c r="M5" s="64"/>
      <c r="N5" s="64"/>
      <c r="O5" s="64"/>
      <c r="P5" s="64"/>
      <c r="Q5" s="64"/>
      <c r="R5" s="64"/>
      <c r="S5" s="64"/>
      <c r="T5" s="64"/>
      <c r="U5" s="64"/>
    </row>
    <row r="6" spans="1:21" ht="67.5" x14ac:dyDescent="0.25">
      <c r="A6" s="84" t="s">
        <v>80</v>
      </c>
      <c r="B6" s="27" t="s">
        <v>59</v>
      </c>
      <c r="C6" s="31" t="s">
        <v>93</v>
      </c>
      <c r="D6" s="24" t="s">
        <v>99</v>
      </c>
      <c r="E6" s="64"/>
      <c r="F6" s="64"/>
      <c r="G6" s="64"/>
      <c r="H6" s="64"/>
      <c r="I6" s="64"/>
      <c r="J6" s="64"/>
      <c r="K6" s="64"/>
      <c r="L6" s="64"/>
      <c r="M6" s="64"/>
      <c r="N6" s="64"/>
      <c r="O6" s="64"/>
      <c r="P6" s="64"/>
      <c r="Q6" s="64"/>
      <c r="R6" s="64"/>
      <c r="S6" s="64"/>
      <c r="T6" s="64"/>
      <c r="U6" s="64"/>
    </row>
    <row r="7" spans="1:21" ht="101.25" x14ac:dyDescent="0.25">
      <c r="A7" s="84" t="s">
        <v>7</v>
      </c>
      <c r="B7" s="28" t="s">
        <v>60</v>
      </c>
      <c r="C7" s="31" t="s">
        <v>94</v>
      </c>
      <c r="D7" s="24" t="s">
        <v>210</v>
      </c>
      <c r="E7" s="64"/>
      <c r="F7" s="64"/>
      <c r="G7" s="64"/>
      <c r="H7" s="64"/>
      <c r="I7" s="64"/>
      <c r="J7" s="64"/>
      <c r="K7" s="64"/>
      <c r="L7" s="64"/>
      <c r="M7" s="64"/>
      <c r="N7" s="64"/>
      <c r="O7" s="64"/>
      <c r="P7" s="64"/>
      <c r="Q7" s="64"/>
      <c r="R7" s="64"/>
      <c r="S7" s="64"/>
      <c r="T7" s="64"/>
      <c r="U7" s="64"/>
    </row>
    <row r="8" spans="1:21" ht="67.5" x14ac:dyDescent="0.25">
      <c r="A8" s="84" t="s">
        <v>84</v>
      </c>
      <c r="B8" s="29" t="s">
        <v>61</v>
      </c>
      <c r="C8" s="31" t="s">
        <v>95</v>
      </c>
      <c r="D8" s="24" t="s">
        <v>117</v>
      </c>
      <c r="E8" s="64"/>
      <c r="F8" s="64"/>
      <c r="G8" s="64"/>
      <c r="H8" s="64"/>
      <c r="I8" s="64"/>
      <c r="J8" s="64"/>
      <c r="K8" s="64"/>
      <c r="L8" s="64"/>
      <c r="M8" s="64"/>
      <c r="N8" s="64"/>
      <c r="O8" s="64"/>
      <c r="P8" s="64"/>
      <c r="Q8" s="64"/>
      <c r="R8" s="64"/>
      <c r="S8" s="64"/>
      <c r="T8" s="64"/>
      <c r="U8" s="64"/>
    </row>
    <row r="9" spans="1:21" ht="20.25" x14ac:dyDescent="0.25">
      <c r="A9" s="84"/>
      <c r="B9" s="84"/>
      <c r="C9" s="86"/>
      <c r="D9" s="86"/>
      <c r="E9" s="64"/>
      <c r="F9" s="64"/>
      <c r="G9" s="64"/>
      <c r="H9" s="64"/>
      <c r="I9" s="64"/>
      <c r="J9" s="64"/>
      <c r="K9" s="64"/>
      <c r="L9" s="64"/>
      <c r="M9" s="64"/>
      <c r="N9" s="64"/>
      <c r="O9" s="64"/>
      <c r="P9" s="64"/>
      <c r="Q9" s="64"/>
      <c r="R9" s="64"/>
      <c r="S9" s="64"/>
      <c r="T9" s="64"/>
      <c r="U9" s="64"/>
    </row>
    <row r="10" spans="1:21" ht="16.5" x14ac:dyDescent="0.25">
      <c r="A10" s="84"/>
      <c r="B10" s="87"/>
      <c r="C10" s="87"/>
      <c r="D10" s="87"/>
      <c r="E10" s="64"/>
      <c r="F10" s="64"/>
      <c r="G10" s="64"/>
      <c r="H10" s="64"/>
      <c r="I10" s="64"/>
      <c r="J10" s="64"/>
      <c r="K10" s="64"/>
      <c r="L10" s="64"/>
      <c r="M10" s="64"/>
      <c r="N10" s="64"/>
      <c r="O10" s="64"/>
      <c r="P10" s="64"/>
      <c r="Q10" s="64"/>
      <c r="R10" s="64"/>
      <c r="S10" s="64"/>
      <c r="T10" s="64"/>
      <c r="U10" s="64"/>
    </row>
    <row r="11" spans="1:21" x14ac:dyDescent="0.25">
      <c r="A11" s="84"/>
      <c r="B11" s="84" t="s">
        <v>90</v>
      </c>
      <c r="C11" s="84" t="s">
        <v>142</v>
      </c>
      <c r="D11" s="84" t="s">
        <v>149</v>
      </c>
      <c r="E11" s="64"/>
      <c r="F11" s="64"/>
      <c r="G11" s="64"/>
      <c r="H11" s="64"/>
      <c r="I11" s="64"/>
      <c r="J11" s="64"/>
      <c r="K11" s="64"/>
      <c r="L11" s="64"/>
      <c r="M11" s="64"/>
      <c r="N11" s="64"/>
      <c r="O11" s="64"/>
      <c r="P11" s="64"/>
      <c r="Q11" s="64"/>
      <c r="R11" s="64"/>
      <c r="S11" s="64"/>
      <c r="T11" s="64"/>
      <c r="U11" s="64"/>
    </row>
    <row r="12" spans="1:21" x14ac:dyDescent="0.25">
      <c r="A12" s="84"/>
      <c r="B12" s="84" t="s">
        <v>88</v>
      </c>
      <c r="C12" s="84" t="s">
        <v>146</v>
      </c>
      <c r="D12" s="84" t="s">
        <v>150</v>
      </c>
      <c r="E12" s="64"/>
      <c r="F12" s="64"/>
      <c r="G12" s="64"/>
      <c r="H12" s="64"/>
      <c r="I12" s="64"/>
      <c r="J12" s="64"/>
      <c r="K12" s="64"/>
      <c r="L12" s="64"/>
      <c r="M12" s="64"/>
      <c r="N12" s="64"/>
      <c r="O12" s="64"/>
      <c r="P12" s="64"/>
      <c r="Q12" s="64"/>
      <c r="R12" s="64"/>
      <c r="S12" s="64"/>
      <c r="T12" s="64"/>
      <c r="U12" s="64"/>
    </row>
    <row r="13" spans="1:21" x14ac:dyDescent="0.25">
      <c r="A13" s="84"/>
      <c r="B13" s="84"/>
      <c r="C13" s="84" t="s">
        <v>145</v>
      </c>
      <c r="D13" s="84" t="s">
        <v>151</v>
      </c>
      <c r="E13" s="64"/>
      <c r="F13" s="64"/>
      <c r="G13" s="64"/>
      <c r="H13" s="64"/>
      <c r="I13" s="64"/>
      <c r="J13" s="64"/>
      <c r="K13" s="64"/>
      <c r="L13" s="64"/>
      <c r="M13" s="64"/>
      <c r="N13" s="64"/>
      <c r="O13" s="64"/>
      <c r="P13" s="64"/>
      <c r="Q13" s="64"/>
      <c r="R13" s="64"/>
      <c r="S13" s="64"/>
      <c r="T13" s="64"/>
      <c r="U13" s="64"/>
    </row>
    <row r="14" spans="1:21" x14ac:dyDescent="0.25">
      <c r="A14" s="84"/>
      <c r="B14" s="84"/>
      <c r="C14" s="84" t="s">
        <v>147</v>
      </c>
      <c r="D14" s="84" t="s">
        <v>152</v>
      </c>
      <c r="E14" s="64"/>
      <c r="F14" s="64"/>
      <c r="G14" s="64"/>
      <c r="H14" s="64"/>
      <c r="I14" s="64"/>
      <c r="J14" s="64"/>
      <c r="K14" s="64"/>
      <c r="L14" s="64"/>
      <c r="M14" s="64"/>
      <c r="N14" s="64"/>
      <c r="O14" s="64"/>
      <c r="P14" s="64"/>
      <c r="Q14" s="64"/>
      <c r="R14" s="64"/>
      <c r="S14" s="64"/>
      <c r="T14" s="64"/>
      <c r="U14" s="64"/>
    </row>
    <row r="15" spans="1:21" x14ac:dyDescent="0.25">
      <c r="A15" s="84"/>
      <c r="B15" s="84"/>
      <c r="C15" s="84" t="s">
        <v>148</v>
      </c>
      <c r="D15" s="84" t="s">
        <v>153</v>
      </c>
      <c r="E15" s="64"/>
      <c r="F15" s="64"/>
      <c r="G15" s="64"/>
      <c r="H15" s="64"/>
      <c r="I15" s="64"/>
      <c r="J15" s="64"/>
      <c r="K15" s="64"/>
      <c r="L15" s="64"/>
      <c r="M15" s="64"/>
      <c r="N15" s="64"/>
      <c r="O15" s="64"/>
      <c r="P15" s="64"/>
      <c r="Q15" s="64"/>
      <c r="R15" s="64"/>
      <c r="S15" s="64"/>
      <c r="T15" s="64"/>
      <c r="U15" s="64"/>
    </row>
    <row r="16" spans="1:21" x14ac:dyDescent="0.25">
      <c r="A16" s="84"/>
      <c r="B16" s="84"/>
      <c r="C16" s="84"/>
      <c r="D16" s="84" t="s">
        <v>297</v>
      </c>
      <c r="E16" s="64"/>
      <c r="F16" s="64"/>
      <c r="G16" s="64"/>
      <c r="H16" s="64"/>
      <c r="I16" s="64"/>
      <c r="J16" s="64"/>
      <c r="K16" s="64"/>
      <c r="L16" s="64"/>
      <c r="M16" s="64"/>
      <c r="N16" s="64"/>
      <c r="O16" s="64"/>
    </row>
    <row r="17" spans="1:15" x14ac:dyDescent="0.25">
      <c r="A17" s="84"/>
      <c r="B17" s="84"/>
      <c r="C17" s="84"/>
      <c r="D17" s="84"/>
      <c r="E17" s="64"/>
      <c r="F17" s="64"/>
      <c r="G17" s="64"/>
      <c r="H17" s="64"/>
      <c r="I17" s="64"/>
      <c r="J17" s="64"/>
      <c r="K17" s="64"/>
      <c r="L17" s="64"/>
      <c r="M17" s="64"/>
      <c r="N17" s="64"/>
      <c r="O17" s="64"/>
    </row>
    <row r="18" spans="1:15" x14ac:dyDescent="0.25">
      <c r="A18" s="84"/>
      <c r="B18" s="88"/>
      <c r="C18" s="88"/>
      <c r="D18" s="88"/>
      <c r="E18" s="64"/>
      <c r="F18" s="64"/>
      <c r="G18" s="64"/>
      <c r="H18" s="64"/>
      <c r="I18" s="64"/>
      <c r="J18" s="64"/>
      <c r="K18" s="64"/>
      <c r="L18" s="64"/>
      <c r="M18" s="64"/>
      <c r="N18" s="64"/>
      <c r="O18" s="64"/>
    </row>
    <row r="19" spans="1:15" x14ac:dyDescent="0.25">
      <c r="A19" s="84"/>
      <c r="B19" s="88"/>
      <c r="C19" s="88"/>
      <c r="D19" s="88"/>
      <c r="E19" s="64"/>
      <c r="F19" s="64"/>
      <c r="G19" s="64"/>
      <c r="H19" s="64"/>
      <c r="I19" s="64"/>
      <c r="J19" s="64"/>
      <c r="K19" s="64"/>
      <c r="L19" s="64"/>
      <c r="M19" s="64"/>
      <c r="N19" s="64"/>
      <c r="O19" s="64"/>
    </row>
    <row r="20" spans="1:15" x14ac:dyDescent="0.25">
      <c r="A20" s="84"/>
      <c r="B20" s="88"/>
      <c r="C20" s="88"/>
      <c r="D20" s="88"/>
      <c r="E20" s="64"/>
      <c r="F20" s="64"/>
      <c r="G20" s="64"/>
      <c r="H20" s="64"/>
      <c r="I20" s="64"/>
      <c r="J20" s="64"/>
      <c r="K20" s="64"/>
      <c r="L20" s="64"/>
      <c r="M20" s="64"/>
      <c r="N20" s="64"/>
      <c r="O20" s="64"/>
    </row>
    <row r="21" spans="1:15" x14ac:dyDescent="0.25">
      <c r="A21" s="84"/>
      <c r="B21" s="88"/>
      <c r="C21" s="88"/>
      <c r="D21" s="88"/>
      <c r="E21" s="64"/>
      <c r="F21" s="64"/>
      <c r="G21" s="64"/>
      <c r="H21" s="64"/>
      <c r="I21" s="64"/>
      <c r="J21" s="64"/>
      <c r="K21" s="64"/>
      <c r="L21" s="64"/>
      <c r="M21" s="64"/>
      <c r="N21" s="64"/>
      <c r="O21" s="64"/>
    </row>
    <row r="22" spans="1:15" ht="20.25" x14ac:dyDescent="0.25">
      <c r="A22" s="84"/>
      <c r="B22" s="84"/>
      <c r="C22" s="86"/>
      <c r="D22" s="86"/>
      <c r="E22" s="64"/>
      <c r="F22" s="64"/>
      <c r="G22" s="64"/>
      <c r="H22" s="64"/>
      <c r="I22" s="64"/>
      <c r="J22" s="64"/>
      <c r="K22" s="64"/>
      <c r="L22" s="64"/>
      <c r="M22" s="64"/>
      <c r="N22" s="64"/>
      <c r="O22" s="64"/>
    </row>
    <row r="23" spans="1:15" ht="20.25" x14ac:dyDescent="0.25">
      <c r="A23" s="84"/>
      <c r="B23" s="84"/>
      <c r="C23" s="86"/>
      <c r="D23" s="86"/>
      <c r="E23" s="64"/>
      <c r="F23" s="64"/>
      <c r="G23" s="64"/>
      <c r="H23" s="64"/>
      <c r="I23" s="64"/>
      <c r="J23" s="64"/>
      <c r="K23" s="64"/>
      <c r="L23" s="64"/>
      <c r="M23" s="64"/>
      <c r="N23" s="64"/>
      <c r="O23" s="64"/>
    </row>
    <row r="24" spans="1:15" ht="20.25" x14ac:dyDescent="0.25">
      <c r="A24" s="84"/>
      <c r="B24" s="84"/>
      <c r="C24" s="86"/>
      <c r="D24" s="86"/>
      <c r="E24" s="64"/>
      <c r="F24" s="64"/>
      <c r="G24" s="64"/>
      <c r="H24" s="64"/>
      <c r="I24" s="64"/>
      <c r="J24" s="64"/>
      <c r="K24" s="64"/>
      <c r="L24" s="64"/>
      <c r="M24" s="64"/>
      <c r="N24" s="64"/>
      <c r="O24" s="64"/>
    </row>
    <row r="25" spans="1:15" ht="20.25" x14ac:dyDescent="0.25">
      <c r="A25" s="84"/>
      <c r="B25" s="84"/>
      <c r="C25" s="86"/>
      <c r="D25" s="86"/>
      <c r="E25" s="64"/>
      <c r="F25" s="64"/>
      <c r="G25" s="64"/>
      <c r="H25" s="64"/>
      <c r="I25" s="64"/>
      <c r="J25" s="64"/>
      <c r="K25" s="64"/>
      <c r="L25" s="64"/>
      <c r="M25" s="64"/>
      <c r="N25" s="64"/>
      <c r="O25" s="64"/>
    </row>
    <row r="26" spans="1:15" ht="20.25" x14ac:dyDescent="0.25">
      <c r="A26" s="84"/>
      <c r="B26" s="84"/>
      <c r="C26" s="86"/>
      <c r="D26" s="86"/>
      <c r="E26" s="64"/>
      <c r="F26" s="64"/>
      <c r="G26" s="64"/>
      <c r="H26" s="64"/>
      <c r="I26" s="64"/>
      <c r="J26" s="64"/>
      <c r="K26" s="64"/>
      <c r="L26" s="64"/>
      <c r="M26" s="64"/>
      <c r="N26" s="64"/>
      <c r="O26" s="64"/>
    </row>
    <row r="27" spans="1:15" ht="20.25" x14ac:dyDescent="0.25">
      <c r="A27" s="84"/>
      <c r="B27" s="84"/>
      <c r="C27" s="86"/>
      <c r="D27" s="86"/>
      <c r="E27" s="64"/>
      <c r="F27" s="64"/>
      <c r="G27" s="64"/>
      <c r="H27" s="64"/>
      <c r="I27" s="64"/>
      <c r="J27" s="64"/>
      <c r="K27" s="64"/>
      <c r="L27" s="64"/>
      <c r="M27" s="64"/>
      <c r="N27" s="64"/>
      <c r="O27" s="64"/>
    </row>
    <row r="28" spans="1:15" ht="20.25" x14ac:dyDescent="0.25">
      <c r="A28" s="84"/>
      <c r="B28" s="84"/>
      <c r="C28" s="86"/>
      <c r="D28" s="86"/>
      <c r="E28" s="64"/>
      <c r="F28" s="64"/>
      <c r="G28" s="64"/>
      <c r="H28" s="64"/>
      <c r="I28" s="64"/>
      <c r="J28" s="64"/>
      <c r="K28" s="64"/>
      <c r="L28" s="64"/>
      <c r="M28" s="64"/>
      <c r="N28" s="64"/>
      <c r="O28" s="64"/>
    </row>
    <row r="29" spans="1:15" ht="20.25" x14ac:dyDescent="0.25">
      <c r="A29" s="84"/>
      <c r="B29" s="84"/>
      <c r="C29" s="86"/>
      <c r="D29" s="86"/>
      <c r="E29" s="64"/>
      <c r="F29" s="64"/>
      <c r="G29" s="64"/>
      <c r="H29" s="64"/>
      <c r="I29" s="64"/>
      <c r="J29" s="64"/>
      <c r="K29" s="64"/>
      <c r="L29" s="64"/>
      <c r="M29" s="64"/>
      <c r="N29" s="64"/>
      <c r="O29" s="64"/>
    </row>
    <row r="30" spans="1:15" ht="20.25" x14ac:dyDescent="0.25">
      <c r="A30" s="84"/>
      <c r="B30" s="84"/>
      <c r="C30" s="86"/>
      <c r="D30" s="86"/>
      <c r="E30" s="64"/>
      <c r="F30" s="64"/>
      <c r="G30" s="64"/>
      <c r="H30" s="64"/>
      <c r="I30" s="64"/>
      <c r="J30" s="64"/>
      <c r="K30" s="64"/>
      <c r="L30" s="64"/>
      <c r="M30" s="64"/>
      <c r="N30" s="64"/>
      <c r="O30" s="64"/>
    </row>
    <row r="31" spans="1:15" ht="20.25" x14ac:dyDescent="0.25">
      <c r="A31" s="84"/>
      <c r="B31" s="84"/>
      <c r="C31" s="86"/>
      <c r="D31" s="86"/>
      <c r="E31" s="64"/>
      <c r="F31" s="64"/>
      <c r="G31" s="64"/>
      <c r="H31" s="64"/>
      <c r="I31" s="64"/>
      <c r="J31" s="64"/>
      <c r="K31" s="64"/>
      <c r="L31" s="64"/>
      <c r="M31" s="64"/>
      <c r="N31" s="64"/>
      <c r="O31" s="64"/>
    </row>
    <row r="32" spans="1:15" ht="20.25" x14ac:dyDescent="0.25">
      <c r="A32" s="84"/>
      <c r="B32" s="84"/>
      <c r="C32" s="86"/>
      <c r="D32" s="86"/>
      <c r="E32" s="64"/>
      <c r="F32" s="64"/>
      <c r="G32" s="64"/>
      <c r="H32" s="64"/>
      <c r="I32" s="64"/>
      <c r="J32" s="64"/>
      <c r="K32" s="64"/>
      <c r="L32" s="64"/>
      <c r="M32" s="64"/>
      <c r="N32" s="64"/>
      <c r="O32" s="64"/>
    </row>
    <row r="33" spans="1:15" ht="20.25" x14ac:dyDescent="0.25">
      <c r="A33" s="84"/>
      <c r="B33" s="84"/>
      <c r="C33" s="86"/>
      <c r="D33" s="86"/>
      <c r="E33" s="64"/>
      <c r="F33" s="64"/>
      <c r="G33" s="64"/>
      <c r="H33" s="64"/>
      <c r="I33" s="64"/>
      <c r="J33" s="64"/>
      <c r="K33" s="64"/>
      <c r="L33" s="64"/>
      <c r="M33" s="64"/>
      <c r="N33" s="64"/>
      <c r="O33" s="64"/>
    </row>
    <row r="34" spans="1:15" ht="20.25" x14ac:dyDescent="0.25">
      <c r="A34" s="84"/>
      <c r="B34" s="84"/>
      <c r="C34" s="86"/>
      <c r="D34" s="86"/>
      <c r="E34" s="64"/>
      <c r="F34" s="64"/>
      <c r="G34" s="64"/>
      <c r="H34" s="64"/>
      <c r="I34" s="64"/>
      <c r="J34" s="64"/>
      <c r="K34" s="64"/>
      <c r="L34" s="64"/>
      <c r="M34" s="64"/>
      <c r="N34" s="64"/>
      <c r="O34" s="64"/>
    </row>
    <row r="35" spans="1:15" ht="20.25" x14ac:dyDescent="0.25">
      <c r="A35" s="84"/>
      <c r="B35" s="84"/>
      <c r="C35" s="86"/>
      <c r="D35" s="86"/>
      <c r="E35" s="64"/>
      <c r="F35" s="64"/>
      <c r="G35" s="64"/>
      <c r="H35" s="64"/>
      <c r="I35" s="64"/>
      <c r="J35" s="64"/>
      <c r="K35" s="64"/>
      <c r="L35" s="64"/>
      <c r="M35" s="64"/>
      <c r="N35" s="64"/>
      <c r="O35" s="64"/>
    </row>
    <row r="36" spans="1:15" ht="20.25" x14ac:dyDescent="0.25">
      <c r="A36" s="84"/>
      <c r="B36" s="84"/>
      <c r="C36" s="86"/>
      <c r="D36" s="86"/>
      <c r="E36" s="64"/>
      <c r="F36" s="64"/>
      <c r="G36" s="64"/>
      <c r="H36" s="64"/>
      <c r="I36" s="64"/>
      <c r="J36" s="64"/>
      <c r="K36" s="64"/>
      <c r="L36" s="64"/>
      <c r="M36" s="64"/>
      <c r="N36" s="64"/>
      <c r="O36" s="64"/>
    </row>
    <row r="37" spans="1:15" ht="20.25" x14ac:dyDescent="0.25">
      <c r="A37" s="84"/>
      <c r="B37" s="84"/>
      <c r="C37" s="86"/>
      <c r="D37" s="86"/>
      <c r="E37" s="64"/>
      <c r="F37" s="64"/>
      <c r="G37" s="64"/>
      <c r="H37" s="64"/>
      <c r="I37" s="64"/>
      <c r="J37" s="64"/>
      <c r="K37" s="64"/>
      <c r="L37" s="64"/>
      <c r="M37" s="64"/>
      <c r="N37" s="64"/>
      <c r="O37" s="64"/>
    </row>
    <row r="38" spans="1:15" ht="20.25" x14ac:dyDescent="0.25">
      <c r="A38" s="84"/>
      <c r="B38" s="84"/>
      <c r="C38" s="86"/>
      <c r="D38" s="86"/>
      <c r="E38" s="64"/>
      <c r="F38" s="64"/>
      <c r="G38" s="64"/>
      <c r="H38" s="64"/>
      <c r="I38" s="64"/>
      <c r="J38" s="64"/>
      <c r="K38" s="64"/>
      <c r="L38" s="64"/>
      <c r="M38" s="64"/>
      <c r="N38" s="64"/>
      <c r="O38" s="64"/>
    </row>
    <row r="39" spans="1:15" ht="20.25" x14ac:dyDescent="0.25">
      <c r="A39" s="84"/>
      <c r="B39" s="84"/>
      <c r="C39" s="86"/>
      <c r="D39" s="86"/>
      <c r="E39" s="64"/>
      <c r="F39" s="64"/>
      <c r="G39" s="64"/>
      <c r="H39" s="64"/>
      <c r="I39" s="64"/>
      <c r="J39" s="64"/>
      <c r="K39" s="64"/>
      <c r="L39" s="64"/>
      <c r="M39" s="64"/>
      <c r="N39" s="64"/>
      <c r="O39" s="64"/>
    </row>
    <row r="40" spans="1:15" ht="20.25" x14ac:dyDescent="0.25">
      <c r="A40" s="84"/>
      <c r="B40" s="84"/>
      <c r="C40" s="86"/>
      <c r="D40" s="86"/>
      <c r="E40" s="64"/>
      <c r="F40" s="64"/>
      <c r="G40" s="64"/>
      <c r="H40" s="64"/>
      <c r="I40" s="64"/>
      <c r="J40" s="64"/>
      <c r="K40" s="64"/>
      <c r="L40" s="64"/>
      <c r="M40" s="64"/>
      <c r="N40" s="64"/>
      <c r="O40" s="64"/>
    </row>
    <row r="41" spans="1:15" ht="20.25" x14ac:dyDescent="0.25">
      <c r="A41" s="84"/>
      <c r="B41" s="84"/>
      <c r="C41" s="86"/>
      <c r="D41" s="86"/>
      <c r="E41" s="64"/>
      <c r="F41" s="64"/>
      <c r="G41" s="64"/>
      <c r="H41" s="64"/>
      <c r="I41" s="64"/>
      <c r="J41" s="64"/>
      <c r="K41" s="64"/>
      <c r="L41" s="64"/>
      <c r="M41" s="64"/>
      <c r="N41" s="64"/>
      <c r="O41" s="64"/>
    </row>
    <row r="42" spans="1:15" ht="20.25" x14ac:dyDescent="0.25">
      <c r="A42" s="84"/>
      <c r="B42" s="84"/>
      <c r="C42" s="86"/>
      <c r="D42" s="86"/>
      <c r="E42" s="64"/>
      <c r="F42" s="64"/>
      <c r="G42" s="64"/>
      <c r="H42" s="64"/>
      <c r="I42" s="64"/>
      <c r="J42" s="64"/>
      <c r="K42" s="64"/>
      <c r="L42" s="64"/>
      <c r="M42" s="64"/>
      <c r="N42" s="64"/>
      <c r="O42" s="64"/>
    </row>
    <row r="43" spans="1:15" ht="20.25" x14ac:dyDescent="0.25">
      <c r="A43" s="84"/>
      <c r="B43" s="84"/>
      <c r="C43" s="86"/>
      <c r="D43" s="86"/>
      <c r="E43" s="64"/>
      <c r="F43" s="64"/>
      <c r="G43" s="64"/>
      <c r="H43" s="64"/>
      <c r="I43" s="64"/>
      <c r="J43" s="64"/>
      <c r="K43" s="64"/>
      <c r="L43" s="64"/>
      <c r="M43" s="64"/>
      <c r="N43" s="64"/>
      <c r="O43" s="64"/>
    </row>
    <row r="44" spans="1:15" ht="20.25" x14ac:dyDescent="0.25">
      <c r="A44" s="84"/>
      <c r="B44" s="84"/>
      <c r="C44" s="86"/>
      <c r="D44" s="86"/>
      <c r="E44" s="64"/>
      <c r="F44" s="64"/>
      <c r="G44" s="64"/>
      <c r="H44" s="64"/>
      <c r="I44" s="64"/>
      <c r="J44" s="64"/>
      <c r="K44" s="64"/>
      <c r="L44" s="64"/>
      <c r="M44" s="64"/>
      <c r="N44" s="64"/>
      <c r="O44" s="64"/>
    </row>
    <row r="45" spans="1:15" ht="20.25" x14ac:dyDescent="0.25">
      <c r="A45" s="84"/>
      <c r="B45" s="84"/>
      <c r="C45" s="86"/>
      <c r="D45" s="86"/>
      <c r="E45" s="64"/>
      <c r="F45" s="64"/>
      <c r="G45" s="64"/>
      <c r="H45" s="64"/>
      <c r="I45" s="64"/>
      <c r="J45" s="64"/>
      <c r="K45" s="64"/>
      <c r="L45" s="64"/>
      <c r="M45" s="64"/>
      <c r="N45" s="64"/>
      <c r="O45" s="64"/>
    </row>
    <row r="46" spans="1:15" ht="20.25" x14ac:dyDescent="0.25">
      <c r="A46" s="84"/>
      <c r="B46" s="84"/>
      <c r="C46" s="86"/>
      <c r="D46" s="86"/>
      <c r="E46" s="64"/>
      <c r="F46" s="64"/>
      <c r="G46" s="64"/>
      <c r="H46" s="64"/>
      <c r="I46" s="64"/>
      <c r="J46" s="64"/>
      <c r="K46" s="64"/>
      <c r="L46" s="64"/>
      <c r="M46" s="64"/>
      <c r="N46" s="64"/>
      <c r="O46" s="64"/>
    </row>
    <row r="47" spans="1:15" ht="20.25" x14ac:dyDescent="0.25">
      <c r="A47" s="84"/>
      <c r="B47" s="84"/>
      <c r="C47" s="86"/>
      <c r="D47" s="86"/>
      <c r="E47" s="64"/>
      <c r="F47" s="64"/>
      <c r="G47" s="64"/>
      <c r="H47" s="64"/>
      <c r="I47" s="64"/>
      <c r="J47" s="64"/>
      <c r="K47" s="64"/>
      <c r="L47" s="64"/>
      <c r="M47" s="64"/>
      <c r="N47" s="64"/>
      <c r="O47" s="64"/>
    </row>
    <row r="48" spans="1:15" ht="20.25" x14ac:dyDescent="0.25">
      <c r="A48" s="84"/>
      <c r="B48" s="84"/>
      <c r="C48" s="86"/>
      <c r="D48" s="86"/>
      <c r="E48" s="64"/>
      <c r="F48" s="64"/>
      <c r="G48" s="64"/>
      <c r="H48" s="64"/>
      <c r="I48" s="64"/>
      <c r="J48" s="64"/>
      <c r="K48" s="64"/>
      <c r="L48" s="64"/>
      <c r="M48" s="64"/>
      <c r="N48" s="64"/>
      <c r="O48" s="64"/>
    </row>
    <row r="49" spans="1:15" ht="20.25" x14ac:dyDescent="0.25">
      <c r="A49" s="84"/>
      <c r="B49" s="84"/>
      <c r="C49" s="86"/>
      <c r="D49" s="86"/>
      <c r="E49" s="64"/>
      <c r="F49" s="64"/>
      <c r="G49" s="64"/>
      <c r="H49" s="64"/>
      <c r="I49" s="64"/>
      <c r="J49" s="64"/>
      <c r="K49" s="64"/>
      <c r="L49" s="64"/>
      <c r="M49" s="64"/>
      <c r="N49" s="64"/>
      <c r="O49" s="64"/>
    </row>
    <row r="50" spans="1:15" ht="20.25" x14ac:dyDescent="0.25">
      <c r="A50" s="84"/>
      <c r="B50" s="84"/>
      <c r="C50" s="86"/>
      <c r="D50" s="86"/>
      <c r="E50" s="64"/>
      <c r="F50" s="64"/>
      <c r="G50" s="64"/>
      <c r="H50" s="64"/>
      <c r="I50" s="64"/>
      <c r="J50" s="64"/>
      <c r="K50" s="64"/>
      <c r="L50" s="64"/>
      <c r="M50" s="64"/>
      <c r="N50" s="64"/>
      <c r="O50" s="64"/>
    </row>
    <row r="51" spans="1:15" ht="20.25" x14ac:dyDescent="0.25">
      <c r="A51" s="84"/>
      <c r="B51" s="84"/>
      <c r="C51" s="86"/>
      <c r="D51" s="86"/>
      <c r="E51" s="64"/>
      <c r="F51" s="64"/>
      <c r="G51" s="64"/>
      <c r="H51" s="64"/>
      <c r="I51" s="64"/>
      <c r="J51" s="64"/>
      <c r="K51" s="64"/>
      <c r="L51" s="64"/>
      <c r="M51" s="64"/>
      <c r="N51" s="64"/>
      <c r="O51" s="64"/>
    </row>
    <row r="52" spans="1:15" ht="20.25" x14ac:dyDescent="0.25">
      <c r="A52" s="84"/>
      <c r="B52" s="15"/>
      <c r="C52" s="20"/>
      <c r="D52" s="20"/>
    </row>
    <row r="53" spans="1:15" ht="20.25" x14ac:dyDescent="0.25">
      <c r="A53" s="84"/>
      <c r="B53" s="15"/>
      <c r="C53" s="20"/>
      <c r="D53" s="20"/>
    </row>
    <row r="54" spans="1:15" ht="20.25" x14ac:dyDescent="0.25">
      <c r="A54" s="84"/>
      <c r="B54" s="15"/>
      <c r="C54" s="20"/>
      <c r="D54" s="20"/>
    </row>
    <row r="55" spans="1:15" ht="20.25" x14ac:dyDescent="0.25">
      <c r="A55" s="84"/>
      <c r="B55" s="15"/>
      <c r="C55" s="20"/>
      <c r="D55" s="20"/>
    </row>
    <row r="56" spans="1:15" ht="20.25" x14ac:dyDescent="0.25">
      <c r="A56" s="84"/>
      <c r="B56" s="15"/>
      <c r="C56" s="20"/>
      <c r="D56" s="20"/>
    </row>
    <row r="57" spans="1:15" ht="20.25" x14ac:dyDescent="0.25">
      <c r="A57" s="84"/>
      <c r="B57" s="15"/>
      <c r="C57" s="20"/>
      <c r="D57" s="20"/>
    </row>
    <row r="58" spans="1:15" ht="20.25" x14ac:dyDescent="0.25">
      <c r="A58" s="84"/>
      <c r="B58" s="15"/>
      <c r="C58" s="20"/>
      <c r="D58" s="20"/>
    </row>
    <row r="59" spans="1:15" ht="20.25" x14ac:dyDescent="0.25">
      <c r="A59" s="84"/>
      <c r="B59" s="15"/>
      <c r="C59" s="20"/>
      <c r="D59" s="20"/>
    </row>
    <row r="60" spans="1:15" ht="20.25" x14ac:dyDescent="0.25">
      <c r="A60" s="84"/>
      <c r="B60" s="15"/>
      <c r="C60" s="20"/>
      <c r="D60" s="20"/>
    </row>
    <row r="61" spans="1:15" ht="20.25" x14ac:dyDescent="0.25">
      <c r="A61" s="84"/>
      <c r="B61" s="15"/>
      <c r="C61" s="20"/>
      <c r="D61" s="20"/>
    </row>
    <row r="62" spans="1:15" ht="20.25" x14ac:dyDescent="0.25">
      <c r="A62" s="84"/>
      <c r="B62" s="15"/>
      <c r="C62" s="20"/>
      <c r="D62" s="20"/>
    </row>
    <row r="63" spans="1:15" ht="20.25" x14ac:dyDescent="0.25">
      <c r="A63" s="84"/>
      <c r="B63" s="15"/>
      <c r="C63" s="20"/>
      <c r="D63" s="20"/>
    </row>
    <row r="64" spans="1:15" ht="20.25" x14ac:dyDescent="0.25">
      <c r="A64" s="84"/>
      <c r="B64" s="15"/>
      <c r="C64" s="20"/>
      <c r="D64" s="20"/>
    </row>
    <row r="65" spans="1:4" ht="20.25" x14ac:dyDescent="0.25">
      <c r="A65" s="84"/>
      <c r="B65" s="15"/>
      <c r="C65" s="20"/>
      <c r="D65" s="20"/>
    </row>
    <row r="66" spans="1:4" ht="20.25" x14ac:dyDescent="0.25">
      <c r="A66" s="84"/>
      <c r="B66" s="15"/>
      <c r="C66" s="20"/>
      <c r="D66" s="20"/>
    </row>
    <row r="67" spans="1:4" ht="20.25" x14ac:dyDescent="0.25">
      <c r="A67" s="84"/>
      <c r="B67" s="15"/>
      <c r="C67" s="20"/>
      <c r="D67" s="20"/>
    </row>
    <row r="68" spans="1:4" ht="20.25" x14ac:dyDescent="0.25">
      <c r="A68" s="84"/>
      <c r="B68" s="15"/>
      <c r="C68" s="20"/>
      <c r="D68" s="20"/>
    </row>
    <row r="69" spans="1:4" ht="20.25" x14ac:dyDescent="0.25">
      <c r="A69" s="84"/>
      <c r="B69" s="15"/>
      <c r="C69" s="20"/>
      <c r="D69" s="20"/>
    </row>
    <row r="70" spans="1:4" ht="20.25" x14ac:dyDescent="0.25">
      <c r="A70" s="84"/>
      <c r="B70" s="15"/>
      <c r="C70" s="20"/>
      <c r="D70" s="20"/>
    </row>
    <row r="71" spans="1:4" ht="20.25" x14ac:dyDescent="0.25">
      <c r="A71" s="84"/>
      <c r="B71" s="15"/>
      <c r="C71" s="20"/>
      <c r="D71" s="20"/>
    </row>
    <row r="72" spans="1:4" ht="20.25" x14ac:dyDescent="0.25">
      <c r="A72" s="84"/>
      <c r="B72" s="15"/>
      <c r="C72" s="20"/>
      <c r="D72" s="20"/>
    </row>
    <row r="73" spans="1:4" ht="20.25" x14ac:dyDescent="0.25">
      <c r="A73" s="84"/>
      <c r="B73" s="15"/>
      <c r="C73" s="20"/>
      <c r="D73" s="20"/>
    </row>
    <row r="74" spans="1:4" ht="20.25" x14ac:dyDescent="0.25">
      <c r="A74" s="84"/>
      <c r="B74" s="15"/>
      <c r="C74" s="20"/>
      <c r="D74" s="20"/>
    </row>
    <row r="75" spans="1:4" ht="20.25" x14ac:dyDescent="0.25">
      <c r="A75" s="84"/>
      <c r="B75" s="15"/>
      <c r="C75" s="20"/>
      <c r="D75" s="20"/>
    </row>
    <row r="76" spans="1:4" ht="20.25" x14ac:dyDescent="0.25">
      <c r="A76" s="84"/>
      <c r="B76" s="15"/>
      <c r="C76" s="20"/>
      <c r="D76" s="20"/>
    </row>
    <row r="77" spans="1:4" ht="20.25" x14ac:dyDescent="0.25">
      <c r="A77" s="84"/>
      <c r="B77" s="15"/>
      <c r="C77" s="20"/>
      <c r="D77" s="20"/>
    </row>
    <row r="78" spans="1:4" ht="20.25" x14ac:dyDescent="0.25">
      <c r="A78" s="84"/>
      <c r="B78" s="15"/>
      <c r="C78" s="20"/>
      <c r="D78" s="20"/>
    </row>
    <row r="79" spans="1:4" ht="20.25" x14ac:dyDescent="0.25">
      <c r="A79" s="84"/>
      <c r="B79" s="15"/>
      <c r="C79" s="20"/>
      <c r="D79" s="20"/>
    </row>
    <row r="80" spans="1:4" ht="20.25" x14ac:dyDescent="0.25">
      <c r="A80" s="84"/>
      <c r="B80" s="15"/>
      <c r="C80" s="20"/>
      <c r="D80" s="20"/>
    </row>
    <row r="81" spans="1:4" ht="20.25" x14ac:dyDescent="0.25">
      <c r="A81" s="84"/>
      <c r="B81" s="15"/>
      <c r="C81" s="20"/>
      <c r="D81" s="20"/>
    </row>
    <row r="82" spans="1:4" ht="20.25" x14ac:dyDescent="0.25">
      <c r="A82" s="84"/>
      <c r="B82" s="15"/>
      <c r="C82" s="20"/>
      <c r="D82" s="20"/>
    </row>
    <row r="83" spans="1:4" ht="20.25" x14ac:dyDescent="0.25">
      <c r="A83" s="84"/>
      <c r="B83" s="15"/>
      <c r="C83" s="20"/>
      <c r="D83" s="20"/>
    </row>
    <row r="84" spans="1:4" ht="20.25" x14ac:dyDescent="0.25">
      <c r="A84" s="84"/>
      <c r="B84" s="15"/>
      <c r="C84" s="20"/>
      <c r="D84" s="20"/>
    </row>
    <row r="85" spans="1:4" ht="20.25" x14ac:dyDescent="0.25">
      <c r="A85" s="84"/>
      <c r="B85" s="15"/>
      <c r="C85" s="20"/>
      <c r="D85" s="20"/>
    </row>
    <row r="86" spans="1:4" ht="20.25" x14ac:dyDescent="0.25">
      <c r="A86" s="84"/>
      <c r="B86" s="15"/>
      <c r="C86" s="20"/>
      <c r="D86" s="20"/>
    </row>
    <row r="87" spans="1:4" ht="20.25" x14ac:dyDescent="0.25">
      <c r="A87" s="84"/>
      <c r="B87" s="15"/>
      <c r="C87" s="20"/>
      <c r="D87" s="20"/>
    </row>
    <row r="88" spans="1:4" ht="20.25" x14ac:dyDescent="0.25">
      <c r="A88" s="84"/>
      <c r="B88" s="15"/>
      <c r="C88" s="20"/>
      <c r="D88" s="20"/>
    </row>
    <row r="89" spans="1:4" ht="20.25" x14ac:dyDescent="0.25">
      <c r="A89" s="84"/>
      <c r="B89" s="15"/>
      <c r="C89" s="20"/>
      <c r="D89" s="20"/>
    </row>
    <row r="90" spans="1:4" ht="20.25" x14ac:dyDescent="0.25">
      <c r="A90" s="84"/>
      <c r="B90" s="15"/>
      <c r="C90" s="20"/>
      <c r="D90" s="20"/>
    </row>
    <row r="91" spans="1:4" ht="20.25" x14ac:dyDescent="0.25">
      <c r="A91" s="84"/>
      <c r="B91" s="15"/>
      <c r="C91" s="20"/>
      <c r="D91" s="20"/>
    </row>
    <row r="92" spans="1:4" ht="20.25" x14ac:dyDescent="0.25">
      <c r="A92" s="84"/>
      <c r="B92" s="15"/>
      <c r="C92" s="20"/>
      <c r="D92" s="20"/>
    </row>
    <row r="93" spans="1:4" ht="20.25" x14ac:dyDescent="0.25">
      <c r="A93" s="84"/>
      <c r="B93" s="15"/>
      <c r="C93" s="20"/>
      <c r="D93" s="20"/>
    </row>
    <row r="94" spans="1:4" ht="20.25" x14ac:dyDescent="0.25">
      <c r="A94" s="84"/>
      <c r="B94" s="15"/>
      <c r="C94" s="20"/>
      <c r="D94" s="20"/>
    </row>
    <row r="95" spans="1:4" ht="20.25" x14ac:dyDescent="0.25">
      <c r="A95" s="84"/>
      <c r="B95" s="15"/>
      <c r="C95" s="20"/>
      <c r="D95" s="20"/>
    </row>
    <row r="96" spans="1:4" ht="20.25" x14ac:dyDescent="0.25">
      <c r="A96" s="84"/>
      <c r="B96" s="15"/>
      <c r="C96" s="20"/>
      <c r="D96" s="20"/>
    </row>
    <row r="97" spans="1:4" ht="20.25" x14ac:dyDescent="0.25">
      <c r="A97" s="84"/>
      <c r="B97" s="15"/>
      <c r="C97" s="20"/>
      <c r="D97" s="20"/>
    </row>
    <row r="98" spans="1:4" ht="20.25" x14ac:dyDescent="0.25">
      <c r="A98" s="84"/>
      <c r="B98" s="15"/>
      <c r="C98" s="20"/>
      <c r="D98" s="20"/>
    </row>
    <row r="99" spans="1:4" ht="20.25" x14ac:dyDescent="0.25">
      <c r="A99" s="84"/>
      <c r="B99" s="15"/>
      <c r="C99" s="20"/>
      <c r="D99" s="20"/>
    </row>
    <row r="100" spans="1:4" ht="20.25" x14ac:dyDescent="0.25">
      <c r="A100" s="84"/>
      <c r="B100" s="15"/>
      <c r="C100" s="20"/>
      <c r="D100" s="20"/>
    </row>
    <row r="101" spans="1:4" ht="20.25" x14ac:dyDescent="0.25">
      <c r="A101" s="84"/>
      <c r="B101" s="15"/>
      <c r="C101" s="20"/>
      <c r="D101" s="20"/>
    </row>
    <row r="102" spans="1:4" ht="20.25" x14ac:dyDescent="0.25">
      <c r="A102" s="84"/>
      <c r="B102" s="15"/>
      <c r="C102" s="20"/>
      <c r="D102" s="20"/>
    </row>
    <row r="103" spans="1:4" ht="20.25" x14ac:dyDescent="0.25">
      <c r="A103" s="84"/>
      <c r="B103" s="15"/>
      <c r="C103" s="20"/>
      <c r="D103" s="20"/>
    </row>
    <row r="104" spans="1:4" ht="20.25" x14ac:dyDescent="0.25">
      <c r="A104" s="84"/>
      <c r="B104" s="15"/>
      <c r="C104" s="20"/>
      <c r="D104" s="20"/>
    </row>
    <row r="105" spans="1:4" ht="20.25" x14ac:dyDescent="0.25">
      <c r="A105" s="84"/>
      <c r="B105" s="15"/>
      <c r="C105" s="20"/>
      <c r="D105" s="20"/>
    </row>
    <row r="106" spans="1:4" ht="20.25" x14ac:dyDescent="0.25">
      <c r="A106" s="84"/>
      <c r="B106" s="15"/>
      <c r="C106" s="20"/>
      <c r="D106" s="20"/>
    </row>
    <row r="107" spans="1:4" ht="20.25" x14ac:dyDescent="0.25">
      <c r="A107" s="84"/>
      <c r="B107" s="15"/>
      <c r="C107" s="20"/>
      <c r="D107" s="20"/>
    </row>
    <row r="108" spans="1:4" ht="20.25" x14ac:dyDescent="0.25">
      <c r="A108" s="84"/>
      <c r="B108" s="15"/>
      <c r="C108" s="20"/>
      <c r="D108" s="20"/>
    </row>
    <row r="109" spans="1:4" ht="20.25" x14ac:dyDescent="0.25">
      <c r="A109" s="84"/>
      <c r="B109" s="15"/>
      <c r="C109" s="20"/>
      <c r="D109" s="20"/>
    </row>
    <row r="110" spans="1:4" ht="20.25" x14ac:dyDescent="0.25">
      <c r="A110" s="84"/>
      <c r="B110" s="15"/>
      <c r="C110" s="20"/>
      <c r="D110" s="20"/>
    </row>
    <row r="111" spans="1:4" ht="20.25" x14ac:dyDescent="0.25">
      <c r="A111" s="84"/>
      <c r="B111" s="15"/>
      <c r="C111" s="20"/>
      <c r="D111" s="20"/>
    </row>
    <row r="112" spans="1:4" ht="20.25" x14ac:dyDescent="0.25">
      <c r="A112" s="84"/>
      <c r="B112" s="15"/>
      <c r="C112" s="20"/>
      <c r="D112" s="20"/>
    </row>
    <row r="113" spans="1:4" ht="20.25" x14ac:dyDescent="0.25">
      <c r="A113" s="84"/>
      <c r="B113" s="15"/>
      <c r="C113" s="20"/>
      <c r="D113" s="20"/>
    </row>
    <row r="114" spans="1:4" ht="20.25" x14ac:dyDescent="0.25">
      <c r="A114" s="84"/>
      <c r="B114" s="15"/>
      <c r="C114" s="20"/>
      <c r="D114" s="20"/>
    </row>
    <row r="115" spans="1:4" ht="20.25" x14ac:dyDescent="0.25">
      <c r="A115" s="84"/>
      <c r="B115" s="15"/>
      <c r="C115" s="20"/>
      <c r="D115" s="20"/>
    </row>
    <row r="116" spans="1:4" ht="20.25" x14ac:dyDescent="0.25">
      <c r="A116" s="84"/>
      <c r="B116" s="15"/>
      <c r="C116" s="20"/>
      <c r="D116" s="20"/>
    </row>
    <row r="117" spans="1:4" ht="20.25" x14ac:dyDescent="0.25">
      <c r="A117" s="84"/>
      <c r="B117" s="15"/>
      <c r="C117" s="20"/>
      <c r="D117" s="20"/>
    </row>
    <row r="118" spans="1:4" ht="20.25" x14ac:dyDescent="0.25">
      <c r="A118" s="84"/>
      <c r="B118" s="15"/>
      <c r="C118" s="20"/>
      <c r="D118" s="20"/>
    </row>
    <row r="119" spans="1:4" ht="20.25" x14ac:dyDescent="0.25">
      <c r="A119" s="84"/>
      <c r="B119" s="15"/>
      <c r="C119" s="20"/>
      <c r="D119" s="20"/>
    </row>
    <row r="120" spans="1:4" ht="20.25" x14ac:dyDescent="0.25">
      <c r="A120" s="84"/>
      <c r="B120" s="15"/>
      <c r="C120" s="20"/>
      <c r="D120" s="20"/>
    </row>
    <row r="121" spans="1:4" ht="20.25" x14ac:dyDescent="0.25">
      <c r="A121" s="84"/>
      <c r="B121" s="15"/>
      <c r="C121" s="20"/>
      <c r="D121" s="20"/>
    </row>
    <row r="122" spans="1:4" ht="20.25" x14ac:dyDescent="0.25">
      <c r="A122" s="84"/>
      <c r="B122" s="15"/>
      <c r="C122" s="20"/>
      <c r="D122" s="20"/>
    </row>
    <row r="123" spans="1:4" ht="20.25" x14ac:dyDescent="0.25">
      <c r="A123" s="84"/>
      <c r="B123" s="15"/>
      <c r="C123" s="20"/>
      <c r="D123" s="20"/>
    </row>
    <row r="124" spans="1:4" ht="20.25" x14ac:dyDescent="0.25">
      <c r="A124" s="84"/>
      <c r="B124" s="15"/>
      <c r="C124" s="20"/>
      <c r="D124" s="20"/>
    </row>
    <row r="125" spans="1:4" ht="20.25" x14ac:dyDescent="0.25">
      <c r="A125" s="84"/>
      <c r="B125" s="15"/>
      <c r="C125" s="20"/>
      <c r="D125" s="20"/>
    </row>
    <row r="126" spans="1:4" ht="20.25" x14ac:dyDescent="0.25">
      <c r="A126" s="84"/>
      <c r="B126" s="15"/>
      <c r="C126" s="20"/>
      <c r="D126" s="20"/>
    </row>
    <row r="127" spans="1:4" ht="20.25" x14ac:dyDescent="0.25">
      <c r="A127" s="84"/>
      <c r="B127" s="15"/>
      <c r="C127" s="20"/>
      <c r="D127" s="20"/>
    </row>
    <row r="128" spans="1:4" ht="20.25" x14ac:dyDescent="0.25">
      <c r="A128" s="84"/>
      <c r="B128" s="15"/>
      <c r="C128" s="20"/>
      <c r="D128" s="20"/>
    </row>
    <row r="129" spans="1:4" ht="20.25" x14ac:dyDescent="0.25">
      <c r="A129" s="84"/>
      <c r="B129" s="15"/>
      <c r="C129" s="20"/>
      <c r="D129" s="20"/>
    </row>
    <row r="130" spans="1:4" ht="20.25" x14ac:dyDescent="0.25">
      <c r="A130" s="84"/>
      <c r="B130" s="15"/>
      <c r="C130" s="20"/>
      <c r="D130" s="20"/>
    </row>
    <row r="131" spans="1:4" ht="20.25" x14ac:dyDescent="0.25">
      <c r="A131" s="84"/>
      <c r="B131" s="15"/>
      <c r="C131" s="20"/>
      <c r="D131" s="20"/>
    </row>
    <row r="132" spans="1:4" ht="20.25" x14ac:dyDescent="0.25">
      <c r="A132" s="84"/>
      <c r="B132" s="15"/>
      <c r="C132" s="20"/>
      <c r="D132" s="20"/>
    </row>
    <row r="133" spans="1:4" ht="20.25" x14ac:dyDescent="0.25">
      <c r="A133" s="84"/>
      <c r="B133" s="15"/>
      <c r="C133" s="20"/>
      <c r="D133" s="20"/>
    </row>
    <row r="134" spans="1:4" ht="20.25" x14ac:dyDescent="0.25">
      <c r="A134" s="84"/>
      <c r="B134" s="15"/>
      <c r="C134" s="20"/>
      <c r="D134" s="20"/>
    </row>
    <row r="135" spans="1:4" ht="20.25" x14ac:dyDescent="0.25">
      <c r="A135" s="84"/>
      <c r="B135" s="15"/>
      <c r="C135" s="20"/>
      <c r="D135" s="20"/>
    </row>
    <row r="136" spans="1:4" ht="20.25" x14ac:dyDescent="0.25">
      <c r="A136" s="84"/>
      <c r="B136" s="15"/>
      <c r="C136" s="20"/>
      <c r="D136" s="20"/>
    </row>
    <row r="137" spans="1:4" ht="20.25" x14ac:dyDescent="0.25">
      <c r="A137" s="84"/>
      <c r="B137" s="15"/>
      <c r="C137" s="20"/>
      <c r="D137" s="20"/>
    </row>
    <row r="138" spans="1:4" ht="20.25" x14ac:dyDescent="0.25">
      <c r="A138" s="84"/>
      <c r="B138" s="15"/>
      <c r="C138" s="20"/>
      <c r="D138" s="20"/>
    </row>
    <row r="139" spans="1:4" ht="20.25" x14ac:dyDescent="0.25">
      <c r="A139" s="84"/>
      <c r="B139" s="15"/>
      <c r="C139" s="20"/>
      <c r="D139" s="20"/>
    </row>
    <row r="140" spans="1:4" ht="20.25" x14ac:dyDescent="0.25">
      <c r="A140" s="84"/>
      <c r="B140" s="15"/>
      <c r="C140" s="20"/>
      <c r="D140" s="20"/>
    </row>
    <row r="141" spans="1:4" ht="20.25" x14ac:dyDescent="0.25">
      <c r="A141" s="84"/>
      <c r="B141" s="15"/>
      <c r="C141" s="20"/>
      <c r="D141" s="20"/>
    </row>
    <row r="142" spans="1:4" ht="20.25" x14ac:dyDescent="0.25">
      <c r="A142" s="84"/>
      <c r="B142" s="15"/>
      <c r="C142" s="20"/>
      <c r="D142" s="20"/>
    </row>
    <row r="143" spans="1:4" ht="20.25" x14ac:dyDescent="0.25">
      <c r="A143" s="84"/>
      <c r="B143" s="15"/>
      <c r="C143" s="20"/>
      <c r="D143" s="20"/>
    </row>
    <row r="144" spans="1:4" ht="20.25" x14ac:dyDescent="0.25">
      <c r="A144" s="84"/>
      <c r="B144" s="15"/>
      <c r="C144" s="20"/>
      <c r="D144" s="20"/>
    </row>
    <row r="145" spans="1:4" ht="20.25" x14ac:dyDescent="0.25">
      <c r="A145" s="84"/>
      <c r="B145" s="15"/>
      <c r="C145" s="20"/>
      <c r="D145" s="20"/>
    </row>
    <row r="146" spans="1:4" ht="20.25" x14ac:dyDescent="0.25">
      <c r="A146" s="84"/>
      <c r="B146" s="15"/>
      <c r="C146" s="20"/>
      <c r="D146" s="20"/>
    </row>
    <row r="147" spans="1:4" ht="20.25" x14ac:dyDescent="0.25">
      <c r="A147" s="84"/>
      <c r="B147" s="15"/>
      <c r="C147" s="20"/>
      <c r="D147" s="20"/>
    </row>
    <row r="148" spans="1:4" ht="20.25" x14ac:dyDescent="0.25">
      <c r="A148" s="84"/>
      <c r="B148" s="15"/>
      <c r="C148" s="20"/>
      <c r="D148" s="20"/>
    </row>
    <row r="149" spans="1:4" ht="20.25" x14ac:dyDescent="0.25">
      <c r="A149" s="84"/>
      <c r="B149" s="15"/>
      <c r="C149" s="20"/>
      <c r="D149" s="20"/>
    </row>
    <row r="150" spans="1:4" ht="20.25" x14ac:dyDescent="0.25">
      <c r="A150" s="84"/>
      <c r="B150" s="15"/>
      <c r="C150" s="20"/>
      <c r="D150" s="20"/>
    </row>
    <row r="151" spans="1:4" ht="20.25" x14ac:dyDescent="0.25">
      <c r="A151" s="84"/>
      <c r="B151" s="15"/>
      <c r="C151" s="20"/>
      <c r="D151" s="20"/>
    </row>
    <row r="152" spans="1:4" ht="20.25" x14ac:dyDescent="0.25">
      <c r="A152" s="84"/>
      <c r="B152" s="15"/>
      <c r="C152" s="20"/>
      <c r="D152" s="20"/>
    </row>
    <row r="153" spans="1:4" ht="20.25" x14ac:dyDescent="0.25">
      <c r="A153" s="84"/>
      <c r="B153" s="15"/>
      <c r="C153" s="20"/>
      <c r="D153" s="20"/>
    </row>
    <row r="154" spans="1:4" ht="20.25" x14ac:dyDescent="0.25">
      <c r="A154" s="84"/>
      <c r="B154" s="15"/>
      <c r="C154" s="20"/>
      <c r="D154" s="20"/>
    </row>
    <row r="155" spans="1:4" ht="20.25" x14ac:dyDescent="0.25">
      <c r="A155" s="84"/>
      <c r="B155" s="15"/>
      <c r="C155" s="20"/>
      <c r="D155" s="20"/>
    </row>
    <row r="156" spans="1:4" ht="20.25" x14ac:dyDescent="0.25">
      <c r="A156" s="84"/>
      <c r="B156" s="15"/>
      <c r="C156" s="20"/>
      <c r="D156" s="20"/>
    </row>
    <row r="157" spans="1:4" ht="20.25" x14ac:dyDescent="0.25">
      <c r="A157" s="84"/>
      <c r="B157" s="15"/>
      <c r="C157" s="20"/>
      <c r="D157" s="20"/>
    </row>
    <row r="158" spans="1:4" ht="20.25" x14ac:dyDescent="0.25">
      <c r="A158" s="84"/>
      <c r="B158" s="15"/>
      <c r="C158" s="20"/>
      <c r="D158" s="20"/>
    </row>
    <row r="159" spans="1:4" ht="20.25" x14ac:dyDescent="0.25">
      <c r="A159" s="84"/>
      <c r="B159" s="15"/>
      <c r="C159" s="20"/>
      <c r="D159" s="20"/>
    </row>
    <row r="160" spans="1:4" ht="20.25" x14ac:dyDescent="0.25">
      <c r="A160" s="84"/>
      <c r="B160" s="15"/>
      <c r="C160" s="20"/>
      <c r="D160" s="20"/>
    </row>
    <row r="161" spans="1:4" ht="20.25" x14ac:dyDescent="0.25">
      <c r="A161" s="84"/>
      <c r="B161" s="15"/>
      <c r="C161" s="20"/>
      <c r="D161" s="20"/>
    </row>
    <row r="162" spans="1:4" ht="20.25" x14ac:dyDescent="0.25">
      <c r="A162" s="84"/>
      <c r="B162" s="15"/>
      <c r="C162" s="20"/>
      <c r="D162" s="20"/>
    </row>
    <row r="163" spans="1:4" ht="20.25" x14ac:dyDescent="0.25">
      <c r="A163" s="84"/>
      <c r="B163" s="15"/>
      <c r="C163" s="20"/>
      <c r="D163" s="20"/>
    </row>
    <row r="164" spans="1:4" ht="20.25" x14ac:dyDescent="0.25">
      <c r="A164" s="84"/>
      <c r="B164" s="15"/>
      <c r="C164" s="20"/>
      <c r="D164" s="20"/>
    </row>
    <row r="165" spans="1:4" ht="20.25" x14ac:dyDescent="0.25">
      <c r="A165" s="84"/>
      <c r="B165" s="15"/>
      <c r="C165" s="20"/>
      <c r="D165" s="20"/>
    </row>
    <row r="166" spans="1:4" ht="20.25" x14ac:dyDescent="0.25">
      <c r="A166" s="84"/>
      <c r="B166" s="15"/>
      <c r="C166" s="20"/>
      <c r="D166" s="20"/>
    </row>
    <row r="167" spans="1:4" ht="20.25" x14ac:dyDescent="0.25">
      <c r="A167" s="84"/>
      <c r="B167" s="15"/>
      <c r="C167" s="20"/>
      <c r="D167" s="20"/>
    </row>
    <row r="168" spans="1:4" ht="20.25" x14ac:dyDescent="0.25">
      <c r="A168" s="84"/>
      <c r="B168" s="15"/>
      <c r="C168" s="20"/>
      <c r="D168" s="20"/>
    </row>
    <row r="169" spans="1:4" ht="20.25" x14ac:dyDescent="0.25">
      <c r="A169" s="84"/>
      <c r="B169" s="15"/>
      <c r="C169" s="20"/>
      <c r="D169" s="20"/>
    </row>
    <row r="170" spans="1:4" ht="20.25" x14ac:dyDescent="0.25">
      <c r="A170" s="84"/>
      <c r="B170" s="15"/>
      <c r="C170" s="20"/>
      <c r="D170" s="20"/>
    </row>
    <row r="171" spans="1:4" ht="20.25" x14ac:dyDescent="0.25">
      <c r="A171" s="84"/>
      <c r="B171" s="15"/>
      <c r="C171" s="20"/>
      <c r="D171" s="20"/>
    </row>
    <row r="172" spans="1:4" ht="20.25" x14ac:dyDescent="0.25">
      <c r="A172" s="84"/>
      <c r="B172" s="15"/>
      <c r="C172" s="20"/>
      <c r="D172" s="20"/>
    </row>
    <row r="173" spans="1:4" ht="20.25" x14ac:dyDescent="0.25">
      <c r="A173" s="84"/>
      <c r="B173" s="15"/>
      <c r="C173" s="20"/>
      <c r="D173" s="20"/>
    </row>
    <row r="174" spans="1:4" ht="20.25" x14ac:dyDescent="0.25">
      <c r="A174" s="84"/>
      <c r="B174" s="15"/>
      <c r="C174" s="20"/>
      <c r="D174" s="20"/>
    </row>
    <row r="175" spans="1:4" ht="20.25" x14ac:dyDescent="0.25">
      <c r="A175" s="84"/>
      <c r="B175" s="15"/>
      <c r="C175" s="20"/>
      <c r="D175" s="20"/>
    </row>
    <row r="176" spans="1:4" ht="20.25" x14ac:dyDescent="0.25">
      <c r="A176" s="84"/>
      <c r="B176" s="15"/>
      <c r="C176" s="20"/>
      <c r="D176" s="20"/>
    </row>
    <row r="177" spans="1:4" ht="20.25" x14ac:dyDescent="0.25">
      <c r="A177" s="84"/>
      <c r="B177" s="15"/>
      <c r="C177" s="20"/>
      <c r="D177" s="20"/>
    </row>
    <row r="178" spans="1:4" ht="20.25" x14ac:dyDescent="0.25">
      <c r="A178" s="84"/>
      <c r="B178" s="15"/>
      <c r="C178" s="20"/>
      <c r="D178" s="20"/>
    </row>
    <row r="179" spans="1:4" ht="20.25" x14ac:dyDescent="0.25">
      <c r="A179" s="84"/>
      <c r="B179" s="15"/>
      <c r="C179" s="20"/>
      <c r="D179" s="20"/>
    </row>
    <row r="180" spans="1:4" ht="20.25" x14ac:dyDescent="0.25">
      <c r="A180" s="84"/>
      <c r="B180" s="15"/>
      <c r="C180" s="20"/>
      <c r="D180" s="20"/>
    </row>
    <row r="181" spans="1:4" ht="20.25" x14ac:dyDescent="0.25">
      <c r="A181" s="84"/>
      <c r="B181" s="15"/>
      <c r="C181" s="20"/>
      <c r="D181" s="20"/>
    </row>
    <row r="182" spans="1:4" ht="20.25" x14ac:dyDescent="0.25">
      <c r="A182" s="84"/>
      <c r="B182" s="15"/>
      <c r="C182" s="20"/>
      <c r="D182" s="20"/>
    </row>
    <row r="183" spans="1:4" ht="20.25" x14ac:dyDescent="0.25">
      <c r="A183" s="84"/>
      <c r="B183" s="15"/>
      <c r="C183" s="20"/>
      <c r="D183" s="20"/>
    </row>
    <row r="184" spans="1:4" ht="20.25" x14ac:dyDescent="0.25">
      <c r="A184" s="84"/>
      <c r="B184" s="15"/>
      <c r="C184" s="20"/>
      <c r="D184" s="20"/>
    </row>
    <row r="185" spans="1:4" ht="20.25" x14ac:dyDescent="0.25">
      <c r="A185" s="84"/>
      <c r="B185" s="15"/>
      <c r="C185" s="20"/>
      <c r="D185" s="20"/>
    </row>
    <row r="186" spans="1:4" ht="20.25" x14ac:dyDescent="0.25">
      <c r="A186" s="84"/>
      <c r="B186" s="15"/>
      <c r="C186" s="20"/>
      <c r="D186" s="20"/>
    </row>
    <row r="187" spans="1:4" ht="20.25" x14ac:dyDescent="0.25">
      <c r="A187" s="84"/>
      <c r="B187" s="15"/>
      <c r="C187" s="20"/>
      <c r="D187" s="20"/>
    </row>
    <row r="188" spans="1:4" ht="20.25" x14ac:dyDescent="0.25">
      <c r="A188" s="84"/>
      <c r="B188" s="15"/>
      <c r="C188" s="20"/>
      <c r="D188" s="20"/>
    </row>
    <row r="189" spans="1:4" ht="20.25" x14ac:dyDescent="0.25">
      <c r="A189" s="84"/>
      <c r="B189" s="15"/>
      <c r="C189" s="20"/>
      <c r="D189" s="20"/>
    </row>
    <row r="190" spans="1:4" ht="20.25" x14ac:dyDescent="0.25">
      <c r="A190" s="84"/>
      <c r="B190" s="15"/>
      <c r="C190" s="20"/>
      <c r="D190" s="20"/>
    </row>
    <row r="191" spans="1:4" ht="20.25" x14ac:dyDescent="0.25">
      <c r="A191" s="84"/>
      <c r="B191" s="15"/>
      <c r="C191" s="20"/>
      <c r="D191" s="20"/>
    </row>
    <row r="192" spans="1:4" ht="20.25" x14ac:dyDescent="0.25">
      <c r="A192" s="84"/>
      <c r="B192" s="15"/>
      <c r="C192" s="20"/>
      <c r="D192" s="20"/>
    </row>
    <row r="193" spans="1:4" ht="20.25" x14ac:dyDescent="0.25">
      <c r="A193" s="84"/>
      <c r="B193" s="15"/>
      <c r="C193" s="20"/>
      <c r="D193" s="20"/>
    </row>
    <row r="194" spans="1:4" ht="20.25" x14ac:dyDescent="0.25">
      <c r="A194" s="84"/>
      <c r="B194" s="15"/>
      <c r="C194" s="20"/>
      <c r="D194" s="20"/>
    </row>
    <row r="195" spans="1:4" ht="20.25" x14ac:dyDescent="0.25">
      <c r="A195" s="84"/>
      <c r="B195" s="15"/>
      <c r="C195" s="20"/>
      <c r="D195" s="20"/>
    </row>
    <row r="196" spans="1:4" ht="20.25" x14ac:dyDescent="0.25">
      <c r="A196" s="84"/>
      <c r="B196" s="15"/>
      <c r="C196" s="20"/>
      <c r="D196" s="20"/>
    </row>
    <row r="197" spans="1:4" ht="20.25" x14ac:dyDescent="0.25">
      <c r="A197" s="84"/>
      <c r="B197" s="15"/>
      <c r="C197" s="20"/>
      <c r="D197" s="20"/>
    </row>
    <row r="198" spans="1:4" ht="20.25" x14ac:dyDescent="0.25">
      <c r="A198" s="84"/>
      <c r="B198" s="15"/>
      <c r="C198" s="20"/>
      <c r="D198" s="20"/>
    </row>
    <row r="199" spans="1:4" ht="20.25" x14ac:dyDescent="0.25">
      <c r="A199" s="84"/>
      <c r="B199" s="15"/>
      <c r="C199" s="20"/>
      <c r="D199" s="20"/>
    </row>
    <row r="200" spans="1:4" ht="20.25" x14ac:dyDescent="0.25">
      <c r="A200" s="84"/>
      <c r="B200" s="15"/>
      <c r="C200" s="20"/>
      <c r="D200" s="20"/>
    </row>
    <row r="201" spans="1:4" ht="20.25" x14ac:dyDescent="0.25">
      <c r="A201" s="84"/>
      <c r="B201" s="15"/>
      <c r="C201" s="20"/>
      <c r="D201" s="20"/>
    </row>
    <row r="202" spans="1:4" ht="20.25" x14ac:dyDescent="0.25">
      <c r="A202" s="84"/>
      <c r="B202" s="15"/>
      <c r="C202" s="20"/>
      <c r="D202" s="20"/>
    </row>
    <row r="203" spans="1:4" ht="20.25" x14ac:dyDescent="0.25">
      <c r="A203" s="84"/>
      <c r="B203" s="15"/>
      <c r="C203" s="20"/>
      <c r="D203" s="20"/>
    </row>
    <row r="204" spans="1:4" ht="20.25" x14ac:dyDescent="0.25">
      <c r="A204" s="84"/>
      <c r="B204" s="15"/>
      <c r="C204" s="20"/>
      <c r="D204" s="20"/>
    </row>
    <row r="205" spans="1:4" ht="20.25" x14ac:dyDescent="0.25">
      <c r="A205" s="84"/>
      <c r="B205" s="15"/>
      <c r="C205" s="20"/>
      <c r="D205" s="20"/>
    </row>
    <row r="206" spans="1:4" ht="20.25" x14ac:dyDescent="0.25">
      <c r="A206" s="84"/>
      <c r="B206" s="15"/>
      <c r="C206" s="20"/>
      <c r="D206" s="20"/>
    </row>
    <row r="207" spans="1:4" ht="20.25" x14ac:dyDescent="0.25">
      <c r="A207" s="84"/>
      <c r="B207" s="15"/>
      <c r="C207" s="20"/>
      <c r="D207" s="20"/>
    </row>
    <row r="208" spans="1:4" x14ac:dyDescent="0.25">
      <c r="A208" s="64"/>
      <c r="B208" s="15"/>
      <c r="C208" s="15"/>
      <c r="D208" s="15"/>
    </row>
    <row r="209" spans="1:8" ht="20.25" x14ac:dyDescent="0.25">
      <c r="A209" s="64"/>
      <c r="B209" s="16" t="s">
        <v>87</v>
      </c>
      <c r="C209" s="16" t="s">
        <v>141</v>
      </c>
      <c r="D209" s="19" t="s">
        <v>87</v>
      </c>
      <c r="E209" s="19" t="s">
        <v>141</v>
      </c>
    </row>
    <row r="210" spans="1:8" ht="21" x14ac:dyDescent="0.35">
      <c r="A210" s="64"/>
      <c r="B210" s="17" t="s">
        <v>89</v>
      </c>
      <c r="C210" s="17"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64"/>
      <c r="B211" s="17" t="s">
        <v>89</v>
      </c>
      <c r="C211" s="17" t="s">
        <v>92</v>
      </c>
      <c r="E211" t="s">
        <v>57</v>
      </c>
      <c r="F211" t="str">
        <f t="shared" ref="F211:F221" si="0">IF(NOT(ISBLANK(D211)),D211,IF(NOT(ISBLANK(E211)),"     "&amp;E211,FALSE))</f>
        <v xml:space="preserve">     Afectación menor a 10 SMLMV .</v>
      </c>
    </row>
    <row r="212" spans="1:8" ht="21" x14ac:dyDescent="0.35">
      <c r="A212" s="64"/>
      <c r="B212" s="17" t="s">
        <v>89</v>
      </c>
      <c r="C212" s="17" t="s">
        <v>93</v>
      </c>
      <c r="E212" t="s">
        <v>92</v>
      </c>
      <c r="F212" t="str">
        <f t="shared" si="0"/>
        <v xml:space="preserve">     Entre 10 y 50 SMLMV </v>
      </c>
    </row>
    <row r="213" spans="1:8" ht="21" x14ac:dyDescent="0.35">
      <c r="A213" s="64"/>
      <c r="B213" s="17" t="s">
        <v>89</v>
      </c>
      <c r="C213" s="17" t="s">
        <v>94</v>
      </c>
      <c r="E213" t="s">
        <v>93</v>
      </c>
      <c r="F213" t="str">
        <f t="shared" si="0"/>
        <v xml:space="preserve">     Entre 50 y 100 SMLMV </v>
      </c>
    </row>
    <row r="214" spans="1:8" ht="21" x14ac:dyDescent="0.35">
      <c r="A214" s="64"/>
      <c r="B214" s="17" t="s">
        <v>89</v>
      </c>
      <c r="C214" s="17" t="s">
        <v>95</v>
      </c>
      <c r="E214" t="s">
        <v>94</v>
      </c>
      <c r="F214" t="str">
        <f t="shared" si="0"/>
        <v xml:space="preserve">     Entre 100 y 500 SMLMV </v>
      </c>
    </row>
    <row r="215" spans="1:8" ht="21" x14ac:dyDescent="0.35">
      <c r="A215" s="64"/>
      <c r="B215" s="17" t="s">
        <v>56</v>
      </c>
      <c r="C215" s="17" t="s">
        <v>96</v>
      </c>
      <c r="E215" t="s">
        <v>95</v>
      </c>
      <c r="F215" t="str">
        <f t="shared" si="0"/>
        <v xml:space="preserve">     Mayor a 500 SMLMV </v>
      </c>
    </row>
    <row r="216" spans="1:8" ht="21" x14ac:dyDescent="0.35">
      <c r="A216" s="64"/>
      <c r="B216" s="17" t="s">
        <v>56</v>
      </c>
      <c r="C216" s="17" t="s">
        <v>97</v>
      </c>
      <c r="D216" t="s">
        <v>56</v>
      </c>
      <c r="F216" t="str">
        <f t="shared" si="0"/>
        <v>Pérdida Reputacional</v>
      </c>
    </row>
    <row r="217" spans="1:8" ht="21" x14ac:dyDescent="0.35">
      <c r="A217" s="64"/>
      <c r="B217" s="17" t="s">
        <v>56</v>
      </c>
      <c r="C217" s="17" t="s">
        <v>99</v>
      </c>
      <c r="E217" t="s">
        <v>96</v>
      </c>
      <c r="F217" t="str">
        <f t="shared" si="0"/>
        <v xml:space="preserve">     El riesgo afecta la imagen de alguna área de la organización</v>
      </c>
    </row>
    <row r="218" spans="1:8" ht="21" x14ac:dyDescent="0.35">
      <c r="A218" s="64"/>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4"/>
      <c r="B219" s="17" t="s">
        <v>56</v>
      </c>
      <c r="C219" s="17" t="s">
        <v>117</v>
      </c>
      <c r="E219" t="s">
        <v>99</v>
      </c>
      <c r="F219" t="str">
        <f t="shared" si="0"/>
        <v xml:space="preserve">     El riesgo afecta la imagen de la entidad con algunos usuarios de relevancia frente al logro de los objetivos</v>
      </c>
    </row>
    <row r="220" spans="1:8" x14ac:dyDescent="0.25">
      <c r="A220" s="64"/>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4"/>
      <c r="B221" s="18" t="str" cm="1">
        <f t="array" ref="B221:B223">_xlfn.UNIQUE(Tabla1[[#All],[Criterios]])</f>
        <v>Criterios</v>
      </c>
      <c r="C221" s="18"/>
      <c r="E221" t="s">
        <v>117</v>
      </c>
      <c r="F221" t="str">
        <f t="shared" si="0"/>
        <v xml:space="preserve">     El riesgo afecta la imagen de la entidad a nivel nacional, con efecto publicitarios sostenible a nivel país</v>
      </c>
    </row>
    <row r="222" spans="1:8" x14ac:dyDescent="0.25">
      <c r="A222" s="64"/>
      <c r="B222" s="18" t="str">
        <v>Afectación Económica o presupuestal</v>
      </c>
      <c r="C222" s="18"/>
    </row>
    <row r="223" spans="1:8" x14ac:dyDescent="0.25">
      <c r="B223" s="18" t="str">
        <v>Pérdida Reputacional</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F9" sqref="F9"/>
    </sheetView>
  </sheetViews>
  <sheetFormatPr baseColWidth="10" defaultColWidth="14.28515625" defaultRowHeight="12.75" x14ac:dyDescent="0.2"/>
  <cols>
    <col min="1" max="2" width="14.28515625" style="69"/>
    <col min="3" max="3" width="17" style="69" customWidth="1"/>
    <col min="4" max="4" width="14.28515625" style="69"/>
    <col min="5" max="5" width="46" style="69" customWidth="1"/>
    <col min="6" max="16384" width="14.28515625" style="69"/>
  </cols>
  <sheetData>
    <row r="1" spans="2:6" ht="24" customHeight="1" thickBot="1" x14ac:dyDescent="0.25">
      <c r="B1" s="416" t="s">
        <v>77</v>
      </c>
      <c r="C1" s="417"/>
      <c r="D1" s="417"/>
      <c r="E1" s="417"/>
      <c r="F1" s="418"/>
    </row>
    <row r="2" spans="2:6" ht="16.5" thickBot="1" x14ac:dyDescent="0.3">
      <c r="B2" s="70"/>
      <c r="C2" s="70"/>
      <c r="D2" s="70"/>
      <c r="E2" s="70"/>
      <c r="F2" s="70"/>
    </row>
    <row r="3" spans="2:6" ht="16.5" thickBot="1" x14ac:dyDescent="0.25">
      <c r="B3" s="420" t="s">
        <v>63</v>
      </c>
      <c r="C3" s="421"/>
      <c r="D3" s="421"/>
      <c r="E3" s="82" t="s">
        <v>64</v>
      </c>
      <c r="F3" s="83" t="s">
        <v>65</v>
      </c>
    </row>
    <row r="4" spans="2:6" ht="31.5" x14ac:dyDescent="0.2">
      <c r="B4" s="422" t="s">
        <v>66</v>
      </c>
      <c r="C4" s="424" t="s">
        <v>13</v>
      </c>
      <c r="D4" s="71" t="s">
        <v>14</v>
      </c>
      <c r="E4" s="72" t="s">
        <v>67</v>
      </c>
      <c r="F4" s="73">
        <v>0.25</v>
      </c>
    </row>
    <row r="5" spans="2:6" ht="47.25" x14ac:dyDescent="0.2">
      <c r="B5" s="423"/>
      <c r="C5" s="425"/>
      <c r="D5" s="74" t="s">
        <v>15</v>
      </c>
      <c r="E5" s="75" t="s">
        <v>68</v>
      </c>
      <c r="F5" s="76">
        <v>0.15</v>
      </c>
    </row>
    <row r="6" spans="2:6" ht="47.25" x14ac:dyDescent="0.2">
      <c r="B6" s="423"/>
      <c r="C6" s="425"/>
      <c r="D6" s="74" t="s">
        <v>16</v>
      </c>
      <c r="E6" s="75" t="s">
        <v>69</v>
      </c>
      <c r="F6" s="76">
        <v>0.1</v>
      </c>
    </row>
    <row r="7" spans="2:6" ht="63" x14ac:dyDescent="0.2">
      <c r="B7" s="423"/>
      <c r="C7" s="425" t="s">
        <v>17</v>
      </c>
      <c r="D7" s="74" t="s">
        <v>10</v>
      </c>
      <c r="E7" s="75" t="s">
        <v>70</v>
      </c>
      <c r="F7" s="76">
        <v>0.25</v>
      </c>
    </row>
    <row r="8" spans="2:6" ht="31.5" x14ac:dyDescent="0.2">
      <c r="B8" s="423"/>
      <c r="C8" s="425"/>
      <c r="D8" s="74" t="s">
        <v>9</v>
      </c>
      <c r="E8" s="75" t="s">
        <v>71</v>
      </c>
      <c r="F8" s="76">
        <v>0.15</v>
      </c>
    </row>
    <row r="9" spans="2:6" ht="47.25" x14ac:dyDescent="0.2">
      <c r="B9" s="423" t="s">
        <v>158</v>
      </c>
      <c r="C9" s="425" t="s">
        <v>18</v>
      </c>
      <c r="D9" s="74" t="s">
        <v>19</v>
      </c>
      <c r="E9" s="75" t="s">
        <v>72</v>
      </c>
      <c r="F9" s="77" t="s">
        <v>73</v>
      </c>
    </row>
    <row r="10" spans="2:6" ht="63" x14ac:dyDescent="0.2">
      <c r="B10" s="423"/>
      <c r="C10" s="425"/>
      <c r="D10" s="74" t="s">
        <v>20</v>
      </c>
      <c r="E10" s="75" t="s">
        <v>74</v>
      </c>
      <c r="F10" s="77" t="s">
        <v>73</v>
      </c>
    </row>
    <row r="11" spans="2:6" ht="47.25" x14ac:dyDescent="0.2">
      <c r="B11" s="423"/>
      <c r="C11" s="425" t="s">
        <v>21</v>
      </c>
      <c r="D11" s="74" t="s">
        <v>22</v>
      </c>
      <c r="E11" s="75" t="s">
        <v>75</v>
      </c>
      <c r="F11" s="77" t="s">
        <v>73</v>
      </c>
    </row>
    <row r="12" spans="2:6" ht="47.25" x14ac:dyDescent="0.2">
      <c r="B12" s="423"/>
      <c r="C12" s="425"/>
      <c r="D12" s="74" t="s">
        <v>23</v>
      </c>
      <c r="E12" s="75" t="s">
        <v>76</v>
      </c>
      <c r="F12" s="77" t="s">
        <v>73</v>
      </c>
    </row>
    <row r="13" spans="2:6" ht="31.5" x14ac:dyDescent="0.2">
      <c r="B13" s="423"/>
      <c r="C13" s="425" t="s">
        <v>24</v>
      </c>
      <c r="D13" s="74" t="s">
        <v>118</v>
      </c>
      <c r="E13" s="75" t="s">
        <v>121</v>
      </c>
      <c r="F13" s="77" t="s">
        <v>73</v>
      </c>
    </row>
    <row r="14" spans="2:6" ht="32.25" thickBot="1" x14ac:dyDescent="0.25">
      <c r="B14" s="426"/>
      <c r="C14" s="427"/>
      <c r="D14" s="78" t="s">
        <v>119</v>
      </c>
      <c r="E14" s="79" t="s">
        <v>120</v>
      </c>
      <c r="F14" s="80" t="s">
        <v>73</v>
      </c>
    </row>
    <row r="15" spans="2:6" ht="49.5" customHeight="1" x14ac:dyDescent="0.2">
      <c r="B15" s="419" t="s">
        <v>155</v>
      </c>
      <c r="C15" s="419"/>
      <c r="D15" s="419"/>
      <c r="E15" s="419"/>
      <c r="F15" s="419"/>
    </row>
    <row r="16" spans="2:6" ht="27" customHeight="1" x14ac:dyDescent="0.25">
      <c r="B16" s="8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Córdoba Vargas</cp:lastModifiedBy>
  <cp:lastPrinted>2020-05-13T01:12:22Z</cp:lastPrinted>
  <dcterms:created xsi:type="dcterms:W3CDTF">2020-03-24T23:12:47Z</dcterms:created>
  <dcterms:modified xsi:type="dcterms:W3CDTF">2023-12-06T22:20:10Z</dcterms:modified>
</cp:coreProperties>
</file>