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1" documentId="11_37D44813A20FA7E03DFE7A923CE80DB9E494ABC8" xr6:coauthVersionLast="47" xr6:coauthVersionMax="47" xr10:uidLastSave="{53D0C08D-43CF-4189-979B-98046F7EFA39}"/>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P17" i="1" s="1"/>
  <c r="O15" i="1"/>
  <c r="P15" i="1" s="1"/>
  <c r="L17" i="1"/>
  <c r="M17" i="1" s="1"/>
  <c r="L15" i="1"/>
  <c r="Y16" i="1"/>
  <c r="AF12" i="1"/>
  <c r="AF13" i="1"/>
  <c r="AF14" i="1"/>
  <c r="AH14" i="1" s="1"/>
  <c r="AC14" i="1"/>
  <c r="AE14" i="1" s="1"/>
  <c r="Y17" i="1"/>
  <c r="Y12" i="1"/>
  <c r="Y13" i="1"/>
  <c r="AC13" i="1" s="1"/>
  <c r="AE13" i="1" s="1"/>
  <c r="Y14" i="1"/>
  <c r="Y15" i="1"/>
  <c r="L12" i="1"/>
  <c r="AC17" i="1" l="1"/>
  <c r="AH13" i="1"/>
  <c r="R38" i="19"/>
  <c r="Y38" i="19"/>
  <c r="U39" i="19"/>
  <c r="Q40"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A46" i="19"/>
  <c r="W48" i="19"/>
  <c r="Y49" i="19"/>
  <c r="AA50" i="19"/>
  <c r="W52" i="19"/>
  <c r="Y53" i="19"/>
  <c r="AA54" i="19"/>
  <c r="Q36" i="19"/>
  <c r="Y36" i="19"/>
  <c r="U37" i="19"/>
  <c r="Q38" i="19"/>
  <c r="AA40" i="19"/>
  <c r="W41" i="19"/>
  <c r="S42" i="19"/>
  <c r="AA42" i="19"/>
  <c r="W43" i="19"/>
  <c r="S38" i="19"/>
  <c r="AA38" i="19"/>
  <c r="W39"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W47" i="19"/>
  <c r="Y48" i="19"/>
  <c r="AA49" i="19"/>
  <c r="W51" i="19"/>
  <c r="Y52" i="19"/>
  <c r="AA53" i="19"/>
  <c r="W55" i="19"/>
  <c r="S36" i="19"/>
  <c r="AA36" i="19"/>
  <c r="W37" i="19"/>
  <c r="U40" i="19"/>
  <c r="Q41" i="19"/>
  <c r="Y41" i="19"/>
  <c r="U42" i="19"/>
  <c r="Q43" i="19"/>
  <c r="Y43" i="19"/>
  <c r="U38" i="19"/>
  <c r="Q39" i="19"/>
  <c r="Y39"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M17" i="19"/>
  <c r="W46" i="19"/>
  <c r="Y47" i="19"/>
  <c r="AA48" i="19"/>
  <c r="W50" i="19"/>
  <c r="Y51" i="19"/>
  <c r="AA52" i="19"/>
  <c r="W54" i="19"/>
  <c r="Y55" i="19"/>
  <c r="U36" i="19"/>
  <c r="Q37" i="19"/>
  <c r="Y37" i="19"/>
  <c r="W40" i="19"/>
  <c r="S41" i="19"/>
  <c r="AA41" i="19"/>
  <c r="W42" i="19"/>
  <c r="S43" i="19"/>
  <c r="AA43" i="19"/>
  <c r="W38" i="19"/>
  <c r="S39" i="19"/>
  <c r="AA39" i="19"/>
  <c r="Y44" i="19"/>
  <c r="U45" i="19"/>
  <c r="W26" i="19"/>
  <c r="Y27" i="19"/>
  <c r="AA28" i="19"/>
  <c r="W30" i="19"/>
  <c r="Y31" i="19"/>
  <c r="AA32" i="19"/>
  <c r="W34" i="19"/>
  <c r="Y35" i="19"/>
  <c r="O26" i="19"/>
  <c r="K27" i="19"/>
  <c r="S27" i="19"/>
  <c r="O28" i="19"/>
  <c r="K29" i="19"/>
  <c r="S29" i="19"/>
  <c r="O30" i="19"/>
  <c r="K31" i="19"/>
  <c r="S31" i="19"/>
  <c r="O32" i="19"/>
  <c r="K33" i="19"/>
  <c r="S33" i="19"/>
  <c r="O34" i="19"/>
  <c r="K35" i="19"/>
  <c r="S35" i="19"/>
  <c r="U16" i="19"/>
  <c r="Q18" i="19"/>
  <c r="S19" i="19"/>
  <c r="U20" i="19"/>
  <c r="Q22" i="19"/>
  <c r="S23" i="19"/>
  <c r="U24" i="19"/>
  <c r="K18" i="19"/>
  <c r="M19" i="19"/>
  <c r="O20" i="19"/>
  <c r="K22" i="19"/>
  <c r="M23" i="19"/>
  <c r="O24" i="19"/>
  <c r="K16" i="19"/>
  <c r="O17" i="19"/>
  <c r="W49" i="19"/>
  <c r="AA37" i="19"/>
  <c r="U43" i="19"/>
  <c r="Y50" i="19"/>
  <c r="AA51" i="19"/>
  <c r="S37" i="19"/>
  <c r="W53" i="19"/>
  <c r="Y54" i="19"/>
  <c r="Y40" i="19"/>
  <c r="AA47" i="19"/>
  <c r="AA55" i="19"/>
  <c r="U41" i="19"/>
  <c r="Y42" i="19"/>
  <c r="Y46" i="19"/>
  <c r="W36" i="19"/>
  <c r="Q42" i="19"/>
  <c r="AH12" i="1"/>
  <c r="Q47" i="19"/>
  <c r="S48" i="19"/>
  <c r="U49" i="19"/>
  <c r="Q51" i="19"/>
  <c r="S52" i="19"/>
  <c r="U53" i="19"/>
  <c r="Q55" i="19"/>
  <c r="M46" i="19"/>
  <c r="O47" i="19"/>
  <c r="K49" i="19"/>
  <c r="M50" i="19"/>
  <c r="O51" i="19"/>
  <c r="K53" i="19"/>
  <c r="M54" i="19"/>
  <c r="O55" i="19"/>
  <c r="K39" i="19"/>
  <c r="M40" i="19"/>
  <c r="O41" i="19"/>
  <c r="K43" i="19"/>
  <c r="M44" i="19"/>
  <c r="O45" i="19"/>
  <c r="L37" i="19"/>
  <c r="Z46" i="19"/>
  <c r="V48" i="19"/>
  <c r="X49" i="19"/>
  <c r="Z50" i="19"/>
  <c r="V52" i="19"/>
  <c r="X53" i="19"/>
  <c r="Z54" i="19"/>
  <c r="P36" i="19"/>
  <c r="X36" i="19"/>
  <c r="T37" i="19"/>
  <c r="P38" i="19"/>
  <c r="Z40" i="19"/>
  <c r="V41" i="19"/>
  <c r="R42" i="19"/>
  <c r="Z42" i="19"/>
  <c r="V43" i="19"/>
  <c r="AI16" i="19"/>
  <c r="AK17" i="19"/>
  <c r="AM18" i="19"/>
  <c r="P46" i="19"/>
  <c r="R47" i="19"/>
  <c r="T48" i="19"/>
  <c r="P50" i="19"/>
  <c r="R51" i="19"/>
  <c r="T52" i="19"/>
  <c r="P54" i="19"/>
  <c r="R55" i="19"/>
  <c r="N46" i="19"/>
  <c r="J48" i="19"/>
  <c r="L49" i="19"/>
  <c r="N50" i="19"/>
  <c r="J52" i="19"/>
  <c r="L53" i="19"/>
  <c r="N54" i="19"/>
  <c r="J38" i="19"/>
  <c r="L39" i="19"/>
  <c r="N40" i="19"/>
  <c r="J42" i="19"/>
  <c r="L43" i="19"/>
  <c r="N44" i="19"/>
  <c r="J36" i="19"/>
  <c r="M37" i="19"/>
  <c r="Z38" i="19"/>
  <c r="V39" i="19"/>
  <c r="R40"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AJ16" i="19"/>
  <c r="AL17" i="19"/>
  <c r="AH19" i="19"/>
  <c r="Q46" i="19"/>
  <c r="S47" i="19"/>
  <c r="U48" i="19"/>
  <c r="Q50" i="19"/>
  <c r="S51" i="19"/>
  <c r="U52" i="19"/>
  <c r="Q54" i="19"/>
  <c r="S55" i="19"/>
  <c r="O46" i="19"/>
  <c r="K48" i="19"/>
  <c r="M49" i="19"/>
  <c r="O50" i="19"/>
  <c r="K52" i="19"/>
  <c r="M53" i="19"/>
  <c r="O54" i="19"/>
  <c r="K38" i="19"/>
  <c r="M39" i="19"/>
  <c r="O40" i="19"/>
  <c r="K42" i="19"/>
  <c r="M43" i="19"/>
  <c r="O44" i="19"/>
  <c r="K36" i="19"/>
  <c r="N37" i="19"/>
  <c r="V47" i="19"/>
  <c r="X48" i="19"/>
  <c r="Z49" i="19"/>
  <c r="V51" i="19"/>
  <c r="X52" i="19"/>
  <c r="Z53" i="19"/>
  <c r="V55" i="19"/>
  <c r="R36" i="19"/>
  <c r="Z36" i="19"/>
  <c r="V37" i="19"/>
  <c r="T40" i="19"/>
  <c r="P41" i="19"/>
  <c r="X41" i="19"/>
  <c r="T42" i="19"/>
  <c r="P43" i="19"/>
  <c r="X43" i="19"/>
  <c r="AK16" i="19"/>
  <c r="AM17" i="19"/>
  <c r="AI19" i="19"/>
  <c r="R46" i="19"/>
  <c r="T47" i="19"/>
  <c r="P49" i="19"/>
  <c r="R50" i="19"/>
  <c r="T51" i="19"/>
  <c r="P53" i="19"/>
  <c r="R54" i="19"/>
  <c r="T55" i="19"/>
  <c r="J47" i="19"/>
  <c r="L48" i="19"/>
  <c r="N49" i="19"/>
  <c r="J51" i="19"/>
  <c r="L52" i="19"/>
  <c r="N53" i="19"/>
  <c r="J55" i="19"/>
  <c r="L38" i="19"/>
  <c r="N39" i="19"/>
  <c r="J41" i="19"/>
  <c r="L42" i="19"/>
  <c r="N43" i="19"/>
  <c r="J45" i="19"/>
  <c r="L36" i="19"/>
  <c r="O37" i="19"/>
  <c r="T38" i="19"/>
  <c r="P39" i="19"/>
  <c r="X39"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L17" i="19"/>
  <c r="AL16" i="19"/>
  <c r="AH18" i="19"/>
  <c r="AJ19" i="19"/>
  <c r="S46" i="19"/>
  <c r="U47" i="19"/>
  <c r="Q49" i="19"/>
  <c r="S50" i="19"/>
  <c r="U51" i="19"/>
  <c r="Q53" i="19"/>
  <c r="S54" i="19"/>
  <c r="U55" i="19"/>
  <c r="K47" i="19"/>
  <c r="M48" i="19"/>
  <c r="O49" i="19"/>
  <c r="K51" i="19"/>
  <c r="M52" i="19"/>
  <c r="O53" i="19"/>
  <c r="K55" i="19"/>
  <c r="M38" i="19"/>
  <c r="O39" i="19"/>
  <c r="K41" i="19"/>
  <c r="M42" i="19"/>
  <c r="O43" i="19"/>
  <c r="K45" i="19"/>
  <c r="M36" i="19"/>
  <c r="V46" i="19"/>
  <c r="X47" i="19"/>
  <c r="Z48" i="19"/>
  <c r="V50" i="19"/>
  <c r="X51" i="19"/>
  <c r="Z52" i="19"/>
  <c r="V54" i="19"/>
  <c r="X55" i="19"/>
  <c r="T36" i="19"/>
  <c r="P37" i="19"/>
  <c r="X37" i="19"/>
  <c r="V40" i="19"/>
  <c r="R41" i="19"/>
  <c r="Z41" i="19"/>
  <c r="V42" i="19"/>
  <c r="R43" i="19"/>
  <c r="Z43" i="19"/>
  <c r="AM16" i="19"/>
  <c r="AI18" i="19"/>
  <c r="AK19" i="19"/>
  <c r="T46" i="19"/>
  <c r="P48" i="19"/>
  <c r="R49" i="19"/>
  <c r="T50" i="19"/>
  <c r="P52" i="19"/>
  <c r="R53" i="19"/>
  <c r="T54" i="19"/>
  <c r="J46" i="19"/>
  <c r="L47" i="19"/>
  <c r="N48" i="19"/>
  <c r="J50" i="19"/>
  <c r="L51" i="19"/>
  <c r="N52" i="19"/>
  <c r="J54" i="19"/>
  <c r="L55" i="19"/>
  <c r="N38" i="19"/>
  <c r="J40" i="19"/>
  <c r="L41" i="19"/>
  <c r="N42" i="19"/>
  <c r="J44" i="19"/>
  <c r="L45" i="19"/>
  <c r="N36" i="19"/>
  <c r="V38" i="19"/>
  <c r="R39" i="19"/>
  <c r="Z39" i="19"/>
  <c r="X44" i="19"/>
  <c r="T45" i="19"/>
  <c r="V26" i="19"/>
  <c r="X27" i="19"/>
  <c r="Z28" i="19"/>
  <c r="V30" i="19"/>
  <c r="X31" i="19"/>
  <c r="Z32" i="19"/>
  <c r="V34" i="19"/>
  <c r="X35" i="19"/>
  <c r="N26" i="19"/>
  <c r="J27" i="19"/>
  <c r="R27" i="19"/>
  <c r="N28" i="19"/>
  <c r="J29" i="19"/>
  <c r="R29" i="19"/>
  <c r="N30" i="19"/>
  <c r="J31" i="19"/>
  <c r="R31" i="19"/>
  <c r="N32" i="19"/>
  <c r="J33" i="19"/>
  <c r="R33" i="19"/>
  <c r="N34" i="19"/>
  <c r="J35" i="19"/>
  <c r="R35" i="19"/>
  <c r="T16" i="19"/>
  <c r="P18" i="19"/>
  <c r="R19" i="19"/>
  <c r="T20" i="19"/>
  <c r="P22" i="19"/>
  <c r="R23" i="19"/>
  <c r="T24" i="19"/>
  <c r="J18" i="19"/>
  <c r="L19" i="19"/>
  <c r="N20" i="19"/>
  <c r="J22" i="19"/>
  <c r="L23" i="19"/>
  <c r="N24" i="19"/>
  <c r="J16" i="19"/>
  <c r="N17" i="19"/>
  <c r="AH17" i="19"/>
  <c r="AJ18" i="19"/>
  <c r="AL19" i="19"/>
  <c r="U46" i="19"/>
  <c r="Q48" i="19"/>
  <c r="S49" i="19"/>
  <c r="U50" i="19"/>
  <c r="Q52" i="19"/>
  <c r="S53" i="19"/>
  <c r="U54" i="19"/>
  <c r="K46" i="19"/>
  <c r="M47" i="19"/>
  <c r="O48" i="19"/>
  <c r="K50" i="19"/>
  <c r="M51" i="19"/>
  <c r="O52" i="19"/>
  <c r="K54" i="19"/>
  <c r="M55" i="19"/>
  <c r="O38" i="19"/>
  <c r="K40" i="19"/>
  <c r="M41" i="19"/>
  <c r="O42" i="19"/>
  <c r="K44" i="19"/>
  <c r="M45" i="19"/>
  <c r="O36" i="19"/>
  <c r="X46" i="19"/>
  <c r="Z47" i="19"/>
  <c r="V49" i="19"/>
  <c r="X50" i="19"/>
  <c r="Z51" i="19"/>
  <c r="V53" i="19"/>
  <c r="X54" i="19"/>
  <c r="Z55" i="19"/>
  <c r="V36" i="19"/>
  <c r="R37" i="19"/>
  <c r="Z37" i="19"/>
  <c r="X40" i="19"/>
  <c r="T41" i="19"/>
  <c r="P42" i="19"/>
  <c r="X42" i="19"/>
  <c r="T43" i="19"/>
  <c r="P44" i="19"/>
  <c r="AI17" i="19"/>
  <c r="AK18" i="19"/>
  <c r="AM19" i="19"/>
  <c r="P47" i="19"/>
  <c r="N47" i="19"/>
  <c r="L40" i="19"/>
  <c r="Z31" i="19"/>
  <c r="L29" i="19"/>
  <c r="P34" i="19"/>
  <c r="T23" i="19"/>
  <c r="L16"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M6" i="19"/>
  <c r="AC26" i="19"/>
  <c r="AE27" i="19"/>
  <c r="AG28" i="19"/>
  <c r="AC30" i="19"/>
  <c r="AE31" i="19"/>
  <c r="AG32" i="19"/>
  <c r="AC34" i="19"/>
  <c r="AE35" i="19"/>
  <c r="AG36" i="19"/>
  <c r="AC38" i="19"/>
  <c r="AE39" i="19"/>
  <c r="AG40" i="19"/>
  <c r="AC42" i="19"/>
  <c r="AE43" i="19"/>
  <c r="AG44" i="19"/>
  <c r="AC46" i="19"/>
  <c r="AE47" i="19"/>
  <c r="AG48" i="19"/>
  <c r="AC50" i="19"/>
  <c r="AE51" i="19"/>
  <c r="AG52" i="19"/>
  <c r="AC54" i="19"/>
  <c r="AE5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S15" i="19"/>
  <c r="AA15" i="19"/>
  <c r="K8" i="19"/>
  <c r="M9" i="19"/>
  <c r="O10" i="19"/>
  <c r="K12" i="19"/>
  <c r="M13" i="19"/>
  <c r="O14" i="19"/>
  <c r="K6" i="19"/>
  <c r="N7" i="19"/>
  <c r="O7" i="19"/>
  <c r="P28" i="19"/>
  <c r="AI27" i="19"/>
  <c r="AK32" i="19"/>
  <c r="AI39" i="19"/>
  <c r="AM45" i="19"/>
  <c r="AK52" i="19"/>
  <c r="AI11" i="19"/>
  <c r="AB26" i="19"/>
  <c r="AB34" i="19"/>
  <c r="AB38" i="19"/>
  <c r="AD47" i="19"/>
  <c r="AF52" i="19"/>
  <c r="V19" i="19"/>
  <c r="Z24" i="19"/>
  <c r="R7" i="19"/>
  <c r="T10" i="19"/>
  <c r="V13" i="19"/>
  <c r="J8" i="19"/>
  <c r="R48" i="19"/>
  <c r="J49" i="19"/>
  <c r="N41" i="19"/>
  <c r="X38" i="19"/>
  <c r="R44" i="19"/>
  <c r="V33" i="19"/>
  <c r="T29" i="19"/>
  <c r="L35" i="19"/>
  <c r="P25" i="19"/>
  <c r="AH16" i="19"/>
  <c r="AM20" i="19"/>
  <c r="AI22" i="19"/>
  <c r="AK23" i="19"/>
  <c r="AM24" i="19"/>
  <c r="AI26" i="19"/>
  <c r="AK27" i="19"/>
  <c r="AM28" i="19"/>
  <c r="AI30" i="19"/>
  <c r="AK31" i="19"/>
  <c r="AM32" i="19"/>
  <c r="AI34" i="19"/>
  <c r="AK35" i="19"/>
  <c r="AM36" i="19"/>
  <c r="AI38" i="19"/>
  <c r="AK39" i="19"/>
  <c r="AM40" i="19"/>
  <c r="AI42" i="19"/>
  <c r="AK43" i="19"/>
  <c r="AM44" i="19"/>
  <c r="AI46" i="19"/>
  <c r="AK47" i="19"/>
  <c r="AM48" i="19"/>
  <c r="AI50" i="19"/>
  <c r="AK51" i="19"/>
  <c r="AM52" i="19"/>
  <c r="AI54" i="19"/>
  <c r="AK55" i="19"/>
  <c r="AM8" i="19"/>
  <c r="AI10" i="19"/>
  <c r="AK11" i="19"/>
  <c r="AM12" i="19"/>
  <c r="AI14" i="19"/>
  <c r="AK15" i="19"/>
  <c r="AI7" i="19"/>
  <c r="AD26" i="19"/>
  <c r="AF27" i="19"/>
  <c r="AB29" i="19"/>
  <c r="AD30" i="19"/>
  <c r="AF31" i="19"/>
  <c r="AB33" i="19"/>
  <c r="AD34" i="19"/>
  <c r="AF35" i="19"/>
  <c r="AB37" i="19"/>
  <c r="AD38" i="19"/>
  <c r="AF39" i="19"/>
  <c r="AB41" i="19"/>
  <c r="AD42" i="19"/>
  <c r="AF43" i="19"/>
  <c r="AB45" i="19"/>
  <c r="AD46" i="19"/>
  <c r="AF47" i="19"/>
  <c r="AB49" i="19"/>
  <c r="AD50" i="19"/>
  <c r="AF51" i="19"/>
  <c r="AB53" i="19"/>
  <c r="AD54" i="19"/>
  <c r="AF55" i="19"/>
  <c r="AB16" i="19"/>
  <c r="X17" i="19"/>
  <c r="AF17" i="19"/>
  <c r="AB18" i="19"/>
  <c r="X19" i="19"/>
  <c r="AF19" i="19"/>
  <c r="AB20" i="19"/>
  <c r="X21" i="19"/>
  <c r="AF21" i="19"/>
  <c r="AB22" i="19"/>
  <c r="X23" i="19"/>
  <c r="AF23" i="19"/>
  <c r="AB24" i="19"/>
  <c r="X25" i="19"/>
  <c r="AF25" i="19"/>
  <c r="V6" i="19"/>
  <c r="AD6" i="19"/>
  <c r="T7" i="19"/>
  <c r="AB7" i="19"/>
  <c r="R8" i="19"/>
  <c r="Z8" i="19"/>
  <c r="P9" i="19"/>
  <c r="X9" i="19"/>
  <c r="AF9" i="19"/>
  <c r="V10" i="19"/>
  <c r="AD10" i="19"/>
  <c r="T11" i="19"/>
  <c r="AB11" i="19"/>
  <c r="R12" i="19"/>
  <c r="Z12" i="19"/>
  <c r="P13" i="19"/>
  <c r="X13" i="19"/>
  <c r="AF13" i="19"/>
  <c r="V14" i="19"/>
  <c r="AD14" i="19"/>
  <c r="T15" i="19"/>
  <c r="AB15" i="19"/>
  <c r="L8" i="19"/>
  <c r="N9" i="19"/>
  <c r="J11" i="19"/>
  <c r="L12" i="19"/>
  <c r="N13" i="19"/>
  <c r="J15" i="19"/>
  <c r="L6" i="19"/>
  <c r="X30" i="19"/>
  <c r="AI47" i="19"/>
  <c r="AF28" i="19"/>
  <c r="AD43" i="19"/>
  <c r="Z16" i="19"/>
  <c r="V23" i="19"/>
  <c r="P8" i="19"/>
  <c r="X12" i="19"/>
  <c r="N10" i="19"/>
  <c r="T49" i="19"/>
  <c r="L50" i="19"/>
  <c r="J43" i="19"/>
  <c r="T39" i="19"/>
  <c r="Z44" i="19"/>
  <c r="X34" i="19"/>
  <c r="P30" i="19"/>
  <c r="T35" i="19"/>
  <c r="L18" i="19"/>
  <c r="AJ17" i="19"/>
  <c r="AH21" i="19"/>
  <c r="AJ22" i="19"/>
  <c r="AL23" i="19"/>
  <c r="AH25" i="19"/>
  <c r="AJ26" i="19"/>
  <c r="AL27" i="19"/>
  <c r="AH29" i="19"/>
  <c r="AJ30" i="19"/>
  <c r="AL31" i="19"/>
  <c r="AH33" i="19"/>
  <c r="AJ34" i="19"/>
  <c r="AL35" i="19"/>
  <c r="AH37" i="19"/>
  <c r="AJ38" i="19"/>
  <c r="AL39" i="19"/>
  <c r="AH41" i="19"/>
  <c r="AJ42" i="19"/>
  <c r="AL43" i="19"/>
  <c r="AH45" i="19"/>
  <c r="AJ46" i="19"/>
  <c r="AL47" i="19"/>
  <c r="AH49" i="19"/>
  <c r="AJ50" i="19"/>
  <c r="AL51" i="19"/>
  <c r="AH53" i="19"/>
  <c r="AJ54" i="19"/>
  <c r="AL55" i="19"/>
  <c r="AH9" i="19"/>
  <c r="AJ10" i="19"/>
  <c r="AL11" i="19"/>
  <c r="AH13" i="19"/>
  <c r="AJ14" i="19"/>
  <c r="AL15" i="19"/>
  <c r="AJ7" i="19"/>
  <c r="AE26" i="19"/>
  <c r="AG27" i="19"/>
  <c r="AC29" i="19"/>
  <c r="AE30" i="19"/>
  <c r="AG31" i="19"/>
  <c r="AC33" i="19"/>
  <c r="AE34" i="19"/>
  <c r="AG35" i="19"/>
  <c r="AC37" i="19"/>
  <c r="AE38" i="19"/>
  <c r="AG39" i="19"/>
  <c r="AC41" i="19"/>
  <c r="AE42" i="19"/>
  <c r="AG43" i="19"/>
  <c r="AC45" i="19"/>
  <c r="AE46" i="19"/>
  <c r="AG47" i="19"/>
  <c r="AC49" i="19"/>
  <c r="AE50" i="19"/>
  <c r="AG51" i="19"/>
  <c r="AC53" i="19"/>
  <c r="AE54" i="19"/>
  <c r="AG55" i="19"/>
  <c r="AC16" i="19"/>
  <c r="Y17" i="19"/>
  <c r="AG17" i="19"/>
  <c r="AC18" i="19"/>
  <c r="Y19" i="19"/>
  <c r="AG19" i="19"/>
  <c r="AC20" i="19"/>
  <c r="Y21" i="19"/>
  <c r="AG21" i="19"/>
  <c r="AC22" i="19"/>
  <c r="Y23" i="19"/>
  <c r="AG23" i="19"/>
  <c r="AC24" i="19"/>
  <c r="Y25" i="19"/>
  <c r="AG25" i="19"/>
  <c r="W6" i="19"/>
  <c r="AE6" i="19"/>
  <c r="U7" i="19"/>
  <c r="AC7" i="19"/>
  <c r="S8" i="19"/>
  <c r="AA8" i="19"/>
  <c r="Q9" i="19"/>
  <c r="Y9" i="19"/>
  <c r="AG9" i="19"/>
  <c r="W10" i="19"/>
  <c r="AE10" i="19"/>
  <c r="U11" i="19"/>
  <c r="AC11" i="19"/>
  <c r="S12" i="19"/>
  <c r="AA12" i="19"/>
  <c r="Q13" i="19"/>
  <c r="Y13" i="19"/>
  <c r="AG13" i="19"/>
  <c r="W14" i="19"/>
  <c r="AE14" i="19"/>
  <c r="U15" i="19"/>
  <c r="AC15" i="19"/>
  <c r="M8" i="19"/>
  <c r="O9" i="19"/>
  <c r="K11" i="19"/>
  <c r="M12" i="19"/>
  <c r="O13" i="19"/>
  <c r="K15" i="19"/>
  <c r="M6" i="19"/>
  <c r="AI23" i="19"/>
  <c r="AK28" i="19"/>
  <c r="AI31" i="19"/>
  <c r="AK36" i="19"/>
  <c r="AI43" i="19"/>
  <c r="AK48" i="19"/>
  <c r="AI55" i="19"/>
  <c r="AL6" i="19"/>
  <c r="AD35" i="19"/>
  <c r="AF44" i="19"/>
  <c r="AB54" i="19"/>
  <c r="AD19" i="19"/>
  <c r="V25" i="19"/>
  <c r="AF8" i="19"/>
  <c r="R11" i="19"/>
  <c r="AB14" i="19"/>
  <c r="J12" i="19"/>
  <c r="P51" i="19"/>
  <c r="N51" i="19"/>
  <c r="L44" i="19"/>
  <c r="P40" i="19"/>
  <c r="V45" i="19"/>
  <c r="Z35" i="19"/>
  <c r="L31" i="19"/>
  <c r="P17" i="19"/>
  <c r="N19" i="19"/>
  <c r="AL18" i="19"/>
  <c r="AI21" i="19"/>
  <c r="AK22" i="19"/>
  <c r="AM23" i="19"/>
  <c r="AI25" i="19"/>
  <c r="AK26" i="19"/>
  <c r="AM27" i="19"/>
  <c r="AI29" i="19"/>
  <c r="AK30"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F26" i="19"/>
  <c r="AB28" i="19"/>
  <c r="AD29" i="19"/>
  <c r="AF30" i="19"/>
  <c r="AB32" i="19"/>
  <c r="AD33" i="19"/>
  <c r="AF34" i="19"/>
  <c r="AB36" i="19"/>
  <c r="AD37" i="19"/>
  <c r="AF38" i="19"/>
  <c r="AB40" i="19"/>
  <c r="AD41" i="19"/>
  <c r="AF42" i="19"/>
  <c r="AB44" i="19"/>
  <c r="AD45" i="19"/>
  <c r="AF46" i="19"/>
  <c r="AB48" i="19"/>
  <c r="AD49" i="19"/>
  <c r="AF50" i="19"/>
  <c r="AB52" i="19"/>
  <c r="AD53" i="19"/>
  <c r="AF5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V15" i="19"/>
  <c r="AD15" i="19"/>
  <c r="N8" i="19"/>
  <c r="J10" i="19"/>
  <c r="L11" i="19"/>
  <c r="N12" i="19"/>
  <c r="J14" i="19"/>
  <c r="L15" i="19"/>
  <c r="N6" i="19"/>
  <c r="J39" i="19"/>
  <c r="AK40" i="19"/>
  <c r="AK8" i="19"/>
  <c r="AM13" i="19"/>
  <c r="AD31" i="19"/>
  <c r="AD39" i="19"/>
  <c r="AB50" i="19"/>
  <c r="AD17" i="19"/>
  <c r="Z20" i="19"/>
  <c r="AD23" i="19"/>
  <c r="AB6" i="19"/>
  <c r="AD9" i="19"/>
  <c r="P12" i="19"/>
  <c r="R15" i="19"/>
  <c r="N14" i="19"/>
  <c r="R52" i="19"/>
  <c r="J53" i="19"/>
  <c r="N45" i="19"/>
  <c r="X26" i="19"/>
  <c r="P26" i="19"/>
  <c r="T31" i="19"/>
  <c r="R18" i="19"/>
  <c r="J21"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I6" i="19"/>
  <c r="AL7" i="19"/>
  <c r="AG26" i="19"/>
  <c r="AC28" i="19"/>
  <c r="AE29" i="19"/>
  <c r="AG30" i="19"/>
  <c r="AC32" i="19"/>
  <c r="AE33" i="19"/>
  <c r="AG34" i="19"/>
  <c r="AC36" i="19"/>
  <c r="AE37" i="19"/>
  <c r="AG38" i="19"/>
  <c r="AC40" i="19"/>
  <c r="AE41" i="19"/>
  <c r="AG42" i="19"/>
  <c r="AC44" i="19"/>
  <c r="AE45" i="19"/>
  <c r="AG46" i="19"/>
  <c r="AC48" i="19"/>
  <c r="AE49" i="19"/>
  <c r="AG50" i="19"/>
  <c r="AC52" i="19"/>
  <c r="AE53" i="19"/>
  <c r="AG54" i="19"/>
  <c r="W16" i="19"/>
  <c r="AE16" i="19"/>
  <c r="AA17" i="19"/>
  <c r="W18" i="19"/>
  <c r="AE18" i="19"/>
  <c r="AA19" i="19"/>
  <c r="W20" i="19"/>
  <c r="AE20" i="19"/>
  <c r="AA21" i="19"/>
  <c r="W22" i="19"/>
  <c r="AE22" i="19"/>
  <c r="AA23" i="19"/>
  <c r="W24" i="19"/>
  <c r="AE24" i="19"/>
  <c r="AA25" i="19"/>
  <c r="Q6" i="19"/>
  <c r="Y6" i="19"/>
  <c r="AG6" i="19"/>
  <c r="W7" i="19"/>
  <c r="AE7" i="19"/>
  <c r="U8" i="19"/>
  <c r="AC8" i="19"/>
  <c r="S9" i="19"/>
  <c r="AA9" i="19"/>
  <c r="Q10" i="19"/>
  <c r="Y10" i="19"/>
  <c r="AG10" i="19"/>
  <c r="W11" i="19"/>
  <c r="AE11" i="19"/>
  <c r="U12" i="19"/>
  <c r="AC12" i="19"/>
  <c r="S13" i="19"/>
  <c r="AA13" i="19"/>
  <c r="Q14" i="19"/>
  <c r="Y14" i="19"/>
  <c r="AG14" i="19"/>
  <c r="W15" i="19"/>
  <c r="AE15" i="19"/>
  <c r="O8" i="19"/>
  <c r="K10" i="19"/>
  <c r="M11" i="19"/>
  <c r="O12" i="19"/>
  <c r="K14" i="19"/>
  <c r="M15" i="19"/>
  <c r="O6" i="19"/>
  <c r="L14" i="19"/>
  <c r="N15" i="19"/>
  <c r="AK20" i="19"/>
  <c r="AK24" i="19"/>
  <c r="AM29" i="19"/>
  <c r="AM37" i="19"/>
  <c r="AK44" i="19"/>
  <c r="AM53" i="19"/>
  <c r="AI15" i="19"/>
  <c r="AF32" i="19"/>
  <c r="AF40" i="19"/>
  <c r="AF48" i="19"/>
  <c r="V17" i="19"/>
  <c r="V21" i="19"/>
  <c r="AD25" i="19"/>
  <c r="X8" i="19"/>
  <c r="AB10" i="19"/>
  <c r="AD13" i="19"/>
  <c r="L9" i="19"/>
  <c r="M7" i="19"/>
  <c r="T53" i="19"/>
  <c r="L54" i="19"/>
  <c r="K37" i="19"/>
  <c r="Z27" i="19"/>
  <c r="L27" i="19"/>
  <c r="P32" i="19"/>
  <c r="T19" i="19"/>
  <c r="L22"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J6" i="19"/>
  <c r="AM7" i="19"/>
  <c r="AB27" i="19"/>
  <c r="AD28" i="19"/>
  <c r="AF29" i="19"/>
  <c r="AB31" i="19"/>
  <c r="AD32" i="19"/>
  <c r="AF33" i="19"/>
  <c r="AB35" i="19"/>
  <c r="AD36" i="19"/>
  <c r="AF37" i="19"/>
  <c r="AB39" i="19"/>
  <c r="AD40" i="19"/>
  <c r="AF41" i="19"/>
  <c r="AB43" i="19"/>
  <c r="AD44" i="19"/>
  <c r="AF45" i="19"/>
  <c r="AB47" i="19"/>
  <c r="AD48" i="19"/>
  <c r="AF49" i="19"/>
  <c r="AB51" i="19"/>
  <c r="AD52" i="19"/>
  <c r="AF53" i="19"/>
  <c r="AB55" i="19"/>
  <c r="X16" i="19"/>
  <c r="AF16" i="19"/>
  <c r="AB17" i="19"/>
  <c r="X18" i="19"/>
  <c r="AF18" i="19"/>
  <c r="AB19" i="19"/>
  <c r="X20" i="19"/>
  <c r="AF20" i="19"/>
  <c r="AB21" i="19"/>
  <c r="X22" i="19"/>
  <c r="AF22" i="19"/>
  <c r="AB23" i="19"/>
  <c r="X24" i="19"/>
  <c r="AF24" i="19"/>
  <c r="AB25" i="19"/>
  <c r="R6" i="19"/>
  <c r="Z6" i="19"/>
  <c r="P7" i="19"/>
  <c r="X7" i="19"/>
  <c r="AF7" i="19"/>
  <c r="V8" i="19"/>
  <c r="AD8" i="19"/>
  <c r="T9" i="19"/>
  <c r="AB9" i="19"/>
  <c r="R10" i="19"/>
  <c r="Z10" i="19"/>
  <c r="P11" i="19"/>
  <c r="X11" i="19"/>
  <c r="AF11" i="19"/>
  <c r="V12" i="19"/>
  <c r="AD12" i="19"/>
  <c r="T13" i="19"/>
  <c r="AB13" i="19"/>
  <c r="R14" i="19"/>
  <c r="Z14" i="19"/>
  <c r="P15" i="19"/>
  <c r="X15" i="19"/>
  <c r="AF15" i="19"/>
  <c r="J9" i="19"/>
  <c r="L10" i="19"/>
  <c r="N11" i="19"/>
  <c r="J13" i="19"/>
  <c r="K7" i="19"/>
  <c r="AI35" i="19"/>
  <c r="AI51" i="19"/>
  <c r="AD27" i="19"/>
  <c r="AB42" i="19"/>
  <c r="AD55" i="19"/>
  <c r="Z22" i="19"/>
  <c r="Z7" i="19"/>
  <c r="AF12" i="19"/>
  <c r="L13" i="19"/>
  <c r="P55" i="19"/>
  <c r="N55" i="19"/>
  <c r="V29" i="19"/>
  <c r="T27" i="19"/>
  <c r="L33" i="19"/>
  <c r="P21" i="19"/>
  <c r="N23" i="19"/>
  <c r="AJ20" i="19"/>
  <c r="AL21" i="19"/>
  <c r="AH23" i="19"/>
  <c r="AJ24" i="19"/>
  <c r="AL25" i="19"/>
  <c r="AH27" i="19"/>
  <c r="AJ28" i="19"/>
  <c r="AL29" i="19"/>
  <c r="AH31" i="19"/>
  <c r="AJ32" i="19"/>
  <c r="AL33" i="19"/>
  <c r="AH35" i="19"/>
  <c r="AJ36" i="19"/>
  <c r="AL37" i="19"/>
  <c r="AH39" i="19"/>
  <c r="AJ40" i="19"/>
  <c r="AL41" i="19"/>
  <c r="AH43" i="19"/>
  <c r="AJ44" i="19"/>
  <c r="AL45" i="19"/>
  <c r="AH47" i="19"/>
  <c r="AJ48" i="19"/>
  <c r="AL49" i="19"/>
  <c r="AH51" i="19"/>
  <c r="AJ52" i="19"/>
  <c r="AL53" i="19"/>
  <c r="AH55" i="19"/>
  <c r="AJ8" i="19"/>
  <c r="AL9" i="19"/>
  <c r="AH11" i="19"/>
  <c r="AJ12" i="19"/>
  <c r="AL13" i="19"/>
  <c r="AH15" i="19"/>
  <c r="AK6" i="19"/>
  <c r="AH6" i="19"/>
  <c r="AC27" i="19"/>
  <c r="AE28" i="19"/>
  <c r="AG29" i="19"/>
  <c r="AC31" i="19"/>
  <c r="AE32" i="19"/>
  <c r="AG33" i="19"/>
  <c r="AC35" i="19"/>
  <c r="AE36" i="19"/>
  <c r="AG37" i="19"/>
  <c r="AC39" i="19"/>
  <c r="AE40" i="19"/>
  <c r="AG41" i="19"/>
  <c r="AC43" i="19"/>
  <c r="AE44" i="19"/>
  <c r="AG45" i="19"/>
  <c r="AC47" i="19"/>
  <c r="AE48" i="19"/>
  <c r="AG49" i="19"/>
  <c r="AC51" i="19"/>
  <c r="AE52" i="19"/>
  <c r="AG53" i="19"/>
  <c r="AC55" i="19"/>
  <c r="Y16" i="19"/>
  <c r="AG16" i="19"/>
  <c r="AC17" i="19"/>
  <c r="Y18" i="19"/>
  <c r="AG18" i="19"/>
  <c r="AC19" i="19"/>
  <c r="Y20" i="19"/>
  <c r="AG20" i="19"/>
  <c r="AC21" i="19"/>
  <c r="Y22" i="19"/>
  <c r="AG22" i="19"/>
  <c r="AC23" i="19"/>
  <c r="Y24" i="19"/>
  <c r="AG24" i="19"/>
  <c r="AC25" i="19"/>
  <c r="S6" i="19"/>
  <c r="AA6" i="19"/>
  <c r="Q7" i="19"/>
  <c r="Y7" i="19"/>
  <c r="AG7" i="19"/>
  <c r="W8" i="19"/>
  <c r="AE8" i="19"/>
  <c r="U9" i="19"/>
  <c r="AC9" i="19"/>
  <c r="S10" i="19"/>
  <c r="AA10" i="19"/>
  <c r="Q11" i="19"/>
  <c r="Y11" i="19"/>
  <c r="AG11" i="19"/>
  <c r="W12" i="19"/>
  <c r="AE12" i="19"/>
  <c r="U13" i="19"/>
  <c r="AC13" i="19"/>
  <c r="S14" i="19"/>
  <c r="AA14" i="19"/>
  <c r="Q15" i="19"/>
  <c r="Y15" i="19"/>
  <c r="AG15" i="19"/>
  <c r="K9" i="19"/>
  <c r="M10" i="19"/>
  <c r="O11" i="19"/>
  <c r="K13" i="19"/>
  <c r="M14" i="19"/>
  <c r="O15" i="19"/>
  <c r="L7" i="19"/>
  <c r="L46" i="19"/>
  <c r="T33" i="19"/>
  <c r="R22" i="19"/>
  <c r="J25" i="19"/>
  <c r="AM21" i="19"/>
  <c r="AM25" i="19"/>
  <c r="AM33" i="19"/>
  <c r="AM41" i="19"/>
  <c r="AM49" i="19"/>
  <c r="AM9" i="19"/>
  <c r="AK12" i="19"/>
  <c r="AB30" i="19"/>
  <c r="AF36" i="19"/>
  <c r="AB46" i="19"/>
  <c r="AD51" i="19"/>
  <c r="Z18" i="19"/>
  <c r="AD21" i="19"/>
  <c r="T6" i="19"/>
  <c r="V9" i="19"/>
  <c r="Z11" i="19"/>
  <c r="T14" i="19"/>
  <c r="Z15" i="19"/>
  <c r="J6" i="19"/>
  <c r="M15" i="1"/>
  <c r="AC15" i="1" s="1"/>
  <c r="AD15" i="1" s="1"/>
  <c r="Q15" i="1"/>
  <c r="AG16" i="1" s="1"/>
  <c r="R32" i="18"/>
  <c r="Q17" i="1"/>
  <c r="AG17" i="1" s="1"/>
  <c r="AF17" i="1" s="1"/>
  <c r="Q44" i="19" s="1"/>
  <c r="T34" i="18"/>
  <c r="AE17" i="1"/>
  <c r="AD17" i="1"/>
  <c r="R17" i="1"/>
  <c r="R15" i="1"/>
  <c r="AC16" i="1" l="1"/>
  <c r="AD16" i="1" s="1"/>
  <c r="AH17" i="1"/>
  <c r="AF16" i="1"/>
  <c r="AG15" i="1"/>
  <c r="AF15" i="1" s="1"/>
  <c r="AE15" i="1"/>
  <c r="AE16" i="1" l="1"/>
  <c r="AH15" i="1"/>
  <c r="S40" i="19"/>
  <c r="AH16" i="1"/>
  <c r="O12" i="1" l="1"/>
  <c r="P12" i="1" s="1"/>
  <c r="M12" i="1"/>
  <c r="AC12" i="1" s="1"/>
  <c r="AE12" i="1" s="1"/>
  <c r="Q12" i="1" l="1"/>
  <c r="AJ16" i="18"/>
  <c r="AH22" i="18"/>
  <c r="AL26" i="18"/>
  <c r="AJ32" i="18"/>
  <c r="AH38" i="18"/>
  <c r="AL42" i="18"/>
  <c r="AJ10" i="18"/>
  <c r="R38" i="18"/>
  <c r="P44" i="18"/>
  <c r="N40" i="18"/>
  <c r="L32" i="18"/>
  <c r="J30" i="18"/>
  <c r="V34" i="18"/>
  <c r="Z38" i="18"/>
  <c r="X44" i="18"/>
  <c r="V26" i="18"/>
  <c r="P24" i="18"/>
  <c r="T28" i="18"/>
  <c r="R36" i="18"/>
  <c r="P18" i="18"/>
  <c r="N22" i="18"/>
  <c r="L28" i="18"/>
  <c r="J20" i="18"/>
  <c r="AB16" i="18"/>
  <c r="AF20" i="18"/>
  <c r="AD26" i="18"/>
  <c r="AB32" i="18"/>
  <c r="AF36" i="18"/>
  <c r="AD42" i="18"/>
  <c r="V16" i="18"/>
  <c r="Z20" i="18"/>
  <c r="AD6" i="18"/>
  <c r="AB8" i="18"/>
  <c r="Z10" i="18"/>
  <c r="X12" i="18"/>
  <c r="L10" i="18"/>
  <c r="T32" i="18"/>
  <c r="AJ22" i="18"/>
  <c r="AH28" i="18"/>
  <c r="AL32" i="18"/>
  <c r="AJ38" i="18"/>
  <c r="AH44" i="18"/>
  <c r="R44" i="18"/>
  <c r="N30" i="18"/>
  <c r="X34" i="18"/>
  <c r="Z44" i="18"/>
  <c r="X26" i="18"/>
  <c r="P30" i="18"/>
  <c r="R18" i="18"/>
  <c r="J24" i="18"/>
  <c r="L20" i="18"/>
  <c r="AB22" i="18"/>
  <c r="AF26" i="18"/>
  <c r="AB38" i="18"/>
  <c r="AF42" i="18"/>
  <c r="P6" i="18"/>
  <c r="AF6" i="18"/>
  <c r="AB10" i="18"/>
  <c r="J12" i="18"/>
  <c r="AH34" i="18"/>
  <c r="P40" i="18"/>
  <c r="J34" i="18"/>
  <c r="V30" i="18"/>
  <c r="X40" i="18"/>
  <c r="Z26" i="18"/>
  <c r="T24" i="18"/>
  <c r="R30" i="18"/>
  <c r="T18" i="18"/>
  <c r="L24" i="18"/>
  <c r="J16" i="18"/>
  <c r="AF16" i="18"/>
  <c r="AB28" i="18"/>
  <c r="AF32" i="18"/>
  <c r="AB44" i="18"/>
  <c r="Z16" i="18"/>
  <c r="P8" i="18"/>
  <c r="AD10" i="18"/>
  <c r="L12" i="18"/>
  <c r="P22" i="18"/>
  <c r="AJ18" i="18"/>
  <c r="AH24" i="18"/>
  <c r="AJ34" i="18"/>
  <c r="AH40" i="18"/>
  <c r="AL44" i="18"/>
  <c r="AL16" i="18"/>
  <c r="AL10" i="18"/>
  <c r="T38" i="18"/>
  <c r="J42" i="18"/>
  <c r="N32" i="18"/>
  <c r="V40" i="18"/>
  <c r="R24" i="18"/>
  <c r="T36" i="18"/>
  <c r="N28" i="18"/>
  <c r="AD16" i="18"/>
  <c r="AD32" i="18"/>
  <c r="X16" i="18"/>
  <c r="AD8" i="18"/>
  <c r="Z12" i="18"/>
  <c r="AH18" i="18"/>
  <c r="AJ28" i="18"/>
  <c r="AL38" i="18"/>
  <c r="AJ44" i="18"/>
  <c r="AH12" i="18"/>
  <c r="L42" i="18"/>
  <c r="Z34" i="18"/>
  <c r="AL22" i="18"/>
  <c r="T44" i="18"/>
  <c r="V22" i="18"/>
  <c r="P14" i="18"/>
  <c r="N20" i="18"/>
  <c r="AD22" i="18"/>
  <c r="AD38" i="18"/>
  <c r="R6" i="18"/>
  <c r="AF8" i="18"/>
  <c r="AB12" i="18"/>
  <c r="AL28" i="18"/>
  <c r="AL14" i="18"/>
  <c r="AH26" i="18"/>
  <c r="AJ36" i="18"/>
  <c r="AL8" i="18"/>
  <c r="T40" i="18"/>
  <c r="L40" i="18"/>
  <c r="J36" i="18"/>
  <c r="V36" i="18"/>
  <c r="Z42" i="18"/>
  <c r="X28" i="18"/>
  <c r="R28" i="18"/>
  <c r="P16" i="18"/>
  <c r="N24" i="18"/>
  <c r="L18" i="18"/>
  <c r="AD18" i="18"/>
  <c r="AB26" i="18"/>
  <c r="AF34" i="18"/>
  <c r="AD44" i="18"/>
  <c r="V20" i="18"/>
  <c r="T8" i="18"/>
  <c r="X10" i="18"/>
  <c r="J8" i="18"/>
  <c r="AL18" i="18"/>
  <c r="AH30" i="18"/>
  <c r="AJ40" i="18"/>
  <c r="AJ12" i="18"/>
  <c r="R42" i="18"/>
  <c r="N36" i="18"/>
  <c r="Z36" i="18"/>
  <c r="X22" i="18"/>
  <c r="R22" i="18"/>
  <c r="P32" i="18"/>
  <c r="T16" i="18"/>
  <c r="N14" i="18"/>
  <c r="AF28" i="18"/>
  <c r="AD36" i="18"/>
  <c r="T6" i="18"/>
  <c r="X8" i="18"/>
  <c r="J10" i="18"/>
  <c r="T42" i="18"/>
  <c r="T22" i="18"/>
  <c r="AD20" i="18"/>
  <c r="V6" i="18"/>
  <c r="J6" i="18"/>
  <c r="Z30" i="18"/>
  <c r="J28" i="18"/>
  <c r="AB40" i="18"/>
  <c r="T12" i="18"/>
  <c r="AH32" i="18"/>
  <c r="Z40" i="18"/>
  <c r="L16" i="18"/>
  <c r="AD40" i="18"/>
  <c r="V12" i="18"/>
  <c r="AH8" i="18"/>
  <c r="L34" i="18"/>
  <c r="Z24" i="18"/>
  <c r="R14" i="18"/>
  <c r="AF14" i="18"/>
  <c r="X18" i="18"/>
  <c r="AJ8" i="18"/>
  <c r="J40" i="18"/>
  <c r="X42" i="18"/>
  <c r="L22" i="18"/>
  <c r="AD34" i="18"/>
  <c r="R8" i="18"/>
  <c r="N6" i="18"/>
  <c r="AH16" i="18"/>
  <c r="AJ26" i="18"/>
  <c r="AL36" i="18"/>
  <c r="AH10" i="18"/>
  <c r="P42" i="18"/>
  <c r="N42" i="18"/>
  <c r="L36" i="18"/>
  <c r="X36" i="18"/>
  <c r="V44" i="18"/>
  <c r="Z28" i="18"/>
  <c r="T30" i="18"/>
  <c r="R16" i="18"/>
  <c r="J26" i="18"/>
  <c r="N18" i="18"/>
  <c r="AF18" i="18"/>
  <c r="AD28" i="18"/>
  <c r="AB36" i="18"/>
  <c r="AF44" i="18"/>
  <c r="X20" i="18"/>
  <c r="V8" i="18"/>
  <c r="AF10" i="18"/>
  <c r="L8" i="18"/>
  <c r="AB20" i="18"/>
  <c r="AH20" i="18"/>
  <c r="AL40" i="18"/>
  <c r="L44" i="18"/>
  <c r="X30" i="18"/>
  <c r="Z22" i="18"/>
  <c r="P34" i="18"/>
  <c r="N26" i="18"/>
  <c r="AF38" i="18"/>
  <c r="R12" i="18"/>
  <c r="AJ20" i="18"/>
  <c r="AH42" i="18"/>
  <c r="AH6" i="18"/>
  <c r="X38" i="18"/>
  <c r="R34" i="18"/>
  <c r="AF22" i="18"/>
  <c r="X6" i="18"/>
  <c r="R26" i="18"/>
  <c r="V18" i="18"/>
  <c r="AL34" i="18"/>
  <c r="N38" i="18"/>
  <c r="V42" i="18"/>
  <c r="J22" i="18"/>
  <c r="AD24" i="18"/>
  <c r="AB6" i="18"/>
  <c r="N12" i="18"/>
  <c r="AH36" i="18"/>
  <c r="N34" i="18"/>
  <c r="V28" i="18"/>
  <c r="J18" i="18"/>
  <c r="AB18" i="18"/>
  <c r="AB42" i="18"/>
  <c r="AF12" i="18"/>
  <c r="J44" i="18"/>
  <c r="L26" i="18"/>
  <c r="V14" i="18"/>
  <c r="P12" i="18"/>
  <c r="AJ30" i="18"/>
  <c r="V38" i="18"/>
  <c r="P20" i="18"/>
  <c r="J14" i="18"/>
  <c r="AB30" i="18"/>
  <c r="X14" i="18"/>
  <c r="Z8" i="18"/>
  <c r="AL30" i="18"/>
  <c r="J38" i="18"/>
  <c r="V24" i="18"/>
  <c r="P26" i="18"/>
  <c r="R20" i="18"/>
  <c r="AB14" i="18"/>
  <c r="AD30" i="18"/>
  <c r="Z14" i="18"/>
  <c r="P10" i="18"/>
  <c r="N8" i="18"/>
  <c r="AL20" i="18"/>
  <c r="AJ42" i="18"/>
  <c r="AL6" i="18"/>
  <c r="L38" i="18"/>
  <c r="J32" i="18"/>
  <c r="V32" i="18"/>
  <c r="X24" i="18"/>
  <c r="T20" i="18"/>
  <c r="AD14" i="18"/>
  <c r="AB24" i="18"/>
  <c r="AF30" i="18"/>
  <c r="Z6" i="18"/>
  <c r="R10" i="18"/>
  <c r="N10" i="18"/>
  <c r="AJ24" i="18"/>
  <c r="P38" i="18"/>
  <c r="X32" i="18"/>
  <c r="T26" i="18"/>
  <c r="N16" i="18"/>
  <c r="AB34" i="18"/>
  <c r="AF40" i="18"/>
  <c r="T10" i="18"/>
  <c r="AD12" i="18"/>
  <c r="AL24" i="18"/>
  <c r="R40" i="18"/>
  <c r="Z32" i="18"/>
  <c r="P28" i="18"/>
  <c r="T14" i="18"/>
  <c r="AF24" i="18"/>
  <c r="Z18" i="18"/>
  <c r="V10" i="18"/>
  <c r="AL12" i="18"/>
  <c r="N44" i="18"/>
  <c r="P36" i="18"/>
  <c r="AH14" i="18"/>
  <c r="AJ14" i="18"/>
  <c r="R12" i="1"/>
  <c r="L22" i="1" l="1"/>
  <c r="F221" i="13" l="1"/>
  <c r="F211" i="13"/>
  <c r="F212" i="13"/>
  <c r="F213" i="13"/>
  <c r="F214" i="13"/>
  <c r="F215" i="13"/>
  <c r="F216" i="13"/>
  <c r="F217" i="13"/>
  <c r="F218" i="13"/>
  <c r="F219" i="13"/>
  <c r="F220" i="13"/>
  <c r="F210" i="13"/>
  <c r="B221" i="13" a="1"/>
  <c r="B221" i="13" l="1"/>
  <c r="H210" i="13" l="1"/>
  <c r="L30" i="18" l="1"/>
  <c r="AJ6" i="18"/>
  <c r="L14" i="18"/>
  <c r="L6" i="18"/>
  <c r="AH7" i="19" l="1"/>
  <c r="J17" i="19"/>
  <c r="J37" i="19"/>
  <c r="J7" i="19"/>
  <c r="K17" i="19"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<sst xmlns="http://schemas.openxmlformats.org/spreadsheetml/2006/main" count="457" uniqueCount="292">
  <si>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</si>
  <si>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</si>
  <si>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</si>
  <si>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</si>
  <si>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</si>
  <si>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</si>
  <si>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</si>
  <si>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</si>
  <si>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</si>
  <si>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</si>
  <si>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</si>
  <si>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</si>
  <si>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</si>
  <si>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</si>
  <si>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</si>
  <si>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</si>
  <si>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</si>
  <si>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</si>
  <si>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</si>
  <si>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</si>
  <si>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</si>
  <si>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</si>
  <si>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</si>
  <si>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</si>
  <si>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</si>
  <si>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</si>
  <si>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</si>
  <si>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</si>
  <si>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</si>
  <si>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</si>
  <si>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</si>
  <si>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</si>
  <si>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</si>
  <si>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</si>
  <si>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</si>
  <si>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</si>
  <si>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</si>
  <si>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</si>
  <si>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</si>
  <si>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</si>
  <si>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</si>
  <si>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</si>
  <si>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</si>
  <si>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</si>
  <si>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</si>
  <si>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</si>
  <si>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</si>
  <si>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</si>
  <si>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</si>
  <si>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</si>
  <si>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</si>
  <si>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</si>
  <si>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</si>
  <si>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</si>
  <si>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</si>
  <si>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</si>
  <si>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</si>
  <si>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</si>
  <si>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</si>
  <si>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</si>
  <si>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</si>
  <si>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</si>
  <si>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</si>
  <si>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</si>
  <si>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</si>
  <si>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</si>
  <si>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</si>
  <si>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</si>
  <si>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</si>
  <si>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</si>
  <si>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</si>
  <si>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</si>
  <si>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</si>
  <si>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</si>
  <si>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</si>
  <si>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</si>
  <si>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</si>
  <si>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</si>
  <si>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</si>
  <si>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</si>
  <si>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</si>
  <si>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</si>
  <si>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</si>
  <si>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</si>
  <si>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</si>
  <si>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</si>
  <si>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</si>
  <si>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</si>
  <si>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</si>
  <si>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</si>
  <si>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</si>
  <si>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</si>
  <si>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</si>
  <si>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</si>
  <si>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</si>
  <si>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</si>
  <si>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</si>
  <si>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</si>
  <si>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</si>
  <si>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</si>
  <si>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</si>
  <si>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</si>
  <si>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</si>
  <si>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</si>
  <si>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</si>
  <si>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</si>
  <si>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</si>
  <si>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</si>
  <si>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</si>
  <si>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</si>
  <si>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</si>
  <si>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</si>
  <si>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</si>
  <si>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</si>
  <si>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</si>
  <si>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</si>
  <si>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</si>
  <si>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</si>
  <si>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</si>
  <si>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</si>
  <si>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</si>
  <si>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</si>
  <si>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</si>
  <si>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</si>
  <si>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</si>
  <si>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</si>
  <si>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</si>
  <si>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</si>
  <si>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</si>
  <si>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</si>
  <si>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</si>
  <si>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</si>
  <si>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</si>
  <si>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</si>
  <si>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</si>
  <si>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</si>
  <si>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</si>
  <si>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</si>
  <si>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</si>
  <si>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</si>
  <si>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</si>
  <si>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</si>
  <si>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</si>
  <si>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</si>
  <si>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</si>
  <si>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</si>
  <si>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</si>
  <si>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</si>
  <si>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</si>
  <si>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</si>
  <si>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</si>
  <si>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</si>
  <si>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</si>
  <si>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</si>
  <si>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</si>
  <si>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</si>
  <si>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</si>
  <si>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</si>
  <si>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</si>
  <si>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</si>
  <si>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</si>
  <si>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</si>
  <si>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</si>
  <si>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</si>
  <si>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</si>
  <si>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</si>
  <si>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</si>
  <si>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</si>
  <si>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</si>
  <si>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</si>
  <si>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</si>
  <si>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</si>
  <si>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</si>
  <si>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</si>
  <si>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</si>
  <si>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</si>
  <si>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</si>
  <si>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</si>
  <si>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</si>
  <si>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</si>
  <si>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</si>
  <si>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</si>
  <si>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</si>
  <si>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</si>
  <si>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</si>
  <si>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</si>
  <si>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</si>
  <si>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</si>
  <si>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</si>
  <si>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</si>
  <si>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</si>
  <si>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</si>
  <si>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</si>
  <si>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</si>
  <si>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</si>
  <si>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</si>
  <si>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</si>
  <si>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</si>
  <si>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</si>
  <si>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</si>
  <si>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</si>
  <si>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</si>
  <si>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</si>
  <si>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</si>
  <si>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</si>
  <si>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</si>
  <si>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</si>
  <si>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</si>
  <si>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</si>
  <si>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</si>
  <si>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</si>
  <si>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</si>
  <si>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</si>
  <si>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</si>
  <si>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</si>
  <si>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</si>
  <si>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</si>
  <si>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</si>
  <si>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</si>
  <si>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</si>
  <si>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</si>
  <si>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</si>
  <si>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</si>
  <si>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</si>
  <si>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</si>
  <si>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</si>
  <si>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</si>
  <si>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</si>
  <si>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</si>
  <si>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</si>
  <si>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</si>
  <si>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</si>
  <si>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</si>
  <si>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</si>
  <si>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</si>
  <si>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</si>
  <si>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</si>
  <si>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</si>
  <si>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</si>
  <si>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</si>
  <si>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</si>
  <si>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</si>
  <si>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</si>
  <si>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</si>
  <si>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</si>
  <si>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</si>
  <si>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</si>
  <si>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</si>
  <si>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</si>
  <si>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</si>
  <si>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</si>
  <si>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</si>
  <si>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</si>
  <si>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INTERNO</t>
  </si>
  <si>
    <t>Desde la identificación de necesidades de evaluación hasta el seguimiento a los planes de mejoramiento por procesos. Involucra todos los procesos</t>
  </si>
  <si>
    <t xml:space="preserve">
Multa o sanción  al jefe de Control Interno o el Rector de la Escuela  </t>
  </si>
  <si>
    <t xml:space="preserve">
Por el incumplimiento en la presentación de informes dentro del termino establecido porque:
1. Poco personal en el proceso o no contar con un equipo multidisciplinario
2. Inoportunidad en el suministro de Información de las áreas a Control Interno</t>
  </si>
  <si>
    <t>Elaboración de cronograma de presentación de informes de acuerdo a la normatividad vigente.</t>
  </si>
  <si>
    <t>Equipo de trabajo Control Interno</t>
  </si>
  <si>
    <r>
      <rPr>
        <b/>
        <sz val="14"/>
        <rFont val="Arial Narrow"/>
        <family val="2"/>
      </rPr>
      <t>LIDER DEL PROCESO:</t>
    </r>
    <r>
      <rPr>
        <sz val="14"/>
        <rFont val="Arial Narrow"/>
        <family val="2"/>
      </rPr>
      <t xml:space="preserve"> Hno Ariosto Ardila Silva</t>
    </r>
  </si>
  <si>
    <t>Economica</t>
  </si>
  <si>
    <t>Economica y reputacional</t>
  </si>
  <si>
    <t>Cronograma de actividades de Control Interno</t>
  </si>
  <si>
    <t>Correos enviados solicitando información</t>
  </si>
  <si>
    <t>Enviar a las areas o lideres de procesos correos electronicos  para solicitud de información requerida.</t>
  </si>
  <si>
    <t>Incumplimiento a la ejecución del Programa Anual de Auditorias</t>
  </si>
  <si>
    <t>Falta de elaboración del Programa Anual de Auditorias</t>
  </si>
  <si>
    <t>Ejecución y Administración de Procesos</t>
  </si>
  <si>
    <t xml:space="preserve">Posibilidad de afectación reputacional por la deficiente evaluación de los controles que contribuyen al desempeño institucional a través de los procesos de la Entidad. </t>
  </si>
  <si>
    <t>Informes de Auditoria Publicados en el Micrositio de Control Interno</t>
  </si>
  <si>
    <t>Evaluación semestral publicada en el micrositio de control Interno</t>
  </si>
  <si>
    <t>probabilidad</t>
  </si>
  <si>
    <t xml:space="preserve">Elaborar y remitir al Auditado el Plan de auditoria y posterior informe resultado de la Auditoria. </t>
  </si>
  <si>
    <t>Falta de citación a Comites Institucionales de Coordinación de Control Interno</t>
  </si>
  <si>
    <t xml:space="preserve">Incumplimiento a la elaboración oportuna de los informes </t>
  </si>
  <si>
    <t xml:space="preserve">    El riesgo afecta la imagen de la entidad internamente, de conocimiento general, nivel interno, de junta dircetiva y accionistas y/o de provedores</t>
  </si>
  <si>
    <t>MAPA Y PLAN DE TRATAMIENTO DE RIESGOS CONTROL INTERNO</t>
  </si>
  <si>
    <t xml:space="preserve">El jefe de control interno oquien haga sus veces, programa los informes que se deben presentar, versus los recursos humanos y técnicos disponibles, asi mismo, elabora el cronograma para la consecución de la información, de igual forma, si los recursos son insuficientes realiza requerimiento de personal de apoyo. 
 </t>
  </si>
  <si>
    <t>El Profesional de apoyo verifica la completitud de la información que suministran las áreas para la elaboración y presentación de informes y hace los requerimientos que sean necesarios respecto a la su oportunidad e integralidad.</t>
  </si>
  <si>
    <t xml:space="preserve">Ejecutar dentro del tiempo establecido el Programa de Auditorias aprobado para la vigencia.
Desviaciòn del Control:
Se socializa ante el CICCI la situacion de incumplimiento del proceso por la que no se pudo ejecutar auditoria y se suscribe el acta misma.
</t>
  </si>
  <si>
    <t xml:space="preserve">Posibilidad de afectación reputacional por falta de presentación de recomendaciones a partir de los informes elaborados por Control Interno, sobre posibles incumplimientos normativos de la Entidad ante el Comité Institucional de Coordinación de Control Interno. </t>
  </si>
  <si>
    <t>Citación a Comité Institucional de Coordinación de Control Interno.
Desviacion del Control:
Remision por medio de correo electronico institucional a los miembros del comitè los informes generados por Control interno para la toma de desiciones basadas en evidencias.</t>
  </si>
  <si>
    <r>
      <t xml:space="preserve">Revisión de los informes por el Asesor de Rectoria, si el mismo, requiere modificaciones, se solicitan los ajustes, para posterior aprobación y firma por parte del Rector/jefe de control Interno (E).
</t>
    </r>
    <r>
      <rPr>
        <b/>
        <sz val="11"/>
        <rFont val="Arial Narrow"/>
        <family val="2"/>
      </rPr>
      <t xml:space="preserve">
Desviacioin del Control:</t>
    </r>
    <r>
      <rPr>
        <sz val="11"/>
        <rFont val="Arial Narrow"/>
        <family val="2"/>
      </rPr>
      <t xml:space="preserve">
Sustentacion del informe por el profesional que elabora el documento ante el rector para su firma.</t>
    </r>
  </si>
  <si>
    <t xml:space="preserve">El profesional de apoyo de control interno Realiza la Evaluación semestral del Sistema de Control Interno de la Entidad.
DESVIACION DEL CONTROL:
Informar al DAFP situaciones al interior de la Entidad que se presenten para lograr recopilar la informaciòn requerida para el cumplimiento.
 </t>
  </si>
  <si>
    <t>Evaluar la gestión institucional a través de auditorias y seguimientos, brindando a la Dirección información pertinente para la toma de decisiones basados en evidencias, que contribuyan al cumplimiento de los objetivos institucionales.</t>
  </si>
  <si>
    <t xml:space="preserve">Enviar correo de citación al Comité. </t>
  </si>
  <si>
    <t>Seguimiento efectuado a las diferentes áreas y procesos que estan involucradas en la gestión de los componentes de la Evaluación semestral.</t>
  </si>
  <si>
    <t>Envio de correos electrónicos al asesor de Rectoria y al Rector  de la ETITC con los informes para su respectiva revisión, aprobación y firma.</t>
  </si>
  <si>
    <t>Informes con firma del Rector</t>
  </si>
  <si>
    <t>Citaciones por correo a los respectivos Comites</t>
  </si>
  <si>
    <t xml:space="preserve">Posibilidad de afectación económica por multa o sanción al jefe de Control Interno/Rector, por un ente de control debido al incumplimiento en la presentación de informes dentro del término establecido
</t>
  </si>
  <si>
    <t>Fecha: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</si>
</sst>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b/>
      <sz val="12"/>
      <color rgb="FFFFFFFF"/>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50"/>
        <bgColor rgb="FF000000"/>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3" fillId="0" borderId="0" applyFont="0" applyFill="0" applyBorder="0" applyAlignment="0" applyProtection="0"/>
    <xf numFmtId="0" fontId="44" fillId="0" borderId="0"/>
    <xf numFmtId="0" fontId="45" fillId="0" borderId="0"/>
    <xf numFmtId="0" fontId="5" fillId="0" borderId="0"/>
    <xf numFmtId="0" fontId="65" fillId="0" borderId="0" applyNumberFormat="0" applyFill="0" applyBorder="0" applyAlignment="0" applyProtection="0"/>
  </cellStyleXfs>
  <cellXfs count="42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5" fillId="0" borderId="0" xfId="0" applyFont="1" applyAlignment="1">
      <alignment vertical="center"/>
    </xf>
    <xf numFmtId="0" fontId="26" fillId="0" borderId="0" xfId="0" applyFont="1"/>
    <xf numFmtId="0" fontId="24" fillId="0" borderId="0" xfId="0" applyFont="1"/>
    <xf numFmtId="0" fontId="0" fillId="0" borderId="0" xfId="0" pivotButton="1"/>
    <xf numFmtId="0" fontId="11" fillId="0" borderId="0" xfId="0" applyFont="1" applyAlignment="1">
      <alignment horizontal="justify" vertical="center" wrapText="1" readingOrder="1"/>
    </xf>
    <xf numFmtId="0" fontId="27" fillId="0" borderId="0" xfId="0" applyFont="1"/>
    <xf numFmtId="0" fontId="29" fillId="6" borderId="0" xfId="0" applyFont="1" applyFill="1" applyAlignment="1">
      <alignment horizontal="center" vertical="center" wrapText="1" readingOrder="1"/>
    </xf>
    <xf numFmtId="0" fontId="30" fillId="0" borderId="4" xfId="0" applyFont="1" applyBorder="1" applyAlignment="1">
      <alignment horizontal="justify" vertical="center" wrapText="1" readingOrder="1"/>
    </xf>
    <xf numFmtId="0" fontId="30" fillId="0" borderId="1" xfId="0" applyFont="1" applyBorder="1" applyAlignment="1">
      <alignment horizontal="justify" vertical="center" wrapText="1" readingOrder="1"/>
    </xf>
    <xf numFmtId="0" fontId="30" fillId="5" borderId="4"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30" fillId="4" borderId="1" xfId="0" applyFont="1" applyFill="1" applyBorder="1" applyAlignment="1">
      <alignment horizontal="center" vertical="center" wrapText="1" readingOrder="1"/>
    </xf>
    <xf numFmtId="0" fontId="30" fillId="8"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0" fillId="0" borderId="4"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0" fillId="3" borderId="0" xfId="0" applyFill="1"/>
    <xf numFmtId="0" fontId="46" fillId="3" borderId="39" xfId="2" applyFont="1" applyFill="1" applyBorder="1"/>
    <xf numFmtId="0" fontId="46" fillId="3" borderId="40" xfId="2" applyFont="1" applyFill="1" applyBorder="1"/>
    <xf numFmtId="0" fontId="46" fillId="3" borderId="41"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2" xfId="0" applyFont="1" applyFill="1" applyBorder="1" applyAlignment="1">
      <alignment horizontal="center" vertical="center" wrapText="1" readingOrder="1"/>
    </xf>
    <xf numFmtId="0" fontId="35" fillId="3" borderId="22" xfId="0" applyFont="1" applyFill="1" applyBorder="1" applyAlignment="1">
      <alignment horizontal="justify" vertical="center" wrapText="1" readingOrder="1"/>
    </xf>
    <xf numFmtId="9" fontId="34" fillId="3" borderId="31" xfId="0" applyNumberFormat="1"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5" fillId="3" borderId="21" xfId="0" applyFont="1" applyFill="1" applyBorder="1" applyAlignment="1">
      <alignment horizontal="justify" vertical="center" wrapText="1" readingOrder="1"/>
    </xf>
    <xf numFmtId="9" fontId="34" fillId="3" borderId="26" xfId="0" applyNumberFormat="1"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5" fillId="3" borderId="28" xfId="0" applyFont="1" applyFill="1" applyBorder="1" applyAlignment="1">
      <alignment horizontal="justify" vertical="center" wrapText="1" readingOrder="1"/>
    </xf>
    <xf numFmtId="0" fontId="35" fillId="3" borderId="29" xfId="0" applyFont="1" applyFill="1" applyBorder="1" applyAlignment="1">
      <alignment horizontal="center" vertical="center" wrapText="1" readingOrder="1"/>
    </xf>
    <xf numFmtId="0" fontId="43" fillId="3" borderId="0" xfId="0" applyFont="1" applyFill="1"/>
    <xf numFmtId="0" fontId="34" fillId="15" borderId="33" xfId="0" applyFont="1" applyFill="1" applyBorder="1" applyAlignment="1">
      <alignment horizontal="center" vertical="center" wrapText="1" readingOrder="1"/>
    </xf>
    <xf numFmtId="0" fontId="34" fillId="15" borderId="34" xfId="0" applyFont="1" applyFill="1" applyBorder="1" applyAlignment="1">
      <alignment horizontal="center" vertical="center" wrapText="1" readingOrder="1"/>
    </xf>
    <xf numFmtId="0" fontId="12" fillId="3" borderId="0" xfId="0" applyFont="1" applyFill="1"/>
    <xf numFmtId="0" fontId="28"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6" fillId="3" borderId="7" xfId="2" applyFont="1" applyFill="1" applyBorder="1"/>
    <xf numFmtId="0" fontId="51" fillId="3" borderId="0" xfId="0" applyFont="1" applyFill="1" applyAlignment="1">
      <alignment horizontal="left" vertical="center" wrapText="1"/>
    </xf>
    <xf numFmtId="0" fontId="52" fillId="3" borderId="0" xfId="0" applyFont="1" applyFill="1" applyAlignment="1">
      <alignment horizontal="left" vertical="top" wrapText="1"/>
    </xf>
    <xf numFmtId="0" fontId="46" fillId="3" borderId="0" xfId="2" applyFont="1" applyFill="1"/>
    <xf numFmtId="0" fontId="46" fillId="3" borderId="8" xfId="2" applyFont="1" applyFill="1" applyBorder="1"/>
    <xf numFmtId="0" fontId="46" fillId="3" borderId="9" xfId="2" applyFont="1" applyFill="1" applyBorder="1"/>
    <xf numFmtId="0" fontId="46" fillId="3" borderId="11" xfId="2" applyFont="1" applyFill="1" applyBorder="1"/>
    <xf numFmtId="0" fontId="46" fillId="3" borderId="10" xfId="2" applyFont="1" applyFill="1" applyBorder="1"/>
    <xf numFmtId="0" fontId="50" fillId="3" borderId="0" xfId="2" applyFont="1" applyFill="1" applyAlignment="1">
      <alignment horizontal="left" vertical="center" wrapText="1"/>
    </xf>
    <xf numFmtId="0" fontId="46" fillId="3" borderId="0" xfId="2" applyFont="1" applyFill="1" applyAlignment="1">
      <alignment horizontal="left" vertical="center" wrapText="1"/>
    </xf>
    <xf numFmtId="0" fontId="46" fillId="3" borderId="0" xfId="2" quotePrefix="1" applyFont="1" applyFill="1" applyAlignment="1">
      <alignment horizontal="left" vertical="center" wrapText="1"/>
    </xf>
    <xf numFmtId="0" fontId="48" fillId="3" borderId="7" xfId="2" quotePrefix="1" applyFont="1" applyFill="1" applyBorder="1" applyAlignment="1">
      <alignment horizontal="left" vertical="top" wrapText="1"/>
    </xf>
    <xf numFmtId="0" fontId="49" fillId="3" borderId="0" xfId="2" quotePrefix="1" applyFont="1" applyFill="1" applyAlignment="1">
      <alignment horizontal="left" vertical="top" wrapText="1"/>
    </xf>
    <xf numFmtId="0" fontId="49"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59" fillId="7" borderId="21" xfId="0" applyFont="1" applyFill="1" applyBorder="1" applyAlignment="1">
      <alignment horizontal="center" vertical="center" textRotation="90"/>
    </xf>
    <xf numFmtId="0" fontId="44" fillId="0" borderId="7" xfId="0" applyFont="1" applyBorder="1" applyAlignment="1">
      <alignment vertical="center" wrapText="1"/>
    </xf>
    <xf numFmtId="0" fontId="44"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0"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61"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74" xfId="0" applyFont="1" applyBorder="1" applyAlignment="1">
      <alignment horizontal="center" vertical="center" wrapText="1"/>
    </xf>
    <xf numFmtId="0" fontId="63" fillId="0" borderId="74" xfId="0" applyFont="1" applyBorder="1" applyAlignment="1">
      <alignment vertical="center" wrapText="1"/>
    </xf>
    <xf numFmtId="0" fontId="1" fillId="0" borderId="2" xfId="0" applyFont="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vertical="center" wrapText="1"/>
      <protection locked="0"/>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lignment horizontal="center" vertical="center" wrapText="1"/>
    </xf>
    <xf numFmtId="0" fontId="1"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pplyProtection="1">
      <alignment horizontal="center" vertical="center" textRotation="90"/>
      <protection locked="0"/>
    </xf>
    <xf numFmtId="0" fontId="2" fillId="0" borderId="21" xfId="0" applyFont="1" applyBorder="1" applyAlignment="1" applyProtection="1">
      <alignment horizontal="center" vertical="center" textRotation="90"/>
      <protection locked="0"/>
    </xf>
    <xf numFmtId="0" fontId="4" fillId="0" borderId="21" xfId="0" applyFont="1" applyBorder="1" applyAlignment="1" applyProtection="1">
      <alignment horizontal="center" vertical="center" textRotation="90" wrapText="1"/>
      <protection hidden="1"/>
    </xf>
    <xf numFmtId="164" fontId="1" fillId="0" borderId="21" xfId="1" applyNumberFormat="1" applyFont="1" applyBorder="1" applyAlignment="1">
      <alignment horizontal="center" vertical="center"/>
    </xf>
    <xf numFmtId="0" fontId="4" fillId="0" borderId="75" xfId="0" applyFont="1" applyBorder="1" applyAlignment="1" applyProtection="1">
      <alignment horizontal="center" vertical="center" textRotation="90"/>
      <protection hidden="1"/>
    </xf>
    <xf numFmtId="14" fontId="1" fillId="0" borderId="75" xfId="0" applyNumberFormat="1" applyFont="1" applyBorder="1" applyAlignment="1">
      <alignment horizontal="center" vertical="center"/>
    </xf>
    <xf numFmtId="0" fontId="1" fillId="0" borderId="21" xfId="0" applyFont="1" applyBorder="1" applyAlignment="1">
      <alignment vertical="center" wrapText="1"/>
    </xf>
    <xf numFmtId="0" fontId="4" fillId="7" borderId="21" xfId="0" applyFont="1" applyFill="1" applyBorder="1" applyAlignment="1" applyProtection="1">
      <alignment horizontal="center" vertical="center" wrapText="1"/>
      <protection hidden="1"/>
    </xf>
    <xf numFmtId="0" fontId="4" fillId="13" borderId="21" xfId="0" applyFont="1" applyFill="1" applyBorder="1" applyAlignment="1" applyProtection="1">
      <alignment horizontal="center" vertical="center"/>
      <protection hidden="1"/>
    </xf>
    <xf numFmtId="0" fontId="59" fillId="7" borderId="21" xfId="0" applyFont="1" applyFill="1" applyBorder="1" applyAlignment="1">
      <alignment horizontal="center" vertical="center" wrapText="1"/>
    </xf>
    <xf numFmtId="0" fontId="59" fillId="7" borderId="21" xfId="0" applyFont="1" applyFill="1" applyBorder="1" applyAlignment="1">
      <alignment horizontal="center" vertical="center" textRotation="90" wrapText="1"/>
    </xf>
    <xf numFmtId="0" fontId="59" fillId="7" borderId="21" xfId="0" applyFont="1" applyFill="1" applyBorder="1" applyAlignment="1">
      <alignment horizontal="center" vertical="center"/>
    </xf>
    <xf numFmtId="0" fontId="2" fillId="0" borderId="21" xfId="0" applyFont="1" applyBorder="1" applyAlignment="1" applyProtection="1">
      <alignment horizontal="justify" vertical="center" wrapText="1"/>
      <protection locked="0"/>
    </xf>
    <xf numFmtId="0" fontId="2" fillId="0" borderId="75" xfId="0" applyFont="1" applyBorder="1" applyAlignment="1">
      <alignment horizontal="center" vertical="center" wrapText="1"/>
    </xf>
    <xf numFmtId="0" fontId="18" fillId="11" borderId="0" xfId="0" applyFont="1" applyFill="1" applyAlignment="1" applyProtection="1">
      <alignment horizontal="center" vertical="center" wrapText="1" readingOrder="1"/>
      <protection hidden="1"/>
    </xf>
    <xf numFmtId="0" fontId="18" fillId="13" borderId="0" xfId="0" applyFont="1" applyFill="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65" fillId="0" borderId="75" xfId="5" applyBorder="1" applyAlignment="1">
      <alignment horizontal="left" vertical="center" wrapText="1"/>
    </xf>
    <xf numFmtId="0" fontId="66" fillId="16" borderId="22" xfId="0" applyFont="1" applyFill="1" applyBorder="1" applyAlignment="1">
      <alignment horizontal="center" vertical="center" wrapText="1"/>
    </xf>
    <xf numFmtId="0" fontId="59" fillId="7" borderId="75" xfId="0" applyFont="1" applyFill="1" applyBorder="1" applyAlignment="1">
      <alignment horizontal="center" vertical="center" textRotation="90"/>
    </xf>
    <xf numFmtId="0" fontId="59" fillId="7" borderId="75" xfId="0" applyFont="1" applyFill="1" applyBorder="1" applyAlignment="1">
      <alignment horizontal="center" vertical="center"/>
    </xf>
    <xf numFmtId="0" fontId="59" fillId="7" borderId="75" xfId="0" applyFont="1" applyFill="1" applyBorder="1" applyAlignment="1">
      <alignment horizontal="center" vertical="center" wrapText="1"/>
    </xf>
    <xf numFmtId="0" fontId="59" fillId="7" borderId="75" xfId="0" applyFont="1" applyFill="1" applyBorder="1" applyAlignment="1">
      <alignment horizontal="center" vertical="center" textRotation="90" wrapText="1"/>
    </xf>
    <xf numFmtId="0" fontId="65" fillId="0" borderId="21" xfId="5" applyBorder="1" applyAlignment="1" applyProtection="1">
      <alignment horizontal="left" vertical="center" wrapText="1"/>
      <protection locked="0"/>
    </xf>
    <xf numFmtId="0" fontId="1" fillId="0" borderId="75" xfId="0" applyFont="1" applyBorder="1" applyAlignment="1">
      <alignment horizontal="left" vertical="center" wrapText="1"/>
    </xf>
    <xf numFmtId="0" fontId="13" fillId="0" borderId="21" xfId="5" applyFont="1" applyBorder="1" applyAlignment="1">
      <alignment horizontal="justify" vertical="justify" wrapText="1"/>
    </xf>
    <xf numFmtId="0" fontId="0" fillId="0" borderId="21" xfId="5" applyFont="1" applyBorder="1" applyAlignment="1">
      <alignment horizontal="justify" vertical="top" wrapText="1"/>
    </xf>
    <xf numFmtId="14" fontId="13" fillId="0" borderId="21" xfId="5" applyNumberFormat="1" applyFont="1" applyBorder="1" applyAlignment="1">
      <alignment horizontal="center" vertical="center"/>
    </xf>
    <xf numFmtId="0" fontId="47" fillId="14" borderId="36" xfId="2" applyFont="1" applyFill="1" applyBorder="1" applyAlignment="1">
      <alignment horizontal="center" vertical="center" wrapText="1"/>
    </xf>
    <xf numFmtId="0" fontId="47" fillId="14" borderId="37" xfId="2" applyFont="1" applyFill="1" applyBorder="1" applyAlignment="1">
      <alignment horizontal="center" vertical="center" wrapText="1"/>
    </xf>
    <xf numFmtId="0" fontId="47" fillId="14" borderId="38" xfId="2" applyFont="1" applyFill="1" applyBorder="1" applyAlignment="1">
      <alignment horizontal="center" vertical="center" wrapText="1"/>
    </xf>
    <xf numFmtId="0" fontId="46" fillId="0" borderId="7" xfId="2" quotePrefix="1" applyFont="1" applyBorder="1" applyAlignment="1">
      <alignment horizontal="left" vertical="center" wrapText="1"/>
    </xf>
    <xf numFmtId="0" fontId="46" fillId="0" borderId="0" xfId="2" quotePrefix="1" applyFont="1" applyAlignment="1">
      <alignment horizontal="left" vertical="center" wrapText="1"/>
    </xf>
    <xf numFmtId="0" fontId="46" fillId="0" borderId="8" xfId="2" quotePrefix="1" applyFont="1" applyBorder="1" applyAlignment="1">
      <alignment horizontal="left" vertical="center" wrapText="1"/>
    </xf>
    <xf numFmtId="0" fontId="46" fillId="0" borderId="56" xfId="2" quotePrefix="1" applyFont="1" applyBorder="1" applyAlignment="1">
      <alignment horizontal="left" vertical="center" wrapText="1"/>
    </xf>
    <xf numFmtId="0" fontId="46" fillId="0" borderId="57" xfId="2" quotePrefix="1" applyFont="1" applyBorder="1" applyAlignment="1">
      <alignment horizontal="left" vertical="center" wrapText="1"/>
    </xf>
    <xf numFmtId="0" fontId="46" fillId="0" borderId="58" xfId="2" quotePrefix="1" applyFont="1" applyBorder="1" applyAlignment="1">
      <alignment horizontal="left" vertical="center" wrapText="1"/>
    </xf>
    <xf numFmtId="0" fontId="48" fillId="3" borderId="39" xfId="2" quotePrefix="1" applyFont="1" applyFill="1" applyBorder="1" applyAlignment="1">
      <alignment horizontal="left" vertical="top" wrapText="1"/>
    </xf>
    <xf numFmtId="0" fontId="49" fillId="3" borderId="40" xfId="2" quotePrefix="1" applyFont="1" applyFill="1" applyBorder="1" applyAlignment="1">
      <alignment horizontal="left" vertical="top" wrapText="1"/>
    </xf>
    <xf numFmtId="0" fontId="49" fillId="3" borderId="41" xfId="2" quotePrefix="1" applyFont="1" applyFill="1" applyBorder="1" applyAlignment="1">
      <alignment horizontal="left" vertical="top" wrapText="1"/>
    </xf>
    <xf numFmtId="0" fontId="46" fillId="0" borderId="7" xfId="2" quotePrefix="1" applyFont="1" applyBorder="1" applyAlignment="1">
      <alignment horizontal="left" vertical="top" wrapText="1"/>
    </xf>
    <xf numFmtId="0" fontId="46" fillId="0" borderId="0" xfId="2" quotePrefix="1" applyFont="1" applyAlignment="1">
      <alignment horizontal="left" vertical="top" wrapText="1"/>
    </xf>
    <xf numFmtId="0" fontId="46" fillId="0" borderId="8" xfId="2" quotePrefix="1" applyFont="1" applyBorder="1" applyAlignment="1">
      <alignment horizontal="left" vertical="top" wrapText="1"/>
    </xf>
    <xf numFmtId="0" fontId="51" fillId="14" borderId="42" xfId="3" applyFont="1" applyFill="1" applyBorder="1" applyAlignment="1">
      <alignment horizontal="center" vertical="center" wrapText="1"/>
    </xf>
    <xf numFmtId="0" fontId="51" fillId="14" borderId="43" xfId="3" applyFont="1" applyFill="1" applyBorder="1" applyAlignment="1">
      <alignment horizontal="center" vertical="center" wrapText="1"/>
    </xf>
    <xf numFmtId="0" fontId="51" fillId="14" borderId="44" xfId="2" applyFont="1" applyFill="1" applyBorder="1" applyAlignment="1">
      <alignment horizontal="center" vertical="center"/>
    </xf>
    <xf numFmtId="0" fontId="51"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1" fillId="3" borderId="46" xfId="3" applyFont="1" applyFill="1" applyBorder="1" applyAlignment="1">
      <alignment horizontal="left" vertical="top" wrapText="1" readingOrder="1"/>
    </xf>
    <xf numFmtId="0" fontId="51" fillId="3" borderId="47" xfId="3" applyFont="1" applyFill="1" applyBorder="1" applyAlignment="1">
      <alignment horizontal="left" vertical="top" wrapText="1" readingOrder="1"/>
    </xf>
    <xf numFmtId="0" fontId="52" fillId="3" borderId="48" xfId="2" applyFont="1" applyFill="1" applyBorder="1" applyAlignment="1">
      <alignment horizontal="justify" vertical="center" wrapText="1"/>
    </xf>
    <xf numFmtId="0" fontId="52" fillId="3" borderId="49" xfId="2" applyFont="1" applyFill="1" applyBorder="1" applyAlignment="1">
      <alignment horizontal="justify" vertical="center" wrapText="1"/>
    </xf>
    <xf numFmtId="0" fontId="51" fillId="3" borderId="50" xfId="0" applyFont="1" applyFill="1" applyBorder="1" applyAlignment="1">
      <alignment horizontal="left" vertical="center" wrapText="1"/>
    </xf>
    <xf numFmtId="0" fontId="51" fillId="3" borderId="51" xfId="0" applyFont="1" applyFill="1" applyBorder="1" applyAlignment="1">
      <alignment horizontal="left" vertical="center" wrapText="1"/>
    </xf>
    <xf numFmtId="0" fontId="52" fillId="3" borderId="52" xfId="2" applyFont="1" applyFill="1" applyBorder="1" applyAlignment="1">
      <alignment horizontal="justify" vertical="center" wrapText="1"/>
    </xf>
    <xf numFmtId="0" fontId="52" fillId="3" borderId="53" xfId="2" applyFont="1" applyFill="1" applyBorder="1" applyAlignment="1">
      <alignment horizontal="justify" vertical="center" wrapText="1"/>
    </xf>
    <xf numFmtId="0" fontId="46" fillId="3" borderId="7" xfId="2" applyFont="1" applyFill="1" applyBorder="1" applyAlignment="1">
      <alignment horizontal="left" vertical="top" wrapText="1"/>
    </xf>
    <xf numFmtId="0" fontId="46" fillId="3" borderId="0" xfId="2" applyFont="1" applyFill="1" applyAlignment="1">
      <alignment horizontal="left" vertical="top" wrapText="1"/>
    </xf>
    <xf numFmtId="0" fontId="46" fillId="3" borderId="8" xfId="2" applyFont="1" applyFill="1" applyBorder="1" applyAlignment="1">
      <alignment horizontal="left" vertical="top" wrapText="1"/>
    </xf>
    <xf numFmtId="0" fontId="51" fillId="3" borderId="59" xfId="0" applyFont="1" applyFill="1" applyBorder="1" applyAlignment="1">
      <alignment horizontal="left" vertical="center" wrapText="1"/>
    </xf>
    <xf numFmtId="0" fontId="51" fillId="3" borderId="60" xfId="0" applyFont="1" applyFill="1" applyBorder="1" applyAlignment="1">
      <alignment horizontal="left" vertical="center" wrapText="1"/>
    </xf>
    <xf numFmtId="0" fontId="51" fillId="3" borderId="61" xfId="0" applyFont="1" applyFill="1" applyBorder="1" applyAlignment="1">
      <alignment horizontal="left" vertical="center" wrapText="1"/>
    </xf>
    <xf numFmtId="0" fontId="51" fillId="3" borderId="62" xfId="0" applyFont="1" applyFill="1" applyBorder="1" applyAlignment="1">
      <alignment horizontal="left" vertical="center" wrapText="1"/>
    </xf>
    <xf numFmtId="0" fontId="52" fillId="3" borderId="54" xfId="0" applyFont="1" applyFill="1" applyBorder="1" applyAlignment="1">
      <alignment horizontal="justify" vertical="center" wrapText="1"/>
    </xf>
    <xf numFmtId="0" fontId="52" fillId="3" borderId="55" xfId="0" applyFont="1" applyFill="1" applyBorder="1" applyAlignment="1">
      <alignment horizontal="justify"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75" xfId="0" applyFont="1" applyBorder="1" applyAlignment="1">
      <alignment horizontal="center" vertical="center" wrapText="1"/>
    </xf>
    <xf numFmtId="0" fontId="1" fillId="0" borderId="22" xfId="0" applyFont="1" applyBorder="1" applyAlignment="1">
      <alignment horizontal="center" vertical="center" wrapText="1"/>
    </xf>
    <xf numFmtId="9" fontId="1" fillId="0" borderId="75"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0" fontId="4" fillId="0" borderId="75"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9" fontId="1" fillId="0" borderId="76" xfId="0" applyNumberFormat="1" applyFont="1" applyBorder="1" applyAlignment="1" applyProtection="1">
      <alignment horizontal="center" vertical="center" wrapText="1"/>
      <protection hidden="1"/>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4" fillId="7" borderId="75"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9" fontId="1" fillId="0" borderId="75"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1" fillId="0" borderId="75" xfId="0" applyFont="1" applyBorder="1" applyAlignment="1">
      <alignment vertical="center" wrapText="1"/>
    </xf>
    <xf numFmtId="0" fontId="1" fillId="0" borderId="22" xfId="0" applyFont="1" applyBorder="1" applyAlignment="1">
      <alignment vertical="center" wrapText="1"/>
    </xf>
    <xf numFmtId="0" fontId="1" fillId="0" borderId="7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protection locked="0"/>
    </xf>
    <xf numFmtId="0" fontId="4" fillId="0" borderId="76" xfId="0" applyFont="1" applyBorder="1" applyAlignment="1" applyProtection="1">
      <alignment horizontal="center" vertical="center" wrapText="1"/>
      <protection hidden="1"/>
    </xf>
    <xf numFmtId="9" fontId="1" fillId="0" borderId="76" xfId="0" applyNumberFormat="1" applyFont="1" applyBorder="1" applyAlignment="1" applyProtection="1">
      <alignment horizontal="center" vertical="center" wrapText="1"/>
      <protection locked="0"/>
    </xf>
    <xf numFmtId="0" fontId="55" fillId="0" borderId="67"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4" xfId="0" applyFont="1" applyBorder="1" applyAlignment="1">
      <alignment horizontal="left" vertical="center"/>
    </xf>
    <xf numFmtId="0" fontId="55" fillId="0" borderId="68" xfId="0" applyFont="1" applyBorder="1" applyAlignment="1">
      <alignment horizontal="left" vertical="center"/>
    </xf>
    <xf numFmtId="0" fontId="55" fillId="0" borderId="65" xfId="0" applyFont="1" applyBorder="1" applyAlignment="1">
      <alignment horizontal="left" vertical="center"/>
    </xf>
    <xf numFmtId="0" fontId="59" fillId="7" borderId="21" xfId="0" applyFont="1" applyFill="1" applyBorder="1" applyAlignment="1">
      <alignment horizontal="center" vertical="center" wrapText="1"/>
    </xf>
    <xf numFmtId="0" fontId="60" fillId="0" borderId="72" xfId="0" applyFont="1" applyBorder="1" applyAlignment="1">
      <alignment horizontal="left" vertical="center"/>
    </xf>
    <xf numFmtId="0" fontId="60" fillId="0" borderId="71" xfId="0" applyFont="1" applyBorder="1" applyAlignment="1">
      <alignment horizontal="left" vertical="center"/>
    </xf>
    <xf numFmtId="0" fontId="60" fillId="0" borderId="73" xfId="0" applyFont="1" applyBorder="1" applyAlignment="1">
      <alignment horizontal="left" vertical="center"/>
    </xf>
    <xf numFmtId="0" fontId="60" fillId="0" borderId="72" xfId="0" applyFont="1" applyBorder="1" applyAlignment="1">
      <alignment horizontal="left" vertical="center" wrapText="1"/>
    </xf>
    <xf numFmtId="0" fontId="59" fillId="7" borderId="21" xfId="0" applyFont="1" applyFill="1" applyBorder="1" applyAlignment="1">
      <alignment horizontal="center" vertical="center" textRotation="90" wrapText="1"/>
    </xf>
    <xf numFmtId="0" fontId="57" fillId="0" borderId="21" xfId="0" applyFont="1" applyBorder="1" applyAlignment="1" applyProtection="1">
      <alignment horizontal="center" wrapText="1"/>
      <protection locked="0"/>
    </xf>
    <xf numFmtId="0" fontId="59" fillId="7" borderId="21" xfId="0" applyFont="1" applyFill="1" applyBorder="1" applyAlignment="1">
      <alignment horizontal="center" vertical="center"/>
    </xf>
    <xf numFmtId="0" fontId="56" fillId="0" borderId="21" xfId="0" applyFont="1" applyBorder="1" applyAlignment="1" applyProtection="1">
      <alignment horizontal="center" vertical="center"/>
      <protection locked="0"/>
    </xf>
    <xf numFmtId="0" fontId="59" fillId="7" borderId="68" xfId="0" applyFont="1" applyFill="1" applyBorder="1" applyAlignment="1">
      <alignment horizontal="center" vertical="center"/>
    </xf>
    <xf numFmtId="0" fontId="59" fillId="7" borderId="57" xfId="0" applyFont="1" applyFill="1" applyBorder="1" applyAlignment="1">
      <alignment horizontal="center" vertical="center"/>
    </xf>
    <xf numFmtId="0" fontId="59" fillId="7" borderId="22" xfId="0" applyFont="1" applyFill="1" applyBorder="1" applyAlignment="1">
      <alignment horizontal="center" vertical="center"/>
    </xf>
    <xf numFmtId="0" fontId="66" fillId="16" borderId="75"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63" fillId="0" borderId="74" xfId="0" applyFont="1" applyBorder="1" applyAlignment="1">
      <alignment horizontal="center" vertical="center" wrapText="1"/>
    </xf>
    <xf numFmtId="0" fontId="64" fillId="0" borderId="74" xfId="0" applyFont="1" applyBorder="1" applyAlignment="1">
      <alignment horizontal="center" vertical="center" wrapText="1"/>
    </xf>
    <xf numFmtId="0" fontId="47" fillId="0" borderId="72" xfId="0" applyFont="1" applyBorder="1" applyAlignment="1">
      <alignment horizontal="left" vertical="center" wrapText="1"/>
    </xf>
    <xf numFmtId="0" fontId="47" fillId="0" borderId="71" xfId="0" applyFont="1" applyBorder="1" applyAlignment="1">
      <alignment horizontal="left" vertical="center" wrapText="1"/>
    </xf>
    <xf numFmtId="0" fontId="47"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2" fillId="0" borderId="21" xfId="0" applyFont="1" applyBorder="1" applyAlignment="1">
      <alignment horizontal="left" vertical="center" wrapText="1"/>
    </xf>
    <xf numFmtId="0" fontId="4" fillId="0" borderId="76" xfId="0" applyFont="1" applyBorder="1" applyAlignment="1" applyProtection="1">
      <alignment horizontal="center" vertical="center"/>
      <protection hidden="1"/>
    </xf>
    <xf numFmtId="0" fontId="1" fillId="0" borderId="76" xfId="0" applyFont="1" applyBorder="1" applyAlignment="1">
      <alignment horizontal="center" vertical="center" wrapText="1"/>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58" fillId="7" borderId="72" xfId="0" applyFont="1" applyFill="1" applyBorder="1" applyAlignment="1">
      <alignment horizontal="center" vertical="center"/>
    </xf>
    <xf numFmtId="0" fontId="58" fillId="7" borderId="73" xfId="0" applyFont="1" applyFill="1" applyBorder="1" applyAlignment="1">
      <alignment horizontal="center" vertical="center"/>
    </xf>
    <xf numFmtId="0" fontId="59" fillId="7" borderId="21" xfId="0" applyFont="1" applyFill="1" applyBorder="1" applyAlignment="1">
      <alignment horizontal="center" vertical="center" textRotation="90"/>
    </xf>
    <xf numFmtId="0" fontId="1" fillId="0" borderId="76" xfId="0" applyFont="1" applyBorder="1" applyAlignment="1">
      <alignment horizontal="center" vertical="center"/>
    </xf>
    <xf numFmtId="0" fontId="23"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0" fillId="0" borderId="5" xfId="0" applyFont="1" applyBorder="1" applyAlignment="1">
      <alignment horizontal="center" vertical="center" wrapText="1"/>
    </xf>
    <xf numFmtId="0" fontId="40" fillId="0" borderId="12"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0" xfId="0" applyFont="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wrapText="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39" fillId="11" borderId="19" xfId="0" applyFont="1" applyFill="1" applyBorder="1" applyAlignment="1">
      <alignment horizontal="center" vertical="center" wrapText="1" readingOrder="1"/>
    </xf>
    <xf numFmtId="0" fontId="39" fillId="11" borderId="20" xfId="0" applyFont="1" applyFill="1" applyBorder="1" applyAlignment="1">
      <alignment horizontal="center" vertical="center" wrapText="1" readingOrder="1"/>
    </xf>
    <xf numFmtId="0" fontId="40" fillId="0" borderId="7" xfId="0" applyFont="1" applyBorder="1" applyAlignment="1">
      <alignment horizontal="center" vertical="center" wrapText="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9" fillId="12" borderId="19" xfId="0" applyFont="1" applyFill="1" applyBorder="1" applyAlignment="1">
      <alignment horizontal="center" vertical="center" wrapText="1" readingOrder="1"/>
    </xf>
    <xf numFmtId="0" fontId="39" fillId="12" borderId="20"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5" borderId="19" xfId="0" applyFont="1" applyFill="1" applyBorder="1" applyAlignment="1">
      <alignment horizontal="center" vertical="center" wrapText="1" readingOrder="1"/>
    </xf>
    <xf numFmtId="0" fontId="39" fillId="5" borderId="20"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39" fillId="13" borderId="19" xfId="0" applyFont="1" applyFill="1" applyBorder="1" applyAlignment="1">
      <alignment horizontal="center" vertical="center" wrapText="1" readingOrder="1"/>
    </xf>
    <xf numFmtId="0" fontId="39" fillId="13" borderId="20" xfId="0" applyFont="1" applyFill="1" applyBorder="1" applyAlignment="1">
      <alignment horizontal="center" vertical="center" wrapText="1" readingOrder="1"/>
    </xf>
    <xf numFmtId="0" fontId="22" fillId="0" borderId="0" xfId="0" applyFont="1" applyAlignment="1">
      <alignment horizontal="center" vertical="center"/>
    </xf>
    <xf numFmtId="0" fontId="42" fillId="0" borderId="0" xfId="0" applyFont="1" applyAlignment="1">
      <alignment horizontal="center" vertical="center"/>
    </xf>
    <xf numFmtId="0" fontId="37" fillId="15" borderId="23" xfId="0" applyFont="1" applyFill="1" applyBorder="1" applyAlignment="1">
      <alignment horizontal="center" vertical="center" wrapText="1" readingOrder="1"/>
    </xf>
    <xf numFmtId="0" fontId="37" fillId="15" borderId="24" xfId="0" applyFont="1" applyFill="1" applyBorder="1" applyAlignment="1">
      <alignment horizontal="center" vertical="center" wrapText="1" readingOrder="1"/>
    </xf>
    <xf numFmtId="0" fontId="37" fillId="15" borderId="35"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2" xfId="0" applyFont="1" applyFill="1" applyBorder="1" applyAlignment="1">
      <alignment horizontal="center" vertical="center" wrapText="1" readingOrder="1"/>
    </xf>
    <xf numFmtId="0" fontId="34" fillId="15" borderId="33" xfId="0" applyFont="1" applyFill="1" applyBorder="1" applyAlignment="1">
      <alignment horizontal="center" vertical="center" wrapText="1" readingOrder="1"/>
    </xf>
    <xf numFmtId="0" fontId="34" fillId="3" borderId="30"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2" xfId="0"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53">
    <dxf>
      <fill>
        <patternFill>
          <bgColor rgb="FFC00000"/>
        </patternFill>
      </fill>
    </dxf>
    <dxf>
      <fill>
        <patternFill>
          <bgColor rgb="FF92D050"/>
        </patternFill>
      </fill>
    </dxf>
    <dxf>
      <fill>
        <patternFill>
          <bgColor rgb="FFFFFF00"/>
        </patternFill>
      </fill>
    </dxf>
    <dxf>
      <fill>
        <patternFill>
          <bgColor theme="9" tint="-0.24994659260841701"/>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798317</xdr:colOff>
      <xdr:row>0</xdr:row>
      <xdr:rowOff>55418</xdr:rowOff>
    </xdr:from>
    <xdr:to>
      <xdr:col>3</xdr:col>
      <xdr:colOff>22935</xdr:colOff>
      <xdr:row>1</xdr:row>
      <xdr:rowOff>322778</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003" y="55418"/>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y\Downloads\Mapa%20de%20riesgos%20Control%20Interno%20Seguim.%202a.%20lin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2" dataDxfId="51">
  <autoFilter ref="B209:C219" xr:uid="{00000000-0009-0000-0100-000001000000}"/>
  <tableColumns count="2">
    <tableColumn id="1" xr3:uid="{00000000-0010-0000-0000-000001000000}" name="Criterios" dataDxfId="50"/>
    <tableColumn id="2" xr3:uid="{00000000-0010-0000-0000-000002000000}" name="Subcriterios" dataDxfId="4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1" t="s">
        <v>163</v>
      </c>
      <c r="C2" s="172"/>
      <c r="D2" s="172"/>
      <c r="E2" s="172"/>
      <c r="F2" s="172"/>
      <c r="G2" s="172"/>
      <c r="H2" s="173"/>
    </row>
    <row r="3" spans="2:8" x14ac:dyDescent="0.25">
      <c r="B3" s="71"/>
      <c r="C3" s="72"/>
      <c r="D3" s="72"/>
      <c r="E3" s="72"/>
      <c r="F3" s="72"/>
      <c r="G3" s="72"/>
      <c r="H3" s="73"/>
    </row>
    <row r="4" spans="2:8" ht="63" customHeight="1" x14ac:dyDescent="0.25">
      <c r="B4" s="174" t="s">
        <v>206</v>
      </c>
      <c r="C4" s="175"/>
      <c r="D4" s="175"/>
      <c r="E4" s="175"/>
      <c r="F4" s="175"/>
      <c r="G4" s="175"/>
      <c r="H4" s="176"/>
    </row>
    <row r="5" spans="2:8" ht="63" customHeight="1" x14ac:dyDescent="0.25">
      <c r="B5" s="177"/>
      <c r="C5" s="178"/>
      <c r="D5" s="178"/>
      <c r="E5" s="178"/>
      <c r="F5" s="178"/>
      <c r="G5" s="178"/>
      <c r="H5" s="179"/>
    </row>
    <row r="6" spans="2:8" ht="16.5" x14ac:dyDescent="0.25">
      <c r="B6" s="180" t="s">
        <v>161</v>
      </c>
      <c r="C6" s="181"/>
      <c r="D6" s="181"/>
      <c r="E6" s="181"/>
      <c r="F6" s="181"/>
      <c r="G6" s="181"/>
      <c r="H6" s="182"/>
    </row>
    <row r="7" spans="2:8" ht="95.25" customHeight="1" x14ac:dyDescent="0.25">
      <c r="B7" s="190" t="s">
        <v>166</v>
      </c>
      <c r="C7" s="191"/>
      <c r="D7" s="191"/>
      <c r="E7" s="191"/>
      <c r="F7" s="191"/>
      <c r="G7" s="191"/>
      <c r="H7" s="192"/>
    </row>
    <row r="8" spans="2:8" ht="16.5" x14ac:dyDescent="0.25">
      <c r="B8" s="107"/>
      <c r="C8" s="108"/>
      <c r="D8" s="108"/>
      <c r="E8" s="108"/>
      <c r="F8" s="108"/>
      <c r="G8" s="108"/>
      <c r="H8" s="109"/>
    </row>
    <row r="9" spans="2:8" ht="16.5" customHeight="1" x14ac:dyDescent="0.25">
      <c r="B9" s="183" t="s">
        <v>199</v>
      </c>
      <c r="C9" s="184"/>
      <c r="D9" s="184"/>
      <c r="E9" s="184"/>
      <c r="F9" s="184"/>
      <c r="G9" s="184"/>
      <c r="H9" s="185"/>
    </row>
    <row r="10" spans="2:8" ht="44.25" customHeight="1" x14ac:dyDescent="0.25">
      <c r="B10" s="183"/>
      <c r="C10" s="184"/>
      <c r="D10" s="184"/>
      <c r="E10" s="184"/>
      <c r="F10" s="184"/>
      <c r="G10" s="184"/>
      <c r="H10" s="185"/>
    </row>
    <row r="11" spans="2:8" ht="15.75" thickBot="1" x14ac:dyDescent="0.3">
      <c r="B11" s="96"/>
      <c r="C11" s="99"/>
      <c r="D11" s="104"/>
      <c r="E11" s="105"/>
      <c r="F11" s="105"/>
      <c r="G11" s="106"/>
      <c r="H11" s="100"/>
    </row>
    <row r="12" spans="2:8" ht="15.75" thickTop="1" x14ac:dyDescent="0.25">
      <c r="B12" s="96"/>
      <c r="C12" s="186" t="s">
        <v>162</v>
      </c>
      <c r="D12" s="187"/>
      <c r="E12" s="188" t="s">
        <v>200</v>
      </c>
      <c r="F12" s="189"/>
      <c r="G12" s="99"/>
      <c r="H12" s="100"/>
    </row>
    <row r="13" spans="2:8" ht="35.25" customHeight="1" x14ac:dyDescent="0.25">
      <c r="B13" s="96"/>
      <c r="C13" s="193" t="s">
        <v>193</v>
      </c>
      <c r="D13" s="194"/>
      <c r="E13" s="195" t="s">
        <v>198</v>
      </c>
      <c r="F13" s="196"/>
      <c r="G13" s="99"/>
      <c r="H13" s="100"/>
    </row>
    <row r="14" spans="2:8" ht="17.25" customHeight="1" x14ac:dyDescent="0.25">
      <c r="B14" s="96"/>
      <c r="C14" s="193" t="s">
        <v>194</v>
      </c>
      <c r="D14" s="194"/>
      <c r="E14" s="195" t="s">
        <v>196</v>
      </c>
      <c r="F14" s="196"/>
      <c r="G14" s="99"/>
      <c r="H14" s="100"/>
    </row>
    <row r="15" spans="2:8" ht="19.5" customHeight="1" x14ac:dyDescent="0.25">
      <c r="B15" s="96"/>
      <c r="C15" s="193" t="s">
        <v>195</v>
      </c>
      <c r="D15" s="194"/>
      <c r="E15" s="195" t="s">
        <v>197</v>
      </c>
      <c r="F15" s="196"/>
      <c r="G15" s="99"/>
      <c r="H15" s="100"/>
    </row>
    <row r="16" spans="2:8" ht="69.75" customHeight="1" x14ac:dyDescent="0.25">
      <c r="B16" s="96"/>
      <c r="C16" s="193" t="s">
        <v>164</v>
      </c>
      <c r="D16" s="194"/>
      <c r="E16" s="195" t="s">
        <v>165</v>
      </c>
      <c r="F16" s="196"/>
      <c r="G16" s="99"/>
      <c r="H16" s="100"/>
    </row>
    <row r="17" spans="2:8" ht="34.5" customHeight="1" x14ac:dyDescent="0.25">
      <c r="B17" s="96"/>
      <c r="C17" s="197" t="s">
        <v>2</v>
      </c>
      <c r="D17" s="198"/>
      <c r="E17" s="199" t="s">
        <v>207</v>
      </c>
      <c r="F17" s="200"/>
      <c r="G17" s="99"/>
      <c r="H17" s="100"/>
    </row>
    <row r="18" spans="2:8" ht="27.75" customHeight="1" x14ac:dyDescent="0.25">
      <c r="B18" s="96"/>
      <c r="C18" s="197" t="s">
        <v>3</v>
      </c>
      <c r="D18" s="198"/>
      <c r="E18" s="199" t="s">
        <v>208</v>
      </c>
      <c r="F18" s="200"/>
      <c r="G18" s="99"/>
      <c r="H18" s="100"/>
    </row>
    <row r="19" spans="2:8" ht="28.5" customHeight="1" x14ac:dyDescent="0.25">
      <c r="B19" s="96"/>
      <c r="C19" s="197" t="s">
        <v>41</v>
      </c>
      <c r="D19" s="198"/>
      <c r="E19" s="199" t="s">
        <v>209</v>
      </c>
      <c r="F19" s="200"/>
      <c r="G19" s="99"/>
      <c r="H19" s="100"/>
    </row>
    <row r="20" spans="2:8" ht="72.75" customHeight="1" x14ac:dyDescent="0.25">
      <c r="B20" s="96"/>
      <c r="C20" s="197" t="s">
        <v>1</v>
      </c>
      <c r="D20" s="198"/>
      <c r="E20" s="199" t="s">
        <v>210</v>
      </c>
      <c r="F20" s="200"/>
      <c r="G20" s="99"/>
      <c r="H20" s="100"/>
    </row>
    <row r="21" spans="2:8" ht="64.5" customHeight="1" x14ac:dyDescent="0.25">
      <c r="B21" s="96"/>
      <c r="C21" s="197" t="s">
        <v>49</v>
      </c>
      <c r="D21" s="198"/>
      <c r="E21" s="199" t="s">
        <v>168</v>
      </c>
      <c r="F21" s="200"/>
      <c r="G21" s="99"/>
      <c r="H21" s="100"/>
    </row>
    <row r="22" spans="2:8" ht="71.25" customHeight="1" x14ac:dyDescent="0.25">
      <c r="B22" s="96"/>
      <c r="C22" s="197" t="s">
        <v>167</v>
      </c>
      <c r="D22" s="198"/>
      <c r="E22" s="199" t="s">
        <v>169</v>
      </c>
      <c r="F22" s="200"/>
      <c r="G22" s="99"/>
      <c r="H22" s="100"/>
    </row>
    <row r="23" spans="2:8" ht="55.5" customHeight="1" x14ac:dyDescent="0.25">
      <c r="B23" s="96"/>
      <c r="C23" s="204" t="s">
        <v>170</v>
      </c>
      <c r="D23" s="205"/>
      <c r="E23" s="199" t="s">
        <v>171</v>
      </c>
      <c r="F23" s="200"/>
      <c r="G23" s="99"/>
      <c r="H23" s="100"/>
    </row>
    <row r="24" spans="2:8" ht="42" customHeight="1" x14ac:dyDescent="0.25">
      <c r="B24" s="96"/>
      <c r="C24" s="204" t="s">
        <v>47</v>
      </c>
      <c r="D24" s="205"/>
      <c r="E24" s="199" t="s">
        <v>172</v>
      </c>
      <c r="F24" s="200"/>
      <c r="G24" s="99"/>
      <c r="H24" s="100"/>
    </row>
    <row r="25" spans="2:8" ht="59.25" customHeight="1" x14ac:dyDescent="0.25">
      <c r="B25" s="96"/>
      <c r="C25" s="204" t="s">
        <v>160</v>
      </c>
      <c r="D25" s="205"/>
      <c r="E25" s="199" t="s">
        <v>173</v>
      </c>
      <c r="F25" s="200"/>
      <c r="G25" s="99"/>
      <c r="H25" s="100"/>
    </row>
    <row r="26" spans="2:8" ht="23.25" customHeight="1" x14ac:dyDescent="0.25">
      <c r="B26" s="96"/>
      <c r="C26" s="204" t="s">
        <v>12</v>
      </c>
      <c r="D26" s="205"/>
      <c r="E26" s="199" t="s">
        <v>174</v>
      </c>
      <c r="F26" s="200"/>
      <c r="G26" s="99"/>
      <c r="H26" s="100"/>
    </row>
    <row r="27" spans="2:8" ht="30.75" customHeight="1" x14ac:dyDescent="0.25">
      <c r="B27" s="96"/>
      <c r="C27" s="204" t="s">
        <v>178</v>
      </c>
      <c r="D27" s="205"/>
      <c r="E27" s="199" t="s">
        <v>175</v>
      </c>
      <c r="F27" s="200"/>
      <c r="G27" s="99"/>
      <c r="H27" s="100"/>
    </row>
    <row r="28" spans="2:8" ht="35.25" customHeight="1" x14ac:dyDescent="0.25">
      <c r="B28" s="96"/>
      <c r="C28" s="204" t="s">
        <v>179</v>
      </c>
      <c r="D28" s="205"/>
      <c r="E28" s="199" t="s">
        <v>176</v>
      </c>
      <c r="F28" s="200"/>
      <c r="G28" s="99"/>
      <c r="H28" s="100"/>
    </row>
    <row r="29" spans="2:8" ht="33" customHeight="1" x14ac:dyDescent="0.25">
      <c r="B29" s="96"/>
      <c r="C29" s="204" t="s">
        <v>179</v>
      </c>
      <c r="D29" s="205"/>
      <c r="E29" s="199" t="s">
        <v>176</v>
      </c>
      <c r="F29" s="200"/>
      <c r="G29" s="99"/>
      <c r="H29" s="100"/>
    </row>
    <row r="30" spans="2:8" ht="30" customHeight="1" x14ac:dyDescent="0.25">
      <c r="B30" s="96"/>
      <c r="C30" s="204" t="s">
        <v>180</v>
      </c>
      <c r="D30" s="205"/>
      <c r="E30" s="199" t="s">
        <v>177</v>
      </c>
      <c r="F30" s="200"/>
      <c r="G30" s="99"/>
      <c r="H30" s="100"/>
    </row>
    <row r="31" spans="2:8" ht="35.25" customHeight="1" x14ac:dyDescent="0.25">
      <c r="B31" s="96"/>
      <c r="C31" s="204" t="s">
        <v>181</v>
      </c>
      <c r="D31" s="205"/>
      <c r="E31" s="199" t="s">
        <v>182</v>
      </c>
      <c r="F31" s="200"/>
      <c r="G31" s="99"/>
      <c r="H31" s="100"/>
    </row>
    <row r="32" spans="2:8" ht="31.5" customHeight="1" x14ac:dyDescent="0.25">
      <c r="B32" s="96"/>
      <c r="C32" s="204" t="s">
        <v>183</v>
      </c>
      <c r="D32" s="205"/>
      <c r="E32" s="199" t="s">
        <v>184</v>
      </c>
      <c r="F32" s="200"/>
      <c r="G32" s="99"/>
      <c r="H32" s="100"/>
    </row>
    <row r="33" spans="2:8" ht="35.25" customHeight="1" x14ac:dyDescent="0.25">
      <c r="B33" s="96"/>
      <c r="C33" s="204" t="s">
        <v>185</v>
      </c>
      <c r="D33" s="205"/>
      <c r="E33" s="199" t="s">
        <v>186</v>
      </c>
      <c r="F33" s="200"/>
      <c r="G33" s="99"/>
      <c r="H33" s="100"/>
    </row>
    <row r="34" spans="2:8" ht="59.25" customHeight="1" x14ac:dyDescent="0.25">
      <c r="B34" s="96"/>
      <c r="C34" s="204" t="s">
        <v>187</v>
      </c>
      <c r="D34" s="205"/>
      <c r="E34" s="199" t="s">
        <v>188</v>
      </c>
      <c r="F34" s="200"/>
      <c r="G34" s="99"/>
      <c r="H34" s="100"/>
    </row>
    <row r="35" spans="2:8" ht="29.25" customHeight="1" x14ac:dyDescent="0.25">
      <c r="B35" s="96"/>
      <c r="C35" s="204" t="s">
        <v>29</v>
      </c>
      <c r="D35" s="205"/>
      <c r="E35" s="199" t="s">
        <v>189</v>
      </c>
      <c r="F35" s="200"/>
      <c r="G35" s="99"/>
      <c r="H35" s="100"/>
    </row>
    <row r="36" spans="2:8" ht="82.5" customHeight="1" x14ac:dyDescent="0.25">
      <c r="B36" s="96"/>
      <c r="C36" s="204" t="s">
        <v>191</v>
      </c>
      <c r="D36" s="205"/>
      <c r="E36" s="199" t="s">
        <v>190</v>
      </c>
      <c r="F36" s="200"/>
      <c r="G36" s="99"/>
      <c r="H36" s="100"/>
    </row>
    <row r="37" spans="2:8" ht="46.5" customHeight="1" x14ac:dyDescent="0.25">
      <c r="B37" s="96"/>
      <c r="C37" s="204" t="s">
        <v>38</v>
      </c>
      <c r="D37" s="205"/>
      <c r="E37" s="199" t="s">
        <v>192</v>
      </c>
      <c r="F37" s="200"/>
      <c r="G37" s="99"/>
      <c r="H37" s="100"/>
    </row>
    <row r="38" spans="2:8" ht="6.75" customHeight="1" thickBot="1" x14ac:dyDescent="0.3">
      <c r="B38" s="96"/>
      <c r="C38" s="206"/>
      <c r="D38" s="207"/>
      <c r="E38" s="208"/>
      <c r="F38" s="209"/>
      <c r="G38" s="99"/>
      <c r="H38" s="100"/>
    </row>
    <row r="39" spans="2:8" ht="15.75" thickTop="1" x14ac:dyDescent="0.25">
      <c r="B39" s="96"/>
      <c r="C39" s="97"/>
      <c r="D39" s="97"/>
      <c r="E39" s="98"/>
      <c r="F39" s="98"/>
      <c r="G39" s="99"/>
      <c r="H39" s="100"/>
    </row>
    <row r="40" spans="2:8" ht="21" customHeight="1" x14ac:dyDescent="0.25">
      <c r="B40" s="201" t="s">
        <v>201</v>
      </c>
      <c r="C40" s="202"/>
      <c r="D40" s="202"/>
      <c r="E40" s="202"/>
      <c r="F40" s="202"/>
      <c r="G40" s="202"/>
      <c r="H40" s="203"/>
    </row>
    <row r="41" spans="2:8" ht="20.25" customHeight="1" x14ac:dyDescent="0.25">
      <c r="B41" s="201" t="s">
        <v>202</v>
      </c>
      <c r="C41" s="202"/>
      <c r="D41" s="202"/>
      <c r="E41" s="202"/>
      <c r="F41" s="202"/>
      <c r="G41" s="202"/>
      <c r="H41" s="203"/>
    </row>
    <row r="42" spans="2:8" ht="20.25" customHeight="1" x14ac:dyDescent="0.25">
      <c r="B42" s="201" t="s">
        <v>203</v>
      </c>
      <c r="C42" s="202"/>
      <c r="D42" s="202"/>
      <c r="E42" s="202"/>
      <c r="F42" s="202"/>
      <c r="G42" s="202"/>
      <c r="H42" s="203"/>
    </row>
    <row r="43" spans="2:8" ht="20.25" customHeight="1" x14ac:dyDescent="0.25">
      <c r="B43" s="201" t="s">
        <v>204</v>
      </c>
      <c r="C43" s="202"/>
      <c r="D43" s="202"/>
      <c r="E43" s="202"/>
      <c r="F43" s="202"/>
      <c r="G43" s="202"/>
      <c r="H43" s="203"/>
    </row>
    <row r="44" spans="2:8" x14ac:dyDescent="0.25">
      <c r="B44" s="201" t="s">
        <v>205</v>
      </c>
      <c r="C44" s="202"/>
      <c r="D44" s="202"/>
      <c r="E44" s="202"/>
      <c r="F44" s="202"/>
      <c r="G44" s="202"/>
      <c r="H44" s="203"/>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4"/>
  <sheetViews>
    <sheetView showGridLines="0" tabSelected="1" topLeftCell="Y1" zoomScale="50" zoomScaleNormal="50" workbookViewId="0">
      <selection activeCell="O21" sqref="O21"/>
    </sheetView>
  </sheetViews>
  <sheetFormatPr baseColWidth="10" defaultColWidth="11.42578125" defaultRowHeight="16.5" x14ac:dyDescent="0.3"/>
  <cols>
    <col min="1" max="1" width="4.7109375" style="2" customWidth="1"/>
    <col min="2" max="3" width="12" style="2" customWidth="1"/>
    <col min="4" max="4" width="14.140625" style="2" customWidth="1"/>
    <col min="5" max="5" width="16.5703125" style="2" customWidth="1"/>
    <col min="6" max="6" width="41.28515625" style="2" customWidth="1"/>
    <col min="7" max="7" width="32.42578125" style="1" customWidth="1"/>
    <col min="8" max="10" width="19" style="4" customWidth="1"/>
    <col min="11" max="11" width="17.7109375" style="1" customWidth="1"/>
    <col min="12" max="12" width="22.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83.28515625" style="1" customWidth="1"/>
    <col min="21" max="21" width="31" style="1" customWidth="1"/>
    <col min="22" max="22" width="19.57031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9.425781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9.42578125" style="1" customWidth="1"/>
    <col min="40" max="40" width="56.5703125" style="1" customWidth="1"/>
    <col min="41" max="41" width="21" style="1" customWidth="1"/>
    <col min="42" max="42" width="14.140625" style="1" customWidth="1"/>
    <col min="43" max="44" width="62.28515625" style="1" customWidth="1"/>
    <col min="45" max="45" width="20.7109375" style="1" customWidth="1"/>
    <col min="46" max="46" width="15.42578125" style="1" customWidth="1"/>
    <col min="47" max="47" width="96.5703125" style="1" customWidth="1"/>
    <col min="48" max="48" width="17.28515625" style="1" customWidth="1"/>
    <col min="49" max="16384" width="11.42578125" style="1"/>
  </cols>
  <sheetData>
    <row r="1" spans="1:74" ht="38.450000000000003" customHeight="1" x14ac:dyDescent="0.3">
      <c r="A1" s="248" t="s">
        <v>213</v>
      </c>
      <c r="B1" s="248"/>
      <c r="C1" s="248"/>
      <c r="D1" s="248"/>
      <c r="E1" s="250" t="s">
        <v>276</v>
      </c>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36" t="s">
        <v>214</v>
      </c>
      <c r="AV1" s="237"/>
    </row>
    <row r="2" spans="1:74" ht="33.6" customHeight="1" x14ac:dyDescent="0.3">
      <c r="A2" s="248"/>
      <c r="B2" s="248"/>
      <c r="C2" s="248"/>
      <c r="D2" s="248"/>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38" t="s">
        <v>221</v>
      </c>
      <c r="AV2" s="239"/>
    </row>
    <row r="3" spans="1:74" ht="13.9" customHeight="1" x14ac:dyDescent="0.3">
      <c r="A3" s="248"/>
      <c r="B3" s="248"/>
      <c r="C3" s="248"/>
      <c r="D3" s="248"/>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38" t="s">
        <v>222</v>
      </c>
      <c r="AV3" s="239"/>
    </row>
    <row r="4" spans="1:74" ht="13.9" customHeight="1" x14ac:dyDescent="0.3">
      <c r="A4" s="248"/>
      <c r="B4" s="248"/>
      <c r="C4" s="248"/>
      <c r="D4" s="248"/>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40" t="s">
        <v>215</v>
      </c>
      <c r="AV4" s="241"/>
    </row>
    <row r="5" spans="1:74" ht="26.25" customHeight="1" x14ac:dyDescent="0.3">
      <c r="A5" s="269" t="s">
        <v>42</v>
      </c>
      <c r="B5" s="270"/>
      <c r="C5" s="243" t="s">
        <v>253</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30" customHeight="1" x14ac:dyDescent="0.3">
      <c r="A6" s="269" t="s">
        <v>129</v>
      </c>
      <c r="B6" s="270"/>
      <c r="C6" s="246" t="s">
        <v>284</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24" customHeight="1" x14ac:dyDescent="0.3">
      <c r="A7" s="269" t="s">
        <v>43</v>
      </c>
      <c r="B7" s="270"/>
      <c r="C7" s="243" t="s">
        <v>254</v>
      </c>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49" t="s">
        <v>138</v>
      </c>
      <c r="B8" s="249"/>
      <c r="C8" s="249"/>
      <c r="D8" s="249"/>
      <c r="E8" s="253"/>
      <c r="F8" s="253"/>
      <c r="G8" s="253"/>
      <c r="H8" s="253"/>
      <c r="I8" s="253"/>
      <c r="J8" s="253"/>
      <c r="K8" s="253"/>
      <c r="L8" s="253" t="s">
        <v>139</v>
      </c>
      <c r="M8" s="253"/>
      <c r="N8" s="253"/>
      <c r="O8" s="253"/>
      <c r="P8" s="253"/>
      <c r="Q8" s="253"/>
      <c r="R8" s="253"/>
      <c r="S8" s="253" t="s">
        <v>140</v>
      </c>
      <c r="T8" s="253"/>
      <c r="U8" s="253"/>
      <c r="V8" s="253"/>
      <c r="W8" s="253"/>
      <c r="X8" s="253"/>
      <c r="Y8" s="253"/>
      <c r="Z8" s="253"/>
      <c r="AA8" s="253"/>
      <c r="AB8" s="253"/>
      <c r="AC8" s="253" t="s">
        <v>141</v>
      </c>
      <c r="AD8" s="253"/>
      <c r="AE8" s="253"/>
      <c r="AF8" s="253"/>
      <c r="AG8" s="253"/>
      <c r="AH8" s="253"/>
      <c r="AI8" s="253"/>
      <c r="AJ8" s="251" t="s">
        <v>34</v>
      </c>
      <c r="AK8" s="252"/>
      <c r="AL8" s="252"/>
      <c r="AM8" s="252"/>
      <c r="AN8" s="252"/>
      <c r="AO8" s="252"/>
      <c r="AP8" s="252"/>
      <c r="AQ8" s="252"/>
      <c r="AR8" s="252"/>
      <c r="AS8" s="252"/>
      <c r="AT8" s="252"/>
      <c r="AU8" s="252"/>
      <c r="AV8" s="252"/>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71" t="s">
        <v>0</v>
      </c>
      <c r="B9" s="249" t="s">
        <v>13</v>
      </c>
      <c r="C9" s="249" t="s">
        <v>235</v>
      </c>
      <c r="D9" s="249" t="s">
        <v>2</v>
      </c>
      <c r="E9" s="242" t="s">
        <v>3</v>
      </c>
      <c r="F9" s="242" t="s">
        <v>41</v>
      </c>
      <c r="G9" s="249" t="s">
        <v>1</v>
      </c>
      <c r="H9" s="242" t="s">
        <v>49</v>
      </c>
      <c r="I9" s="242" t="s">
        <v>251</v>
      </c>
      <c r="J9" s="242" t="s">
        <v>252</v>
      </c>
      <c r="K9" s="242" t="s">
        <v>134</v>
      </c>
      <c r="L9" s="242" t="s">
        <v>33</v>
      </c>
      <c r="M9" s="249" t="s">
        <v>5</v>
      </c>
      <c r="N9" s="242" t="s">
        <v>86</v>
      </c>
      <c r="O9" s="242" t="s">
        <v>91</v>
      </c>
      <c r="P9" s="242" t="s">
        <v>44</v>
      </c>
      <c r="Q9" s="249" t="s">
        <v>5</v>
      </c>
      <c r="R9" s="242" t="s">
        <v>47</v>
      </c>
      <c r="S9" s="247" t="s">
        <v>11</v>
      </c>
      <c r="T9" s="242" t="s">
        <v>160</v>
      </c>
      <c r="U9" s="242" t="s">
        <v>212</v>
      </c>
      <c r="V9" s="242" t="s">
        <v>12</v>
      </c>
      <c r="W9" s="242" t="s">
        <v>8</v>
      </c>
      <c r="X9" s="242"/>
      <c r="Y9" s="242"/>
      <c r="Z9" s="242"/>
      <c r="AA9" s="242"/>
      <c r="AB9" s="242"/>
      <c r="AC9" s="247" t="s">
        <v>137</v>
      </c>
      <c r="AD9" s="247" t="s">
        <v>45</v>
      </c>
      <c r="AE9" s="247" t="s">
        <v>5</v>
      </c>
      <c r="AF9" s="247" t="s">
        <v>46</v>
      </c>
      <c r="AG9" s="247" t="s">
        <v>5</v>
      </c>
      <c r="AH9" s="247" t="s">
        <v>48</v>
      </c>
      <c r="AI9" s="247" t="s">
        <v>29</v>
      </c>
      <c r="AJ9" s="242" t="s">
        <v>34</v>
      </c>
      <c r="AK9" s="242" t="s">
        <v>35</v>
      </c>
      <c r="AL9" s="242" t="s">
        <v>36</v>
      </c>
      <c r="AM9" s="242" t="s">
        <v>37</v>
      </c>
      <c r="AN9" s="242" t="s">
        <v>223</v>
      </c>
      <c r="AO9" s="242" t="s">
        <v>38</v>
      </c>
      <c r="AP9" s="242" t="s">
        <v>37</v>
      </c>
      <c r="AQ9" s="242" t="s">
        <v>224</v>
      </c>
      <c r="AR9" s="254" t="s">
        <v>24</v>
      </c>
      <c r="AS9" s="242" t="s">
        <v>38</v>
      </c>
      <c r="AT9" s="242" t="s">
        <v>37</v>
      </c>
      <c r="AU9" s="242" t="s">
        <v>225</v>
      </c>
      <c r="AV9" s="242" t="s">
        <v>38</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94.5" customHeight="1" x14ac:dyDescent="0.25">
      <c r="A10" s="271"/>
      <c r="B10" s="249"/>
      <c r="C10" s="249"/>
      <c r="D10" s="249"/>
      <c r="E10" s="242"/>
      <c r="F10" s="242"/>
      <c r="G10" s="249"/>
      <c r="H10" s="242"/>
      <c r="I10" s="242"/>
      <c r="J10" s="242"/>
      <c r="K10" s="242"/>
      <c r="L10" s="242"/>
      <c r="M10" s="249"/>
      <c r="N10" s="242"/>
      <c r="O10" s="242"/>
      <c r="P10" s="249"/>
      <c r="Q10" s="249"/>
      <c r="R10" s="242"/>
      <c r="S10" s="247"/>
      <c r="T10" s="242"/>
      <c r="U10" s="242"/>
      <c r="V10" s="242"/>
      <c r="W10" s="117" t="s">
        <v>13</v>
      </c>
      <c r="X10" s="117" t="s">
        <v>17</v>
      </c>
      <c r="Y10" s="117" t="s">
        <v>28</v>
      </c>
      <c r="Z10" s="117" t="s">
        <v>18</v>
      </c>
      <c r="AA10" s="117" t="s">
        <v>21</v>
      </c>
      <c r="AB10" s="117" t="s">
        <v>24</v>
      </c>
      <c r="AC10" s="247"/>
      <c r="AD10" s="247"/>
      <c r="AE10" s="247"/>
      <c r="AF10" s="247"/>
      <c r="AG10" s="247"/>
      <c r="AH10" s="247"/>
      <c r="AI10" s="247"/>
      <c r="AJ10" s="242"/>
      <c r="AK10" s="242"/>
      <c r="AL10" s="242"/>
      <c r="AM10" s="242"/>
      <c r="AN10" s="242"/>
      <c r="AO10" s="242"/>
      <c r="AP10" s="242"/>
      <c r="AQ10" s="242"/>
      <c r="AR10" s="255"/>
      <c r="AS10" s="242"/>
      <c r="AT10" s="242"/>
      <c r="AU10" s="242"/>
      <c r="AV10" s="242"/>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s="3" customFormat="1" ht="14.25" customHeight="1" x14ac:dyDescent="0.25">
      <c r="A11" s="162"/>
      <c r="B11" s="163"/>
      <c r="C11" s="163"/>
      <c r="D11" s="163"/>
      <c r="E11" s="151"/>
      <c r="F11" s="151"/>
      <c r="G11" s="153"/>
      <c r="H11" s="151"/>
      <c r="I11" s="164"/>
      <c r="J11" s="164"/>
      <c r="K11" s="151"/>
      <c r="L11" s="164"/>
      <c r="M11" s="163"/>
      <c r="N11" s="164"/>
      <c r="O11" s="164"/>
      <c r="P11" s="163"/>
      <c r="Q11" s="163"/>
      <c r="R11" s="164"/>
      <c r="S11" s="152"/>
      <c r="T11" s="151"/>
      <c r="U11" s="151"/>
      <c r="V11" s="151"/>
      <c r="W11" s="117"/>
      <c r="X11" s="117"/>
      <c r="Y11" s="117"/>
      <c r="Z11" s="117"/>
      <c r="AA11" s="117"/>
      <c r="AB11" s="117"/>
      <c r="AC11" s="152"/>
      <c r="AD11" s="152"/>
      <c r="AE11" s="152"/>
      <c r="AF11" s="152"/>
      <c r="AG11" s="152"/>
      <c r="AH11" s="165"/>
      <c r="AI11" s="152"/>
      <c r="AJ11" s="151"/>
      <c r="AK11" s="151"/>
      <c r="AL11" s="151"/>
      <c r="AM11" s="151"/>
      <c r="AN11" s="151"/>
      <c r="AO11" s="151"/>
      <c r="AP11" s="151"/>
      <c r="AQ11" s="151"/>
      <c r="AR11" s="161"/>
      <c r="AS11" s="151"/>
      <c r="AT11" s="151"/>
      <c r="AU11" s="151"/>
      <c r="AV11" s="15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22.25" customHeight="1" x14ac:dyDescent="0.3">
      <c r="A12" s="220">
        <v>1</v>
      </c>
      <c r="B12" s="220" t="s">
        <v>230</v>
      </c>
      <c r="C12" s="213" t="s">
        <v>239</v>
      </c>
      <c r="D12" s="210" t="s">
        <v>260</v>
      </c>
      <c r="E12" s="267" t="s">
        <v>255</v>
      </c>
      <c r="F12" s="267" t="s">
        <v>256</v>
      </c>
      <c r="G12" s="268" t="s">
        <v>290</v>
      </c>
      <c r="H12" s="267" t="s">
        <v>122</v>
      </c>
      <c r="I12" s="210" t="s">
        <v>245</v>
      </c>
      <c r="J12" s="210" t="s">
        <v>248</v>
      </c>
      <c r="K12" s="233">
        <v>51</v>
      </c>
      <c r="L12" s="226" t="str">
        <f>IF(K12&lt;=0,"",IF(K12&lt;=2,"Muy Baja",IF(K12&lt;=24,"Baja",IF(K12&lt;=500,"Media",IF(K12&lt;=5000,"Alta","Muy Alta")))))</f>
        <v>Media</v>
      </c>
      <c r="M12" s="215">
        <f>IF(L12="","",IF(L12="Muy Baja",0.2,IF(L12="Baja",0.4,IF(L12="Media",0.6,IF(L12="Alta",0.8,IF(L12="Muy Alta",1,))))))</f>
        <v>0.6</v>
      </c>
      <c r="N12" s="224" t="s">
        <v>151</v>
      </c>
      <c r="O12" s="215" t="str">
        <f>IF(NOT(ISERROR(MATCH(N12,'[1]Tabla Impacto'!$B$221:$B$223,0))),'[1]Tabla Impacto'!$F$223&amp;"Por favor no seleccionar los criterios de impacto(Afectación Económica o presupuestal y Pérdida Reputacional)",N12)</f>
        <v xml:space="preserve">     El riesgo afecta la imagen de la entidad internamente, de conocimiento general, nivel interno, de junta dircetiva y accionistas y/o de provedores</v>
      </c>
      <c r="P12" s="226" t="str">
        <f>IF(OR(O12='[1]Tabla Impacto'!$C$11,O12='[1]Tabla Impacto'!$D$11),"Leve",IF(OR(O12='[1]Tabla Impacto'!$C$12,O12='[1]Tabla Impacto'!$D$12),"Menor",IF(OR(O12='[1]Tabla Impacto'!$C$13,O12='[1]Tabla Impacto'!$D$13),"Moderado",IF(OR(O12='[1]Tabla Impacto'!$C$14,O12='[1]Tabla Impacto'!$D$14),"Mayor",IF(OR(O12='[1]Tabla Impacto'!$C$15,O12='[1]Tabla Impacto'!$D$15),"Catastrófico","")))))</f>
        <v>Menor</v>
      </c>
      <c r="Q12" s="215">
        <f>IF(P12="","",IF(P12="Leve",0.2,IF(P12="Menor",0.4,IF(P12="Moderado",0.6,IF(P12="Mayor",0.8,IF(P12="Catastrófico",1,))))))</f>
        <v>0.4</v>
      </c>
      <c r="R12" s="217"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40">
        <v>1</v>
      </c>
      <c r="T12" s="154" t="s">
        <v>277</v>
      </c>
      <c r="U12" s="133" t="s">
        <v>262</v>
      </c>
      <c r="V12" s="113" t="s">
        <v>4</v>
      </c>
      <c r="W12" s="143" t="s">
        <v>14</v>
      </c>
      <c r="X12" s="143" t="s">
        <v>9</v>
      </c>
      <c r="Y12" s="115" t="str">
        <f t="shared" ref="Y12:Y17" si="0">IF(AND(W12="Preventivo",X12="Automático"),"50%",IF(AND(W12="Preventivo",X12="Manual"),"40%",IF(AND(W12="Detectivo",X12="Automático"),"40%",IF(AND(W12="Detectivo",X12="Manual"),"30%",IF(AND(W12="Correctivo",X12="Automático"),"35%",IF(AND(W12="Correctivo",X12="Manual"),"25%",""))))))</f>
        <v>40%</v>
      </c>
      <c r="Z12" s="143" t="s">
        <v>20</v>
      </c>
      <c r="AA12" s="143" t="s">
        <v>23</v>
      </c>
      <c r="AB12" s="143" t="s">
        <v>119</v>
      </c>
      <c r="AC12" s="145">
        <f t="shared" ref="AC12:AC15" si="1">IFERROR(IF(V12="Probabilidad",(M12-(+M12*Y12)),IF(V12="Impacto",M12,"")),"")</f>
        <v>0.36</v>
      </c>
      <c r="AD12" s="144" t="s">
        <v>52</v>
      </c>
      <c r="AE12" s="115">
        <f t="shared" ref="AE12:AE15" si="2">+AC12</f>
        <v>0.36</v>
      </c>
      <c r="AF12" s="144" t="str">
        <f t="shared" ref="AF12:AF15" si="3">IFERROR(IF(AG12="","",IF(AG12&lt;=0.2,"Leve",IF(AG12&lt;=0.4,"Menor",IF(AG12&lt;=0.6,"Moderado",IF(AG12&lt;=0.8,"Mayor","Catastrófico"))))),"")</f>
        <v>Menor</v>
      </c>
      <c r="AG12" s="115">
        <v>0.4</v>
      </c>
      <c r="AH12" s="146" t="str">
        <f t="shared" ref="AH12:AH15" si="4">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42" t="s">
        <v>135</v>
      </c>
      <c r="AJ12" s="111" t="s">
        <v>257</v>
      </c>
      <c r="AK12" s="111" t="s">
        <v>258</v>
      </c>
      <c r="AL12" s="116">
        <v>45322</v>
      </c>
      <c r="AM12" s="116"/>
      <c r="AN12" s="134"/>
      <c r="AO12" s="112"/>
      <c r="AP12" s="116"/>
      <c r="AQ12" s="133"/>
      <c r="AR12" s="166"/>
      <c r="AS12" s="112"/>
      <c r="AT12" s="170"/>
      <c r="AU12" s="168"/>
      <c r="AV12" s="210"/>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2.25" customHeight="1" x14ac:dyDescent="0.3">
      <c r="A13" s="272"/>
      <c r="B13" s="272"/>
      <c r="C13" s="266"/>
      <c r="D13" s="211"/>
      <c r="E13" s="267"/>
      <c r="F13" s="267"/>
      <c r="G13" s="268"/>
      <c r="H13" s="267"/>
      <c r="I13" s="211"/>
      <c r="J13" s="211"/>
      <c r="K13" s="233"/>
      <c r="L13" s="234"/>
      <c r="M13" s="219"/>
      <c r="N13" s="235"/>
      <c r="O13" s="219"/>
      <c r="P13" s="234"/>
      <c r="Q13" s="219"/>
      <c r="R13" s="265"/>
      <c r="S13" s="140">
        <v>2</v>
      </c>
      <c r="T13" s="154" t="s">
        <v>278</v>
      </c>
      <c r="U13" s="133" t="s">
        <v>263</v>
      </c>
      <c r="V13" s="113" t="s">
        <v>4</v>
      </c>
      <c r="W13" s="142" t="s">
        <v>15</v>
      </c>
      <c r="X13" s="142" t="s">
        <v>9</v>
      </c>
      <c r="Y13" s="115" t="str">
        <f t="shared" si="0"/>
        <v>30%</v>
      </c>
      <c r="Z13" s="142" t="s">
        <v>19</v>
      </c>
      <c r="AA13" s="142" t="s">
        <v>22</v>
      </c>
      <c r="AB13" s="142" t="s">
        <v>118</v>
      </c>
      <c r="AC13" s="145">
        <f t="shared" si="1"/>
        <v>0</v>
      </c>
      <c r="AD13" s="144" t="s">
        <v>52</v>
      </c>
      <c r="AE13" s="115">
        <f t="shared" si="2"/>
        <v>0</v>
      </c>
      <c r="AF13" s="144" t="str">
        <f t="shared" si="3"/>
        <v>Menor</v>
      </c>
      <c r="AG13" s="115">
        <v>0.4</v>
      </c>
      <c r="AH13" s="146" t="str">
        <f t="shared" si="4"/>
        <v>Moderado</v>
      </c>
      <c r="AI13" s="142" t="s">
        <v>135</v>
      </c>
      <c r="AJ13" s="111" t="s">
        <v>264</v>
      </c>
      <c r="AK13" s="111" t="s">
        <v>258</v>
      </c>
      <c r="AL13" s="116">
        <v>45322</v>
      </c>
      <c r="AM13" s="116"/>
      <c r="AN13" s="134"/>
      <c r="AO13" s="112"/>
      <c r="AP13" s="116"/>
      <c r="AQ13" s="133"/>
      <c r="AR13" s="166"/>
      <c r="AS13" s="112"/>
      <c r="AT13" s="170"/>
      <c r="AU13" s="169"/>
      <c r="AV13" s="211"/>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0" customHeight="1" x14ac:dyDescent="0.3">
      <c r="A14" s="221"/>
      <c r="B14" s="221"/>
      <c r="C14" s="214"/>
      <c r="D14" s="212"/>
      <c r="E14" s="267"/>
      <c r="F14" s="267"/>
      <c r="G14" s="268"/>
      <c r="H14" s="267"/>
      <c r="I14" s="212"/>
      <c r="J14" s="212"/>
      <c r="K14" s="233"/>
      <c r="L14" s="227"/>
      <c r="M14" s="216"/>
      <c r="N14" s="225"/>
      <c r="O14" s="216"/>
      <c r="P14" s="227"/>
      <c r="Q14" s="216"/>
      <c r="R14" s="218"/>
      <c r="S14" s="140">
        <v>3</v>
      </c>
      <c r="T14" s="154" t="s">
        <v>282</v>
      </c>
      <c r="U14" s="133" t="s">
        <v>288</v>
      </c>
      <c r="V14" s="113" t="s">
        <v>2</v>
      </c>
      <c r="W14" s="142" t="s">
        <v>14</v>
      </c>
      <c r="X14" s="142" t="s">
        <v>9</v>
      </c>
      <c r="Y14" s="115" t="str">
        <f t="shared" si="0"/>
        <v>40%</v>
      </c>
      <c r="Z14" s="142" t="s">
        <v>19</v>
      </c>
      <c r="AA14" s="142" t="s">
        <v>22</v>
      </c>
      <c r="AB14" s="142" t="s">
        <v>118</v>
      </c>
      <c r="AC14" s="145">
        <f t="shared" si="1"/>
        <v>0</v>
      </c>
      <c r="AD14" s="144" t="s">
        <v>52</v>
      </c>
      <c r="AE14" s="115">
        <f t="shared" si="2"/>
        <v>0</v>
      </c>
      <c r="AF14" s="144" t="str">
        <f t="shared" si="3"/>
        <v>Menor</v>
      </c>
      <c r="AG14" s="115">
        <v>0.30000000000000004</v>
      </c>
      <c r="AH14" s="146" t="str">
        <f t="shared" si="4"/>
        <v>Moderado</v>
      </c>
      <c r="AI14" s="142" t="s">
        <v>135</v>
      </c>
      <c r="AJ14" s="111" t="s">
        <v>287</v>
      </c>
      <c r="AK14" s="111" t="s">
        <v>258</v>
      </c>
      <c r="AL14" s="116">
        <v>45322</v>
      </c>
      <c r="AM14" s="116"/>
      <c r="AN14" s="134"/>
      <c r="AO14" s="112"/>
      <c r="AP14" s="116"/>
      <c r="AQ14" s="133"/>
      <c r="AR14" s="166"/>
      <c r="AS14" s="112"/>
      <c r="AT14" s="170"/>
      <c r="AU14" s="169"/>
      <c r="AV14" s="212"/>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61.25" customHeight="1" x14ac:dyDescent="0.3">
      <c r="A15" s="220">
        <v>2</v>
      </c>
      <c r="B15" s="232" t="s">
        <v>230</v>
      </c>
      <c r="C15" s="213" t="s">
        <v>238</v>
      </c>
      <c r="D15" s="210" t="s">
        <v>131</v>
      </c>
      <c r="E15" s="210" t="s">
        <v>266</v>
      </c>
      <c r="F15" s="210" t="s">
        <v>265</v>
      </c>
      <c r="G15" s="228" t="s">
        <v>268</v>
      </c>
      <c r="H15" s="210" t="s">
        <v>267</v>
      </c>
      <c r="I15" s="210" t="s">
        <v>245</v>
      </c>
      <c r="J15" s="210" t="s">
        <v>249</v>
      </c>
      <c r="K15" s="230">
        <v>9</v>
      </c>
      <c r="L15" s="222" t="str">
        <f>IF(K15&lt;=0,"",IF(K15&lt;=2,"Muy Baja",IF(K15&lt;=24,"Baja",IF(K15&lt;=500,"Media",IF(K15&lt;=5000,"Alta","Muy Alta")))))</f>
        <v>Baja</v>
      </c>
      <c r="M15" s="215">
        <f>IF(L17="","",IF(L17="Muy Baja",0.2,IF(L17="Baja",0.4,IF(L17="Media",0.6,IF(L17="Alta",0.8,IF(L17="Muy Alta",1,))))))</f>
        <v>0.4</v>
      </c>
      <c r="N15" s="224" t="s">
        <v>151</v>
      </c>
      <c r="O15" s="213" t="str">
        <f>'Tabla Impacto'!D5</f>
        <v>El riesgo afecta la imagen de la entidad internamente, de conocimiento general, nivel interno, de junta dircetiva y accionistas y/o de provedores</v>
      </c>
      <c r="P15" s="226" t="str">
        <f>IF(OR(O15='Tabla Impacto'!D4),"Leve",IF(OR(O15='Tabla Impacto'!D5),"Menor",IF(OR(O15='Tabla Impacto'!D6),"Moderado",IF(OR(O15='Tabla Impacto'!D7),"Mayor",IF(OR(O15='Tabla Impacto'!D8),"Catastrófico","")))))</f>
        <v>Menor</v>
      </c>
      <c r="Q15" s="215">
        <f>IF(P15="","",IF(P15="Leve",0.2,IF(P15="Menor",0.4,IF(P15="Moderado",0.6,IF(P15="Mayor",0.8,IF(P15="Catastrófico",1,))))))</f>
        <v>0.4</v>
      </c>
      <c r="R15" s="217"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37">
        <v>1</v>
      </c>
      <c r="T15" s="155" t="s">
        <v>283</v>
      </c>
      <c r="U15" s="139" t="s">
        <v>270</v>
      </c>
      <c r="V15" s="137" t="s">
        <v>271</v>
      </c>
      <c r="W15" s="142" t="s">
        <v>14</v>
      </c>
      <c r="X15" s="142" t="s">
        <v>9</v>
      </c>
      <c r="Y15" s="115" t="str">
        <f t="shared" si="0"/>
        <v>40%</v>
      </c>
      <c r="Z15" s="142" t="s">
        <v>19</v>
      </c>
      <c r="AA15" s="142" t="s">
        <v>22</v>
      </c>
      <c r="AB15" s="142" t="s">
        <v>118</v>
      </c>
      <c r="AC15" s="145">
        <f t="shared" si="1"/>
        <v>0.24</v>
      </c>
      <c r="AD15" s="144" t="str">
        <f t="shared" ref="AD15" si="5">IFERROR(IF(AC15="","",IF(AC15&lt;=0.2,"Muy Baja",IF(AC15&lt;=0.4,"Baja",IF(AC15&lt;=0.6,"Media",IF(AC15&lt;=0.8,"Alta","Muy Alta"))))),"")</f>
        <v>Baja</v>
      </c>
      <c r="AE15" s="115">
        <f t="shared" si="2"/>
        <v>0.24</v>
      </c>
      <c r="AF15" s="144" t="str">
        <f t="shared" si="3"/>
        <v>Menor</v>
      </c>
      <c r="AG15" s="115">
        <f t="shared" ref="AG15" si="6">IFERROR(IF(V15="Impacto",(Q15-(+Q15*Y15)),IF(V15="Probabilidad",Q15,"")),"")</f>
        <v>0.4</v>
      </c>
      <c r="AH15" s="146" t="str">
        <f t="shared" si="4"/>
        <v>Moderado</v>
      </c>
      <c r="AI15" s="142" t="s">
        <v>135</v>
      </c>
      <c r="AJ15" s="139" t="s">
        <v>286</v>
      </c>
      <c r="AK15" s="111" t="s">
        <v>258</v>
      </c>
      <c r="AL15" s="116">
        <v>45322</v>
      </c>
      <c r="AM15" s="147"/>
      <c r="AN15" s="139"/>
      <c r="AO15" s="112"/>
      <c r="AP15" s="116"/>
      <c r="AQ15" s="167"/>
      <c r="AR15" s="160"/>
      <c r="AS15" s="112"/>
      <c r="AT15" s="170"/>
      <c r="AU15" s="139"/>
      <c r="AV15" s="213"/>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248.45" customHeight="1" x14ac:dyDescent="0.3">
      <c r="A16" s="221"/>
      <c r="B16" s="232"/>
      <c r="C16" s="214"/>
      <c r="D16" s="212"/>
      <c r="E16" s="212"/>
      <c r="F16" s="212"/>
      <c r="G16" s="229"/>
      <c r="H16" s="212"/>
      <c r="I16" s="212"/>
      <c r="J16" s="212"/>
      <c r="K16" s="231"/>
      <c r="L16" s="223"/>
      <c r="M16" s="216"/>
      <c r="N16" s="225"/>
      <c r="O16" s="214"/>
      <c r="P16" s="227"/>
      <c r="Q16" s="216"/>
      <c r="R16" s="218"/>
      <c r="S16" s="137">
        <v>2</v>
      </c>
      <c r="T16" s="155" t="s">
        <v>279</v>
      </c>
      <c r="U16" s="139" t="s">
        <v>269</v>
      </c>
      <c r="V16" s="137" t="s">
        <v>271</v>
      </c>
      <c r="W16" s="142" t="s">
        <v>16</v>
      </c>
      <c r="X16" s="142" t="s">
        <v>9</v>
      </c>
      <c r="Y16" s="115" t="str">
        <f t="shared" ref="Y16" si="7">IF(AND(W16="Preventivo",X16="Automático"),"50%",IF(AND(W16="Preventivo",X16="Manual"),"40%",IF(AND(W16="Detectivo",X16="Automático"),"40%",IF(AND(W16="Detectivo",X16="Manual"),"30%",IF(AND(W16="Correctivo",X16="Automático"),"35%",IF(AND(W16="Correctivo",X16="Manual"),"25%",""))))))</f>
        <v>25%</v>
      </c>
      <c r="Z16" s="142" t="s">
        <v>19</v>
      </c>
      <c r="AA16" s="142" t="s">
        <v>22</v>
      </c>
      <c r="AB16" s="142" t="s">
        <v>118</v>
      </c>
      <c r="AC16" s="145">
        <f>IFERROR(IF(V16="Probabilidad",(M15-(+M15*Y16)),IF(V16="Impacto",M15,"")),"")</f>
        <v>0.30000000000000004</v>
      </c>
      <c r="AD16" s="144" t="str">
        <f>IFERROR(IF(AC16="","",IF(AC16&lt;=0.2,"Muy Baja",IF(AC16&lt;=0.4,"Baja",IF(AC16&lt;=0.6,"Media",IF(AC16&lt;=0.8,"Alta","Muy Alta"))))),"")</f>
        <v>Baja</v>
      </c>
      <c r="AE16" s="115">
        <f t="shared" ref="AE16:AE17" si="8">+AC16</f>
        <v>0.30000000000000004</v>
      </c>
      <c r="AF16" s="144" t="str">
        <f t="shared" ref="AF16:AF17" si="9">IFERROR(IF(AG16="","",IF(AG16&lt;=0.2,"Leve",IF(AG16&lt;=0.4,"Menor",IF(AG16&lt;=0.6,"Moderado",IF(AG16&lt;=0.8,"Mayor","Catastrófico"))))),"")</f>
        <v>Menor</v>
      </c>
      <c r="AG16" s="115">
        <f>IFERROR(IF(V16="Impacto",(Q15-(+Q15*Y16)),IF(V16="Probabilidad",Q15,"")),"")</f>
        <v>0.4</v>
      </c>
      <c r="AH16" s="146" t="str">
        <f t="shared" ref="AH16:AH17" si="10">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42" t="s">
        <v>135</v>
      </c>
      <c r="AJ16" s="139" t="s">
        <v>272</v>
      </c>
      <c r="AK16" s="111" t="s">
        <v>258</v>
      </c>
      <c r="AL16" s="116">
        <v>45322</v>
      </c>
      <c r="AM16" s="147"/>
      <c r="AN16" s="139"/>
      <c r="AO16" s="112"/>
      <c r="AP16" s="116"/>
      <c r="AQ16" s="167"/>
      <c r="AR16" s="166"/>
      <c r="AS16" s="112"/>
      <c r="AT16" s="170"/>
      <c r="AU16" s="139"/>
      <c r="AV16" s="214"/>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248.45" customHeight="1" x14ac:dyDescent="0.3">
      <c r="A17" s="140">
        <v>3</v>
      </c>
      <c r="B17" s="138" t="s">
        <v>230</v>
      </c>
      <c r="C17" s="141" t="s">
        <v>238</v>
      </c>
      <c r="D17" s="111" t="s">
        <v>261</v>
      </c>
      <c r="E17" s="111" t="s">
        <v>273</v>
      </c>
      <c r="F17" s="111" t="s">
        <v>274</v>
      </c>
      <c r="G17" s="148" t="s">
        <v>280</v>
      </c>
      <c r="H17" s="111" t="s">
        <v>267</v>
      </c>
      <c r="I17" s="111" t="s">
        <v>245</v>
      </c>
      <c r="J17" s="111" t="s">
        <v>249</v>
      </c>
      <c r="K17" s="112">
        <v>4</v>
      </c>
      <c r="L17" s="149" t="str">
        <f>IF(K17&lt;=0,"",IF(K17&lt;=2,"Muy Baja",IF(K17&lt;=24,"Baja",IF(K17&lt;=500,"Media",IF(K17&lt;=5000,"Alta","Muy Alta")))))</f>
        <v>Baja</v>
      </c>
      <c r="M17" s="135">
        <f>IF(L17="","",IF(L17="Muy Baja",0.2,IF(L17="Baja",0.4,IF(L17="Media",0.6,IF(L17="Alta",0.8,IF(L17="Muy Alta",1,))))))</f>
        <v>0.4</v>
      </c>
      <c r="N17" s="136" t="s">
        <v>275</v>
      </c>
      <c r="O17" s="135" t="str">
        <f>'Tabla Impacto'!D5</f>
        <v>El riesgo afecta la imagen de la entidad internamente, de conocimiento general, nivel interno, de junta dircetiva y accionistas y/o de provedores</v>
      </c>
      <c r="P17" s="149" t="str">
        <f>IF(OR(O17='Tabla Impacto'!D4),"Leve",IF(OR(O17='Tabla Impacto'!D5),"Menor",IF(OR(O17='Tabla Impacto'!D6),"Moderado",IF(OR(O17='Tabla Impacto'!D7),"Mayor",IF(OR(O17='Tabla Impacto'!D8),"Catastrófico","")))))</f>
        <v>Menor</v>
      </c>
      <c r="Q17" s="135">
        <f>IF(P17="","",IF(P17="Leve",0.2,IF(P17="Menor",0.4,IF(P17="Moderado",0.6,IF(P17="Mayor",0.8,IF(P17="Catastrófico",1,))))))</f>
        <v>0.4</v>
      </c>
      <c r="R17" s="150"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40">
        <v>1</v>
      </c>
      <c r="T17" s="154" t="s">
        <v>281</v>
      </c>
      <c r="U17" s="111" t="s">
        <v>289</v>
      </c>
      <c r="V17" s="113" t="s">
        <v>4</v>
      </c>
      <c r="W17" s="142" t="s">
        <v>15</v>
      </c>
      <c r="X17" s="142" t="s">
        <v>9</v>
      </c>
      <c r="Y17" s="115" t="str">
        <f t="shared" si="0"/>
        <v>30%</v>
      </c>
      <c r="Z17" s="142" t="s">
        <v>19</v>
      </c>
      <c r="AA17" s="142" t="s">
        <v>23</v>
      </c>
      <c r="AB17" s="142" t="s">
        <v>118</v>
      </c>
      <c r="AC17" s="145">
        <f>IFERROR(IF(V17="Probabilidad",(M17-(+M17*Y17)),IF(V17="Impacto",M17,"")),"")</f>
        <v>0.28000000000000003</v>
      </c>
      <c r="AD17" s="144" t="str">
        <f>IFERROR(IF(AC17="","",IF(AC17&lt;=0.2,"Muy Baja",IF(AC17&lt;=0.4,"Baja",IF(AC17&lt;=0.6,"Media",IF(AC17&lt;=0.8,"Alta","Muy Alta"))))),"")</f>
        <v>Baja</v>
      </c>
      <c r="AE17" s="115">
        <f t="shared" si="8"/>
        <v>0.28000000000000003</v>
      </c>
      <c r="AF17" s="144" t="str">
        <f t="shared" si="9"/>
        <v>Menor</v>
      </c>
      <c r="AG17" s="115">
        <f>IFERROR(IF(V17="Impacto",(Q17-(+Q17*Y17)),IF(V17="Probabilidad",Q17,"")),"")</f>
        <v>0.4</v>
      </c>
      <c r="AH17" s="146" t="str">
        <f t="shared" si="10"/>
        <v>Moderado</v>
      </c>
      <c r="AI17" s="114" t="s">
        <v>135</v>
      </c>
      <c r="AJ17" s="111" t="s">
        <v>285</v>
      </c>
      <c r="AK17" s="111" t="s">
        <v>258</v>
      </c>
      <c r="AL17" s="116">
        <v>45322</v>
      </c>
      <c r="AM17" s="116"/>
      <c r="AN17" s="134"/>
      <c r="AO17" s="112"/>
      <c r="AP17" s="116"/>
      <c r="AQ17" s="133"/>
      <c r="AR17" s="166"/>
      <c r="AS17" s="112"/>
      <c r="AT17" s="170"/>
      <c r="AU17" s="111"/>
      <c r="AV17" s="112"/>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49.5" customHeight="1" x14ac:dyDescent="0.3">
      <c r="A18" s="110"/>
      <c r="B18" s="132"/>
      <c r="C18" s="132"/>
      <c r="D18" s="261" t="s">
        <v>130</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3"/>
    </row>
    <row r="20" spans="1:74" x14ac:dyDescent="0.3">
      <c r="A20" s="118"/>
      <c r="B20" s="119"/>
      <c r="C20" s="119"/>
      <c r="D20" s="119"/>
      <c r="E20" s="119"/>
      <c r="F20" s="119"/>
      <c r="G20" s="119"/>
      <c r="H20" s="1"/>
      <c r="I20" s="1"/>
      <c r="J20" s="1"/>
      <c r="L20" s="122"/>
      <c r="M20" s="119"/>
      <c r="N20" s="119"/>
      <c r="O20" s="119"/>
      <c r="P20" s="119"/>
      <c r="Q20" s="119"/>
      <c r="R20" s="119"/>
      <c r="S20" s="119"/>
      <c r="T20" s="119"/>
      <c r="U20" s="119"/>
      <c r="V20" s="123"/>
      <c r="W20" s="123"/>
      <c r="X20" s="119"/>
      <c r="Y20" s="119"/>
      <c r="Z20" s="119"/>
      <c r="AA20" s="119"/>
      <c r="AB20" s="119"/>
      <c r="AC20" s="119"/>
      <c r="AD20" s="119"/>
      <c r="AE20" s="119"/>
      <c r="AF20" s="119"/>
      <c r="AG20" s="119"/>
      <c r="AH20" s="119"/>
      <c r="AI20" s="124"/>
      <c r="AJ20" s="124"/>
      <c r="AK20" s="119"/>
      <c r="AL20" s="119"/>
      <c r="AM20" s="119"/>
      <c r="AN20" s="119"/>
      <c r="AO20" s="119"/>
      <c r="AP20" s="119"/>
      <c r="AQ20" s="119"/>
      <c r="AR20" s="119"/>
    </row>
    <row r="21" spans="1:74" ht="18" customHeight="1" x14ac:dyDescent="0.3">
      <c r="A21" s="264" t="s">
        <v>259</v>
      </c>
      <c r="B21" s="264"/>
      <c r="C21" s="264"/>
      <c r="D21" s="264"/>
      <c r="E21" s="264"/>
      <c r="F21" s="264"/>
      <c r="G21" s="264"/>
      <c r="H21" s="1"/>
      <c r="I21" s="1"/>
      <c r="J21" s="1"/>
      <c r="K21" s="258" t="s">
        <v>291</v>
      </c>
      <c r="L21" s="259"/>
      <c r="M21" s="259"/>
      <c r="N21" s="260"/>
      <c r="O21" s="119"/>
      <c r="P21" s="119"/>
      <c r="Q21" s="119"/>
      <c r="R21" s="119"/>
      <c r="S21" s="119"/>
      <c r="T21" s="119"/>
      <c r="U21" s="124"/>
      <c r="V21" s="123"/>
      <c r="W21" s="123"/>
      <c r="X21" s="119"/>
      <c r="Y21" s="123"/>
      <c r="Z21" s="123"/>
      <c r="AA21" s="119"/>
      <c r="AB21" s="119"/>
      <c r="AC21" s="119"/>
      <c r="AD21" s="119"/>
      <c r="AE21" s="119"/>
      <c r="AF21" s="119"/>
      <c r="AG21" s="119"/>
      <c r="AH21" s="119"/>
      <c r="AI21" s="119"/>
      <c r="AJ21" s="119"/>
      <c r="AK21" s="119"/>
      <c r="AL21" s="119"/>
      <c r="AM21" s="119"/>
      <c r="AN21" s="119"/>
      <c r="AO21" s="119"/>
      <c r="AP21" s="119"/>
      <c r="AQ21" s="119"/>
      <c r="AR21" s="119"/>
    </row>
    <row r="22" spans="1:74" ht="17.25" thickBot="1" x14ac:dyDescent="0.35">
      <c r="A22"/>
      <c r="B22"/>
      <c r="C22"/>
      <c r="D22"/>
      <c r="E22"/>
      <c r="F22"/>
      <c r="G22"/>
      <c r="H22" s="1"/>
      <c r="I22" s="1"/>
      <c r="J22" s="1"/>
      <c r="L22" s="120" t="str">
        <f>+IFERROR(VLOOKUP(H22,$H$177:$L$181,3,FALSE)*VLOOKUP(K22,$K$177:$L$181,3,FALSE),"")</f>
        <v/>
      </c>
      <c r="M22"/>
      <c r="N22"/>
      <c r="O22"/>
      <c r="P22"/>
      <c r="Q22"/>
      <c r="R22"/>
      <c r="S22"/>
      <c r="T22"/>
      <c r="U22"/>
      <c r="V22" s="120"/>
      <c r="W22" s="121"/>
      <c r="X22"/>
      <c r="Y22" s="121"/>
      <c r="Z22" s="121"/>
      <c r="AA22" s="127"/>
      <c r="AB22" s="127"/>
      <c r="AC22" s="127"/>
      <c r="AD22" s="127"/>
      <c r="AE22" s="125"/>
      <c r="AF22" s="125"/>
      <c r="AG22" s="127"/>
      <c r="AH22" s="128"/>
      <c r="AI22"/>
      <c r="AJ22"/>
      <c r="AK22"/>
      <c r="AL22" s="127"/>
      <c r="AM22"/>
      <c r="AN22" s="127"/>
      <c r="AO22"/>
      <c r="AP22" s="127"/>
      <c r="AQ22"/>
      <c r="AR22"/>
    </row>
    <row r="23" spans="1:74" ht="17.45" customHeight="1" thickTop="1" thickBot="1" x14ac:dyDescent="0.35">
      <c r="A23" s="256" t="s">
        <v>216</v>
      </c>
      <c r="B23" s="256"/>
      <c r="C23" s="256"/>
      <c r="D23" s="256"/>
      <c r="E23" s="256"/>
      <c r="F23" s="256"/>
      <c r="G23" s="130" t="s">
        <v>217</v>
      </c>
      <c r="H23" s="256" t="s">
        <v>218</v>
      </c>
      <c r="I23" s="256"/>
      <c r="J23" s="256"/>
      <c r="K23" s="256"/>
      <c r="L23" s="256"/>
      <c r="M23" s="256"/>
      <c r="N23" s="256"/>
      <c r="O23" s="131"/>
      <c r="P23" s="257" t="s">
        <v>219</v>
      </c>
      <c r="Q23" s="257"/>
      <c r="R23" s="257"/>
      <c r="S23" s="256" t="s">
        <v>220</v>
      </c>
      <c r="T23" s="256"/>
      <c r="U23" s="256"/>
      <c r="V23" s="256"/>
      <c r="W23" s="257">
        <v>1</v>
      </c>
      <c r="X23" s="257"/>
      <c r="Y23" s="257"/>
      <c r="Z23" s="257"/>
      <c r="AA23" s="129"/>
      <c r="AB23" s="129"/>
      <c r="AC23" s="129"/>
      <c r="AD23" s="129"/>
      <c r="AE23" s="129"/>
      <c r="AF23" s="129"/>
      <c r="AG23" s="129"/>
      <c r="AH23" s="129"/>
      <c r="AI23" s="129"/>
      <c r="AJ23" s="129"/>
      <c r="AK23" s="129"/>
      <c r="AL23" s="129"/>
      <c r="AM23" s="129"/>
      <c r="AN23" s="129"/>
      <c r="AO23" s="129"/>
      <c r="AP23" s="129"/>
      <c r="AQ23" s="126"/>
      <c r="AR23" s="126"/>
    </row>
    <row r="24" spans="1:74" ht="17.25" thickTop="1" x14ac:dyDescent="0.3"/>
  </sheetData>
  <dataConsolidate/>
  <mergeCells count="106">
    <mergeCell ref="C12:C14"/>
    <mergeCell ref="I12:I14"/>
    <mergeCell ref="D12:D14"/>
    <mergeCell ref="E12:E14"/>
    <mergeCell ref="F12:F14"/>
    <mergeCell ref="G12:G14"/>
    <mergeCell ref="H12:H14"/>
    <mergeCell ref="J12:J14"/>
    <mergeCell ref="A5:B5"/>
    <mergeCell ref="A6:B6"/>
    <mergeCell ref="A7:B7"/>
    <mergeCell ref="A8:K8"/>
    <mergeCell ref="B9:B10"/>
    <mergeCell ref="A9:A10"/>
    <mergeCell ref="A12:A14"/>
    <mergeCell ref="B12:B14"/>
    <mergeCell ref="C9:C10"/>
    <mergeCell ref="S23:V23"/>
    <mergeCell ref="W23:Z23"/>
    <mergeCell ref="A23:F23"/>
    <mergeCell ref="K21:N21"/>
    <mergeCell ref="H23:N23"/>
    <mergeCell ref="P23:R23"/>
    <mergeCell ref="D18:AO18"/>
    <mergeCell ref="A21:G21"/>
    <mergeCell ref="G9:G10"/>
    <mergeCell ref="F9:F10"/>
    <mergeCell ref="E9:E10"/>
    <mergeCell ref="D9:D10"/>
    <mergeCell ref="R9:R10"/>
    <mergeCell ref="H9:H10"/>
    <mergeCell ref="R12:R14"/>
    <mergeCell ref="Q12:Q14"/>
    <mergeCell ref="AO9:AO10"/>
    <mergeCell ref="AN9:AN10"/>
    <mergeCell ref="AG9:AG10"/>
    <mergeCell ref="AC9:AC10"/>
    <mergeCell ref="U9:U10"/>
    <mergeCell ref="S9:S10"/>
    <mergeCell ref="T9:T10"/>
    <mergeCell ref="V9:V10"/>
    <mergeCell ref="E1:AT4"/>
    <mergeCell ref="AP9:AP10"/>
    <mergeCell ref="AQ9:AQ10"/>
    <mergeCell ref="AJ8:AV8"/>
    <mergeCell ref="AS9:AS10"/>
    <mergeCell ref="AT9:AT10"/>
    <mergeCell ref="AU9:AU10"/>
    <mergeCell ref="AV9:AV10"/>
    <mergeCell ref="AC8:AI8"/>
    <mergeCell ref="L8:R8"/>
    <mergeCell ref="S8:AB8"/>
    <mergeCell ref="N9:N10"/>
    <mergeCell ref="O9:O10"/>
    <mergeCell ref="Q9:Q10"/>
    <mergeCell ref="W9:AB9"/>
    <mergeCell ref="AH9:AH10"/>
    <mergeCell ref="AR9:AR10"/>
    <mergeCell ref="N12:N14"/>
    <mergeCell ref="P12:P14"/>
    <mergeCell ref="AU1:AV1"/>
    <mergeCell ref="AU2:AV2"/>
    <mergeCell ref="AU3:AV3"/>
    <mergeCell ref="AU4:AV4"/>
    <mergeCell ref="AJ9:AJ10"/>
    <mergeCell ref="C7:AV7"/>
    <mergeCell ref="C6:AV6"/>
    <mergeCell ref="C5:AV5"/>
    <mergeCell ref="I9:I10"/>
    <mergeCell ref="J9:J10"/>
    <mergeCell ref="AI9:AI10"/>
    <mergeCell ref="A1:D4"/>
    <mergeCell ref="AF9:AF10"/>
    <mergeCell ref="AD9:AD10"/>
    <mergeCell ref="AE9:AE10"/>
    <mergeCell ref="K9:K10"/>
    <mergeCell ref="L9:L10"/>
    <mergeCell ref="M9:M10"/>
    <mergeCell ref="P9:P10"/>
    <mergeCell ref="AM9:AM10"/>
    <mergeCell ref="AL9:AL10"/>
    <mergeCell ref="AK9:AK10"/>
    <mergeCell ref="AV12:AV14"/>
    <mergeCell ref="AV15:AV16"/>
    <mergeCell ref="Q15:Q16"/>
    <mergeCell ref="R15:R16"/>
    <mergeCell ref="O12:O14"/>
    <mergeCell ref="A15:A16"/>
    <mergeCell ref="L15:L16"/>
    <mergeCell ref="M15:M16"/>
    <mergeCell ref="N15:N16"/>
    <mergeCell ref="O15:O16"/>
    <mergeCell ref="P15:P16"/>
    <mergeCell ref="G15:G16"/>
    <mergeCell ref="H15:H16"/>
    <mergeCell ref="I15:I16"/>
    <mergeCell ref="J15:J16"/>
    <mergeCell ref="K15:K16"/>
    <mergeCell ref="B15:B16"/>
    <mergeCell ref="C15:C16"/>
    <mergeCell ref="D15:D16"/>
    <mergeCell ref="E15:E16"/>
    <mergeCell ref="F15:F16"/>
    <mergeCell ref="K12:K14"/>
    <mergeCell ref="L12:L14"/>
    <mergeCell ref="M12:M14"/>
  </mergeCells>
  <conditionalFormatting sqref="L12">
    <cfRule type="cellIs" dxfId="48" priority="73" operator="equal">
      <formula>"Baja"</formula>
    </cfRule>
    <cfRule type="cellIs" dxfId="47" priority="72" operator="equal">
      <formula>"Media"</formula>
    </cfRule>
    <cfRule type="cellIs" dxfId="46" priority="71" operator="equal">
      <formula>"Alta"</formula>
    </cfRule>
    <cfRule type="cellIs" dxfId="45" priority="70" operator="equal">
      <formula>"Muy Alta"</formula>
    </cfRule>
    <cfRule type="cellIs" dxfId="44" priority="74" operator="equal">
      <formula>"Muy Baja"</formula>
    </cfRule>
  </conditionalFormatting>
  <conditionalFormatting sqref="L15">
    <cfRule type="cellIs" dxfId="43" priority="27" operator="equal">
      <formula>"Baja"</formula>
    </cfRule>
    <cfRule type="cellIs" dxfId="42" priority="26" operator="equal">
      <formula>"Media"</formula>
    </cfRule>
    <cfRule type="cellIs" dxfId="41" priority="25" operator="equal">
      <formula>"Alta"</formula>
    </cfRule>
    <cfRule type="cellIs" dxfId="40" priority="24" operator="equal">
      <formula>"Muy Alta"</formula>
    </cfRule>
    <cfRule type="cellIs" dxfId="39" priority="28" operator="equal">
      <formula>"Muy Baja"</formula>
    </cfRule>
  </conditionalFormatting>
  <conditionalFormatting sqref="O12 O17">
    <cfRule type="containsText" dxfId="38" priority="29" operator="containsText" text="❌">
      <formula>NOT(ISERROR(SEARCH("❌",O12)))</formula>
    </cfRule>
  </conditionalFormatting>
  <conditionalFormatting sqref="P12">
    <cfRule type="cellIs" dxfId="37" priority="68" operator="equal">
      <formula>"Menor"</formula>
    </cfRule>
    <cfRule type="cellIs" dxfId="36" priority="69" operator="equal">
      <formula>"Leve"</formula>
    </cfRule>
    <cfRule type="cellIs" dxfId="35" priority="67" operator="equal">
      <formula>"Moderado"</formula>
    </cfRule>
    <cfRule type="cellIs" dxfId="34" priority="66" operator="equal">
      <formula>"Mayor"</formula>
    </cfRule>
    <cfRule type="cellIs" dxfId="33" priority="65" operator="equal">
      <formula>"Catastrófico"</formula>
    </cfRule>
  </conditionalFormatting>
  <conditionalFormatting sqref="P15">
    <cfRule type="cellIs" dxfId="32" priority="21" operator="equal">
      <formula>"Moderado"</formula>
    </cfRule>
    <cfRule type="cellIs" dxfId="31" priority="22" operator="equal">
      <formula>"Menor"</formula>
    </cfRule>
    <cfRule type="cellIs" dxfId="30" priority="23" operator="equal">
      <formula>"Leve"</formula>
    </cfRule>
    <cfRule type="cellIs" dxfId="29" priority="19" operator="equal">
      <formula>"Catastrófico"</formula>
    </cfRule>
    <cfRule type="cellIs" dxfId="28" priority="20" operator="equal">
      <formula>"Mayor"</formula>
    </cfRule>
  </conditionalFormatting>
  <conditionalFormatting sqref="R12">
    <cfRule type="cellIs" dxfId="27" priority="61" operator="equal">
      <formula>"Extremo"</formula>
    </cfRule>
    <cfRule type="cellIs" dxfId="26" priority="62" operator="equal">
      <formula>"Alto"</formula>
    </cfRule>
    <cfRule type="cellIs" dxfId="25" priority="63" operator="equal">
      <formula>"Moderado"</formula>
    </cfRule>
    <cfRule type="cellIs" dxfId="24" priority="64" operator="equal">
      <formula>"Bajo"</formula>
    </cfRule>
  </conditionalFormatting>
  <conditionalFormatting sqref="R15">
    <cfRule type="cellIs" dxfId="23" priority="18" operator="equal">
      <formula>"Bajo"</formula>
    </cfRule>
    <cfRule type="cellIs" dxfId="22" priority="17" operator="equal">
      <formula>"Moderado"</formula>
    </cfRule>
    <cfRule type="cellIs" dxfId="21" priority="16" operator="equal">
      <formula>"Alto"</formula>
    </cfRule>
    <cfRule type="cellIs" dxfId="20" priority="15" operator="equal">
      <formula>"Extremo"</formula>
    </cfRule>
  </conditionalFormatting>
  <conditionalFormatting sqref="AD12:AD17">
    <cfRule type="cellIs" dxfId="19" priority="13" operator="equal">
      <formula>"Baja"</formula>
    </cfRule>
    <cfRule type="cellIs" dxfId="18" priority="14" operator="equal">
      <formula>"Muy Baja"</formula>
    </cfRule>
    <cfRule type="cellIs" dxfId="17" priority="12" operator="equal">
      <formula>"Media"</formula>
    </cfRule>
    <cfRule type="cellIs" dxfId="16" priority="11" operator="equal">
      <formula>"Alta"</formula>
    </cfRule>
    <cfRule type="cellIs" dxfId="15" priority="10" operator="equal">
      <formula>"Muy Alta"</formula>
    </cfRule>
  </conditionalFormatting>
  <conditionalFormatting sqref="AE20:AE22">
    <cfRule type="cellIs" dxfId="14" priority="75" stopIfTrue="1" operator="equal">
      <formula>#REF!</formula>
    </cfRule>
    <cfRule type="cellIs" dxfId="13" priority="76" operator="equal">
      <formula>#REF!</formula>
    </cfRule>
    <cfRule type="cellIs" dxfId="12" priority="77" operator="equal">
      <formula>#REF!</formula>
    </cfRule>
  </conditionalFormatting>
  <conditionalFormatting sqref="AF12:AF17">
    <cfRule type="cellIs" dxfId="11" priority="9" operator="equal">
      <formula>"Leve"</formula>
    </cfRule>
    <cfRule type="cellIs" dxfId="10" priority="8" operator="equal">
      <formula>"Menor"</formula>
    </cfRule>
    <cfRule type="cellIs" dxfId="9" priority="6" operator="equal">
      <formula>"Mayor"</formula>
    </cfRule>
    <cfRule type="cellIs" dxfId="8" priority="5" operator="equal">
      <formula>"Catastrófico"</formula>
    </cfRule>
    <cfRule type="cellIs" dxfId="7" priority="7" operator="equal">
      <formula>"Moderado"</formula>
    </cfRule>
  </conditionalFormatting>
  <conditionalFormatting sqref="AF20:AF22">
    <cfRule type="cellIs" dxfId="6" priority="78" stopIfTrue="1" operator="equal">
      <formula>#REF!</formula>
    </cfRule>
    <cfRule type="cellIs" dxfId="5" priority="79" stopIfTrue="1" operator="equal">
      <formula>#REF!</formula>
    </cfRule>
    <cfRule type="cellIs" dxfId="4" priority="80" stopIfTrue="1" operator="equal">
      <formula>#REF!</formula>
    </cfRule>
  </conditionalFormatting>
  <conditionalFormatting sqref="AH12:AH17">
    <cfRule type="cellIs" dxfId="3" priority="2" operator="equal">
      <formula>"Alto"</formula>
    </cfRule>
    <cfRule type="cellIs" dxfId="2" priority="3" operator="equal">
      <formula>"Moderado"</formula>
    </cfRule>
    <cfRule type="cellIs" dxfId="1" priority="4" operator="equal">
      <formula>"Bajo"</formula>
    </cfRule>
    <cfRule type="cellIs" dxfId="0" priority="1" operator="equal">
      <formula>"Extremo"</formula>
    </cfRule>
  </conditionalFormatting>
  <dataValidations count="7">
    <dataValidation type="list" allowBlank="1" showInputMessage="1" showErrorMessage="1" sqref="G20" xr:uid="{00000000-0002-0000-0100-000000000000}">
      <formula1>$G$177:$G$186</formula1>
    </dataValidation>
    <dataValidation type="list" allowBlank="1" showInputMessage="1" showErrorMessage="1" sqref="G22 AE22:AF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P22 Y22:AD22 W22 AL22 AN22" xr:uid="{00000000-0002-0000-0100-000005000000}">
      <formula1>$AL$177:$AL$184</formula1>
    </dataValidation>
    <dataValidation allowBlank="1" showInputMessage="1" showErrorMessage="1" error="Recuerde que las acciones se generan bajo la medida de mitigar el riesgo" sqref="AR16:AR17 AP12:AR14 AP15:AP17 AQ17"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7000000}">
          <x14:formula1>
            <xm:f>Listas!$A$2:$A$9</xm:f>
          </x14:formula1>
          <xm:sqref>B12</xm:sqref>
        </x14:dataValidation>
        <x14:dataValidation type="list" allowBlank="1" showInputMessage="1" showErrorMessage="1" xr:uid="{00000000-0002-0000-0100-000008000000}">
          <x14:formula1>
            <xm:f>Listas!$B$2:$B$7</xm:f>
          </x14:formula1>
          <xm:sqref>C12</xm:sqref>
        </x14:dataValidation>
        <x14:dataValidation type="list" allowBlank="1" showInputMessage="1" showErrorMessage="1" xr:uid="{00000000-0002-0000-0100-000009000000}">
          <x14:formula1>
            <xm:f>Listas!$C$2:$C$6</xm:f>
          </x14:formula1>
          <xm:sqref>I12</xm:sqref>
        </x14:dataValidation>
        <x14:dataValidation type="list" allowBlank="1" showInputMessage="1" showErrorMessage="1" xr:uid="{00000000-0002-0000-0100-00000A000000}">
          <x14:formula1>
            <xm:f>Listas!$D$2:$D$5</xm:f>
          </x14:formula1>
          <xm:sqref>J12</xm:sqref>
        </x14:dataValidation>
        <x14:dataValidation type="list" allowBlank="1" showInputMessage="1" showErrorMessage="1" xr:uid="{00000000-0002-0000-0100-00000B000000}">
          <x14:formula1>
            <xm:f>'Opciones Tratamiento'!$B$9:$B$10</xm:f>
          </x14:formula1>
          <xm:sqref>AO12:AO14</xm:sqref>
        </x14:dataValidation>
        <x14:dataValidation type="list" allowBlank="1" showInputMessage="1" showErrorMessage="1" xr:uid="{00000000-0002-0000-0100-00000C000000}">
          <x14:formula1>
            <xm:f>'Tabla Valoración controles'!$D$4:$D$6</xm:f>
          </x14:formula1>
          <xm:sqref>W12:W17</xm:sqref>
        </x14:dataValidation>
        <x14:dataValidation type="list" allowBlank="1" showInputMessage="1" showErrorMessage="1" xr:uid="{00000000-0002-0000-0100-00000D000000}">
          <x14:formula1>
            <xm:f>'Tabla Valoración controles'!$D$7:$D$8</xm:f>
          </x14:formula1>
          <xm:sqref>X12:X17</xm:sqref>
        </x14:dataValidation>
        <x14:dataValidation type="list" allowBlank="1" showInputMessage="1" showErrorMessage="1" xr:uid="{00000000-0002-0000-0100-00000E000000}">
          <x14:formula1>
            <xm:f>'Tabla Valoración controles'!$D$9:$D$10</xm:f>
          </x14:formula1>
          <xm:sqref>Z12:Z17</xm:sqref>
        </x14:dataValidation>
        <x14:dataValidation type="list" allowBlank="1" showInputMessage="1" showErrorMessage="1" xr:uid="{00000000-0002-0000-0100-00000F000000}">
          <x14:formula1>
            <xm:f>'Tabla Valoración controles'!$D$11:$D$12</xm:f>
          </x14:formula1>
          <xm:sqref>AA12:AA17</xm:sqref>
        </x14:dataValidation>
        <x14:dataValidation type="list" allowBlank="1" showInputMessage="1" showErrorMessage="1" xr:uid="{00000000-0002-0000-0100-000010000000}">
          <x14:formula1>
            <xm:f>'Tabla Valoración controles'!$D$13:$D$14</xm:f>
          </x14:formula1>
          <xm:sqref>AB12:AB17</xm:sqref>
        </x14:dataValidation>
        <x14:dataValidation type="list" allowBlank="1" showInputMessage="1" showErrorMessage="1" xr:uid="{00000000-0002-0000-0100-000011000000}">
          <x14:formula1>
            <xm:f>'Opciones Tratamiento'!$B$2:$B$5</xm:f>
          </x14:formula1>
          <xm:sqref>AI12:AI17</xm:sqref>
        </x14:dataValidation>
        <x14:dataValidation type="custom" allowBlank="1" showInputMessage="1" showErrorMessage="1" error="Recuerde que las acciones se generan bajo la medida de mitigar el riesgo" xr:uid="{00000000-0002-0000-0100-000012000000}">
          <x14:formula1>
            <xm:f>IF(OR(AI12='Opciones Tratamiento'!$B$2,AI12='Opciones Tratamiento'!$B$3,AI12='Opciones Tratamiento'!$B$4),ISBLANK(AI12),ISTEXT(AI12))</xm:f>
          </x14:formula1>
          <xm:sqref>AN12:AN14</xm:sqref>
        </x14:dataValidation>
        <x14:dataValidation type="custom" allowBlank="1" showInputMessage="1" showErrorMessage="1" error="Recuerde que las acciones se generan bajo la medida de mitigar el riesgo" xr:uid="{00000000-0002-0000-0100-000013000000}">
          <x14:formula1>
            <xm:f>IF(OR(AI12='Opciones Tratamiento'!$B$2,AI12='Opciones Tratamiento'!$B$3,AI12='Opciones Tratamiento'!$B$4),ISBLANK(AI12),ISTEXT(AI12))</xm:f>
          </x14:formula1>
          <xm:sqref>AJ12:AJ14 AJ17</xm:sqref>
        </x14:dataValidation>
        <x14:dataValidation type="custom" allowBlank="1" showInputMessage="1" showErrorMessage="1" error="Recuerde que las acciones se generan bajo la medida de mitigar el riesgo" xr:uid="{00000000-0002-0000-0100-000014000000}">
          <x14:formula1>
            <xm:f>IF(OR(AI12='Opciones Tratamiento'!$B$2,AI12='Opciones Tratamiento'!$B$3,AI12='Opciones Tratamiento'!$B$4),ISBLANK(AI12),ISTEXT(AI12))</xm:f>
          </x14:formula1>
          <xm:sqref>AK12:AK17</xm:sqref>
        </x14:dataValidation>
        <x14:dataValidation type="custom" allowBlank="1" showInputMessage="1" showErrorMessage="1" error="Recuerde que las acciones se generan bajo la medida de mitigar el riesgo" xr:uid="{00000000-0002-0000-0100-000015000000}">
          <x14:formula1>
            <xm:f>IF(OR(AI12='Opciones Tratamiento'!$B$2,AI12='Opciones Tratamiento'!$B$3,AI12='Opciones Tratamiento'!$B$4),ISBLANK(AI12),ISTEXT(AI12))</xm:f>
          </x14:formula1>
          <xm:sqref>AL12:AL17</xm:sqref>
        </x14:dataValidation>
        <x14:dataValidation type="custom" allowBlank="1" showInputMessage="1" showErrorMessage="1" error="Recuerde que las acciones se generan bajo la medida de mitigar el riesgo" xr:uid="{00000000-0002-0000-0100-000016000000}">
          <x14:formula1>
            <xm:f>IF(OR(AI12='Opciones Tratamiento'!$B$2,AI12='Opciones Tratamiento'!$B$3,AI12='Opciones Tratamiento'!$B$4),ISBLANK(AI12),ISTEXT(AI12))</xm:f>
          </x14:formula1>
          <xm:sqref>AM12:AM14</xm:sqref>
        </x14:dataValidation>
        <x14:dataValidation type="custom" allowBlank="1" showInputMessage="1" showErrorMessage="1" error="Recuerde que las acciones se generan bajo la medida de mitigar el riesgo" xr:uid="{00000000-0002-0000-0100-000017000000}">
          <x14:formula1>
            <xm:f>IF(OR(AI17='C:\Users\anay\Downloads\[Mapa de riesgos Control Interno Seguim. 2a. linea.xlsx]Opciones Tratamiento'!#REF!,AI17='C:\Users\anay\Downloads\[Mapa de riesgos Control Interno Seguim. 2a. linea.xlsx]Opciones Tratamiento'!#REF!,AI17='C:\Users\anay\Downloads\[Mapa de riesgos Control Interno Seguim. 2a. linea.xlsx]Opciones Tratamiento'!#REF!),ISBLANK(AI17),ISTEXT(AI17))</xm:f>
          </x14:formula1>
          <xm:sqref>AN17</xm:sqref>
        </x14:dataValidation>
        <x14:dataValidation type="list" allowBlank="1" showInputMessage="1" showErrorMessage="1" xr:uid="{00000000-0002-0000-0100-000018000000}">
          <x14:formula1>
            <xm:f>'C:\Users\anay\Downloads\[Mapa de riesgos Control Interno Seguim. 2a. linea.xlsx]Opciones Tratamiento'!#REF!</xm:f>
          </x14:formula1>
          <xm:sqref>AO15:AO17 AS12:AS17 AV17</xm:sqref>
        </x14:dataValidation>
        <x14:dataValidation type="custom" allowBlank="1" showInputMessage="1" showErrorMessage="1" error="Recuerde que las acciones se generan bajo la medida de mitigar el riesgo" xr:uid="{00000000-0002-0000-0100-000019000000}">
          <x14:formula1>
            <xm:f>IF(OR(AI17='C:\Users\anay\Downloads\[Mapa de riesgos Control Interno Seguim. 2a. linea.xlsx]Opciones Tratamiento'!#REF!,AI17='C:\Users\anay\Downloads\[Mapa de riesgos Control Interno Seguim. 2a. linea.xlsx]Opciones Tratamiento'!#REF!,AI17='C:\Users\anay\Downloads\[Mapa de riesgos Control Interno Seguim. 2a. linea.xlsx]Opciones Tratamiento'!#REF!),ISBLANK(AI17),ISTEXT(AI17))</xm:f>
          </x14:formula1>
          <xm:sqref>AM17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226</v>
      </c>
      <c r="B1" t="s">
        <v>235</v>
      </c>
      <c r="C1" t="s">
        <v>241</v>
      </c>
      <c r="D1" t="s">
        <v>250</v>
      </c>
    </row>
    <row r="2" spans="1:4" x14ac:dyDescent="0.25">
      <c r="A2" t="s">
        <v>234</v>
      </c>
      <c r="B2" t="s">
        <v>236</v>
      </c>
      <c r="C2" t="s">
        <v>242</v>
      </c>
      <c r="D2" t="s">
        <v>247</v>
      </c>
    </row>
    <row r="3" spans="1:4" x14ac:dyDescent="0.25">
      <c r="A3" t="s">
        <v>227</v>
      </c>
      <c r="B3" t="s">
        <v>229</v>
      </c>
      <c r="C3" t="s">
        <v>243</v>
      </c>
      <c r="D3" t="s">
        <v>248</v>
      </c>
    </row>
    <row r="4" spans="1:4" x14ac:dyDescent="0.25">
      <c r="A4" t="s">
        <v>228</v>
      </c>
      <c r="B4" t="s">
        <v>237</v>
      </c>
      <c r="C4" t="s">
        <v>244</v>
      </c>
      <c r="D4" t="s">
        <v>249</v>
      </c>
    </row>
    <row r="5" spans="1:4" x14ac:dyDescent="0.25">
      <c r="A5" t="s">
        <v>229</v>
      </c>
      <c r="B5" t="s">
        <v>238</v>
      </c>
      <c r="C5" t="s">
        <v>245</v>
      </c>
      <c r="D5" t="s">
        <v>246</v>
      </c>
    </row>
    <row r="6" spans="1:4" x14ac:dyDescent="0.25">
      <c r="A6" t="s">
        <v>230</v>
      </c>
      <c r="B6" t="s">
        <v>239</v>
      </c>
      <c r="C6" t="s">
        <v>246</v>
      </c>
    </row>
    <row r="7" spans="1:4" x14ac:dyDescent="0.25">
      <c r="A7" t="s">
        <v>231</v>
      </c>
      <c r="B7" t="s">
        <v>240</v>
      </c>
    </row>
    <row r="8" spans="1:4" x14ac:dyDescent="0.25">
      <c r="A8" t="s">
        <v>232</v>
      </c>
    </row>
    <row r="9" spans="1:4" x14ac:dyDescent="0.25">
      <c r="A9" t="s">
        <v>233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E18" sqref="BE18"/>
    </sheetView>
  </sheetViews>
  <sheetFormatPr baseColWidth="10" defaultRowHeight="15" x14ac:dyDescent="0.25"/>
  <cols>
    <col min="2" max="20" width="5.7109375" customWidth="1"/>
    <col min="21" max="21" width="8.5703125" customWidth="1"/>
    <col min="2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73" t="s">
        <v>158</v>
      </c>
      <c r="C2" s="273"/>
      <c r="D2" s="273"/>
      <c r="E2" s="273"/>
      <c r="F2" s="273"/>
      <c r="G2" s="273"/>
      <c r="H2" s="273"/>
      <c r="I2" s="273"/>
      <c r="J2" s="310" t="s">
        <v>2</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73"/>
      <c r="C3" s="273"/>
      <c r="D3" s="273"/>
      <c r="E3" s="273"/>
      <c r="F3" s="273"/>
      <c r="G3" s="273"/>
      <c r="H3" s="273"/>
      <c r="I3" s="273"/>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73"/>
      <c r="C4" s="273"/>
      <c r="D4" s="273"/>
      <c r="E4" s="273"/>
      <c r="F4" s="273"/>
      <c r="G4" s="273"/>
      <c r="H4" s="273"/>
      <c r="I4" s="273"/>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21" t="s">
        <v>4</v>
      </c>
      <c r="C6" s="321"/>
      <c r="D6" s="322"/>
      <c r="E6" s="311" t="s">
        <v>115</v>
      </c>
      <c r="F6" s="312"/>
      <c r="G6" s="312"/>
      <c r="H6" s="312"/>
      <c r="I6" s="312"/>
      <c r="J6" s="307" t="str">
        <f>IF(AND('Mapa final'!$L$12="Muy Alta",'Mapa final'!$P$12="Leve"),CONCATENATE("R",'Mapa final'!$A$12),"")</f>
        <v/>
      </c>
      <c r="K6" s="308"/>
      <c r="L6" s="308" t="str">
        <f>IF(AND('Mapa final'!$L$12="Muy Alta",'Mapa final'!$P$12="Leve"),CONCATENATE("R",'Mapa final'!$A$12),"")</f>
        <v/>
      </c>
      <c r="M6" s="308"/>
      <c r="N6" s="308" t="str">
        <f>IF(AND('Mapa final'!$L$12="Muy Alta",'Mapa final'!$P$12="Leve"),CONCATENATE("R",'Mapa final'!$A$12),"")</f>
        <v/>
      </c>
      <c r="O6" s="309"/>
      <c r="P6" s="307" t="str">
        <f>IF(AND('Mapa final'!$L$12="Muy Alta",'Mapa final'!$P$12="Leve"),CONCATENATE("R",'Mapa final'!$A$12),"")</f>
        <v/>
      </c>
      <c r="Q6" s="308"/>
      <c r="R6" s="308" t="str">
        <f>IF(AND('Mapa final'!$L$12="Muy Alta",'Mapa final'!$P$12="Leve"),CONCATENATE("R",'Mapa final'!$A$12),"")</f>
        <v/>
      </c>
      <c r="S6" s="308"/>
      <c r="T6" s="308" t="str">
        <f>IF(AND('Mapa final'!$L$12="Muy Alta",'Mapa final'!$P$12="Leve"),CONCATENATE("R",'Mapa final'!$A$12),"")</f>
        <v/>
      </c>
      <c r="U6" s="309"/>
      <c r="V6" s="307" t="str">
        <f>IF(AND('Mapa final'!$L$12="Muy Alta",'Mapa final'!$P$12="Leve"),CONCATENATE("R",'Mapa final'!$A$12),"")</f>
        <v/>
      </c>
      <c r="W6" s="308"/>
      <c r="X6" s="308" t="str">
        <f>IF(AND('Mapa final'!$L$12="Muy Alta",'Mapa final'!$P$12="Leve"),CONCATENATE("R",'Mapa final'!$A$12),"")</f>
        <v/>
      </c>
      <c r="Y6" s="308"/>
      <c r="Z6" s="308" t="str">
        <f>IF(AND('Mapa final'!$L$12="Muy Alta",'Mapa final'!$P$12="Leve"),CONCATENATE("R",'Mapa final'!$A$12),"")</f>
        <v/>
      </c>
      <c r="AA6" s="309"/>
      <c r="AB6" s="307" t="str">
        <f>IF(AND('Mapa final'!$L$12="Muy Alta",'Mapa final'!$P$12="Leve"),CONCATENATE("R",'Mapa final'!$A$12),"")</f>
        <v/>
      </c>
      <c r="AC6" s="308"/>
      <c r="AD6" s="308" t="str">
        <f>IF(AND('Mapa final'!$L$12="Muy Alta",'Mapa final'!$P$12="Leve"),CONCATENATE("R",'Mapa final'!$A$12),"")</f>
        <v/>
      </c>
      <c r="AE6" s="308"/>
      <c r="AF6" s="308" t="str">
        <f>IF(AND('Mapa final'!$L$12="Muy Alta",'Mapa final'!$P$12="Leve"),CONCATENATE("R",'Mapa final'!$A$12),"")</f>
        <v/>
      </c>
      <c r="AG6" s="308"/>
      <c r="AH6" s="298" t="str">
        <f>IF(AND('Mapa final'!$L$12="Muy Alta",'Mapa final'!$P$12="Catastrófico"),CONCATENATE("R",'Mapa final'!$A$12),"")</f>
        <v/>
      </c>
      <c r="AI6" s="299"/>
      <c r="AJ6" s="299" t="str">
        <f>IF(AND('Mapa final'!$L$12="Muy Alta",'Mapa final'!$P$12="Catastrófico"),CONCATENATE("R",'Mapa final'!$A$12),"")</f>
        <v/>
      </c>
      <c r="AK6" s="299"/>
      <c r="AL6" s="299" t="str">
        <f>IF(AND('Mapa final'!$L$12="Muy Alta",'Mapa final'!$P$12="Catastrófico"),CONCATENATE("R",'Mapa final'!$A$12),"")</f>
        <v/>
      </c>
      <c r="AM6" s="300"/>
      <c r="AO6" s="323" t="s">
        <v>78</v>
      </c>
      <c r="AP6" s="324"/>
      <c r="AQ6" s="324"/>
      <c r="AR6" s="324"/>
      <c r="AS6" s="324"/>
      <c r="AT6" s="32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21"/>
      <c r="C7" s="321"/>
      <c r="D7" s="322"/>
      <c r="E7" s="313"/>
      <c r="F7" s="314"/>
      <c r="G7" s="314"/>
      <c r="H7" s="314"/>
      <c r="I7" s="314"/>
      <c r="J7" s="301"/>
      <c r="K7" s="302"/>
      <c r="L7" s="302"/>
      <c r="M7" s="302"/>
      <c r="N7" s="302"/>
      <c r="O7" s="303"/>
      <c r="P7" s="301"/>
      <c r="Q7" s="302"/>
      <c r="R7" s="302"/>
      <c r="S7" s="302"/>
      <c r="T7" s="302"/>
      <c r="U7" s="303"/>
      <c r="V7" s="301"/>
      <c r="W7" s="302"/>
      <c r="X7" s="302"/>
      <c r="Y7" s="302"/>
      <c r="Z7" s="302"/>
      <c r="AA7" s="303"/>
      <c r="AB7" s="301"/>
      <c r="AC7" s="302"/>
      <c r="AD7" s="302"/>
      <c r="AE7" s="302"/>
      <c r="AF7" s="302"/>
      <c r="AG7" s="302"/>
      <c r="AH7" s="292"/>
      <c r="AI7" s="293"/>
      <c r="AJ7" s="293"/>
      <c r="AK7" s="293"/>
      <c r="AL7" s="293"/>
      <c r="AM7" s="294"/>
      <c r="AN7" s="70"/>
      <c r="AO7" s="326"/>
      <c r="AP7" s="327"/>
      <c r="AQ7" s="327"/>
      <c r="AR7" s="327"/>
      <c r="AS7" s="327"/>
      <c r="AT7" s="32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21"/>
      <c r="C8" s="321"/>
      <c r="D8" s="322"/>
      <c r="E8" s="313"/>
      <c r="F8" s="314"/>
      <c r="G8" s="314"/>
      <c r="H8" s="314"/>
      <c r="I8" s="314"/>
      <c r="J8" s="301" t="str">
        <f>IF(AND('Mapa final'!$L$12="Muy Alta",'Mapa final'!$P$12="Leve"),CONCATENATE("R",'Mapa final'!$A$12),"")</f>
        <v/>
      </c>
      <c r="K8" s="302"/>
      <c r="L8" s="302" t="str">
        <f>IF(AND('Mapa final'!$L$12="Muy Alta",'Mapa final'!$P$12="Leve"),CONCATENATE("R",'Mapa final'!$A$12),"")</f>
        <v/>
      </c>
      <c r="M8" s="302"/>
      <c r="N8" s="302" t="str">
        <f>IF(AND('Mapa final'!$L$12="Muy Alta",'Mapa final'!$P$12="Leve"),CONCATENATE("R",'Mapa final'!$A$12),"")</f>
        <v/>
      </c>
      <c r="O8" s="303"/>
      <c r="P8" s="301" t="str">
        <f>IF(AND('Mapa final'!$L$12="Muy Alta",'Mapa final'!$P$12="Leve"),CONCATENATE("R",'Mapa final'!$A$12),"")</f>
        <v/>
      </c>
      <c r="Q8" s="302"/>
      <c r="R8" s="302" t="str">
        <f>IF(AND('Mapa final'!$L$12="Muy Alta",'Mapa final'!$P$12="Leve"),CONCATENATE("R",'Mapa final'!$A$12),"")</f>
        <v/>
      </c>
      <c r="S8" s="302"/>
      <c r="T8" s="302" t="str">
        <f>IF(AND('Mapa final'!$L$12="Muy Alta",'Mapa final'!$P$12="Leve"),CONCATENATE("R",'Mapa final'!$A$12),"")</f>
        <v/>
      </c>
      <c r="U8" s="303"/>
      <c r="V8" s="301" t="str">
        <f>IF(AND('Mapa final'!$L$12="Muy Alta",'Mapa final'!$P$12="Leve"),CONCATENATE("R",'Mapa final'!$A$12),"")</f>
        <v/>
      </c>
      <c r="W8" s="302"/>
      <c r="X8" s="302" t="str">
        <f>IF(AND('Mapa final'!$L$12="Muy Alta",'Mapa final'!$P$12="Leve"),CONCATENATE("R",'Mapa final'!$A$12),"")</f>
        <v/>
      </c>
      <c r="Y8" s="302"/>
      <c r="Z8" s="302" t="str">
        <f>IF(AND('Mapa final'!$L$12="Muy Alta",'Mapa final'!$P$12="Leve"),CONCATENATE("R",'Mapa final'!$A$12),"")</f>
        <v/>
      </c>
      <c r="AA8" s="303"/>
      <c r="AB8" s="301" t="str">
        <f>IF(AND('Mapa final'!$L$12="Muy Alta",'Mapa final'!$P$12="Leve"),CONCATENATE("R",'Mapa final'!$A$12),"")</f>
        <v/>
      </c>
      <c r="AC8" s="302"/>
      <c r="AD8" s="302" t="str">
        <f>IF(AND('Mapa final'!$L$12="Muy Alta",'Mapa final'!$P$12="Leve"),CONCATENATE("R",'Mapa final'!$A$12),"")</f>
        <v/>
      </c>
      <c r="AE8" s="302"/>
      <c r="AF8" s="302" t="str">
        <f>IF(AND('Mapa final'!$L$12="Muy Alta",'Mapa final'!$P$12="Leve"),CONCATENATE("R",'Mapa final'!$A$12),"")</f>
        <v/>
      </c>
      <c r="AG8" s="302"/>
      <c r="AH8" s="292" t="str">
        <f>IF(AND('Mapa final'!$L$12="Muy Alta",'Mapa final'!$P$12="Catastrófico"),CONCATENATE("R",'Mapa final'!$A$12),"")</f>
        <v/>
      </c>
      <c r="AI8" s="293"/>
      <c r="AJ8" s="293" t="str">
        <f>IF(AND('Mapa final'!$L$12="Muy Alta",'Mapa final'!$P$12="Catastrófico"),CONCATENATE("R",'Mapa final'!$A$12),"")</f>
        <v/>
      </c>
      <c r="AK8" s="293"/>
      <c r="AL8" s="293" t="str">
        <f>IF(AND('Mapa final'!$L$12="Muy Alta",'Mapa final'!$P$12="Catastrófico"),CONCATENATE("R",'Mapa final'!$A$12),"")</f>
        <v/>
      </c>
      <c r="AM8" s="294"/>
      <c r="AN8" s="70"/>
      <c r="AO8" s="326"/>
      <c r="AP8" s="327"/>
      <c r="AQ8" s="327"/>
      <c r="AR8" s="327"/>
      <c r="AS8" s="327"/>
      <c r="AT8" s="32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21"/>
      <c r="C9" s="321"/>
      <c r="D9" s="322"/>
      <c r="E9" s="313"/>
      <c r="F9" s="314"/>
      <c r="G9" s="314"/>
      <c r="H9" s="314"/>
      <c r="I9" s="314"/>
      <c r="J9" s="301"/>
      <c r="K9" s="302"/>
      <c r="L9" s="302"/>
      <c r="M9" s="302"/>
      <c r="N9" s="302"/>
      <c r="O9" s="303"/>
      <c r="P9" s="301"/>
      <c r="Q9" s="302"/>
      <c r="R9" s="302"/>
      <c r="S9" s="302"/>
      <c r="T9" s="302"/>
      <c r="U9" s="303"/>
      <c r="V9" s="301"/>
      <c r="W9" s="302"/>
      <c r="X9" s="302"/>
      <c r="Y9" s="302"/>
      <c r="Z9" s="302"/>
      <c r="AA9" s="303"/>
      <c r="AB9" s="301"/>
      <c r="AC9" s="302"/>
      <c r="AD9" s="302"/>
      <c r="AE9" s="302"/>
      <c r="AF9" s="302"/>
      <c r="AG9" s="302"/>
      <c r="AH9" s="292"/>
      <c r="AI9" s="293"/>
      <c r="AJ9" s="293"/>
      <c r="AK9" s="293"/>
      <c r="AL9" s="293"/>
      <c r="AM9" s="294"/>
      <c r="AN9" s="70"/>
      <c r="AO9" s="326"/>
      <c r="AP9" s="327"/>
      <c r="AQ9" s="327"/>
      <c r="AR9" s="327"/>
      <c r="AS9" s="327"/>
      <c r="AT9" s="32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21"/>
      <c r="C10" s="321"/>
      <c r="D10" s="322"/>
      <c r="E10" s="313"/>
      <c r="F10" s="314"/>
      <c r="G10" s="314"/>
      <c r="H10" s="314"/>
      <c r="I10" s="314"/>
      <c r="J10" s="301" t="str">
        <f>IF(AND('Mapa final'!$L$12="Muy Alta",'Mapa final'!$P$12="Leve"),CONCATENATE("R",'Mapa final'!$A$12),"")</f>
        <v/>
      </c>
      <c r="K10" s="302"/>
      <c r="L10" s="302" t="str">
        <f>IF(AND('Mapa final'!$L$12="Muy Alta",'Mapa final'!$P$12="Leve"),CONCATENATE("R",'Mapa final'!$A$12),"")</f>
        <v/>
      </c>
      <c r="M10" s="302"/>
      <c r="N10" s="302" t="str">
        <f>IF(AND('Mapa final'!$L$12="Muy Alta",'Mapa final'!$P$12="Leve"),CONCATENATE("R",'Mapa final'!$A$12),"")</f>
        <v/>
      </c>
      <c r="O10" s="303"/>
      <c r="P10" s="301" t="str">
        <f>IF(AND('Mapa final'!$L$12="Muy Alta",'Mapa final'!$P$12="Leve"),CONCATENATE("R",'Mapa final'!$A$12),"")</f>
        <v/>
      </c>
      <c r="Q10" s="302"/>
      <c r="R10" s="302" t="str">
        <f>IF(AND('Mapa final'!$L$12="Muy Alta",'Mapa final'!$P$12="Leve"),CONCATENATE("R",'Mapa final'!$A$12),"")</f>
        <v/>
      </c>
      <c r="S10" s="302"/>
      <c r="T10" s="302" t="str">
        <f>IF(AND('Mapa final'!$L$12="Muy Alta",'Mapa final'!$P$12="Leve"),CONCATENATE("R",'Mapa final'!$A$12),"")</f>
        <v/>
      </c>
      <c r="U10" s="303"/>
      <c r="V10" s="301" t="str">
        <f>IF(AND('Mapa final'!$L$12="Muy Alta",'Mapa final'!$P$12="Leve"),CONCATENATE("R",'Mapa final'!$A$12),"")</f>
        <v/>
      </c>
      <c r="W10" s="302"/>
      <c r="X10" s="302" t="str">
        <f>IF(AND('Mapa final'!$L$12="Muy Alta",'Mapa final'!$P$12="Leve"),CONCATENATE("R",'Mapa final'!$A$12),"")</f>
        <v/>
      </c>
      <c r="Y10" s="302"/>
      <c r="Z10" s="302" t="str">
        <f>IF(AND('Mapa final'!$L$12="Muy Alta",'Mapa final'!$P$12="Leve"),CONCATENATE("R",'Mapa final'!$A$12),"")</f>
        <v/>
      </c>
      <c r="AA10" s="303"/>
      <c r="AB10" s="301" t="str">
        <f>IF(AND('Mapa final'!$L$12="Muy Alta",'Mapa final'!$P$12="Leve"),CONCATENATE("R",'Mapa final'!$A$12),"")</f>
        <v/>
      </c>
      <c r="AC10" s="302"/>
      <c r="AD10" s="302" t="str">
        <f>IF(AND('Mapa final'!$L$12="Muy Alta",'Mapa final'!$P$12="Leve"),CONCATENATE("R",'Mapa final'!$A$12),"")</f>
        <v/>
      </c>
      <c r="AE10" s="302"/>
      <c r="AF10" s="302" t="str">
        <f>IF(AND('Mapa final'!$L$12="Muy Alta",'Mapa final'!$P$12="Leve"),CONCATENATE("R",'Mapa final'!$A$12),"")</f>
        <v/>
      </c>
      <c r="AG10" s="302"/>
      <c r="AH10" s="292" t="str">
        <f>IF(AND('Mapa final'!$L$12="Muy Alta",'Mapa final'!$P$12="Catastrófico"),CONCATENATE("R",'Mapa final'!$A$12),"")</f>
        <v/>
      </c>
      <c r="AI10" s="293"/>
      <c r="AJ10" s="293" t="str">
        <f>IF(AND('Mapa final'!$L$12="Muy Alta",'Mapa final'!$P$12="Catastrófico"),CONCATENATE("R",'Mapa final'!$A$12),"")</f>
        <v/>
      </c>
      <c r="AK10" s="293"/>
      <c r="AL10" s="293" t="str">
        <f>IF(AND('Mapa final'!$L$12="Muy Alta",'Mapa final'!$P$12="Catastrófico"),CONCATENATE("R",'Mapa final'!$A$12),"")</f>
        <v/>
      </c>
      <c r="AM10" s="294"/>
      <c r="AN10" s="70"/>
      <c r="AO10" s="326"/>
      <c r="AP10" s="327"/>
      <c r="AQ10" s="327"/>
      <c r="AR10" s="327"/>
      <c r="AS10" s="327"/>
      <c r="AT10" s="32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21"/>
      <c r="C11" s="321"/>
      <c r="D11" s="322"/>
      <c r="E11" s="313"/>
      <c r="F11" s="314"/>
      <c r="G11" s="314"/>
      <c r="H11" s="314"/>
      <c r="I11" s="314"/>
      <c r="J11" s="301"/>
      <c r="K11" s="302"/>
      <c r="L11" s="302"/>
      <c r="M11" s="302"/>
      <c r="N11" s="302"/>
      <c r="O11" s="303"/>
      <c r="P11" s="301"/>
      <c r="Q11" s="302"/>
      <c r="R11" s="302"/>
      <c r="S11" s="302"/>
      <c r="T11" s="302"/>
      <c r="U11" s="303"/>
      <c r="V11" s="301"/>
      <c r="W11" s="302"/>
      <c r="X11" s="302"/>
      <c r="Y11" s="302"/>
      <c r="Z11" s="302"/>
      <c r="AA11" s="303"/>
      <c r="AB11" s="301"/>
      <c r="AC11" s="302"/>
      <c r="AD11" s="302"/>
      <c r="AE11" s="302"/>
      <c r="AF11" s="302"/>
      <c r="AG11" s="302"/>
      <c r="AH11" s="292"/>
      <c r="AI11" s="293"/>
      <c r="AJ11" s="293"/>
      <c r="AK11" s="293"/>
      <c r="AL11" s="293"/>
      <c r="AM11" s="294"/>
      <c r="AN11" s="70"/>
      <c r="AO11" s="326"/>
      <c r="AP11" s="327"/>
      <c r="AQ11" s="327"/>
      <c r="AR11" s="327"/>
      <c r="AS11" s="327"/>
      <c r="AT11" s="32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21"/>
      <c r="C12" s="321"/>
      <c r="D12" s="322"/>
      <c r="E12" s="313"/>
      <c r="F12" s="314"/>
      <c r="G12" s="314"/>
      <c r="H12" s="314"/>
      <c r="I12" s="314"/>
      <c r="J12" s="301" t="str">
        <f>IF(AND('Mapa final'!$L$12="Muy Alta",'Mapa final'!$P$12="Leve"),CONCATENATE("R",'Mapa final'!$A$12),"")</f>
        <v/>
      </c>
      <c r="K12" s="302"/>
      <c r="L12" s="302" t="str">
        <f>IF(AND('Mapa final'!$L$12="Muy Alta",'Mapa final'!$P$12="Leve"),CONCATENATE("R",'Mapa final'!$A$12),"")</f>
        <v/>
      </c>
      <c r="M12" s="302"/>
      <c r="N12" s="302" t="str">
        <f>IF(AND('Mapa final'!$L$12="Muy Alta",'Mapa final'!$P$12="Leve"),CONCATENATE("R",'Mapa final'!$A$12),"")</f>
        <v/>
      </c>
      <c r="O12" s="303"/>
      <c r="P12" s="301" t="str">
        <f>IF(AND('Mapa final'!$L$12="Muy Alta",'Mapa final'!$P$12="Leve"),CONCATENATE("R",'Mapa final'!$A$12),"")</f>
        <v/>
      </c>
      <c r="Q12" s="302"/>
      <c r="R12" s="302" t="str">
        <f>IF(AND('Mapa final'!$L$12="Muy Alta",'Mapa final'!$P$12="Leve"),CONCATENATE("R",'Mapa final'!$A$12),"")</f>
        <v/>
      </c>
      <c r="S12" s="302"/>
      <c r="T12" s="302" t="str">
        <f>IF(AND('Mapa final'!$L$12="Muy Alta",'Mapa final'!$P$12="Leve"),CONCATENATE("R",'Mapa final'!$A$12),"")</f>
        <v/>
      </c>
      <c r="U12" s="303"/>
      <c r="V12" s="301" t="str">
        <f>IF(AND('Mapa final'!$L$12="Muy Alta",'Mapa final'!$P$12="Leve"),CONCATENATE("R",'Mapa final'!$A$12),"")</f>
        <v/>
      </c>
      <c r="W12" s="302"/>
      <c r="X12" s="302" t="str">
        <f>IF(AND('Mapa final'!$L$12="Muy Alta",'Mapa final'!$P$12="Leve"),CONCATENATE("R",'Mapa final'!$A$12),"")</f>
        <v/>
      </c>
      <c r="Y12" s="302"/>
      <c r="Z12" s="302" t="str">
        <f>IF(AND('Mapa final'!$L$12="Muy Alta",'Mapa final'!$P$12="Leve"),CONCATENATE("R",'Mapa final'!$A$12),"")</f>
        <v/>
      </c>
      <c r="AA12" s="303"/>
      <c r="AB12" s="301" t="str">
        <f>IF(AND('Mapa final'!$L$12="Muy Alta",'Mapa final'!$P$12="Leve"),CONCATENATE("R",'Mapa final'!$A$12),"")</f>
        <v/>
      </c>
      <c r="AC12" s="302"/>
      <c r="AD12" s="302" t="str">
        <f>IF(AND('Mapa final'!$L$12="Muy Alta",'Mapa final'!$P$12="Leve"),CONCATENATE("R",'Mapa final'!$A$12),"")</f>
        <v/>
      </c>
      <c r="AE12" s="302"/>
      <c r="AF12" s="302" t="str">
        <f>IF(AND('Mapa final'!$L$12="Muy Alta",'Mapa final'!$P$12="Leve"),CONCATENATE("R",'Mapa final'!$A$12),"")</f>
        <v/>
      </c>
      <c r="AG12" s="302"/>
      <c r="AH12" s="292" t="str">
        <f>IF(AND('Mapa final'!$L$12="Muy Alta",'Mapa final'!$P$12="Catastrófico"),CONCATENATE("R",'Mapa final'!$A$12),"")</f>
        <v/>
      </c>
      <c r="AI12" s="293"/>
      <c r="AJ12" s="293" t="str">
        <f>IF(AND('Mapa final'!$L$12="Muy Alta",'Mapa final'!$P$12="Catastrófico"),CONCATENATE("R",'Mapa final'!$A$12),"")</f>
        <v/>
      </c>
      <c r="AK12" s="293"/>
      <c r="AL12" s="293" t="str">
        <f>IF(AND('Mapa final'!$L$12="Muy Alta",'Mapa final'!$P$12="Catastrófico"),CONCATENATE("R",'Mapa final'!$A$12),"")</f>
        <v/>
      </c>
      <c r="AM12" s="294"/>
      <c r="AN12" s="70"/>
      <c r="AO12" s="326"/>
      <c r="AP12" s="327"/>
      <c r="AQ12" s="327"/>
      <c r="AR12" s="327"/>
      <c r="AS12" s="327"/>
      <c r="AT12" s="32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21"/>
      <c r="C13" s="321"/>
      <c r="D13" s="322"/>
      <c r="E13" s="315"/>
      <c r="F13" s="316"/>
      <c r="G13" s="316"/>
      <c r="H13" s="316"/>
      <c r="I13" s="316"/>
      <c r="J13" s="304"/>
      <c r="K13" s="305"/>
      <c r="L13" s="305"/>
      <c r="M13" s="305"/>
      <c r="N13" s="305"/>
      <c r="O13" s="306"/>
      <c r="P13" s="304"/>
      <c r="Q13" s="305"/>
      <c r="R13" s="305"/>
      <c r="S13" s="305"/>
      <c r="T13" s="305"/>
      <c r="U13" s="306"/>
      <c r="V13" s="304"/>
      <c r="W13" s="305"/>
      <c r="X13" s="305"/>
      <c r="Y13" s="305"/>
      <c r="Z13" s="305"/>
      <c r="AA13" s="306"/>
      <c r="AB13" s="304"/>
      <c r="AC13" s="305"/>
      <c r="AD13" s="305"/>
      <c r="AE13" s="305"/>
      <c r="AF13" s="305"/>
      <c r="AG13" s="305"/>
      <c r="AH13" s="295"/>
      <c r="AI13" s="296"/>
      <c r="AJ13" s="296"/>
      <c r="AK13" s="296"/>
      <c r="AL13" s="296"/>
      <c r="AM13" s="297"/>
      <c r="AN13" s="70"/>
      <c r="AO13" s="329"/>
      <c r="AP13" s="330"/>
      <c r="AQ13" s="330"/>
      <c r="AR13" s="330"/>
      <c r="AS13" s="330"/>
      <c r="AT13" s="33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21"/>
      <c r="C14" s="321"/>
      <c r="D14" s="322"/>
      <c r="E14" s="311" t="s">
        <v>114</v>
      </c>
      <c r="F14" s="312"/>
      <c r="G14" s="312"/>
      <c r="H14" s="312"/>
      <c r="I14" s="312"/>
      <c r="J14" s="289" t="str">
        <f>IF(AND('Mapa final'!$L$12="Alta",'Mapa final'!$P$12="Leve"),CONCATENATE("R",'Mapa final'!$A$12),"")</f>
        <v/>
      </c>
      <c r="K14" s="290"/>
      <c r="L14" s="290" t="str">
        <f>IF(AND('Mapa final'!$L$12="Alta",'Mapa final'!$P$12="Leve"),CONCATENATE("R",'Mapa final'!$A$12),"")</f>
        <v/>
      </c>
      <c r="M14" s="290"/>
      <c r="N14" s="290" t="str">
        <f>IF(AND('Mapa final'!$L$12="Alta",'Mapa final'!$P$12="Leve"),CONCATENATE("R",'Mapa final'!$A$12),"")</f>
        <v/>
      </c>
      <c r="O14" s="291"/>
      <c r="P14" s="289" t="str">
        <f>IF(AND('Mapa final'!$L$12="Alta",'Mapa final'!$P$12="Leve"),CONCATENATE("R",'Mapa final'!$A$12),"")</f>
        <v/>
      </c>
      <c r="Q14" s="290"/>
      <c r="R14" s="290" t="str">
        <f>IF(AND('Mapa final'!$L$12="Alta",'Mapa final'!$P$12="Leve"),CONCATENATE("R",'Mapa final'!$A$12),"")</f>
        <v/>
      </c>
      <c r="S14" s="290"/>
      <c r="T14" s="290" t="str">
        <f>IF(AND('Mapa final'!$L$12="Alta",'Mapa final'!$P$12="Leve"),CONCATENATE("R",'Mapa final'!$A$12),"")</f>
        <v/>
      </c>
      <c r="U14" s="291"/>
      <c r="V14" s="307" t="str">
        <f>IF(AND('Mapa final'!$L$12="Muy Alta",'Mapa final'!$P$12="Leve"),CONCATENATE("R",'Mapa final'!$A$12),"")</f>
        <v/>
      </c>
      <c r="W14" s="308"/>
      <c r="X14" s="308" t="str">
        <f>IF(AND('Mapa final'!$L$12="Muy Alta",'Mapa final'!$P$12="Leve"),CONCATENATE("R",'Mapa final'!$A$12),"")</f>
        <v/>
      </c>
      <c r="Y14" s="308"/>
      <c r="Z14" s="308" t="str">
        <f>IF(AND('Mapa final'!$L$12="Muy Alta",'Mapa final'!$P$12="Leve"),CONCATENATE("R",'Mapa final'!$A$12),"")</f>
        <v/>
      </c>
      <c r="AA14" s="309"/>
      <c r="AB14" s="307" t="str">
        <f>IF(AND('Mapa final'!$L$12="Muy Alta",'Mapa final'!$P$12="Leve"),CONCATENATE("R",'Mapa final'!$A$12),"")</f>
        <v/>
      </c>
      <c r="AC14" s="308"/>
      <c r="AD14" s="308" t="str">
        <f>IF(AND('Mapa final'!$L$12="Muy Alta",'Mapa final'!$P$12="Leve"),CONCATENATE("R",'Mapa final'!$A$12),"")</f>
        <v/>
      </c>
      <c r="AE14" s="308"/>
      <c r="AF14" s="308" t="str">
        <f>IF(AND('Mapa final'!$L$12="Muy Alta",'Mapa final'!$P$12="Leve"),CONCATENATE("R",'Mapa final'!$A$12),"")</f>
        <v/>
      </c>
      <c r="AG14" s="309"/>
      <c r="AH14" s="298" t="str">
        <f>IF(AND('Mapa final'!$L$12="Muy Alta",'Mapa final'!$P$12="Catastrófico"),CONCATENATE("R",'Mapa final'!$A$12),"")</f>
        <v/>
      </c>
      <c r="AI14" s="299"/>
      <c r="AJ14" s="299" t="str">
        <f>IF(AND('Mapa final'!$L$12="Muy Alta",'Mapa final'!$P$12="Catastrófico"),CONCATENATE("R",'Mapa final'!$A$12),"")</f>
        <v/>
      </c>
      <c r="AK14" s="299"/>
      <c r="AL14" s="299" t="str">
        <f>IF(AND('Mapa final'!$L$12="Muy Alta",'Mapa final'!$P$12="Catastrófico"),CONCATENATE("R",'Mapa final'!$A$12),"")</f>
        <v/>
      </c>
      <c r="AM14" s="300"/>
      <c r="AN14" s="70"/>
      <c r="AO14" s="332" t="s">
        <v>79</v>
      </c>
      <c r="AP14" s="333"/>
      <c r="AQ14" s="333"/>
      <c r="AR14" s="333"/>
      <c r="AS14" s="333"/>
      <c r="AT14" s="33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21"/>
      <c r="C15" s="321"/>
      <c r="D15" s="322"/>
      <c r="E15" s="313"/>
      <c r="F15" s="314"/>
      <c r="G15" s="314"/>
      <c r="H15" s="314"/>
      <c r="I15" s="314"/>
      <c r="J15" s="283"/>
      <c r="K15" s="284"/>
      <c r="L15" s="284"/>
      <c r="M15" s="284"/>
      <c r="N15" s="284"/>
      <c r="O15" s="285"/>
      <c r="P15" s="283"/>
      <c r="Q15" s="284"/>
      <c r="R15" s="284"/>
      <c r="S15" s="284"/>
      <c r="T15" s="284"/>
      <c r="U15" s="285"/>
      <c r="V15" s="301"/>
      <c r="W15" s="302"/>
      <c r="X15" s="302"/>
      <c r="Y15" s="302"/>
      <c r="Z15" s="302"/>
      <c r="AA15" s="303"/>
      <c r="AB15" s="301"/>
      <c r="AC15" s="302"/>
      <c r="AD15" s="302"/>
      <c r="AE15" s="302"/>
      <c r="AF15" s="302"/>
      <c r="AG15" s="303"/>
      <c r="AH15" s="292"/>
      <c r="AI15" s="293"/>
      <c r="AJ15" s="293"/>
      <c r="AK15" s="293"/>
      <c r="AL15" s="293"/>
      <c r="AM15" s="294"/>
      <c r="AN15" s="70"/>
      <c r="AO15" s="335"/>
      <c r="AP15" s="336"/>
      <c r="AQ15" s="336"/>
      <c r="AR15" s="336"/>
      <c r="AS15" s="336"/>
      <c r="AT15" s="33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21"/>
      <c r="C16" s="321"/>
      <c r="D16" s="322"/>
      <c r="E16" s="313"/>
      <c r="F16" s="314"/>
      <c r="G16" s="314"/>
      <c r="H16" s="314"/>
      <c r="I16" s="314"/>
      <c r="J16" s="283" t="str">
        <f>IF(AND('Mapa final'!$L$12="Alta",'Mapa final'!$P$12="Leve"),CONCATENATE("R",'Mapa final'!$A$12),"")</f>
        <v/>
      </c>
      <c r="K16" s="284"/>
      <c r="L16" s="284" t="str">
        <f>IF(AND('Mapa final'!$L$12="Alta",'Mapa final'!$P$12="Leve"),CONCATENATE("R",'Mapa final'!$A$12),"")</f>
        <v/>
      </c>
      <c r="M16" s="284"/>
      <c r="N16" s="284" t="str">
        <f>IF(AND('Mapa final'!$L$12="Alta",'Mapa final'!$P$12="Leve"),CONCATENATE("R",'Mapa final'!$A$12),"")</f>
        <v/>
      </c>
      <c r="O16" s="285"/>
      <c r="P16" s="283" t="str">
        <f>IF(AND('Mapa final'!$L$12="Alta",'Mapa final'!$P$12="Leve"),CONCATENATE("R",'Mapa final'!$A$12),"")</f>
        <v/>
      </c>
      <c r="Q16" s="284"/>
      <c r="R16" s="284" t="str">
        <f>IF(AND('Mapa final'!$L$12="Alta",'Mapa final'!$P$12="Leve"),CONCATENATE("R",'Mapa final'!$A$12),"")</f>
        <v/>
      </c>
      <c r="S16" s="284"/>
      <c r="T16" s="284" t="str">
        <f>IF(AND('Mapa final'!$L$12="Alta",'Mapa final'!$P$12="Leve"),CONCATENATE("R",'Mapa final'!$A$12),"")</f>
        <v/>
      </c>
      <c r="U16" s="285"/>
      <c r="V16" s="301" t="str">
        <f>IF(AND('Mapa final'!$L$12="Muy Alta",'Mapa final'!$P$12="Leve"),CONCATENATE("R",'Mapa final'!$A$12),"")</f>
        <v/>
      </c>
      <c r="W16" s="302"/>
      <c r="X16" s="302" t="str">
        <f>IF(AND('Mapa final'!$L$12="Muy Alta",'Mapa final'!$P$12="Leve"),CONCATENATE("R",'Mapa final'!$A$12),"")</f>
        <v/>
      </c>
      <c r="Y16" s="302"/>
      <c r="Z16" s="302" t="str">
        <f>IF(AND('Mapa final'!$L$12="Muy Alta",'Mapa final'!$P$12="Leve"),CONCATENATE("R",'Mapa final'!$A$12),"")</f>
        <v/>
      </c>
      <c r="AA16" s="303"/>
      <c r="AB16" s="301" t="str">
        <f>IF(AND('Mapa final'!$L$12="Muy Alta",'Mapa final'!$P$12="Leve"),CONCATENATE("R",'Mapa final'!$A$12),"")</f>
        <v/>
      </c>
      <c r="AC16" s="302"/>
      <c r="AD16" s="302" t="str">
        <f>IF(AND('Mapa final'!$L$12="Muy Alta",'Mapa final'!$P$12="Leve"),CONCATENATE("R",'Mapa final'!$A$12),"")</f>
        <v/>
      </c>
      <c r="AE16" s="302"/>
      <c r="AF16" s="302" t="str">
        <f>IF(AND('Mapa final'!$L$12="Muy Alta",'Mapa final'!$P$12="Leve"),CONCATENATE("R",'Mapa final'!$A$12),"")</f>
        <v/>
      </c>
      <c r="AG16" s="303"/>
      <c r="AH16" s="292" t="str">
        <f>IF(AND('Mapa final'!$L$12="Muy Alta",'Mapa final'!$P$12="Catastrófico"),CONCATENATE("R",'Mapa final'!$A$12),"")</f>
        <v/>
      </c>
      <c r="AI16" s="293"/>
      <c r="AJ16" s="293" t="str">
        <f>IF(AND('Mapa final'!$L$12="Muy Alta",'Mapa final'!$P$12="Catastrófico"),CONCATENATE("R",'Mapa final'!$A$12),"")</f>
        <v/>
      </c>
      <c r="AK16" s="293"/>
      <c r="AL16" s="293" t="str">
        <f>IF(AND('Mapa final'!$L$12="Muy Alta",'Mapa final'!$P$12="Catastrófico"),CONCATENATE("R",'Mapa final'!$A$12),"")</f>
        <v/>
      </c>
      <c r="AM16" s="294"/>
      <c r="AN16" s="70"/>
      <c r="AO16" s="335"/>
      <c r="AP16" s="336"/>
      <c r="AQ16" s="336"/>
      <c r="AR16" s="336"/>
      <c r="AS16" s="336"/>
      <c r="AT16" s="33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21"/>
      <c r="C17" s="321"/>
      <c r="D17" s="322"/>
      <c r="E17" s="313"/>
      <c r="F17" s="314"/>
      <c r="G17" s="314"/>
      <c r="H17" s="314"/>
      <c r="I17" s="314"/>
      <c r="J17" s="283"/>
      <c r="K17" s="284"/>
      <c r="L17" s="284"/>
      <c r="M17" s="284"/>
      <c r="N17" s="284"/>
      <c r="O17" s="285"/>
      <c r="P17" s="283"/>
      <c r="Q17" s="284"/>
      <c r="R17" s="284"/>
      <c r="S17" s="284"/>
      <c r="T17" s="284"/>
      <c r="U17" s="285"/>
      <c r="V17" s="301"/>
      <c r="W17" s="302"/>
      <c r="X17" s="302"/>
      <c r="Y17" s="302"/>
      <c r="Z17" s="302"/>
      <c r="AA17" s="303"/>
      <c r="AB17" s="301"/>
      <c r="AC17" s="302"/>
      <c r="AD17" s="302"/>
      <c r="AE17" s="302"/>
      <c r="AF17" s="302"/>
      <c r="AG17" s="303"/>
      <c r="AH17" s="292"/>
      <c r="AI17" s="293"/>
      <c r="AJ17" s="293"/>
      <c r="AK17" s="293"/>
      <c r="AL17" s="293"/>
      <c r="AM17" s="294"/>
      <c r="AN17" s="70"/>
      <c r="AO17" s="335"/>
      <c r="AP17" s="336"/>
      <c r="AQ17" s="336"/>
      <c r="AR17" s="336"/>
      <c r="AS17" s="336"/>
      <c r="AT17" s="33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21"/>
      <c r="C18" s="321"/>
      <c r="D18" s="322"/>
      <c r="E18" s="313"/>
      <c r="F18" s="314"/>
      <c r="G18" s="314"/>
      <c r="H18" s="314"/>
      <c r="I18" s="314"/>
      <c r="J18" s="283" t="str">
        <f>IF(AND('Mapa final'!$L$12="Alta",'Mapa final'!$P$12="Leve"),CONCATENATE("R",'Mapa final'!$A$12),"")</f>
        <v/>
      </c>
      <c r="K18" s="284"/>
      <c r="L18" s="284" t="str">
        <f>IF(AND('Mapa final'!$L$12="Alta",'Mapa final'!$P$12="Leve"),CONCATENATE("R",'Mapa final'!$A$12),"")</f>
        <v/>
      </c>
      <c r="M18" s="284"/>
      <c r="N18" s="284" t="str">
        <f>IF(AND('Mapa final'!$L$12="Alta",'Mapa final'!$P$12="Leve"),CONCATENATE("R",'Mapa final'!$A$12),"")</f>
        <v/>
      </c>
      <c r="O18" s="285"/>
      <c r="P18" s="283" t="str">
        <f>IF(AND('Mapa final'!$L$12="Alta",'Mapa final'!$P$12="Leve"),CONCATENATE("R",'Mapa final'!$A$12),"")</f>
        <v/>
      </c>
      <c r="Q18" s="284"/>
      <c r="R18" s="284" t="str">
        <f>IF(AND('Mapa final'!$L$12="Alta",'Mapa final'!$P$12="Leve"),CONCATENATE("R",'Mapa final'!$A$12),"")</f>
        <v/>
      </c>
      <c r="S18" s="284"/>
      <c r="T18" s="284" t="str">
        <f>IF(AND('Mapa final'!$L$12="Alta",'Mapa final'!$P$12="Leve"),CONCATENATE("R",'Mapa final'!$A$12),"")</f>
        <v/>
      </c>
      <c r="U18" s="285"/>
      <c r="V18" s="301" t="str">
        <f>IF(AND('Mapa final'!$L$12="Muy Alta",'Mapa final'!$P$12="Leve"),CONCATENATE("R",'Mapa final'!$A$12),"")</f>
        <v/>
      </c>
      <c r="W18" s="302"/>
      <c r="X18" s="302" t="str">
        <f>IF(AND('Mapa final'!$L$12="Muy Alta",'Mapa final'!$P$12="Leve"),CONCATENATE("R",'Mapa final'!$A$12),"")</f>
        <v/>
      </c>
      <c r="Y18" s="302"/>
      <c r="Z18" s="302" t="str">
        <f>IF(AND('Mapa final'!$L$12="Muy Alta",'Mapa final'!$P$12="Leve"),CONCATENATE("R",'Mapa final'!$A$12),"")</f>
        <v/>
      </c>
      <c r="AA18" s="303"/>
      <c r="AB18" s="301" t="str">
        <f>IF(AND('Mapa final'!$L$12="Muy Alta",'Mapa final'!$P$12="Leve"),CONCATENATE("R",'Mapa final'!$A$12),"")</f>
        <v/>
      </c>
      <c r="AC18" s="302"/>
      <c r="AD18" s="302" t="str">
        <f>IF(AND('Mapa final'!$L$12="Muy Alta",'Mapa final'!$P$12="Leve"),CONCATENATE("R",'Mapa final'!$A$12),"")</f>
        <v/>
      </c>
      <c r="AE18" s="302"/>
      <c r="AF18" s="302" t="str">
        <f>IF(AND('Mapa final'!$L$12="Muy Alta",'Mapa final'!$P$12="Leve"),CONCATENATE("R",'Mapa final'!$A$12),"")</f>
        <v/>
      </c>
      <c r="AG18" s="303"/>
      <c r="AH18" s="292" t="str">
        <f>IF(AND('Mapa final'!$L$12="Muy Alta",'Mapa final'!$P$12="Catastrófico"),CONCATENATE("R",'Mapa final'!$A$12),"")</f>
        <v/>
      </c>
      <c r="AI18" s="293"/>
      <c r="AJ18" s="293" t="str">
        <f>IF(AND('Mapa final'!$L$12="Muy Alta",'Mapa final'!$P$12="Catastrófico"),CONCATENATE("R",'Mapa final'!$A$12),"")</f>
        <v/>
      </c>
      <c r="AK18" s="293"/>
      <c r="AL18" s="293" t="str">
        <f>IF(AND('Mapa final'!$L$12="Muy Alta",'Mapa final'!$P$12="Catastrófico"),CONCATENATE("R",'Mapa final'!$A$12),"")</f>
        <v/>
      </c>
      <c r="AM18" s="294"/>
      <c r="AN18" s="70"/>
      <c r="AO18" s="335"/>
      <c r="AP18" s="336"/>
      <c r="AQ18" s="336"/>
      <c r="AR18" s="336"/>
      <c r="AS18" s="336"/>
      <c r="AT18" s="33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21"/>
      <c r="C19" s="321"/>
      <c r="D19" s="322"/>
      <c r="E19" s="313"/>
      <c r="F19" s="314"/>
      <c r="G19" s="314"/>
      <c r="H19" s="314"/>
      <c r="I19" s="314"/>
      <c r="J19" s="283"/>
      <c r="K19" s="284"/>
      <c r="L19" s="284"/>
      <c r="M19" s="284"/>
      <c r="N19" s="284"/>
      <c r="O19" s="285"/>
      <c r="P19" s="283"/>
      <c r="Q19" s="284"/>
      <c r="R19" s="284"/>
      <c r="S19" s="284"/>
      <c r="T19" s="284"/>
      <c r="U19" s="285"/>
      <c r="V19" s="301"/>
      <c r="W19" s="302"/>
      <c r="X19" s="302"/>
      <c r="Y19" s="302"/>
      <c r="Z19" s="302"/>
      <c r="AA19" s="303"/>
      <c r="AB19" s="301"/>
      <c r="AC19" s="302"/>
      <c r="AD19" s="302"/>
      <c r="AE19" s="302"/>
      <c r="AF19" s="302"/>
      <c r="AG19" s="303"/>
      <c r="AH19" s="292"/>
      <c r="AI19" s="293"/>
      <c r="AJ19" s="293"/>
      <c r="AK19" s="293"/>
      <c r="AL19" s="293"/>
      <c r="AM19" s="294"/>
      <c r="AN19" s="70"/>
      <c r="AO19" s="335"/>
      <c r="AP19" s="336"/>
      <c r="AQ19" s="336"/>
      <c r="AR19" s="336"/>
      <c r="AS19" s="336"/>
      <c r="AT19" s="33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21"/>
      <c r="C20" s="321"/>
      <c r="D20" s="322"/>
      <c r="E20" s="313"/>
      <c r="F20" s="314"/>
      <c r="G20" s="314"/>
      <c r="H20" s="314"/>
      <c r="I20" s="314"/>
      <c r="J20" s="283" t="str">
        <f>IF(AND('Mapa final'!$L$12="Alta",'Mapa final'!$P$12="Leve"),CONCATENATE("R",'Mapa final'!$A$12),"")</f>
        <v/>
      </c>
      <c r="K20" s="284"/>
      <c r="L20" s="284" t="str">
        <f>IF(AND('Mapa final'!$L$12="Alta",'Mapa final'!$P$12="Leve"),CONCATENATE("R",'Mapa final'!$A$12),"")</f>
        <v/>
      </c>
      <c r="M20" s="284"/>
      <c r="N20" s="284" t="str">
        <f>IF(AND('Mapa final'!$L$12="Alta",'Mapa final'!$P$12="Leve"),CONCATENATE("R",'Mapa final'!$A$12),"")</f>
        <v/>
      </c>
      <c r="O20" s="285"/>
      <c r="P20" s="283" t="str">
        <f>IF(AND('Mapa final'!$L$12="Alta",'Mapa final'!$P$12="Leve"),CONCATENATE("R",'Mapa final'!$A$12),"")</f>
        <v/>
      </c>
      <c r="Q20" s="284"/>
      <c r="R20" s="284" t="str">
        <f>IF(AND('Mapa final'!$L$12="Alta",'Mapa final'!$P$12="Leve"),CONCATENATE("R",'Mapa final'!$A$12),"")</f>
        <v/>
      </c>
      <c r="S20" s="284"/>
      <c r="T20" s="284" t="str">
        <f>IF(AND('Mapa final'!$L$12="Alta",'Mapa final'!$P$12="Leve"),CONCATENATE("R",'Mapa final'!$A$12),"")</f>
        <v/>
      </c>
      <c r="U20" s="285"/>
      <c r="V20" s="301" t="str">
        <f>IF(AND('Mapa final'!$L$12="Muy Alta",'Mapa final'!$P$12="Leve"),CONCATENATE("R",'Mapa final'!$A$12),"")</f>
        <v/>
      </c>
      <c r="W20" s="302"/>
      <c r="X20" s="302" t="str">
        <f>IF(AND('Mapa final'!$L$12="Muy Alta",'Mapa final'!$P$12="Leve"),CONCATENATE("R",'Mapa final'!$A$12),"")</f>
        <v/>
      </c>
      <c r="Y20" s="302"/>
      <c r="Z20" s="302" t="str">
        <f>IF(AND('Mapa final'!$L$12="Muy Alta",'Mapa final'!$P$12="Leve"),CONCATENATE("R",'Mapa final'!$A$12),"")</f>
        <v/>
      </c>
      <c r="AA20" s="303"/>
      <c r="AB20" s="301" t="str">
        <f>IF(AND('Mapa final'!$L$12="Muy Alta",'Mapa final'!$P$12="Leve"),CONCATENATE("R",'Mapa final'!$A$12),"")</f>
        <v/>
      </c>
      <c r="AC20" s="302"/>
      <c r="AD20" s="302" t="str">
        <f>IF(AND('Mapa final'!$L$12="Muy Alta",'Mapa final'!$P$12="Leve"),CONCATENATE("R",'Mapa final'!$A$12),"")</f>
        <v/>
      </c>
      <c r="AE20" s="302"/>
      <c r="AF20" s="302" t="str">
        <f>IF(AND('Mapa final'!$L$12="Muy Alta",'Mapa final'!$P$12="Leve"),CONCATENATE("R",'Mapa final'!$A$12),"")</f>
        <v/>
      </c>
      <c r="AG20" s="303"/>
      <c r="AH20" s="292" t="str">
        <f>IF(AND('Mapa final'!$L$12="Muy Alta",'Mapa final'!$P$12="Catastrófico"),CONCATENATE("R",'Mapa final'!$A$12),"")</f>
        <v/>
      </c>
      <c r="AI20" s="293"/>
      <c r="AJ20" s="293" t="str">
        <f>IF(AND('Mapa final'!$L$12="Muy Alta",'Mapa final'!$P$12="Catastrófico"),CONCATENATE("R",'Mapa final'!$A$12),"")</f>
        <v/>
      </c>
      <c r="AK20" s="293"/>
      <c r="AL20" s="293" t="str">
        <f>IF(AND('Mapa final'!$L$12="Muy Alta",'Mapa final'!$P$12="Catastrófico"),CONCATENATE("R",'Mapa final'!$A$12),"")</f>
        <v/>
      </c>
      <c r="AM20" s="294"/>
      <c r="AN20" s="70"/>
      <c r="AO20" s="335"/>
      <c r="AP20" s="336"/>
      <c r="AQ20" s="336"/>
      <c r="AR20" s="336"/>
      <c r="AS20" s="336"/>
      <c r="AT20" s="33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21"/>
      <c r="C21" s="321"/>
      <c r="D21" s="322"/>
      <c r="E21" s="315"/>
      <c r="F21" s="316"/>
      <c r="G21" s="316"/>
      <c r="H21" s="316"/>
      <c r="I21" s="316"/>
      <c r="J21" s="286"/>
      <c r="K21" s="287"/>
      <c r="L21" s="287"/>
      <c r="M21" s="287"/>
      <c r="N21" s="287"/>
      <c r="O21" s="288"/>
      <c r="P21" s="286"/>
      <c r="Q21" s="287"/>
      <c r="R21" s="287"/>
      <c r="S21" s="287"/>
      <c r="T21" s="287"/>
      <c r="U21" s="288"/>
      <c r="V21" s="304"/>
      <c r="W21" s="305"/>
      <c r="X21" s="305"/>
      <c r="Y21" s="305"/>
      <c r="Z21" s="305"/>
      <c r="AA21" s="306"/>
      <c r="AB21" s="304"/>
      <c r="AC21" s="305"/>
      <c r="AD21" s="305"/>
      <c r="AE21" s="305"/>
      <c r="AF21" s="305"/>
      <c r="AG21" s="306"/>
      <c r="AH21" s="295"/>
      <c r="AI21" s="296"/>
      <c r="AJ21" s="296"/>
      <c r="AK21" s="296"/>
      <c r="AL21" s="296"/>
      <c r="AM21" s="297"/>
      <c r="AN21" s="70"/>
      <c r="AO21" s="338"/>
      <c r="AP21" s="339"/>
      <c r="AQ21" s="339"/>
      <c r="AR21" s="339"/>
      <c r="AS21" s="339"/>
      <c r="AT21" s="34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21"/>
      <c r="C22" s="321"/>
      <c r="D22" s="322"/>
      <c r="E22" s="311" t="s">
        <v>116</v>
      </c>
      <c r="F22" s="312"/>
      <c r="G22" s="312"/>
      <c r="H22" s="312"/>
      <c r="I22" s="318"/>
      <c r="J22" s="289" t="str">
        <f>IF(AND('Mapa final'!$L$12="Alta",'Mapa final'!$P$12="Leve"),CONCATENATE("R",'Mapa final'!$A$12),"")</f>
        <v/>
      </c>
      <c r="K22" s="290"/>
      <c r="L22" s="290" t="str">
        <f>IF(AND('Mapa final'!$L$12="Alta",'Mapa final'!$P$12="Leve"),CONCATENATE("R",'Mapa final'!$A$12),"")</f>
        <v/>
      </c>
      <c r="M22" s="290"/>
      <c r="N22" s="290" t="str">
        <f>IF(AND('Mapa final'!$L$12="Alta",'Mapa final'!$P$12="Leve"),CONCATENATE("R",'Mapa final'!$A$12),"")</f>
        <v/>
      </c>
      <c r="O22" s="291"/>
      <c r="P22" s="289" t="str">
        <f>IF(AND('Mapa final'!$L$12="Media",'Mapa final'!$P$12="menor"),CONCATENATE("R",'Mapa final'!$A$12),"")</f>
        <v>R1</v>
      </c>
      <c r="Q22" s="290"/>
      <c r="R22" s="290" t="str">
        <f>IF(AND('Mapa final'!$L$12="Alta",'Mapa final'!$P$12="Leve"),CONCATENATE("R",'Mapa final'!$A$12),"")</f>
        <v/>
      </c>
      <c r="S22" s="290"/>
      <c r="T22" s="290" t="str">
        <f>IF(AND('Mapa final'!$L$12="Alta",'Mapa final'!$P$12="Leve"),CONCATENATE("R",'Mapa final'!$A$12),"")</f>
        <v/>
      </c>
      <c r="U22" s="291"/>
      <c r="V22" s="289" t="str">
        <f>IF(AND('Mapa final'!$L$12="Alta",'Mapa final'!$P$12="Leve"),CONCATENATE("R",'Mapa final'!$A$12),"")</f>
        <v/>
      </c>
      <c r="W22" s="290"/>
      <c r="X22" s="290" t="str">
        <f>IF(AND('Mapa final'!$L$12="Alta",'Mapa final'!$P$12="Leve"),CONCATENATE("R",'Mapa final'!$A$12),"")</f>
        <v/>
      </c>
      <c r="Y22" s="290"/>
      <c r="Z22" s="290" t="str">
        <f>IF(AND('Mapa final'!$L$12="Alta",'Mapa final'!$P$12="Leve"),CONCATENATE("R",'Mapa final'!$A$12),"")</f>
        <v/>
      </c>
      <c r="AA22" s="291"/>
      <c r="AB22" s="307" t="str">
        <f>IF(AND('Mapa final'!$L$12="Muy Alta",'Mapa final'!$P$12="Leve"),CONCATENATE("R",'Mapa final'!$A$12),"")</f>
        <v/>
      </c>
      <c r="AC22" s="308"/>
      <c r="AD22" s="308" t="str">
        <f>IF(AND('Mapa final'!$L$12="Muy Alta",'Mapa final'!$P$12="Leve"),CONCATENATE("R",'Mapa final'!$A$12),"")</f>
        <v/>
      </c>
      <c r="AE22" s="308"/>
      <c r="AF22" s="308" t="str">
        <f>IF(AND('Mapa final'!$L$12="Muy Alta",'Mapa final'!$P$12="Leve"),CONCATENATE("R",'Mapa final'!$A$12),"")</f>
        <v/>
      </c>
      <c r="AG22" s="309"/>
      <c r="AH22" s="298" t="str">
        <f>IF(AND('Mapa final'!$L$12="Muy Alta",'Mapa final'!$P$12="Catastrófico"),CONCATENATE("R",'Mapa final'!$A$12),"")</f>
        <v/>
      </c>
      <c r="AI22" s="299"/>
      <c r="AJ22" s="299" t="str">
        <f>IF(AND('Mapa final'!$L$12="Muy Alta",'Mapa final'!$P$12="Catastrófico"),CONCATENATE("R",'Mapa final'!$A$12),"")</f>
        <v/>
      </c>
      <c r="AK22" s="299"/>
      <c r="AL22" s="299" t="str">
        <f>IF(AND('Mapa final'!$L$12="Muy Alta",'Mapa final'!$P$12="Catastrófico"),CONCATENATE("R",'Mapa final'!$A$12),"")</f>
        <v/>
      </c>
      <c r="AM22" s="300"/>
      <c r="AN22" s="70"/>
      <c r="AO22" s="341" t="s">
        <v>80</v>
      </c>
      <c r="AP22" s="342"/>
      <c r="AQ22" s="342"/>
      <c r="AR22" s="342"/>
      <c r="AS22" s="342"/>
      <c r="AT22" s="34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21"/>
      <c r="C23" s="321"/>
      <c r="D23" s="322"/>
      <c r="E23" s="313"/>
      <c r="F23" s="314"/>
      <c r="G23" s="314"/>
      <c r="H23" s="314"/>
      <c r="I23" s="319"/>
      <c r="J23" s="283"/>
      <c r="K23" s="284"/>
      <c r="L23" s="284"/>
      <c r="M23" s="284"/>
      <c r="N23" s="284"/>
      <c r="O23" s="285"/>
      <c r="P23" s="283"/>
      <c r="Q23" s="284"/>
      <c r="R23" s="284"/>
      <c r="S23" s="284"/>
      <c r="T23" s="284"/>
      <c r="U23" s="285"/>
      <c r="V23" s="283"/>
      <c r="W23" s="284"/>
      <c r="X23" s="284"/>
      <c r="Y23" s="284"/>
      <c r="Z23" s="284"/>
      <c r="AA23" s="285"/>
      <c r="AB23" s="301"/>
      <c r="AC23" s="302"/>
      <c r="AD23" s="302"/>
      <c r="AE23" s="302"/>
      <c r="AF23" s="302"/>
      <c r="AG23" s="303"/>
      <c r="AH23" s="292"/>
      <c r="AI23" s="293"/>
      <c r="AJ23" s="293"/>
      <c r="AK23" s="293"/>
      <c r="AL23" s="293"/>
      <c r="AM23" s="294"/>
      <c r="AN23" s="70"/>
      <c r="AO23" s="344"/>
      <c r="AP23" s="345"/>
      <c r="AQ23" s="345"/>
      <c r="AR23" s="345"/>
      <c r="AS23" s="345"/>
      <c r="AT23" s="34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21"/>
      <c r="C24" s="321"/>
      <c r="D24" s="322"/>
      <c r="E24" s="313"/>
      <c r="F24" s="314"/>
      <c r="G24" s="314"/>
      <c r="H24" s="314"/>
      <c r="I24" s="319"/>
      <c r="J24" s="283" t="str">
        <f>IF(AND('Mapa final'!$L$12="Alta",'Mapa final'!$P$12="Leve"),CONCATENATE("R",'Mapa final'!$A$12),"")</f>
        <v/>
      </c>
      <c r="K24" s="284"/>
      <c r="L24" s="284" t="str">
        <f>IF(AND('Mapa final'!$L$12="Alta",'Mapa final'!$P$12="Leve"),CONCATENATE("R",'Mapa final'!$A$12),"")</f>
        <v/>
      </c>
      <c r="M24" s="284"/>
      <c r="N24" s="284" t="str">
        <f>IF(AND('Mapa final'!$L$12="Alta",'Mapa final'!$P$12="Leve"),CONCATENATE("R",'Mapa final'!$A$12),"")</f>
        <v/>
      </c>
      <c r="O24" s="285"/>
      <c r="P24" s="283" t="str">
        <f>IF(AND('Mapa final'!$L$12="Alta",'Mapa final'!$P$12="Leve"),CONCATENATE("R",'Mapa final'!$A$12),"")</f>
        <v/>
      </c>
      <c r="Q24" s="284"/>
      <c r="R24" s="284" t="str">
        <f>IF(AND('Mapa final'!$L$12="Alta",'Mapa final'!$P$12="Leve"),CONCATENATE("R",'Mapa final'!$A$12),"")</f>
        <v/>
      </c>
      <c r="S24" s="284"/>
      <c r="T24" s="284" t="str">
        <f>IF(AND('Mapa final'!$L$12="Alta",'Mapa final'!$P$12="Leve"),CONCATENATE("R",'Mapa final'!$A$12),"")</f>
        <v/>
      </c>
      <c r="U24" s="285"/>
      <c r="V24" s="283" t="str">
        <f>IF(AND('Mapa final'!$L$12="Alta",'Mapa final'!$P$12="Leve"),CONCATENATE("R",'Mapa final'!$A$12),"")</f>
        <v/>
      </c>
      <c r="W24" s="284"/>
      <c r="X24" s="284" t="str">
        <f>IF(AND('Mapa final'!$L$12="Alta",'Mapa final'!$P$12="Leve"),CONCATENATE("R",'Mapa final'!$A$12),"")</f>
        <v/>
      </c>
      <c r="Y24" s="284"/>
      <c r="Z24" s="284" t="str">
        <f>IF(AND('Mapa final'!$L$12="Alta",'Mapa final'!$P$12="Leve"),CONCATENATE("R",'Mapa final'!$A$12),"")</f>
        <v/>
      </c>
      <c r="AA24" s="285"/>
      <c r="AB24" s="301" t="str">
        <f>IF(AND('Mapa final'!$L$12="Muy Alta",'Mapa final'!$P$12="Leve"),CONCATENATE("R",'Mapa final'!$A$12),"")</f>
        <v/>
      </c>
      <c r="AC24" s="302"/>
      <c r="AD24" s="302" t="str">
        <f>IF(AND('Mapa final'!$L$12="Muy Alta",'Mapa final'!$P$12="Leve"),CONCATENATE("R",'Mapa final'!$A$12),"")</f>
        <v/>
      </c>
      <c r="AE24" s="302"/>
      <c r="AF24" s="302" t="str">
        <f>IF(AND('Mapa final'!$L$12="Muy Alta",'Mapa final'!$P$12="Leve"),CONCATENATE("R",'Mapa final'!$A$12),"")</f>
        <v/>
      </c>
      <c r="AG24" s="303"/>
      <c r="AH24" s="292" t="str">
        <f>IF(AND('Mapa final'!$L$12="Muy Alta",'Mapa final'!$P$12="Catastrófico"),CONCATENATE("R",'Mapa final'!$A$12),"")</f>
        <v/>
      </c>
      <c r="AI24" s="293"/>
      <c r="AJ24" s="293" t="str">
        <f>IF(AND('Mapa final'!$L$12="Muy Alta",'Mapa final'!$P$12="Catastrófico"),CONCATENATE("R",'Mapa final'!$A$12),"")</f>
        <v/>
      </c>
      <c r="AK24" s="293"/>
      <c r="AL24" s="293" t="str">
        <f>IF(AND('Mapa final'!$L$12="Muy Alta",'Mapa final'!$P$12="Catastrófico"),CONCATENATE("R",'Mapa final'!$A$12),"")</f>
        <v/>
      </c>
      <c r="AM24" s="294"/>
      <c r="AN24" s="70"/>
      <c r="AO24" s="344"/>
      <c r="AP24" s="345"/>
      <c r="AQ24" s="345"/>
      <c r="AR24" s="345"/>
      <c r="AS24" s="345"/>
      <c r="AT24" s="34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21"/>
      <c r="C25" s="321"/>
      <c r="D25" s="322"/>
      <c r="E25" s="313"/>
      <c r="F25" s="314"/>
      <c r="G25" s="314"/>
      <c r="H25" s="314"/>
      <c r="I25" s="319"/>
      <c r="J25" s="283"/>
      <c r="K25" s="284"/>
      <c r="L25" s="284"/>
      <c r="M25" s="284"/>
      <c r="N25" s="284"/>
      <c r="O25" s="285"/>
      <c r="P25" s="283"/>
      <c r="Q25" s="284"/>
      <c r="R25" s="284"/>
      <c r="S25" s="284"/>
      <c r="T25" s="284"/>
      <c r="U25" s="285"/>
      <c r="V25" s="283"/>
      <c r="W25" s="284"/>
      <c r="X25" s="284"/>
      <c r="Y25" s="284"/>
      <c r="Z25" s="284"/>
      <c r="AA25" s="285"/>
      <c r="AB25" s="301"/>
      <c r="AC25" s="302"/>
      <c r="AD25" s="302"/>
      <c r="AE25" s="302"/>
      <c r="AF25" s="302"/>
      <c r="AG25" s="303"/>
      <c r="AH25" s="292"/>
      <c r="AI25" s="293"/>
      <c r="AJ25" s="293"/>
      <c r="AK25" s="293"/>
      <c r="AL25" s="293"/>
      <c r="AM25" s="294"/>
      <c r="AN25" s="70"/>
      <c r="AO25" s="344"/>
      <c r="AP25" s="345"/>
      <c r="AQ25" s="345"/>
      <c r="AR25" s="345"/>
      <c r="AS25" s="345"/>
      <c r="AT25" s="34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21"/>
      <c r="C26" s="321"/>
      <c r="D26" s="322"/>
      <c r="E26" s="313"/>
      <c r="F26" s="314"/>
      <c r="G26" s="314"/>
      <c r="H26" s="314"/>
      <c r="I26" s="319"/>
      <c r="J26" s="283" t="str">
        <f>IF(AND('Mapa final'!$L$12="Alta",'Mapa final'!$P$12="Leve"),CONCATENATE("R",'Mapa final'!$A$12),"")</f>
        <v/>
      </c>
      <c r="K26" s="284"/>
      <c r="L26" s="284" t="str">
        <f>IF(AND('Mapa final'!$L$12="Alta",'Mapa final'!$P$12="Leve"),CONCATENATE("R",'Mapa final'!$A$12),"")</f>
        <v/>
      </c>
      <c r="M26" s="284"/>
      <c r="N26" s="284" t="str">
        <f>IF(AND('Mapa final'!$L$12="Alta",'Mapa final'!$P$12="Leve"),CONCATENATE("R",'Mapa final'!$A$12),"")</f>
        <v/>
      </c>
      <c r="O26" s="285"/>
      <c r="P26" s="283" t="str">
        <f>IF(AND('Mapa final'!$L$12="Alta",'Mapa final'!$P$12="Leve"),CONCATENATE("R",'Mapa final'!$A$12),"")</f>
        <v/>
      </c>
      <c r="Q26" s="284"/>
      <c r="R26" s="284" t="str">
        <f>IF(AND('Mapa final'!$L$12="Alta",'Mapa final'!$P$12="Leve"),CONCATENATE("R",'Mapa final'!$A$12),"")</f>
        <v/>
      </c>
      <c r="S26" s="284"/>
      <c r="T26" s="284" t="str">
        <f>IF(AND('Mapa final'!$L$12="Alta",'Mapa final'!$P$12="Leve"),CONCATENATE("R",'Mapa final'!$A$12),"")</f>
        <v/>
      </c>
      <c r="U26" s="285"/>
      <c r="V26" s="283" t="str">
        <f>IF(AND('Mapa final'!$L$12="Alta",'Mapa final'!$P$12="Leve"),CONCATENATE("R",'Mapa final'!$A$12),"")</f>
        <v/>
      </c>
      <c r="W26" s="284"/>
      <c r="X26" s="284" t="str">
        <f>IF(AND('Mapa final'!$L$12="Alta",'Mapa final'!$P$12="Leve"),CONCATENATE("R",'Mapa final'!$A$12),"")</f>
        <v/>
      </c>
      <c r="Y26" s="284"/>
      <c r="Z26" s="284" t="str">
        <f>IF(AND('Mapa final'!$L$12="Alta",'Mapa final'!$P$12="Leve"),CONCATENATE("R",'Mapa final'!$A$12),"")</f>
        <v/>
      </c>
      <c r="AA26" s="285"/>
      <c r="AB26" s="301" t="str">
        <f>IF(AND('Mapa final'!$L$12="Muy Alta",'Mapa final'!$P$12="Leve"),CONCATENATE("R",'Mapa final'!$A$12),"")</f>
        <v/>
      </c>
      <c r="AC26" s="302"/>
      <c r="AD26" s="302" t="str">
        <f>IF(AND('Mapa final'!$L$12="Muy Alta",'Mapa final'!$P$12="Leve"),CONCATENATE("R",'Mapa final'!$A$12),"")</f>
        <v/>
      </c>
      <c r="AE26" s="302"/>
      <c r="AF26" s="302" t="str">
        <f>IF(AND('Mapa final'!$L$12="Muy Alta",'Mapa final'!$P$12="Leve"),CONCATENATE("R",'Mapa final'!$A$12),"")</f>
        <v/>
      </c>
      <c r="AG26" s="303"/>
      <c r="AH26" s="292" t="str">
        <f>IF(AND('Mapa final'!$L$12="Muy Alta",'Mapa final'!$P$12="Catastrófico"),CONCATENATE("R",'Mapa final'!$A$12),"")</f>
        <v/>
      </c>
      <c r="AI26" s="293"/>
      <c r="AJ26" s="293" t="str">
        <f>IF(AND('Mapa final'!$L$12="Muy Alta",'Mapa final'!$P$12="Catastrófico"),CONCATENATE("R",'Mapa final'!$A$12),"")</f>
        <v/>
      </c>
      <c r="AK26" s="293"/>
      <c r="AL26" s="293" t="str">
        <f>IF(AND('Mapa final'!$L$12="Muy Alta",'Mapa final'!$P$12="Catastrófico"),CONCATENATE("R",'Mapa final'!$A$12),"")</f>
        <v/>
      </c>
      <c r="AM26" s="294"/>
      <c r="AN26" s="70"/>
      <c r="AO26" s="344"/>
      <c r="AP26" s="345"/>
      <c r="AQ26" s="345"/>
      <c r="AR26" s="345"/>
      <c r="AS26" s="345"/>
      <c r="AT26" s="34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21"/>
      <c r="C27" s="321"/>
      <c r="D27" s="322"/>
      <c r="E27" s="313"/>
      <c r="F27" s="314"/>
      <c r="G27" s="314"/>
      <c r="H27" s="314"/>
      <c r="I27" s="319"/>
      <c r="J27" s="283"/>
      <c r="K27" s="284"/>
      <c r="L27" s="284"/>
      <c r="M27" s="284"/>
      <c r="N27" s="284"/>
      <c r="O27" s="285"/>
      <c r="P27" s="283"/>
      <c r="Q27" s="284"/>
      <c r="R27" s="284"/>
      <c r="S27" s="284"/>
      <c r="T27" s="284"/>
      <c r="U27" s="285"/>
      <c r="V27" s="283"/>
      <c r="W27" s="284"/>
      <c r="X27" s="284"/>
      <c r="Y27" s="284"/>
      <c r="Z27" s="284"/>
      <c r="AA27" s="285"/>
      <c r="AB27" s="301"/>
      <c r="AC27" s="302"/>
      <c r="AD27" s="302"/>
      <c r="AE27" s="302"/>
      <c r="AF27" s="302"/>
      <c r="AG27" s="303"/>
      <c r="AH27" s="292"/>
      <c r="AI27" s="293"/>
      <c r="AJ27" s="293"/>
      <c r="AK27" s="293"/>
      <c r="AL27" s="293"/>
      <c r="AM27" s="294"/>
      <c r="AN27" s="70"/>
      <c r="AO27" s="344"/>
      <c r="AP27" s="345"/>
      <c r="AQ27" s="345"/>
      <c r="AR27" s="345"/>
      <c r="AS27" s="345"/>
      <c r="AT27" s="34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21"/>
      <c r="C28" s="321"/>
      <c r="D28" s="322"/>
      <c r="E28" s="313"/>
      <c r="F28" s="314"/>
      <c r="G28" s="314"/>
      <c r="H28" s="314"/>
      <c r="I28" s="319"/>
      <c r="J28" s="283" t="str">
        <f>IF(AND('Mapa final'!$L$12="Alta",'Mapa final'!$P$12="Leve"),CONCATENATE("R",'Mapa final'!$A$12),"")</f>
        <v/>
      </c>
      <c r="K28" s="284"/>
      <c r="L28" s="284" t="str">
        <f>IF(AND('Mapa final'!$L$12="Alta",'Mapa final'!$P$12="Leve"),CONCATENATE("R",'Mapa final'!$A$12),"")</f>
        <v/>
      </c>
      <c r="M28" s="284"/>
      <c r="N28" s="284" t="str">
        <f>IF(AND('Mapa final'!$L$12="Alta",'Mapa final'!$P$12="Leve"),CONCATENATE("R",'Mapa final'!$A$12),"")</f>
        <v/>
      </c>
      <c r="O28" s="285"/>
      <c r="P28" s="283" t="str">
        <f>IF(AND('Mapa final'!$L$12="Alta",'Mapa final'!$P$12="Leve"),CONCATENATE("R",'Mapa final'!$A$12),"")</f>
        <v/>
      </c>
      <c r="Q28" s="284"/>
      <c r="R28" s="284" t="str">
        <f>IF(AND('Mapa final'!$L$12="Alta",'Mapa final'!$P$12="Leve"),CONCATENATE("R",'Mapa final'!$A$12),"")</f>
        <v/>
      </c>
      <c r="S28" s="284"/>
      <c r="T28" s="284" t="str">
        <f>IF(AND('Mapa final'!$L$12="Alta",'Mapa final'!$P$12="Leve"),CONCATENATE("R",'Mapa final'!$A$12),"")</f>
        <v/>
      </c>
      <c r="U28" s="285"/>
      <c r="V28" s="283" t="str">
        <f>IF(AND('Mapa final'!$L$12="Alta",'Mapa final'!$P$12="Leve"),CONCATENATE("R",'Mapa final'!$A$12),"")</f>
        <v/>
      </c>
      <c r="W28" s="284"/>
      <c r="X28" s="284" t="str">
        <f>IF(AND('Mapa final'!$L$12="Alta",'Mapa final'!$P$12="Leve"),CONCATENATE("R",'Mapa final'!$A$12),"")</f>
        <v/>
      </c>
      <c r="Y28" s="284"/>
      <c r="Z28" s="284" t="str">
        <f>IF(AND('Mapa final'!$L$12="Alta",'Mapa final'!$P$12="Leve"),CONCATENATE("R",'Mapa final'!$A$12),"")</f>
        <v/>
      </c>
      <c r="AA28" s="285"/>
      <c r="AB28" s="301" t="str">
        <f>IF(AND('Mapa final'!$L$12="Muy Alta",'Mapa final'!$P$12="Leve"),CONCATENATE("R",'Mapa final'!$A$12),"")</f>
        <v/>
      </c>
      <c r="AC28" s="302"/>
      <c r="AD28" s="302" t="str">
        <f>IF(AND('Mapa final'!$L$12="Muy Alta",'Mapa final'!$P$12="Leve"),CONCATENATE("R",'Mapa final'!$A$12),"")</f>
        <v/>
      </c>
      <c r="AE28" s="302"/>
      <c r="AF28" s="302" t="str">
        <f>IF(AND('Mapa final'!$L$12="Muy Alta",'Mapa final'!$P$12="Leve"),CONCATENATE("R",'Mapa final'!$A$12),"")</f>
        <v/>
      </c>
      <c r="AG28" s="303"/>
      <c r="AH28" s="292" t="str">
        <f>IF(AND('Mapa final'!$L$12="Muy Alta",'Mapa final'!$P$12="Catastrófico"),CONCATENATE("R",'Mapa final'!$A$12),"")</f>
        <v/>
      </c>
      <c r="AI28" s="293"/>
      <c r="AJ28" s="293" t="str">
        <f>IF(AND('Mapa final'!$L$12="Muy Alta",'Mapa final'!$P$12="Catastrófico"),CONCATENATE("R",'Mapa final'!$A$12),"")</f>
        <v/>
      </c>
      <c r="AK28" s="293"/>
      <c r="AL28" s="293" t="str">
        <f>IF(AND('Mapa final'!$L$12="Muy Alta",'Mapa final'!$P$12="Catastrófico"),CONCATENATE("R",'Mapa final'!$A$12),"")</f>
        <v/>
      </c>
      <c r="AM28" s="294"/>
      <c r="AN28" s="70"/>
      <c r="AO28" s="344"/>
      <c r="AP28" s="345"/>
      <c r="AQ28" s="345"/>
      <c r="AR28" s="345"/>
      <c r="AS28" s="345"/>
      <c r="AT28" s="34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21"/>
      <c r="C29" s="321"/>
      <c r="D29" s="322"/>
      <c r="E29" s="315"/>
      <c r="F29" s="316"/>
      <c r="G29" s="316"/>
      <c r="H29" s="316"/>
      <c r="I29" s="320"/>
      <c r="J29" s="283"/>
      <c r="K29" s="284"/>
      <c r="L29" s="284"/>
      <c r="M29" s="284"/>
      <c r="N29" s="284"/>
      <c r="O29" s="285"/>
      <c r="P29" s="283"/>
      <c r="Q29" s="284"/>
      <c r="R29" s="284"/>
      <c r="S29" s="284"/>
      <c r="T29" s="284"/>
      <c r="U29" s="285"/>
      <c r="V29" s="286"/>
      <c r="W29" s="287"/>
      <c r="X29" s="287"/>
      <c r="Y29" s="287"/>
      <c r="Z29" s="287"/>
      <c r="AA29" s="288"/>
      <c r="AB29" s="304"/>
      <c r="AC29" s="305"/>
      <c r="AD29" s="305"/>
      <c r="AE29" s="305"/>
      <c r="AF29" s="305"/>
      <c r="AG29" s="306"/>
      <c r="AH29" s="295"/>
      <c r="AI29" s="296"/>
      <c r="AJ29" s="296"/>
      <c r="AK29" s="296"/>
      <c r="AL29" s="296"/>
      <c r="AM29" s="297"/>
      <c r="AN29" s="70"/>
      <c r="AO29" s="347"/>
      <c r="AP29" s="348"/>
      <c r="AQ29" s="348"/>
      <c r="AR29" s="348"/>
      <c r="AS29" s="348"/>
      <c r="AT29" s="34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21"/>
      <c r="C30" s="321"/>
      <c r="D30" s="322"/>
      <c r="E30" s="311" t="s">
        <v>113</v>
      </c>
      <c r="F30" s="312"/>
      <c r="G30" s="312"/>
      <c r="H30" s="312"/>
      <c r="I30" s="312"/>
      <c r="J30" s="280" t="str">
        <f>IF(AND('Mapa final'!$L$12="Baja",'Mapa final'!$P$12="Leve"),CONCATENATE("R",'Mapa final'!$A$12),"")</f>
        <v/>
      </c>
      <c r="K30" s="281"/>
      <c r="L30" s="281" t="str">
        <f>IF(AND('Mapa final'!$L$12="Baja",'Mapa final'!$P$12="Leve"),CONCATENATE("R",'Mapa final'!$A$12),"")</f>
        <v/>
      </c>
      <c r="M30" s="281"/>
      <c r="N30" s="281" t="str">
        <f>IF(AND('Mapa final'!$L$12="Baja",'Mapa final'!$P$12="Leve"),CONCATENATE("R",'Mapa final'!$A$12),"")</f>
        <v/>
      </c>
      <c r="O30" s="282"/>
      <c r="P30" s="289" t="str">
        <f>IF(AND('Mapa final'!$L$12="Alta",'Mapa final'!$P$12="Leve"),CONCATENATE("R",'Mapa final'!$A$12),"")</f>
        <v/>
      </c>
      <c r="Q30" s="290"/>
      <c r="R30" s="290" t="str">
        <f>IF(AND('Mapa final'!$L$12="Alta",'Mapa final'!$P$12="Leve"),CONCATENATE("R",'Mapa final'!$A$12),"")</f>
        <v/>
      </c>
      <c r="S30" s="290"/>
      <c r="T30" s="290" t="str">
        <f>IF(AND('Mapa final'!$L$12="Alta",'Mapa final'!$P$12="Leve"),CONCATENATE("R",'Mapa final'!$A$12),"")</f>
        <v/>
      </c>
      <c r="U30" s="291"/>
      <c r="V30" s="290" t="str">
        <f>IF(AND('Mapa final'!$L$12="Alta",'Mapa final'!$P$12="Leve"),CONCATENATE("R",'Mapa final'!$A$12),"")</f>
        <v/>
      </c>
      <c r="W30" s="290"/>
      <c r="X30" s="290" t="str">
        <f>IF(AND('Mapa final'!$L$12="Alta",'Mapa final'!$P$12="Leve"),CONCATENATE("R",'Mapa final'!$A$12),"")</f>
        <v/>
      </c>
      <c r="Y30" s="290"/>
      <c r="Z30" s="290" t="str">
        <f>IF(AND('Mapa final'!$L$12="Alta",'Mapa final'!$P$12="Leve"),CONCATENATE("R",'Mapa final'!$A$12),"")</f>
        <v/>
      </c>
      <c r="AA30" s="291"/>
      <c r="AB30" s="307" t="str">
        <f>IF(AND('Mapa final'!$L$12="Muy Alta",'Mapa final'!$P$12="Leve"),CONCATENATE("R",'Mapa final'!$A$12),"")</f>
        <v/>
      </c>
      <c r="AC30" s="308"/>
      <c r="AD30" s="308" t="str">
        <f>IF(AND('Mapa final'!$L$12="Muy Alta",'Mapa final'!$P$12="Leve"),CONCATENATE("R",'Mapa final'!$A$12),"")</f>
        <v/>
      </c>
      <c r="AE30" s="308"/>
      <c r="AF30" s="308" t="str">
        <f>IF(AND('Mapa final'!$L$12="Muy Alta",'Mapa final'!$P$12="Leve"),CONCATENATE("R",'Mapa final'!$A$12),"")</f>
        <v/>
      </c>
      <c r="AG30" s="309"/>
      <c r="AH30" s="298" t="str">
        <f>IF(AND('Mapa final'!$L$12="Muy Alta",'Mapa final'!$P$12="Catastrófico"),CONCATENATE("R",'Mapa final'!$A$12),"")</f>
        <v/>
      </c>
      <c r="AI30" s="299"/>
      <c r="AJ30" s="299" t="str">
        <f>IF(AND('Mapa final'!$L$12="Muy Alta",'Mapa final'!$P$12="Catastrófico"),CONCATENATE("R",'Mapa final'!$A$12),"")</f>
        <v/>
      </c>
      <c r="AK30" s="299"/>
      <c r="AL30" s="299" t="str">
        <f>IF(AND('Mapa final'!$L$12="Muy Alta",'Mapa final'!$P$12="Catastrófico"),CONCATENATE("R",'Mapa final'!$A$12),"")</f>
        <v/>
      </c>
      <c r="AM30" s="300"/>
      <c r="AN30" s="70"/>
      <c r="AO30" s="350" t="s">
        <v>81</v>
      </c>
      <c r="AP30" s="351"/>
      <c r="AQ30" s="351"/>
      <c r="AR30" s="351"/>
      <c r="AS30" s="351"/>
      <c r="AT30" s="35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21"/>
      <c r="C31" s="321"/>
      <c r="D31" s="322"/>
      <c r="E31" s="313"/>
      <c r="F31" s="314"/>
      <c r="G31" s="314"/>
      <c r="H31" s="314"/>
      <c r="I31" s="314"/>
      <c r="J31" s="274"/>
      <c r="K31" s="275"/>
      <c r="L31" s="275"/>
      <c r="M31" s="275"/>
      <c r="N31" s="275"/>
      <c r="O31" s="276"/>
      <c r="P31" s="283"/>
      <c r="Q31" s="284"/>
      <c r="R31" s="284"/>
      <c r="S31" s="284"/>
      <c r="T31" s="284"/>
      <c r="U31" s="285"/>
      <c r="V31" s="284"/>
      <c r="W31" s="284"/>
      <c r="X31" s="284"/>
      <c r="Y31" s="284"/>
      <c r="Z31" s="284"/>
      <c r="AA31" s="285"/>
      <c r="AB31" s="301"/>
      <c r="AC31" s="302"/>
      <c r="AD31" s="302"/>
      <c r="AE31" s="302"/>
      <c r="AF31" s="302"/>
      <c r="AG31" s="303"/>
      <c r="AH31" s="292"/>
      <c r="AI31" s="293"/>
      <c r="AJ31" s="293"/>
      <c r="AK31" s="293"/>
      <c r="AL31" s="293"/>
      <c r="AM31" s="294"/>
      <c r="AN31" s="70"/>
      <c r="AO31" s="353"/>
      <c r="AP31" s="354"/>
      <c r="AQ31" s="354"/>
      <c r="AR31" s="354"/>
      <c r="AS31" s="354"/>
      <c r="AT31" s="35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21"/>
      <c r="C32" s="321"/>
      <c r="D32" s="322"/>
      <c r="E32" s="313"/>
      <c r="F32" s="314"/>
      <c r="G32" s="314"/>
      <c r="H32" s="314"/>
      <c r="I32" s="314"/>
      <c r="J32" s="274" t="str">
        <f>IF(AND('Mapa final'!$L$12="Baja",'Mapa final'!$P$12="Leve"),CONCATENATE("R",'Mapa final'!$A$12),"")</f>
        <v/>
      </c>
      <c r="K32" s="275"/>
      <c r="L32" s="275" t="str">
        <f>IF(AND('Mapa final'!$L$12="Baja",'Mapa final'!$P$12="Leve"),CONCATENATE("R",'Mapa final'!$A$12),"")</f>
        <v/>
      </c>
      <c r="M32" s="275"/>
      <c r="N32" s="275" t="str">
        <f>IF(AND('Mapa final'!$L$12="Baja",'Mapa final'!$P$12="Leve"),CONCATENATE("R",'Mapa final'!$A$12),"")</f>
        <v/>
      </c>
      <c r="O32" s="276"/>
      <c r="P32" s="283" t="str">
        <f>IF(AND('Mapa final'!$L$12="Alta",'Mapa final'!$P$12="Leve"),CONCATENATE("R",'Mapa final'!$A$12),"")</f>
        <v/>
      </c>
      <c r="Q32" s="284"/>
      <c r="R32" s="284" t="str">
        <f>IF(AND('Mapa final'!$L$15="Baja",'Mapa final'!$P$15="Menor"),CONCATENATE("R",'Mapa final'!$A$15),"")</f>
        <v>R2</v>
      </c>
      <c r="S32" s="284"/>
      <c r="T32" s="284" t="str">
        <f>IF(AND('Mapa final'!$L$12="Alta",'Mapa final'!$P$12="Leve"),CONCATENATE("R",'Mapa final'!$A$12),"")</f>
        <v/>
      </c>
      <c r="U32" s="285"/>
      <c r="V32" s="284" t="str">
        <f>IF(AND('Mapa final'!$L$12="Alta",'Mapa final'!$P$12="Leve"),CONCATENATE("R",'Mapa final'!$A$12),"")</f>
        <v/>
      </c>
      <c r="W32" s="284"/>
      <c r="X32" s="284" t="str">
        <f>IF(AND('Mapa final'!$L$12="Alta",'Mapa final'!$P$12="Leve"),CONCATENATE("R",'Mapa final'!$A$12),"")</f>
        <v/>
      </c>
      <c r="Y32" s="284"/>
      <c r="Z32" s="284" t="str">
        <f>IF(AND('Mapa final'!$L$12="Alta",'Mapa final'!$P$12="Leve"),CONCATENATE("R",'Mapa final'!$A$12),"")</f>
        <v/>
      </c>
      <c r="AA32" s="285"/>
      <c r="AB32" s="301" t="str">
        <f>IF(AND('Mapa final'!$L$12="Muy Alta",'Mapa final'!$P$12="Leve"),CONCATENATE("R",'Mapa final'!$A$12),"")</f>
        <v/>
      </c>
      <c r="AC32" s="302"/>
      <c r="AD32" s="302" t="str">
        <f>IF(AND('Mapa final'!$L$12="Muy Alta",'Mapa final'!$P$12="Leve"),CONCATENATE("R",'Mapa final'!$A$12),"")</f>
        <v/>
      </c>
      <c r="AE32" s="302"/>
      <c r="AF32" s="302" t="str">
        <f>IF(AND('Mapa final'!$L$12="Muy Alta",'Mapa final'!$P$12="Leve"),CONCATENATE("R",'Mapa final'!$A$12),"")</f>
        <v/>
      </c>
      <c r="AG32" s="303"/>
      <c r="AH32" s="292" t="str">
        <f>IF(AND('Mapa final'!$L$12="Muy Alta",'Mapa final'!$P$12="Catastrófico"),CONCATENATE("R",'Mapa final'!$A$12),"")</f>
        <v/>
      </c>
      <c r="AI32" s="293"/>
      <c r="AJ32" s="293" t="str">
        <f>IF(AND('Mapa final'!$L$12="Muy Alta",'Mapa final'!$P$12="Catastrófico"),CONCATENATE("R",'Mapa final'!$A$12),"")</f>
        <v/>
      </c>
      <c r="AK32" s="293"/>
      <c r="AL32" s="293" t="str">
        <f>IF(AND('Mapa final'!$L$12="Muy Alta",'Mapa final'!$P$12="Catastrófico"),CONCATENATE("R",'Mapa final'!$A$12),"")</f>
        <v/>
      </c>
      <c r="AM32" s="294"/>
      <c r="AN32" s="70"/>
      <c r="AO32" s="353"/>
      <c r="AP32" s="354"/>
      <c r="AQ32" s="354"/>
      <c r="AR32" s="354"/>
      <c r="AS32" s="354"/>
      <c r="AT32" s="35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21"/>
      <c r="C33" s="321"/>
      <c r="D33" s="322"/>
      <c r="E33" s="313"/>
      <c r="F33" s="314"/>
      <c r="G33" s="314"/>
      <c r="H33" s="314"/>
      <c r="I33" s="314"/>
      <c r="J33" s="274"/>
      <c r="K33" s="275"/>
      <c r="L33" s="275"/>
      <c r="M33" s="275"/>
      <c r="N33" s="275"/>
      <c r="O33" s="276"/>
      <c r="P33" s="283"/>
      <c r="Q33" s="284"/>
      <c r="R33" s="284"/>
      <c r="S33" s="284"/>
      <c r="T33" s="284"/>
      <c r="U33" s="285"/>
      <c r="V33" s="284"/>
      <c r="W33" s="284"/>
      <c r="X33" s="284"/>
      <c r="Y33" s="284"/>
      <c r="Z33" s="284"/>
      <c r="AA33" s="285"/>
      <c r="AB33" s="301"/>
      <c r="AC33" s="302"/>
      <c r="AD33" s="302"/>
      <c r="AE33" s="302"/>
      <c r="AF33" s="302"/>
      <c r="AG33" s="303"/>
      <c r="AH33" s="292"/>
      <c r="AI33" s="293"/>
      <c r="AJ33" s="293"/>
      <c r="AK33" s="293"/>
      <c r="AL33" s="293"/>
      <c r="AM33" s="294"/>
      <c r="AN33" s="70"/>
      <c r="AO33" s="353"/>
      <c r="AP33" s="354"/>
      <c r="AQ33" s="354"/>
      <c r="AR33" s="354"/>
      <c r="AS33" s="354"/>
      <c r="AT33" s="35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21"/>
      <c r="C34" s="321"/>
      <c r="D34" s="322"/>
      <c r="E34" s="313"/>
      <c r="F34" s="314"/>
      <c r="G34" s="314"/>
      <c r="H34" s="314"/>
      <c r="I34" s="314"/>
      <c r="J34" s="274" t="str">
        <f>IF(AND('Mapa final'!$L$12="Baja",'Mapa final'!$P$12="Leve"),CONCATENATE("R",'Mapa final'!$A$12),"")</f>
        <v/>
      </c>
      <c r="K34" s="275"/>
      <c r="L34" s="275" t="str">
        <f>IF(AND('Mapa final'!$L$12="Baja",'Mapa final'!$P$12="Leve"),CONCATENATE("R",'Mapa final'!$A$12),"")</f>
        <v/>
      </c>
      <c r="M34" s="275"/>
      <c r="N34" s="275" t="str">
        <f>IF(AND('Mapa final'!$L$12="Baja",'Mapa final'!$P$12="Leve"),CONCATENATE("R",'Mapa final'!$A$12),"")</f>
        <v/>
      </c>
      <c r="O34" s="276"/>
      <c r="P34" s="283" t="str">
        <f>IF(AND('Mapa final'!$L$12="Alta",'Mapa final'!$P$12="Leve"),CONCATENATE("R",'Mapa final'!$A$12),"")</f>
        <v/>
      </c>
      <c r="Q34" s="284"/>
      <c r="R34" s="284" t="str">
        <f>IF(AND('Mapa final'!$L$12="Alta",'Mapa final'!$P$12="Leve"),CONCATENATE("R",'Mapa final'!$A$12),"")</f>
        <v/>
      </c>
      <c r="S34" s="284"/>
      <c r="T34" s="284" t="str">
        <f>IF(AND('Mapa final'!$L$17="Baja",'Mapa final'!$P$17="Menor"),CONCATENATE("R",'Mapa final'!$A$17),"")</f>
        <v>R3</v>
      </c>
      <c r="U34" s="285"/>
      <c r="V34" s="284" t="str">
        <f>IF(AND('Mapa final'!$L$12="Alta",'Mapa final'!$P$12="Leve"),CONCATENATE("R",'Mapa final'!$A$12),"")</f>
        <v/>
      </c>
      <c r="W34" s="284"/>
      <c r="X34" s="284" t="str">
        <f>IF(AND('Mapa final'!$L$12="Alta",'Mapa final'!$P$12="Leve"),CONCATENATE("R",'Mapa final'!$A$12),"")</f>
        <v/>
      </c>
      <c r="Y34" s="284"/>
      <c r="Z34" s="284" t="str">
        <f>IF(AND('Mapa final'!$L$12="Alta",'Mapa final'!$P$12="Leve"),CONCATENATE("R",'Mapa final'!$A$12),"")</f>
        <v/>
      </c>
      <c r="AA34" s="285"/>
      <c r="AB34" s="301" t="str">
        <f>IF(AND('Mapa final'!$L$12="Muy Alta",'Mapa final'!$P$12="Leve"),CONCATENATE("R",'Mapa final'!$A$12),"")</f>
        <v/>
      </c>
      <c r="AC34" s="302"/>
      <c r="AD34" s="302" t="str">
        <f>IF(AND('Mapa final'!$L$12="Muy Alta",'Mapa final'!$P$12="Leve"),CONCATENATE("R",'Mapa final'!$A$12),"")</f>
        <v/>
      </c>
      <c r="AE34" s="302"/>
      <c r="AF34" s="302" t="str">
        <f>IF(AND('Mapa final'!$L$12="Muy Alta",'Mapa final'!$P$12="Leve"),CONCATENATE("R",'Mapa final'!$A$12),"")</f>
        <v/>
      </c>
      <c r="AG34" s="303"/>
      <c r="AH34" s="292" t="str">
        <f>IF(AND('Mapa final'!$L$12="Muy Alta",'Mapa final'!$P$12="Catastrófico"),CONCATENATE("R",'Mapa final'!$A$12),"")</f>
        <v/>
      </c>
      <c r="AI34" s="293"/>
      <c r="AJ34" s="293" t="str">
        <f>IF(AND('Mapa final'!$L$12="Muy Alta",'Mapa final'!$P$12="Catastrófico"),CONCATENATE("R",'Mapa final'!$A$12),"")</f>
        <v/>
      </c>
      <c r="AK34" s="293"/>
      <c r="AL34" s="293" t="str">
        <f>IF(AND('Mapa final'!$L$12="Muy Alta",'Mapa final'!$P$12="Catastrófico"),CONCATENATE("R",'Mapa final'!$A$12),"")</f>
        <v/>
      </c>
      <c r="AM34" s="294"/>
      <c r="AN34" s="70"/>
      <c r="AO34" s="353"/>
      <c r="AP34" s="354"/>
      <c r="AQ34" s="354"/>
      <c r="AR34" s="354"/>
      <c r="AS34" s="354"/>
      <c r="AT34" s="35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21"/>
      <c r="C35" s="321"/>
      <c r="D35" s="322"/>
      <c r="E35" s="313"/>
      <c r="F35" s="314"/>
      <c r="G35" s="314"/>
      <c r="H35" s="314"/>
      <c r="I35" s="314"/>
      <c r="J35" s="274"/>
      <c r="K35" s="275"/>
      <c r="L35" s="275"/>
      <c r="M35" s="275"/>
      <c r="N35" s="275"/>
      <c r="O35" s="276"/>
      <c r="P35" s="283"/>
      <c r="Q35" s="284"/>
      <c r="R35" s="284"/>
      <c r="S35" s="284"/>
      <c r="T35" s="284"/>
      <c r="U35" s="285"/>
      <c r="V35" s="284"/>
      <c r="W35" s="284"/>
      <c r="X35" s="284"/>
      <c r="Y35" s="284"/>
      <c r="Z35" s="284"/>
      <c r="AA35" s="285"/>
      <c r="AB35" s="301"/>
      <c r="AC35" s="302"/>
      <c r="AD35" s="302"/>
      <c r="AE35" s="302"/>
      <c r="AF35" s="302"/>
      <c r="AG35" s="303"/>
      <c r="AH35" s="292"/>
      <c r="AI35" s="293"/>
      <c r="AJ35" s="293"/>
      <c r="AK35" s="293"/>
      <c r="AL35" s="293"/>
      <c r="AM35" s="294"/>
      <c r="AN35" s="70"/>
      <c r="AO35" s="353"/>
      <c r="AP35" s="354"/>
      <c r="AQ35" s="354"/>
      <c r="AR35" s="354"/>
      <c r="AS35" s="354"/>
      <c r="AT35" s="35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21"/>
      <c r="C36" s="321"/>
      <c r="D36" s="322"/>
      <c r="E36" s="313"/>
      <c r="F36" s="314"/>
      <c r="G36" s="314"/>
      <c r="H36" s="314"/>
      <c r="I36" s="314"/>
      <c r="J36" s="274" t="str">
        <f>IF(AND('Mapa final'!$L$12="Baja",'Mapa final'!$P$12="Leve"),CONCATENATE("R",'Mapa final'!$A$12),"")</f>
        <v/>
      </c>
      <c r="K36" s="275"/>
      <c r="L36" s="275" t="str">
        <f>IF(AND('Mapa final'!$L$12="Baja",'Mapa final'!$P$12="Leve"),CONCATENATE("R",'Mapa final'!$A$12),"")</f>
        <v/>
      </c>
      <c r="M36" s="275"/>
      <c r="N36" s="275" t="str">
        <f>IF(AND('Mapa final'!$L$12="Baja",'Mapa final'!$P$12="Leve"),CONCATENATE("R",'Mapa final'!$A$12),"")</f>
        <v/>
      </c>
      <c r="O36" s="276"/>
      <c r="P36" s="283" t="str">
        <f>IF(AND('Mapa final'!$L$12="Alta",'Mapa final'!$P$12="Leve"),CONCATENATE("R",'Mapa final'!$A$12),"")</f>
        <v/>
      </c>
      <c r="Q36" s="284"/>
      <c r="R36" s="284" t="str">
        <f>IF(AND('Mapa final'!$L$12="Alta",'Mapa final'!$P$12="Leve"),CONCATENATE("R",'Mapa final'!$A$12),"")</f>
        <v/>
      </c>
      <c r="S36" s="284"/>
      <c r="T36" s="284" t="str">
        <f>IF(AND('Mapa final'!$L$12="Alta",'Mapa final'!$P$12="Leve"),CONCATENATE("R",'Mapa final'!$A$12),"")</f>
        <v/>
      </c>
      <c r="U36" s="285"/>
      <c r="V36" s="284" t="str">
        <f>IF(AND('Mapa final'!$L$12="Alta",'Mapa final'!$P$12="Leve"),CONCATENATE("R",'Mapa final'!$A$12),"")</f>
        <v/>
      </c>
      <c r="W36" s="284"/>
      <c r="X36" s="284" t="str">
        <f>IF(AND('Mapa final'!$L$12="Alta",'Mapa final'!$P$12="Leve"),CONCATENATE("R",'Mapa final'!$A$12),"")</f>
        <v/>
      </c>
      <c r="Y36" s="284"/>
      <c r="Z36" s="284" t="str">
        <f>IF(AND('Mapa final'!$L$12="Alta",'Mapa final'!$P$12="Leve"),CONCATENATE("R",'Mapa final'!$A$12),"")</f>
        <v/>
      </c>
      <c r="AA36" s="285"/>
      <c r="AB36" s="301" t="str">
        <f>IF(AND('Mapa final'!$L$12="Muy Alta",'Mapa final'!$P$12="Leve"),CONCATENATE("R",'Mapa final'!$A$12),"")</f>
        <v/>
      </c>
      <c r="AC36" s="302"/>
      <c r="AD36" s="302" t="str">
        <f>IF(AND('Mapa final'!$L$12="Muy Alta",'Mapa final'!$P$12="Leve"),CONCATENATE("R",'Mapa final'!$A$12),"")</f>
        <v/>
      </c>
      <c r="AE36" s="302"/>
      <c r="AF36" s="302" t="str">
        <f>IF(AND('Mapa final'!$L$12="Muy Alta",'Mapa final'!$P$12="Leve"),CONCATENATE("R",'Mapa final'!$A$12),"")</f>
        <v/>
      </c>
      <c r="AG36" s="303"/>
      <c r="AH36" s="292" t="str">
        <f>IF(AND('Mapa final'!$L$12="Muy Alta",'Mapa final'!$P$12="Catastrófico"),CONCATENATE("R",'Mapa final'!$A$12),"")</f>
        <v/>
      </c>
      <c r="AI36" s="293"/>
      <c r="AJ36" s="293" t="str">
        <f>IF(AND('Mapa final'!$L$12="Muy Alta",'Mapa final'!$P$12="Catastrófico"),CONCATENATE("R",'Mapa final'!$A$12),"")</f>
        <v/>
      </c>
      <c r="AK36" s="293"/>
      <c r="AL36" s="293" t="str">
        <f>IF(AND('Mapa final'!$L$12="Muy Alta",'Mapa final'!$P$12="Catastrófico"),CONCATENATE("R",'Mapa final'!$A$12),"")</f>
        <v/>
      </c>
      <c r="AM36" s="294"/>
      <c r="AN36" s="70"/>
      <c r="AO36" s="353"/>
      <c r="AP36" s="354"/>
      <c r="AQ36" s="354"/>
      <c r="AR36" s="354"/>
      <c r="AS36" s="354"/>
      <c r="AT36" s="35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21"/>
      <c r="C37" s="321"/>
      <c r="D37" s="322"/>
      <c r="E37" s="315"/>
      <c r="F37" s="316"/>
      <c r="G37" s="316"/>
      <c r="H37" s="316"/>
      <c r="I37" s="316"/>
      <c r="J37" s="277"/>
      <c r="K37" s="278"/>
      <c r="L37" s="278"/>
      <c r="M37" s="278"/>
      <c r="N37" s="278"/>
      <c r="O37" s="279"/>
      <c r="P37" s="286"/>
      <c r="Q37" s="287"/>
      <c r="R37" s="287"/>
      <c r="S37" s="287"/>
      <c r="T37" s="287"/>
      <c r="U37" s="288"/>
      <c r="V37" s="287"/>
      <c r="W37" s="287"/>
      <c r="X37" s="287"/>
      <c r="Y37" s="287"/>
      <c r="Z37" s="287"/>
      <c r="AA37" s="288"/>
      <c r="AB37" s="304"/>
      <c r="AC37" s="305"/>
      <c r="AD37" s="305"/>
      <c r="AE37" s="305"/>
      <c r="AF37" s="305"/>
      <c r="AG37" s="306"/>
      <c r="AH37" s="295"/>
      <c r="AI37" s="296"/>
      <c r="AJ37" s="296"/>
      <c r="AK37" s="296"/>
      <c r="AL37" s="296"/>
      <c r="AM37" s="297"/>
      <c r="AN37" s="70"/>
      <c r="AO37" s="356"/>
      <c r="AP37" s="357"/>
      <c r="AQ37" s="357"/>
      <c r="AR37" s="357"/>
      <c r="AS37" s="357"/>
      <c r="AT37" s="35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21"/>
      <c r="C38" s="321"/>
      <c r="D38" s="322"/>
      <c r="E38" s="311" t="s">
        <v>112</v>
      </c>
      <c r="F38" s="312"/>
      <c r="G38" s="312"/>
      <c r="H38" s="312"/>
      <c r="I38" s="318"/>
      <c r="J38" s="280" t="str">
        <f>IF(AND('Mapa final'!$L$12="Baja",'Mapa final'!$P$12="Leve"),CONCATENATE("R",'Mapa final'!$A$12),"")</f>
        <v/>
      </c>
      <c r="K38" s="281"/>
      <c r="L38" s="281" t="str">
        <f>IF(AND('Mapa final'!$L$12="Baja",'Mapa final'!$P$12="Leve"),CONCATENATE("R",'Mapa final'!$A$12),"")</f>
        <v/>
      </c>
      <c r="M38" s="281"/>
      <c r="N38" s="281" t="str">
        <f>IF(AND('Mapa final'!$L$12="Baja",'Mapa final'!$P$12="Leve"),CONCATENATE("R",'Mapa final'!$A$12),"")</f>
        <v/>
      </c>
      <c r="O38" s="282"/>
      <c r="P38" s="280" t="str">
        <f>IF(AND('Mapa final'!$L$12="Baja",'Mapa final'!$P$12="Leve"),CONCATENATE("R",'Mapa final'!$A$12),"")</f>
        <v/>
      </c>
      <c r="Q38" s="281"/>
      <c r="R38" s="281" t="str">
        <f>IF(AND('Mapa final'!$L$12="Baja",'Mapa final'!$P$12="Leve"),CONCATENATE("R",'Mapa final'!$A$12),"")</f>
        <v/>
      </c>
      <c r="S38" s="281"/>
      <c r="T38" s="281" t="str">
        <f>IF(AND('Mapa final'!$L$12="Baja",'Mapa final'!$P$12="Leve"),CONCATENATE("R",'Mapa final'!$A$12),"")</f>
        <v/>
      </c>
      <c r="U38" s="282"/>
      <c r="V38" s="289" t="str">
        <f>IF(AND('Mapa final'!$L$12="Alta",'Mapa final'!$P$12="Leve"),CONCATENATE("R",'Mapa final'!$A$12),"")</f>
        <v/>
      </c>
      <c r="W38" s="290"/>
      <c r="X38" s="290" t="str">
        <f>IF(AND('Mapa final'!$L$12="Alta",'Mapa final'!$P$12="Leve"),CONCATENATE("R",'Mapa final'!$A$12),"")</f>
        <v/>
      </c>
      <c r="Y38" s="290"/>
      <c r="Z38" s="290" t="str">
        <f>IF(AND('Mapa final'!$L$12="Alta",'Mapa final'!$P$12="Leve"),CONCATENATE("R",'Mapa final'!$A$12),"")</f>
        <v/>
      </c>
      <c r="AA38" s="291"/>
      <c r="AB38" s="307" t="str">
        <f>IF(AND('Mapa final'!$L$12="Muy Alta",'Mapa final'!$P$12="Leve"),CONCATENATE("R",'Mapa final'!$A$12),"")</f>
        <v/>
      </c>
      <c r="AC38" s="308"/>
      <c r="AD38" s="308" t="str">
        <f>IF(AND('Mapa final'!$L$12="Muy Alta",'Mapa final'!$P$12="Leve"),CONCATENATE("R",'Mapa final'!$A$12),"")</f>
        <v/>
      </c>
      <c r="AE38" s="308"/>
      <c r="AF38" s="308" t="str">
        <f>IF(AND('Mapa final'!$L$12="Muy Alta",'Mapa final'!$P$12="Leve"),CONCATENATE("R",'Mapa final'!$A$12),"")</f>
        <v/>
      </c>
      <c r="AG38" s="309"/>
      <c r="AH38" s="298" t="str">
        <f>IF(AND('Mapa final'!$L$12="Muy Alta",'Mapa final'!$P$12="Catastrófico"),CONCATENATE("R",'Mapa final'!$A$12),"")</f>
        <v/>
      </c>
      <c r="AI38" s="299"/>
      <c r="AJ38" s="299" t="str">
        <f>IF(AND('Mapa final'!$L$12="Muy Alta",'Mapa final'!$P$12="Catastrófico"),CONCATENATE("R",'Mapa final'!$A$12),"")</f>
        <v/>
      </c>
      <c r="AK38" s="299"/>
      <c r="AL38" s="299" t="str">
        <f>IF(AND('Mapa final'!$L$12="Muy Alta",'Mapa final'!$P$12="Catastrófico"),CONCATENATE("R",'Mapa final'!$A$12),"")</f>
        <v/>
      </c>
      <c r="AM38" s="30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21"/>
      <c r="C39" s="321"/>
      <c r="D39" s="322"/>
      <c r="E39" s="313"/>
      <c r="F39" s="314"/>
      <c r="G39" s="314"/>
      <c r="H39" s="314"/>
      <c r="I39" s="319"/>
      <c r="J39" s="274"/>
      <c r="K39" s="275"/>
      <c r="L39" s="275"/>
      <c r="M39" s="275"/>
      <c r="N39" s="275"/>
      <c r="O39" s="276"/>
      <c r="P39" s="274"/>
      <c r="Q39" s="275"/>
      <c r="R39" s="275"/>
      <c r="S39" s="275"/>
      <c r="T39" s="275"/>
      <c r="U39" s="276"/>
      <c r="V39" s="283"/>
      <c r="W39" s="284"/>
      <c r="X39" s="284"/>
      <c r="Y39" s="284"/>
      <c r="Z39" s="284"/>
      <c r="AA39" s="285"/>
      <c r="AB39" s="301"/>
      <c r="AC39" s="302"/>
      <c r="AD39" s="302"/>
      <c r="AE39" s="302"/>
      <c r="AF39" s="302"/>
      <c r="AG39" s="303"/>
      <c r="AH39" s="292"/>
      <c r="AI39" s="293"/>
      <c r="AJ39" s="293"/>
      <c r="AK39" s="293"/>
      <c r="AL39" s="293"/>
      <c r="AM39" s="294"/>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21"/>
      <c r="C40" s="321"/>
      <c r="D40" s="322"/>
      <c r="E40" s="313"/>
      <c r="F40" s="314"/>
      <c r="G40" s="314"/>
      <c r="H40" s="314"/>
      <c r="I40" s="319"/>
      <c r="J40" s="274" t="str">
        <f>IF(AND('Mapa final'!$L$12="Baja",'Mapa final'!$P$12="Leve"),CONCATENATE("R",'Mapa final'!$A$12),"")</f>
        <v/>
      </c>
      <c r="K40" s="275"/>
      <c r="L40" s="275" t="str">
        <f>IF(AND('Mapa final'!$L$12="Baja",'Mapa final'!$P$12="Leve"),CONCATENATE("R",'Mapa final'!$A$12),"")</f>
        <v/>
      </c>
      <c r="M40" s="275"/>
      <c r="N40" s="275" t="str">
        <f>IF(AND('Mapa final'!$L$12="Baja",'Mapa final'!$P$12="Leve"),CONCATENATE("R",'Mapa final'!$A$12),"")</f>
        <v/>
      </c>
      <c r="O40" s="276"/>
      <c r="P40" s="274" t="str">
        <f>IF(AND('Mapa final'!$L$12="Baja",'Mapa final'!$P$12="Leve"),CONCATENATE("R",'Mapa final'!$A$12),"")</f>
        <v/>
      </c>
      <c r="Q40" s="275"/>
      <c r="R40" s="275" t="str">
        <f>IF(AND('Mapa final'!$L$12="Baja",'Mapa final'!$P$12="Leve"),CONCATENATE("R",'Mapa final'!$A$12),"")</f>
        <v/>
      </c>
      <c r="S40" s="275"/>
      <c r="T40" s="275" t="str">
        <f>IF(AND('Mapa final'!$L$12="Baja",'Mapa final'!$P$12="Leve"),CONCATENATE("R",'Mapa final'!$A$12),"")</f>
        <v/>
      </c>
      <c r="U40" s="276"/>
      <c r="V40" s="283" t="str">
        <f>IF(AND('Mapa final'!$L$12="Alta",'Mapa final'!$P$12="Leve"),CONCATENATE("R",'Mapa final'!$A$12),"")</f>
        <v/>
      </c>
      <c r="W40" s="284"/>
      <c r="X40" s="284" t="str">
        <f>IF(AND('Mapa final'!$L$12="Alta",'Mapa final'!$P$12="Leve"),CONCATENATE("R",'Mapa final'!$A$12),"")</f>
        <v/>
      </c>
      <c r="Y40" s="284"/>
      <c r="Z40" s="284" t="str">
        <f>IF(AND('Mapa final'!$L$12="Alta",'Mapa final'!$P$12="Leve"),CONCATENATE("R",'Mapa final'!$A$12),"")</f>
        <v/>
      </c>
      <c r="AA40" s="285"/>
      <c r="AB40" s="301" t="str">
        <f>IF(AND('Mapa final'!$L$12="Muy Alta",'Mapa final'!$P$12="Leve"),CONCATENATE("R",'Mapa final'!$A$12),"")</f>
        <v/>
      </c>
      <c r="AC40" s="302"/>
      <c r="AD40" s="302" t="str">
        <f>IF(AND('Mapa final'!$L$12="Muy Alta",'Mapa final'!$P$12="Leve"),CONCATENATE("R",'Mapa final'!$A$12),"")</f>
        <v/>
      </c>
      <c r="AE40" s="302"/>
      <c r="AF40" s="302" t="str">
        <f>IF(AND('Mapa final'!$L$12="Muy Alta",'Mapa final'!$P$12="Leve"),CONCATENATE("R",'Mapa final'!$A$12),"")</f>
        <v/>
      </c>
      <c r="AG40" s="303"/>
      <c r="AH40" s="292" t="str">
        <f>IF(AND('Mapa final'!$L$12="Muy Alta",'Mapa final'!$P$12="Catastrófico"),CONCATENATE("R",'Mapa final'!$A$12),"")</f>
        <v/>
      </c>
      <c r="AI40" s="293"/>
      <c r="AJ40" s="293" t="str">
        <f>IF(AND('Mapa final'!$L$12="Muy Alta",'Mapa final'!$P$12="Catastrófico"),CONCATENATE("R",'Mapa final'!$A$12),"")</f>
        <v/>
      </c>
      <c r="AK40" s="293"/>
      <c r="AL40" s="293" t="str">
        <f>IF(AND('Mapa final'!$L$12="Muy Alta",'Mapa final'!$P$12="Catastrófico"),CONCATENATE("R",'Mapa final'!$A$12),"")</f>
        <v/>
      </c>
      <c r="AM40" s="294"/>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21"/>
      <c r="C41" s="321"/>
      <c r="D41" s="322"/>
      <c r="E41" s="313"/>
      <c r="F41" s="314"/>
      <c r="G41" s="314"/>
      <c r="H41" s="314"/>
      <c r="I41" s="319"/>
      <c r="J41" s="274"/>
      <c r="K41" s="275"/>
      <c r="L41" s="275"/>
      <c r="M41" s="275"/>
      <c r="N41" s="275"/>
      <c r="O41" s="276"/>
      <c r="P41" s="274"/>
      <c r="Q41" s="275"/>
      <c r="R41" s="275"/>
      <c r="S41" s="275"/>
      <c r="T41" s="275"/>
      <c r="U41" s="276"/>
      <c r="V41" s="283"/>
      <c r="W41" s="284"/>
      <c r="X41" s="284"/>
      <c r="Y41" s="284"/>
      <c r="Z41" s="284"/>
      <c r="AA41" s="285"/>
      <c r="AB41" s="301"/>
      <c r="AC41" s="302"/>
      <c r="AD41" s="302"/>
      <c r="AE41" s="302"/>
      <c r="AF41" s="302"/>
      <c r="AG41" s="303"/>
      <c r="AH41" s="292"/>
      <c r="AI41" s="293"/>
      <c r="AJ41" s="293"/>
      <c r="AK41" s="293"/>
      <c r="AL41" s="293"/>
      <c r="AM41" s="294"/>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21"/>
      <c r="C42" s="321"/>
      <c r="D42" s="322"/>
      <c r="E42" s="313"/>
      <c r="F42" s="314"/>
      <c r="G42" s="314"/>
      <c r="H42" s="314"/>
      <c r="I42" s="319"/>
      <c r="J42" s="274" t="str">
        <f>IF(AND('Mapa final'!$L$12="Baja",'Mapa final'!$P$12="Leve"),CONCATENATE("R",'Mapa final'!$A$12),"")</f>
        <v/>
      </c>
      <c r="K42" s="275"/>
      <c r="L42" s="275" t="str">
        <f>IF(AND('Mapa final'!$L$12="Baja",'Mapa final'!$P$12="Leve"),CONCATENATE("R",'Mapa final'!$A$12),"")</f>
        <v/>
      </c>
      <c r="M42" s="275"/>
      <c r="N42" s="275" t="str">
        <f>IF(AND('Mapa final'!$L$12="Baja",'Mapa final'!$P$12="Leve"),CONCATENATE("R",'Mapa final'!$A$12),"")</f>
        <v/>
      </c>
      <c r="O42" s="276"/>
      <c r="P42" s="274" t="str">
        <f>IF(AND('Mapa final'!$L$12="Baja",'Mapa final'!$P$12="Leve"),CONCATENATE("R",'Mapa final'!$A$12),"")</f>
        <v/>
      </c>
      <c r="Q42" s="275"/>
      <c r="R42" s="275" t="str">
        <f>IF(AND('Mapa final'!$L$12="Baja",'Mapa final'!$P$12="Leve"),CONCATENATE("R",'Mapa final'!$A$12),"")</f>
        <v/>
      </c>
      <c r="S42" s="275"/>
      <c r="T42" s="275" t="str">
        <f>IF(AND('Mapa final'!$L$12="Baja",'Mapa final'!$P$12="Leve"),CONCATENATE("R",'Mapa final'!$A$12),"")</f>
        <v/>
      </c>
      <c r="U42" s="276"/>
      <c r="V42" s="283" t="str">
        <f>IF(AND('Mapa final'!$L$12="Alta",'Mapa final'!$P$12="Leve"),CONCATENATE("R",'Mapa final'!$A$12),"")</f>
        <v/>
      </c>
      <c r="W42" s="284"/>
      <c r="X42" s="284" t="str">
        <f>IF(AND('Mapa final'!$L$12="Alta",'Mapa final'!$P$12="Leve"),CONCATENATE("R",'Mapa final'!$A$12),"")</f>
        <v/>
      </c>
      <c r="Y42" s="284"/>
      <c r="Z42" s="284" t="str">
        <f>IF(AND('Mapa final'!$L$12="Alta",'Mapa final'!$P$12="Leve"),CONCATENATE("R",'Mapa final'!$A$12),"")</f>
        <v/>
      </c>
      <c r="AA42" s="285"/>
      <c r="AB42" s="301" t="str">
        <f>IF(AND('Mapa final'!$L$12="Muy Alta",'Mapa final'!$P$12="Leve"),CONCATENATE("R",'Mapa final'!$A$12),"")</f>
        <v/>
      </c>
      <c r="AC42" s="302"/>
      <c r="AD42" s="302" t="str">
        <f>IF(AND('Mapa final'!$L$12="Muy Alta",'Mapa final'!$P$12="Leve"),CONCATENATE("R",'Mapa final'!$A$12),"")</f>
        <v/>
      </c>
      <c r="AE42" s="302"/>
      <c r="AF42" s="302" t="str">
        <f>IF(AND('Mapa final'!$L$12="Muy Alta",'Mapa final'!$P$12="Leve"),CONCATENATE("R",'Mapa final'!$A$12),"")</f>
        <v/>
      </c>
      <c r="AG42" s="303"/>
      <c r="AH42" s="292" t="str">
        <f>IF(AND('Mapa final'!$L$12="Muy Alta",'Mapa final'!$P$12="Catastrófico"),CONCATENATE("R",'Mapa final'!$A$12),"")</f>
        <v/>
      </c>
      <c r="AI42" s="293"/>
      <c r="AJ42" s="293" t="str">
        <f>IF(AND('Mapa final'!$L$12="Muy Alta",'Mapa final'!$P$12="Catastrófico"),CONCATENATE("R",'Mapa final'!$A$12),"")</f>
        <v/>
      </c>
      <c r="AK42" s="293"/>
      <c r="AL42" s="293" t="str">
        <f>IF(AND('Mapa final'!$L$12="Muy Alta",'Mapa final'!$P$12="Catastrófico"),CONCATENATE("R",'Mapa final'!$A$12),"")</f>
        <v/>
      </c>
      <c r="AM42" s="294"/>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21"/>
      <c r="C43" s="321"/>
      <c r="D43" s="322"/>
      <c r="E43" s="313"/>
      <c r="F43" s="314"/>
      <c r="G43" s="314"/>
      <c r="H43" s="314"/>
      <c r="I43" s="319"/>
      <c r="J43" s="274"/>
      <c r="K43" s="275"/>
      <c r="L43" s="275"/>
      <c r="M43" s="275"/>
      <c r="N43" s="275"/>
      <c r="O43" s="276"/>
      <c r="P43" s="274"/>
      <c r="Q43" s="275"/>
      <c r="R43" s="275"/>
      <c r="S43" s="275"/>
      <c r="T43" s="275"/>
      <c r="U43" s="276"/>
      <c r="V43" s="283"/>
      <c r="W43" s="284"/>
      <c r="X43" s="284"/>
      <c r="Y43" s="284"/>
      <c r="Z43" s="284"/>
      <c r="AA43" s="285"/>
      <c r="AB43" s="301"/>
      <c r="AC43" s="302"/>
      <c r="AD43" s="302"/>
      <c r="AE43" s="302"/>
      <c r="AF43" s="302"/>
      <c r="AG43" s="303"/>
      <c r="AH43" s="292"/>
      <c r="AI43" s="293"/>
      <c r="AJ43" s="293"/>
      <c r="AK43" s="293"/>
      <c r="AL43" s="293"/>
      <c r="AM43" s="294"/>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21"/>
      <c r="C44" s="321"/>
      <c r="D44" s="322"/>
      <c r="E44" s="313"/>
      <c r="F44" s="314"/>
      <c r="G44" s="314"/>
      <c r="H44" s="314"/>
      <c r="I44" s="319"/>
      <c r="J44" s="274" t="str">
        <f>IF(AND('Mapa final'!$L$12="Baja",'Mapa final'!$P$12="Leve"),CONCATENATE("R",'Mapa final'!$A$12),"")</f>
        <v/>
      </c>
      <c r="K44" s="275"/>
      <c r="L44" s="275" t="str">
        <f>IF(AND('Mapa final'!$L$12="Baja",'Mapa final'!$P$12="Leve"),CONCATENATE("R",'Mapa final'!$A$12),"")</f>
        <v/>
      </c>
      <c r="M44" s="275"/>
      <c r="N44" s="275" t="str">
        <f>IF(AND('Mapa final'!$L$12="Baja",'Mapa final'!$P$12="Leve"),CONCATENATE("R",'Mapa final'!$A$12),"")</f>
        <v/>
      </c>
      <c r="O44" s="276"/>
      <c r="P44" s="274" t="str">
        <f>IF(AND('Mapa final'!$L$12="Baja",'Mapa final'!$P$12="Leve"),CONCATENATE("R",'Mapa final'!$A$12),"")</f>
        <v/>
      </c>
      <c r="Q44" s="275"/>
      <c r="R44" s="275" t="str">
        <f>IF(AND('Mapa final'!$L$12="Baja",'Mapa final'!$P$12="Leve"),CONCATENATE("R",'Mapa final'!$A$12),"")</f>
        <v/>
      </c>
      <c r="S44" s="275"/>
      <c r="T44" s="275" t="str">
        <f>IF(AND('Mapa final'!$L$12="Baja",'Mapa final'!$P$12="Leve"),CONCATENATE("R",'Mapa final'!$A$12),"")</f>
        <v/>
      </c>
      <c r="U44" s="276"/>
      <c r="V44" s="283" t="str">
        <f>IF(AND('Mapa final'!$L$12="Alta",'Mapa final'!$P$12="Leve"),CONCATENATE("R",'Mapa final'!$A$12),"")</f>
        <v/>
      </c>
      <c r="W44" s="284"/>
      <c r="X44" s="284" t="str">
        <f>IF(AND('Mapa final'!$L$12="Alta",'Mapa final'!$P$12="Leve"),CONCATENATE("R",'Mapa final'!$A$12),"")</f>
        <v/>
      </c>
      <c r="Y44" s="284"/>
      <c r="Z44" s="284" t="str">
        <f>IF(AND('Mapa final'!$L$12="Alta",'Mapa final'!$P$12="Leve"),CONCATENATE("R",'Mapa final'!$A$12),"")</f>
        <v/>
      </c>
      <c r="AA44" s="285"/>
      <c r="AB44" s="301" t="str">
        <f>IF(AND('Mapa final'!$L$12="Muy Alta",'Mapa final'!$P$12="Leve"),CONCATENATE("R",'Mapa final'!$A$12),"")</f>
        <v/>
      </c>
      <c r="AC44" s="302"/>
      <c r="AD44" s="302" t="str">
        <f>IF(AND('Mapa final'!$L$12="Muy Alta",'Mapa final'!$P$12="Leve"),CONCATENATE("R",'Mapa final'!$A$12),"")</f>
        <v/>
      </c>
      <c r="AE44" s="302"/>
      <c r="AF44" s="302" t="str">
        <f>IF(AND('Mapa final'!$L$12="Muy Alta",'Mapa final'!$P$12="Leve"),CONCATENATE("R",'Mapa final'!$A$12),"")</f>
        <v/>
      </c>
      <c r="AG44" s="303"/>
      <c r="AH44" s="292" t="str">
        <f>IF(AND('Mapa final'!$L$12="Muy Alta",'Mapa final'!$P$12="Catastrófico"),CONCATENATE("R",'Mapa final'!$A$12),"")</f>
        <v/>
      </c>
      <c r="AI44" s="293"/>
      <c r="AJ44" s="293" t="str">
        <f>IF(AND('Mapa final'!$L$12="Muy Alta",'Mapa final'!$P$12="Catastrófico"),CONCATENATE("R",'Mapa final'!$A$12),"")</f>
        <v/>
      </c>
      <c r="AK44" s="293"/>
      <c r="AL44" s="293" t="str">
        <f>IF(AND('Mapa final'!$L$12="Muy Alta",'Mapa final'!$P$12="Catastrófico"),CONCATENATE("R",'Mapa final'!$A$12),"")</f>
        <v/>
      </c>
      <c r="AM44" s="294"/>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21"/>
      <c r="C45" s="321"/>
      <c r="D45" s="322"/>
      <c r="E45" s="315"/>
      <c r="F45" s="316"/>
      <c r="G45" s="316"/>
      <c r="H45" s="316"/>
      <c r="I45" s="320"/>
      <c r="J45" s="277"/>
      <c r="K45" s="278"/>
      <c r="L45" s="278"/>
      <c r="M45" s="278"/>
      <c r="N45" s="278"/>
      <c r="O45" s="279"/>
      <c r="P45" s="277"/>
      <c r="Q45" s="278"/>
      <c r="R45" s="278"/>
      <c r="S45" s="278"/>
      <c r="T45" s="278"/>
      <c r="U45" s="279"/>
      <c r="V45" s="286"/>
      <c r="W45" s="287"/>
      <c r="X45" s="287"/>
      <c r="Y45" s="287"/>
      <c r="Z45" s="287"/>
      <c r="AA45" s="288"/>
      <c r="AB45" s="304"/>
      <c r="AC45" s="305"/>
      <c r="AD45" s="305"/>
      <c r="AE45" s="305"/>
      <c r="AF45" s="305"/>
      <c r="AG45" s="306"/>
      <c r="AH45" s="295"/>
      <c r="AI45" s="296"/>
      <c r="AJ45" s="296"/>
      <c r="AK45" s="296"/>
      <c r="AL45" s="296"/>
      <c r="AM45" s="297"/>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11" t="s">
        <v>111</v>
      </c>
      <c r="K46" s="312"/>
      <c r="L46" s="312"/>
      <c r="M46" s="312"/>
      <c r="N46" s="312"/>
      <c r="O46" s="318"/>
      <c r="P46" s="311" t="s">
        <v>110</v>
      </c>
      <c r="Q46" s="312"/>
      <c r="R46" s="312"/>
      <c r="S46" s="312"/>
      <c r="T46" s="312"/>
      <c r="U46" s="318"/>
      <c r="V46" s="311" t="s">
        <v>109</v>
      </c>
      <c r="W46" s="312"/>
      <c r="X46" s="312"/>
      <c r="Y46" s="312"/>
      <c r="Z46" s="312"/>
      <c r="AA46" s="318"/>
      <c r="AB46" s="311" t="s">
        <v>108</v>
      </c>
      <c r="AC46" s="317"/>
      <c r="AD46" s="312"/>
      <c r="AE46" s="312"/>
      <c r="AF46" s="312"/>
      <c r="AG46" s="318"/>
      <c r="AH46" s="311" t="s">
        <v>107</v>
      </c>
      <c r="AI46" s="312"/>
      <c r="AJ46" s="312"/>
      <c r="AK46" s="312"/>
      <c r="AL46" s="312"/>
      <c r="AM46" s="318"/>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13"/>
      <c r="K47" s="314"/>
      <c r="L47" s="314"/>
      <c r="M47" s="314"/>
      <c r="N47" s="314"/>
      <c r="O47" s="319"/>
      <c r="P47" s="313"/>
      <c r="Q47" s="314"/>
      <c r="R47" s="314"/>
      <c r="S47" s="314"/>
      <c r="T47" s="314"/>
      <c r="U47" s="319"/>
      <c r="V47" s="313"/>
      <c r="W47" s="314"/>
      <c r="X47" s="314"/>
      <c r="Y47" s="314"/>
      <c r="Z47" s="314"/>
      <c r="AA47" s="319"/>
      <c r="AB47" s="313"/>
      <c r="AC47" s="314"/>
      <c r="AD47" s="314"/>
      <c r="AE47" s="314"/>
      <c r="AF47" s="314"/>
      <c r="AG47" s="319"/>
      <c r="AH47" s="313"/>
      <c r="AI47" s="314"/>
      <c r="AJ47" s="314"/>
      <c r="AK47" s="314"/>
      <c r="AL47" s="314"/>
      <c r="AM47" s="319"/>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13"/>
      <c r="K48" s="314"/>
      <c r="L48" s="314"/>
      <c r="M48" s="314"/>
      <c r="N48" s="314"/>
      <c r="O48" s="319"/>
      <c r="P48" s="313"/>
      <c r="Q48" s="314"/>
      <c r="R48" s="314"/>
      <c r="S48" s="314"/>
      <c r="T48" s="314"/>
      <c r="U48" s="319"/>
      <c r="V48" s="313"/>
      <c r="W48" s="314"/>
      <c r="X48" s="314"/>
      <c r="Y48" s="314"/>
      <c r="Z48" s="314"/>
      <c r="AA48" s="319"/>
      <c r="AB48" s="313"/>
      <c r="AC48" s="314"/>
      <c r="AD48" s="314"/>
      <c r="AE48" s="314"/>
      <c r="AF48" s="314"/>
      <c r="AG48" s="319"/>
      <c r="AH48" s="313"/>
      <c r="AI48" s="314"/>
      <c r="AJ48" s="314"/>
      <c r="AK48" s="314"/>
      <c r="AL48" s="314"/>
      <c r="AM48" s="319"/>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13"/>
      <c r="K49" s="314"/>
      <c r="L49" s="314"/>
      <c r="M49" s="314"/>
      <c r="N49" s="314"/>
      <c r="O49" s="319"/>
      <c r="P49" s="313"/>
      <c r="Q49" s="314"/>
      <c r="R49" s="314"/>
      <c r="S49" s="314"/>
      <c r="T49" s="314"/>
      <c r="U49" s="319"/>
      <c r="V49" s="313"/>
      <c r="W49" s="314"/>
      <c r="X49" s="314"/>
      <c r="Y49" s="314"/>
      <c r="Z49" s="314"/>
      <c r="AA49" s="319"/>
      <c r="AB49" s="313"/>
      <c r="AC49" s="314"/>
      <c r="AD49" s="314"/>
      <c r="AE49" s="314"/>
      <c r="AF49" s="314"/>
      <c r="AG49" s="319"/>
      <c r="AH49" s="313"/>
      <c r="AI49" s="314"/>
      <c r="AJ49" s="314"/>
      <c r="AK49" s="314"/>
      <c r="AL49" s="314"/>
      <c r="AM49" s="319"/>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13"/>
      <c r="K50" s="314"/>
      <c r="L50" s="314"/>
      <c r="M50" s="314"/>
      <c r="N50" s="314"/>
      <c r="O50" s="319"/>
      <c r="P50" s="313"/>
      <c r="Q50" s="314"/>
      <c r="R50" s="314"/>
      <c r="S50" s="314"/>
      <c r="T50" s="314"/>
      <c r="U50" s="319"/>
      <c r="V50" s="313"/>
      <c r="W50" s="314"/>
      <c r="X50" s="314"/>
      <c r="Y50" s="314"/>
      <c r="Z50" s="314"/>
      <c r="AA50" s="319"/>
      <c r="AB50" s="313"/>
      <c r="AC50" s="314"/>
      <c r="AD50" s="314"/>
      <c r="AE50" s="314"/>
      <c r="AF50" s="314"/>
      <c r="AG50" s="319"/>
      <c r="AH50" s="313"/>
      <c r="AI50" s="314"/>
      <c r="AJ50" s="314"/>
      <c r="AK50" s="314"/>
      <c r="AL50" s="314"/>
      <c r="AM50" s="319"/>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15"/>
      <c r="K51" s="316"/>
      <c r="L51" s="316"/>
      <c r="M51" s="316"/>
      <c r="N51" s="316"/>
      <c r="O51" s="320"/>
      <c r="P51" s="315"/>
      <c r="Q51" s="316"/>
      <c r="R51" s="316"/>
      <c r="S51" s="316"/>
      <c r="T51" s="316"/>
      <c r="U51" s="320"/>
      <c r="V51" s="315"/>
      <c r="W51" s="316"/>
      <c r="X51" s="316"/>
      <c r="Y51" s="316"/>
      <c r="Z51" s="316"/>
      <c r="AA51" s="320"/>
      <c r="AB51" s="315"/>
      <c r="AC51" s="316"/>
      <c r="AD51" s="316"/>
      <c r="AE51" s="316"/>
      <c r="AF51" s="316"/>
      <c r="AG51" s="320"/>
      <c r="AH51" s="315"/>
      <c r="AI51" s="316"/>
      <c r="AJ51" s="316"/>
      <c r="AK51" s="316"/>
      <c r="AL51" s="316"/>
      <c r="AM51" s="32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W45" sqref="AW45"/>
    </sheetView>
  </sheetViews>
  <sheetFormatPr baseColWidth="10" defaultRowHeight="15" x14ac:dyDescent="0.25"/>
  <cols>
    <col min="2" max="16" width="5.7109375" customWidth="1"/>
    <col min="17" max="17" width="8.85546875" customWidth="1"/>
    <col min="18" max="18" width="10" customWidth="1"/>
    <col min="19" max="19" width="8.285156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88" t="s">
        <v>157</v>
      </c>
      <c r="C2" s="389"/>
      <c r="D2" s="389"/>
      <c r="E2" s="389"/>
      <c r="F2" s="389"/>
      <c r="G2" s="389"/>
      <c r="H2" s="389"/>
      <c r="I2" s="389"/>
      <c r="J2" s="310" t="s">
        <v>2</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89"/>
      <c r="C3" s="389"/>
      <c r="D3" s="389"/>
      <c r="E3" s="389"/>
      <c r="F3" s="389"/>
      <c r="G3" s="389"/>
      <c r="H3" s="389"/>
      <c r="I3" s="389"/>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89"/>
      <c r="C4" s="389"/>
      <c r="D4" s="389"/>
      <c r="E4" s="389"/>
      <c r="F4" s="389"/>
      <c r="G4" s="389"/>
      <c r="H4" s="389"/>
      <c r="I4" s="389"/>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21" t="s">
        <v>4</v>
      </c>
      <c r="C6" s="321"/>
      <c r="D6" s="322"/>
      <c r="E6" s="359" t="s">
        <v>115</v>
      </c>
      <c r="F6" s="360"/>
      <c r="G6" s="360"/>
      <c r="H6" s="360"/>
      <c r="I6" s="360"/>
      <c r="J6" s="38" t="str">
        <f>IF(AND('Mapa final'!$AD$12="Muy Alta",'Mapa final'!$AF$12="Leve"),CONCATENATE("R2C",'Mapa final'!$S$12),"")</f>
        <v/>
      </c>
      <c r="K6" s="39" t="str">
        <f>IF(AND('Mapa final'!$AD$12="Muy Alta",'Mapa final'!$AF$12="Leve"),CONCATENATE("R2C",'Mapa final'!$S$12),"")</f>
        <v/>
      </c>
      <c r="L6" s="39" t="str">
        <f>IF(AND('Mapa final'!$AD$12="Muy Alta",'Mapa final'!$AF$12="Leve"),CONCATENATE("R2C",'Mapa final'!$S$12),"")</f>
        <v/>
      </c>
      <c r="M6" s="39" t="str">
        <f>IF(AND('Mapa final'!$AD$12="Muy Alta",'Mapa final'!$AF$12="Leve"),CONCATENATE("R2C",'Mapa final'!$S$12),"")</f>
        <v/>
      </c>
      <c r="N6" s="39" t="str">
        <f>IF(AND('Mapa final'!$AD$12="Muy Alta",'Mapa final'!$AF$12="Leve"),CONCATENATE("R2C",'Mapa final'!$S$12),"")</f>
        <v/>
      </c>
      <c r="O6" s="40" t="str">
        <f>IF(AND('Mapa final'!$AD$12="Muy Alta",'Mapa final'!$AF$12="Leve"),CONCATENATE("R2C",'Mapa final'!$S$12),"")</f>
        <v/>
      </c>
      <c r="P6" s="38" t="str">
        <f>IF(AND('Mapa final'!$AD$12="Muy Alta",'Mapa final'!$AF$12="Leve"),CONCATENATE("R2C",'Mapa final'!$S$12),"")</f>
        <v/>
      </c>
      <c r="Q6" s="39" t="str">
        <f>IF(AND('Mapa final'!$AD$12="Muy Alta",'Mapa final'!$AF$12="Leve"),CONCATENATE("R2C",'Mapa final'!$S$12),"")</f>
        <v/>
      </c>
      <c r="R6" s="39" t="str">
        <f>IF(AND('Mapa final'!$AD$12="Muy Alta",'Mapa final'!$AF$12="Leve"),CONCATENATE("R2C",'Mapa final'!$S$12),"")</f>
        <v/>
      </c>
      <c r="S6" s="39" t="str">
        <f>IF(AND('Mapa final'!$AD$12="Muy Alta",'Mapa final'!$AF$12="Leve"),CONCATENATE("R2C",'Mapa final'!$S$12),"")</f>
        <v/>
      </c>
      <c r="T6" s="39" t="str">
        <f>IF(AND('Mapa final'!$AD$12="Muy Alta",'Mapa final'!$AF$12="Leve"),CONCATENATE("R2C",'Mapa final'!$S$12),"")</f>
        <v/>
      </c>
      <c r="U6" s="40" t="str">
        <f>IF(AND('Mapa final'!$AD$12="Muy Alta",'Mapa final'!$AF$12="Leve"),CONCATENATE("R2C",'Mapa final'!$S$12),"")</f>
        <v/>
      </c>
      <c r="V6" s="38" t="str">
        <f>IF(AND('Mapa final'!$AD$12="Muy Alta",'Mapa final'!$AF$12="Leve"),CONCATENATE("R2C",'Mapa final'!$S$12),"")</f>
        <v/>
      </c>
      <c r="W6" s="39" t="str">
        <f>IF(AND('Mapa final'!$AD$12="Muy Alta",'Mapa final'!$AF$12="Leve"),CONCATENATE("R2C",'Mapa final'!$S$12),"")</f>
        <v/>
      </c>
      <c r="X6" s="39" t="str">
        <f>IF(AND('Mapa final'!$AD$12="Muy Alta",'Mapa final'!$AF$12="Leve"),CONCATENATE("R2C",'Mapa final'!$S$12),"")</f>
        <v/>
      </c>
      <c r="Y6" s="39" t="str">
        <f>IF(AND('Mapa final'!$AD$12="Muy Alta",'Mapa final'!$AF$12="Leve"),CONCATENATE("R2C",'Mapa final'!$S$12),"")</f>
        <v/>
      </c>
      <c r="Z6" s="39" t="str">
        <f>IF(AND('Mapa final'!$AD$12="Muy Alta",'Mapa final'!$AF$12="Leve"),CONCATENATE("R2C",'Mapa final'!$S$12),"")</f>
        <v/>
      </c>
      <c r="AA6" s="40" t="str">
        <f>IF(AND('Mapa final'!$AD$12="Muy Alta",'Mapa final'!$AF$12="Leve"),CONCATENATE("R2C",'Mapa final'!$S$12),"")</f>
        <v/>
      </c>
      <c r="AB6" s="38" t="str">
        <f>IF(AND('Mapa final'!$AD$12="Muy Alta",'Mapa final'!$AF$12="Leve"),CONCATENATE("R2C",'Mapa final'!$S$12),"")</f>
        <v/>
      </c>
      <c r="AC6" s="39" t="str">
        <f>IF(AND('Mapa final'!$AD$12="Muy Alta",'Mapa final'!$AF$12="Leve"),CONCATENATE("R2C",'Mapa final'!$S$12),"")</f>
        <v/>
      </c>
      <c r="AD6" s="39" t="str">
        <f>IF(AND('Mapa final'!$AD$12="Muy Alta",'Mapa final'!$AF$12="Leve"),CONCATENATE("R2C",'Mapa final'!$S$12),"")</f>
        <v/>
      </c>
      <c r="AE6" s="39" t="str">
        <f>IF(AND('Mapa final'!$AD$12="Muy Alta",'Mapa final'!$AF$12="Leve"),CONCATENATE("R2C",'Mapa final'!$S$12),"")</f>
        <v/>
      </c>
      <c r="AF6" s="39" t="str">
        <f>IF(AND('Mapa final'!$AD$12="Muy Alta",'Mapa final'!$AF$12="Leve"),CONCATENATE("R2C",'Mapa final'!$S$12),"")</f>
        <v/>
      </c>
      <c r="AG6" s="39" t="str">
        <f>IF(AND('Mapa final'!$AD$12="Muy Alta",'Mapa final'!$AF$12="Leve"),CONCATENATE("R2C",'Mapa final'!$S$12),"")</f>
        <v/>
      </c>
      <c r="AH6" s="41" t="str">
        <f>IF(AND('Mapa final'!$AD$12="Muy Alta",'Mapa final'!$AF$12="Catastrófico"),CONCATENATE("R2C",'Mapa final'!$S$12),"")</f>
        <v/>
      </c>
      <c r="AI6" s="42" t="str">
        <f>IF(AND('Mapa final'!$AD$12="Muy Alta",'Mapa final'!$AF$12="Catastrófico"),CONCATENATE("R2C",'Mapa final'!$S$12),"")</f>
        <v/>
      </c>
      <c r="AJ6" s="42" t="str">
        <f>IF(AND('Mapa final'!$AD$12="Muy Alta",'Mapa final'!$AF$12="Catastrófico"),CONCATENATE("R2C",'Mapa final'!$S$12),"")</f>
        <v/>
      </c>
      <c r="AK6" s="42" t="str">
        <f>IF(AND('Mapa final'!$AD$12="Muy Alta",'Mapa final'!$AF$12="Catastrófico"),CONCATENATE("R2C",'Mapa final'!$S$12),"")</f>
        <v/>
      </c>
      <c r="AL6" s="42" t="str">
        <f>IF(AND('Mapa final'!$AD$12="Muy Alta",'Mapa final'!$AF$12="Catastrófico"),CONCATENATE("R2C",'Mapa final'!$S$12),"")</f>
        <v/>
      </c>
      <c r="AM6" s="43" t="str">
        <f>IF(AND('Mapa final'!$AD$12="Muy Alta",'Mapa final'!$AF$12="Catastrófico"),CONCATENATE("R2C",'Mapa final'!$S$12),"")</f>
        <v/>
      </c>
      <c r="AN6" s="70"/>
      <c r="AO6" s="379" t="s">
        <v>78</v>
      </c>
      <c r="AP6" s="380"/>
      <c r="AQ6" s="380"/>
      <c r="AR6" s="380"/>
      <c r="AS6" s="380"/>
      <c r="AT6" s="381"/>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21"/>
      <c r="C7" s="321"/>
      <c r="D7" s="322"/>
      <c r="E7" s="362"/>
      <c r="F7" s="363"/>
      <c r="G7" s="363"/>
      <c r="H7" s="363"/>
      <c r="I7" s="363"/>
      <c r="J7" s="44" t="str">
        <f>IF(AND('Mapa final'!$AD$12="Muy Alta",'Mapa final'!$AF$12="Leve"),CONCATENATE("R2C",'Mapa final'!$S$12),"")</f>
        <v/>
      </c>
      <c r="K7" s="156" t="str">
        <f>IF(AND('Mapa final'!$AD$12="Muy Alta",'Mapa final'!$AF$12="Leve"),CONCATENATE("R2C",'Mapa final'!$S$12),"")</f>
        <v/>
      </c>
      <c r="L7" s="156" t="str">
        <f>IF(AND('Mapa final'!$AD$12="Muy Alta",'Mapa final'!$AF$12="Leve"),CONCATENATE("R2C",'Mapa final'!$S$12),"")</f>
        <v/>
      </c>
      <c r="M7" s="156" t="str">
        <f>IF(AND('Mapa final'!$AD$12="Muy Alta",'Mapa final'!$AF$12="Leve"),CONCATENATE("R2C",'Mapa final'!$S$12),"")</f>
        <v/>
      </c>
      <c r="N7" s="156" t="str">
        <f>IF(AND('Mapa final'!$AD$12="Muy Alta",'Mapa final'!$AF$12="Leve"),CONCATENATE("R2C",'Mapa final'!$S$12),"")</f>
        <v/>
      </c>
      <c r="O7" s="45" t="str">
        <f>IF(AND('Mapa final'!$AD$12="Muy Alta",'Mapa final'!$AF$12="Leve"),CONCATENATE("R2C",'Mapa final'!$S$12),"")</f>
        <v/>
      </c>
      <c r="P7" s="44" t="str">
        <f>IF(AND('Mapa final'!$AD$12="Muy Alta",'Mapa final'!$AF$12="Leve"),CONCATENATE("R2C",'Mapa final'!$S$12),"")</f>
        <v/>
      </c>
      <c r="Q7" s="156" t="str">
        <f>IF(AND('Mapa final'!$AD$12="Muy Alta",'Mapa final'!$AF$12="Leve"),CONCATENATE("R2C",'Mapa final'!$S$12),"")</f>
        <v/>
      </c>
      <c r="R7" s="156" t="str">
        <f>IF(AND('Mapa final'!$AD$12="Muy Alta",'Mapa final'!$AF$12="Leve"),CONCATENATE("R2C",'Mapa final'!$S$12),"")</f>
        <v/>
      </c>
      <c r="S7" s="156" t="str">
        <f>IF(AND('Mapa final'!$AD$12="Muy Alta",'Mapa final'!$AF$12="Leve"),CONCATENATE("R2C",'Mapa final'!$S$12),"")</f>
        <v/>
      </c>
      <c r="T7" s="156" t="str">
        <f>IF(AND('Mapa final'!$AD$12="Muy Alta",'Mapa final'!$AF$12="Leve"),CONCATENATE("R2C",'Mapa final'!$S$12),"")</f>
        <v/>
      </c>
      <c r="U7" s="45" t="str">
        <f>IF(AND('Mapa final'!$AD$12="Muy Alta",'Mapa final'!$AF$12="Leve"),CONCATENATE("R2C",'Mapa final'!$S$12),"")</f>
        <v/>
      </c>
      <c r="V7" s="44" t="str">
        <f>IF(AND('Mapa final'!$AD$12="Muy Alta",'Mapa final'!$AF$12="Leve"),CONCATENATE("R2C",'Mapa final'!$S$12),"")</f>
        <v/>
      </c>
      <c r="W7" s="156" t="str">
        <f>IF(AND('Mapa final'!$AD$12="Muy Alta",'Mapa final'!$AF$12="Leve"),CONCATENATE("R2C",'Mapa final'!$S$12),"")</f>
        <v/>
      </c>
      <c r="X7" s="156" t="str">
        <f>IF(AND('Mapa final'!$AD$12="Muy Alta",'Mapa final'!$AF$12="Leve"),CONCATENATE("R2C",'Mapa final'!$S$12),"")</f>
        <v/>
      </c>
      <c r="Y7" s="156" t="str">
        <f>IF(AND('Mapa final'!$AD$12="Muy Alta",'Mapa final'!$AF$12="Leve"),CONCATENATE("R2C",'Mapa final'!$S$12),"")</f>
        <v/>
      </c>
      <c r="Z7" s="156" t="str">
        <f>IF(AND('Mapa final'!$AD$12="Muy Alta",'Mapa final'!$AF$12="Leve"),CONCATENATE("R2C",'Mapa final'!$S$12),"")</f>
        <v/>
      </c>
      <c r="AA7" s="45" t="str">
        <f>IF(AND('Mapa final'!$AD$12="Muy Alta",'Mapa final'!$AF$12="Leve"),CONCATENATE("R2C",'Mapa final'!$S$12),"")</f>
        <v/>
      </c>
      <c r="AB7" s="44" t="str">
        <f>IF(AND('Mapa final'!$AD$12="Muy Alta",'Mapa final'!$AF$12="Leve"),CONCATENATE("R2C",'Mapa final'!$S$12),"")</f>
        <v/>
      </c>
      <c r="AC7" s="156" t="str">
        <f>IF(AND('Mapa final'!$AD$12="Muy Alta",'Mapa final'!$AF$12="Leve"),CONCATENATE("R2C",'Mapa final'!$S$12),"")</f>
        <v/>
      </c>
      <c r="AD7" s="156" t="str">
        <f>IF(AND('Mapa final'!$AD$12="Muy Alta",'Mapa final'!$AF$12="Leve"),CONCATENATE("R2C",'Mapa final'!$S$12),"")</f>
        <v/>
      </c>
      <c r="AE7" s="156" t="str">
        <f>IF(AND('Mapa final'!$AD$12="Muy Alta",'Mapa final'!$AF$12="Leve"),CONCATENATE("R2C",'Mapa final'!$S$12),"")</f>
        <v/>
      </c>
      <c r="AF7" s="156" t="str">
        <f>IF(AND('Mapa final'!$AD$12="Muy Alta",'Mapa final'!$AF$12="Leve"),CONCATENATE("R2C",'Mapa final'!$S$12),"")</f>
        <v/>
      </c>
      <c r="AG7" s="156" t="str">
        <f>IF(AND('Mapa final'!$AD$12="Muy Alta",'Mapa final'!$AF$12="Leve"),CONCATENATE("R2C",'Mapa final'!$S$12),"")</f>
        <v/>
      </c>
      <c r="AH7" s="46" t="str">
        <f>IF(AND('Mapa final'!$AD$12="Muy Alta",'Mapa final'!$AF$12="Catastrófico"),CONCATENATE("R2C",'Mapa final'!$S$12),"")</f>
        <v/>
      </c>
      <c r="AI7" s="158" t="str">
        <f>IF(AND('Mapa final'!$AD$12="Muy Alta",'Mapa final'!$AF$12="Catastrófico"),CONCATENATE("R2C",'Mapa final'!$S$12),"")</f>
        <v/>
      </c>
      <c r="AJ7" s="158" t="str">
        <f>IF(AND('Mapa final'!$AD$12="Muy Alta",'Mapa final'!$AF$12="Catastrófico"),CONCATENATE("R2C",'Mapa final'!$S$12),"")</f>
        <v/>
      </c>
      <c r="AK7" s="158" t="str">
        <f>IF(AND('Mapa final'!$AD$12="Muy Alta",'Mapa final'!$AF$12="Catastrófico"),CONCATENATE("R2C",'Mapa final'!$S$12),"")</f>
        <v/>
      </c>
      <c r="AL7" s="158" t="str">
        <f>IF(AND('Mapa final'!$AD$12="Muy Alta",'Mapa final'!$AF$12="Catastrófico"),CONCATENATE("R2C",'Mapa final'!$S$12),"")</f>
        <v/>
      </c>
      <c r="AM7" s="47" t="str">
        <f>IF(AND('Mapa final'!$AD$12="Muy Alta",'Mapa final'!$AF$12="Catastrófico"),CONCATENATE("R2C",'Mapa final'!$S$12),"")</f>
        <v/>
      </c>
      <c r="AN7" s="70"/>
      <c r="AO7" s="382"/>
      <c r="AP7" s="383"/>
      <c r="AQ7" s="383"/>
      <c r="AR7" s="383"/>
      <c r="AS7" s="383"/>
      <c r="AT7" s="384"/>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21"/>
      <c r="C8" s="321"/>
      <c r="D8" s="322"/>
      <c r="E8" s="362"/>
      <c r="F8" s="363"/>
      <c r="G8" s="363"/>
      <c r="H8" s="363"/>
      <c r="I8" s="363"/>
      <c r="J8" s="44" t="str">
        <f>IF(AND('Mapa final'!$AD$12="Muy Alta",'Mapa final'!$AF$12="Leve"),CONCATENATE("R2C",'Mapa final'!$S$12),"")</f>
        <v/>
      </c>
      <c r="K8" s="156" t="str">
        <f>IF(AND('Mapa final'!$AD$12="Muy Alta",'Mapa final'!$AF$12="Leve"),CONCATENATE("R2C",'Mapa final'!$S$12),"")</f>
        <v/>
      </c>
      <c r="L8" s="156" t="str">
        <f>IF(AND('Mapa final'!$AD$12="Muy Alta",'Mapa final'!$AF$12="Leve"),CONCATENATE("R2C",'Mapa final'!$S$12),"")</f>
        <v/>
      </c>
      <c r="M8" s="156" t="str">
        <f>IF(AND('Mapa final'!$AD$12="Muy Alta",'Mapa final'!$AF$12="Leve"),CONCATENATE("R2C",'Mapa final'!$S$12),"")</f>
        <v/>
      </c>
      <c r="N8" s="156" t="str">
        <f>IF(AND('Mapa final'!$AD$12="Muy Alta",'Mapa final'!$AF$12="Leve"),CONCATENATE("R2C",'Mapa final'!$S$12),"")</f>
        <v/>
      </c>
      <c r="O8" s="45" t="str">
        <f>IF(AND('Mapa final'!$AD$12="Muy Alta",'Mapa final'!$AF$12="Leve"),CONCATENATE("R2C",'Mapa final'!$S$12),"")</f>
        <v/>
      </c>
      <c r="P8" s="44" t="str">
        <f>IF(AND('Mapa final'!$AD$12="Muy Alta",'Mapa final'!$AF$12="Leve"),CONCATENATE("R2C",'Mapa final'!$S$12),"")</f>
        <v/>
      </c>
      <c r="Q8" s="156" t="str">
        <f>IF(AND('Mapa final'!$AD$12="Muy Alta",'Mapa final'!$AF$12="Leve"),CONCATENATE("R2C",'Mapa final'!$S$12),"")</f>
        <v/>
      </c>
      <c r="R8" s="156" t="str">
        <f>IF(AND('Mapa final'!$AD$12="Muy Alta",'Mapa final'!$AF$12="Leve"),CONCATENATE("R2C",'Mapa final'!$S$12),"")</f>
        <v/>
      </c>
      <c r="S8" s="156" t="str">
        <f>IF(AND('Mapa final'!$AD$12="Muy Alta",'Mapa final'!$AF$12="Leve"),CONCATENATE("R2C",'Mapa final'!$S$12),"")</f>
        <v/>
      </c>
      <c r="T8" s="156" t="str">
        <f>IF(AND('Mapa final'!$AD$12="Muy Alta",'Mapa final'!$AF$12="Leve"),CONCATENATE("R2C",'Mapa final'!$S$12),"")</f>
        <v/>
      </c>
      <c r="U8" s="45" t="str">
        <f>IF(AND('Mapa final'!$AD$12="Muy Alta",'Mapa final'!$AF$12="Leve"),CONCATENATE("R2C",'Mapa final'!$S$12),"")</f>
        <v/>
      </c>
      <c r="V8" s="44" t="str">
        <f>IF(AND('Mapa final'!$AD$12="Muy Alta",'Mapa final'!$AF$12="Leve"),CONCATENATE("R2C",'Mapa final'!$S$12),"")</f>
        <v/>
      </c>
      <c r="W8" s="156" t="str">
        <f>IF(AND('Mapa final'!$AD$12="Muy Alta",'Mapa final'!$AF$12="Leve"),CONCATENATE("R2C",'Mapa final'!$S$12),"")</f>
        <v/>
      </c>
      <c r="X8" s="156" t="str">
        <f>IF(AND('Mapa final'!$AD$12="Muy Alta",'Mapa final'!$AF$12="Leve"),CONCATENATE("R2C",'Mapa final'!$S$12),"")</f>
        <v/>
      </c>
      <c r="Y8" s="156" t="str">
        <f>IF(AND('Mapa final'!$AD$12="Muy Alta",'Mapa final'!$AF$12="Leve"),CONCATENATE("R2C",'Mapa final'!$S$12),"")</f>
        <v/>
      </c>
      <c r="Z8" s="156" t="str">
        <f>IF(AND('Mapa final'!$AD$12="Muy Alta",'Mapa final'!$AF$12="Leve"),CONCATENATE("R2C",'Mapa final'!$S$12),"")</f>
        <v/>
      </c>
      <c r="AA8" s="45" t="str">
        <f>IF(AND('Mapa final'!$AD$12="Muy Alta",'Mapa final'!$AF$12="Leve"),CONCATENATE("R2C",'Mapa final'!$S$12),"")</f>
        <v/>
      </c>
      <c r="AB8" s="44" t="str">
        <f>IF(AND('Mapa final'!$AD$12="Muy Alta",'Mapa final'!$AF$12="Leve"),CONCATENATE("R2C",'Mapa final'!$S$12),"")</f>
        <v/>
      </c>
      <c r="AC8" s="156" t="str">
        <f>IF(AND('Mapa final'!$AD$12="Muy Alta",'Mapa final'!$AF$12="Leve"),CONCATENATE("R2C",'Mapa final'!$S$12),"")</f>
        <v/>
      </c>
      <c r="AD8" s="156" t="str">
        <f>IF(AND('Mapa final'!$AD$12="Muy Alta",'Mapa final'!$AF$12="Leve"),CONCATENATE("R2C",'Mapa final'!$S$12),"")</f>
        <v/>
      </c>
      <c r="AE8" s="156" t="str">
        <f>IF(AND('Mapa final'!$AD$12="Muy Alta",'Mapa final'!$AF$12="Leve"),CONCATENATE("R2C",'Mapa final'!$S$12),"")</f>
        <v/>
      </c>
      <c r="AF8" s="156" t="str">
        <f>IF(AND('Mapa final'!$AD$12="Muy Alta",'Mapa final'!$AF$12="Leve"),CONCATENATE("R2C",'Mapa final'!$S$12),"")</f>
        <v/>
      </c>
      <c r="AG8" s="156" t="str">
        <f>IF(AND('Mapa final'!$AD$12="Muy Alta",'Mapa final'!$AF$12="Leve"),CONCATENATE("R2C",'Mapa final'!$S$12),"")</f>
        <v/>
      </c>
      <c r="AH8" s="46" t="str">
        <f>IF(AND('Mapa final'!$AD$12="Muy Alta",'Mapa final'!$AF$12="Catastrófico"),CONCATENATE("R2C",'Mapa final'!$S$12),"")</f>
        <v/>
      </c>
      <c r="AI8" s="158" t="str">
        <f>IF(AND('Mapa final'!$AD$12="Muy Alta",'Mapa final'!$AF$12="Catastrófico"),CONCATENATE("R2C",'Mapa final'!$S$12),"")</f>
        <v/>
      </c>
      <c r="AJ8" s="158" t="str">
        <f>IF(AND('Mapa final'!$AD$12="Muy Alta",'Mapa final'!$AF$12="Catastrófico"),CONCATENATE("R2C",'Mapa final'!$S$12),"")</f>
        <v/>
      </c>
      <c r="AK8" s="158" t="str">
        <f>IF(AND('Mapa final'!$AD$12="Muy Alta",'Mapa final'!$AF$12="Catastrófico"),CONCATENATE("R2C",'Mapa final'!$S$12),"")</f>
        <v/>
      </c>
      <c r="AL8" s="158" t="str">
        <f>IF(AND('Mapa final'!$AD$12="Muy Alta",'Mapa final'!$AF$12="Catastrófico"),CONCATENATE("R2C",'Mapa final'!$S$12),"")</f>
        <v/>
      </c>
      <c r="AM8" s="47" t="str">
        <f>IF(AND('Mapa final'!$AD$12="Muy Alta",'Mapa final'!$AF$12="Catastrófico"),CONCATENATE("R2C",'Mapa final'!$S$12),"")</f>
        <v/>
      </c>
      <c r="AN8" s="70"/>
      <c r="AO8" s="382"/>
      <c r="AP8" s="383"/>
      <c r="AQ8" s="383"/>
      <c r="AR8" s="383"/>
      <c r="AS8" s="383"/>
      <c r="AT8" s="384"/>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21"/>
      <c r="C9" s="321"/>
      <c r="D9" s="322"/>
      <c r="E9" s="362"/>
      <c r="F9" s="363"/>
      <c r="G9" s="363"/>
      <c r="H9" s="363"/>
      <c r="I9" s="363"/>
      <c r="J9" s="44" t="str">
        <f>IF(AND('Mapa final'!$AD$12="Muy Alta",'Mapa final'!$AF$12="Leve"),CONCATENATE("R2C",'Mapa final'!$S$12),"")</f>
        <v/>
      </c>
      <c r="K9" s="156" t="str">
        <f>IF(AND('Mapa final'!$AD$12="Muy Alta",'Mapa final'!$AF$12="Leve"),CONCATENATE("R2C",'Mapa final'!$S$12),"")</f>
        <v/>
      </c>
      <c r="L9" s="156" t="str">
        <f>IF(AND('Mapa final'!$AD$12="Muy Alta",'Mapa final'!$AF$12="Leve"),CONCATENATE("R2C",'Mapa final'!$S$12),"")</f>
        <v/>
      </c>
      <c r="M9" s="156" t="str">
        <f>IF(AND('Mapa final'!$AD$12="Muy Alta",'Mapa final'!$AF$12="Leve"),CONCATENATE("R2C",'Mapa final'!$S$12),"")</f>
        <v/>
      </c>
      <c r="N9" s="156" t="str">
        <f>IF(AND('Mapa final'!$AD$12="Muy Alta",'Mapa final'!$AF$12="Leve"),CONCATENATE("R2C",'Mapa final'!$S$12),"")</f>
        <v/>
      </c>
      <c r="O9" s="45" t="str">
        <f>IF(AND('Mapa final'!$AD$12="Muy Alta",'Mapa final'!$AF$12="Leve"),CONCATENATE("R2C",'Mapa final'!$S$12),"")</f>
        <v/>
      </c>
      <c r="P9" s="44" t="str">
        <f>IF(AND('Mapa final'!$AD$12="Muy Alta",'Mapa final'!$AF$12="Leve"),CONCATENATE("R2C",'Mapa final'!$S$12),"")</f>
        <v/>
      </c>
      <c r="Q9" s="156" t="str">
        <f>IF(AND('Mapa final'!$AD$12="Muy Alta",'Mapa final'!$AF$12="Leve"),CONCATENATE("R2C",'Mapa final'!$S$12),"")</f>
        <v/>
      </c>
      <c r="R9" s="156" t="str">
        <f>IF(AND('Mapa final'!$AD$12="Muy Alta",'Mapa final'!$AF$12="Leve"),CONCATENATE("R2C",'Mapa final'!$S$12),"")</f>
        <v/>
      </c>
      <c r="S9" s="156" t="str">
        <f>IF(AND('Mapa final'!$AD$12="Muy Alta",'Mapa final'!$AF$12="Leve"),CONCATENATE("R2C",'Mapa final'!$S$12),"")</f>
        <v/>
      </c>
      <c r="T9" s="156" t="str">
        <f>IF(AND('Mapa final'!$AD$12="Muy Alta",'Mapa final'!$AF$12="Leve"),CONCATENATE("R2C",'Mapa final'!$S$12),"")</f>
        <v/>
      </c>
      <c r="U9" s="45" t="str">
        <f>IF(AND('Mapa final'!$AD$12="Muy Alta",'Mapa final'!$AF$12="Leve"),CONCATENATE("R2C",'Mapa final'!$S$12),"")</f>
        <v/>
      </c>
      <c r="V9" s="44" t="str">
        <f>IF(AND('Mapa final'!$AD$12="Muy Alta",'Mapa final'!$AF$12="Leve"),CONCATENATE("R2C",'Mapa final'!$S$12),"")</f>
        <v/>
      </c>
      <c r="W9" s="156" t="str">
        <f>IF(AND('Mapa final'!$AD$12="Muy Alta",'Mapa final'!$AF$12="Leve"),CONCATENATE("R2C",'Mapa final'!$S$12),"")</f>
        <v/>
      </c>
      <c r="X9" s="156" t="str">
        <f>IF(AND('Mapa final'!$AD$12="Muy Alta",'Mapa final'!$AF$12="Leve"),CONCATENATE("R2C",'Mapa final'!$S$12),"")</f>
        <v/>
      </c>
      <c r="Y9" s="156" t="str">
        <f>IF(AND('Mapa final'!$AD$12="Muy Alta",'Mapa final'!$AF$12="Leve"),CONCATENATE("R2C",'Mapa final'!$S$12),"")</f>
        <v/>
      </c>
      <c r="Z9" s="156" t="str">
        <f>IF(AND('Mapa final'!$AD$12="Muy Alta",'Mapa final'!$AF$12="Leve"),CONCATENATE("R2C",'Mapa final'!$S$12),"")</f>
        <v/>
      </c>
      <c r="AA9" s="45" t="str">
        <f>IF(AND('Mapa final'!$AD$12="Muy Alta",'Mapa final'!$AF$12="Leve"),CONCATENATE("R2C",'Mapa final'!$S$12),"")</f>
        <v/>
      </c>
      <c r="AB9" s="44" t="str">
        <f>IF(AND('Mapa final'!$AD$12="Muy Alta",'Mapa final'!$AF$12="Leve"),CONCATENATE("R2C",'Mapa final'!$S$12),"")</f>
        <v/>
      </c>
      <c r="AC9" s="156" t="str">
        <f>IF(AND('Mapa final'!$AD$12="Muy Alta",'Mapa final'!$AF$12="Leve"),CONCATENATE("R2C",'Mapa final'!$S$12),"")</f>
        <v/>
      </c>
      <c r="AD9" s="156" t="str">
        <f>IF(AND('Mapa final'!$AD$12="Muy Alta",'Mapa final'!$AF$12="Leve"),CONCATENATE("R2C",'Mapa final'!$S$12),"")</f>
        <v/>
      </c>
      <c r="AE9" s="156" t="str">
        <f>IF(AND('Mapa final'!$AD$12="Muy Alta",'Mapa final'!$AF$12="Leve"),CONCATENATE("R2C",'Mapa final'!$S$12),"")</f>
        <v/>
      </c>
      <c r="AF9" s="156" t="str">
        <f>IF(AND('Mapa final'!$AD$12="Muy Alta",'Mapa final'!$AF$12="Leve"),CONCATENATE("R2C",'Mapa final'!$S$12),"")</f>
        <v/>
      </c>
      <c r="AG9" s="156" t="str">
        <f>IF(AND('Mapa final'!$AD$12="Muy Alta",'Mapa final'!$AF$12="Leve"),CONCATENATE("R2C",'Mapa final'!$S$12),"")</f>
        <v/>
      </c>
      <c r="AH9" s="46" t="str">
        <f>IF(AND('Mapa final'!$AD$12="Muy Alta",'Mapa final'!$AF$12="Catastrófico"),CONCATENATE("R2C",'Mapa final'!$S$12),"")</f>
        <v/>
      </c>
      <c r="AI9" s="158" t="str">
        <f>IF(AND('Mapa final'!$AD$12="Muy Alta",'Mapa final'!$AF$12="Catastrófico"),CONCATENATE("R2C",'Mapa final'!$S$12),"")</f>
        <v/>
      </c>
      <c r="AJ9" s="158" t="str">
        <f>IF(AND('Mapa final'!$AD$12="Muy Alta",'Mapa final'!$AF$12="Catastrófico"),CONCATENATE("R2C",'Mapa final'!$S$12),"")</f>
        <v/>
      </c>
      <c r="AK9" s="158" t="str">
        <f>IF(AND('Mapa final'!$AD$12="Muy Alta",'Mapa final'!$AF$12="Catastrófico"),CONCATENATE("R2C",'Mapa final'!$S$12),"")</f>
        <v/>
      </c>
      <c r="AL9" s="158" t="str">
        <f>IF(AND('Mapa final'!$AD$12="Muy Alta",'Mapa final'!$AF$12="Catastrófico"),CONCATENATE("R2C",'Mapa final'!$S$12),"")</f>
        <v/>
      </c>
      <c r="AM9" s="47" t="str">
        <f>IF(AND('Mapa final'!$AD$12="Muy Alta",'Mapa final'!$AF$12="Catastrófico"),CONCATENATE("R2C",'Mapa final'!$S$12),"")</f>
        <v/>
      </c>
      <c r="AN9" s="70"/>
      <c r="AO9" s="382"/>
      <c r="AP9" s="383"/>
      <c r="AQ9" s="383"/>
      <c r="AR9" s="383"/>
      <c r="AS9" s="383"/>
      <c r="AT9" s="384"/>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21"/>
      <c r="C10" s="321"/>
      <c r="D10" s="322"/>
      <c r="E10" s="362"/>
      <c r="F10" s="363"/>
      <c r="G10" s="363"/>
      <c r="H10" s="363"/>
      <c r="I10" s="363"/>
      <c r="J10" s="44" t="str">
        <f>IF(AND('Mapa final'!$AD$12="Muy Alta",'Mapa final'!$AF$12="Leve"),CONCATENATE("R2C",'Mapa final'!$S$12),"")</f>
        <v/>
      </c>
      <c r="K10" s="156" t="str">
        <f>IF(AND('Mapa final'!$AD$12="Muy Alta",'Mapa final'!$AF$12="Leve"),CONCATENATE("R2C",'Mapa final'!$S$12),"")</f>
        <v/>
      </c>
      <c r="L10" s="156" t="str">
        <f>IF(AND('Mapa final'!$AD$12="Muy Alta",'Mapa final'!$AF$12="Leve"),CONCATENATE("R2C",'Mapa final'!$S$12),"")</f>
        <v/>
      </c>
      <c r="M10" s="156" t="str">
        <f>IF(AND('Mapa final'!$AD$12="Muy Alta",'Mapa final'!$AF$12="Leve"),CONCATENATE("R2C",'Mapa final'!$S$12),"")</f>
        <v/>
      </c>
      <c r="N10" s="156" t="str">
        <f>IF(AND('Mapa final'!$AD$12="Muy Alta",'Mapa final'!$AF$12="Leve"),CONCATENATE("R2C",'Mapa final'!$S$12),"")</f>
        <v/>
      </c>
      <c r="O10" s="45" t="str">
        <f>IF(AND('Mapa final'!$AD$12="Muy Alta",'Mapa final'!$AF$12="Leve"),CONCATENATE("R2C",'Mapa final'!$S$12),"")</f>
        <v/>
      </c>
      <c r="P10" s="44" t="str">
        <f>IF(AND('Mapa final'!$AD$12="Muy Alta",'Mapa final'!$AF$12="Leve"),CONCATENATE("R2C",'Mapa final'!$S$12),"")</f>
        <v/>
      </c>
      <c r="Q10" s="156" t="str">
        <f>IF(AND('Mapa final'!$AD$12="Muy Alta",'Mapa final'!$AF$12="Leve"),CONCATENATE("R2C",'Mapa final'!$S$12),"")</f>
        <v/>
      </c>
      <c r="R10" s="156" t="str">
        <f>IF(AND('Mapa final'!$AD$12="Muy Alta",'Mapa final'!$AF$12="Leve"),CONCATENATE("R2C",'Mapa final'!$S$12),"")</f>
        <v/>
      </c>
      <c r="S10" s="156" t="str">
        <f>IF(AND('Mapa final'!$AD$12="Muy Alta",'Mapa final'!$AF$12="Leve"),CONCATENATE("R2C",'Mapa final'!$S$12),"")</f>
        <v/>
      </c>
      <c r="T10" s="156" t="str">
        <f>IF(AND('Mapa final'!$AD$12="Muy Alta",'Mapa final'!$AF$12="Leve"),CONCATENATE("R2C",'Mapa final'!$S$12),"")</f>
        <v/>
      </c>
      <c r="U10" s="45" t="str">
        <f>IF(AND('Mapa final'!$AD$12="Muy Alta",'Mapa final'!$AF$12="Leve"),CONCATENATE("R2C",'Mapa final'!$S$12),"")</f>
        <v/>
      </c>
      <c r="V10" s="44" t="str">
        <f>IF(AND('Mapa final'!$AD$12="Muy Alta",'Mapa final'!$AF$12="Leve"),CONCATENATE("R2C",'Mapa final'!$S$12),"")</f>
        <v/>
      </c>
      <c r="W10" s="156" t="str">
        <f>IF(AND('Mapa final'!$AD$12="Muy Alta",'Mapa final'!$AF$12="Leve"),CONCATENATE("R2C",'Mapa final'!$S$12),"")</f>
        <v/>
      </c>
      <c r="X10" s="156" t="str">
        <f>IF(AND('Mapa final'!$AD$12="Muy Alta",'Mapa final'!$AF$12="Leve"),CONCATENATE("R2C",'Mapa final'!$S$12),"")</f>
        <v/>
      </c>
      <c r="Y10" s="156" t="str">
        <f>IF(AND('Mapa final'!$AD$12="Muy Alta",'Mapa final'!$AF$12="Leve"),CONCATENATE("R2C",'Mapa final'!$S$12),"")</f>
        <v/>
      </c>
      <c r="Z10" s="156" t="str">
        <f>IF(AND('Mapa final'!$AD$12="Muy Alta",'Mapa final'!$AF$12="Leve"),CONCATENATE("R2C",'Mapa final'!$S$12),"")</f>
        <v/>
      </c>
      <c r="AA10" s="45" t="str">
        <f>IF(AND('Mapa final'!$AD$12="Muy Alta",'Mapa final'!$AF$12="Leve"),CONCATENATE("R2C",'Mapa final'!$S$12),"")</f>
        <v/>
      </c>
      <c r="AB10" s="44" t="str">
        <f>IF(AND('Mapa final'!$AD$12="Muy Alta",'Mapa final'!$AF$12="Leve"),CONCATENATE("R2C",'Mapa final'!$S$12),"")</f>
        <v/>
      </c>
      <c r="AC10" s="156" t="str">
        <f>IF(AND('Mapa final'!$AD$12="Muy Alta",'Mapa final'!$AF$12="Leve"),CONCATENATE("R2C",'Mapa final'!$S$12),"")</f>
        <v/>
      </c>
      <c r="AD10" s="156" t="str">
        <f>IF(AND('Mapa final'!$AD$12="Muy Alta",'Mapa final'!$AF$12="Leve"),CONCATENATE("R2C",'Mapa final'!$S$12),"")</f>
        <v/>
      </c>
      <c r="AE10" s="156" t="str">
        <f>IF(AND('Mapa final'!$AD$12="Muy Alta",'Mapa final'!$AF$12="Leve"),CONCATENATE("R2C",'Mapa final'!$S$12),"")</f>
        <v/>
      </c>
      <c r="AF10" s="156" t="str">
        <f>IF(AND('Mapa final'!$AD$12="Muy Alta",'Mapa final'!$AF$12="Leve"),CONCATENATE("R2C",'Mapa final'!$S$12),"")</f>
        <v/>
      </c>
      <c r="AG10" s="156" t="str">
        <f>IF(AND('Mapa final'!$AD$12="Muy Alta",'Mapa final'!$AF$12="Leve"),CONCATENATE("R2C",'Mapa final'!$S$12),"")</f>
        <v/>
      </c>
      <c r="AH10" s="46" t="str">
        <f>IF(AND('Mapa final'!$AD$12="Muy Alta",'Mapa final'!$AF$12="Catastrófico"),CONCATENATE("R2C",'Mapa final'!$S$12),"")</f>
        <v/>
      </c>
      <c r="AI10" s="158" t="str">
        <f>IF(AND('Mapa final'!$AD$12="Muy Alta",'Mapa final'!$AF$12="Catastrófico"),CONCATENATE("R2C",'Mapa final'!$S$12),"")</f>
        <v/>
      </c>
      <c r="AJ10" s="158" t="str">
        <f>IF(AND('Mapa final'!$AD$12="Muy Alta",'Mapa final'!$AF$12="Catastrófico"),CONCATENATE("R2C",'Mapa final'!$S$12),"")</f>
        <v/>
      </c>
      <c r="AK10" s="158" t="str">
        <f>IF(AND('Mapa final'!$AD$12="Muy Alta",'Mapa final'!$AF$12="Catastrófico"),CONCATENATE("R2C",'Mapa final'!$S$12),"")</f>
        <v/>
      </c>
      <c r="AL10" s="158" t="str">
        <f>IF(AND('Mapa final'!$AD$12="Muy Alta",'Mapa final'!$AF$12="Catastrófico"),CONCATENATE("R2C",'Mapa final'!$S$12),"")</f>
        <v/>
      </c>
      <c r="AM10" s="47" t="str">
        <f>IF(AND('Mapa final'!$AD$12="Muy Alta",'Mapa final'!$AF$12="Catastrófico"),CONCATENATE("R2C",'Mapa final'!$S$12),"")</f>
        <v/>
      </c>
      <c r="AN10" s="70"/>
      <c r="AO10" s="382"/>
      <c r="AP10" s="383"/>
      <c r="AQ10" s="383"/>
      <c r="AR10" s="383"/>
      <c r="AS10" s="383"/>
      <c r="AT10" s="384"/>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21"/>
      <c r="C11" s="321"/>
      <c r="D11" s="322"/>
      <c r="E11" s="362"/>
      <c r="F11" s="363"/>
      <c r="G11" s="363"/>
      <c r="H11" s="363"/>
      <c r="I11" s="363"/>
      <c r="J11" s="44" t="str">
        <f>IF(AND('Mapa final'!$AD$12="Muy Alta",'Mapa final'!$AF$12="Leve"),CONCATENATE("R2C",'Mapa final'!$S$12),"")</f>
        <v/>
      </c>
      <c r="K11" s="156" t="str">
        <f>IF(AND('Mapa final'!$AD$12="Muy Alta",'Mapa final'!$AF$12="Leve"),CONCATENATE("R2C",'Mapa final'!$S$12),"")</f>
        <v/>
      </c>
      <c r="L11" s="156" t="str">
        <f>IF(AND('Mapa final'!$AD$12="Muy Alta",'Mapa final'!$AF$12="Leve"),CONCATENATE("R2C",'Mapa final'!$S$12),"")</f>
        <v/>
      </c>
      <c r="M11" s="156" t="str">
        <f>IF(AND('Mapa final'!$AD$12="Muy Alta",'Mapa final'!$AF$12="Leve"),CONCATENATE("R2C",'Mapa final'!$S$12),"")</f>
        <v/>
      </c>
      <c r="N11" s="156" t="str">
        <f>IF(AND('Mapa final'!$AD$12="Muy Alta",'Mapa final'!$AF$12="Leve"),CONCATENATE("R2C",'Mapa final'!$S$12),"")</f>
        <v/>
      </c>
      <c r="O11" s="45" t="str">
        <f>IF(AND('Mapa final'!$AD$12="Muy Alta",'Mapa final'!$AF$12="Leve"),CONCATENATE("R2C",'Mapa final'!$S$12),"")</f>
        <v/>
      </c>
      <c r="P11" s="44" t="str">
        <f>IF(AND('Mapa final'!$AD$12="Muy Alta",'Mapa final'!$AF$12="Leve"),CONCATENATE("R2C",'Mapa final'!$S$12),"")</f>
        <v/>
      </c>
      <c r="Q11" s="156" t="str">
        <f>IF(AND('Mapa final'!$AD$12="Muy Alta",'Mapa final'!$AF$12="Leve"),CONCATENATE("R2C",'Mapa final'!$S$12),"")</f>
        <v/>
      </c>
      <c r="R11" s="156" t="str">
        <f>IF(AND('Mapa final'!$AD$12="Muy Alta",'Mapa final'!$AF$12="Leve"),CONCATENATE("R2C",'Mapa final'!$S$12),"")</f>
        <v/>
      </c>
      <c r="S11" s="156" t="str">
        <f>IF(AND('Mapa final'!$AD$12="Muy Alta",'Mapa final'!$AF$12="Leve"),CONCATENATE("R2C",'Mapa final'!$S$12),"")</f>
        <v/>
      </c>
      <c r="T11" s="156" t="str">
        <f>IF(AND('Mapa final'!$AD$12="Muy Alta",'Mapa final'!$AF$12="Leve"),CONCATENATE("R2C",'Mapa final'!$S$12),"")</f>
        <v/>
      </c>
      <c r="U11" s="45" t="str">
        <f>IF(AND('Mapa final'!$AD$12="Muy Alta",'Mapa final'!$AF$12="Leve"),CONCATENATE("R2C",'Mapa final'!$S$12),"")</f>
        <v/>
      </c>
      <c r="V11" s="44" t="str">
        <f>IF(AND('Mapa final'!$AD$12="Muy Alta",'Mapa final'!$AF$12="Leve"),CONCATENATE("R2C",'Mapa final'!$S$12),"")</f>
        <v/>
      </c>
      <c r="W11" s="156" t="str">
        <f>IF(AND('Mapa final'!$AD$12="Muy Alta",'Mapa final'!$AF$12="Leve"),CONCATENATE("R2C",'Mapa final'!$S$12),"")</f>
        <v/>
      </c>
      <c r="X11" s="156" t="str">
        <f>IF(AND('Mapa final'!$AD$12="Muy Alta",'Mapa final'!$AF$12="Leve"),CONCATENATE("R2C",'Mapa final'!$S$12),"")</f>
        <v/>
      </c>
      <c r="Y11" s="156" t="str">
        <f>IF(AND('Mapa final'!$AD$12="Muy Alta",'Mapa final'!$AF$12="Leve"),CONCATENATE("R2C",'Mapa final'!$S$12),"")</f>
        <v/>
      </c>
      <c r="Z11" s="156" t="str">
        <f>IF(AND('Mapa final'!$AD$12="Muy Alta",'Mapa final'!$AF$12="Leve"),CONCATENATE("R2C",'Mapa final'!$S$12),"")</f>
        <v/>
      </c>
      <c r="AA11" s="45" t="str">
        <f>IF(AND('Mapa final'!$AD$12="Muy Alta",'Mapa final'!$AF$12="Leve"),CONCATENATE("R2C",'Mapa final'!$S$12),"")</f>
        <v/>
      </c>
      <c r="AB11" s="44" t="str">
        <f>IF(AND('Mapa final'!$AD$12="Muy Alta",'Mapa final'!$AF$12="Leve"),CONCATENATE("R2C",'Mapa final'!$S$12),"")</f>
        <v/>
      </c>
      <c r="AC11" s="156" t="str">
        <f>IF(AND('Mapa final'!$AD$12="Muy Alta",'Mapa final'!$AF$12="Leve"),CONCATENATE("R2C",'Mapa final'!$S$12),"")</f>
        <v/>
      </c>
      <c r="AD11" s="156" t="str">
        <f>IF(AND('Mapa final'!$AD$12="Muy Alta",'Mapa final'!$AF$12="Leve"),CONCATENATE("R2C",'Mapa final'!$S$12),"")</f>
        <v/>
      </c>
      <c r="AE11" s="156" t="str">
        <f>IF(AND('Mapa final'!$AD$12="Muy Alta",'Mapa final'!$AF$12="Leve"),CONCATENATE("R2C",'Mapa final'!$S$12),"")</f>
        <v/>
      </c>
      <c r="AF11" s="156" t="str">
        <f>IF(AND('Mapa final'!$AD$12="Muy Alta",'Mapa final'!$AF$12="Leve"),CONCATENATE("R2C",'Mapa final'!$S$12),"")</f>
        <v/>
      </c>
      <c r="AG11" s="156" t="str">
        <f>IF(AND('Mapa final'!$AD$12="Muy Alta",'Mapa final'!$AF$12="Leve"),CONCATENATE("R2C",'Mapa final'!$S$12),"")</f>
        <v/>
      </c>
      <c r="AH11" s="46" t="str">
        <f>IF(AND('Mapa final'!$AD$12="Muy Alta",'Mapa final'!$AF$12="Catastrófico"),CONCATENATE("R2C",'Mapa final'!$S$12),"")</f>
        <v/>
      </c>
      <c r="AI11" s="158" t="str">
        <f>IF(AND('Mapa final'!$AD$12="Muy Alta",'Mapa final'!$AF$12="Catastrófico"),CONCATENATE("R2C",'Mapa final'!$S$12),"")</f>
        <v/>
      </c>
      <c r="AJ11" s="158" t="str">
        <f>IF(AND('Mapa final'!$AD$12="Muy Alta",'Mapa final'!$AF$12="Catastrófico"),CONCATENATE("R2C",'Mapa final'!$S$12),"")</f>
        <v/>
      </c>
      <c r="AK11" s="158" t="str">
        <f>IF(AND('Mapa final'!$AD$12="Muy Alta",'Mapa final'!$AF$12="Catastrófico"),CONCATENATE("R2C",'Mapa final'!$S$12),"")</f>
        <v/>
      </c>
      <c r="AL11" s="158" t="str">
        <f>IF(AND('Mapa final'!$AD$12="Muy Alta",'Mapa final'!$AF$12="Catastrófico"),CONCATENATE("R2C",'Mapa final'!$S$12),"")</f>
        <v/>
      </c>
      <c r="AM11" s="47" t="str">
        <f>IF(AND('Mapa final'!$AD$12="Muy Alta",'Mapa final'!$AF$12="Catastrófico"),CONCATENATE("R2C",'Mapa final'!$S$12),"")</f>
        <v/>
      </c>
      <c r="AN11" s="70"/>
      <c r="AO11" s="382"/>
      <c r="AP11" s="383"/>
      <c r="AQ11" s="383"/>
      <c r="AR11" s="383"/>
      <c r="AS11" s="383"/>
      <c r="AT11" s="384"/>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21"/>
      <c r="C12" s="321"/>
      <c r="D12" s="322"/>
      <c r="E12" s="362"/>
      <c r="F12" s="363"/>
      <c r="G12" s="363"/>
      <c r="H12" s="363"/>
      <c r="I12" s="363"/>
      <c r="J12" s="44" t="str">
        <f>IF(AND('Mapa final'!$AD$12="Muy Alta",'Mapa final'!$AF$12="Leve"),CONCATENATE("R2C",'Mapa final'!$S$12),"")</f>
        <v/>
      </c>
      <c r="K12" s="156" t="str">
        <f>IF(AND('Mapa final'!$AD$12="Muy Alta",'Mapa final'!$AF$12="Leve"),CONCATENATE("R2C",'Mapa final'!$S$12),"")</f>
        <v/>
      </c>
      <c r="L12" s="156" t="str">
        <f>IF(AND('Mapa final'!$AD$12="Muy Alta",'Mapa final'!$AF$12="Leve"),CONCATENATE("R2C",'Mapa final'!$S$12),"")</f>
        <v/>
      </c>
      <c r="M12" s="156" t="str">
        <f>IF(AND('Mapa final'!$AD$12="Muy Alta",'Mapa final'!$AF$12="Leve"),CONCATENATE("R2C",'Mapa final'!$S$12),"")</f>
        <v/>
      </c>
      <c r="N12" s="156" t="str">
        <f>IF(AND('Mapa final'!$AD$12="Muy Alta",'Mapa final'!$AF$12="Leve"),CONCATENATE("R2C",'Mapa final'!$S$12),"")</f>
        <v/>
      </c>
      <c r="O12" s="45" t="str">
        <f>IF(AND('Mapa final'!$AD$12="Muy Alta",'Mapa final'!$AF$12="Leve"),CONCATENATE("R2C",'Mapa final'!$S$12),"")</f>
        <v/>
      </c>
      <c r="P12" s="44" t="str">
        <f>IF(AND('Mapa final'!$AD$12="Muy Alta",'Mapa final'!$AF$12="Leve"),CONCATENATE("R2C",'Mapa final'!$S$12),"")</f>
        <v/>
      </c>
      <c r="Q12" s="156" t="str">
        <f>IF(AND('Mapa final'!$AD$12="Muy Alta",'Mapa final'!$AF$12="Leve"),CONCATENATE("R2C",'Mapa final'!$S$12),"")</f>
        <v/>
      </c>
      <c r="R12" s="156" t="str">
        <f>IF(AND('Mapa final'!$AD$12="Muy Alta",'Mapa final'!$AF$12="Leve"),CONCATENATE("R2C",'Mapa final'!$S$12),"")</f>
        <v/>
      </c>
      <c r="S12" s="156" t="str">
        <f>IF(AND('Mapa final'!$AD$12="Muy Alta",'Mapa final'!$AF$12="Leve"),CONCATENATE("R2C",'Mapa final'!$S$12),"")</f>
        <v/>
      </c>
      <c r="T12" s="156" t="str">
        <f>IF(AND('Mapa final'!$AD$12="Muy Alta",'Mapa final'!$AF$12="Leve"),CONCATENATE("R2C",'Mapa final'!$S$12),"")</f>
        <v/>
      </c>
      <c r="U12" s="45" t="str">
        <f>IF(AND('Mapa final'!$AD$12="Muy Alta",'Mapa final'!$AF$12="Leve"),CONCATENATE("R2C",'Mapa final'!$S$12),"")</f>
        <v/>
      </c>
      <c r="V12" s="44" t="str">
        <f>IF(AND('Mapa final'!$AD$12="Muy Alta",'Mapa final'!$AF$12="Leve"),CONCATENATE("R2C",'Mapa final'!$S$12),"")</f>
        <v/>
      </c>
      <c r="W12" s="156" t="str">
        <f>IF(AND('Mapa final'!$AD$12="Muy Alta",'Mapa final'!$AF$12="Leve"),CONCATENATE("R2C",'Mapa final'!$S$12),"")</f>
        <v/>
      </c>
      <c r="X12" s="156" t="str">
        <f>IF(AND('Mapa final'!$AD$12="Muy Alta",'Mapa final'!$AF$12="Leve"),CONCATENATE("R2C",'Mapa final'!$S$12),"")</f>
        <v/>
      </c>
      <c r="Y12" s="156" t="str">
        <f>IF(AND('Mapa final'!$AD$12="Muy Alta",'Mapa final'!$AF$12="Leve"),CONCATENATE("R2C",'Mapa final'!$S$12),"")</f>
        <v/>
      </c>
      <c r="Z12" s="156" t="str">
        <f>IF(AND('Mapa final'!$AD$12="Muy Alta",'Mapa final'!$AF$12="Leve"),CONCATENATE("R2C",'Mapa final'!$S$12),"")</f>
        <v/>
      </c>
      <c r="AA12" s="45" t="str">
        <f>IF(AND('Mapa final'!$AD$12="Muy Alta",'Mapa final'!$AF$12="Leve"),CONCATENATE("R2C",'Mapa final'!$S$12),"")</f>
        <v/>
      </c>
      <c r="AB12" s="44" t="str">
        <f>IF(AND('Mapa final'!$AD$12="Muy Alta",'Mapa final'!$AF$12="Leve"),CONCATENATE("R2C",'Mapa final'!$S$12),"")</f>
        <v/>
      </c>
      <c r="AC12" s="156" t="str">
        <f>IF(AND('Mapa final'!$AD$12="Muy Alta",'Mapa final'!$AF$12="Leve"),CONCATENATE("R2C",'Mapa final'!$S$12),"")</f>
        <v/>
      </c>
      <c r="AD12" s="156" t="str">
        <f>IF(AND('Mapa final'!$AD$12="Muy Alta",'Mapa final'!$AF$12="Leve"),CONCATENATE("R2C",'Mapa final'!$S$12),"")</f>
        <v/>
      </c>
      <c r="AE12" s="156" t="str">
        <f>IF(AND('Mapa final'!$AD$12="Muy Alta",'Mapa final'!$AF$12="Leve"),CONCATENATE("R2C",'Mapa final'!$S$12),"")</f>
        <v/>
      </c>
      <c r="AF12" s="156" t="str">
        <f>IF(AND('Mapa final'!$AD$12="Muy Alta",'Mapa final'!$AF$12="Leve"),CONCATENATE("R2C",'Mapa final'!$S$12),"")</f>
        <v/>
      </c>
      <c r="AG12" s="156" t="str">
        <f>IF(AND('Mapa final'!$AD$12="Muy Alta",'Mapa final'!$AF$12="Leve"),CONCATENATE("R2C",'Mapa final'!$S$12),"")</f>
        <v/>
      </c>
      <c r="AH12" s="46" t="str">
        <f>IF(AND('Mapa final'!$AD$12="Muy Alta",'Mapa final'!$AF$12="Catastrófico"),CONCATENATE("R2C",'Mapa final'!$S$12),"")</f>
        <v/>
      </c>
      <c r="AI12" s="158" t="str">
        <f>IF(AND('Mapa final'!$AD$12="Muy Alta",'Mapa final'!$AF$12="Catastrófico"),CONCATENATE("R2C",'Mapa final'!$S$12),"")</f>
        <v/>
      </c>
      <c r="AJ12" s="158" t="str">
        <f>IF(AND('Mapa final'!$AD$12="Muy Alta",'Mapa final'!$AF$12="Catastrófico"),CONCATENATE("R2C",'Mapa final'!$S$12),"")</f>
        <v/>
      </c>
      <c r="AK12" s="158" t="str">
        <f>IF(AND('Mapa final'!$AD$12="Muy Alta",'Mapa final'!$AF$12="Catastrófico"),CONCATENATE("R2C",'Mapa final'!$S$12),"")</f>
        <v/>
      </c>
      <c r="AL12" s="158" t="str">
        <f>IF(AND('Mapa final'!$AD$12="Muy Alta",'Mapa final'!$AF$12="Catastrófico"),CONCATENATE("R2C",'Mapa final'!$S$12),"")</f>
        <v/>
      </c>
      <c r="AM12" s="47" t="str">
        <f>IF(AND('Mapa final'!$AD$12="Muy Alta",'Mapa final'!$AF$12="Catastrófico"),CONCATENATE("R2C",'Mapa final'!$S$12),"")</f>
        <v/>
      </c>
      <c r="AN12" s="70"/>
      <c r="AO12" s="382"/>
      <c r="AP12" s="383"/>
      <c r="AQ12" s="383"/>
      <c r="AR12" s="383"/>
      <c r="AS12" s="383"/>
      <c r="AT12" s="384"/>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21"/>
      <c r="C13" s="321"/>
      <c r="D13" s="322"/>
      <c r="E13" s="362"/>
      <c r="F13" s="363"/>
      <c r="G13" s="363"/>
      <c r="H13" s="363"/>
      <c r="I13" s="363"/>
      <c r="J13" s="44" t="str">
        <f>IF(AND('Mapa final'!$AD$12="Muy Alta",'Mapa final'!$AF$12="Leve"),CONCATENATE("R2C",'Mapa final'!$S$12),"")</f>
        <v/>
      </c>
      <c r="K13" s="156" t="str">
        <f>IF(AND('Mapa final'!$AD$12="Muy Alta",'Mapa final'!$AF$12="Leve"),CONCATENATE("R2C",'Mapa final'!$S$12),"")</f>
        <v/>
      </c>
      <c r="L13" s="156" t="str">
        <f>IF(AND('Mapa final'!$AD$12="Muy Alta",'Mapa final'!$AF$12="Leve"),CONCATENATE("R2C",'Mapa final'!$S$12),"")</f>
        <v/>
      </c>
      <c r="M13" s="156" t="str">
        <f>IF(AND('Mapa final'!$AD$12="Muy Alta",'Mapa final'!$AF$12="Leve"),CONCATENATE("R2C",'Mapa final'!$S$12),"")</f>
        <v/>
      </c>
      <c r="N13" s="156" t="str">
        <f>IF(AND('Mapa final'!$AD$12="Muy Alta",'Mapa final'!$AF$12="Leve"),CONCATENATE("R2C",'Mapa final'!$S$12),"")</f>
        <v/>
      </c>
      <c r="O13" s="45" t="str">
        <f>IF(AND('Mapa final'!$AD$12="Muy Alta",'Mapa final'!$AF$12="Leve"),CONCATENATE("R2C",'Mapa final'!$S$12),"")</f>
        <v/>
      </c>
      <c r="P13" s="44" t="str">
        <f>IF(AND('Mapa final'!$AD$12="Muy Alta",'Mapa final'!$AF$12="Leve"),CONCATENATE("R2C",'Mapa final'!$S$12),"")</f>
        <v/>
      </c>
      <c r="Q13" s="156" t="str">
        <f>IF(AND('Mapa final'!$AD$12="Muy Alta",'Mapa final'!$AF$12="Leve"),CONCATENATE("R2C",'Mapa final'!$S$12),"")</f>
        <v/>
      </c>
      <c r="R13" s="156" t="str">
        <f>IF(AND('Mapa final'!$AD$12="Muy Alta",'Mapa final'!$AF$12="Leve"),CONCATENATE("R2C",'Mapa final'!$S$12),"")</f>
        <v/>
      </c>
      <c r="S13" s="156" t="str">
        <f>IF(AND('Mapa final'!$AD$12="Muy Alta",'Mapa final'!$AF$12="Leve"),CONCATENATE("R2C",'Mapa final'!$S$12),"")</f>
        <v/>
      </c>
      <c r="T13" s="156" t="str">
        <f>IF(AND('Mapa final'!$AD$12="Muy Alta",'Mapa final'!$AF$12="Leve"),CONCATENATE("R2C",'Mapa final'!$S$12),"")</f>
        <v/>
      </c>
      <c r="U13" s="45" t="str">
        <f>IF(AND('Mapa final'!$AD$12="Muy Alta",'Mapa final'!$AF$12="Leve"),CONCATENATE("R2C",'Mapa final'!$S$12),"")</f>
        <v/>
      </c>
      <c r="V13" s="44" t="str">
        <f>IF(AND('Mapa final'!$AD$12="Muy Alta",'Mapa final'!$AF$12="Leve"),CONCATENATE("R2C",'Mapa final'!$S$12),"")</f>
        <v/>
      </c>
      <c r="W13" s="156" t="str">
        <f>IF(AND('Mapa final'!$AD$12="Muy Alta",'Mapa final'!$AF$12="Leve"),CONCATENATE("R2C",'Mapa final'!$S$12),"")</f>
        <v/>
      </c>
      <c r="X13" s="156" t="str">
        <f>IF(AND('Mapa final'!$AD$12="Muy Alta",'Mapa final'!$AF$12="Leve"),CONCATENATE("R2C",'Mapa final'!$S$12),"")</f>
        <v/>
      </c>
      <c r="Y13" s="156" t="str">
        <f>IF(AND('Mapa final'!$AD$12="Muy Alta",'Mapa final'!$AF$12="Leve"),CONCATENATE("R2C",'Mapa final'!$S$12),"")</f>
        <v/>
      </c>
      <c r="Z13" s="156" t="str">
        <f>IF(AND('Mapa final'!$AD$12="Muy Alta",'Mapa final'!$AF$12="Leve"),CONCATENATE("R2C",'Mapa final'!$S$12),"")</f>
        <v/>
      </c>
      <c r="AA13" s="45" t="str">
        <f>IF(AND('Mapa final'!$AD$12="Muy Alta",'Mapa final'!$AF$12="Leve"),CONCATENATE("R2C",'Mapa final'!$S$12),"")</f>
        <v/>
      </c>
      <c r="AB13" s="44" t="str">
        <f>IF(AND('Mapa final'!$AD$12="Muy Alta",'Mapa final'!$AF$12="Leve"),CONCATENATE("R2C",'Mapa final'!$S$12),"")</f>
        <v/>
      </c>
      <c r="AC13" s="156" t="str">
        <f>IF(AND('Mapa final'!$AD$12="Muy Alta",'Mapa final'!$AF$12="Leve"),CONCATENATE("R2C",'Mapa final'!$S$12),"")</f>
        <v/>
      </c>
      <c r="AD13" s="156" t="str">
        <f>IF(AND('Mapa final'!$AD$12="Muy Alta",'Mapa final'!$AF$12="Leve"),CONCATENATE("R2C",'Mapa final'!$S$12),"")</f>
        <v/>
      </c>
      <c r="AE13" s="156" t="str">
        <f>IF(AND('Mapa final'!$AD$12="Muy Alta",'Mapa final'!$AF$12="Leve"),CONCATENATE("R2C",'Mapa final'!$S$12),"")</f>
        <v/>
      </c>
      <c r="AF13" s="156" t="str">
        <f>IF(AND('Mapa final'!$AD$12="Muy Alta",'Mapa final'!$AF$12="Leve"),CONCATENATE("R2C",'Mapa final'!$S$12),"")</f>
        <v/>
      </c>
      <c r="AG13" s="156" t="str">
        <f>IF(AND('Mapa final'!$AD$12="Muy Alta",'Mapa final'!$AF$12="Leve"),CONCATENATE("R2C",'Mapa final'!$S$12),"")</f>
        <v/>
      </c>
      <c r="AH13" s="46" t="str">
        <f>IF(AND('Mapa final'!$AD$12="Muy Alta",'Mapa final'!$AF$12="Catastrófico"),CONCATENATE("R2C",'Mapa final'!$S$12),"")</f>
        <v/>
      </c>
      <c r="AI13" s="158" t="str">
        <f>IF(AND('Mapa final'!$AD$12="Muy Alta",'Mapa final'!$AF$12="Catastrófico"),CONCATENATE("R2C",'Mapa final'!$S$12),"")</f>
        <v/>
      </c>
      <c r="AJ13" s="158" t="str">
        <f>IF(AND('Mapa final'!$AD$12="Muy Alta",'Mapa final'!$AF$12="Catastrófico"),CONCATENATE("R2C",'Mapa final'!$S$12),"")</f>
        <v/>
      </c>
      <c r="AK13" s="158" t="str">
        <f>IF(AND('Mapa final'!$AD$12="Muy Alta",'Mapa final'!$AF$12="Catastrófico"),CONCATENATE("R2C",'Mapa final'!$S$12),"")</f>
        <v/>
      </c>
      <c r="AL13" s="158" t="str">
        <f>IF(AND('Mapa final'!$AD$12="Muy Alta",'Mapa final'!$AF$12="Catastrófico"),CONCATENATE("R2C",'Mapa final'!$S$12),"")</f>
        <v/>
      </c>
      <c r="AM13" s="47" t="str">
        <f>IF(AND('Mapa final'!$AD$12="Muy Alta",'Mapa final'!$AF$12="Catastrófico"),CONCATENATE("R2C",'Mapa final'!$S$12),"")</f>
        <v/>
      </c>
      <c r="AN13" s="70"/>
      <c r="AO13" s="382"/>
      <c r="AP13" s="383"/>
      <c r="AQ13" s="383"/>
      <c r="AR13" s="383"/>
      <c r="AS13" s="383"/>
      <c r="AT13" s="384"/>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21"/>
      <c r="C14" s="321"/>
      <c r="D14" s="322"/>
      <c r="E14" s="362"/>
      <c r="F14" s="363"/>
      <c r="G14" s="363"/>
      <c r="H14" s="363"/>
      <c r="I14" s="363"/>
      <c r="J14" s="44" t="str">
        <f>IF(AND('Mapa final'!$AD$12="Muy Alta",'Mapa final'!$AF$12="Leve"),CONCATENATE("R2C",'Mapa final'!$S$12),"")</f>
        <v/>
      </c>
      <c r="K14" s="156" t="str">
        <f>IF(AND('Mapa final'!$AD$12="Muy Alta",'Mapa final'!$AF$12="Leve"),CONCATENATE("R2C",'Mapa final'!$S$12),"")</f>
        <v/>
      </c>
      <c r="L14" s="156" t="str">
        <f>IF(AND('Mapa final'!$AD$12="Muy Alta",'Mapa final'!$AF$12="Leve"),CONCATENATE("R2C",'Mapa final'!$S$12),"")</f>
        <v/>
      </c>
      <c r="M14" s="156" t="str">
        <f>IF(AND('Mapa final'!$AD$12="Muy Alta",'Mapa final'!$AF$12="Leve"),CONCATENATE("R2C",'Mapa final'!$S$12),"")</f>
        <v/>
      </c>
      <c r="N14" s="156" t="str">
        <f>IF(AND('Mapa final'!$AD$12="Muy Alta",'Mapa final'!$AF$12="Leve"),CONCATENATE("R2C",'Mapa final'!$S$12),"")</f>
        <v/>
      </c>
      <c r="O14" s="45" t="str">
        <f>IF(AND('Mapa final'!$AD$12="Muy Alta",'Mapa final'!$AF$12="Leve"),CONCATENATE("R2C",'Mapa final'!$S$12),"")</f>
        <v/>
      </c>
      <c r="P14" s="44" t="str">
        <f>IF(AND('Mapa final'!$AD$12="Muy Alta",'Mapa final'!$AF$12="Leve"),CONCATENATE("R2C",'Mapa final'!$S$12),"")</f>
        <v/>
      </c>
      <c r="Q14" s="156" t="str">
        <f>IF(AND('Mapa final'!$AD$12="Muy Alta",'Mapa final'!$AF$12="Leve"),CONCATENATE("R2C",'Mapa final'!$S$12),"")</f>
        <v/>
      </c>
      <c r="R14" s="156" t="str">
        <f>IF(AND('Mapa final'!$AD$12="Muy Alta",'Mapa final'!$AF$12="Leve"),CONCATENATE("R2C",'Mapa final'!$S$12),"")</f>
        <v/>
      </c>
      <c r="S14" s="156" t="str">
        <f>IF(AND('Mapa final'!$AD$12="Muy Alta",'Mapa final'!$AF$12="Leve"),CONCATENATE("R2C",'Mapa final'!$S$12),"")</f>
        <v/>
      </c>
      <c r="T14" s="156" t="str">
        <f>IF(AND('Mapa final'!$AD$12="Muy Alta",'Mapa final'!$AF$12="Leve"),CONCATENATE("R2C",'Mapa final'!$S$12),"")</f>
        <v/>
      </c>
      <c r="U14" s="45" t="str">
        <f>IF(AND('Mapa final'!$AD$12="Muy Alta",'Mapa final'!$AF$12="Leve"),CONCATENATE("R2C",'Mapa final'!$S$12),"")</f>
        <v/>
      </c>
      <c r="V14" s="44" t="str">
        <f>IF(AND('Mapa final'!$AD$12="Muy Alta",'Mapa final'!$AF$12="Leve"),CONCATENATE("R2C",'Mapa final'!$S$12),"")</f>
        <v/>
      </c>
      <c r="W14" s="156" t="str">
        <f>IF(AND('Mapa final'!$AD$12="Muy Alta",'Mapa final'!$AF$12="Leve"),CONCATENATE("R2C",'Mapa final'!$S$12),"")</f>
        <v/>
      </c>
      <c r="X14" s="156" t="str">
        <f>IF(AND('Mapa final'!$AD$12="Muy Alta",'Mapa final'!$AF$12="Leve"),CONCATENATE("R2C",'Mapa final'!$S$12),"")</f>
        <v/>
      </c>
      <c r="Y14" s="156" t="str">
        <f>IF(AND('Mapa final'!$AD$12="Muy Alta",'Mapa final'!$AF$12="Leve"),CONCATENATE("R2C",'Mapa final'!$S$12),"")</f>
        <v/>
      </c>
      <c r="Z14" s="156" t="str">
        <f>IF(AND('Mapa final'!$AD$12="Muy Alta",'Mapa final'!$AF$12="Leve"),CONCATENATE("R2C",'Mapa final'!$S$12),"")</f>
        <v/>
      </c>
      <c r="AA14" s="45" t="str">
        <f>IF(AND('Mapa final'!$AD$12="Muy Alta",'Mapa final'!$AF$12="Leve"),CONCATENATE("R2C",'Mapa final'!$S$12),"")</f>
        <v/>
      </c>
      <c r="AB14" s="44" t="str">
        <f>IF(AND('Mapa final'!$AD$12="Muy Alta",'Mapa final'!$AF$12="Leve"),CONCATENATE("R2C",'Mapa final'!$S$12),"")</f>
        <v/>
      </c>
      <c r="AC14" s="156" t="str">
        <f>IF(AND('Mapa final'!$AD$12="Muy Alta",'Mapa final'!$AF$12="Leve"),CONCATENATE("R2C",'Mapa final'!$S$12),"")</f>
        <v/>
      </c>
      <c r="AD14" s="156" t="str">
        <f>IF(AND('Mapa final'!$AD$12="Muy Alta",'Mapa final'!$AF$12="Leve"),CONCATENATE("R2C",'Mapa final'!$S$12),"")</f>
        <v/>
      </c>
      <c r="AE14" s="156" t="str">
        <f>IF(AND('Mapa final'!$AD$12="Muy Alta",'Mapa final'!$AF$12="Leve"),CONCATENATE("R2C",'Mapa final'!$S$12),"")</f>
        <v/>
      </c>
      <c r="AF14" s="156" t="str">
        <f>IF(AND('Mapa final'!$AD$12="Muy Alta",'Mapa final'!$AF$12="Leve"),CONCATENATE("R2C",'Mapa final'!$S$12),"")</f>
        <v/>
      </c>
      <c r="AG14" s="156" t="str">
        <f>IF(AND('Mapa final'!$AD$12="Muy Alta",'Mapa final'!$AF$12="Leve"),CONCATENATE("R2C",'Mapa final'!$S$12),"")</f>
        <v/>
      </c>
      <c r="AH14" s="46" t="str">
        <f>IF(AND('Mapa final'!$AD$12="Muy Alta",'Mapa final'!$AF$12="Catastrófico"),CONCATENATE("R2C",'Mapa final'!$S$12),"")</f>
        <v/>
      </c>
      <c r="AI14" s="158" t="str">
        <f>IF(AND('Mapa final'!$AD$12="Muy Alta",'Mapa final'!$AF$12="Catastrófico"),CONCATENATE("R2C",'Mapa final'!$S$12),"")</f>
        <v/>
      </c>
      <c r="AJ14" s="158" t="str">
        <f>IF(AND('Mapa final'!$AD$12="Muy Alta",'Mapa final'!$AF$12="Catastrófico"),CONCATENATE("R2C",'Mapa final'!$S$12),"")</f>
        <v/>
      </c>
      <c r="AK14" s="158" t="str">
        <f>IF(AND('Mapa final'!$AD$12="Muy Alta",'Mapa final'!$AF$12="Catastrófico"),CONCATENATE("R2C",'Mapa final'!$S$12),"")</f>
        <v/>
      </c>
      <c r="AL14" s="158" t="str">
        <f>IF(AND('Mapa final'!$AD$12="Muy Alta",'Mapa final'!$AF$12="Catastrófico"),CONCATENATE("R2C",'Mapa final'!$S$12),"")</f>
        <v/>
      </c>
      <c r="AM14" s="47" t="str">
        <f>IF(AND('Mapa final'!$AD$12="Muy Alta",'Mapa final'!$AF$12="Catastrófico"),CONCATENATE("R2C",'Mapa final'!$S$12),"")</f>
        <v/>
      </c>
      <c r="AN14" s="70"/>
      <c r="AO14" s="382"/>
      <c r="AP14" s="383"/>
      <c r="AQ14" s="383"/>
      <c r="AR14" s="383"/>
      <c r="AS14" s="383"/>
      <c r="AT14" s="38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21"/>
      <c r="C15" s="321"/>
      <c r="D15" s="322"/>
      <c r="E15" s="365"/>
      <c r="F15" s="366"/>
      <c r="G15" s="366"/>
      <c r="H15" s="366"/>
      <c r="I15" s="366"/>
      <c r="J15" s="44" t="str">
        <f>IF(AND('Mapa final'!$AD$12="Muy Alta",'Mapa final'!$AF$12="Leve"),CONCATENATE("R2C",'Mapa final'!$S$12),"")</f>
        <v/>
      </c>
      <c r="K15" s="156" t="str">
        <f>IF(AND('Mapa final'!$AD$12="Muy Alta",'Mapa final'!$AF$12="Leve"),CONCATENATE("R2C",'Mapa final'!$S$12),"")</f>
        <v/>
      </c>
      <c r="L15" s="156" t="str">
        <f>IF(AND('Mapa final'!$AD$12="Muy Alta",'Mapa final'!$AF$12="Leve"),CONCATENATE("R2C",'Mapa final'!$S$12),"")</f>
        <v/>
      </c>
      <c r="M15" s="156" t="str">
        <f>IF(AND('Mapa final'!$AD$12="Muy Alta",'Mapa final'!$AF$12="Leve"),CONCATENATE("R2C",'Mapa final'!$S$12),"")</f>
        <v/>
      </c>
      <c r="N15" s="156" t="str">
        <f>IF(AND('Mapa final'!$AD$12="Muy Alta",'Mapa final'!$AF$12="Leve"),CONCATENATE("R2C",'Mapa final'!$S$12),"")</f>
        <v/>
      </c>
      <c r="O15" s="45" t="str">
        <f>IF(AND('Mapa final'!$AD$12="Muy Alta",'Mapa final'!$AF$12="Leve"),CONCATENATE("R2C",'Mapa final'!$S$12),"")</f>
        <v/>
      </c>
      <c r="P15" s="48" t="str">
        <f>IF(AND('Mapa final'!$AD$12="Muy Alta",'Mapa final'!$AF$12="Leve"),CONCATENATE("R2C",'Mapa final'!$S$12),"")</f>
        <v/>
      </c>
      <c r="Q15" s="49" t="str">
        <f>IF(AND('Mapa final'!$AD$12="Muy Alta",'Mapa final'!$AF$12="Leve"),CONCATENATE("R2C",'Mapa final'!$S$12),"")</f>
        <v/>
      </c>
      <c r="R15" s="49" t="str">
        <f>IF(AND('Mapa final'!$AD$12="Muy Alta",'Mapa final'!$AF$12="Leve"),CONCATENATE("R2C",'Mapa final'!$S$12),"")</f>
        <v/>
      </c>
      <c r="S15" s="49" t="str">
        <f>IF(AND('Mapa final'!$AD$12="Muy Alta",'Mapa final'!$AF$12="Leve"),CONCATENATE("R2C",'Mapa final'!$S$12),"")</f>
        <v/>
      </c>
      <c r="T15" s="49" t="str">
        <f>IF(AND('Mapa final'!$AD$12="Muy Alta",'Mapa final'!$AF$12="Leve"),CONCATENATE("R2C",'Mapa final'!$S$12),"")</f>
        <v/>
      </c>
      <c r="U15" s="50" t="str">
        <f>IF(AND('Mapa final'!$AD$12="Muy Alta",'Mapa final'!$AF$12="Leve"),CONCATENATE("R2C",'Mapa final'!$S$12),"")</f>
        <v/>
      </c>
      <c r="V15" s="48" t="str">
        <f>IF(AND('Mapa final'!$AD$12="Muy Alta",'Mapa final'!$AF$12="Leve"),CONCATENATE("R2C",'Mapa final'!$S$12),"")</f>
        <v/>
      </c>
      <c r="W15" s="49" t="str">
        <f>IF(AND('Mapa final'!$AD$12="Muy Alta",'Mapa final'!$AF$12="Leve"),CONCATENATE("R2C",'Mapa final'!$S$12),"")</f>
        <v/>
      </c>
      <c r="X15" s="49" t="str">
        <f>IF(AND('Mapa final'!$AD$12="Muy Alta",'Mapa final'!$AF$12="Leve"),CONCATENATE("R2C",'Mapa final'!$S$12),"")</f>
        <v/>
      </c>
      <c r="Y15" s="49" t="str">
        <f>IF(AND('Mapa final'!$AD$12="Muy Alta",'Mapa final'!$AF$12="Leve"),CONCATENATE("R2C",'Mapa final'!$S$12),"")</f>
        <v/>
      </c>
      <c r="Z15" s="49" t="str">
        <f>IF(AND('Mapa final'!$AD$12="Muy Alta",'Mapa final'!$AF$12="Leve"),CONCATENATE("R2C",'Mapa final'!$S$12),"")</f>
        <v/>
      </c>
      <c r="AA15" s="50" t="str">
        <f>IF(AND('Mapa final'!$AD$12="Muy Alta",'Mapa final'!$AF$12="Leve"),CONCATENATE("R2C",'Mapa final'!$S$12),"")</f>
        <v/>
      </c>
      <c r="AB15" s="48" t="str">
        <f>IF(AND('Mapa final'!$AD$12="Muy Alta",'Mapa final'!$AF$12="Leve"),CONCATENATE("R2C",'Mapa final'!$S$12),"")</f>
        <v/>
      </c>
      <c r="AC15" s="49" t="str">
        <f>IF(AND('Mapa final'!$AD$12="Muy Alta",'Mapa final'!$AF$12="Leve"),CONCATENATE("R2C",'Mapa final'!$S$12),"")</f>
        <v/>
      </c>
      <c r="AD15" s="49" t="str">
        <f>IF(AND('Mapa final'!$AD$12="Muy Alta",'Mapa final'!$AF$12="Leve"),CONCATENATE("R2C",'Mapa final'!$S$12),"")</f>
        <v/>
      </c>
      <c r="AE15" s="49" t="str">
        <f>IF(AND('Mapa final'!$AD$12="Muy Alta",'Mapa final'!$AF$12="Leve"),CONCATENATE("R2C",'Mapa final'!$S$12),"")</f>
        <v/>
      </c>
      <c r="AF15" s="49" t="str">
        <f>IF(AND('Mapa final'!$AD$12="Muy Alta",'Mapa final'!$AF$12="Leve"),CONCATENATE("R2C",'Mapa final'!$S$12),"")</f>
        <v/>
      </c>
      <c r="AG15" s="49" t="str">
        <f>IF(AND('Mapa final'!$AD$12="Muy Alta",'Mapa final'!$AF$12="Leve"),CONCATENATE("R2C",'Mapa final'!$S$12),"")</f>
        <v/>
      </c>
      <c r="AH15" s="51" t="str">
        <f>IF(AND('Mapa final'!$AD$12="Muy Alta",'Mapa final'!$AF$12="Catastrófico"),CONCATENATE("R2C",'Mapa final'!$S$12),"")</f>
        <v/>
      </c>
      <c r="AI15" s="52" t="str">
        <f>IF(AND('Mapa final'!$AD$12="Muy Alta",'Mapa final'!$AF$12="Catastrófico"),CONCATENATE("R2C",'Mapa final'!$S$12),"")</f>
        <v/>
      </c>
      <c r="AJ15" s="52" t="str">
        <f>IF(AND('Mapa final'!$AD$12="Muy Alta",'Mapa final'!$AF$12="Catastrófico"),CONCATENATE("R2C",'Mapa final'!$S$12),"")</f>
        <v/>
      </c>
      <c r="AK15" s="52" t="str">
        <f>IF(AND('Mapa final'!$AD$12="Muy Alta",'Mapa final'!$AF$12="Catastrófico"),CONCATENATE("R2C",'Mapa final'!$S$12),"")</f>
        <v/>
      </c>
      <c r="AL15" s="52" t="str">
        <f>IF(AND('Mapa final'!$AD$12="Muy Alta",'Mapa final'!$AF$12="Catastrófico"),CONCATENATE("R2C",'Mapa final'!$S$12),"")</f>
        <v/>
      </c>
      <c r="AM15" s="53" t="str">
        <f>IF(AND('Mapa final'!$AD$12="Muy Alta",'Mapa final'!$AF$12="Catastrófico"),CONCATENATE("R2C",'Mapa final'!$S$12),"")</f>
        <v/>
      </c>
      <c r="AN15" s="70"/>
      <c r="AO15" s="385"/>
      <c r="AP15" s="386"/>
      <c r="AQ15" s="386"/>
      <c r="AR15" s="386"/>
      <c r="AS15" s="386"/>
      <c r="AT15" s="38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21"/>
      <c r="C16" s="321"/>
      <c r="D16" s="322"/>
      <c r="E16" s="359" t="s">
        <v>114</v>
      </c>
      <c r="F16" s="360"/>
      <c r="G16" s="360"/>
      <c r="H16" s="360"/>
      <c r="I16" s="360"/>
      <c r="J16" s="54" t="str">
        <f>IF(AND('Mapa final'!$AD$12="Alta",'Mapa final'!$AF$12="Leve"),CONCATENATE("R2C",'Mapa final'!$S$12),"")</f>
        <v/>
      </c>
      <c r="K16" s="55" t="str">
        <f>IF(AND('Mapa final'!$AD$13="Alta",'Mapa final'!$AF$13="Leve"),CONCATENATE("R2C",'Mapa final'!$S$13),"")</f>
        <v/>
      </c>
      <c r="L16" s="55" t="str">
        <f>IF(AND('Mapa final'!$AD$12="Alta",'Mapa final'!$AF$12="Leve"),CONCATENATE("R2C",'Mapa final'!$S$12),"")</f>
        <v/>
      </c>
      <c r="M16" s="55" t="str">
        <f>IF(AND('Mapa final'!$AD$13="Alta",'Mapa final'!$AF$13="Leve"),CONCATENATE("R2C",'Mapa final'!$S$13),"")</f>
        <v/>
      </c>
      <c r="N16" s="55" t="str">
        <f>IF(AND('Mapa final'!$AD$12="Alta",'Mapa final'!$AF$12="Leve"),CONCATENATE("R2C",'Mapa final'!$S$12),"")</f>
        <v/>
      </c>
      <c r="O16" s="56" t="str">
        <f>IF(AND('Mapa final'!$AD$13="Alta",'Mapa final'!$AF$13="Leve"),CONCATENATE("R2C",'Mapa final'!$S$13),"")</f>
        <v/>
      </c>
      <c r="P16" s="54" t="str">
        <f>IF(AND('Mapa final'!$AD$12="Alta",'Mapa final'!$AF$12="Leve"),CONCATENATE("R2C",'Mapa final'!$S$12),"")</f>
        <v/>
      </c>
      <c r="Q16" s="55" t="str">
        <f>IF(AND('Mapa final'!$AD$13="Alta",'Mapa final'!$AF$13="Leve"),CONCATENATE("R2C",'Mapa final'!$S$13),"")</f>
        <v/>
      </c>
      <c r="R16" s="55" t="str">
        <f>IF(AND('Mapa final'!$AD$12="Alta",'Mapa final'!$AF$12="Leve"),CONCATENATE("R2C",'Mapa final'!$S$12),"")</f>
        <v/>
      </c>
      <c r="S16" s="55" t="str">
        <f>IF(AND('Mapa final'!$AD$13="Alta",'Mapa final'!$AF$13="Leve"),CONCATENATE("R2C",'Mapa final'!$S$13),"")</f>
        <v/>
      </c>
      <c r="T16" s="55" t="str">
        <f>IF(AND('Mapa final'!$AD$12="Alta",'Mapa final'!$AF$12="Leve"),CONCATENATE("R2C",'Mapa final'!$S$12),"")</f>
        <v/>
      </c>
      <c r="U16" s="56" t="str">
        <f>IF(AND('Mapa final'!$AD$13="Alta",'Mapa final'!$AF$13="Leve"),CONCATENATE("R2C",'Mapa final'!$S$13),"")</f>
        <v/>
      </c>
      <c r="V16" s="38" t="str">
        <f>IF(AND('Mapa final'!$AD$12="Muy Alta",'Mapa final'!$AF$12="Leve"),CONCATENATE("R2C",'Mapa final'!$S$12),"")</f>
        <v/>
      </c>
      <c r="W16" s="39" t="str">
        <f>IF(AND('Mapa final'!$AD$12="Muy Alta",'Mapa final'!$AF$12="Leve"),CONCATENATE("R2C",'Mapa final'!$S$12),"")</f>
        <v/>
      </c>
      <c r="X16" s="39" t="str">
        <f>IF(AND('Mapa final'!$AD$12="Muy Alta",'Mapa final'!$AF$12="Leve"),CONCATENATE("R2C",'Mapa final'!$S$12),"")</f>
        <v/>
      </c>
      <c r="Y16" s="39" t="str">
        <f>IF(AND('Mapa final'!$AD$12="Muy Alta",'Mapa final'!$AF$12="Leve"),CONCATENATE("R2C",'Mapa final'!$S$12),"")</f>
        <v/>
      </c>
      <c r="Z16" s="39" t="str">
        <f>IF(AND('Mapa final'!$AD$12="Muy Alta",'Mapa final'!$AF$12="Leve"),CONCATENATE("R2C",'Mapa final'!$S$12),"")</f>
        <v/>
      </c>
      <c r="AA16" s="40" t="str">
        <f>IF(AND('Mapa final'!$AD$12="Muy Alta",'Mapa final'!$AF$12="Leve"),CONCATENATE("R2C",'Mapa final'!$S$12),"")</f>
        <v/>
      </c>
      <c r="AB16" s="38" t="str">
        <f>IF(AND('Mapa final'!$AD$12="Muy Alta",'Mapa final'!$AF$12="Leve"),CONCATENATE("R2C",'Mapa final'!$S$12),"")</f>
        <v/>
      </c>
      <c r="AC16" s="39" t="str">
        <f>IF(AND('Mapa final'!$AD$12="Muy Alta",'Mapa final'!$AF$12="Leve"),CONCATENATE("R2C",'Mapa final'!$S$12),"")</f>
        <v/>
      </c>
      <c r="AD16" s="39" t="str">
        <f>IF(AND('Mapa final'!$AD$12="Muy Alta",'Mapa final'!$AF$12="Leve"),CONCATENATE("R2C",'Mapa final'!$S$12),"")</f>
        <v/>
      </c>
      <c r="AE16" s="39" t="str">
        <f>IF(AND('Mapa final'!$AD$12="Muy Alta",'Mapa final'!$AF$12="Leve"),CONCATENATE("R2C",'Mapa final'!$S$12),"")</f>
        <v/>
      </c>
      <c r="AF16" s="39" t="str">
        <f>IF(AND('Mapa final'!$AD$12="Muy Alta",'Mapa final'!$AF$12="Leve"),CONCATENATE("R2C",'Mapa final'!$S$12),"")</f>
        <v/>
      </c>
      <c r="AG16" s="40" t="str">
        <f>IF(AND('Mapa final'!$AD$12="Muy Alta",'Mapa final'!$AF$12="Leve"),CONCATENATE("R2C",'Mapa final'!$S$12),"")</f>
        <v/>
      </c>
      <c r="AH16" s="41" t="str">
        <f>IF(AND('Mapa final'!$AD$12="Muy Alta",'Mapa final'!$AF$12="Catastrófico"),CONCATENATE("R2C",'Mapa final'!$S$12),"")</f>
        <v/>
      </c>
      <c r="AI16" s="42" t="str">
        <f>IF(AND('Mapa final'!$AD$12="Muy Alta",'Mapa final'!$AF$12="Catastrófico"),CONCATENATE("R2C",'Mapa final'!$S$12),"")</f>
        <v/>
      </c>
      <c r="AJ16" s="42" t="str">
        <f>IF(AND('Mapa final'!$AD$12="Muy Alta",'Mapa final'!$AF$12="Catastrófico"),CONCATENATE("R2C",'Mapa final'!$S$12),"")</f>
        <v/>
      </c>
      <c r="AK16" s="42" t="str">
        <f>IF(AND('Mapa final'!$AD$12="Muy Alta",'Mapa final'!$AF$12="Catastrófico"),CONCATENATE("R2C",'Mapa final'!$S$12),"")</f>
        <v/>
      </c>
      <c r="AL16" s="42" t="str">
        <f>IF(AND('Mapa final'!$AD$12="Muy Alta",'Mapa final'!$AF$12="Catastrófico"),CONCATENATE("R2C",'Mapa final'!$S$12),"")</f>
        <v/>
      </c>
      <c r="AM16" s="43" t="str">
        <f>IF(AND('Mapa final'!$AD$12="Muy Alta",'Mapa final'!$AF$12="Catastrófico"),CONCATENATE("R2C",'Mapa final'!$S$12),"")</f>
        <v/>
      </c>
      <c r="AN16" s="70"/>
      <c r="AO16" s="369" t="s">
        <v>79</v>
      </c>
      <c r="AP16" s="370"/>
      <c r="AQ16" s="370"/>
      <c r="AR16" s="370"/>
      <c r="AS16" s="370"/>
      <c r="AT16" s="37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21"/>
      <c r="C17" s="321"/>
      <c r="D17" s="322"/>
      <c r="E17" s="378"/>
      <c r="F17" s="363"/>
      <c r="G17" s="363"/>
      <c r="H17" s="363"/>
      <c r="I17" s="363"/>
      <c r="J17" s="57" t="str">
        <f>IF(AND('Mapa final'!$AD$12="Alta",'Mapa final'!$AF$12="Leve"),CONCATENATE("R2C",'Mapa final'!$S$12),"")</f>
        <v/>
      </c>
      <c r="K17" s="157" t="str">
        <f>IF(AND('Mapa final'!$AD$13="Alta",'Mapa final'!$AF$13="Leve"),CONCATENATE("R2C",'Mapa final'!$S$13),"")</f>
        <v/>
      </c>
      <c r="L17" s="157" t="str">
        <f>IF(AND('Mapa final'!$AD$12="Alta",'Mapa final'!$AF$12="Leve"),CONCATENATE("R2C",'Mapa final'!$S$12),"")</f>
        <v/>
      </c>
      <c r="M17" s="157" t="str">
        <f>IF(AND('Mapa final'!$AD$13="Alta",'Mapa final'!$AF$13="Leve"),CONCATENATE("R2C",'Mapa final'!$S$13),"")</f>
        <v/>
      </c>
      <c r="N17" s="157" t="str">
        <f>IF(AND('Mapa final'!$AD$12="Alta",'Mapa final'!$AF$12="Leve"),CONCATENATE("R2C",'Mapa final'!$S$12),"")</f>
        <v/>
      </c>
      <c r="O17" s="58" t="str">
        <f>IF(AND('Mapa final'!$AD$13="Alta",'Mapa final'!$AF$13="Leve"),CONCATENATE("R2C",'Mapa final'!$S$13),"")</f>
        <v/>
      </c>
      <c r="P17" s="57" t="str">
        <f>IF(AND('Mapa final'!$AD$12="Alta",'Mapa final'!$AF$12="Leve"),CONCATENATE("R2C",'Mapa final'!$S$12),"")</f>
        <v/>
      </c>
      <c r="Q17" s="157" t="str">
        <f>IF(AND('Mapa final'!$AD$13="Alta",'Mapa final'!$AF$13="Leve"),CONCATENATE("R2C",'Mapa final'!$S$13),"")</f>
        <v/>
      </c>
      <c r="R17" s="157" t="str">
        <f>IF(AND('Mapa final'!$AD$12="Alta",'Mapa final'!$AF$12="Leve"),CONCATENATE("R2C",'Mapa final'!$S$12),"")</f>
        <v/>
      </c>
      <c r="S17" s="157" t="str">
        <f>IF(AND('Mapa final'!$AD$13="Alta",'Mapa final'!$AF$13="Leve"),CONCATENATE("R2C",'Mapa final'!$S$13),"")</f>
        <v/>
      </c>
      <c r="T17" s="157" t="str">
        <f>IF(AND('Mapa final'!$AD$12="Alta",'Mapa final'!$AF$12="Leve"),CONCATENATE("R2C",'Mapa final'!$S$12),"")</f>
        <v/>
      </c>
      <c r="U17" s="58" t="str">
        <f>IF(AND('Mapa final'!$AD$13="Alta",'Mapa final'!$AF$13="Leve"),CONCATENATE("R2C",'Mapa final'!$S$13),"")</f>
        <v/>
      </c>
      <c r="V17" s="44" t="str">
        <f>IF(AND('Mapa final'!$AD$12="Muy Alta",'Mapa final'!$AF$12="Leve"),CONCATENATE("R2C",'Mapa final'!$S$12),"")</f>
        <v/>
      </c>
      <c r="W17" s="156" t="str">
        <f>IF(AND('Mapa final'!$AD$12="Muy Alta",'Mapa final'!$AF$12="Leve"),CONCATENATE("R2C",'Mapa final'!$S$12),"")</f>
        <v/>
      </c>
      <c r="X17" s="156" t="str">
        <f>IF(AND('Mapa final'!$AD$12="Muy Alta",'Mapa final'!$AF$12="Leve"),CONCATENATE("R2C",'Mapa final'!$S$12),"")</f>
        <v/>
      </c>
      <c r="Y17" s="156" t="str">
        <f>IF(AND('Mapa final'!$AD$12="Muy Alta",'Mapa final'!$AF$12="Leve"),CONCATENATE("R2C",'Mapa final'!$S$12),"")</f>
        <v/>
      </c>
      <c r="Z17" s="156" t="str">
        <f>IF(AND('Mapa final'!$AD$12="Muy Alta",'Mapa final'!$AF$12="Leve"),CONCATENATE("R2C",'Mapa final'!$S$12),"")</f>
        <v/>
      </c>
      <c r="AA17" s="45" t="str">
        <f>IF(AND('Mapa final'!$AD$12="Muy Alta",'Mapa final'!$AF$12="Leve"),CONCATENATE("R2C",'Mapa final'!$S$12),"")</f>
        <v/>
      </c>
      <c r="AB17" s="44" t="str">
        <f>IF(AND('Mapa final'!$AD$12="Muy Alta",'Mapa final'!$AF$12="Leve"),CONCATENATE("R2C",'Mapa final'!$S$12),"")</f>
        <v/>
      </c>
      <c r="AC17" s="156" t="str">
        <f>IF(AND('Mapa final'!$AD$12="Muy Alta",'Mapa final'!$AF$12="Leve"),CONCATENATE("R2C",'Mapa final'!$S$12),"")</f>
        <v/>
      </c>
      <c r="AD17" s="156" t="str">
        <f>IF(AND('Mapa final'!$AD$12="Muy Alta",'Mapa final'!$AF$12="Leve"),CONCATENATE("R2C",'Mapa final'!$S$12),"")</f>
        <v/>
      </c>
      <c r="AE17" s="156" t="str">
        <f>IF(AND('Mapa final'!$AD$12="Muy Alta",'Mapa final'!$AF$12="Leve"),CONCATENATE("R2C",'Mapa final'!$S$12),"")</f>
        <v/>
      </c>
      <c r="AF17" s="156" t="str">
        <f>IF(AND('Mapa final'!$AD$12="Muy Alta",'Mapa final'!$AF$12="Leve"),CONCATENATE("R2C",'Mapa final'!$S$12),"")</f>
        <v/>
      </c>
      <c r="AG17" s="45" t="str">
        <f>IF(AND('Mapa final'!$AD$12="Muy Alta",'Mapa final'!$AF$12="Leve"),CONCATENATE("R2C",'Mapa final'!$S$12),"")</f>
        <v/>
      </c>
      <c r="AH17" s="46" t="str">
        <f>IF(AND('Mapa final'!$AD$12="Muy Alta",'Mapa final'!$AF$12="Catastrófico"),CONCATENATE("R2C",'Mapa final'!$S$12),"")</f>
        <v/>
      </c>
      <c r="AI17" s="158" t="str">
        <f>IF(AND('Mapa final'!$AD$12="Muy Alta",'Mapa final'!$AF$12="Catastrófico"),CONCATENATE("R2C",'Mapa final'!$S$12),"")</f>
        <v/>
      </c>
      <c r="AJ17" s="158" t="str">
        <f>IF(AND('Mapa final'!$AD$12="Muy Alta",'Mapa final'!$AF$12="Catastrófico"),CONCATENATE("R2C",'Mapa final'!$S$12),"")</f>
        <v/>
      </c>
      <c r="AK17" s="158" t="str">
        <f>IF(AND('Mapa final'!$AD$12="Muy Alta",'Mapa final'!$AF$12="Catastrófico"),CONCATENATE("R2C",'Mapa final'!$S$12),"")</f>
        <v/>
      </c>
      <c r="AL17" s="158" t="str">
        <f>IF(AND('Mapa final'!$AD$12="Muy Alta",'Mapa final'!$AF$12="Catastrófico"),CONCATENATE("R2C",'Mapa final'!$S$12),"")</f>
        <v/>
      </c>
      <c r="AM17" s="47" t="str">
        <f>IF(AND('Mapa final'!$AD$12="Muy Alta",'Mapa final'!$AF$12="Catastrófico"),CONCATENATE("R2C",'Mapa final'!$S$12),"")</f>
        <v/>
      </c>
      <c r="AN17" s="70"/>
      <c r="AO17" s="372"/>
      <c r="AP17" s="373"/>
      <c r="AQ17" s="373"/>
      <c r="AR17" s="373"/>
      <c r="AS17" s="373"/>
      <c r="AT17" s="37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21"/>
      <c r="C18" s="321"/>
      <c r="D18" s="322"/>
      <c r="E18" s="362"/>
      <c r="F18" s="363"/>
      <c r="G18" s="363"/>
      <c r="H18" s="363"/>
      <c r="I18" s="363"/>
      <c r="J18" s="57" t="str">
        <f>IF(AND('Mapa final'!$AD$12="Alta",'Mapa final'!$AF$12="Leve"),CONCATENATE("R2C",'Mapa final'!$S$12),"")</f>
        <v/>
      </c>
      <c r="K18" s="157" t="str">
        <f>IF(AND('Mapa final'!$AD$13="Alta",'Mapa final'!$AF$13="Leve"),CONCATENATE("R2C",'Mapa final'!$S$13),"")</f>
        <v/>
      </c>
      <c r="L18" s="157" t="str">
        <f>IF(AND('Mapa final'!$AD$12="Alta",'Mapa final'!$AF$12="Leve"),CONCATENATE("R2C",'Mapa final'!$S$12),"")</f>
        <v/>
      </c>
      <c r="M18" s="157" t="str">
        <f>IF(AND('Mapa final'!$AD$13="Alta",'Mapa final'!$AF$13="Leve"),CONCATENATE("R2C",'Mapa final'!$S$13),"")</f>
        <v/>
      </c>
      <c r="N18" s="157" t="str">
        <f>IF(AND('Mapa final'!$AD$12="Alta",'Mapa final'!$AF$12="Leve"),CONCATENATE("R2C",'Mapa final'!$S$12),"")</f>
        <v/>
      </c>
      <c r="O18" s="58" t="str">
        <f>IF(AND('Mapa final'!$AD$13="Alta",'Mapa final'!$AF$13="Leve"),CONCATENATE("R2C",'Mapa final'!$S$13),"")</f>
        <v/>
      </c>
      <c r="P18" s="57" t="str">
        <f>IF(AND('Mapa final'!$AD$12="Alta",'Mapa final'!$AF$12="Leve"),CONCATENATE("R2C",'Mapa final'!$S$12),"")</f>
        <v/>
      </c>
      <c r="Q18" s="157" t="str">
        <f>IF(AND('Mapa final'!$AD$13="Alta",'Mapa final'!$AF$13="Leve"),CONCATENATE("R2C",'Mapa final'!$S$13),"")</f>
        <v/>
      </c>
      <c r="R18" s="157" t="str">
        <f>IF(AND('Mapa final'!$AD$12="Alta",'Mapa final'!$AF$12="Leve"),CONCATENATE("R2C",'Mapa final'!$S$12),"")</f>
        <v/>
      </c>
      <c r="S18" s="157" t="str">
        <f>IF(AND('Mapa final'!$AD$13="Alta",'Mapa final'!$AF$13="Leve"),CONCATENATE("R2C",'Mapa final'!$S$13),"")</f>
        <v/>
      </c>
      <c r="T18" s="157" t="str">
        <f>IF(AND('Mapa final'!$AD$12="Alta",'Mapa final'!$AF$12="Leve"),CONCATENATE("R2C",'Mapa final'!$S$12),"")</f>
        <v/>
      </c>
      <c r="U18" s="58" t="str">
        <f>IF(AND('Mapa final'!$AD$13="Alta",'Mapa final'!$AF$13="Leve"),CONCATENATE("R2C",'Mapa final'!$S$13),"")</f>
        <v/>
      </c>
      <c r="V18" s="44" t="str">
        <f>IF(AND('Mapa final'!$AD$12="Muy Alta",'Mapa final'!$AF$12="Leve"),CONCATENATE("R2C",'Mapa final'!$S$12),"")</f>
        <v/>
      </c>
      <c r="W18" s="156" t="str">
        <f>IF(AND('Mapa final'!$AD$12="Muy Alta",'Mapa final'!$AF$12="Leve"),CONCATENATE("R2C",'Mapa final'!$S$12),"")</f>
        <v/>
      </c>
      <c r="X18" s="156" t="str">
        <f>IF(AND('Mapa final'!$AD$12="Muy Alta",'Mapa final'!$AF$12="Leve"),CONCATENATE("R2C",'Mapa final'!$S$12),"")</f>
        <v/>
      </c>
      <c r="Y18" s="156" t="str">
        <f>IF(AND('Mapa final'!$AD$12="Muy Alta",'Mapa final'!$AF$12="Leve"),CONCATENATE("R2C",'Mapa final'!$S$12),"")</f>
        <v/>
      </c>
      <c r="Z18" s="156" t="str">
        <f>IF(AND('Mapa final'!$AD$12="Muy Alta",'Mapa final'!$AF$12="Leve"),CONCATENATE("R2C",'Mapa final'!$S$12),"")</f>
        <v/>
      </c>
      <c r="AA18" s="45" t="str">
        <f>IF(AND('Mapa final'!$AD$12="Muy Alta",'Mapa final'!$AF$12="Leve"),CONCATENATE("R2C",'Mapa final'!$S$12),"")</f>
        <v/>
      </c>
      <c r="AB18" s="44" t="str">
        <f>IF(AND('Mapa final'!$AD$12="Muy Alta",'Mapa final'!$AF$12="Leve"),CONCATENATE("R2C",'Mapa final'!$S$12),"")</f>
        <v/>
      </c>
      <c r="AC18" s="156" t="str">
        <f>IF(AND('Mapa final'!$AD$12="Muy Alta",'Mapa final'!$AF$12="Leve"),CONCATENATE("R2C",'Mapa final'!$S$12),"")</f>
        <v/>
      </c>
      <c r="AD18" s="156" t="str">
        <f>IF(AND('Mapa final'!$AD$12="Muy Alta",'Mapa final'!$AF$12="Leve"),CONCATENATE("R2C",'Mapa final'!$S$12),"")</f>
        <v/>
      </c>
      <c r="AE18" s="156" t="str">
        <f>IF(AND('Mapa final'!$AD$12="Muy Alta",'Mapa final'!$AF$12="Leve"),CONCATENATE("R2C",'Mapa final'!$S$12),"")</f>
        <v/>
      </c>
      <c r="AF18" s="156" t="str">
        <f>IF(AND('Mapa final'!$AD$12="Muy Alta",'Mapa final'!$AF$12="Leve"),CONCATENATE("R2C",'Mapa final'!$S$12),"")</f>
        <v/>
      </c>
      <c r="AG18" s="45" t="str">
        <f>IF(AND('Mapa final'!$AD$12="Muy Alta",'Mapa final'!$AF$12="Leve"),CONCATENATE("R2C",'Mapa final'!$S$12),"")</f>
        <v/>
      </c>
      <c r="AH18" s="46" t="str">
        <f>IF(AND('Mapa final'!$AD$12="Muy Alta",'Mapa final'!$AF$12="Catastrófico"),CONCATENATE("R2C",'Mapa final'!$S$12),"")</f>
        <v/>
      </c>
      <c r="AI18" s="158" t="str">
        <f>IF(AND('Mapa final'!$AD$12="Muy Alta",'Mapa final'!$AF$12="Catastrófico"),CONCATENATE("R2C",'Mapa final'!$S$12),"")</f>
        <v/>
      </c>
      <c r="AJ18" s="158" t="str">
        <f>IF(AND('Mapa final'!$AD$12="Muy Alta",'Mapa final'!$AF$12="Catastrófico"),CONCATENATE("R2C",'Mapa final'!$S$12),"")</f>
        <v/>
      </c>
      <c r="AK18" s="158" t="str">
        <f>IF(AND('Mapa final'!$AD$12="Muy Alta",'Mapa final'!$AF$12="Catastrófico"),CONCATENATE("R2C",'Mapa final'!$S$12),"")</f>
        <v/>
      </c>
      <c r="AL18" s="158" t="str">
        <f>IF(AND('Mapa final'!$AD$12="Muy Alta",'Mapa final'!$AF$12="Catastrófico"),CONCATENATE("R2C",'Mapa final'!$S$12),"")</f>
        <v/>
      </c>
      <c r="AM18" s="47" t="str">
        <f>IF(AND('Mapa final'!$AD$12="Muy Alta",'Mapa final'!$AF$12="Catastrófico"),CONCATENATE("R2C",'Mapa final'!$S$12),"")</f>
        <v/>
      </c>
      <c r="AN18" s="70"/>
      <c r="AO18" s="372"/>
      <c r="AP18" s="373"/>
      <c r="AQ18" s="373"/>
      <c r="AR18" s="373"/>
      <c r="AS18" s="373"/>
      <c r="AT18" s="37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21"/>
      <c r="C19" s="321"/>
      <c r="D19" s="322"/>
      <c r="E19" s="362"/>
      <c r="F19" s="363"/>
      <c r="G19" s="363"/>
      <c r="H19" s="363"/>
      <c r="I19" s="363"/>
      <c r="J19" s="57" t="str">
        <f>IF(AND('Mapa final'!$AD$12="Alta",'Mapa final'!$AF$12="Leve"),CONCATENATE("R2C",'Mapa final'!$S$12),"")</f>
        <v/>
      </c>
      <c r="K19" s="157" t="str">
        <f>IF(AND('Mapa final'!$AD$13="Alta",'Mapa final'!$AF$13="Leve"),CONCATENATE("R2C",'Mapa final'!$S$13),"")</f>
        <v/>
      </c>
      <c r="L19" s="157" t="str">
        <f>IF(AND('Mapa final'!$AD$12="Alta",'Mapa final'!$AF$12="Leve"),CONCATENATE("R2C",'Mapa final'!$S$12),"")</f>
        <v/>
      </c>
      <c r="M19" s="157" t="str">
        <f>IF(AND('Mapa final'!$AD$13="Alta",'Mapa final'!$AF$13="Leve"),CONCATENATE("R2C",'Mapa final'!$S$13),"")</f>
        <v/>
      </c>
      <c r="N19" s="157" t="str">
        <f>IF(AND('Mapa final'!$AD$12="Alta",'Mapa final'!$AF$12="Leve"),CONCATENATE("R2C",'Mapa final'!$S$12),"")</f>
        <v/>
      </c>
      <c r="O19" s="58" t="str">
        <f>IF(AND('Mapa final'!$AD$13="Alta",'Mapa final'!$AF$13="Leve"),CONCATENATE("R2C",'Mapa final'!$S$13),"")</f>
        <v/>
      </c>
      <c r="P19" s="57" t="str">
        <f>IF(AND('Mapa final'!$AD$12="Alta",'Mapa final'!$AF$12="Leve"),CONCATENATE("R2C",'Mapa final'!$S$12),"")</f>
        <v/>
      </c>
      <c r="Q19" s="157" t="str">
        <f>IF(AND('Mapa final'!$AD$13="Alta",'Mapa final'!$AF$13="Leve"),CONCATENATE("R2C",'Mapa final'!$S$13),"")</f>
        <v/>
      </c>
      <c r="R19" s="157" t="str">
        <f>IF(AND('Mapa final'!$AD$12="Alta",'Mapa final'!$AF$12="Leve"),CONCATENATE("R2C",'Mapa final'!$S$12),"")</f>
        <v/>
      </c>
      <c r="S19" s="157" t="str">
        <f>IF(AND('Mapa final'!$AD$13="Alta",'Mapa final'!$AF$13="Leve"),CONCATENATE("R2C",'Mapa final'!$S$13),"")</f>
        <v/>
      </c>
      <c r="T19" s="157" t="str">
        <f>IF(AND('Mapa final'!$AD$12="Alta",'Mapa final'!$AF$12="Leve"),CONCATENATE("R2C",'Mapa final'!$S$12),"")</f>
        <v/>
      </c>
      <c r="U19" s="58" t="str">
        <f>IF(AND('Mapa final'!$AD$13="Alta",'Mapa final'!$AF$13="Leve"),CONCATENATE("R2C",'Mapa final'!$S$13),"")</f>
        <v/>
      </c>
      <c r="V19" s="44" t="str">
        <f>IF(AND('Mapa final'!$AD$12="Muy Alta",'Mapa final'!$AF$12="Leve"),CONCATENATE("R2C",'Mapa final'!$S$12),"")</f>
        <v/>
      </c>
      <c r="W19" s="156" t="str">
        <f>IF(AND('Mapa final'!$AD$12="Muy Alta",'Mapa final'!$AF$12="Leve"),CONCATENATE("R2C",'Mapa final'!$S$12),"")</f>
        <v/>
      </c>
      <c r="X19" s="156" t="str">
        <f>IF(AND('Mapa final'!$AD$12="Muy Alta",'Mapa final'!$AF$12="Leve"),CONCATENATE("R2C",'Mapa final'!$S$12),"")</f>
        <v/>
      </c>
      <c r="Y19" s="156" t="str">
        <f>IF(AND('Mapa final'!$AD$12="Muy Alta",'Mapa final'!$AF$12="Leve"),CONCATENATE("R2C",'Mapa final'!$S$12),"")</f>
        <v/>
      </c>
      <c r="Z19" s="156" t="str">
        <f>IF(AND('Mapa final'!$AD$12="Muy Alta",'Mapa final'!$AF$12="Leve"),CONCATENATE("R2C",'Mapa final'!$S$12),"")</f>
        <v/>
      </c>
      <c r="AA19" s="45" t="str">
        <f>IF(AND('Mapa final'!$AD$12="Muy Alta",'Mapa final'!$AF$12="Leve"),CONCATENATE("R2C",'Mapa final'!$S$12),"")</f>
        <v/>
      </c>
      <c r="AB19" s="44" t="str">
        <f>IF(AND('Mapa final'!$AD$12="Muy Alta",'Mapa final'!$AF$12="Leve"),CONCATENATE("R2C",'Mapa final'!$S$12),"")</f>
        <v/>
      </c>
      <c r="AC19" s="156" t="str">
        <f>IF(AND('Mapa final'!$AD$12="Muy Alta",'Mapa final'!$AF$12="Leve"),CONCATENATE("R2C",'Mapa final'!$S$12),"")</f>
        <v/>
      </c>
      <c r="AD19" s="156" t="str">
        <f>IF(AND('Mapa final'!$AD$12="Muy Alta",'Mapa final'!$AF$12="Leve"),CONCATENATE("R2C",'Mapa final'!$S$12),"")</f>
        <v/>
      </c>
      <c r="AE19" s="156" t="str">
        <f>IF(AND('Mapa final'!$AD$12="Muy Alta",'Mapa final'!$AF$12="Leve"),CONCATENATE("R2C",'Mapa final'!$S$12),"")</f>
        <v/>
      </c>
      <c r="AF19" s="156" t="str">
        <f>IF(AND('Mapa final'!$AD$12="Muy Alta",'Mapa final'!$AF$12="Leve"),CONCATENATE("R2C",'Mapa final'!$S$12),"")</f>
        <v/>
      </c>
      <c r="AG19" s="45" t="str">
        <f>IF(AND('Mapa final'!$AD$12="Muy Alta",'Mapa final'!$AF$12="Leve"),CONCATENATE("R2C",'Mapa final'!$S$12),"")</f>
        <v/>
      </c>
      <c r="AH19" s="46" t="str">
        <f>IF(AND('Mapa final'!$AD$12="Muy Alta",'Mapa final'!$AF$12="Catastrófico"),CONCATENATE("R2C",'Mapa final'!$S$12),"")</f>
        <v/>
      </c>
      <c r="AI19" s="158" t="str">
        <f>IF(AND('Mapa final'!$AD$12="Muy Alta",'Mapa final'!$AF$12="Catastrófico"),CONCATENATE("R2C",'Mapa final'!$S$12),"")</f>
        <v/>
      </c>
      <c r="AJ19" s="158" t="str">
        <f>IF(AND('Mapa final'!$AD$12="Muy Alta",'Mapa final'!$AF$12="Catastrófico"),CONCATENATE("R2C",'Mapa final'!$S$12),"")</f>
        <v/>
      </c>
      <c r="AK19" s="158" t="str">
        <f>IF(AND('Mapa final'!$AD$12="Muy Alta",'Mapa final'!$AF$12="Catastrófico"),CONCATENATE("R2C",'Mapa final'!$S$12),"")</f>
        <v/>
      </c>
      <c r="AL19" s="158" t="str">
        <f>IF(AND('Mapa final'!$AD$12="Muy Alta",'Mapa final'!$AF$12="Catastrófico"),CONCATENATE("R2C",'Mapa final'!$S$12),"")</f>
        <v/>
      </c>
      <c r="AM19" s="47" t="str">
        <f>IF(AND('Mapa final'!$AD$12="Muy Alta",'Mapa final'!$AF$12="Catastrófico"),CONCATENATE("R2C",'Mapa final'!$S$12),"")</f>
        <v/>
      </c>
      <c r="AN19" s="70"/>
      <c r="AO19" s="372"/>
      <c r="AP19" s="373"/>
      <c r="AQ19" s="373"/>
      <c r="AR19" s="373"/>
      <c r="AS19" s="373"/>
      <c r="AT19" s="37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21"/>
      <c r="C20" s="321"/>
      <c r="D20" s="322"/>
      <c r="E20" s="362"/>
      <c r="F20" s="363"/>
      <c r="G20" s="363"/>
      <c r="H20" s="363"/>
      <c r="I20" s="363"/>
      <c r="J20" s="57" t="str">
        <f>IF(AND('Mapa final'!$AD$12="Alta",'Mapa final'!$AF$12="Leve"),CONCATENATE("R2C",'Mapa final'!$S$12),"")</f>
        <v/>
      </c>
      <c r="K20" s="157" t="str">
        <f>IF(AND('Mapa final'!$AD$13="Alta",'Mapa final'!$AF$13="Leve"),CONCATENATE("R2C",'Mapa final'!$S$13),"")</f>
        <v/>
      </c>
      <c r="L20" s="157" t="str">
        <f>IF(AND('Mapa final'!$AD$12="Alta",'Mapa final'!$AF$12="Leve"),CONCATENATE("R2C",'Mapa final'!$S$12),"")</f>
        <v/>
      </c>
      <c r="M20" s="157" t="str">
        <f>IF(AND('Mapa final'!$AD$13="Alta",'Mapa final'!$AF$13="Leve"),CONCATENATE("R2C",'Mapa final'!$S$13),"")</f>
        <v/>
      </c>
      <c r="N20" s="157" t="str">
        <f>IF(AND('Mapa final'!$AD$12="Alta",'Mapa final'!$AF$12="Leve"),CONCATENATE("R2C",'Mapa final'!$S$12),"")</f>
        <v/>
      </c>
      <c r="O20" s="58" t="str">
        <f>IF(AND('Mapa final'!$AD$13="Alta",'Mapa final'!$AF$13="Leve"),CONCATENATE("R2C",'Mapa final'!$S$13),"")</f>
        <v/>
      </c>
      <c r="P20" s="57" t="str">
        <f>IF(AND('Mapa final'!$AD$12="Alta",'Mapa final'!$AF$12="Leve"),CONCATENATE("R2C",'Mapa final'!$S$12),"")</f>
        <v/>
      </c>
      <c r="Q20" s="157" t="str">
        <f>IF(AND('Mapa final'!$AD$13="Alta",'Mapa final'!$AF$13="Leve"),CONCATENATE("R2C",'Mapa final'!$S$13),"")</f>
        <v/>
      </c>
      <c r="R20" s="157" t="str">
        <f>IF(AND('Mapa final'!$AD$12="Alta",'Mapa final'!$AF$12="Leve"),CONCATENATE("R2C",'Mapa final'!$S$12),"")</f>
        <v/>
      </c>
      <c r="S20" s="157" t="str">
        <f>IF(AND('Mapa final'!$AD$13="Alta",'Mapa final'!$AF$13="Leve"),CONCATENATE("R2C",'Mapa final'!$S$13),"")</f>
        <v/>
      </c>
      <c r="T20" s="157" t="str">
        <f>IF(AND('Mapa final'!$AD$12="Alta",'Mapa final'!$AF$12="Leve"),CONCATENATE("R2C",'Mapa final'!$S$12),"")</f>
        <v/>
      </c>
      <c r="U20" s="58" t="str">
        <f>IF(AND('Mapa final'!$AD$13="Alta",'Mapa final'!$AF$13="Leve"),CONCATENATE("R2C",'Mapa final'!$S$13),"")</f>
        <v/>
      </c>
      <c r="V20" s="44" t="str">
        <f>IF(AND('Mapa final'!$AD$12="Muy Alta",'Mapa final'!$AF$12="Leve"),CONCATENATE("R2C",'Mapa final'!$S$12),"")</f>
        <v/>
      </c>
      <c r="W20" s="156" t="str">
        <f>IF(AND('Mapa final'!$AD$12="Muy Alta",'Mapa final'!$AF$12="Leve"),CONCATENATE("R2C",'Mapa final'!$S$12),"")</f>
        <v/>
      </c>
      <c r="X20" s="156" t="str">
        <f>IF(AND('Mapa final'!$AD$12="Muy Alta",'Mapa final'!$AF$12="Leve"),CONCATENATE("R2C",'Mapa final'!$S$12),"")</f>
        <v/>
      </c>
      <c r="Y20" s="156" t="str">
        <f>IF(AND('Mapa final'!$AD$12="Muy Alta",'Mapa final'!$AF$12="Leve"),CONCATENATE("R2C",'Mapa final'!$S$12),"")</f>
        <v/>
      </c>
      <c r="Z20" s="156" t="str">
        <f>IF(AND('Mapa final'!$AD$12="Muy Alta",'Mapa final'!$AF$12="Leve"),CONCATENATE("R2C",'Mapa final'!$S$12),"")</f>
        <v/>
      </c>
      <c r="AA20" s="45" t="str">
        <f>IF(AND('Mapa final'!$AD$12="Muy Alta",'Mapa final'!$AF$12="Leve"),CONCATENATE("R2C",'Mapa final'!$S$12),"")</f>
        <v/>
      </c>
      <c r="AB20" s="44" t="str">
        <f>IF(AND('Mapa final'!$AD$12="Muy Alta",'Mapa final'!$AF$12="Leve"),CONCATENATE("R2C",'Mapa final'!$S$12),"")</f>
        <v/>
      </c>
      <c r="AC20" s="156" t="str">
        <f>IF(AND('Mapa final'!$AD$12="Muy Alta",'Mapa final'!$AF$12="Leve"),CONCATENATE("R2C",'Mapa final'!$S$12),"")</f>
        <v/>
      </c>
      <c r="AD20" s="156" t="str">
        <f>IF(AND('Mapa final'!$AD$12="Muy Alta",'Mapa final'!$AF$12="Leve"),CONCATENATE("R2C",'Mapa final'!$S$12),"")</f>
        <v/>
      </c>
      <c r="AE20" s="156" t="str">
        <f>IF(AND('Mapa final'!$AD$12="Muy Alta",'Mapa final'!$AF$12="Leve"),CONCATENATE("R2C",'Mapa final'!$S$12),"")</f>
        <v/>
      </c>
      <c r="AF20" s="156" t="str">
        <f>IF(AND('Mapa final'!$AD$12="Muy Alta",'Mapa final'!$AF$12="Leve"),CONCATENATE("R2C",'Mapa final'!$S$12),"")</f>
        <v/>
      </c>
      <c r="AG20" s="45" t="str">
        <f>IF(AND('Mapa final'!$AD$12="Muy Alta",'Mapa final'!$AF$12="Leve"),CONCATENATE("R2C",'Mapa final'!$S$12),"")</f>
        <v/>
      </c>
      <c r="AH20" s="46" t="str">
        <f>IF(AND('Mapa final'!$AD$12="Muy Alta",'Mapa final'!$AF$12="Catastrófico"),CONCATENATE("R2C",'Mapa final'!$S$12),"")</f>
        <v/>
      </c>
      <c r="AI20" s="158" t="str">
        <f>IF(AND('Mapa final'!$AD$12="Muy Alta",'Mapa final'!$AF$12="Catastrófico"),CONCATENATE("R2C",'Mapa final'!$S$12),"")</f>
        <v/>
      </c>
      <c r="AJ20" s="158" t="str">
        <f>IF(AND('Mapa final'!$AD$12="Muy Alta",'Mapa final'!$AF$12="Catastrófico"),CONCATENATE("R2C",'Mapa final'!$S$12),"")</f>
        <v/>
      </c>
      <c r="AK20" s="158" t="str">
        <f>IF(AND('Mapa final'!$AD$12="Muy Alta",'Mapa final'!$AF$12="Catastrófico"),CONCATENATE("R2C",'Mapa final'!$S$12),"")</f>
        <v/>
      </c>
      <c r="AL20" s="158" t="str">
        <f>IF(AND('Mapa final'!$AD$12="Muy Alta",'Mapa final'!$AF$12="Catastrófico"),CONCATENATE("R2C",'Mapa final'!$S$12),"")</f>
        <v/>
      </c>
      <c r="AM20" s="47" t="str">
        <f>IF(AND('Mapa final'!$AD$12="Muy Alta",'Mapa final'!$AF$12="Catastrófico"),CONCATENATE("R2C",'Mapa final'!$S$12),"")</f>
        <v/>
      </c>
      <c r="AN20" s="70"/>
      <c r="AO20" s="372"/>
      <c r="AP20" s="373"/>
      <c r="AQ20" s="373"/>
      <c r="AR20" s="373"/>
      <c r="AS20" s="373"/>
      <c r="AT20" s="37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21"/>
      <c r="C21" s="321"/>
      <c r="D21" s="322"/>
      <c r="E21" s="362"/>
      <c r="F21" s="363"/>
      <c r="G21" s="363"/>
      <c r="H21" s="363"/>
      <c r="I21" s="363"/>
      <c r="J21" s="57" t="str">
        <f>IF(AND('Mapa final'!$AD$12="Alta",'Mapa final'!$AF$12="Leve"),CONCATENATE("R2C",'Mapa final'!$S$12),"")</f>
        <v/>
      </c>
      <c r="K21" s="157" t="str">
        <f>IF(AND('Mapa final'!$AD$13="Alta",'Mapa final'!$AF$13="Leve"),CONCATENATE("R2C",'Mapa final'!$S$13),"")</f>
        <v/>
      </c>
      <c r="L21" s="157" t="str">
        <f>IF(AND('Mapa final'!$AD$12="Alta",'Mapa final'!$AF$12="Leve"),CONCATENATE("R2C",'Mapa final'!$S$12),"")</f>
        <v/>
      </c>
      <c r="M21" s="157" t="str">
        <f>IF(AND('Mapa final'!$AD$13="Alta",'Mapa final'!$AF$13="Leve"),CONCATENATE("R2C",'Mapa final'!$S$13),"")</f>
        <v/>
      </c>
      <c r="N21" s="157" t="str">
        <f>IF(AND('Mapa final'!$AD$12="Alta",'Mapa final'!$AF$12="Leve"),CONCATENATE("R2C",'Mapa final'!$S$12),"")</f>
        <v/>
      </c>
      <c r="O21" s="58" t="str">
        <f>IF(AND('Mapa final'!$AD$13="Alta",'Mapa final'!$AF$13="Leve"),CONCATENATE("R2C",'Mapa final'!$S$13),"")</f>
        <v/>
      </c>
      <c r="P21" s="57" t="str">
        <f>IF(AND('Mapa final'!$AD$12="Alta",'Mapa final'!$AF$12="Leve"),CONCATENATE("R2C",'Mapa final'!$S$12),"")</f>
        <v/>
      </c>
      <c r="Q21" s="157" t="str">
        <f>IF(AND('Mapa final'!$AD$13="Alta",'Mapa final'!$AF$13="Leve"),CONCATENATE("R2C",'Mapa final'!$S$13),"")</f>
        <v/>
      </c>
      <c r="R21" s="157" t="str">
        <f>IF(AND('Mapa final'!$AD$12="Alta",'Mapa final'!$AF$12="Leve"),CONCATENATE("R2C",'Mapa final'!$S$12),"")</f>
        <v/>
      </c>
      <c r="S21" s="157" t="str">
        <f>IF(AND('Mapa final'!$AD$13="Alta",'Mapa final'!$AF$13="Leve"),CONCATENATE("R2C",'Mapa final'!$S$13),"")</f>
        <v/>
      </c>
      <c r="T21" s="157" t="str">
        <f>IF(AND('Mapa final'!$AD$12="Alta",'Mapa final'!$AF$12="Leve"),CONCATENATE("R2C",'Mapa final'!$S$12),"")</f>
        <v/>
      </c>
      <c r="U21" s="58" t="str">
        <f>IF(AND('Mapa final'!$AD$13="Alta",'Mapa final'!$AF$13="Leve"),CONCATENATE("R2C",'Mapa final'!$S$13),"")</f>
        <v/>
      </c>
      <c r="V21" s="44" t="str">
        <f>IF(AND('Mapa final'!$AD$12="Muy Alta",'Mapa final'!$AF$12="Leve"),CONCATENATE("R2C",'Mapa final'!$S$12),"")</f>
        <v/>
      </c>
      <c r="W21" s="156" t="str">
        <f>IF(AND('Mapa final'!$AD$12="Muy Alta",'Mapa final'!$AF$12="Leve"),CONCATENATE("R2C",'Mapa final'!$S$12),"")</f>
        <v/>
      </c>
      <c r="X21" s="156" t="str">
        <f>IF(AND('Mapa final'!$AD$12="Muy Alta",'Mapa final'!$AF$12="Leve"),CONCATENATE("R2C",'Mapa final'!$S$12),"")</f>
        <v/>
      </c>
      <c r="Y21" s="156" t="str">
        <f>IF(AND('Mapa final'!$AD$12="Muy Alta",'Mapa final'!$AF$12="Leve"),CONCATENATE("R2C",'Mapa final'!$S$12),"")</f>
        <v/>
      </c>
      <c r="Z21" s="156" t="str">
        <f>IF(AND('Mapa final'!$AD$12="Muy Alta",'Mapa final'!$AF$12="Leve"),CONCATENATE("R2C",'Mapa final'!$S$12),"")</f>
        <v/>
      </c>
      <c r="AA21" s="45" t="str">
        <f>IF(AND('Mapa final'!$AD$12="Muy Alta",'Mapa final'!$AF$12="Leve"),CONCATENATE("R2C",'Mapa final'!$S$12),"")</f>
        <v/>
      </c>
      <c r="AB21" s="44" t="str">
        <f>IF(AND('Mapa final'!$AD$12="Muy Alta",'Mapa final'!$AF$12="Leve"),CONCATENATE("R2C",'Mapa final'!$S$12),"")</f>
        <v/>
      </c>
      <c r="AC21" s="156" t="str">
        <f>IF(AND('Mapa final'!$AD$12="Muy Alta",'Mapa final'!$AF$12="Leve"),CONCATENATE("R2C",'Mapa final'!$S$12),"")</f>
        <v/>
      </c>
      <c r="AD21" s="156" t="str">
        <f>IF(AND('Mapa final'!$AD$12="Muy Alta",'Mapa final'!$AF$12="Leve"),CONCATENATE("R2C",'Mapa final'!$S$12),"")</f>
        <v/>
      </c>
      <c r="AE21" s="156" t="str">
        <f>IF(AND('Mapa final'!$AD$12="Muy Alta",'Mapa final'!$AF$12="Leve"),CONCATENATE("R2C",'Mapa final'!$S$12),"")</f>
        <v/>
      </c>
      <c r="AF21" s="156" t="str">
        <f>IF(AND('Mapa final'!$AD$12="Muy Alta",'Mapa final'!$AF$12="Leve"),CONCATENATE("R2C",'Mapa final'!$S$12),"")</f>
        <v/>
      </c>
      <c r="AG21" s="45" t="str">
        <f>IF(AND('Mapa final'!$AD$12="Muy Alta",'Mapa final'!$AF$12="Leve"),CONCATENATE("R2C",'Mapa final'!$S$12),"")</f>
        <v/>
      </c>
      <c r="AH21" s="46" t="str">
        <f>IF(AND('Mapa final'!$AD$12="Muy Alta",'Mapa final'!$AF$12="Catastrófico"),CONCATENATE("R2C",'Mapa final'!$S$12),"")</f>
        <v/>
      </c>
      <c r="AI21" s="158" t="str">
        <f>IF(AND('Mapa final'!$AD$12="Muy Alta",'Mapa final'!$AF$12="Catastrófico"),CONCATENATE("R2C",'Mapa final'!$S$12),"")</f>
        <v/>
      </c>
      <c r="AJ21" s="158" t="str">
        <f>IF(AND('Mapa final'!$AD$12="Muy Alta",'Mapa final'!$AF$12="Catastrófico"),CONCATENATE("R2C",'Mapa final'!$S$12),"")</f>
        <v/>
      </c>
      <c r="AK21" s="158" t="str">
        <f>IF(AND('Mapa final'!$AD$12="Muy Alta",'Mapa final'!$AF$12="Catastrófico"),CONCATENATE("R2C",'Mapa final'!$S$12),"")</f>
        <v/>
      </c>
      <c r="AL21" s="158" t="str">
        <f>IF(AND('Mapa final'!$AD$12="Muy Alta",'Mapa final'!$AF$12="Catastrófico"),CONCATENATE("R2C",'Mapa final'!$S$12),"")</f>
        <v/>
      </c>
      <c r="AM21" s="47" t="str">
        <f>IF(AND('Mapa final'!$AD$12="Muy Alta",'Mapa final'!$AF$12="Catastrófico"),CONCATENATE("R2C",'Mapa final'!$S$12),"")</f>
        <v/>
      </c>
      <c r="AN21" s="70"/>
      <c r="AO21" s="372"/>
      <c r="AP21" s="373"/>
      <c r="AQ21" s="373"/>
      <c r="AR21" s="373"/>
      <c r="AS21" s="373"/>
      <c r="AT21" s="37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21"/>
      <c r="C22" s="321"/>
      <c r="D22" s="322"/>
      <c r="E22" s="362"/>
      <c r="F22" s="363"/>
      <c r="G22" s="363"/>
      <c r="H22" s="363"/>
      <c r="I22" s="363"/>
      <c r="J22" s="57" t="str">
        <f>IF(AND('Mapa final'!$AD$12="Alta",'Mapa final'!$AF$12="Leve"),CONCATENATE("R2C",'Mapa final'!$S$12),"")</f>
        <v/>
      </c>
      <c r="K22" s="157" t="str">
        <f>IF(AND('Mapa final'!$AD$13="Alta",'Mapa final'!$AF$13="Leve"),CONCATENATE("R2C",'Mapa final'!$S$13),"")</f>
        <v/>
      </c>
      <c r="L22" s="157" t="str">
        <f>IF(AND('Mapa final'!$AD$12="Alta",'Mapa final'!$AF$12="Leve"),CONCATENATE("R2C",'Mapa final'!$S$12),"")</f>
        <v/>
      </c>
      <c r="M22" s="157" t="str">
        <f>IF(AND('Mapa final'!$AD$13="Alta",'Mapa final'!$AF$13="Leve"),CONCATENATE("R2C",'Mapa final'!$S$13),"")</f>
        <v/>
      </c>
      <c r="N22" s="157" t="str">
        <f>IF(AND('Mapa final'!$AD$12="Alta",'Mapa final'!$AF$12="Leve"),CONCATENATE("R2C",'Mapa final'!$S$12),"")</f>
        <v/>
      </c>
      <c r="O22" s="58" t="str">
        <f>IF(AND('Mapa final'!$AD$13="Alta",'Mapa final'!$AF$13="Leve"),CONCATENATE("R2C",'Mapa final'!$S$13),"")</f>
        <v/>
      </c>
      <c r="P22" s="57" t="str">
        <f>IF(AND('Mapa final'!$AD$12="Alta",'Mapa final'!$AF$12="Leve"),CONCATENATE("R2C",'Mapa final'!$S$12),"")</f>
        <v/>
      </c>
      <c r="Q22" s="157" t="str">
        <f>IF(AND('Mapa final'!$AD$13="Alta",'Mapa final'!$AF$13="Leve"),CONCATENATE("R2C",'Mapa final'!$S$13),"")</f>
        <v/>
      </c>
      <c r="R22" s="157" t="str">
        <f>IF(AND('Mapa final'!$AD$12="Alta",'Mapa final'!$AF$12="Leve"),CONCATENATE("R2C",'Mapa final'!$S$12),"")</f>
        <v/>
      </c>
      <c r="S22" s="157" t="str">
        <f>IF(AND('Mapa final'!$AD$13="Alta",'Mapa final'!$AF$13="Leve"),CONCATENATE("R2C",'Mapa final'!$S$13),"")</f>
        <v/>
      </c>
      <c r="T22" s="157" t="str">
        <f>IF(AND('Mapa final'!$AD$12="Alta",'Mapa final'!$AF$12="Leve"),CONCATENATE("R2C",'Mapa final'!$S$12),"")</f>
        <v/>
      </c>
      <c r="U22" s="58" t="str">
        <f>IF(AND('Mapa final'!$AD$13="Alta",'Mapa final'!$AF$13="Leve"),CONCATENATE("R2C",'Mapa final'!$S$13),"")</f>
        <v/>
      </c>
      <c r="V22" s="44" t="str">
        <f>IF(AND('Mapa final'!$AD$12="Muy Alta",'Mapa final'!$AF$12="Leve"),CONCATENATE("R2C",'Mapa final'!$S$12),"")</f>
        <v/>
      </c>
      <c r="W22" s="156" t="str">
        <f>IF(AND('Mapa final'!$AD$12="Muy Alta",'Mapa final'!$AF$12="Leve"),CONCATENATE("R2C",'Mapa final'!$S$12),"")</f>
        <v/>
      </c>
      <c r="X22" s="156" t="str">
        <f>IF(AND('Mapa final'!$AD$12="Muy Alta",'Mapa final'!$AF$12="Leve"),CONCATENATE("R2C",'Mapa final'!$S$12),"")</f>
        <v/>
      </c>
      <c r="Y22" s="156" t="str">
        <f>IF(AND('Mapa final'!$AD$12="Muy Alta",'Mapa final'!$AF$12="Leve"),CONCATENATE("R2C",'Mapa final'!$S$12),"")</f>
        <v/>
      </c>
      <c r="Z22" s="156" t="str">
        <f>IF(AND('Mapa final'!$AD$12="Muy Alta",'Mapa final'!$AF$12="Leve"),CONCATENATE("R2C",'Mapa final'!$S$12),"")</f>
        <v/>
      </c>
      <c r="AA22" s="45" t="str">
        <f>IF(AND('Mapa final'!$AD$12="Muy Alta",'Mapa final'!$AF$12="Leve"),CONCATENATE("R2C",'Mapa final'!$S$12),"")</f>
        <v/>
      </c>
      <c r="AB22" s="44" t="str">
        <f>IF(AND('Mapa final'!$AD$12="Muy Alta",'Mapa final'!$AF$12="Leve"),CONCATENATE("R2C",'Mapa final'!$S$12),"")</f>
        <v/>
      </c>
      <c r="AC22" s="156" t="str">
        <f>IF(AND('Mapa final'!$AD$12="Muy Alta",'Mapa final'!$AF$12="Leve"),CONCATENATE("R2C",'Mapa final'!$S$12),"")</f>
        <v/>
      </c>
      <c r="AD22" s="156" t="str">
        <f>IF(AND('Mapa final'!$AD$12="Muy Alta",'Mapa final'!$AF$12="Leve"),CONCATENATE("R2C",'Mapa final'!$S$12),"")</f>
        <v/>
      </c>
      <c r="AE22" s="156" t="str">
        <f>IF(AND('Mapa final'!$AD$12="Muy Alta",'Mapa final'!$AF$12="Leve"),CONCATENATE("R2C",'Mapa final'!$S$12),"")</f>
        <v/>
      </c>
      <c r="AF22" s="156" t="str">
        <f>IF(AND('Mapa final'!$AD$12="Muy Alta",'Mapa final'!$AF$12="Leve"),CONCATENATE("R2C",'Mapa final'!$S$12),"")</f>
        <v/>
      </c>
      <c r="AG22" s="45" t="str">
        <f>IF(AND('Mapa final'!$AD$12="Muy Alta",'Mapa final'!$AF$12="Leve"),CONCATENATE("R2C",'Mapa final'!$S$12),"")</f>
        <v/>
      </c>
      <c r="AH22" s="46" t="str">
        <f>IF(AND('Mapa final'!$AD$12="Muy Alta",'Mapa final'!$AF$12="Catastrófico"),CONCATENATE("R2C",'Mapa final'!$S$12),"")</f>
        <v/>
      </c>
      <c r="AI22" s="158" t="str">
        <f>IF(AND('Mapa final'!$AD$12="Muy Alta",'Mapa final'!$AF$12="Catastrófico"),CONCATENATE("R2C",'Mapa final'!$S$12),"")</f>
        <v/>
      </c>
      <c r="AJ22" s="158" t="str">
        <f>IF(AND('Mapa final'!$AD$12="Muy Alta",'Mapa final'!$AF$12="Catastrófico"),CONCATENATE("R2C",'Mapa final'!$S$12),"")</f>
        <v/>
      </c>
      <c r="AK22" s="158" t="str">
        <f>IF(AND('Mapa final'!$AD$12="Muy Alta",'Mapa final'!$AF$12="Catastrófico"),CONCATENATE("R2C",'Mapa final'!$S$12),"")</f>
        <v/>
      </c>
      <c r="AL22" s="158" t="str">
        <f>IF(AND('Mapa final'!$AD$12="Muy Alta",'Mapa final'!$AF$12="Catastrófico"),CONCATENATE("R2C",'Mapa final'!$S$12),"")</f>
        <v/>
      </c>
      <c r="AM22" s="47" t="str">
        <f>IF(AND('Mapa final'!$AD$12="Muy Alta",'Mapa final'!$AF$12="Catastrófico"),CONCATENATE("R2C",'Mapa final'!$S$12),"")</f>
        <v/>
      </c>
      <c r="AN22" s="70"/>
      <c r="AO22" s="372"/>
      <c r="AP22" s="373"/>
      <c r="AQ22" s="373"/>
      <c r="AR22" s="373"/>
      <c r="AS22" s="373"/>
      <c r="AT22" s="37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21"/>
      <c r="C23" s="321"/>
      <c r="D23" s="322"/>
      <c r="E23" s="362"/>
      <c r="F23" s="363"/>
      <c r="G23" s="363"/>
      <c r="H23" s="363"/>
      <c r="I23" s="363"/>
      <c r="J23" s="57" t="str">
        <f>IF(AND('Mapa final'!$AD$12="Alta",'Mapa final'!$AF$12="Leve"),CONCATENATE("R2C",'Mapa final'!$S$12),"")</f>
        <v/>
      </c>
      <c r="K23" s="157" t="str">
        <f>IF(AND('Mapa final'!$AD$13="Alta",'Mapa final'!$AF$13="Leve"),CONCATENATE("R2C",'Mapa final'!$S$13),"")</f>
        <v/>
      </c>
      <c r="L23" s="157" t="str">
        <f>IF(AND('Mapa final'!$AD$12="Alta",'Mapa final'!$AF$12="Leve"),CONCATENATE("R2C",'Mapa final'!$S$12),"")</f>
        <v/>
      </c>
      <c r="M23" s="157" t="str">
        <f>IF(AND('Mapa final'!$AD$13="Alta",'Mapa final'!$AF$13="Leve"),CONCATENATE("R2C",'Mapa final'!$S$13),"")</f>
        <v/>
      </c>
      <c r="N23" s="157" t="str">
        <f>IF(AND('Mapa final'!$AD$12="Alta",'Mapa final'!$AF$12="Leve"),CONCATENATE("R2C",'Mapa final'!$S$12),"")</f>
        <v/>
      </c>
      <c r="O23" s="58" t="str">
        <f>IF(AND('Mapa final'!$AD$13="Alta",'Mapa final'!$AF$13="Leve"),CONCATENATE("R2C",'Mapa final'!$S$13),"")</f>
        <v/>
      </c>
      <c r="P23" s="57" t="str">
        <f>IF(AND('Mapa final'!$AD$12="Alta",'Mapa final'!$AF$12="Leve"),CONCATENATE("R2C",'Mapa final'!$S$12),"")</f>
        <v/>
      </c>
      <c r="Q23" s="157" t="str">
        <f>IF(AND('Mapa final'!$AD$13="Alta",'Mapa final'!$AF$13="Leve"),CONCATENATE("R2C",'Mapa final'!$S$13),"")</f>
        <v/>
      </c>
      <c r="R23" s="157" t="str">
        <f>IF(AND('Mapa final'!$AD$12="Alta",'Mapa final'!$AF$12="Leve"),CONCATENATE("R2C",'Mapa final'!$S$12),"")</f>
        <v/>
      </c>
      <c r="S23" s="157" t="str">
        <f>IF(AND('Mapa final'!$AD$13="Alta",'Mapa final'!$AF$13="Leve"),CONCATENATE("R2C",'Mapa final'!$S$13),"")</f>
        <v/>
      </c>
      <c r="T23" s="157" t="str">
        <f>IF(AND('Mapa final'!$AD$12="Alta",'Mapa final'!$AF$12="Leve"),CONCATENATE("R2C",'Mapa final'!$S$12),"")</f>
        <v/>
      </c>
      <c r="U23" s="58" t="str">
        <f>IF(AND('Mapa final'!$AD$13="Alta",'Mapa final'!$AF$13="Leve"),CONCATENATE("R2C",'Mapa final'!$S$13),"")</f>
        <v/>
      </c>
      <c r="V23" s="44" t="str">
        <f>IF(AND('Mapa final'!$AD$12="Muy Alta",'Mapa final'!$AF$12="Leve"),CONCATENATE("R2C",'Mapa final'!$S$12),"")</f>
        <v/>
      </c>
      <c r="W23" s="156" t="str">
        <f>IF(AND('Mapa final'!$AD$12="Muy Alta",'Mapa final'!$AF$12="Leve"),CONCATENATE("R2C",'Mapa final'!$S$12),"")</f>
        <v/>
      </c>
      <c r="X23" s="156" t="str">
        <f>IF(AND('Mapa final'!$AD$12="Muy Alta",'Mapa final'!$AF$12="Leve"),CONCATENATE("R2C",'Mapa final'!$S$12),"")</f>
        <v/>
      </c>
      <c r="Y23" s="156" t="str">
        <f>IF(AND('Mapa final'!$AD$12="Muy Alta",'Mapa final'!$AF$12="Leve"),CONCATENATE("R2C",'Mapa final'!$S$12),"")</f>
        <v/>
      </c>
      <c r="Z23" s="156" t="str">
        <f>IF(AND('Mapa final'!$AD$12="Muy Alta",'Mapa final'!$AF$12="Leve"),CONCATENATE("R2C",'Mapa final'!$S$12),"")</f>
        <v/>
      </c>
      <c r="AA23" s="45" t="str">
        <f>IF(AND('Mapa final'!$AD$12="Muy Alta",'Mapa final'!$AF$12="Leve"),CONCATENATE("R2C",'Mapa final'!$S$12),"")</f>
        <v/>
      </c>
      <c r="AB23" s="44" t="str">
        <f>IF(AND('Mapa final'!$AD$12="Muy Alta",'Mapa final'!$AF$12="Leve"),CONCATENATE("R2C",'Mapa final'!$S$12),"")</f>
        <v/>
      </c>
      <c r="AC23" s="156" t="str">
        <f>IF(AND('Mapa final'!$AD$12="Muy Alta",'Mapa final'!$AF$12="Leve"),CONCATENATE("R2C",'Mapa final'!$S$12),"")</f>
        <v/>
      </c>
      <c r="AD23" s="156" t="str">
        <f>IF(AND('Mapa final'!$AD$12="Muy Alta",'Mapa final'!$AF$12="Leve"),CONCATENATE("R2C",'Mapa final'!$S$12),"")</f>
        <v/>
      </c>
      <c r="AE23" s="156" t="str">
        <f>IF(AND('Mapa final'!$AD$12="Muy Alta",'Mapa final'!$AF$12="Leve"),CONCATENATE("R2C",'Mapa final'!$S$12),"")</f>
        <v/>
      </c>
      <c r="AF23" s="156" t="str">
        <f>IF(AND('Mapa final'!$AD$12="Muy Alta",'Mapa final'!$AF$12="Leve"),CONCATENATE("R2C",'Mapa final'!$S$12),"")</f>
        <v/>
      </c>
      <c r="AG23" s="45" t="str">
        <f>IF(AND('Mapa final'!$AD$12="Muy Alta",'Mapa final'!$AF$12="Leve"),CONCATENATE("R2C",'Mapa final'!$S$12),"")</f>
        <v/>
      </c>
      <c r="AH23" s="46" t="str">
        <f>IF(AND('Mapa final'!$AD$12="Muy Alta",'Mapa final'!$AF$12="Catastrófico"),CONCATENATE("R2C",'Mapa final'!$S$12),"")</f>
        <v/>
      </c>
      <c r="AI23" s="158" t="str">
        <f>IF(AND('Mapa final'!$AD$12="Muy Alta",'Mapa final'!$AF$12="Catastrófico"),CONCATENATE("R2C",'Mapa final'!$S$12),"")</f>
        <v/>
      </c>
      <c r="AJ23" s="158" t="str">
        <f>IF(AND('Mapa final'!$AD$12="Muy Alta",'Mapa final'!$AF$12="Catastrófico"),CONCATENATE("R2C",'Mapa final'!$S$12),"")</f>
        <v/>
      </c>
      <c r="AK23" s="158" t="str">
        <f>IF(AND('Mapa final'!$AD$12="Muy Alta",'Mapa final'!$AF$12="Catastrófico"),CONCATENATE("R2C",'Mapa final'!$S$12),"")</f>
        <v/>
      </c>
      <c r="AL23" s="158" t="str">
        <f>IF(AND('Mapa final'!$AD$12="Muy Alta",'Mapa final'!$AF$12="Catastrófico"),CONCATENATE("R2C",'Mapa final'!$S$12),"")</f>
        <v/>
      </c>
      <c r="AM23" s="47" t="str">
        <f>IF(AND('Mapa final'!$AD$12="Muy Alta",'Mapa final'!$AF$12="Catastrófico"),CONCATENATE("R2C",'Mapa final'!$S$12),"")</f>
        <v/>
      </c>
      <c r="AN23" s="70"/>
      <c r="AO23" s="372"/>
      <c r="AP23" s="373"/>
      <c r="AQ23" s="373"/>
      <c r="AR23" s="373"/>
      <c r="AS23" s="373"/>
      <c r="AT23" s="37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21"/>
      <c r="C24" s="321"/>
      <c r="D24" s="322"/>
      <c r="E24" s="362"/>
      <c r="F24" s="363"/>
      <c r="G24" s="363"/>
      <c r="H24" s="363"/>
      <c r="I24" s="363"/>
      <c r="J24" s="57" t="str">
        <f>IF(AND('Mapa final'!$AD$12="Alta",'Mapa final'!$AF$12="Leve"),CONCATENATE("R2C",'Mapa final'!$S$12),"")</f>
        <v/>
      </c>
      <c r="K24" s="157" t="str">
        <f>IF(AND('Mapa final'!$AD$13="Alta",'Mapa final'!$AF$13="Leve"),CONCATENATE("R2C",'Mapa final'!$S$13),"")</f>
        <v/>
      </c>
      <c r="L24" s="157" t="str">
        <f>IF(AND('Mapa final'!$AD$12="Alta",'Mapa final'!$AF$12="Leve"),CONCATENATE("R2C",'Mapa final'!$S$12),"")</f>
        <v/>
      </c>
      <c r="M24" s="157" t="str">
        <f>IF(AND('Mapa final'!$AD$13="Alta",'Mapa final'!$AF$13="Leve"),CONCATENATE("R2C",'Mapa final'!$S$13),"")</f>
        <v/>
      </c>
      <c r="N24" s="157" t="str">
        <f>IF(AND('Mapa final'!$AD$12="Alta",'Mapa final'!$AF$12="Leve"),CONCATENATE("R2C",'Mapa final'!$S$12),"")</f>
        <v/>
      </c>
      <c r="O24" s="58" t="str">
        <f>IF(AND('Mapa final'!$AD$13="Alta",'Mapa final'!$AF$13="Leve"),CONCATENATE("R2C",'Mapa final'!$S$13),"")</f>
        <v/>
      </c>
      <c r="P24" s="57" t="str">
        <f>IF(AND('Mapa final'!$AD$12="Alta",'Mapa final'!$AF$12="Leve"),CONCATENATE("R2C",'Mapa final'!$S$12),"")</f>
        <v/>
      </c>
      <c r="Q24" s="157" t="str">
        <f>IF(AND('Mapa final'!$AD$13="Alta",'Mapa final'!$AF$13="Leve"),CONCATENATE("R2C",'Mapa final'!$S$13),"")</f>
        <v/>
      </c>
      <c r="R24" s="157" t="str">
        <f>IF(AND('Mapa final'!$AD$12="Alta",'Mapa final'!$AF$12="Leve"),CONCATENATE("R2C",'Mapa final'!$S$12),"")</f>
        <v/>
      </c>
      <c r="S24" s="157" t="str">
        <f>IF(AND('Mapa final'!$AD$13="Alta",'Mapa final'!$AF$13="Leve"),CONCATENATE("R2C",'Mapa final'!$S$13),"")</f>
        <v/>
      </c>
      <c r="T24" s="157" t="str">
        <f>IF(AND('Mapa final'!$AD$12="Alta",'Mapa final'!$AF$12="Leve"),CONCATENATE("R2C",'Mapa final'!$S$12),"")</f>
        <v/>
      </c>
      <c r="U24" s="58" t="str">
        <f>IF(AND('Mapa final'!$AD$13="Alta",'Mapa final'!$AF$13="Leve"),CONCATENATE("R2C",'Mapa final'!$S$13),"")</f>
        <v/>
      </c>
      <c r="V24" s="44" t="str">
        <f>IF(AND('Mapa final'!$AD$12="Muy Alta",'Mapa final'!$AF$12="Leve"),CONCATENATE("R2C",'Mapa final'!$S$12),"")</f>
        <v/>
      </c>
      <c r="W24" s="156" t="str">
        <f>IF(AND('Mapa final'!$AD$12="Muy Alta",'Mapa final'!$AF$12="Leve"),CONCATENATE("R2C",'Mapa final'!$S$12),"")</f>
        <v/>
      </c>
      <c r="X24" s="156" t="str">
        <f>IF(AND('Mapa final'!$AD$12="Muy Alta",'Mapa final'!$AF$12="Leve"),CONCATENATE("R2C",'Mapa final'!$S$12),"")</f>
        <v/>
      </c>
      <c r="Y24" s="156" t="str">
        <f>IF(AND('Mapa final'!$AD$12="Muy Alta",'Mapa final'!$AF$12="Leve"),CONCATENATE("R2C",'Mapa final'!$S$12),"")</f>
        <v/>
      </c>
      <c r="Z24" s="156" t="str">
        <f>IF(AND('Mapa final'!$AD$12="Muy Alta",'Mapa final'!$AF$12="Leve"),CONCATENATE("R2C",'Mapa final'!$S$12),"")</f>
        <v/>
      </c>
      <c r="AA24" s="45" t="str">
        <f>IF(AND('Mapa final'!$AD$12="Muy Alta",'Mapa final'!$AF$12="Leve"),CONCATENATE("R2C",'Mapa final'!$S$12),"")</f>
        <v/>
      </c>
      <c r="AB24" s="44" t="str">
        <f>IF(AND('Mapa final'!$AD$12="Muy Alta",'Mapa final'!$AF$12="Leve"),CONCATENATE("R2C",'Mapa final'!$S$12),"")</f>
        <v/>
      </c>
      <c r="AC24" s="156" t="str">
        <f>IF(AND('Mapa final'!$AD$12="Muy Alta",'Mapa final'!$AF$12="Leve"),CONCATENATE("R2C",'Mapa final'!$S$12),"")</f>
        <v/>
      </c>
      <c r="AD24" s="156" t="str">
        <f>IF(AND('Mapa final'!$AD$12="Muy Alta",'Mapa final'!$AF$12="Leve"),CONCATENATE("R2C",'Mapa final'!$S$12),"")</f>
        <v/>
      </c>
      <c r="AE24" s="156" t="str">
        <f>IF(AND('Mapa final'!$AD$12="Muy Alta",'Mapa final'!$AF$12="Leve"),CONCATENATE("R2C",'Mapa final'!$S$12),"")</f>
        <v/>
      </c>
      <c r="AF24" s="156" t="str">
        <f>IF(AND('Mapa final'!$AD$12="Muy Alta",'Mapa final'!$AF$12="Leve"),CONCATENATE("R2C",'Mapa final'!$S$12),"")</f>
        <v/>
      </c>
      <c r="AG24" s="45" t="str">
        <f>IF(AND('Mapa final'!$AD$12="Muy Alta",'Mapa final'!$AF$12="Leve"),CONCATENATE("R2C",'Mapa final'!$S$12),"")</f>
        <v/>
      </c>
      <c r="AH24" s="46" t="str">
        <f>IF(AND('Mapa final'!$AD$12="Muy Alta",'Mapa final'!$AF$12="Catastrófico"),CONCATENATE("R2C",'Mapa final'!$S$12),"")</f>
        <v/>
      </c>
      <c r="AI24" s="158" t="str">
        <f>IF(AND('Mapa final'!$AD$12="Muy Alta",'Mapa final'!$AF$12="Catastrófico"),CONCATENATE("R2C",'Mapa final'!$S$12),"")</f>
        <v/>
      </c>
      <c r="AJ24" s="158" t="str">
        <f>IF(AND('Mapa final'!$AD$12="Muy Alta",'Mapa final'!$AF$12="Catastrófico"),CONCATENATE("R2C",'Mapa final'!$S$12),"")</f>
        <v/>
      </c>
      <c r="AK24" s="158" t="str">
        <f>IF(AND('Mapa final'!$AD$12="Muy Alta",'Mapa final'!$AF$12="Catastrófico"),CONCATENATE("R2C",'Mapa final'!$S$12),"")</f>
        <v/>
      </c>
      <c r="AL24" s="158" t="str">
        <f>IF(AND('Mapa final'!$AD$12="Muy Alta",'Mapa final'!$AF$12="Catastrófico"),CONCATENATE("R2C",'Mapa final'!$S$12),"")</f>
        <v/>
      </c>
      <c r="AM24" s="47" t="str">
        <f>IF(AND('Mapa final'!$AD$12="Muy Alta",'Mapa final'!$AF$12="Catastrófico"),CONCATENATE("R2C",'Mapa final'!$S$12),"")</f>
        <v/>
      </c>
      <c r="AN24" s="70"/>
      <c r="AO24" s="372"/>
      <c r="AP24" s="373"/>
      <c r="AQ24" s="373"/>
      <c r="AR24" s="373"/>
      <c r="AS24" s="373"/>
      <c r="AT24" s="37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21"/>
      <c r="C25" s="321"/>
      <c r="D25" s="322"/>
      <c r="E25" s="365"/>
      <c r="F25" s="366"/>
      <c r="G25" s="366"/>
      <c r="H25" s="366"/>
      <c r="I25" s="366"/>
      <c r="J25" s="59" t="str">
        <f>IF(AND('Mapa final'!$AD$12="Alta",'Mapa final'!$AF$12="Leve"),CONCATENATE("R2C",'Mapa final'!$S$12),"")</f>
        <v/>
      </c>
      <c r="K25" s="60" t="str">
        <f>IF(AND('Mapa final'!$AD$13="Alta",'Mapa final'!$AF$13="Leve"),CONCATENATE("R2C",'Mapa final'!$S$13),"")</f>
        <v/>
      </c>
      <c r="L25" s="60" t="str">
        <f>IF(AND('Mapa final'!$AD$12="Alta",'Mapa final'!$AF$12="Leve"),CONCATENATE("R2C",'Mapa final'!$S$12),"")</f>
        <v/>
      </c>
      <c r="M25" s="60" t="str">
        <f>IF(AND('Mapa final'!$AD$13="Alta",'Mapa final'!$AF$13="Leve"),CONCATENATE("R2C",'Mapa final'!$S$13),"")</f>
        <v/>
      </c>
      <c r="N25" s="60" t="str">
        <f>IF(AND('Mapa final'!$AD$12="Alta",'Mapa final'!$AF$12="Leve"),CONCATENATE("R2C",'Mapa final'!$S$12),"")</f>
        <v/>
      </c>
      <c r="O25" s="61" t="str">
        <f>IF(AND('Mapa final'!$AD$13="Alta",'Mapa final'!$AF$13="Leve"),CONCATENATE("R2C",'Mapa final'!$S$13),"")</f>
        <v/>
      </c>
      <c r="P25" s="59" t="str">
        <f>IF(AND('Mapa final'!$AD$12="Alta",'Mapa final'!$AF$12="Leve"),CONCATENATE("R2C",'Mapa final'!$S$12),"")</f>
        <v/>
      </c>
      <c r="Q25" s="60" t="str">
        <f>IF(AND('Mapa final'!$AD$13="Alta",'Mapa final'!$AF$13="Leve"),CONCATENATE("R2C",'Mapa final'!$S$13),"")</f>
        <v/>
      </c>
      <c r="R25" s="60" t="str">
        <f>IF(AND('Mapa final'!$AD$12="Alta",'Mapa final'!$AF$12="Leve"),CONCATENATE("R2C",'Mapa final'!$S$12),"")</f>
        <v/>
      </c>
      <c r="S25" s="60" t="str">
        <f>IF(AND('Mapa final'!$AD$13="Alta",'Mapa final'!$AF$13="Leve"),CONCATENATE("R2C",'Mapa final'!$S$13),"")</f>
        <v/>
      </c>
      <c r="T25" s="60" t="str">
        <f>IF(AND('Mapa final'!$AD$12="Alta",'Mapa final'!$AF$12="Leve"),CONCATENATE("R2C",'Mapa final'!$S$12),"")</f>
        <v/>
      </c>
      <c r="U25" s="61" t="str">
        <f>IF(AND('Mapa final'!$AD$13="Alta",'Mapa final'!$AF$13="Leve"),CONCATENATE("R2C",'Mapa final'!$S$13),"")</f>
        <v/>
      </c>
      <c r="V25" s="48" t="str">
        <f>IF(AND('Mapa final'!$AD$12="Muy Alta",'Mapa final'!$AF$12="Leve"),CONCATENATE("R2C",'Mapa final'!$S$12),"")</f>
        <v/>
      </c>
      <c r="W25" s="49" t="str">
        <f>IF(AND('Mapa final'!$AD$12="Muy Alta",'Mapa final'!$AF$12="Leve"),CONCATENATE("R2C",'Mapa final'!$S$12),"")</f>
        <v/>
      </c>
      <c r="X25" s="49" t="str">
        <f>IF(AND('Mapa final'!$AD$12="Muy Alta",'Mapa final'!$AF$12="Leve"),CONCATENATE("R2C",'Mapa final'!$S$12),"")</f>
        <v/>
      </c>
      <c r="Y25" s="49" t="str">
        <f>IF(AND('Mapa final'!$AD$12="Muy Alta",'Mapa final'!$AF$12="Leve"),CONCATENATE("R2C",'Mapa final'!$S$12),"")</f>
        <v/>
      </c>
      <c r="Z25" s="49" t="str">
        <f>IF(AND('Mapa final'!$AD$12="Muy Alta",'Mapa final'!$AF$12="Leve"),CONCATENATE("R2C",'Mapa final'!$S$12),"")</f>
        <v/>
      </c>
      <c r="AA25" s="50" t="str">
        <f>IF(AND('Mapa final'!$AD$12="Muy Alta",'Mapa final'!$AF$12="Leve"),CONCATENATE("R2C",'Mapa final'!$S$12),"")</f>
        <v/>
      </c>
      <c r="AB25" s="48" t="str">
        <f>IF(AND('Mapa final'!$AD$12="Muy Alta",'Mapa final'!$AF$12="Leve"),CONCATENATE("R2C",'Mapa final'!$S$12),"")</f>
        <v/>
      </c>
      <c r="AC25" s="49" t="str">
        <f>IF(AND('Mapa final'!$AD$12="Muy Alta",'Mapa final'!$AF$12="Leve"),CONCATENATE("R2C",'Mapa final'!$S$12),"")</f>
        <v/>
      </c>
      <c r="AD25" s="49" t="str">
        <f>IF(AND('Mapa final'!$AD$12="Muy Alta",'Mapa final'!$AF$12="Leve"),CONCATENATE("R2C",'Mapa final'!$S$12),"")</f>
        <v/>
      </c>
      <c r="AE25" s="49" t="str">
        <f>IF(AND('Mapa final'!$AD$12="Muy Alta",'Mapa final'!$AF$12="Leve"),CONCATENATE("R2C",'Mapa final'!$S$12),"")</f>
        <v/>
      </c>
      <c r="AF25" s="49" t="str">
        <f>IF(AND('Mapa final'!$AD$12="Muy Alta",'Mapa final'!$AF$12="Leve"),CONCATENATE("R2C",'Mapa final'!$S$12),"")</f>
        <v/>
      </c>
      <c r="AG25" s="50" t="str">
        <f>IF(AND('Mapa final'!$AD$12="Muy Alta",'Mapa final'!$AF$12="Leve"),CONCATENATE("R2C",'Mapa final'!$S$12),"")</f>
        <v/>
      </c>
      <c r="AH25" s="51" t="str">
        <f>IF(AND('Mapa final'!$AD$12="Muy Alta",'Mapa final'!$AF$12="Catastrófico"),CONCATENATE("R2C",'Mapa final'!$S$12),"")</f>
        <v/>
      </c>
      <c r="AI25" s="52" t="str">
        <f>IF(AND('Mapa final'!$AD$12="Muy Alta",'Mapa final'!$AF$12="Catastrófico"),CONCATENATE("R2C",'Mapa final'!$S$12),"")</f>
        <v/>
      </c>
      <c r="AJ25" s="52" t="str">
        <f>IF(AND('Mapa final'!$AD$12="Muy Alta",'Mapa final'!$AF$12="Catastrófico"),CONCATENATE("R2C",'Mapa final'!$S$12),"")</f>
        <v/>
      </c>
      <c r="AK25" s="52" t="str">
        <f>IF(AND('Mapa final'!$AD$12="Muy Alta",'Mapa final'!$AF$12="Catastrófico"),CONCATENATE("R2C",'Mapa final'!$S$12),"")</f>
        <v/>
      </c>
      <c r="AL25" s="52" t="str">
        <f>IF(AND('Mapa final'!$AD$12="Muy Alta",'Mapa final'!$AF$12="Catastrófico"),CONCATENATE("R2C",'Mapa final'!$S$12),"")</f>
        <v/>
      </c>
      <c r="AM25" s="53" t="str">
        <f>IF(AND('Mapa final'!$AD$12="Muy Alta",'Mapa final'!$AF$12="Catastrófico"),CONCATENATE("R2C",'Mapa final'!$S$12),"")</f>
        <v/>
      </c>
      <c r="AN25" s="70"/>
      <c r="AO25" s="375"/>
      <c r="AP25" s="376"/>
      <c r="AQ25" s="376"/>
      <c r="AR25" s="376"/>
      <c r="AS25" s="376"/>
      <c r="AT25" s="37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21"/>
      <c r="C26" s="321"/>
      <c r="D26" s="322"/>
      <c r="E26" s="359" t="s">
        <v>116</v>
      </c>
      <c r="F26" s="360"/>
      <c r="G26" s="360"/>
      <c r="H26" s="360"/>
      <c r="I26" s="361"/>
      <c r="J26" s="54" t="str">
        <f>IF(AND('Mapa final'!$AD$12="Alta",'Mapa final'!$AF$12="Leve"),CONCATENATE("R2C",'Mapa final'!$S$12),"")</f>
        <v/>
      </c>
      <c r="K26" s="55" t="str">
        <f>IF(AND('Mapa final'!$AD$13="Alta",'Mapa final'!$AF$13="Leve"),CONCATENATE("R2C",'Mapa final'!$S$13),"")</f>
        <v/>
      </c>
      <c r="L26" s="55" t="str">
        <f>IF(AND('Mapa final'!$AD$12="Alta",'Mapa final'!$AF$12="Leve"),CONCATENATE("R2C",'Mapa final'!$S$12),"")</f>
        <v/>
      </c>
      <c r="M26" s="55" t="str">
        <f>IF(AND('Mapa final'!$AD$13="Alta",'Mapa final'!$AF$13="Leve"),CONCATENATE("R2C",'Mapa final'!$S$13),"")</f>
        <v/>
      </c>
      <c r="N26" s="55" t="str">
        <f>IF(AND('Mapa final'!$AD$12="Alta",'Mapa final'!$AF$12="Leve"),CONCATENATE("R2C",'Mapa final'!$S$12),"")</f>
        <v/>
      </c>
      <c r="O26" s="56" t="str">
        <f>IF(AND('Mapa final'!$AD$13="Alta",'Mapa final'!$AF$13="Leve"),CONCATENATE("R2C",'Mapa final'!$S$13),"")</f>
        <v/>
      </c>
      <c r="P26" s="54" t="str">
        <f>IF(AND('Mapa final'!$AD$12="Alta",'Mapa final'!$AF$12="Leve"),CONCATENATE("R2C",'Mapa final'!$S$12),"")</f>
        <v/>
      </c>
      <c r="Q26" s="55" t="str">
        <f>IF(AND('Mapa final'!$AD$13="Alta",'Mapa final'!$AF$13="Leve"),CONCATENATE("R2C",'Mapa final'!$S$13),"")</f>
        <v/>
      </c>
      <c r="R26" s="55" t="str">
        <f>IF(AND('Mapa final'!$AD$12="Alta",'Mapa final'!$AF$12="Leve"),CONCATENATE("R2C",'Mapa final'!$S$12),"")</f>
        <v/>
      </c>
      <c r="S26" s="55" t="str">
        <f>IF(AND('Mapa final'!$AD$13="Alta",'Mapa final'!$AF$13="Leve"),CONCATENATE("R2C",'Mapa final'!$S$13),"")</f>
        <v/>
      </c>
      <c r="T26" s="55" t="str">
        <f>IF(AND('Mapa final'!$AD$12="Alta",'Mapa final'!$AF$12="Leve"),CONCATENATE("R2C",'Mapa final'!$S$12),"")</f>
        <v/>
      </c>
      <c r="U26" s="56" t="str">
        <f>IF(AND('Mapa final'!$AD$13="Alta",'Mapa final'!$AF$13="Leve"),CONCATENATE("R2C",'Mapa final'!$S$13),"")</f>
        <v/>
      </c>
      <c r="V26" s="54" t="str">
        <f>IF(AND('Mapa final'!$AD$12="Alta",'Mapa final'!$AF$12="Leve"),CONCATENATE("R2C",'Mapa final'!$S$12),"")</f>
        <v/>
      </c>
      <c r="W26" s="55" t="str">
        <f>IF(AND('Mapa final'!$AD$13="Alta",'Mapa final'!$AF$13="Leve"),CONCATENATE("R2C",'Mapa final'!$S$13),"")</f>
        <v/>
      </c>
      <c r="X26" s="55" t="str">
        <f>IF(AND('Mapa final'!$AD$12="Alta",'Mapa final'!$AF$12="Leve"),CONCATENATE("R2C",'Mapa final'!$S$12),"")</f>
        <v/>
      </c>
      <c r="Y26" s="55" t="str">
        <f>IF(AND('Mapa final'!$AD$13="Alta",'Mapa final'!$AF$13="Leve"),CONCATENATE("R2C",'Mapa final'!$S$13),"")</f>
        <v/>
      </c>
      <c r="Z26" s="55" t="str">
        <f>IF(AND('Mapa final'!$AD$12="Alta",'Mapa final'!$AF$12="Leve"),CONCATENATE("R2C",'Mapa final'!$S$12),"")</f>
        <v/>
      </c>
      <c r="AA26" s="56" t="str">
        <f>IF(AND('Mapa final'!$AD$13="Alta",'Mapa final'!$AF$13="Leve"),CONCATENATE("R2C",'Mapa final'!$S$13),"")</f>
        <v/>
      </c>
      <c r="AB26" s="38" t="str">
        <f>IF(AND('Mapa final'!$AD$12="Muy Alta",'Mapa final'!$AF$12="Leve"),CONCATENATE("R2C",'Mapa final'!$S$12),"")</f>
        <v/>
      </c>
      <c r="AC26" s="39" t="str">
        <f>IF(AND('Mapa final'!$AD$12="Muy Alta",'Mapa final'!$AF$12="Leve"),CONCATENATE("R2C",'Mapa final'!$S$12),"")</f>
        <v/>
      </c>
      <c r="AD26" s="39" t="str">
        <f>IF(AND('Mapa final'!$AD$12="Muy Alta",'Mapa final'!$AF$12="Leve"),CONCATENATE("R2C",'Mapa final'!$S$12),"")</f>
        <v/>
      </c>
      <c r="AE26" s="39" t="str">
        <f>IF(AND('Mapa final'!$AD$12="Muy Alta",'Mapa final'!$AF$12="Leve"),CONCATENATE("R2C",'Mapa final'!$S$12),"")</f>
        <v/>
      </c>
      <c r="AF26" s="39" t="str">
        <f>IF(AND('Mapa final'!$AD$12="Muy Alta",'Mapa final'!$AF$12="Leve"),CONCATENATE("R2C",'Mapa final'!$S$12),"")</f>
        <v/>
      </c>
      <c r="AG26" s="40" t="str">
        <f>IF(AND('Mapa final'!$AD$12="Muy Alta",'Mapa final'!$AF$12="Leve"),CONCATENATE("R2C",'Mapa final'!$S$12),"")</f>
        <v/>
      </c>
      <c r="AH26" s="41" t="str">
        <f>IF(AND('Mapa final'!$AD$12="Muy Alta",'Mapa final'!$AF$12="Catastrófico"),CONCATENATE("R2C",'Mapa final'!$S$12),"")</f>
        <v/>
      </c>
      <c r="AI26" s="42" t="str">
        <f>IF(AND('Mapa final'!$AD$12="Muy Alta",'Mapa final'!$AF$12="Catastrófico"),CONCATENATE("R2C",'Mapa final'!$S$12),"")</f>
        <v/>
      </c>
      <c r="AJ26" s="42" t="str">
        <f>IF(AND('Mapa final'!$AD$12="Muy Alta",'Mapa final'!$AF$12="Catastrófico"),CONCATENATE("R2C",'Mapa final'!$S$12),"")</f>
        <v/>
      </c>
      <c r="AK26" s="42" t="str">
        <f>IF(AND('Mapa final'!$AD$12="Muy Alta",'Mapa final'!$AF$12="Catastrófico"),CONCATENATE("R2C",'Mapa final'!$S$12),"")</f>
        <v/>
      </c>
      <c r="AL26" s="42" t="str">
        <f>IF(AND('Mapa final'!$AD$12="Muy Alta",'Mapa final'!$AF$12="Catastrófico"),CONCATENATE("R2C",'Mapa final'!$S$12),"")</f>
        <v/>
      </c>
      <c r="AM26" s="43" t="str">
        <f>IF(AND('Mapa final'!$AD$12="Muy Alta",'Mapa final'!$AF$12="Catastrófico"),CONCATENATE("R2C",'Mapa final'!$S$12),"")</f>
        <v/>
      </c>
      <c r="AN26" s="70"/>
      <c r="AO26" s="399" t="s">
        <v>80</v>
      </c>
      <c r="AP26" s="400"/>
      <c r="AQ26" s="400"/>
      <c r="AR26" s="400"/>
      <c r="AS26" s="400"/>
      <c r="AT26" s="40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21"/>
      <c r="C27" s="321"/>
      <c r="D27" s="322"/>
      <c r="E27" s="378"/>
      <c r="F27" s="363"/>
      <c r="G27" s="363"/>
      <c r="H27" s="363"/>
      <c r="I27" s="364"/>
      <c r="J27" s="57" t="str">
        <f>IF(AND('Mapa final'!$AD$12="Alta",'Mapa final'!$AF$12="Leve"),CONCATENATE("R2C",'Mapa final'!$S$12),"")</f>
        <v/>
      </c>
      <c r="K27" s="157" t="str">
        <f>IF(AND('Mapa final'!$AD$13="Alta",'Mapa final'!$AF$13="Leve"),CONCATENATE("R2C",'Mapa final'!$S$13),"")</f>
        <v/>
      </c>
      <c r="L27" s="157" t="str">
        <f>IF(AND('Mapa final'!$AD$12="Alta",'Mapa final'!$AF$12="Leve"),CONCATENATE("R2C",'Mapa final'!$S$12),"")</f>
        <v/>
      </c>
      <c r="M27" s="157" t="str">
        <f>IF(AND('Mapa final'!$AD$13="Alta",'Mapa final'!$AF$13="Leve"),CONCATENATE("R2C",'Mapa final'!$S$13),"")</f>
        <v/>
      </c>
      <c r="N27" s="157" t="str">
        <f>IF(AND('Mapa final'!$AD$12="Alta",'Mapa final'!$AF$12="Leve"),CONCATENATE("R2C",'Mapa final'!$S$12),"")</f>
        <v/>
      </c>
      <c r="O27" s="58" t="str">
        <f>IF(AND('Mapa final'!$AD$13="Alta",'Mapa final'!$AF$13="Leve"),CONCATENATE("R2C",'Mapa final'!$S$13),"")</f>
        <v/>
      </c>
      <c r="P27" s="57" t="str">
        <f>IF(AND('Mapa final'!$AD$12="Alta",'Mapa final'!$AF$12="Leve"),CONCATENATE("R2C",'Mapa final'!$S$12),"")</f>
        <v/>
      </c>
      <c r="Q27" s="157" t="str">
        <f>IF(AND('Mapa final'!$AD$13="Alta",'Mapa final'!$AF$13="Leve"),CONCATENATE("R2C",'Mapa final'!$S$13),"")</f>
        <v/>
      </c>
      <c r="R27" s="157" t="str">
        <f>IF(AND('Mapa final'!$AD$12="Alta",'Mapa final'!$AF$12="Leve"),CONCATENATE("R2C",'Mapa final'!$S$12),"")</f>
        <v/>
      </c>
      <c r="S27" s="157" t="str">
        <f>IF(AND('Mapa final'!$AD$13="Alta",'Mapa final'!$AF$13="Leve"),CONCATENATE("R2C",'Mapa final'!$S$13),"")</f>
        <v/>
      </c>
      <c r="T27" s="157" t="str">
        <f>IF(AND('Mapa final'!$AD$12="Alta",'Mapa final'!$AF$12="Leve"),CONCATENATE("R2C",'Mapa final'!$S$12),"")</f>
        <v/>
      </c>
      <c r="U27" s="58" t="str">
        <f>IF(AND('Mapa final'!$AD$13="Alta",'Mapa final'!$AF$13="Leve"),CONCATENATE("R2C",'Mapa final'!$S$13),"")</f>
        <v/>
      </c>
      <c r="V27" s="57" t="str">
        <f>IF(AND('Mapa final'!$AD$12="Alta",'Mapa final'!$AF$12="Leve"),CONCATENATE("R2C",'Mapa final'!$S$12),"")</f>
        <v/>
      </c>
      <c r="W27" s="157" t="str">
        <f>IF(AND('Mapa final'!$AD$13="Alta",'Mapa final'!$AF$13="Leve"),CONCATENATE("R2C",'Mapa final'!$S$13),"")</f>
        <v/>
      </c>
      <c r="X27" s="157" t="str">
        <f>IF(AND('Mapa final'!$AD$12="Alta",'Mapa final'!$AF$12="Leve"),CONCATENATE("R2C",'Mapa final'!$S$12),"")</f>
        <v/>
      </c>
      <c r="Y27" s="157" t="str">
        <f>IF(AND('Mapa final'!$AD$13="Alta",'Mapa final'!$AF$13="Leve"),CONCATENATE("R2C",'Mapa final'!$S$13),"")</f>
        <v/>
      </c>
      <c r="Z27" s="157" t="str">
        <f>IF(AND('Mapa final'!$AD$12="Alta",'Mapa final'!$AF$12="Leve"),CONCATENATE("R2C",'Mapa final'!$S$12),"")</f>
        <v/>
      </c>
      <c r="AA27" s="58" t="str">
        <f>IF(AND('Mapa final'!$AD$13="Alta",'Mapa final'!$AF$13="Leve"),CONCATENATE("R2C",'Mapa final'!$S$13),"")</f>
        <v/>
      </c>
      <c r="AB27" s="44" t="str">
        <f>IF(AND('Mapa final'!$AD$12="Muy Alta",'Mapa final'!$AF$12="Leve"),CONCATENATE("R2C",'Mapa final'!$S$12),"")</f>
        <v/>
      </c>
      <c r="AC27" s="156" t="str">
        <f>IF(AND('Mapa final'!$AD$12="Muy Alta",'Mapa final'!$AF$12="Leve"),CONCATENATE("R2C",'Mapa final'!$S$12),"")</f>
        <v/>
      </c>
      <c r="AD27" s="156" t="str">
        <f>IF(AND('Mapa final'!$AD$12="Muy Alta",'Mapa final'!$AF$12="Leve"),CONCATENATE("R2C",'Mapa final'!$S$12),"")</f>
        <v/>
      </c>
      <c r="AE27" s="156" t="str">
        <f>IF(AND('Mapa final'!$AD$12="Muy Alta",'Mapa final'!$AF$12="Leve"),CONCATENATE("R2C",'Mapa final'!$S$12),"")</f>
        <v/>
      </c>
      <c r="AF27" s="156" t="str">
        <f>IF(AND('Mapa final'!$AD$12="Muy Alta",'Mapa final'!$AF$12="Leve"),CONCATENATE("R2C",'Mapa final'!$S$12),"")</f>
        <v/>
      </c>
      <c r="AG27" s="45" t="str">
        <f>IF(AND('Mapa final'!$AD$12="Muy Alta",'Mapa final'!$AF$12="Leve"),CONCATENATE("R2C",'Mapa final'!$S$12),"")</f>
        <v/>
      </c>
      <c r="AH27" s="46" t="str">
        <f>IF(AND('Mapa final'!$AD$12="Muy Alta",'Mapa final'!$AF$12="Catastrófico"),CONCATENATE("R2C",'Mapa final'!$S$12),"")</f>
        <v/>
      </c>
      <c r="AI27" s="158" t="str">
        <f>IF(AND('Mapa final'!$AD$12="Muy Alta",'Mapa final'!$AF$12="Catastrófico"),CONCATENATE("R2C",'Mapa final'!$S$12),"")</f>
        <v/>
      </c>
      <c r="AJ27" s="158" t="str">
        <f>IF(AND('Mapa final'!$AD$12="Muy Alta",'Mapa final'!$AF$12="Catastrófico"),CONCATENATE("R2C",'Mapa final'!$S$12),"")</f>
        <v/>
      </c>
      <c r="AK27" s="158" t="str">
        <f>IF(AND('Mapa final'!$AD$12="Muy Alta",'Mapa final'!$AF$12="Catastrófico"),CONCATENATE("R2C",'Mapa final'!$S$12),"")</f>
        <v/>
      </c>
      <c r="AL27" s="158" t="str">
        <f>IF(AND('Mapa final'!$AD$12="Muy Alta",'Mapa final'!$AF$12="Catastrófico"),CONCATENATE("R2C",'Mapa final'!$S$12),"")</f>
        <v/>
      </c>
      <c r="AM27" s="47" t="str">
        <f>IF(AND('Mapa final'!$AD$12="Muy Alta",'Mapa final'!$AF$12="Catastrófico"),CONCATENATE("R2C",'Mapa final'!$S$12),"")</f>
        <v/>
      </c>
      <c r="AN27" s="70"/>
      <c r="AO27" s="402"/>
      <c r="AP27" s="403"/>
      <c r="AQ27" s="403"/>
      <c r="AR27" s="403"/>
      <c r="AS27" s="403"/>
      <c r="AT27" s="40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21"/>
      <c r="C28" s="321"/>
      <c r="D28" s="322"/>
      <c r="E28" s="362"/>
      <c r="F28" s="363"/>
      <c r="G28" s="363"/>
      <c r="H28" s="363"/>
      <c r="I28" s="364"/>
      <c r="J28" s="57" t="str">
        <f>IF(AND('Mapa final'!$AD$12="Alta",'Mapa final'!$AF$12="Leve"),CONCATENATE("R2C",'Mapa final'!$S$12),"")</f>
        <v/>
      </c>
      <c r="K28" s="157" t="str">
        <f>IF(AND('Mapa final'!$AD$13="Alta",'Mapa final'!$AF$13="Leve"),CONCATENATE("R2C",'Mapa final'!$S$13),"")</f>
        <v/>
      </c>
      <c r="L28" s="157" t="str">
        <f>IF(AND('Mapa final'!$AD$12="Alta",'Mapa final'!$AF$12="Leve"),CONCATENATE("R2C",'Mapa final'!$S$12),"")</f>
        <v/>
      </c>
      <c r="M28" s="157" t="str">
        <f>IF(AND('Mapa final'!$AD$13="Alta",'Mapa final'!$AF$13="Leve"),CONCATENATE("R2C",'Mapa final'!$S$13),"")</f>
        <v/>
      </c>
      <c r="N28" s="157" t="str">
        <f>IF(AND('Mapa final'!$AD$12="Alta",'Mapa final'!$AF$12="Leve"),CONCATENATE("R2C",'Mapa final'!$S$12),"")</f>
        <v/>
      </c>
      <c r="O28" s="58" t="str">
        <f>IF(AND('Mapa final'!$AD$13="Alta",'Mapa final'!$AF$13="Leve"),CONCATENATE("R2C",'Mapa final'!$S$13),"")</f>
        <v/>
      </c>
      <c r="P28" s="57" t="str">
        <f>IF(AND('Mapa final'!$AD$12="Alta",'Mapa final'!$AF$12="Leve"),CONCATENATE("R2C",'Mapa final'!$S$12),"")</f>
        <v/>
      </c>
      <c r="Q28" s="157" t="str">
        <f>IF(AND('Mapa final'!$AD$13="Alta",'Mapa final'!$AF$13="Leve"),CONCATENATE("R2C",'Mapa final'!$S$13),"")</f>
        <v/>
      </c>
      <c r="R28" s="157" t="str">
        <f>IF(AND('Mapa final'!$AD$12="Alta",'Mapa final'!$AF$12="Leve"),CONCATENATE("R2C",'Mapa final'!$S$12),"")</f>
        <v/>
      </c>
      <c r="S28" s="157" t="str">
        <f>IF(AND('Mapa final'!$AD$13="Alta",'Mapa final'!$AF$13="Leve"),CONCATENATE("R2C",'Mapa final'!$S$13),"")</f>
        <v/>
      </c>
      <c r="T28" s="157" t="str">
        <f>IF(AND('Mapa final'!$AD$12="Alta",'Mapa final'!$AF$12="Leve"),CONCATENATE("R2C",'Mapa final'!$S$12),"")</f>
        <v/>
      </c>
      <c r="U28" s="58" t="str">
        <f>IF(AND('Mapa final'!$AD$13="Alta",'Mapa final'!$AF$13="Leve"),CONCATENATE("R2C",'Mapa final'!$S$13),"")</f>
        <v/>
      </c>
      <c r="V28" s="57" t="str">
        <f>IF(AND('Mapa final'!$AD$12="Alta",'Mapa final'!$AF$12="Leve"),CONCATENATE("R2C",'Mapa final'!$S$12),"")</f>
        <v/>
      </c>
      <c r="W28" s="157" t="str">
        <f>IF(AND('Mapa final'!$AD$13="Alta",'Mapa final'!$AF$13="Leve"),CONCATENATE("R2C",'Mapa final'!$S$13),"")</f>
        <v/>
      </c>
      <c r="X28" s="157" t="str">
        <f>IF(AND('Mapa final'!$AD$12="Alta",'Mapa final'!$AF$12="Leve"),CONCATENATE("R2C",'Mapa final'!$S$12),"")</f>
        <v/>
      </c>
      <c r="Y28" s="157" t="str">
        <f>IF(AND('Mapa final'!$AD$13="Alta",'Mapa final'!$AF$13="Leve"),CONCATENATE("R2C",'Mapa final'!$S$13),"")</f>
        <v/>
      </c>
      <c r="Z28" s="157" t="str">
        <f>IF(AND('Mapa final'!$AD$12="Alta",'Mapa final'!$AF$12="Leve"),CONCATENATE("R2C",'Mapa final'!$S$12),"")</f>
        <v/>
      </c>
      <c r="AA28" s="58" t="str">
        <f>IF(AND('Mapa final'!$AD$13="Alta",'Mapa final'!$AF$13="Leve"),CONCATENATE("R2C",'Mapa final'!$S$13),"")</f>
        <v/>
      </c>
      <c r="AB28" s="44" t="str">
        <f>IF(AND('Mapa final'!$AD$12="Muy Alta",'Mapa final'!$AF$12="Leve"),CONCATENATE("R2C",'Mapa final'!$S$12),"")</f>
        <v/>
      </c>
      <c r="AC28" s="156" t="str">
        <f>IF(AND('Mapa final'!$AD$12="Muy Alta",'Mapa final'!$AF$12="Leve"),CONCATENATE("R2C",'Mapa final'!$S$12),"")</f>
        <v/>
      </c>
      <c r="AD28" s="156" t="str">
        <f>IF(AND('Mapa final'!$AD$12="Muy Alta",'Mapa final'!$AF$12="Leve"),CONCATENATE("R2C",'Mapa final'!$S$12),"")</f>
        <v/>
      </c>
      <c r="AE28" s="156" t="str">
        <f>IF(AND('Mapa final'!$AD$12="Muy Alta",'Mapa final'!$AF$12="Leve"),CONCATENATE("R2C",'Mapa final'!$S$12),"")</f>
        <v/>
      </c>
      <c r="AF28" s="156" t="str">
        <f>IF(AND('Mapa final'!$AD$12="Muy Alta",'Mapa final'!$AF$12="Leve"),CONCATENATE("R2C",'Mapa final'!$S$12),"")</f>
        <v/>
      </c>
      <c r="AG28" s="45" t="str">
        <f>IF(AND('Mapa final'!$AD$12="Muy Alta",'Mapa final'!$AF$12="Leve"),CONCATENATE("R2C",'Mapa final'!$S$12),"")</f>
        <v/>
      </c>
      <c r="AH28" s="46" t="str">
        <f>IF(AND('Mapa final'!$AD$12="Muy Alta",'Mapa final'!$AF$12="Catastrófico"),CONCATENATE("R2C",'Mapa final'!$S$12),"")</f>
        <v/>
      </c>
      <c r="AI28" s="158" t="str">
        <f>IF(AND('Mapa final'!$AD$12="Muy Alta",'Mapa final'!$AF$12="Catastrófico"),CONCATENATE("R2C",'Mapa final'!$S$12),"")</f>
        <v/>
      </c>
      <c r="AJ28" s="158" t="str">
        <f>IF(AND('Mapa final'!$AD$12="Muy Alta",'Mapa final'!$AF$12="Catastrófico"),CONCATENATE("R2C",'Mapa final'!$S$12),"")</f>
        <v/>
      </c>
      <c r="AK28" s="158" t="str">
        <f>IF(AND('Mapa final'!$AD$12="Muy Alta",'Mapa final'!$AF$12="Catastrófico"),CONCATENATE("R2C",'Mapa final'!$S$12),"")</f>
        <v/>
      </c>
      <c r="AL28" s="158" t="str">
        <f>IF(AND('Mapa final'!$AD$12="Muy Alta",'Mapa final'!$AF$12="Catastrófico"),CONCATENATE("R2C",'Mapa final'!$S$12),"")</f>
        <v/>
      </c>
      <c r="AM28" s="47" t="str">
        <f>IF(AND('Mapa final'!$AD$12="Muy Alta",'Mapa final'!$AF$12="Catastrófico"),CONCATENATE("R2C",'Mapa final'!$S$12),"")</f>
        <v/>
      </c>
      <c r="AN28" s="70"/>
      <c r="AO28" s="402"/>
      <c r="AP28" s="403"/>
      <c r="AQ28" s="403"/>
      <c r="AR28" s="403"/>
      <c r="AS28" s="403"/>
      <c r="AT28" s="40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21"/>
      <c r="C29" s="321"/>
      <c r="D29" s="322"/>
      <c r="E29" s="362"/>
      <c r="F29" s="363"/>
      <c r="G29" s="363"/>
      <c r="H29" s="363"/>
      <c r="I29" s="364"/>
      <c r="J29" s="57" t="str">
        <f>IF(AND('Mapa final'!$AD$12="Alta",'Mapa final'!$AF$12="Leve"),CONCATENATE("R2C",'Mapa final'!$S$12),"")</f>
        <v/>
      </c>
      <c r="K29" s="157" t="str">
        <f>IF(AND('Mapa final'!$AD$13="Alta",'Mapa final'!$AF$13="Leve"),CONCATENATE("R2C",'Mapa final'!$S$13),"")</f>
        <v/>
      </c>
      <c r="L29" s="157" t="str">
        <f>IF(AND('Mapa final'!$AD$12="Alta",'Mapa final'!$AF$12="Leve"),CONCATENATE("R2C",'Mapa final'!$S$12),"")</f>
        <v/>
      </c>
      <c r="M29" s="157" t="str">
        <f>IF(AND('Mapa final'!$AD$13="Alta",'Mapa final'!$AF$13="Leve"),CONCATENATE("R2C",'Mapa final'!$S$13),"")</f>
        <v/>
      </c>
      <c r="N29" s="157" t="str">
        <f>IF(AND('Mapa final'!$AD$12="Alta",'Mapa final'!$AF$12="Leve"),CONCATENATE("R2C",'Mapa final'!$S$12),"")</f>
        <v/>
      </c>
      <c r="O29" s="58" t="str">
        <f>IF(AND('Mapa final'!$AD$13="Alta",'Mapa final'!$AF$13="Leve"),CONCATENATE("R2C",'Mapa final'!$S$13),"")</f>
        <v/>
      </c>
      <c r="P29" s="57" t="str">
        <f>IF(AND('Mapa final'!$AD$12="Alta",'Mapa final'!$AF$12="Leve"),CONCATENATE("R2C",'Mapa final'!$S$12),"")</f>
        <v/>
      </c>
      <c r="Q29" s="157" t="str">
        <f>IF(AND('Mapa final'!$AD$13="Alta",'Mapa final'!$AF$13="Leve"),CONCATENATE("R2C",'Mapa final'!$S$13),"")</f>
        <v/>
      </c>
      <c r="R29" s="157" t="str">
        <f>IF(AND('Mapa final'!$AD$12="Alta",'Mapa final'!$AF$12="Leve"),CONCATENATE("R2C",'Mapa final'!$S$12),"")</f>
        <v/>
      </c>
      <c r="S29" s="157" t="str">
        <f>IF(AND('Mapa final'!$AD$13="Alta",'Mapa final'!$AF$13="Leve"),CONCATENATE("R2C",'Mapa final'!$S$13),"")</f>
        <v/>
      </c>
      <c r="T29" s="157" t="str">
        <f>IF(AND('Mapa final'!$AD$12="Alta",'Mapa final'!$AF$12="Leve"),CONCATENATE("R2C",'Mapa final'!$S$12),"")</f>
        <v/>
      </c>
      <c r="U29" s="58" t="str">
        <f>IF(AND('Mapa final'!$AD$13="Alta",'Mapa final'!$AF$13="Leve"),CONCATENATE("R2C",'Mapa final'!$S$13),"")</f>
        <v/>
      </c>
      <c r="V29" s="57" t="str">
        <f>IF(AND('Mapa final'!$AD$12="Alta",'Mapa final'!$AF$12="Leve"),CONCATENATE("R2C",'Mapa final'!$S$12),"")</f>
        <v/>
      </c>
      <c r="W29" s="157" t="str">
        <f>IF(AND('Mapa final'!$AD$13="Alta",'Mapa final'!$AF$13="Leve"),CONCATENATE("R2C",'Mapa final'!$S$13),"")</f>
        <v/>
      </c>
      <c r="X29" s="157" t="str">
        <f>IF(AND('Mapa final'!$AD$12="Alta",'Mapa final'!$AF$12="Leve"),CONCATENATE("R2C",'Mapa final'!$S$12),"")</f>
        <v/>
      </c>
      <c r="Y29" s="157" t="str">
        <f>IF(AND('Mapa final'!$AD$13="Alta",'Mapa final'!$AF$13="Leve"),CONCATENATE("R2C",'Mapa final'!$S$13),"")</f>
        <v/>
      </c>
      <c r="Z29" s="157" t="str">
        <f>IF(AND('Mapa final'!$AD$12="Alta",'Mapa final'!$AF$12="Leve"),CONCATENATE("R2C",'Mapa final'!$S$12),"")</f>
        <v/>
      </c>
      <c r="AA29" s="58" t="str">
        <f>IF(AND('Mapa final'!$AD$13="Alta",'Mapa final'!$AF$13="Leve"),CONCATENATE("R2C",'Mapa final'!$S$13),"")</f>
        <v/>
      </c>
      <c r="AB29" s="44" t="str">
        <f>IF(AND('Mapa final'!$AD$12="Muy Alta",'Mapa final'!$AF$12="Leve"),CONCATENATE("R2C",'Mapa final'!$S$12),"")</f>
        <v/>
      </c>
      <c r="AC29" s="156" t="str">
        <f>IF(AND('Mapa final'!$AD$12="Muy Alta",'Mapa final'!$AF$12="Leve"),CONCATENATE("R2C",'Mapa final'!$S$12),"")</f>
        <v/>
      </c>
      <c r="AD29" s="156" t="str">
        <f>IF(AND('Mapa final'!$AD$12="Muy Alta",'Mapa final'!$AF$12="Leve"),CONCATENATE("R2C",'Mapa final'!$S$12),"")</f>
        <v/>
      </c>
      <c r="AE29" s="156" t="str">
        <f>IF(AND('Mapa final'!$AD$12="Muy Alta",'Mapa final'!$AF$12="Leve"),CONCATENATE("R2C",'Mapa final'!$S$12),"")</f>
        <v/>
      </c>
      <c r="AF29" s="156" t="str">
        <f>IF(AND('Mapa final'!$AD$12="Muy Alta",'Mapa final'!$AF$12="Leve"),CONCATENATE("R2C",'Mapa final'!$S$12),"")</f>
        <v/>
      </c>
      <c r="AG29" s="45" t="str">
        <f>IF(AND('Mapa final'!$AD$12="Muy Alta",'Mapa final'!$AF$12="Leve"),CONCATENATE("R2C",'Mapa final'!$S$12),"")</f>
        <v/>
      </c>
      <c r="AH29" s="46" t="str">
        <f>IF(AND('Mapa final'!$AD$12="Muy Alta",'Mapa final'!$AF$12="Catastrófico"),CONCATENATE("R2C",'Mapa final'!$S$12),"")</f>
        <v/>
      </c>
      <c r="AI29" s="158" t="str">
        <f>IF(AND('Mapa final'!$AD$12="Muy Alta",'Mapa final'!$AF$12="Catastrófico"),CONCATENATE("R2C",'Mapa final'!$S$12),"")</f>
        <v/>
      </c>
      <c r="AJ29" s="158" t="str">
        <f>IF(AND('Mapa final'!$AD$12="Muy Alta",'Mapa final'!$AF$12="Catastrófico"),CONCATENATE("R2C",'Mapa final'!$S$12),"")</f>
        <v/>
      </c>
      <c r="AK29" s="158" t="str">
        <f>IF(AND('Mapa final'!$AD$12="Muy Alta",'Mapa final'!$AF$12="Catastrófico"),CONCATENATE("R2C",'Mapa final'!$S$12),"")</f>
        <v/>
      </c>
      <c r="AL29" s="158" t="str">
        <f>IF(AND('Mapa final'!$AD$12="Muy Alta",'Mapa final'!$AF$12="Catastrófico"),CONCATENATE("R2C",'Mapa final'!$S$12),"")</f>
        <v/>
      </c>
      <c r="AM29" s="47" t="str">
        <f>IF(AND('Mapa final'!$AD$12="Muy Alta",'Mapa final'!$AF$12="Catastrófico"),CONCATENATE("R2C",'Mapa final'!$S$12),"")</f>
        <v/>
      </c>
      <c r="AN29" s="70"/>
      <c r="AO29" s="402"/>
      <c r="AP29" s="403"/>
      <c r="AQ29" s="403"/>
      <c r="AR29" s="403"/>
      <c r="AS29" s="403"/>
      <c r="AT29" s="40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21"/>
      <c r="C30" s="321"/>
      <c r="D30" s="322"/>
      <c r="E30" s="362"/>
      <c r="F30" s="363"/>
      <c r="G30" s="363"/>
      <c r="H30" s="363"/>
      <c r="I30" s="364"/>
      <c r="J30" s="57" t="str">
        <f>IF(AND('Mapa final'!$AD$12="Alta",'Mapa final'!$AF$12="Leve"),CONCATENATE("R2C",'Mapa final'!$S$12),"")</f>
        <v/>
      </c>
      <c r="K30" s="157" t="str">
        <f>IF(AND('Mapa final'!$AD$13="Alta",'Mapa final'!$AF$13="Leve"),CONCATENATE("R2C",'Mapa final'!$S$13),"")</f>
        <v/>
      </c>
      <c r="L30" s="157" t="str">
        <f>IF(AND('Mapa final'!$AD$12="Alta",'Mapa final'!$AF$12="Leve"),CONCATENATE("R2C",'Mapa final'!$S$12),"")</f>
        <v/>
      </c>
      <c r="M30" s="157" t="str">
        <f>IF(AND('Mapa final'!$AD$13="Alta",'Mapa final'!$AF$13="Leve"),CONCATENATE("R2C",'Mapa final'!$S$13),"")</f>
        <v/>
      </c>
      <c r="N30" s="157" t="str">
        <f>IF(AND('Mapa final'!$AD$12="Alta",'Mapa final'!$AF$12="Leve"),CONCATENATE("R2C",'Mapa final'!$S$12),"")</f>
        <v/>
      </c>
      <c r="O30" s="58" t="str">
        <f>IF(AND('Mapa final'!$AD$13="Alta",'Mapa final'!$AF$13="Leve"),CONCATENATE("R2C",'Mapa final'!$S$13),"")</f>
        <v/>
      </c>
      <c r="P30" s="57" t="str">
        <f>IF(AND('Mapa final'!$AD$12="Alta",'Mapa final'!$AF$12="Leve"),CONCATENATE("R2C",'Mapa final'!$S$12),"")</f>
        <v/>
      </c>
      <c r="Q30" s="157" t="str">
        <f>IF(AND('Mapa final'!$AD$13="Alta",'Mapa final'!$AF$13="Leve"),CONCATENATE("R2C",'Mapa final'!$S$13),"")</f>
        <v/>
      </c>
      <c r="R30" s="157" t="str">
        <f>IF(AND('Mapa final'!$AD$12="Alta",'Mapa final'!$AF$12="Leve"),CONCATENATE("R2C",'Mapa final'!$S$12),"")</f>
        <v/>
      </c>
      <c r="S30" s="157" t="str">
        <f>IF(AND('Mapa final'!$AD$13="Alta",'Mapa final'!$AF$13="Leve"),CONCATENATE("R2C",'Mapa final'!$S$13),"")</f>
        <v/>
      </c>
      <c r="T30" s="157" t="str">
        <f>IF(AND('Mapa final'!$AD$12="Alta",'Mapa final'!$AF$12="Leve"),CONCATENATE("R2C",'Mapa final'!$S$12),"")</f>
        <v/>
      </c>
      <c r="U30" s="58" t="str">
        <f>IF(AND('Mapa final'!$AD$13="Alta",'Mapa final'!$AF$13="Leve"),CONCATENATE("R2C",'Mapa final'!$S$13),"")</f>
        <v/>
      </c>
      <c r="V30" s="57" t="str">
        <f>IF(AND('Mapa final'!$AD$12="Alta",'Mapa final'!$AF$12="Leve"),CONCATENATE("R2C",'Mapa final'!$S$12),"")</f>
        <v/>
      </c>
      <c r="W30" s="157" t="str">
        <f>IF(AND('Mapa final'!$AD$13="Alta",'Mapa final'!$AF$13="Leve"),CONCATENATE("R2C",'Mapa final'!$S$13),"")</f>
        <v/>
      </c>
      <c r="X30" s="157" t="str">
        <f>IF(AND('Mapa final'!$AD$12="Alta",'Mapa final'!$AF$12="Leve"),CONCATENATE("R2C",'Mapa final'!$S$12),"")</f>
        <v/>
      </c>
      <c r="Y30" s="157" t="str">
        <f>IF(AND('Mapa final'!$AD$13="Alta",'Mapa final'!$AF$13="Leve"),CONCATENATE("R2C",'Mapa final'!$S$13),"")</f>
        <v/>
      </c>
      <c r="Z30" s="157" t="str">
        <f>IF(AND('Mapa final'!$AD$12="Alta",'Mapa final'!$AF$12="Leve"),CONCATENATE("R2C",'Mapa final'!$S$12),"")</f>
        <v/>
      </c>
      <c r="AA30" s="58" t="str">
        <f>IF(AND('Mapa final'!$AD$13="Alta",'Mapa final'!$AF$13="Leve"),CONCATENATE("R2C",'Mapa final'!$S$13),"")</f>
        <v/>
      </c>
      <c r="AB30" s="44" t="str">
        <f>IF(AND('Mapa final'!$AD$12="Muy Alta",'Mapa final'!$AF$12="Leve"),CONCATENATE("R2C",'Mapa final'!$S$12),"")</f>
        <v/>
      </c>
      <c r="AC30" s="156" t="str">
        <f>IF(AND('Mapa final'!$AD$12="Muy Alta",'Mapa final'!$AF$12="Leve"),CONCATENATE("R2C",'Mapa final'!$S$12),"")</f>
        <v/>
      </c>
      <c r="AD30" s="156" t="str">
        <f>IF(AND('Mapa final'!$AD$12="Muy Alta",'Mapa final'!$AF$12="Leve"),CONCATENATE("R2C",'Mapa final'!$S$12),"")</f>
        <v/>
      </c>
      <c r="AE30" s="156" t="str">
        <f>IF(AND('Mapa final'!$AD$12="Muy Alta",'Mapa final'!$AF$12="Leve"),CONCATENATE("R2C",'Mapa final'!$S$12),"")</f>
        <v/>
      </c>
      <c r="AF30" s="156" t="str">
        <f>IF(AND('Mapa final'!$AD$12="Muy Alta",'Mapa final'!$AF$12="Leve"),CONCATENATE("R2C",'Mapa final'!$S$12),"")</f>
        <v/>
      </c>
      <c r="AG30" s="45" t="str">
        <f>IF(AND('Mapa final'!$AD$12="Muy Alta",'Mapa final'!$AF$12="Leve"),CONCATENATE("R2C",'Mapa final'!$S$12),"")</f>
        <v/>
      </c>
      <c r="AH30" s="46" t="str">
        <f>IF(AND('Mapa final'!$AD$12="Muy Alta",'Mapa final'!$AF$12="Catastrófico"),CONCATENATE("R2C",'Mapa final'!$S$12),"")</f>
        <v/>
      </c>
      <c r="AI30" s="158" t="str">
        <f>IF(AND('Mapa final'!$AD$12="Muy Alta",'Mapa final'!$AF$12="Catastrófico"),CONCATENATE("R2C",'Mapa final'!$S$12),"")</f>
        <v/>
      </c>
      <c r="AJ30" s="158" t="str">
        <f>IF(AND('Mapa final'!$AD$12="Muy Alta",'Mapa final'!$AF$12="Catastrófico"),CONCATENATE("R2C",'Mapa final'!$S$12),"")</f>
        <v/>
      </c>
      <c r="AK30" s="158" t="str">
        <f>IF(AND('Mapa final'!$AD$12="Muy Alta",'Mapa final'!$AF$12="Catastrófico"),CONCATENATE("R2C",'Mapa final'!$S$12),"")</f>
        <v/>
      </c>
      <c r="AL30" s="158" t="str">
        <f>IF(AND('Mapa final'!$AD$12="Muy Alta",'Mapa final'!$AF$12="Catastrófico"),CONCATENATE("R2C",'Mapa final'!$S$12),"")</f>
        <v/>
      </c>
      <c r="AM30" s="47" t="str">
        <f>IF(AND('Mapa final'!$AD$12="Muy Alta",'Mapa final'!$AF$12="Catastrófico"),CONCATENATE("R2C",'Mapa final'!$S$12),"")</f>
        <v/>
      </c>
      <c r="AN30" s="70"/>
      <c r="AO30" s="402"/>
      <c r="AP30" s="403"/>
      <c r="AQ30" s="403"/>
      <c r="AR30" s="403"/>
      <c r="AS30" s="403"/>
      <c r="AT30" s="40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21"/>
      <c r="C31" s="321"/>
      <c r="D31" s="322"/>
      <c r="E31" s="362"/>
      <c r="F31" s="363"/>
      <c r="G31" s="363"/>
      <c r="H31" s="363"/>
      <c r="I31" s="364"/>
      <c r="J31" s="57" t="str">
        <f>IF(AND('Mapa final'!$AD$12="Alta",'Mapa final'!$AF$12="Leve"),CONCATENATE("R2C",'Mapa final'!$S$12),"")</f>
        <v/>
      </c>
      <c r="K31" s="157" t="str">
        <f>IF(AND('Mapa final'!$AD$13="Alta",'Mapa final'!$AF$13="Leve"),CONCATENATE("R2C",'Mapa final'!$S$13),"")</f>
        <v/>
      </c>
      <c r="L31" s="157" t="str">
        <f>IF(AND('Mapa final'!$AD$12="Alta",'Mapa final'!$AF$12="Leve"),CONCATENATE("R2C",'Mapa final'!$S$12),"")</f>
        <v/>
      </c>
      <c r="M31" s="157" t="str">
        <f>IF(AND('Mapa final'!$AD$13="Alta",'Mapa final'!$AF$13="Leve"),CONCATENATE("R2C",'Mapa final'!$S$13),"")</f>
        <v/>
      </c>
      <c r="N31" s="157" t="str">
        <f>IF(AND('Mapa final'!$AD$12="Alta",'Mapa final'!$AF$12="Leve"),CONCATENATE("R2C",'Mapa final'!$S$12),"")</f>
        <v/>
      </c>
      <c r="O31" s="58" t="str">
        <f>IF(AND('Mapa final'!$AD$13="Alta",'Mapa final'!$AF$13="Leve"),CONCATENATE("R2C",'Mapa final'!$S$13),"")</f>
        <v/>
      </c>
      <c r="P31" s="57" t="str">
        <f>IF(AND('Mapa final'!$AD$12="Alta",'Mapa final'!$AF$12="Leve"),CONCATENATE("R2C",'Mapa final'!$S$12),"")</f>
        <v/>
      </c>
      <c r="Q31" s="157" t="str">
        <f>IF(AND('Mapa final'!$AD$13="Alta",'Mapa final'!$AF$13="Leve"),CONCATENATE("R2C",'Mapa final'!$S$13),"")</f>
        <v/>
      </c>
      <c r="R31" s="157" t="str">
        <f>IF(AND('Mapa final'!$AD$12="Alta",'Mapa final'!$AF$12="Leve"),CONCATENATE("R2C",'Mapa final'!$S$12),"")</f>
        <v/>
      </c>
      <c r="S31" s="157" t="str">
        <f>IF(AND('Mapa final'!$AD$13="Alta",'Mapa final'!$AF$13="Leve"),CONCATENATE("R2C",'Mapa final'!$S$13),"")</f>
        <v/>
      </c>
      <c r="T31" s="157" t="str">
        <f>IF(AND('Mapa final'!$AD$12="Alta",'Mapa final'!$AF$12="Leve"),CONCATENATE("R2C",'Mapa final'!$S$12),"")</f>
        <v/>
      </c>
      <c r="U31" s="58" t="str">
        <f>IF(AND('Mapa final'!$AD$13="Alta",'Mapa final'!$AF$13="Leve"),CONCATENATE("R2C",'Mapa final'!$S$13),"")</f>
        <v/>
      </c>
      <c r="V31" s="57" t="str">
        <f>IF(AND('Mapa final'!$AD$12="Alta",'Mapa final'!$AF$12="Leve"),CONCATENATE("R2C",'Mapa final'!$S$12),"")</f>
        <v/>
      </c>
      <c r="W31" s="157" t="str">
        <f>IF(AND('Mapa final'!$AD$13="Alta",'Mapa final'!$AF$13="Leve"),CONCATENATE("R2C",'Mapa final'!$S$13),"")</f>
        <v/>
      </c>
      <c r="X31" s="157" t="str">
        <f>IF(AND('Mapa final'!$AD$12="Alta",'Mapa final'!$AF$12="Leve"),CONCATENATE("R2C",'Mapa final'!$S$12),"")</f>
        <v/>
      </c>
      <c r="Y31" s="157" t="str">
        <f>IF(AND('Mapa final'!$AD$13="Alta",'Mapa final'!$AF$13="Leve"),CONCATENATE("R2C",'Mapa final'!$S$13),"")</f>
        <v/>
      </c>
      <c r="Z31" s="157" t="str">
        <f>IF(AND('Mapa final'!$AD$12="Alta",'Mapa final'!$AF$12="Leve"),CONCATENATE("R2C",'Mapa final'!$S$12),"")</f>
        <v/>
      </c>
      <c r="AA31" s="58" t="str">
        <f>IF(AND('Mapa final'!$AD$13="Alta",'Mapa final'!$AF$13="Leve"),CONCATENATE("R2C",'Mapa final'!$S$13),"")</f>
        <v/>
      </c>
      <c r="AB31" s="44" t="str">
        <f>IF(AND('Mapa final'!$AD$12="Muy Alta",'Mapa final'!$AF$12="Leve"),CONCATENATE("R2C",'Mapa final'!$S$12),"")</f>
        <v/>
      </c>
      <c r="AC31" s="156" t="str">
        <f>IF(AND('Mapa final'!$AD$12="Muy Alta",'Mapa final'!$AF$12="Leve"),CONCATENATE("R2C",'Mapa final'!$S$12),"")</f>
        <v/>
      </c>
      <c r="AD31" s="156" t="str">
        <f>IF(AND('Mapa final'!$AD$12="Muy Alta",'Mapa final'!$AF$12="Leve"),CONCATENATE("R2C",'Mapa final'!$S$12),"")</f>
        <v/>
      </c>
      <c r="AE31" s="156" t="str">
        <f>IF(AND('Mapa final'!$AD$12="Muy Alta",'Mapa final'!$AF$12="Leve"),CONCATENATE("R2C",'Mapa final'!$S$12),"")</f>
        <v/>
      </c>
      <c r="AF31" s="156" t="str">
        <f>IF(AND('Mapa final'!$AD$12="Muy Alta",'Mapa final'!$AF$12="Leve"),CONCATENATE("R2C",'Mapa final'!$S$12),"")</f>
        <v/>
      </c>
      <c r="AG31" s="45" t="str">
        <f>IF(AND('Mapa final'!$AD$12="Muy Alta",'Mapa final'!$AF$12="Leve"),CONCATENATE("R2C",'Mapa final'!$S$12),"")</f>
        <v/>
      </c>
      <c r="AH31" s="46" t="str">
        <f>IF(AND('Mapa final'!$AD$12="Muy Alta",'Mapa final'!$AF$12="Catastrófico"),CONCATENATE("R2C",'Mapa final'!$S$12),"")</f>
        <v/>
      </c>
      <c r="AI31" s="158" t="str">
        <f>IF(AND('Mapa final'!$AD$12="Muy Alta",'Mapa final'!$AF$12="Catastrófico"),CONCATENATE("R2C",'Mapa final'!$S$12),"")</f>
        <v/>
      </c>
      <c r="AJ31" s="158" t="str">
        <f>IF(AND('Mapa final'!$AD$12="Muy Alta",'Mapa final'!$AF$12="Catastrófico"),CONCATENATE("R2C",'Mapa final'!$S$12),"")</f>
        <v/>
      </c>
      <c r="AK31" s="158" t="str">
        <f>IF(AND('Mapa final'!$AD$12="Muy Alta",'Mapa final'!$AF$12="Catastrófico"),CONCATENATE("R2C",'Mapa final'!$S$12),"")</f>
        <v/>
      </c>
      <c r="AL31" s="158" t="str">
        <f>IF(AND('Mapa final'!$AD$12="Muy Alta",'Mapa final'!$AF$12="Catastrófico"),CONCATENATE("R2C",'Mapa final'!$S$12),"")</f>
        <v/>
      </c>
      <c r="AM31" s="47" t="str">
        <f>IF(AND('Mapa final'!$AD$12="Muy Alta",'Mapa final'!$AF$12="Catastrófico"),CONCATENATE("R2C",'Mapa final'!$S$12),"")</f>
        <v/>
      </c>
      <c r="AN31" s="70"/>
      <c r="AO31" s="402"/>
      <c r="AP31" s="403"/>
      <c r="AQ31" s="403"/>
      <c r="AR31" s="403"/>
      <c r="AS31" s="403"/>
      <c r="AT31" s="40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21"/>
      <c r="C32" s="321"/>
      <c r="D32" s="322"/>
      <c r="E32" s="362"/>
      <c r="F32" s="363"/>
      <c r="G32" s="363"/>
      <c r="H32" s="363"/>
      <c r="I32" s="364"/>
      <c r="J32" s="57" t="str">
        <f>IF(AND('Mapa final'!$AD$12="Alta",'Mapa final'!$AF$12="Leve"),CONCATENATE("R2C",'Mapa final'!$S$12),"")</f>
        <v/>
      </c>
      <c r="K32" s="157" t="str">
        <f>IF(AND('Mapa final'!$AD$13="Alta",'Mapa final'!$AF$13="Leve"),CONCATENATE("R2C",'Mapa final'!$S$13),"")</f>
        <v/>
      </c>
      <c r="L32" s="157" t="str">
        <f>IF(AND('Mapa final'!$AD$12="Alta",'Mapa final'!$AF$12="Leve"),CONCATENATE("R2C",'Mapa final'!$S$12),"")</f>
        <v/>
      </c>
      <c r="M32" s="157" t="str">
        <f>IF(AND('Mapa final'!$AD$13="Alta",'Mapa final'!$AF$13="Leve"),CONCATENATE("R2C",'Mapa final'!$S$13),"")</f>
        <v/>
      </c>
      <c r="N32" s="157" t="str">
        <f>IF(AND('Mapa final'!$AD$12="Alta",'Mapa final'!$AF$12="Leve"),CONCATENATE("R2C",'Mapa final'!$S$12),"")</f>
        <v/>
      </c>
      <c r="O32" s="58" t="str">
        <f>IF(AND('Mapa final'!$AD$13="Alta",'Mapa final'!$AF$13="Leve"),CONCATENATE("R2C",'Mapa final'!$S$13),"")</f>
        <v/>
      </c>
      <c r="P32" s="57" t="str">
        <f>IF(AND('Mapa final'!$AD$12="Alta",'Mapa final'!$AF$12="Leve"),CONCATENATE("R2C",'Mapa final'!$S$12),"")</f>
        <v/>
      </c>
      <c r="Q32" s="157" t="str">
        <f>IF(AND('Mapa final'!$AD$13="Alta",'Mapa final'!$AF$13="Leve"),CONCATENATE("R2C",'Mapa final'!$S$13),"")</f>
        <v/>
      </c>
      <c r="R32" s="157" t="str">
        <f>IF(AND('Mapa final'!$AD$12="Alta",'Mapa final'!$AF$12="Leve"),CONCATENATE("R2C",'Mapa final'!$S$12),"")</f>
        <v/>
      </c>
      <c r="S32" s="157" t="str">
        <f>IF(AND('Mapa final'!$AD$13="Alta",'Mapa final'!$AF$13="Leve"),CONCATENATE("R2C",'Mapa final'!$S$13),"")</f>
        <v/>
      </c>
      <c r="T32" s="157" t="str">
        <f>IF(AND('Mapa final'!$AD$12="Alta",'Mapa final'!$AF$12="Leve"),CONCATENATE("R2C",'Mapa final'!$S$12),"")</f>
        <v/>
      </c>
      <c r="U32" s="58" t="str">
        <f>IF(AND('Mapa final'!$AD$13="Alta",'Mapa final'!$AF$13="Leve"),CONCATENATE("R2C",'Mapa final'!$S$13),"")</f>
        <v/>
      </c>
      <c r="V32" s="57" t="str">
        <f>IF(AND('Mapa final'!$AD$12="Alta",'Mapa final'!$AF$12="Leve"),CONCATENATE("R2C",'Mapa final'!$S$12),"")</f>
        <v/>
      </c>
      <c r="W32" s="157" t="str">
        <f>IF(AND('Mapa final'!$AD$13="Alta",'Mapa final'!$AF$13="Leve"),CONCATENATE("R2C",'Mapa final'!$S$13),"")</f>
        <v/>
      </c>
      <c r="X32" s="157" t="str">
        <f>IF(AND('Mapa final'!$AD$12="Alta",'Mapa final'!$AF$12="Leve"),CONCATENATE("R2C",'Mapa final'!$S$12),"")</f>
        <v/>
      </c>
      <c r="Y32" s="157" t="str">
        <f>IF(AND('Mapa final'!$AD$13="Alta",'Mapa final'!$AF$13="Leve"),CONCATENATE("R2C",'Mapa final'!$S$13),"")</f>
        <v/>
      </c>
      <c r="Z32" s="157" t="str">
        <f>IF(AND('Mapa final'!$AD$12="Alta",'Mapa final'!$AF$12="Leve"),CONCATENATE("R2C",'Mapa final'!$S$12),"")</f>
        <v/>
      </c>
      <c r="AA32" s="58" t="str">
        <f>IF(AND('Mapa final'!$AD$13="Alta",'Mapa final'!$AF$13="Leve"),CONCATENATE("R2C",'Mapa final'!$S$13),"")</f>
        <v/>
      </c>
      <c r="AB32" s="44" t="str">
        <f>IF(AND('Mapa final'!$AD$12="Muy Alta",'Mapa final'!$AF$12="Leve"),CONCATENATE("R2C",'Mapa final'!$S$12),"")</f>
        <v/>
      </c>
      <c r="AC32" s="156" t="str">
        <f>IF(AND('Mapa final'!$AD$12="Muy Alta",'Mapa final'!$AF$12="Leve"),CONCATENATE("R2C",'Mapa final'!$S$12),"")</f>
        <v/>
      </c>
      <c r="AD32" s="156" t="str">
        <f>IF(AND('Mapa final'!$AD$12="Muy Alta",'Mapa final'!$AF$12="Leve"),CONCATENATE("R2C",'Mapa final'!$S$12),"")</f>
        <v/>
      </c>
      <c r="AE32" s="156" t="str">
        <f>IF(AND('Mapa final'!$AD$12="Muy Alta",'Mapa final'!$AF$12="Leve"),CONCATENATE("R2C",'Mapa final'!$S$12),"")</f>
        <v/>
      </c>
      <c r="AF32" s="156" t="str">
        <f>IF(AND('Mapa final'!$AD$12="Muy Alta",'Mapa final'!$AF$12="Leve"),CONCATENATE("R2C",'Mapa final'!$S$12),"")</f>
        <v/>
      </c>
      <c r="AG32" s="45" t="str">
        <f>IF(AND('Mapa final'!$AD$12="Muy Alta",'Mapa final'!$AF$12="Leve"),CONCATENATE("R2C",'Mapa final'!$S$12),"")</f>
        <v/>
      </c>
      <c r="AH32" s="46" t="str">
        <f>IF(AND('Mapa final'!$AD$12="Muy Alta",'Mapa final'!$AF$12="Catastrófico"),CONCATENATE("R2C",'Mapa final'!$S$12),"")</f>
        <v/>
      </c>
      <c r="AI32" s="158" t="str">
        <f>IF(AND('Mapa final'!$AD$12="Muy Alta",'Mapa final'!$AF$12="Catastrófico"),CONCATENATE("R2C",'Mapa final'!$S$12),"")</f>
        <v/>
      </c>
      <c r="AJ32" s="158" t="str">
        <f>IF(AND('Mapa final'!$AD$12="Muy Alta",'Mapa final'!$AF$12="Catastrófico"),CONCATENATE("R2C",'Mapa final'!$S$12),"")</f>
        <v/>
      </c>
      <c r="AK32" s="158" t="str">
        <f>IF(AND('Mapa final'!$AD$12="Muy Alta",'Mapa final'!$AF$12="Catastrófico"),CONCATENATE("R2C",'Mapa final'!$S$12),"")</f>
        <v/>
      </c>
      <c r="AL32" s="158" t="str">
        <f>IF(AND('Mapa final'!$AD$12="Muy Alta",'Mapa final'!$AF$12="Catastrófico"),CONCATENATE("R2C",'Mapa final'!$S$12),"")</f>
        <v/>
      </c>
      <c r="AM32" s="47" t="str">
        <f>IF(AND('Mapa final'!$AD$12="Muy Alta",'Mapa final'!$AF$12="Catastrófico"),CONCATENATE("R2C",'Mapa final'!$S$12),"")</f>
        <v/>
      </c>
      <c r="AN32" s="70"/>
      <c r="AO32" s="402"/>
      <c r="AP32" s="403"/>
      <c r="AQ32" s="403"/>
      <c r="AR32" s="403"/>
      <c r="AS32" s="403"/>
      <c r="AT32" s="40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21"/>
      <c r="C33" s="321"/>
      <c r="D33" s="322"/>
      <c r="E33" s="362"/>
      <c r="F33" s="363"/>
      <c r="G33" s="363"/>
      <c r="H33" s="363"/>
      <c r="I33" s="364"/>
      <c r="J33" s="57" t="str">
        <f>IF(AND('Mapa final'!$AD$12="Alta",'Mapa final'!$AF$12="Leve"),CONCATENATE("R2C",'Mapa final'!$S$12),"")</f>
        <v/>
      </c>
      <c r="K33" s="157" t="str">
        <f>IF(AND('Mapa final'!$AD$13="Alta",'Mapa final'!$AF$13="Leve"),CONCATENATE("R2C",'Mapa final'!$S$13),"")</f>
        <v/>
      </c>
      <c r="L33" s="157" t="str">
        <f>IF(AND('Mapa final'!$AD$12="Alta",'Mapa final'!$AF$12="Leve"),CONCATENATE("R2C",'Mapa final'!$S$12),"")</f>
        <v/>
      </c>
      <c r="M33" s="157" t="str">
        <f>IF(AND('Mapa final'!$AD$13="Alta",'Mapa final'!$AF$13="Leve"),CONCATENATE("R2C",'Mapa final'!$S$13),"")</f>
        <v/>
      </c>
      <c r="N33" s="157" t="str">
        <f>IF(AND('Mapa final'!$AD$12="Alta",'Mapa final'!$AF$12="Leve"),CONCATENATE("R2C",'Mapa final'!$S$12),"")</f>
        <v/>
      </c>
      <c r="O33" s="58" t="str">
        <f>IF(AND('Mapa final'!$AD$13="Alta",'Mapa final'!$AF$13="Leve"),CONCATENATE("R2C",'Mapa final'!$S$13),"")</f>
        <v/>
      </c>
      <c r="P33" s="57" t="str">
        <f>IF(AND('Mapa final'!$AD$12="Alta",'Mapa final'!$AF$12="Leve"),CONCATENATE("R2C",'Mapa final'!$S$12),"")</f>
        <v/>
      </c>
      <c r="Q33" s="157" t="str">
        <f>IF(AND('Mapa final'!$AD$13="Alta",'Mapa final'!$AF$13="Leve"),CONCATENATE("R2C",'Mapa final'!$S$13),"")</f>
        <v/>
      </c>
      <c r="R33" s="157" t="str">
        <f>IF(AND('Mapa final'!$AD$12="Alta",'Mapa final'!$AF$12="Leve"),CONCATENATE("R2C",'Mapa final'!$S$12),"")</f>
        <v/>
      </c>
      <c r="S33" s="157" t="str">
        <f>IF(AND('Mapa final'!$AD$13="Alta",'Mapa final'!$AF$13="Leve"),CONCATENATE("R2C",'Mapa final'!$S$13),"")</f>
        <v/>
      </c>
      <c r="T33" s="157" t="str">
        <f>IF(AND('Mapa final'!$AD$12="Alta",'Mapa final'!$AF$12="Leve"),CONCATENATE("R2C",'Mapa final'!$S$12),"")</f>
        <v/>
      </c>
      <c r="U33" s="58" t="str">
        <f>IF(AND('Mapa final'!$AD$13="Alta",'Mapa final'!$AF$13="Leve"),CONCATENATE("R2C",'Mapa final'!$S$13),"")</f>
        <v/>
      </c>
      <c r="V33" s="57" t="str">
        <f>IF(AND('Mapa final'!$AD$12="Alta",'Mapa final'!$AF$12="Leve"),CONCATENATE("R2C",'Mapa final'!$S$12),"")</f>
        <v/>
      </c>
      <c r="W33" s="157" t="str">
        <f>IF(AND('Mapa final'!$AD$13="Alta",'Mapa final'!$AF$13="Leve"),CONCATENATE("R2C",'Mapa final'!$S$13),"")</f>
        <v/>
      </c>
      <c r="X33" s="157" t="str">
        <f>IF(AND('Mapa final'!$AD$12="Alta",'Mapa final'!$AF$12="Leve"),CONCATENATE("R2C",'Mapa final'!$S$12),"")</f>
        <v/>
      </c>
      <c r="Y33" s="157" t="str">
        <f>IF(AND('Mapa final'!$AD$13="Alta",'Mapa final'!$AF$13="Leve"),CONCATENATE("R2C",'Mapa final'!$S$13),"")</f>
        <v/>
      </c>
      <c r="Z33" s="157" t="str">
        <f>IF(AND('Mapa final'!$AD$12="Alta",'Mapa final'!$AF$12="Leve"),CONCATENATE("R2C",'Mapa final'!$S$12),"")</f>
        <v/>
      </c>
      <c r="AA33" s="58" t="str">
        <f>IF(AND('Mapa final'!$AD$13="Alta",'Mapa final'!$AF$13="Leve"),CONCATENATE("R2C",'Mapa final'!$S$13),"")</f>
        <v/>
      </c>
      <c r="AB33" s="44" t="str">
        <f>IF(AND('Mapa final'!$AD$12="Muy Alta",'Mapa final'!$AF$12="Leve"),CONCATENATE("R2C",'Mapa final'!$S$12),"")</f>
        <v/>
      </c>
      <c r="AC33" s="156" t="str">
        <f>IF(AND('Mapa final'!$AD$12="Muy Alta",'Mapa final'!$AF$12="Leve"),CONCATENATE("R2C",'Mapa final'!$S$12),"")</f>
        <v/>
      </c>
      <c r="AD33" s="156" t="str">
        <f>IF(AND('Mapa final'!$AD$12="Muy Alta",'Mapa final'!$AF$12="Leve"),CONCATENATE("R2C",'Mapa final'!$S$12),"")</f>
        <v/>
      </c>
      <c r="AE33" s="156" t="str">
        <f>IF(AND('Mapa final'!$AD$12="Muy Alta",'Mapa final'!$AF$12="Leve"),CONCATENATE("R2C",'Mapa final'!$S$12),"")</f>
        <v/>
      </c>
      <c r="AF33" s="156" t="str">
        <f>IF(AND('Mapa final'!$AD$12="Muy Alta",'Mapa final'!$AF$12="Leve"),CONCATENATE("R2C",'Mapa final'!$S$12),"")</f>
        <v/>
      </c>
      <c r="AG33" s="45" t="str">
        <f>IF(AND('Mapa final'!$AD$12="Muy Alta",'Mapa final'!$AF$12="Leve"),CONCATENATE("R2C",'Mapa final'!$S$12),"")</f>
        <v/>
      </c>
      <c r="AH33" s="46" t="str">
        <f>IF(AND('Mapa final'!$AD$12="Muy Alta",'Mapa final'!$AF$12="Catastrófico"),CONCATENATE("R2C",'Mapa final'!$S$12),"")</f>
        <v/>
      </c>
      <c r="AI33" s="158" t="str">
        <f>IF(AND('Mapa final'!$AD$12="Muy Alta",'Mapa final'!$AF$12="Catastrófico"),CONCATENATE("R2C",'Mapa final'!$S$12),"")</f>
        <v/>
      </c>
      <c r="AJ33" s="158" t="str">
        <f>IF(AND('Mapa final'!$AD$12="Muy Alta",'Mapa final'!$AF$12="Catastrófico"),CONCATENATE("R2C",'Mapa final'!$S$12),"")</f>
        <v/>
      </c>
      <c r="AK33" s="158" t="str">
        <f>IF(AND('Mapa final'!$AD$12="Muy Alta",'Mapa final'!$AF$12="Catastrófico"),CONCATENATE("R2C",'Mapa final'!$S$12),"")</f>
        <v/>
      </c>
      <c r="AL33" s="158" t="str">
        <f>IF(AND('Mapa final'!$AD$12="Muy Alta",'Mapa final'!$AF$12="Catastrófico"),CONCATENATE("R2C",'Mapa final'!$S$12),"")</f>
        <v/>
      </c>
      <c r="AM33" s="47" t="str">
        <f>IF(AND('Mapa final'!$AD$12="Muy Alta",'Mapa final'!$AF$12="Catastrófico"),CONCATENATE("R2C",'Mapa final'!$S$12),"")</f>
        <v/>
      </c>
      <c r="AN33" s="70"/>
      <c r="AO33" s="402"/>
      <c r="AP33" s="403"/>
      <c r="AQ33" s="403"/>
      <c r="AR33" s="403"/>
      <c r="AS33" s="403"/>
      <c r="AT33" s="40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21"/>
      <c r="C34" s="321"/>
      <c r="D34" s="322"/>
      <c r="E34" s="362"/>
      <c r="F34" s="363"/>
      <c r="G34" s="363"/>
      <c r="H34" s="363"/>
      <c r="I34" s="364"/>
      <c r="J34" s="57" t="str">
        <f>IF(AND('Mapa final'!$AD$12="Alta",'Mapa final'!$AF$12="Leve"),CONCATENATE("R2C",'Mapa final'!$S$12),"")</f>
        <v/>
      </c>
      <c r="K34" s="157" t="str">
        <f>IF(AND('Mapa final'!$AD$13="Alta",'Mapa final'!$AF$13="Leve"),CONCATENATE("R2C",'Mapa final'!$S$13),"")</f>
        <v/>
      </c>
      <c r="L34" s="157" t="str">
        <f>IF(AND('Mapa final'!$AD$12="Alta",'Mapa final'!$AF$12="Leve"),CONCATENATE("R2C",'Mapa final'!$S$12),"")</f>
        <v/>
      </c>
      <c r="M34" s="157" t="str">
        <f>IF(AND('Mapa final'!$AD$13="Alta",'Mapa final'!$AF$13="Leve"),CONCATENATE("R2C",'Mapa final'!$S$13),"")</f>
        <v/>
      </c>
      <c r="N34" s="157" t="str">
        <f>IF(AND('Mapa final'!$AD$12="Alta",'Mapa final'!$AF$12="Leve"),CONCATENATE("R2C",'Mapa final'!$S$12),"")</f>
        <v/>
      </c>
      <c r="O34" s="58" t="str">
        <f>IF(AND('Mapa final'!$AD$13="Alta",'Mapa final'!$AF$13="Leve"),CONCATENATE("R2C",'Mapa final'!$S$13),"")</f>
        <v/>
      </c>
      <c r="P34" s="57" t="str">
        <f>IF(AND('Mapa final'!$AD$12="Alta",'Mapa final'!$AF$12="Leve"),CONCATENATE("R2C",'Mapa final'!$S$12),"")</f>
        <v/>
      </c>
      <c r="Q34" s="157" t="str">
        <f>IF(AND('Mapa final'!$AD$13="Alta",'Mapa final'!$AF$13="Leve"),CONCATENATE("R2C",'Mapa final'!$S$13),"")</f>
        <v/>
      </c>
      <c r="R34" s="157" t="str">
        <f>IF(AND('Mapa final'!$AD$12="Alta",'Mapa final'!$AF$12="Leve"),CONCATENATE("R2C",'Mapa final'!$S$12),"")</f>
        <v/>
      </c>
      <c r="S34" s="157" t="str">
        <f>IF(AND('Mapa final'!$AD$13="Alta",'Mapa final'!$AF$13="Leve"),CONCATENATE("R2C",'Mapa final'!$S$13),"")</f>
        <v/>
      </c>
      <c r="T34" s="157" t="str">
        <f>IF(AND('Mapa final'!$AD$12="Alta",'Mapa final'!$AF$12="Leve"),CONCATENATE("R2C",'Mapa final'!$S$12),"")</f>
        <v/>
      </c>
      <c r="U34" s="58" t="str">
        <f>IF(AND('Mapa final'!$AD$13="Alta",'Mapa final'!$AF$13="Leve"),CONCATENATE("R2C",'Mapa final'!$S$13),"")</f>
        <v/>
      </c>
      <c r="V34" s="57" t="str">
        <f>IF(AND('Mapa final'!$AD$12="Alta",'Mapa final'!$AF$12="Leve"),CONCATENATE("R2C",'Mapa final'!$S$12),"")</f>
        <v/>
      </c>
      <c r="W34" s="157" t="str">
        <f>IF(AND('Mapa final'!$AD$13="Alta",'Mapa final'!$AF$13="Leve"),CONCATENATE("R2C",'Mapa final'!$S$13),"")</f>
        <v/>
      </c>
      <c r="X34" s="157" t="str">
        <f>IF(AND('Mapa final'!$AD$12="Alta",'Mapa final'!$AF$12="Leve"),CONCATENATE("R2C",'Mapa final'!$S$12),"")</f>
        <v/>
      </c>
      <c r="Y34" s="157" t="str">
        <f>IF(AND('Mapa final'!$AD$13="Alta",'Mapa final'!$AF$13="Leve"),CONCATENATE("R2C",'Mapa final'!$S$13),"")</f>
        <v/>
      </c>
      <c r="Z34" s="157" t="str">
        <f>IF(AND('Mapa final'!$AD$12="Alta",'Mapa final'!$AF$12="Leve"),CONCATENATE("R2C",'Mapa final'!$S$12),"")</f>
        <v/>
      </c>
      <c r="AA34" s="58" t="str">
        <f>IF(AND('Mapa final'!$AD$13="Alta",'Mapa final'!$AF$13="Leve"),CONCATENATE("R2C",'Mapa final'!$S$13),"")</f>
        <v/>
      </c>
      <c r="AB34" s="44" t="str">
        <f>IF(AND('Mapa final'!$AD$12="Muy Alta",'Mapa final'!$AF$12="Leve"),CONCATENATE("R2C",'Mapa final'!$S$12),"")</f>
        <v/>
      </c>
      <c r="AC34" s="156" t="str">
        <f>IF(AND('Mapa final'!$AD$12="Muy Alta",'Mapa final'!$AF$12="Leve"),CONCATENATE("R2C",'Mapa final'!$S$12),"")</f>
        <v/>
      </c>
      <c r="AD34" s="156" t="str">
        <f>IF(AND('Mapa final'!$AD$12="Muy Alta",'Mapa final'!$AF$12="Leve"),CONCATENATE("R2C",'Mapa final'!$S$12),"")</f>
        <v/>
      </c>
      <c r="AE34" s="156" t="str">
        <f>IF(AND('Mapa final'!$AD$12="Muy Alta",'Mapa final'!$AF$12="Leve"),CONCATENATE("R2C",'Mapa final'!$S$12),"")</f>
        <v/>
      </c>
      <c r="AF34" s="156" t="str">
        <f>IF(AND('Mapa final'!$AD$12="Muy Alta",'Mapa final'!$AF$12="Leve"),CONCATENATE("R2C",'Mapa final'!$S$12),"")</f>
        <v/>
      </c>
      <c r="AG34" s="45" t="str">
        <f>IF(AND('Mapa final'!$AD$12="Muy Alta",'Mapa final'!$AF$12="Leve"),CONCATENATE("R2C",'Mapa final'!$S$12),"")</f>
        <v/>
      </c>
      <c r="AH34" s="46" t="str">
        <f>IF(AND('Mapa final'!$AD$12="Muy Alta",'Mapa final'!$AF$12="Catastrófico"),CONCATENATE("R2C",'Mapa final'!$S$12),"")</f>
        <v/>
      </c>
      <c r="AI34" s="158" t="str">
        <f>IF(AND('Mapa final'!$AD$12="Muy Alta",'Mapa final'!$AF$12="Catastrófico"),CONCATENATE("R2C",'Mapa final'!$S$12),"")</f>
        <v/>
      </c>
      <c r="AJ34" s="158" t="str">
        <f>IF(AND('Mapa final'!$AD$12="Muy Alta",'Mapa final'!$AF$12="Catastrófico"),CONCATENATE("R2C",'Mapa final'!$S$12),"")</f>
        <v/>
      </c>
      <c r="AK34" s="158" t="str">
        <f>IF(AND('Mapa final'!$AD$12="Muy Alta",'Mapa final'!$AF$12="Catastrófico"),CONCATENATE("R2C",'Mapa final'!$S$12),"")</f>
        <v/>
      </c>
      <c r="AL34" s="158" t="str">
        <f>IF(AND('Mapa final'!$AD$12="Muy Alta",'Mapa final'!$AF$12="Catastrófico"),CONCATENATE("R2C",'Mapa final'!$S$12),"")</f>
        <v/>
      </c>
      <c r="AM34" s="47" t="str">
        <f>IF(AND('Mapa final'!$AD$12="Muy Alta",'Mapa final'!$AF$12="Catastrófico"),CONCATENATE("R2C",'Mapa final'!$S$12),"")</f>
        <v/>
      </c>
      <c r="AN34" s="70"/>
      <c r="AO34" s="402"/>
      <c r="AP34" s="403"/>
      <c r="AQ34" s="403"/>
      <c r="AR34" s="403"/>
      <c r="AS34" s="403"/>
      <c r="AT34" s="40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21"/>
      <c r="C35" s="321"/>
      <c r="D35" s="322"/>
      <c r="E35" s="365"/>
      <c r="F35" s="366"/>
      <c r="G35" s="366"/>
      <c r="H35" s="366"/>
      <c r="I35" s="367"/>
      <c r="J35" s="57" t="str">
        <f>IF(AND('Mapa final'!$AD$12="Alta",'Mapa final'!$AF$12="Leve"),CONCATENATE("R2C",'Mapa final'!$S$12),"")</f>
        <v/>
      </c>
      <c r="K35" s="157" t="str">
        <f>IF(AND('Mapa final'!$AD$13="Alta",'Mapa final'!$AF$13="Leve"),CONCATENATE("R2C",'Mapa final'!$S$13),"")</f>
        <v/>
      </c>
      <c r="L35" s="157" t="str">
        <f>IF(AND('Mapa final'!$AD$12="Alta",'Mapa final'!$AF$12="Leve"),CONCATENATE("R2C",'Mapa final'!$S$12),"")</f>
        <v/>
      </c>
      <c r="M35" s="157" t="str">
        <f>IF(AND('Mapa final'!$AD$13="Alta",'Mapa final'!$AF$13="Leve"),CONCATENATE("R2C",'Mapa final'!$S$13),"")</f>
        <v/>
      </c>
      <c r="N35" s="157" t="str">
        <f>IF(AND('Mapa final'!$AD$12="Alta",'Mapa final'!$AF$12="Leve"),CONCATENATE("R2C",'Mapa final'!$S$12),"")</f>
        <v/>
      </c>
      <c r="O35" s="58" t="str">
        <f>IF(AND('Mapa final'!$AD$13="Alta",'Mapa final'!$AF$13="Leve"),CONCATENATE("R2C",'Mapa final'!$S$13),"")</f>
        <v/>
      </c>
      <c r="P35" s="59" t="str">
        <f>IF(AND('Mapa final'!$AD$12="Alta",'Mapa final'!$AF$12="Leve"),CONCATENATE("R2C",'Mapa final'!$S$12),"")</f>
        <v/>
      </c>
      <c r="Q35" s="60" t="str">
        <f>IF(AND('Mapa final'!$AD$13="Alta",'Mapa final'!$AF$13="Leve"),CONCATENATE("R2C",'Mapa final'!$S$13),"")</f>
        <v/>
      </c>
      <c r="R35" s="60" t="str">
        <f>IF(AND('Mapa final'!$AD$12="Alta",'Mapa final'!$AF$12="Leve"),CONCATENATE("R2C",'Mapa final'!$S$12),"")</f>
        <v/>
      </c>
      <c r="S35" s="60" t="str">
        <f>IF(AND('Mapa final'!$AD$13="Alta",'Mapa final'!$AF$13="Leve"),CONCATENATE("R2C",'Mapa final'!$S$13),"")</f>
        <v/>
      </c>
      <c r="T35" s="60" t="str">
        <f>IF(AND('Mapa final'!$AD$12="Alta",'Mapa final'!$AF$12="Leve"),CONCATENATE("R2C",'Mapa final'!$S$12),"")</f>
        <v/>
      </c>
      <c r="U35" s="61" t="str">
        <f>IF(AND('Mapa final'!$AD$13="Alta",'Mapa final'!$AF$13="Leve"),CONCATENATE("R2C",'Mapa final'!$S$13),"")</f>
        <v/>
      </c>
      <c r="V35" s="59" t="str">
        <f>IF(AND('Mapa final'!$AD$12="Alta",'Mapa final'!$AF$12="Leve"),CONCATENATE("R2C",'Mapa final'!$S$12),"")</f>
        <v/>
      </c>
      <c r="W35" s="60" t="str">
        <f>IF(AND('Mapa final'!$AD$13="Alta",'Mapa final'!$AF$13="Leve"),CONCATENATE("R2C",'Mapa final'!$S$13),"")</f>
        <v/>
      </c>
      <c r="X35" s="60" t="str">
        <f>IF(AND('Mapa final'!$AD$12="Alta",'Mapa final'!$AF$12="Leve"),CONCATENATE("R2C",'Mapa final'!$S$12),"")</f>
        <v/>
      </c>
      <c r="Y35" s="60" t="str">
        <f>IF(AND('Mapa final'!$AD$13="Alta",'Mapa final'!$AF$13="Leve"),CONCATENATE("R2C",'Mapa final'!$S$13),"")</f>
        <v/>
      </c>
      <c r="Z35" s="60" t="str">
        <f>IF(AND('Mapa final'!$AD$12="Alta",'Mapa final'!$AF$12="Leve"),CONCATENATE("R2C",'Mapa final'!$S$12),"")</f>
        <v/>
      </c>
      <c r="AA35" s="61" t="str">
        <f>IF(AND('Mapa final'!$AD$13="Alta",'Mapa final'!$AF$13="Leve"),CONCATENATE("R2C",'Mapa final'!$S$13),"")</f>
        <v/>
      </c>
      <c r="AB35" s="48" t="str">
        <f>IF(AND('Mapa final'!$AD$12="Muy Alta",'Mapa final'!$AF$12="Leve"),CONCATENATE("R2C",'Mapa final'!$S$12),"")</f>
        <v/>
      </c>
      <c r="AC35" s="49" t="str">
        <f>IF(AND('Mapa final'!$AD$12="Muy Alta",'Mapa final'!$AF$12="Leve"),CONCATENATE("R2C",'Mapa final'!$S$12),"")</f>
        <v/>
      </c>
      <c r="AD35" s="49" t="str">
        <f>IF(AND('Mapa final'!$AD$12="Muy Alta",'Mapa final'!$AF$12="Leve"),CONCATENATE("R2C",'Mapa final'!$S$12),"")</f>
        <v/>
      </c>
      <c r="AE35" s="49" t="str">
        <f>IF(AND('Mapa final'!$AD$12="Muy Alta",'Mapa final'!$AF$12="Leve"),CONCATENATE("R2C",'Mapa final'!$S$12),"")</f>
        <v/>
      </c>
      <c r="AF35" s="49" t="str">
        <f>IF(AND('Mapa final'!$AD$12="Muy Alta",'Mapa final'!$AF$12="Leve"),CONCATENATE("R2C",'Mapa final'!$S$12),"")</f>
        <v/>
      </c>
      <c r="AG35" s="50" t="str">
        <f>IF(AND('Mapa final'!$AD$12="Muy Alta",'Mapa final'!$AF$12="Leve"),CONCATENATE("R2C",'Mapa final'!$S$12),"")</f>
        <v/>
      </c>
      <c r="AH35" s="51" t="str">
        <f>IF(AND('Mapa final'!$AD$12="Muy Alta",'Mapa final'!$AF$12="Catastrófico"),CONCATENATE("R2C",'Mapa final'!$S$12),"")</f>
        <v/>
      </c>
      <c r="AI35" s="52" t="str">
        <f>IF(AND('Mapa final'!$AD$12="Muy Alta",'Mapa final'!$AF$12="Catastrófico"),CONCATENATE("R2C",'Mapa final'!$S$12),"")</f>
        <v/>
      </c>
      <c r="AJ35" s="52" t="str">
        <f>IF(AND('Mapa final'!$AD$12="Muy Alta",'Mapa final'!$AF$12="Catastrófico"),CONCATENATE("R2C",'Mapa final'!$S$12),"")</f>
        <v/>
      </c>
      <c r="AK35" s="52" t="str">
        <f>IF(AND('Mapa final'!$AD$12="Muy Alta",'Mapa final'!$AF$12="Catastrófico"),CONCATENATE("R2C",'Mapa final'!$S$12),"")</f>
        <v/>
      </c>
      <c r="AL35" s="52" t="str">
        <f>IF(AND('Mapa final'!$AD$12="Muy Alta",'Mapa final'!$AF$12="Catastrófico"),CONCATENATE("R2C",'Mapa final'!$S$12),"")</f>
        <v/>
      </c>
      <c r="AM35" s="53" t="str">
        <f>IF(AND('Mapa final'!$AD$12="Muy Alta",'Mapa final'!$AF$12="Catastrófico"),CONCATENATE("R2C",'Mapa final'!$S$12),"")</f>
        <v/>
      </c>
      <c r="AN35" s="70"/>
      <c r="AO35" s="405"/>
      <c r="AP35" s="406"/>
      <c r="AQ35" s="406"/>
      <c r="AR35" s="406"/>
      <c r="AS35" s="406"/>
      <c r="AT35" s="40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21"/>
      <c r="C36" s="321"/>
      <c r="D36" s="322"/>
      <c r="E36" s="359" t="s">
        <v>113</v>
      </c>
      <c r="F36" s="360"/>
      <c r="G36" s="360"/>
      <c r="H36" s="360"/>
      <c r="I36" s="360"/>
      <c r="J36" s="62" t="str">
        <f>IF(AND('Mapa final'!$AD$12="Baja",'Mapa final'!$AF$12="Leve"),CONCATENATE("R2C",'Mapa final'!$S$12),"")</f>
        <v/>
      </c>
      <c r="K36" s="63" t="str">
        <f>IF(AND('Mapa final'!$AD$12="Baja",'Mapa final'!$AF$12="Leve"),CONCATENATE("R2C",'Mapa final'!$S$12),"")</f>
        <v/>
      </c>
      <c r="L36" s="63" t="str">
        <f>IF(AND('Mapa final'!$AD$12="Baja",'Mapa final'!$AF$12="Leve"),CONCATENATE("R2C",'Mapa final'!$S$12),"")</f>
        <v/>
      </c>
      <c r="M36" s="63" t="str">
        <f>IF(AND('Mapa final'!$AD$12="Baja",'Mapa final'!$AF$12="Leve"),CONCATENATE("R2C",'Mapa final'!$S$12),"")</f>
        <v/>
      </c>
      <c r="N36" s="63" t="str">
        <f>IF(AND('Mapa final'!$AD$12="Baja",'Mapa final'!$AF$12="Leve"),CONCATENATE("R2C",'Mapa final'!$S$12),"")</f>
        <v/>
      </c>
      <c r="O36" s="64" t="str">
        <f>IF(AND('Mapa final'!$AD$12="Baja",'Mapa final'!$AF$12="Leve"),CONCATENATE("R2C",'Mapa final'!$S$12),"")</f>
        <v/>
      </c>
      <c r="P36" s="55" t="str">
        <f>IF(AND('Mapa final'!$AD$12="Alta",'Mapa final'!$AF$12="Leve"),CONCATENATE("R2C",'Mapa final'!$S$12),"")</f>
        <v/>
      </c>
      <c r="Q36" s="55" t="str">
        <f>IF(AND('Mapa final'!$AD$13="Alta",'Mapa final'!$AF$13="Leve"),CONCATENATE("R2C",'Mapa final'!$S$13),"")</f>
        <v/>
      </c>
      <c r="R36" s="55" t="str">
        <f>IF(AND('Mapa final'!$AD$12="Alta",'Mapa final'!$AF$12="Leve"),CONCATENATE("R2C",'Mapa final'!$S$12),"")</f>
        <v/>
      </c>
      <c r="S36" s="55" t="str">
        <f>IF(AND('Mapa final'!$AD$13="Alta",'Mapa final'!$AF$13="Leve"),CONCATENATE("R2C",'Mapa final'!$S$13),"")</f>
        <v/>
      </c>
      <c r="T36" s="55" t="str">
        <f>IF(AND('Mapa final'!$AD$12="Alta",'Mapa final'!$AF$12="Leve"),CONCATENATE("R2C",'Mapa final'!$S$12),"")</f>
        <v/>
      </c>
      <c r="U36" s="56" t="str">
        <f>IF(AND('Mapa final'!$AD$13="Alta",'Mapa final'!$AF$13="Leve"),CONCATENATE("R2C",'Mapa final'!$S$13),"")</f>
        <v/>
      </c>
      <c r="V36" s="54" t="str">
        <f>IF(AND('Mapa final'!$AD$12="Alta",'Mapa final'!$AF$12="Leve"),CONCATENATE("R2C",'Mapa final'!$S$12),"")</f>
        <v/>
      </c>
      <c r="W36" s="55" t="str">
        <f>IF(AND('Mapa final'!$AD$13="Alta",'Mapa final'!$AF$13="Leve"),CONCATENATE("R2C",'Mapa final'!$S$13),"")</f>
        <v/>
      </c>
      <c r="X36" s="55" t="str">
        <f>IF(AND('Mapa final'!$AD$12="Alta",'Mapa final'!$AF$12="Leve"),CONCATENATE("R2C",'Mapa final'!$S$12),"")</f>
        <v/>
      </c>
      <c r="Y36" s="55" t="str">
        <f>IF(AND('Mapa final'!$AD$13="Alta",'Mapa final'!$AF$13="Leve"),CONCATENATE("R2C",'Mapa final'!$S$13),"")</f>
        <v/>
      </c>
      <c r="Z36" s="55" t="str">
        <f>IF(AND('Mapa final'!$AD$12="Alta",'Mapa final'!$AF$12="Leve"),CONCATENATE("R2C",'Mapa final'!$S$12),"")</f>
        <v/>
      </c>
      <c r="AA36" s="56" t="str">
        <f>IF(AND('Mapa final'!$AD$13="Alta",'Mapa final'!$AF$13="Leve"),CONCATENATE("R2C",'Mapa final'!$S$13),"")</f>
        <v/>
      </c>
      <c r="AB36" s="38" t="str">
        <f>IF(AND('Mapa final'!$AD$12="Muy Alta",'Mapa final'!$AF$12="Leve"),CONCATENATE("R2C",'Mapa final'!$S$12),"")</f>
        <v/>
      </c>
      <c r="AC36" s="39" t="str">
        <f>IF(AND('Mapa final'!$AD$12="Muy Alta",'Mapa final'!$AF$12="Leve"),CONCATENATE("R2C",'Mapa final'!$S$12),"")</f>
        <v/>
      </c>
      <c r="AD36" s="39" t="str">
        <f>IF(AND('Mapa final'!$AD$12="Muy Alta",'Mapa final'!$AF$12="Leve"),CONCATENATE("R2C",'Mapa final'!$S$12),"")</f>
        <v/>
      </c>
      <c r="AE36" s="39" t="str">
        <f>IF(AND('Mapa final'!$AD$12="Muy Alta",'Mapa final'!$AF$12="Leve"),CONCATENATE("R2C",'Mapa final'!$S$12),"")</f>
        <v/>
      </c>
      <c r="AF36" s="39" t="str">
        <f>IF(AND('Mapa final'!$AD$12="Muy Alta",'Mapa final'!$AF$12="Leve"),CONCATENATE("R2C",'Mapa final'!$S$12),"")</f>
        <v/>
      </c>
      <c r="AG36" s="40" t="str">
        <f>IF(AND('Mapa final'!$AD$12="Muy Alta",'Mapa final'!$AF$12="Leve"),CONCATENATE("R2C",'Mapa final'!$S$12),"")</f>
        <v/>
      </c>
      <c r="AH36" s="41" t="str">
        <f>IF(AND('Mapa final'!$AD$12="Muy Alta",'Mapa final'!$AF$12="Catastrófico"),CONCATENATE("R2C",'Mapa final'!$S$12),"")</f>
        <v/>
      </c>
      <c r="AI36" s="42" t="str">
        <f>IF(AND('Mapa final'!$AD$12="Muy Alta",'Mapa final'!$AF$12="Catastrófico"),CONCATENATE("R2C",'Mapa final'!$S$12),"")</f>
        <v/>
      </c>
      <c r="AJ36" s="42" t="str">
        <f>IF(AND('Mapa final'!$AD$12="Muy Alta",'Mapa final'!$AF$12="Catastrófico"),CONCATENATE("R2C",'Mapa final'!$S$12),"")</f>
        <v/>
      </c>
      <c r="AK36" s="42" t="str">
        <f>IF(AND('Mapa final'!$AD$12="Muy Alta",'Mapa final'!$AF$12="Catastrófico"),CONCATENATE("R2C",'Mapa final'!$S$12),"")</f>
        <v/>
      </c>
      <c r="AL36" s="42" t="str">
        <f>IF(AND('Mapa final'!$AD$12="Muy Alta",'Mapa final'!$AF$12="Catastrófico"),CONCATENATE("R2C",'Mapa final'!$S$12),"")</f>
        <v/>
      </c>
      <c r="AM36" s="43" t="str">
        <f>IF(AND('Mapa final'!$AD$12="Muy Alta",'Mapa final'!$AF$12="Catastrófico"),CONCATENATE("R2C",'Mapa final'!$S$12),"")</f>
        <v/>
      </c>
      <c r="AN36" s="70"/>
      <c r="AO36" s="390" t="s">
        <v>81</v>
      </c>
      <c r="AP36" s="391"/>
      <c r="AQ36" s="391"/>
      <c r="AR36" s="391"/>
      <c r="AS36" s="391"/>
      <c r="AT36" s="39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21"/>
      <c r="C37" s="321"/>
      <c r="D37" s="322"/>
      <c r="E37" s="378"/>
      <c r="F37" s="363"/>
      <c r="G37" s="363"/>
      <c r="H37" s="363"/>
      <c r="I37" s="363"/>
      <c r="J37" s="65" t="str">
        <f>IF(AND('Mapa final'!$AD$12="Baja",'Mapa final'!$AF$12="Leve"),CONCATENATE("R2C",'Mapa final'!$S$12),"")</f>
        <v/>
      </c>
      <c r="K37" s="159" t="str">
        <f>IF(AND('Mapa final'!$AD$12="Baja",'Mapa final'!$AF$12="Leve"),CONCATENATE("R2C",'Mapa final'!$S$12),"")</f>
        <v/>
      </c>
      <c r="L37" s="159" t="str">
        <f>IF(AND('Mapa final'!$AD$12="Baja",'Mapa final'!$AF$12="Leve"),CONCATENATE("R2C",'Mapa final'!$S$12),"")</f>
        <v/>
      </c>
      <c r="M37" s="159" t="str">
        <f>IF(AND('Mapa final'!$AD$12="Baja",'Mapa final'!$AF$12="Leve"),CONCATENATE("R2C",'Mapa final'!$S$12),"")</f>
        <v/>
      </c>
      <c r="N37" s="159" t="str">
        <f>IF(AND('Mapa final'!$AD$12="Baja",'Mapa final'!$AF$12="Leve"),CONCATENATE("R2C",'Mapa final'!$S$12),"")</f>
        <v/>
      </c>
      <c r="O37" s="66" t="str">
        <f>IF(AND('Mapa final'!$AD$12="Baja",'Mapa final'!$AF$12="Leve"),CONCATENATE("R2C",'Mapa final'!$S$12),"")</f>
        <v/>
      </c>
      <c r="P37" s="157" t="str">
        <f>IF(AND('Mapa final'!$AD$12="Alta",'Mapa final'!$AF$12="Leve"),CONCATENATE("R2C",'Mapa final'!$S$12),"")</f>
        <v/>
      </c>
      <c r="Q37" s="157" t="str">
        <f>IF(AND('Mapa final'!$AD$13="Alta",'Mapa final'!$AF$13="Leve"),CONCATENATE("R2C",'Mapa final'!$S$13),"")</f>
        <v/>
      </c>
      <c r="R37" s="157" t="str">
        <f>IF(AND('Mapa final'!$AD$12="Alta",'Mapa final'!$AF$12="Leve"),CONCATENATE("R2C",'Mapa final'!$S$12),"")</f>
        <v/>
      </c>
      <c r="S37" s="157" t="str">
        <f>IF(AND('Mapa final'!$AD$13="Alta",'Mapa final'!$AF$13="Leve"),CONCATENATE("R2C",'Mapa final'!$S$13),"")</f>
        <v/>
      </c>
      <c r="T37" s="157" t="str">
        <f>IF(AND('Mapa final'!$AD$12="Alta",'Mapa final'!$AF$12="Leve"),CONCATENATE("R2C",'Mapa final'!$S$12),"")</f>
        <v/>
      </c>
      <c r="U37" s="58" t="str">
        <f>IF(AND('Mapa final'!$AD$13="Alta",'Mapa final'!$AF$13="Leve"),CONCATENATE("R2C",'Mapa final'!$S$13),"")</f>
        <v/>
      </c>
      <c r="V37" s="57" t="str">
        <f>IF(AND('Mapa final'!$AD$12="Alta",'Mapa final'!$AF$12="Leve"),CONCATENATE("R2C",'Mapa final'!$S$12),"")</f>
        <v/>
      </c>
      <c r="W37" s="157" t="str">
        <f>IF(AND('Mapa final'!$AD$13="Alta",'Mapa final'!$AF$13="Leve"),CONCATENATE("R2C",'Mapa final'!$S$13),"")</f>
        <v/>
      </c>
      <c r="X37" s="157" t="str">
        <f>IF(AND('Mapa final'!$AD$12="Alta",'Mapa final'!$AF$12="Leve"),CONCATENATE("R2C",'Mapa final'!$S$12),"")</f>
        <v/>
      </c>
      <c r="Y37" s="157" t="str">
        <f>IF(AND('Mapa final'!$AD$13="Alta",'Mapa final'!$AF$13="Leve"),CONCATENATE("R2C",'Mapa final'!$S$13),"")</f>
        <v/>
      </c>
      <c r="Z37" s="157" t="str">
        <f>IF(AND('Mapa final'!$AD$12="Alta",'Mapa final'!$AF$12="Leve"),CONCATENATE("R2C",'Mapa final'!$S$12),"")</f>
        <v/>
      </c>
      <c r="AA37" s="58" t="str">
        <f>IF(AND('Mapa final'!$AD$13="Alta",'Mapa final'!$AF$13="Leve"),CONCATENATE("R2C",'Mapa final'!$S$13),"")</f>
        <v/>
      </c>
      <c r="AB37" s="44" t="str">
        <f>IF(AND('Mapa final'!$AD$12="Muy Alta",'Mapa final'!$AF$12="Leve"),CONCATENATE("R2C",'Mapa final'!$S$12),"")</f>
        <v/>
      </c>
      <c r="AC37" s="156" t="str">
        <f>IF(AND('Mapa final'!$AD$12="Muy Alta",'Mapa final'!$AF$12="Leve"),CONCATENATE("R2C",'Mapa final'!$S$12),"")</f>
        <v/>
      </c>
      <c r="AD37" s="156" t="str">
        <f>IF(AND('Mapa final'!$AD$12="Muy Alta",'Mapa final'!$AF$12="Leve"),CONCATENATE("R2C",'Mapa final'!$S$12),"")</f>
        <v/>
      </c>
      <c r="AE37" s="156" t="str">
        <f>IF(AND('Mapa final'!$AD$12="Muy Alta",'Mapa final'!$AF$12="Leve"),CONCATENATE("R2C",'Mapa final'!$S$12),"")</f>
        <v/>
      </c>
      <c r="AF37" s="156" t="str">
        <f>IF(AND('Mapa final'!$AD$12="Muy Alta",'Mapa final'!$AF$12="Leve"),CONCATENATE("R2C",'Mapa final'!$S$12),"")</f>
        <v/>
      </c>
      <c r="AG37" s="45" t="str">
        <f>IF(AND('Mapa final'!$AD$12="Muy Alta",'Mapa final'!$AF$12="Leve"),CONCATENATE("R2C",'Mapa final'!$S$12),"")</f>
        <v/>
      </c>
      <c r="AH37" s="46" t="str">
        <f>IF(AND('Mapa final'!$AD$12="Muy Alta",'Mapa final'!$AF$12="Catastrófico"),CONCATENATE("R2C",'Mapa final'!$S$12),"")</f>
        <v/>
      </c>
      <c r="AI37" s="158" t="str">
        <f>IF(AND('Mapa final'!$AD$12="Muy Alta",'Mapa final'!$AF$12="Catastrófico"),CONCATENATE("R2C",'Mapa final'!$S$12),"")</f>
        <v/>
      </c>
      <c r="AJ37" s="158" t="str">
        <f>IF(AND('Mapa final'!$AD$12="Muy Alta",'Mapa final'!$AF$12="Catastrófico"),CONCATENATE("R2C",'Mapa final'!$S$12),"")</f>
        <v/>
      </c>
      <c r="AK37" s="158" t="str">
        <f>IF(AND('Mapa final'!$AD$12="Muy Alta",'Mapa final'!$AF$12="Catastrófico"),CONCATENATE("R2C",'Mapa final'!$S$12),"")</f>
        <v/>
      </c>
      <c r="AL37" s="158" t="str">
        <f>IF(AND('Mapa final'!$AD$12="Muy Alta",'Mapa final'!$AF$12="Catastrófico"),CONCATENATE("R2C",'Mapa final'!$S$12),"")</f>
        <v/>
      </c>
      <c r="AM37" s="47" t="str">
        <f>IF(AND('Mapa final'!$AD$12="Muy Alta",'Mapa final'!$AF$12="Catastrófico"),CONCATENATE("R2C",'Mapa final'!$S$12),"")</f>
        <v/>
      </c>
      <c r="AN37" s="70"/>
      <c r="AO37" s="393"/>
      <c r="AP37" s="394"/>
      <c r="AQ37" s="394"/>
      <c r="AR37" s="394"/>
      <c r="AS37" s="394"/>
      <c r="AT37" s="39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21"/>
      <c r="C38" s="321"/>
      <c r="D38" s="322"/>
      <c r="E38" s="362"/>
      <c r="F38" s="363"/>
      <c r="G38" s="363"/>
      <c r="H38" s="363"/>
      <c r="I38" s="363"/>
      <c r="J38" s="65" t="str">
        <f>IF(AND('Mapa final'!$AD$12="Baja",'Mapa final'!$AF$12="Leve"),CONCATENATE("R2C",'Mapa final'!$S$12),"")</f>
        <v/>
      </c>
      <c r="K38" s="159" t="str">
        <f>IF(AND('Mapa final'!$AD$12="Baja",'Mapa final'!$AF$12="Leve"),CONCATENATE("R2C",'Mapa final'!$S$12),"")</f>
        <v/>
      </c>
      <c r="L38" s="159" t="str">
        <f>IF(AND('Mapa final'!$AD$12="Baja",'Mapa final'!$AF$12="Leve"),CONCATENATE("R2C",'Mapa final'!$S$12),"")</f>
        <v/>
      </c>
      <c r="M38" s="159" t="str">
        <f>IF(AND('Mapa final'!$AD$12="Baja",'Mapa final'!$AF$12="Leve"),CONCATENATE("R2C",'Mapa final'!$S$12),"")</f>
        <v/>
      </c>
      <c r="N38" s="159" t="str">
        <f>IF(AND('Mapa final'!$AD$12="Baja",'Mapa final'!$AF$12="Leve"),CONCATENATE("R2C",'Mapa final'!$S$12),"")</f>
        <v/>
      </c>
      <c r="O38" s="66" t="str">
        <f>IF(AND('Mapa final'!$AD$12="Baja",'Mapa final'!$AF$12="Leve"),CONCATENATE("R2C",'Mapa final'!$S$12),"")</f>
        <v/>
      </c>
      <c r="P38" s="157" t="str">
        <f>IF(AND('Mapa final'!$AD$12="Alta",'Mapa final'!$AF$12="Leve"),CONCATENATE("R2C",'Mapa final'!$S$12),"")</f>
        <v/>
      </c>
      <c r="Q38" s="157" t="str">
        <f>IF(AND('Mapa final'!$AD$13="Alta",'Mapa final'!$AF$13="Leve"),CONCATENATE("R2C",'Mapa final'!$S$13),"")</f>
        <v/>
      </c>
      <c r="R38" s="157" t="str">
        <f>IF(AND('Mapa final'!$AD$13="Baja",'Mapa final'!$AF$13="Menor"),CONCATENATE("R1C",'Mapa final'!$S$13),"")</f>
        <v>R1C2</v>
      </c>
      <c r="S38" s="157" t="str">
        <f>IF(AND('Mapa final'!$AD$13="Alta",'Mapa final'!$AF$13="Leve"),CONCATENATE("R2C",'Mapa final'!$S$13),"")</f>
        <v/>
      </c>
      <c r="T38" s="157" t="str">
        <f>IF(AND('Mapa final'!$AD$12="Alta",'Mapa final'!$AF$12="Leve"),CONCATENATE("R2C",'Mapa final'!$S$12),"")</f>
        <v/>
      </c>
      <c r="U38" s="58" t="str">
        <f>IF(AND('Mapa final'!$AD$13="Alta",'Mapa final'!$AF$13="Leve"),CONCATENATE("R2C",'Mapa final'!$S$13),"")</f>
        <v/>
      </c>
      <c r="V38" s="57" t="str">
        <f>IF(AND('Mapa final'!$AD$12="Alta",'Mapa final'!$AF$12="Leve"),CONCATENATE("R2C",'Mapa final'!$S$12),"")</f>
        <v/>
      </c>
      <c r="W38" s="157" t="str">
        <f>IF(AND('Mapa final'!$AD$13="Alta",'Mapa final'!$AF$13="Leve"),CONCATENATE("R2C",'Mapa final'!$S$13),"")</f>
        <v/>
      </c>
      <c r="X38" s="157" t="str">
        <f>IF(AND('Mapa final'!$AD$12="Alta",'Mapa final'!$AF$12="Leve"),CONCATENATE("R2C",'Mapa final'!$S$12),"")</f>
        <v/>
      </c>
      <c r="Y38" s="157" t="str">
        <f>IF(AND('Mapa final'!$AD$13="Alta",'Mapa final'!$AF$13="Leve"),CONCATENATE("R2C",'Mapa final'!$S$13),"")</f>
        <v/>
      </c>
      <c r="Z38" s="157" t="str">
        <f>IF(AND('Mapa final'!$AD$12="Alta",'Mapa final'!$AF$12="Leve"),CONCATENATE("R2C",'Mapa final'!$S$12),"")</f>
        <v/>
      </c>
      <c r="AA38" s="58" t="str">
        <f>IF(AND('Mapa final'!$AD$13="Alta",'Mapa final'!$AF$13="Leve"),CONCATENATE("R2C",'Mapa final'!$S$13),"")</f>
        <v/>
      </c>
      <c r="AB38" s="44" t="str">
        <f>IF(AND('Mapa final'!$AD$12="Muy Alta",'Mapa final'!$AF$12="Leve"),CONCATENATE("R2C",'Mapa final'!$S$12),"")</f>
        <v/>
      </c>
      <c r="AC38" s="156" t="str">
        <f>IF(AND('Mapa final'!$AD$12="Muy Alta",'Mapa final'!$AF$12="Leve"),CONCATENATE("R2C",'Mapa final'!$S$12),"")</f>
        <v/>
      </c>
      <c r="AD38" s="156" t="str">
        <f>IF(AND('Mapa final'!$AD$12="Muy Alta",'Mapa final'!$AF$12="Leve"),CONCATENATE("R2C",'Mapa final'!$S$12),"")</f>
        <v/>
      </c>
      <c r="AE38" s="156" t="str">
        <f>IF(AND('Mapa final'!$AD$12="Muy Alta",'Mapa final'!$AF$12="Leve"),CONCATENATE("R2C",'Mapa final'!$S$12),"")</f>
        <v/>
      </c>
      <c r="AF38" s="156" t="str">
        <f>IF(AND('Mapa final'!$AD$12="Muy Alta",'Mapa final'!$AF$12="Leve"),CONCATENATE("R2C",'Mapa final'!$S$12),"")</f>
        <v/>
      </c>
      <c r="AG38" s="45" t="str">
        <f>IF(AND('Mapa final'!$AD$12="Muy Alta",'Mapa final'!$AF$12="Leve"),CONCATENATE("R2C",'Mapa final'!$S$12),"")</f>
        <v/>
      </c>
      <c r="AH38" s="46" t="str">
        <f>IF(AND('Mapa final'!$AD$12="Muy Alta",'Mapa final'!$AF$12="Catastrófico"),CONCATENATE("R2C",'Mapa final'!$S$12),"")</f>
        <v/>
      </c>
      <c r="AI38" s="158" t="str">
        <f>IF(AND('Mapa final'!$AD$12="Muy Alta",'Mapa final'!$AF$12="Catastrófico"),CONCATENATE("R2C",'Mapa final'!$S$12),"")</f>
        <v/>
      </c>
      <c r="AJ38" s="158" t="str">
        <f>IF(AND('Mapa final'!$AD$12="Muy Alta",'Mapa final'!$AF$12="Catastrófico"),CONCATENATE("R2C",'Mapa final'!$S$12),"")</f>
        <v/>
      </c>
      <c r="AK38" s="158" t="str">
        <f>IF(AND('Mapa final'!$AD$12="Muy Alta",'Mapa final'!$AF$12="Catastrófico"),CONCATENATE("R2C",'Mapa final'!$S$12),"")</f>
        <v/>
      </c>
      <c r="AL38" s="158" t="str">
        <f>IF(AND('Mapa final'!$AD$12="Muy Alta",'Mapa final'!$AF$12="Catastrófico"),CONCATENATE("R2C",'Mapa final'!$S$12),"")</f>
        <v/>
      </c>
      <c r="AM38" s="47" t="str">
        <f>IF(AND('Mapa final'!$AD$12="Muy Alta",'Mapa final'!$AF$12="Catastrófico"),CONCATENATE("R2C",'Mapa final'!$S$12),"")</f>
        <v/>
      </c>
      <c r="AN38" s="70"/>
      <c r="AO38" s="393"/>
      <c r="AP38" s="394"/>
      <c r="AQ38" s="394"/>
      <c r="AR38" s="394"/>
      <c r="AS38" s="394"/>
      <c r="AT38" s="395"/>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21"/>
      <c r="C39" s="321"/>
      <c r="D39" s="322"/>
      <c r="E39" s="362"/>
      <c r="F39" s="363"/>
      <c r="G39" s="363"/>
      <c r="H39" s="363"/>
      <c r="I39" s="363"/>
      <c r="J39" s="65" t="str">
        <f>IF(AND('Mapa final'!$AD$12="Baja",'Mapa final'!$AF$12="Leve"),CONCATENATE("R2C",'Mapa final'!$S$12),"")</f>
        <v/>
      </c>
      <c r="K39" s="159" t="str">
        <f>IF(AND('Mapa final'!$AD$12="Baja",'Mapa final'!$AF$12="Leve"),CONCATENATE("R2C",'Mapa final'!$S$12),"")</f>
        <v/>
      </c>
      <c r="L39" s="159" t="str">
        <f>IF(AND('Mapa final'!$AD$12="Baja",'Mapa final'!$AF$12="Leve"),CONCATENATE("R2C",'Mapa final'!$S$12),"")</f>
        <v/>
      </c>
      <c r="M39" s="159" t="str">
        <f>IF(AND('Mapa final'!$AD$12="Baja",'Mapa final'!$AF$12="Leve"),CONCATENATE("R2C",'Mapa final'!$S$12),"")</f>
        <v/>
      </c>
      <c r="N39" s="159" t="str">
        <f>IF(AND('Mapa final'!$AD$12="Baja",'Mapa final'!$AF$12="Leve"),CONCATENATE("R2C",'Mapa final'!$S$12),"")</f>
        <v/>
      </c>
      <c r="O39" s="66" t="str">
        <f>IF(AND('Mapa final'!$AD$12="Baja",'Mapa final'!$AF$12="Leve"),CONCATENATE("R2C",'Mapa final'!$S$12),"")</f>
        <v/>
      </c>
      <c r="P39" s="157" t="str">
        <f>IF(AND('Mapa final'!$AD$12="Alta",'Mapa final'!$AF$12="Leve"),CONCATENATE("R2C",'Mapa final'!$S$12),"")</f>
        <v/>
      </c>
      <c r="Q39" s="157" t="str">
        <f>IF(AND('Mapa final'!$AD$13="Alta",'Mapa final'!$AF$13="Leve"),CONCATENATE("R2C",'Mapa final'!$S$13),"")</f>
        <v/>
      </c>
      <c r="R39" s="157" t="str">
        <f>IF(AND('Mapa final'!$AD$12="Alta",'Mapa final'!$AF$12="Leve"),CONCATENATE("R2C",'Mapa final'!$S$12),"")</f>
        <v/>
      </c>
      <c r="S39" s="157" t="str">
        <f>IF(AND('Mapa final'!$AD$13="Alta",'Mapa final'!$AF$13="Leve"),CONCATENATE("R2C",'Mapa final'!$S$13),"")</f>
        <v/>
      </c>
      <c r="T39" s="157" t="str">
        <f>IF(AND('Mapa final'!$AD$12="Alta",'Mapa final'!$AF$12="Leve"),CONCATENATE("R2C",'Mapa final'!$S$12),"")</f>
        <v/>
      </c>
      <c r="U39" s="58" t="str">
        <f>IF(AND('Mapa final'!$AD$13="Alta",'Mapa final'!$AF$13="Leve"),CONCATENATE("R2C",'Mapa final'!$S$13),"")</f>
        <v/>
      </c>
      <c r="V39" s="57" t="str">
        <f>IF(AND('Mapa final'!$AD$12="Alta",'Mapa final'!$AF$12="Leve"),CONCATENATE("R2C",'Mapa final'!$S$12),"")</f>
        <v/>
      </c>
      <c r="W39" s="157" t="str">
        <f>IF(AND('Mapa final'!$AD$13="Alta",'Mapa final'!$AF$13="Leve"),CONCATENATE("R2C",'Mapa final'!$S$13),"")</f>
        <v/>
      </c>
      <c r="X39" s="157" t="str">
        <f>IF(AND('Mapa final'!$AD$12="Alta",'Mapa final'!$AF$12="Leve"),CONCATENATE("R2C",'Mapa final'!$S$12),"")</f>
        <v/>
      </c>
      <c r="Y39" s="157" t="str">
        <f>IF(AND('Mapa final'!$AD$13="Alta",'Mapa final'!$AF$13="Leve"),CONCATENATE("R2C",'Mapa final'!$S$13),"")</f>
        <v/>
      </c>
      <c r="Z39" s="157" t="str">
        <f>IF(AND('Mapa final'!$AD$12="Alta",'Mapa final'!$AF$12="Leve"),CONCATENATE("R2C",'Mapa final'!$S$12),"")</f>
        <v/>
      </c>
      <c r="AA39" s="58" t="str">
        <f>IF(AND('Mapa final'!$AD$13="Alta",'Mapa final'!$AF$13="Leve"),CONCATENATE("R2C",'Mapa final'!$S$13),"")</f>
        <v/>
      </c>
      <c r="AB39" s="44" t="str">
        <f>IF(AND('Mapa final'!$AD$12="Muy Alta",'Mapa final'!$AF$12="Leve"),CONCATENATE("R2C",'Mapa final'!$S$12),"")</f>
        <v/>
      </c>
      <c r="AC39" s="156" t="str">
        <f>IF(AND('Mapa final'!$AD$12="Muy Alta",'Mapa final'!$AF$12="Leve"),CONCATENATE("R2C",'Mapa final'!$S$12),"")</f>
        <v/>
      </c>
      <c r="AD39" s="156" t="str">
        <f>IF(AND('Mapa final'!$AD$12="Muy Alta",'Mapa final'!$AF$12="Leve"),CONCATENATE("R2C",'Mapa final'!$S$12),"")</f>
        <v/>
      </c>
      <c r="AE39" s="156" t="str">
        <f>IF(AND('Mapa final'!$AD$12="Muy Alta",'Mapa final'!$AF$12="Leve"),CONCATENATE("R2C",'Mapa final'!$S$12),"")</f>
        <v/>
      </c>
      <c r="AF39" s="156" t="str">
        <f>IF(AND('Mapa final'!$AD$12="Muy Alta",'Mapa final'!$AF$12="Leve"),CONCATENATE("R2C",'Mapa final'!$S$12),"")</f>
        <v/>
      </c>
      <c r="AG39" s="45" t="str">
        <f>IF(AND('Mapa final'!$AD$12="Muy Alta",'Mapa final'!$AF$12="Leve"),CONCATENATE("R2C",'Mapa final'!$S$12),"")</f>
        <v/>
      </c>
      <c r="AH39" s="46" t="str">
        <f>IF(AND('Mapa final'!$AD$12="Muy Alta",'Mapa final'!$AF$12="Catastrófico"),CONCATENATE("R2C",'Mapa final'!$S$12),"")</f>
        <v/>
      </c>
      <c r="AI39" s="158" t="str">
        <f>IF(AND('Mapa final'!$AD$12="Muy Alta",'Mapa final'!$AF$12="Catastrófico"),CONCATENATE("R2C",'Mapa final'!$S$12),"")</f>
        <v/>
      </c>
      <c r="AJ39" s="158" t="str">
        <f>IF(AND('Mapa final'!$AD$12="Muy Alta",'Mapa final'!$AF$12="Catastrófico"),CONCATENATE("R2C",'Mapa final'!$S$12),"")</f>
        <v/>
      </c>
      <c r="AK39" s="158" t="str">
        <f>IF(AND('Mapa final'!$AD$12="Muy Alta",'Mapa final'!$AF$12="Catastrófico"),CONCATENATE("R2C",'Mapa final'!$S$12),"")</f>
        <v/>
      </c>
      <c r="AL39" s="158" t="str">
        <f>IF(AND('Mapa final'!$AD$12="Muy Alta",'Mapa final'!$AF$12="Catastrófico"),CONCATENATE("R2C",'Mapa final'!$S$12),"")</f>
        <v/>
      </c>
      <c r="AM39" s="47" t="str">
        <f>IF(AND('Mapa final'!$AD$12="Muy Alta",'Mapa final'!$AF$12="Catastrófico"),CONCATENATE("R2C",'Mapa final'!$S$12),"")</f>
        <v/>
      </c>
      <c r="AN39" s="70"/>
      <c r="AO39" s="393"/>
      <c r="AP39" s="394"/>
      <c r="AQ39" s="394"/>
      <c r="AR39" s="394"/>
      <c r="AS39" s="394"/>
      <c r="AT39" s="395"/>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21"/>
      <c r="C40" s="321"/>
      <c r="D40" s="322"/>
      <c r="E40" s="362"/>
      <c r="F40" s="363"/>
      <c r="G40" s="363"/>
      <c r="H40" s="363"/>
      <c r="I40" s="363"/>
      <c r="J40" s="65" t="str">
        <f>IF(AND('Mapa final'!$AD$12="Baja",'Mapa final'!$AF$12="Leve"),CONCATENATE("R2C",'Mapa final'!$S$12),"")</f>
        <v/>
      </c>
      <c r="K40" s="159" t="str">
        <f>IF(AND('Mapa final'!$AD$12="Baja",'Mapa final'!$AF$12="Leve"),CONCATENATE("R2C",'Mapa final'!$S$12),"")</f>
        <v/>
      </c>
      <c r="L40" s="159" t="str">
        <f>IF(AND('Mapa final'!$AD$12="Baja",'Mapa final'!$AF$12="Leve"),CONCATENATE("R2C",'Mapa final'!$S$12),"")</f>
        <v/>
      </c>
      <c r="M40" s="159" t="str">
        <f>IF(AND('Mapa final'!$AD$12="Baja",'Mapa final'!$AF$12="Leve"),CONCATENATE("R2C",'Mapa final'!$S$12),"")</f>
        <v/>
      </c>
      <c r="N40" s="159" t="str">
        <f>IF(AND('Mapa final'!$AD$12="Baja",'Mapa final'!$AF$12="Leve"),CONCATENATE("R2C",'Mapa final'!$S$12),"")</f>
        <v/>
      </c>
      <c r="O40" s="66" t="str">
        <f>IF(AND('Mapa final'!$AD$12="Baja",'Mapa final'!$AF$12="Leve"),CONCATENATE("R2C",'Mapa final'!$S$12),"")</f>
        <v/>
      </c>
      <c r="P40" s="157" t="str">
        <f>IF(AND('Mapa final'!$AD$12="Alta",'Mapa final'!$AF$12="Leve"),CONCATENATE("R2C",'Mapa final'!$S$12),"")</f>
        <v/>
      </c>
      <c r="Q40" s="157" t="str">
        <f>IF(AND('Mapa final'!$AD$13="Alta",'Mapa final'!$AF$13="Leve"),CONCATENATE("R2C",'Mapa final'!$S$13),"")</f>
        <v/>
      </c>
      <c r="R40" s="157" t="str">
        <f>IF(AND('Mapa final'!$AD$12="Alta",'Mapa final'!$AF$12="Leve"),CONCATENATE("R2C",'Mapa final'!$S$12),"")</f>
        <v/>
      </c>
      <c r="S40" s="157" t="str">
        <f>IF(AND('Mapa final'!$AD$15="Baja",'Mapa final'!$AF$15="Menor"),CONCATENATE("R2C",'Mapa final'!$S$15),"")</f>
        <v>R2C1</v>
      </c>
      <c r="T40" s="157" t="str">
        <f>IF(AND('Mapa final'!$AD$12="Alta",'Mapa final'!$AF$12="Leve"),CONCATENATE("R2C",'Mapa final'!$S$12),"")</f>
        <v/>
      </c>
      <c r="U40" s="58" t="str">
        <f>IF(AND('Mapa final'!$AD$13="Alta",'Mapa final'!$AF$13="Leve"),CONCATENATE("R2C",'Mapa final'!$S$13),"")</f>
        <v/>
      </c>
      <c r="V40" s="57" t="str">
        <f>IF(AND('Mapa final'!$AD$12="Alta",'Mapa final'!$AF$12="Leve"),CONCATENATE("R2C",'Mapa final'!$S$12),"")</f>
        <v/>
      </c>
      <c r="W40" s="157" t="str">
        <f>IF(AND('Mapa final'!$AD$13="Alta",'Mapa final'!$AF$13="Leve"),CONCATENATE("R2C",'Mapa final'!$S$13),"")</f>
        <v/>
      </c>
      <c r="X40" s="157" t="str">
        <f>IF(AND('Mapa final'!$AD$12="Alta",'Mapa final'!$AF$12="Leve"),CONCATENATE("R2C",'Mapa final'!$S$12),"")</f>
        <v/>
      </c>
      <c r="Y40" s="157" t="str">
        <f>IF(AND('Mapa final'!$AD$13="Alta",'Mapa final'!$AF$13="Leve"),CONCATENATE("R2C",'Mapa final'!$S$13),"")</f>
        <v/>
      </c>
      <c r="Z40" s="157" t="str">
        <f>IF(AND('Mapa final'!$AD$12="Alta",'Mapa final'!$AF$12="Leve"),CONCATENATE("R2C",'Mapa final'!$S$12),"")</f>
        <v/>
      </c>
      <c r="AA40" s="58" t="str">
        <f>IF(AND('Mapa final'!$AD$13="Alta",'Mapa final'!$AF$13="Leve"),CONCATENATE("R2C",'Mapa final'!$S$13),"")</f>
        <v/>
      </c>
      <c r="AB40" s="44" t="str">
        <f>IF(AND('Mapa final'!$AD$12="Muy Alta",'Mapa final'!$AF$12="Leve"),CONCATENATE("R2C",'Mapa final'!$S$12),"")</f>
        <v/>
      </c>
      <c r="AC40" s="156" t="str">
        <f>IF(AND('Mapa final'!$AD$12="Muy Alta",'Mapa final'!$AF$12="Leve"),CONCATENATE("R2C",'Mapa final'!$S$12),"")</f>
        <v/>
      </c>
      <c r="AD40" s="156" t="str">
        <f>IF(AND('Mapa final'!$AD$12="Muy Alta",'Mapa final'!$AF$12="Leve"),CONCATENATE("R2C",'Mapa final'!$S$12),"")</f>
        <v/>
      </c>
      <c r="AE40" s="156" t="str">
        <f>IF(AND('Mapa final'!$AD$12="Muy Alta",'Mapa final'!$AF$12="Leve"),CONCATENATE("R2C",'Mapa final'!$S$12),"")</f>
        <v/>
      </c>
      <c r="AF40" s="156" t="str">
        <f>IF(AND('Mapa final'!$AD$12="Muy Alta",'Mapa final'!$AF$12="Leve"),CONCATENATE("R2C",'Mapa final'!$S$12),"")</f>
        <v/>
      </c>
      <c r="AG40" s="45" t="str">
        <f>IF(AND('Mapa final'!$AD$12="Muy Alta",'Mapa final'!$AF$12="Leve"),CONCATENATE("R2C",'Mapa final'!$S$12),"")</f>
        <v/>
      </c>
      <c r="AH40" s="46" t="str">
        <f>IF(AND('Mapa final'!$AD$12="Muy Alta",'Mapa final'!$AF$12="Catastrófico"),CONCATENATE("R2C",'Mapa final'!$S$12),"")</f>
        <v/>
      </c>
      <c r="AI40" s="158" t="str">
        <f>IF(AND('Mapa final'!$AD$12="Muy Alta",'Mapa final'!$AF$12="Catastrófico"),CONCATENATE("R2C",'Mapa final'!$S$12),"")</f>
        <v/>
      </c>
      <c r="AJ40" s="158" t="str">
        <f>IF(AND('Mapa final'!$AD$12="Muy Alta",'Mapa final'!$AF$12="Catastrófico"),CONCATENATE("R2C",'Mapa final'!$S$12),"")</f>
        <v/>
      </c>
      <c r="AK40" s="158" t="str">
        <f>IF(AND('Mapa final'!$AD$12="Muy Alta",'Mapa final'!$AF$12="Catastrófico"),CONCATENATE("R2C",'Mapa final'!$S$12),"")</f>
        <v/>
      </c>
      <c r="AL40" s="158" t="str">
        <f>IF(AND('Mapa final'!$AD$12="Muy Alta",'Mapa final'!$AF$12="Catastrófico"),CONCATENATE("R2C",'Mapa final'!$S$12),"")</f>
        <v/>
      </c>
      <c r="AM40" s="47" t="str">
        <f>IF(AND('Mapa final'!$AD$12="Muy Alta",'Mapa final'!$AF$12="Catastrófico"),CONCATENATE("R2C",'Mapa final'!$S$12),"")</f>
        <v/>
      </c>
      <c r="AN40" s="70"/>
      <c r="AO40" s="393"/>
      <c r="AP40" s="394"/>
      <c r="AQ40" s="394"/>
      <c r="AR40" s="394"/>
      <c r="AS40" s="394"/>
      <c r="AT40" s="395"/>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21"/>
      <c r="C41" s="321"/>
      <c r="D41" s="322"/>
      <c r="E41" s="362"/>
      <c r="F41" s="363"/>
      <c r="G41" s="363"/>
      <c r="H41" s="363"/>
      <c r="I41" s="363"/>
      <c r="J41" s="65" t="str">
        <f>IF(AND('Mapa final'!$AD$12="Baja",'Mapa final'!$AF$12="Leve"),CONCATENATE("R2C",'Mapa final'!$S$12),"")</f>
        <v/>
      </c>
      <c r="K41" s="159" t="str">
        <f>IF(AND('Mapa final'!$AD$12="Baja",'Mapa final'!$AF$12="Leve"),CONCATENATE("R2C",'Mapa final'!$S$12),"")</f>
        <v/>
      </c>
      <c r="L41" s="159" t="str">
        <f>IF(AND('Mapa final'!$AD$12="Baja",'Mapa final'!$AF$12="Leve"),CONCATENATE("R2C",'Mapa final'!$S$12),"")</f>
        <v/>
      </c>
      <c r="M41" s="159" t="str">
        <f>IF(AND('Mapa final'!$AD$12="Baja",'Mapa final'!$AF$12="Leve"),CONCATENATE("R2C",'Mapa final'!$S$12),"")</f>
        <v/>
      </c>
      <c r="N41" s="159" t="str">
        <f>IF(AND('Mapa final'!$AD$12="Baja",'Mapa final'!$AF$12="Leve"),CONCATENATE("R2C",'Mapa final'!$S$12),"")</f>
        <v/>
      </c>
      <c r="O41" s="66" t="str">
        <f>IF(AND('Mapa final'!$AD$12="Baja",'Mapa final'!$AF$12="Leve"),CONCATENATE("R2C",'Mapa final'!$S$12),"")</f>
        <v/>
      </c>
      <c r="P41" s="157" t="str">
        <f>IF(AND('Mapa final'!$AD$12="Alta",'Mapa final'!$AF$12="Leve"),CONCATENATE("R2C",'Mapa final'!$S$12),"")</f>
        <v/>
      </c>
      <c r="Q41" s="157" t="str">
        <f>IF(AND('Mapa final'!$AD$13="Alta",'Mapa final'!$AF$13="Leve"),CONCATENATE("R2C",'Mapa final'!$S$13),"")</f>
        <v/>
      </c>
      <c r="R41" s="157" t="str">
        <f>IF(AND('Mapa final'!$AD$12="Alta",'Mapa final'!$AF$12="Leve"),CONCATENATE("R2C",'Mapa final'!$S$12),"")</f>
        <v/>
      </c>
      <c r="S41" s="157" t="str">
        <f>IF(AND('Mapa final'!$AD$13="Alta",'Mapa final'!$AF$13="Leve"),CONCATENATE("R2C",'Mapa final'!$S$13),"")</f>
        <v/>
      </c>
      <c r="T41" s="157" t="str">
        <f>IF(AND('Mapa final'!$AD$12="Alta",'Mapa final'!$AF$12="Leve"),CONCATENATE("R2C",'Mapa final'!$S$12),"")</f>
        <v/>
      </c>
      <c r="U41" s="58" t="str">
        <f>IF(AND('Mapa final'!$AD$13="Alta",'Mapa final'!$AF$13="Leve"),CONCATENATE("R2C",'Mapa final'!$S$13),"")</f>
        <v/>
      </c>
      <c r="V41" s="57" t="str">
        <f>IF(AND('Mapa final'!$AD$12="Alta",'Mapa final'!$AF$12="Leve"),CONCATENATE("R2C",'Mapa final'!$S$12),"")</f>
        <v/>
      </c>
      <c r="W41" s="157" t="str">
        <f>IF(AND('Mapa final'!$AD$13="Alta",'Mapa final'!$AF$13="Leve"),CONCATENATE("R2C",'Mapa final'!$S$13),"")</f>
        <v/>
      </c>
      <c r="X41" s="157" t="str">
        <f>IF(AND('Mapa final'!$AD$12="Alta",'Mapa final'!$AF$12="Leve"),CONCATENATE("R2C",'Mapa final'!$S$12),"")</f>
        <v/>
      </c>
      <c r="Y41" s="157" t="str">
        <f>IF(AND('Mapa final'!$AD$13="Alta",'Mapa final'!$AF$13="Leve"),CONCATENATE("R2C",'Mapa final'!$S$13),"")</f>
        <v/>
      </c>
      <c r="Z41" s="157" t="str">
        <f>IF(AND('Mapa final'!$AD$12="Alta",'Mapa final'!$AF$12="Leve"),CONCATENATE("R2C",'Mapa final'!$S$12),"")</f>
        <v/>
      </c>
      <c r="AA41" s="58" t="str">
        <f>IF(AND('Mapa final'!$AD$13="Alta",'Mapa final'!$AF$13="Leve"),CONCATENATE("R2C",'Mapa final'!$S$13),"")</f>
        <v/>
      </c>
      <c r="AB41" s="44" t="str">
        <f>IF(AND('Mapa final'!$AD$12="Muy Alta",'Mapa final'!$AF$12="Leve"),CONCATENATE("R2C",'Mapa final'!$S$12),"")</f>
        <v/>
      </c>
      <c r="AC41" s="156" t="str">
        <f>IF(AND('Mapa final'!$AD$12="Muy Alta",'Mapa final'!$AF$12="Leve"),CONCATENATE("R2C",'Mapa final'!$S$12),"")</f>
        <v/>
      </c>
      <c r="AD41" s="156" t="str">
        <f>IF(AND('Mapa final'!$AD$12="Muy Alta",'Mapa final'!$AF$12="Leve"),CONCATENATE("R2C",'Mapa final'!$S$12),"")</f>
        <v/>
      </c>
      <c r="AE41" s="156" t="str">
        <f>IF(AND('Mapa final'!$AD$12="Muy Alta",'Mapa final'!$AF$12="Leve"),CONCATENATE("R2C",'Mapa final'!$S$12),"")</f>
        <v/>
      </c>
      <c r="AF41" s="156" t="str">
        <f>IF(AND('Mapa final'!$AD$12="Muy Alta",'Mapa final'!$AF$12="Leve"),CONCATENATE("R2C",'Mapa final'!$S$12),"")</f>
        <v/>
      </c>
      <c r="AG41" s="45" t="str">
        <f>IF(AND('Mapa final'!$AD$12="Muy Alta",'Mapa final'!$AF$12="Leve"),CONCATENATE("R2C",'Mapa final'!$S$12),"")</f>
        <v/>
      </c>
      <c r="AH41" s="46" t="str">
        <f>IF(AND('Mapa final'!$AD$12="Muy Alta",'Mapa final'!$AF$12="Catastrófico"),CONCATENATE("R2C",'Mapa final'!$S$12),"")</f>
        <v/>
      </c>
      <c r="AI41" s="158" t="str">
        <f>IF(AND('Mapa final'!$AD$12="Muy Alta",'Mapa final'!$AF$12="Catastrófico"),CONCATENATE("R2C",'Mapa final'!$S$12),"")</f>
        <v/>
      </c>
      <c r="AJ41" s="158" t="str">
        <f>IF(AND('Mapa final'!$AD$12="Muy Alta",'Mapa final'!$AF$12="Catastrófico"),CONCATENATE("R2C",'Mapa final'!$S$12),"")</f>
        <v/>
      </c>
      <c r="AK41" s="158" t="str">
        <f>IF(AND('Mapa final'!$AD$12="Muy Alta",'Mapa final'!$AF$12="Catastrófico"),CONCATENATE("R2C",'Mapa final'!$S$12),"")</f>
        <v/>
      </c>
      <c r="AL41" s="158" t="str">
        <f>IF(AND('Mapa final'!$AD$12="Muy Alta",'Mapa final'!$AF$12="Catastrófico"),CONCATENATE("R2C",'Mapa final'!$S$12),"")</f>
        <v/>
      </c>
      <c r="AM41" s="47" t="str">
        <f>IF(AND('Mapa final'!$AD$12="Muy Alta",'Mapa final'!$AF$12="Catastrófico"),CONCATENATE("R2C",'Mapa final'!$S$12),"")</f>
        <v/>
      </c>
      <c r="AN41" s="70"/>
      <c r="AO41" s="393"/>
      <c r="AP41" s="394"/>
      <c r="AQ41" s="394"/>
      <c r="AR41" s="394"/>
      <c r="AS41" s="394"/>
      <c r="AT41" s="395"/>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21"/>
      <c r="C42" s="321"/>
      <c r="D42" s="322"/>
      <c r="E42" s="362"/>
      <c r="F42" s="363"/>
      <c r="G42" s="363"/>
      <c r="H42" s="363"/>
      <c r="I42" s="363"/>
      <c r="J42" s="65" t="str">
        <f>IF(AND('Mapa final'!$AD$12="Baja",'Mapa final'!$AF$12="Leve"),CONCATENATE("R2C",'Mapa final'!$S$12),"")</f>
        <v/>
      </c>
      <c r="K42" s="159" t="str">
        <f>IF(AND('Mapa final'!$AD$12="Baja",'Mapa final'!$AF$12="Leve"),CONCATENATE("R2C",'Mapa final'!$S$12),"")</f>
        <v/>
      </c>
      <c r="L42" s="159" t="str">
        <f>IF(AND('Mapa final'!$AD$12="Baja",'Mapa final'!$AF$12="Leve"),CONCATENATE("R2C",'Mapa final'!$S$12),"")</f>
        <v/>
      </c>
      <c r="M42" s="159" t="str">
        <f>IF(AND('Mapa final'!$AD$12="Baja",'Mapa final'!$AF$12="Leve"),CONCATENATE("R2C",'Mapa final'!$S$12),"")</f>
        <v/>
      </c>
      <c r="N42" s="159" t="str">
        <f>IF(AND('Mapa final'!$AD$12="Baja",'Mapa final'!$AF$12="Leve"),CONCATENATE("R2C",'Mapa final'!$S$12),"")</f>
        <v/>
      </c>
      <c r="O42" s="66" t="str">
        <f>IF(AND('Mapa final'!$AD$12="Baja",'Mapa final'!$AF$12="Leve"),CONCATENATE("R2C",'Mapa final'!$S$12),"")</f>
        <v/>
      </c>
      <c r="P42" s="157" t="str">
        <f>IF(AND('Mapa final'!$AD$12="Alta",'Mapa final'!$AF$12="Leve"),CONCATENATE("R2C",'Mapa final'!$S$12),"")</f>
        <v/>
      </c>
      <c r="Q42" s="157" t="str">
        <f>IF(AND('Mapa final'!$AD$13="Alta",'Mapa final'!$AF$13="Leve"),CONCATENATE("R2C",'Mapa final'!$S$13),"")</f>
        <v/>
      </c>
      <c r="R42" s="157" t="str">
        <f>IF(AND('Mapa final'!$AD$12="Alta",'Mapa final'!$AF$12="Leve"),CONCATENATE("R2C",'Mapa final'!$S$12),"")</f>
        <v/>
      </c>
      <c r="S42" s="157" t="str">
        <f>IF(AND('Mapa final'!$AD$13="Alta",'Mapa final'!$AF$13="Leve"),CONCATENATE("R2C",'Mapa final'!$S$13),"")</f>
        <v/>
      </c>
      <c r="T42" s="157" t="str">
        <f>IF(AND('Mapa final'!$AD$12="Alta",'Mapa final'!$AF$12="Leve"),CONCATENATE("R2C",'Mapa final'!$S$12),"")</f>
        <v/>
      </c>
      <c r="U42" s="58" t="str">
        <f>IF(AND('Mapa final'!$AD$13="Alta",'Mapa final'!$AF$13="Leve"),CONCATENATE("R2C",'Mapa final'!$S$13),"")</f>
        <v/>
      </c>
      <c r="V42" s="57" t="str">
        <f>IF(AND('Mapa final'!$AD$12="Alta",'Mapa final'!$AF$12="Leve"),CONCATENATE("R2C",'Mapa final'!$S$12),"")</f>
        <v/>
      </c>
      <c r="W42" s="157" t="str">
        <f>IF(AND('Mapa final'!$AD$13="Alta",'Mapa final'!$AF$13="Leve"),CONCATENATE("R2C",'Mapa final'!$S$13),"")</f>
        <v/>
      </c>
      <c r="X42" s="157" t="str">
        <f>IF(AND('Mapa final'!$AD$12="Alta",'Mapa final'!$AF$12="Leve"),CONCATENATE("R2C",'Mapa final'!$S$12),"")</f>
        <v/>
      </c>
      <c r="Y42" s="157" t="str">
        <f>IF(AND('Mapa final'!$AD$13="Alta",'Mapa final'!$AF$13="Leve"),CONCATENATE("R2C",'Mapa final'!$S$13),"")</f>
        <v/>
      </c>
      <c r="Z42" s="157" t="str">
        <f>IF(AND('Mapa final'!$AD$12="Alta",'Mapa final'!$AF$12="Leve"),CONCATENATE("R2C",'Mapa final'!$S$12),"")</f>
        <v/>
      </c>
      <c r="AA42" s="58" t="str">
        <f>IF(AND('Mapa final'!$AD$13="Alta",'Mapa final'!$AF$13="Leve"),CONCATENATE("R2C",'Mapa final'!$S$13),"")</f>
        <v/>
      </c>
      <c r="AB42" s="44" t="str">
        <f>IF(AND('Mapa final'!$AD$12="Muy Alta",'Mapa final'!$AF$12="Leve"),CONCATENATE("R2C",'Mapa final'!$S$12),"")</f>
        <v/>
      </c>
      <c r="AC42" s="156" t="str">
        <f>IF(AND('Mapa final'!$AD$12="Muy Alta",'Mapa final'!$AF$12="Leve"),CONCATENATE("R2C",'Mapa final'!$S$12),"")</f>
        <v/>
      </c>
      <c r="AD42" s="156" t="str">
        <f>IF(AND('Mapa final'!$AD$12="Muy Alta",'Mapa final'!$AF$12="Leve"),CONCATENATE("R2C",'Mapa final'!$S$12),"")</f>
        <v/>
      </c>
      <c r="AE42" s="156" t="str">
        <f>IF(AND('Mapa final'!$AD$12="Muy Alta",'Mapa final'!$AF$12="Leve"),CONCATENATE("R2C",'Mapa final'!$S$12),"")</f>
        <v/>
      </c>
      <c r="AF42" s="156" t="str">
        <f>IF(AND('Mapa final'!$AD$12="Muy Alta",'Mapa final'!$AF$12="Leve"),CONCATENATE("R2C",'Mapa final'!$S$12),"")</f>
        <v/>
      </c>
      <c r="AG42" s="45" t="str">
        <f>IF(AND('Mapa final'!$AD$12="Muy Alta",'Mapa final'!$AF$12="Leve"),CONCATENATE("R2C",'Mapa final'!$S$12),"")</f>
        <v/>
      </c>
      <c r="AH42" s="46" t="str">
        <f>IF(AND('Mapa final'!$AD$12="Muy Alta",'Mapa final'!$AF$12="Catastrófico"),CONCATENATE("R2C",'Mapa final'!$S$12),"")</f>
        <v/>
      </c>
      <c r="AI42" s="158" t="str">
        <f>IF(AND('Mapa final'!$AD$12="Muy Alta",'Mapa final'!$AF$12="Catastrófico"),CONCATENATE("R2C",'Mapa final'!$S$12),"")</f>
        <v/>
      </c>
      <c r="AJ42" s="158" t="str">
        <f>IF(AND('Mapa final'!$AD$12="Muy Alta",'Mapa final'!$AF$12="Catastrófico"),CONCATENATE("R2C",'Mapa final'!$S$12),"")</f>
        <v/>
      </c>
      <c r="AK42" s="158" t="str">
        <f>IF(AND('Mapa final'!$AD$12="Muy Alta",'Mapa final'!$AF$12="Catastrófico"),CONCATENATE("R2C",'Mapa final'!$S$12),"")</f>
        <v/>
      </c>
      <c r="AL42" s="158" t="str">
        <f>IF(AND('Mapa final'!$AD$12="Muy Alta",'Mapa final'!$AF$12="Catastrófico"),CONCATENATE("R2C",'Mapa final'!$S$12),"")</f>
        <v/>
      </c>
      <c r="AM42" s="47" t="str">
        <f>IF(AND('Mapa final'!$AD$12="Muy Alta",'Mapa final'!$AF$12="Catastrófico"),CONCATENATE("R2C",'Mapa final'!$S$12),"")</f>
        <v/>
      </c>
      <c r="AN42" s="70"/>
      <c r="AO42" s="393"/>
      <c r="AP42" s="394"/>
      <c r="AQ42" s="394"/>
      <c r="AR42" s="394"/>
      <c r="AS42" s="394"/>
      <c r="AT42" s="395"/>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21"/>
      <c r="C43" s="321"/>
      <c r="D43" s="322"/>
      <c r="E43" s="362"/>
      <c r="F43" s="363"/>
      <c r="G43" s="363"/>
      <c r="H43" s="363"/>
      <c r="I43" s="363"/>
      <c r="J43" s="65" t="str">
        <f>IF(AND('Mapa final'!$AD$12="Baja",'Mapa final'!$AF$12="Leve"),CONCATENATE("R2C",'Mapa final'!$S$12),"")</f>
        <v/>
      </c>
      <c r="K43" s="159" t="str">
        <f>IF(AND('Mapa final'!$AD$12="Baja",'Mapa final'!$AF$12="Leve"),CONCATENATE("R2C",'Mapa final'!$S$12),"")</f>
        <v/>
      </c>
      <c r="L43" s="159" t="str">
        <f>IF(AND('Mapa final'!$AD$12="Baja",'Mapa final'!$AF$12="Leve"),CONCATENATE("R2C",'Mapa final'!$S$12),"")</f>
        <v/>
      </c>
      <c r="M43" s="159" t="str">
        <f>IF(AND('Mapa final'!$AD$12="Baja",'Mapa final'!$AF$12="Leve"),CONCATENATE("R2C",'Mapa final'!$S$12),"")</f>
        <v/>
      </c>
      <c r="N43" s="159" t="str">
        <f>IF(AND('Mapa final'!$AD$12="Baja",'Mapa final'!$AF$12="Leve"),CONCATENATE("R2C",'Mapa final'!$S$12),"")</f>
        <v/>
      </c>
      <c r="O43" s="66" t="str">
        <f>IF(AND('Mapa final'!$AD$12="Baja",'Mapa final'!$AF$12="Leve"),CONCATENATE("R2C",'Mapa final'!$S$12),"")</f>
        <v/>
      </c>
      <c r="P43" s="157" t="str">
        <f>IF(AND('Mapa final'!$AD$12="Alta",'Mapa final'!$AF$12="Leve"),CONCATENATE("R2C",'Mapa final'!$S$12),"")</f>
        <v/>
      </c>
      <c r="Q43" s="157" t="str">
        <f>IF(AND('Mapa final'!$AD$13="Alta",'Mapa final'!$AF$13="Leve"),CONCATENATE("R2C",'Mapa final'!$S$13),"")</f>
        <v/>
      </c>
      <c r="R43" s="157" t="str">
        <f>IF(AND('Mapa final'!$AD$12="Alta",'Mapa final'!$AF$12="Leve"),CONCATENATE("R2C",'Mapa final'!$S$12),"")</f>
        <v/>
      </c>
      <c r="S43" s="157" t="str">
        <f>IF(AND('Mapa final'!$AD$13="Alta",'Mapa final'!$AF$13="Leve"),CONCATENATE("R2C",'Mapa final'!$S$13),"")</f>
        <v/>
      </c>
      <c r="T43" s="157" t="str">
        <f>IF(AND('Mapa final'!$AD$12="Alta",'Mapa final'!$AF$12="Leve"),CONCATENATE("R2C",'Mapa final'!$S$12),"")</f>
        <v/>
      </c>
      <c r="U43" s="58" t="str">
        <f>IF(AND('Mapa final'!$AD$13="Alta",'Mapa final'!$AF$13="Leve"),CONCATENATE("R2C",'Mapa final'!$S$13),"")</f>
        <v/>
      </c>
      <c r="V43" s="57" t="str">
        <f>IF(AND('Mapa final'!$AD$12="Alta",'Mapa final'!$AF$12="Leve"),CONCATENATE("R2C",'Mapa final'!$S$12),"")</f>
        <v/>
      </c>
      <c r="W43" s="157" t="str">
        <f>IF(AND('Mapa final'!$AD$13="Alta",'Mapa final'!$AF$13="Leve"),CONCATENATE("R2C",'Mapa final'!$S$13),"")</f>
        <v/>
      </c>
      <c r="X43" s="157" t="str">
        <f>IF(AND('Mapa final'!$AD$12="Alta",'Mapa final'!$AF$12="Leve"),CONCATENATE("R2C",'Mapa final'!$S$12),"")</f>
        <v/>
      </c>
      <c r="Y43" s="157" t="str">
        <f>IF(AND('Mapa final'!$AD$13="Alta",'Mapa final'!$AF$13="Leve"),CONCATENATE("R2C",'Mapa final'!$S$13),"")</f>
        <v/>
      </c>
      <c r="Z43" s="157" t="str">
        <f>IF(AND('Mapa final'!$AD$12="Alta",'Mapa final'!$AF$12="Leve"),CONCATENATE("R2C",'Mapa final'!$S$12),"")</f>
        <v/>
      </c>
      <c r="AA43" s="58" t="str">
        <f>IF(AND('Mapa final'!$AD$13="Alta",'Mapa final'!$AF$13="Leve"),CONCATENATE("R2C",'Mapa final'!$S$13),"")</f>
        <v/>
      </c>
      <c r="AB43" s="44" t="str">
        <f>IF(AND('Mapa final'!$AD$12="Muy Alta",'Mapa final'!$AF$12="Leve"),CONCATENATE("R2C",'Mapa final'!$S$12),"")</f>
        <v/>
      </c>
      <c r="AC43" s="156" t="str">
        <f>IF(AND('Mapa final'!$AD$12="Muy Alta",'Mapa final'!$AF$12="Leve"),CONCATENATE("R2C",'Mapa final'!$S$12),"")</f>
        <v/>
      </c>
      <c r="AD43" s="156" t="str">
        <f>IF(AND('Mapa final'!$AD$12="Muy Alta",'Mapa final'!$AF$12="Leve"),CONCATENATE("R2C",'Mapa final'!$S$12),"")</f>
        <v/>
      </c>
      <c r="AE43" s="156" t="str">
        <f>IF(AND('Mapa final'!$AD$12="Muy Alta",'Mapa final'!$AF$12="Leve"),CONCATENATE("R2C",'Mapa final'!$S$12),"")</f>
        <v/>
      </c>
      <c r="AF43" s="156" t="str">
        <f>IF(AND('Mapa final'!$AD$12="Muy Alta",'Mapa final'!$AF$12="Leve"),CONCATENATE("R2C",'Mapa final'!$S$12),"")</f>
        <v/>
      </c>
      <c r="AG43" s="45" t="str">
        <f>IF(AND('Mapa final'!$AD$12="Muy Alta",'Mapa final'!$AF$12="Leve"),CONCATENATE("R2C",'Mapa final'!$S$12),"")</f>
        <v/>
      </c>
      <c r="AH43" s="46" t="str">
        <f>IF(AND('Mapa final'!$AD$12="Muy Alta",'Mapa final'!$AF$12="Catastrófico"),CONCATENATE("R2C",'Mapa final'!$S$12),"")</f>
        <v/>
      </c>
      <c r="AI43" s="158" t="str">
        <f>IF(AND('Mapa final'!$AD$12="Muy Alta",'Mapa final'!$AF$12="Catastrófico"),CONCATENATE("R2C",'Mapa final'!$S$12),"")</f>
        <v/>
      </c>
      <c r="AJ43" s="158" t="str">
        <f>IF(AND('Mapa final'!$AD$12="Muy Alta",'Mapa final'!$AF$12="Catastrófico"),CONCATENATE("R2C",'Mapa final'!$S$12),"")</f>
        <v/>
      </c>
      <c r="AK43" s="158" t="str">
        <f>IF(AND('Mapa final'!$AD$12="Muy Alta",'Mapa final'!$AF$12="Catastrófico"),CONCATENATE("R2C",'Mapa final'!$S$12),"")</f>
        <v/>
      </c>
      <c r="AL43" s="158" t="str">
        <f>IF(AND('Mapa final'!$AD$12="Muy Alta",'Mapa final'!$AF$12="Catastrófico"),CONCATENATE("R2C",'Mapa final'!$S$12),"")</f>
        <v/>
      </c>
      <c r="AM43" s="47" t="str">
        <f>IF(AND('Mapa final'!$AD$12="Muy Alta",'Mapa final'!$AF$12="Catastrófico"),CONCATENATE("R2C",'Mapa final'!$S$12),"")</f>
        <v/>
      </c>
      <c r="AN43" s="70"/>
      <c r="AO43" s="393"/>
      <c r="AP43" s="394"/>
      <c r="AQ43" s="394"/>
      <c r="AR43" s="394"/>
      <c r="AS43" s="394"/>
      <c r="AT43" s="395"/>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21"/>
      <c r="C44" s="321"/>
      <c r="D44" s="322"/>
      <c r="E44" s="362"/>
      <c r="F44" s="363"/>
      <c r="G44" s="363"/>
      <c r="H44" s="363"/>
      <c r="I44" s="363"/>
      <c r="J44" s="65" t="str">
        <f>IF(AND('Mapa final'!$AD$12="Baja",'Mapa final'!$AF$12="Leve"),CONCATENATE("R2C",'Mapa final'!$S$12),"")</f>
        <v/>
      </c>
      <c r="K44" s="159" t="str">
        <f>IF(AND('Mapa final'!$AD$12="Baja",'Mapa final'!$AF$12="Leve"),CONCATENATE("R2C",'Mapa final'!$S$12),"")</f>
        <v/>
      </c>
      <c r="L44" s="159" t="str">
        <f>IF(AND('Mapa final'!$AD$12="Baja",'Mapa final'!$AF$12="Leve"),CONCATENATE("R2C",'Mapa final'!$S$12),"")</f>
        <v/>
      </c>
      <c r="M44" s="159" t="str">
        <f>IF(AND('Mapa final'!$AD$12="Baja",'Mapa final'!$AF$12="Leve"),CONCATENATE("R2C",'Mapa final'!$S$12),"")</f>
        <v/>
      </c>
      <c r="N44" s="159" t="str">
        <f>IF(AND('Mapa final'!$AD$12="Baja",'Mapa final'!$AF$12="Leve"),CONCATENATE("R2C",'Mapa final'!$S$12),"")</f>
        <v/>
      </c>
      <c r="O44" s="66" t="str">
        <f>IF(AND('Mapa final'!$AD$12="Baja",'Mapa final'!$AF$12="Leve"),CONCATENATE("R2C",'Mapa final'!$S$12),"")</f>
        <v/>
      </c>
      <c r="P44" s="157" t="str">
        <f>IF(AND('Mapa final'!$AD$12="Alta",'Mapa final'!$AF$12="Leve"),CONCATENATE("R2C",'Mapa final'!$S$12),"")</f>
        <v/>
      </c>
      <c r="Q44" s="157" t="str">
        <f>IF(AND('Mapa final'!$AD$17="Baja",'Mapa final'!$AF$17="Menor"),CONCATENATE("R3C",'Mapa final'!$S$17),"")</f>
        <v>R3C1</v>
      </c>
      <c r="R44" s="157" t="str">
        <f>IF(AND('Mapa final'!$AD$12="Alta",'Mapa final'!$AF$12="Leve"),CONCATENATE("R2C",'Mapa final'!$S$12),"")</f>
        <v/>
      </c>
      <c r="S44" s="157" t="str">
        <f>IF(AND('Mapa final'!$AD$13="Alta",'Mapa final'!$AF$13="Leve"),CONCATENATE("R2C",'Mapa final'!$S$13),"")</f>
        <v/>
      </c>
      <c r="T44" s="157" t="str">
        <f>IF(AND('Mapa final'!$AD$12="Alta",'Mapa final'!$AF$12="Leve"),CONCATENATE("R2C",'Mapa final'!$S$12),"")</f>
        <v/>
      </c>
      <c r="U44" s="58" t="str">
        <f>IF(AND('Mapa final'!$AD$13="Alta",'Mapa final'!$AF$13="Leve"),CONCATENATE("R2C",'Mapa final'!$S$13),"")</f>
        <v/>
      </c>
      <c r="V44" s="57" t="str">
        <f>IF(AND('Mapa final'!$AD$12="Alta",'Mapa final'!$AF$12="Leve"),CONCATENATE("R2C",'Mapa final'!$S$12),"")</f>
        <v/>
      </c>
      <c r="W44" s="157" t="str">
        <f>IF(AND('Mapa final'!$AD$13="Alta",'Mapa final'!$AF$13="Leve"),CONCATENATE("R2C",'Mapa final'!$S$13),"")</f>
        <v/>
      </c>
      <c r="X44" s="157" t="str">
        <f>IF(AND('Mapa final'!$AD$12="Alta",'Mapa final'!$AF$12="Leve"),CONCATENATE("R2C",'Mapa final'!$S$12),"")</f>
        <v/>
      </c>
      <c r="Y44" s="157" t="str">
        <f>IF(AND('Mapa final'!$AD$13="Alta",'Mapa final'!$AF$13="Leve"),CONCATENATE("R2C",'Mapa final'!$S$13),"")</f>
        <v/>
      </c>
      <c r="Z44" s="157" t="str">
        <f>IF(AND('Mapa final'!$AD$12="Alta",'Mapa final'!$AF$12="Leve"),CONCATENATE("R2C",'Mapa final'!$S$12),"")</f>
        <v/>
      </c>
      <c r="AA44" s="58" t="str">
        <f>IF(AND('Mapa final'!$AD$13="Alta",'Mapa final'!$AF$13="Leve"),CONCATENATE("R2C",'Mapa final'!$S$13),"")</f>
        <v/>
      </c>
      <c r="AB44" s="44" t="str">
        <f>IF(AND('Mapa final'!$AD$12="Muy Alta",'Mapa final'!$AF$12="Leve"),CONCATENATE("R2C",'Mapa final'!$S$12),"")</f>
        <v/>
      </c>
      <c r="AC44" s="156" t="str">
        <f>IF(AND('Mapa final'!$AD$12="Muy Alta",'Mapa final'!$AF$12="Leve"),CONCATENATE("R2C",'Mapa final'!$S$12),"")</f>
        <v/>
      </c>
      <c r="AD44" s="156" t="str">
        <f>IF(AND('Mapa final'!$AD$12="Muy Alta",'Mapa final'!$AF$12="Leve"),CONCATENATE("R2C",'Mapa final'!$S$12),"")</f>
        <v/>
      </c>
      <c r="AE44" s="156" t="str">
        <f>IF(AND('Mapa final'!$AD$12="Muy Alta",'Mapa final'!$AF$12="Leve"),CONCATENATE("R2C",'Mapa final'!$S$12),"")</f>
        <v/>
      </c>
      <c r="AF44" s="156" t="str">
        <f>IF(AND('Mapa final'!$AD$12="Muy Alta",'Mapa final'!$AF$12="Leve"),CONCATENATE("R2C",'Mapa final'!$S$12),"")</f>
        <v/>
      </c>
      <c r="AG44" s="45" t="str">
        <f>IF(AND('Mapa final'!$AD$12="Muy Alta",'Mapa final'!$AF$12="Leve"),CONCATENATE("R2C",'Mapa final'!$S$12),"")</f>
        <v/>
      </c>
      <c r="AH44" s="46" t="str">
        <f>IF(AND('Mapa final'!$AD$12="Muy Alta",'Mapa final'!$AF$12="Catastrófico"),CONCATENATE("R2C",'Mapa final'!$S$12),"")</f>
        <v/>
      </c>
      <c r="AI44" s="158" t="str">
        <f>IF(AND('Mapa final'!$AD$12="Muy Alta",'Mapa final'!$AF$12="Catastrófico"),CONCATENATE("R2C",'Mapa final'!$S$12),"")</f>
        <v/>
      </c>
      <c r="AJ44" s="158" t="str">
        <f>IF(AND('Mapa final'!$AD$12="Muy Alta",'Mapa final'!$AF$12="Catastrófico"),CONCATENATE("R2C",'Mapa final'!$S$12),"")</f>
        <v/>
      </c>
      <c r="AK44" s="158" t="str">
        <f>IF(AND('Mapa final'!$AD$12="Muy Alta",'Mapa final'!$AF$12="Catastrófico"),CONCATENATE("R2C",'Mapa final'!$S$12),"")</f>
        <v/>
      </c>
      <c r="AL44" s="158" t="str">
        <f>IF(AND('Mapa final'!$AD$12="Muy Alta",'Mapa final'!$AF$12="Catastrófico"),CONCATENATE("R2C",'Mapa final'!$S$12),"")</f>
        <v/>
      </c>
      <c r="AM44" s="47" t="str">
        <f>IF(AND('Mapa final'!$AD$12="Muy Alta",'Mapa final'!$AF$12="Catastrófico"),CONCATENATE("R2C",'Mapa final'!$S$12),"")</f>
        <v/>
      </c>
      <c r="AN44" s="70"/>
      <c r="AO44" s="393"/>
      <c r="AP44" s="394"/>
      <c r="AQ44" s="394"/>
      <c r="AR44" s="394"/>
      <c r="AS44" s="394"/>
      <c r="AT44" s="395"/>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21"/>
      <c r="C45" s="321"/>
      <c r="D45" s="322"/>
      <c r="E45" s="365"/>
      <c r="F45" s="366"/>
      <c r="G45" s="366"/>
      <c r="H45" s="366"/>
      <c r="I45" s="366"/>
      <c r="J45" s="67" t="str">
        <f>IF(AND('Mapa final'!$AD$12="Baja",'Mapa final'!$AF$12="Leve"),CONCATENATE("R2C",'Mapa final'!$S$12),"")</f>
        <v/>
      </c>
      <c r="K45" s="68" t="str">
        <f>IF(AND('Mapa final'!$AD$12="Baja",'Mapa final'!$AF$12="Leve"),CONCATENATE("R2C",'Mapa final'!$S$12),"")</f>
        <v/>
      </c>
      <c r="L45" s="68" t="str">
        <f>IF(AND('Mapa final'!$AD$12="Baja",'Mapa final'!$AF$12="Leve"),CONCATENATE("R2C",'Mapa final'!$S$12),"")</f>
        <v/>
      </c>
      <c r="M45" s="68" t="str">
        <f>IF(AND('Mapa final'!$AD$12="Baja",'Mapa final'!$AF$12="Leve"),CONCATENATE("R2C",'Mapa final'!$S$12),"")</f>
        <v/>
      </c>
      <c r="N45" s="68" t="str">
        <f>IF(AND('Mapa final'!$AD$12="Baja",'Mapa final'!$AF$12="Leve"),CONCATENATE("R2C",'Mapa final'!$S$12),"")</f>
        <v/>
      </c>
      <c r="O45" s="69" t="str">
        <f>IF(AND('Mapa final'!$AD$12="Baja",'Mapa final'!$AF$12="Leve"),CONCATENATE("R2C",'Mapa final'!$S$12),"")</f>
        <v/>
      </c>
      <c r="P45" s="60" t="str">
        <f>IF(AND('Mapa final'!$AD$12="Alta",'Mapa final'!$AF$12="Leve"),CONCATENATE("R2C",'Mapa final'!$S$12),"")</f>
        <v/>
      </c>
      <c r="Q45" s="60" t="str">
        <f>IF(AND('Mapa final'!$AD$13="Alta",'Mapa final'!$AF$13="Leve"),CONCATENATE("R2C",'Mapa final'!$S$13),"")</f>
        <v/>
      </c>
      <c r="R45" s="60" t="str">
        <f>IF(AND('Mapa final'!$AD$12="Alta",'Mapa final'!$AF$12="Leve"),CONCATENATE("R2C",'Mapa final'!$S$12),"")</f>
        <v/>
      </c>
      <c r="S45" s="60" t="str">
        <f>IF(AND('Mapa final'!$AD$13="Alta",'Mapa final'!$AF$13="Leve"),CONCATENATE("R2C",'Mapa final'!$S$13),"")</f>
        <v/>
      </c>
      <c r="T45" s="60" t="str">
        <f>IF(AND('Mapa final'!$AD$12="Alta",'Mapa final'!$AF$12="Leve"),CONCATENATE("R2C",'Mapa final'!$S$12),"")</f>
        <v/>
      </c>
      <c r="U45" s="61" t="str">
        <f>IF(AND('Mapa final'!$AD$13="Alta",'Mapa final'!$AF$13="Leve"),CONCATENATE("R2C",'Mapa final'!$S$13),"")</f>
        <v/>
      </c>
      <c r="V45" s="59" t="str">
        <f>IF(AND('Mapa final'!$AD$12="Alta",'Mapa final'!$AF$12="Leve"),CONCATENATE("R2C",'Mapa final'!$S$12),"")</f>
        <v/>
      </c>
      <c r="W45" s="60" t="str">
        <f>IF(AND('Mapa final'!$AD$13="Alta",'Mapa final'!$AF$13="Leve"),CONCATENATE("R2C",'Mapa final'!$S$13),"")</f>
        <v/>
      </c>
      <c r="X45" s="60" t="str">
        <f>IF(AND('Mapa final'!$AD$12="Alta",'Mapa final'!$AF$12="Leve"),CONCATENATE("R2C",'Mapa final'!$S$12),"")</f>
        <v/>
      </c>
      <c r="Y45" s="60" t="str">
        <f>IF(AND('Mapa final'!$AD$13="Alta",'Mapa final'!$AF$13="Leve"),CONCATENATE("R2C",'Mapa final'!$S$13),"")</f>
        <v/>
      </c>
      <c r="Z45" s="60" t="str">
        <f>IF(AND('Mapa final'!$AD$12="Alta",'Mapa final'!$AF$12="Leve"),CONCATENATE("R2C",'Mapa final'!$S$12),"")</f>
        <v/>
      </c>
      <c r="AA45" s="61" t="str">
        <f>IF(AND('Mapa final'!$AD$13="Alta",'Mapa final'!$AF$13="Leve"),CONCATENATE("R2C",'Mapa final'!$S$13),"")</f>
        <v/>
      </c>
      <c r="AB45" s="48" t="str">
        <f>IF(AND('Mapa final'!$AD$12="Muy Alta",'Mapa final'!$AF$12="Leve"),CONCATENATE("R2C",'Mapa final'!$S$12),"")</f>
        <v/>
      </c>
      <c r="AC45" s="49" t="str">
        <f>IF(AND('Mapa final'!$AD$12="Muy Alta",'Mapa final'!$AF$12="Leve"),CONCATENATE("R2C",'Mapa final'!$S$12),"")</f>
        <v/>
      </c>
      <c r="AD45" s="49" t="str">
        <f>IF(AND('Mapa final'!$AD$12="Muy Alta",'Mapa final'!$AF$12="Leve"),CONCATENATE("R2C",'Mapa final'!$S$12),"")</f>
        <v/>
      </c>
      <c r="AE45" s="49" t="str">
        <f>IF(AND('Mapa final'!$AD$12="Muy Alta",'Mapa final'!$AF$12="Leve"),CONCATENATE("R2C",'Mapa final'!$S$12),"")</f>
        <v/>
      </c>
      <c r="AF45" s="49" t="str">
        <f>IF(AND('Mapa final'!$AD$12="Muy Alta",'Mapa final'!$AF$12="Leve"),CONCATENATE("R2C",'Mapa final'!$S$12),"")</f>
        <v/>
      </c>
      <c r="AG45" s="50" t="str">
        <f>IF(AND('Mapa final'!$AD$12="Muy Alta",'Mapa final'!$AF$12="Leve"),CONCATENATE("R2C",'Mapa final'!$S$12),"")</f>
        <v/>
      </c>
      <c r="AH45" s="51" t="str">
        <f>IF(AND('Mapa final'!$AD$12="Muy Alta",'Mapa final'!$AF$12="Catastrófico"),CONCATENATE("R2C",'Mapa final'!$S$12),"")</f>
        <v/>
      </c>
      <c r="AI45" s="52" t="str">
        <f>IF(AND('Mapa final'!$AD$12="Muy Alta",'Mapa final'!$AF$12="Catastrófico"),CONCATENATE("R2C",'Mapa final'!$S$12),"")</f>
        <v/>
      </c>
      <c r="AJ45" s="52" t="str">
        <f>IF(AND('Mapa final'!$AD$12="Muy Alta",'Mapa final'!$AF$12="Catastrófico"),CONCATENATE("R2C",'Mapa final'!$S$12),"")</f>
        <v/>
      </c>
      <c r="AK45" s="52" t="str">
        <f>IF(AND('Mapa final'!$AD$12="Muy Alta",'Mapa final'!$AF$12="Catastrófico"),CONCATENATE("R2C",'Mapa final'!$S$12),"")</f>
        <v/>
      </c>
      <c r="AL45" s="52" t="str">
        <f>IF(AND('Mapa final'!$AD$12="Muy Alta",'Mapa final'!$AF$12="Catastrófico"),CONCATENATE("R2C",'Mapa final'!$S$12),"")</f>
        <v/>
      </c>
      <c r="AM45" s="53" t="str">
        <f>IF(AND('Mapa final'!$AD$12="Muy Alta",'Mapa final'!$AF$12="Catastrófico"),CONCATENATE("R2C",'Mapa final'!$S$12),"")</f>
        <v/>
      </c>
      <c r="AN45" s="70"/>
      <c r="AO45" s="396"/>
      <c r="AP45" s="397"/>
      <c r="AQ45" s="397"/>
      <c r="AR45" s="397"/>
      <c r="AS45" s="397"/>
      <c r="AT45" s="398"/>
    </row>
    <row r="46" spans="1:80" ht="27" customHeight="1" x14ac:dyDescent="0.25">
      <c r="A46" s="70"/>
      <c r="B46" s="321"/>
      <c r="C46" s="321"/>
      <c r="D46" s="322"/>
      <c r="E46" s="359" t="s">
        <v>112</v>
      </c>
      <c r="F46" s="360"/>
      <c r="G46" s="360"/>
      <c r="H46" s="360"/>
      <c r="I46" s="361"/>
      <c r="J46" s="62" t="str">
        <f>IF(AND('Mapa final'!$AD$12="Baja",'Mapa final'!$AF$12="Leve"),CONCATENATE("R2C",'Mapa final'!$S$12),"")</f>
        <v/>
      </c>
      <c r="K46" s="63" t="str">
        <f>IF(AND('Mapa final'!$AD$12="Baja",'Mapa final'!$AF$12="Leve"),CONCATENATE("R2C",'Mapa final'!$S$12),"")</f>
        <v/>
      </c>
      <c r="L46" s="63" t="str">
        <f>IF(AND('Mapa final'!$AD$12="Baja",'Mapa final'!$AF$12="Leve"),CONCATENATE("R2C",'Mapa final'!$S$12),"")</f>
        <v/>
      </c>
      <c r="M46" s="63" t="str">
        <f>IF(AND('Mapa final'!$AD$12="Baja",'Mapa final'!$AF$12="Leve"),CONCATENATE("R2C",'Mapa final'!$S$12),"")</f>
        <v/>
      </c>
      <c r="N46" s="63" t="str">
        <f>IF(AND('Mapa final'!$AD$12="Baja",'Mapa final'!$AF$12="Leve"),CONCATENATE("R2C",'Mapa final'!$S$12),"")</f>
        <v/>
      </c>
      <c r="O46" s="64" t="str">
        <f>IF(AND('Mapa final'!$AD$12="Baja",'Mapa final'!$AF$12="Leve"),CONCATENATE("R2C",'Mapa final'!$S$12),"")</f>
        <v/>
      </c>
      <c r="P46" s="62" t="str">
        <f>IF(AND('Mapa final'!$AD$12="Baja",'Mapa final'!$AF$12="Leve"),CONCATENATE("R2C",'Mapa final'!$S$12),"")</f>
        <v/>
      </c>
      <c r="Q46" s="63" t="str">
        <f>IF(AND('Mapa final'!$AD$12="Baja",'Mapa final'!$AF$12="Leve"),CONCATENATE("R2C",'Mapa final'!$S$12),"")</f>
        <v/>
      </c>
      <c r="R46" s="63" t="str">
        <f>IF(AND('Mapa final'!$AD$12="Baja",'Mapa final'!$AF$12="Leve"),CONCATENATE("R2C",'Mapa final'!$S$12),"")</f>
        <v/>
      </c>
      <c r="S46" s="63" t="str">
        <f>IF(AND('Mapa final'!$AD$12="Baja",'Mapa final'!$AF$12="Leve"),CONCATENATE("R2C",'Mapa final'!$S$12),"")</f>
        <v/>
      </c>
      <c r="T46" s="63" t="str">
        <f>IF(AND('Mapa final'!$AD$12="Baja",'Mapa final'!$AF$12="Leve"),CONCATENATE("R2C",'Mapa final'!$S$12),"")</f>
        <v/>
      </c>
      <c r="U46" s="64" t="str">
        <f>IF(AND('Mapa final'!$AD$12="Baja",'Mapa final'!$AF$12="Leve"),CONCATENATE("R2C",'Mapa final'!$S$12),"")</f>
        <v/>
      </c>
      <c r="V46" s="54" t="str">
        <f>IF(AND('Mapa final'!$AD$12="Alta",'Mapa final'!$AF$12="Leve"),CONCATENATE("R2C",'Mapa final'!$S$12),"")</f>
        <v/>
      </c>
      <c r="W46" s="55" t="str">
        <f>IF(AND('Mapa final'!$AD$13="Alta",'Mapa final'!$AF$13="Leve"),CONCATENATE("R2C",'Mapa final'!$S$13),"")</f>
        <v/>
      </c>
      <c r="X46" s="55" t="str">
        <f>IF(AND('Mapa final'!$AD$12="Alta",'Mapa final'!$AF$12="Leve"),CONCATENATE("R2C",'Mapa final'!$S$12),"")</f>
        <v/>
      </c>
      <c r="Y46" s="55" t="str">
        <f>IF(AND('Mapa final'!$AD$13="Alta",'Mapa final'!$AF$13="Leve"),CONCATENATE("R2C",'Mapa final'!$S$13),"")</f>
        <v/>
      </c>
      <c r="Z46" s="55" t="str">
        <f>IF(AND('Mapa final'!$AD$12="Alta",'Mapa final'!$AF$12="Leve"),CONCATENATE("R2C",'Mapa final'!$S$12),"")</f>
        <v/>
      </c>
      <c r="AA46" s="56" t="str">
        <f>IF(AND('Mapa final'!$AD$13="Alta",'Mapa final'!$AF$13="Leve"),CONCATENATE("R2C",'Mapa final'!$S$13),"")</f>
        <v/>
      </c>
      <c r="AB46" s="38" t="str">
        <f>IF(AND('Mapa final'!$AD$12="Muy Alta",'Mapa final'!$AF$12="Leve"),CONCATENATE("R2C",'Mapa final'!$S$12),"")</f>
        <v/>
      </c>
      <c r="AC46" s="39" t="str">
        <f>IF(AND('Mapa final'!$AD$12="Muy Alta",'Mapa final'!$AF$12="Leve"),CONCATENATE("R2C",'Mapa final'!$S$12),"")</f>
        <v/>
      </c>
      <c r="AD46" s="39" t="str">
        <f>IF(AND('Mapa final'!$AD$12="Muy Alta",'Mapa final'!$AF$12="Leve"),CONCATENATE("R2C",'Mapa final'!$S$12),"")</f>
        <v/>
      </c>
      <c r="AE46" s="39" t="str">
        <f>IF(AND('Mapa final'!$AD$12="Muy Alta",'Mapa final'!$AF$12="Leve"),CONCATENATE("R2C",'Mapa final'!$S$12),"")</f>
        <v/>
      </c>
      <c r="AF46" s="39" t="str">
        <f>IF(AND('Mapa final'!$AD$12="Muy Alta",'Mapa final'!$AF$12="Leve"),CONCATENATE("R2C",'Mapa final'!$S$12),"")</f>
        <v/>
      </c>
      <c r="AG46" s="40" t="str">
        <f>IF(AND('Mapa final'!$AD$12="Muy Alta",'Mapa final'!$AF$12="Leve"),CONCATENATE("R2C",'Mapa final'!$S$12),"")</f>
        <v/>
      </c>
      <c r="AH46" s="41" t="str">
        <f>IF(AND('Mapa final'!$AD$12="Muy Alta",'Mapa final'!$AF$12="Catastrófico"),CONCATENATE("R2C",'Mapa final'!$S$12),"")</f>
        <v/>
      </c>
      <c r="AI46" s="42" t="str">
        <f>IF(AND('Mapa final'!$AD$12="Muy Alta",'Mapa final'!$AF$12="Catastrófico"),CONCATENATE("R2C",'Mapa final'!$S$12),"")</f>
        <v/>
      </c>
      <c r="AJ46" s="42" t="str">
        <f>IF(AND('Mapa final'!$AD$12="Muy Alta",'Mapa final'!$AF$12="Catastrófico"),CONCATENATE("R2C",'Mapa final'!$S$12),"")</f>
        <v/>
      </c>
      <c r="AK46" s="42" t="str">
        <f>IF(AND('Mapa final'!$AD$12="Muy Alta",'Mapa final'!$AF$12="Catastrófico"),CONCATENATE("R2C",'Mapa final'!$S$12),"")</f>
        <v/>
      </c>
      <c r="AL46" s="42" t="str">
        <f>IF(AND('Mapa final'!$AD$12="Muy Alta",'Mapa final'!$AF$12="Catastrófico"),CONCATENATE("R2C",'Mapa final'!$S$12),"")</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7" customHeight="1" x14ac:dyDescent="0.25">
      <c r="A47" s="70"/>
      <c r="B47" s="321"/>
      <c r="C47" s="321"/>
      <c r="D47" s="322"/>
      <c r="E47" s="378"/>
      <c r="F47" s="363"/>
      <c r="G47" s="363"/>
      <c r="H47" s="363"/>
      <c r="I47" s="364"/>
      <c r="J47" s="65" t="str">
        <f>IF(AND('Mapa final'!$AD$12="Baja",'Mapa final'!$AF$12="Leve"),CONCATENATE("R2C",'Mapa final'!$S$12),"")</f>
        <v/>
      </c>
      <c r="K47" s="159" t="str">
        <f>IF(AND('Mapa final'!$AD$12="Baja",'Mapa final'!$AF$12="Leve"),CONCATENATE("R2C",'Mapa final'!$S$12),"")</f>
        <v/>
      </c>
      <c r="L47" s="159" t="str">
        <f>IF(AND('Mapa final'!$AD$12="Baja",'Mapa final'!$AF$12="Leve"),CONCATENATE("R2C",'Mapa final'!$S$12),"")</f>
        <v/>
      </c>
      <c r="M47" s="159" t="str">
        <f>IF(AND('Mapa final'!$AD$12="Baja",'Mapa final'!$AF$12="Leve"),CONCATENATE("R2C",'Mapa final'!$S$12),"")</f>
        <v/>
      </c>
      <c r="N47" s="159" t="str">
        <f>IF(AND('Mapa final'!$AD$12="Baja",'Mapa final'!$AF$12="Leve"),CONCATENATE("R2C",'Mapa final'!$S$12),"")</f>
        <v/>
      </c>
      <c r="O47" s="66" t="str">
        <f>IF(AND('Mapa final'!$AD$12="Baja",'Mapa final'!$AF$12="Leve"),CONCATENATE("R2C",'Mapa final'!$S$12),"")</f>
        <v/>
      </c>
      <c r="P47" s="65" t="str">
        <f>IF(AND('Mapa final'!$AD$12="Baja",'Mapa final'!$AF$12="Leve"),CONCATENATE("R2C",'Mapa final'!$S$12),"")</f>
        <v/>
      </c>
      <c r="Q47" s="159" t="str">
        <f>IF(AND('Mapa final'!$AD$12="Baja",'Mapa final'!$AF$12="Leve"),CONCATENATE("R2C",'Mapa final'!$S$12),"")</f>
        <v/>
      </c>
      <c r="R47" s="159" t="str">
        <f>IF(AND('Mapa final'!$AD$12="Baja",'Mapa final'!$AF$12="Leve"),CONCATENATE("R2C",'Mapa final'!$S$12),"")</f>
        <v/>
      </c>
      <c r="S47" s="159" t="str">
        <f>IF(AND('Mapa final'!$AD$12="Baja",'Mapa final'!$AF$12="Leve"),CONCATENATE("R2C",'Mapa final'!$S$12),"")</f>
        <v/>
      </c>
      <c r="T47" s="159" t="str">
        <f>IF(AND('Mapa final'!$AD$12="Baja",'Mapa final'!$AF$12="Leve"),CONCATENATE("R2C",'Mapa final'!$S$12),"")</f>
        <v/>
      </c>
      <c r="U47" s="66" t="str">
        <f>IF(AND('Mapa final'!$AD$12="Baja",'Mapa final'!$AF$12="Leve"),CONCATENATE("R2C",'Mapa final'!$S$12),"")</f>
        <v/>
      </c>
      <c r="V47" s="57" t="str">
        <f>IF(AND('Mapa final'!$AD$12="Alta",'Mapa final'!$AF$12="Leve"),CONCATENATE("R2C",'Mapa final'!$S$12),"")</f>
        <v/>
      </c>
      <c r="W47" s="157" t="str">
        <f>IF(AND('Mapa final'!$AD$13="Alta",'Mapa final'!$AF$13="Leve"),CONCATENATE("R2C",'Mapa final'!$S$13),"")</f>
        <v/>
      </c>
      <c r="X47" s="157" t="str">
        <f>IF(AND('Mapa final'!$AD$12="Alta",'Mapa final'!$AF$12="Leve"),CONCATENATE("R2C",'Mapa final'!$S$12),"")</f>
        <v/>
      </c>
      <c r="Y47" s="157" t="str">
        <f>IF(AND('Mapa final'!$AD$13="Alta",'Mapa final'!$AF$13="Leve"),CONCATENATE("R2C",'Mapa final'!$S$13),"")</f>
        <v/>
      </c>
      <c r="Z47" s="157" t="str">
        <f>IF(AND('Mapa final'!$AD$12="Alta",'Mapa final'!$AF$12="Leve"),CONCATENATE("R2C",'Mapa final'!$S$12),"")</f>
        <v/>
      </c>
      <c r="AA47" s="58" t="str">
        <f>IF(AND('Mapa final'!$AD$13="Alta",'Mapa final'!$AF$13="Leve"),CONCATENATE("R2C",'Mapa final'!$S$13),"")</f>
        <v/>
      </c>
      <c r="AB47" s="44" t="str">
        <f>IF(AND('Mapa final'!$AD$12="Muy Alta",'Mapa final'!$AF$12="Leve"),CONCATENATE("R2C",'Mapa final'!$S$12),"")</f>
        <v/>
      </c>
      <c r="AC47" s="156" t="str">
        <f>IF(AND('Mapa final'!$AD$12="Muy Alta",'Mapa final'!$AF$12="Leve"),CONCATENATE("R2C",'Mapa final'!$S$12),"")</f>
        <v/>
      </c>
      <c r="AD47" s="156" t="str">
        <f>IF(AND('Mapa final'!$AD$12="Muy Alta",'Mapa final'!$AF$12="Leve"),CONCATENATE("R2C",'Mapa final'!$S$12),"")</f>
        <v/>
      </c>
      <c r="AE47" s="156" t="str">
        <f>IF(AND('Mapa final'!$AD$12="Muy Alta",'Mapa final'!$AF$12="Leve"),CONCATENATE("R2C",'Mapa final'!$S$12),"")</f>
        <v/>
      </c>
      <c r="AF47" s="156" t="str">
        <f>IF(AND('Mapa final'!$AD$12="Muy Alta",'Mapa final'!$AF$12="Leve"),CONCATENATE("R2C",'Mapa final'!$S$12),"")</f>
        <v/>
      </c>
      <c r="AG47" s="45" t="str">
        <f>IF(AND('Mapa final'!$AD$12="Muy Alta",'Mapa final'!$AF$12="Leve"),CONCATENATE("R2C",'Mapa final'!$S$12),"")</f>
        <v/>
      </c>
      <c r="AH47" s="46" t="str">
        <f>IF(AND('Mapa final'!$AD$12="Muy Alta",'Mapa final'!$AF$12="Catastrófico"),CONCATENATE("R2C",'Mapa final'!$S$12),"")</f>
        <v/>
      </c>
      <c r="AI47" s="158" t="str">
        <f>IF(AND('Mapa final'!$AD$12="Muy Alta",'Mapa final'!$AF$12="Catastrófico"),CONCATENATE("R2C",'Mapa final'!$S$12),"")</f>
        <v/>
      </c>
      <c r="AJ47" s="158" t="str">
        <f>IF(AND('Mapa final'!$AD$12="Muy Alta",'Mapa final'!$AF$12="Catastrófico"),CONCATENATE("R2C",'Mapa final'!$S$12),"")</f>
        <v/>
      </c>
      <c r="AK47" s="158" t="str">
        <f>IF(AND('Mapa final'!$AD$12="Muy Alta",'Mapa final'!$AF$12="Catastrófico"),CONCATENATE("R2C",'Mapa final'!$S$12),"")</f>
        <v/>
      </c>
      <c r="AL47" s="158" t="str">
        <f>IF(AND('Mapa final'!$AD$12="Muy Alta",'Mapa final'!$AF$12="Catastrófico"),CONCATENATE("R2C",'Mapa final'!$S$12),"")</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21"/>
      <c r="C48" s="321"/>
      <c r="D48" s="322"/>
      <c r="E48" s="378"/>
      <c r="F48" s="363"/>
      <c r="G48" s="363"/>
      <c r="H48" s="363"/>
      <c r="I48" s="364"/>
      <c r="J48" s="65" t="str">
        <f>IF(AND('Mapa final'!$AD$12="Baja",'Mapa final'!$AF$12="Leve"),CONCATENATE("R2C",'Mapa final'!$S$12),"")</f>
        <v/>
      </c>
      <c r="K48" s="159" t="str">
        <f>IF(AND('Mapa final'!$AD$12="Baja",'Mapa final'!$AF$12="Leve"),CONCATENATE("R2C",'Mapa final'!$S$12),"")</f>
        <v/>
      </c>
      <c r="L48" s="159" t="str">
        <f>IF(AND('Mapa final'!$AD$12="Baja",'Mapa final'!$AF$12="Leve"),CONCATENATE("R2C",'Mapa final'!$S$12),"")</f>
        <v/>
      </c>
      <c r="M48" s="159" t="str">
        <f>IF(AND('Mapa final'!$AD$12="Baja",'Mapa final'!$AF$12="Leve"),CONCATENATE("R2C",'Mapa final'!$S$12),"")</f>
        <v/>
      </c>
      <c r="N48" s="159" t="str">
        <f>IF(AND('Mapa final'!$AD$12="Baja",'Mapa final'!$AF$12="Leve"),CONCATENATE("R2C",'Mapa final'!$S$12),"")</f>
        <v/>
      </c>
      <c r="O48" s="66" t="str">
        <f>IF(AND('Mapa final'!$AD$12="Baja",'Mapa final'!$AF$12="Leve"),CONCATENATE("R2C",'Mapa final'!$S$12),"")</f>
        <v/>
      </c>
      <c r="P48" s="65" t="str">
        <f>IF(AND('Mapa final'!$AD$12="Baja",'Mapa final'!$AF$12="Leve"),CONCATENATE("R2C",'Mapa final'!$S$12),"")</f>
        <v/>
      </c>
      <c r="Q48" s="159" t="str">
        <f>IF(AND('Mapa final'!$AD$12="Baja",'Mapa final'!$AF$12="Leve"),CONCATENATE("R2C",'Mapa final'!$S$12),"")</f>
        <v/>
      </c>
      <c r="R48" s="159" t="str">
        <f>IF(AND('Mapa final'!$AD$12="Baja",'Mapa final'!$AF$12="Leve"),CONCATENATE("R2C",'Mapa final'!$S$12),"")</f>
        <v/>
      </c>
      <c r="S48" s="159" t="str">
        <f>IF(AND('Mapa final'!$AD$12="Baja",'Mapa final'!$AF$12="Leve"),CONCATENATE("R2C",'Mapa final'!$S$12),"")</f>
        <v/>
      </c>
      <c r="T48" s="159" t="str">
        <f>IF(AND('Mapa final'!$AD$12="Baja",'Mapa final'!$AF$12="Leve"),CONCATENATE("R2C",'Mapa final'!$S$12),"")</f>
        <v/>
      </c>
      <c r="U48" s="66" t="str">
        <f>IF(AND('Mapa final'!$AD$12="Baja",'Mapa final'!$AF$12="Leve"),CONCATENATE("R2C",'Mapa final'!$S$12),"")</f>
        <v/>
      </c>
      <c r="V48" s="57" t="str">
        <f>IF(AND('Mapa final'!$AD$12="Alta",'Mapa final'!$AF$12="Leve"),CONCATENATE("R2C",'Mapa final'!$S$12),"")</f>
        <v/>
      </c>
      <c r="W48" s="157" t="str">
        <f>IF(AND('Mapa final'!$AD$13="Alta",'Mapa final'!$AF$13="Leve"),CONCATENATE("R2C",'Mapa final'!$S$13),"")</f>
        <v/>
      </c>
      <c r="X48" s="157" t="str">
        <f>IF(AND('Mapa final'!$AD$12="Alta",'Mapa final'!$AF$12="Leve"),CONCATENATE("R2C",'Mapa final'!$S$12),"")</f>
        <v/>
      </c>
      <c r="Y48" s="157" t="str">
        <f>IF(AND('Mapa final'!$AD$13="Alta",'Mapa final'!$AF$13="Leve"),CONCATENATE("R2C",'Mapa final'!$S$13),"")</f>
        <v/>
      </c>
      <c r="Z48" s="157" t="str">
        <f>IF(AND('Mapa final'!$AD$12="Alta",'Mapa final'!$AF$12="Leve"),CONCATENATE("R2C",'Mapa final'!$S$12),"")</f>
        <v/>
      </c>
      <c r="AA48" s="58" t="str">
        <f>IF(AND('Mapa final'!$AD$13="Alta",'Mapa final'!$AF$13="Leve"),CONCATENATE("R2C",'Mapa final'!$S$13),"")</f>
        <v/>
      </c>
      <c r="AB48" s="44" t="str">
        <f>IF(AND('Mapa final'!$AD$12="Muy Alta",'Mapa final'!$AF$12="Leve"),CONCATENATE("R2C",'Mapa final'!$S$12),"")</f>
        <v/>
      </c>
      <c r="AC48" s="156" t="str">
        <f>IF(AND('Mapa final'!$AD$12="Muy Alta",'Mapa final'!$AF$12="Leve"),CONCATENATE("R2C",'Mapa final'!$S$12),"")</f>
        <v/>
      </c>
      <c r="AD48" s="156" t="str">
        <f>IF(AND('Mapa final'!$AD$12="Muy Alta",'Mapa final'!$AF$12="Leve"),CONCATENATE("R2C",'Mapa final'!$S$12),"")</f>
        <v/>
      </c>
      <c r="AE48" s="156" t="str">
        <f>IF(AND('Mapa final'!$AD$12="Muy Alta",'Mapa final'!$AF$12="Leve"),CONCATENATE("R2C",'Mapa final'!$S$12),"")</f>
        <v/>
      </c>
      <c r="AF48" s="156" t="str">
        <f>IF(AND('Mapa final'!$AD$12="Muy Alta",'Mapa final'!$AF$12="Leve"),CONCATENATE("R2C",'Mapa final'!$S$12),"")</f>
        <v/>
      </c>
      <c r="AG48" s="45" t="str">
        <f>IF(AND('Mapa final'!$AD$12="Muy Alta",'Mapa final'!$AF$12="Leve"),CONCATENATE("R2C",'Mapa final'!$S$12),"")</f>
        <v/>
      </c>
      <c r="AH48" s="46" t="str">
        <f>IF(AND('Mapa final'!$AD$12="Muy Alta",'Mapa final'!$AF$12="Catastrófico"),CONCATENATE("R2C",'Mapa final'!$S$12),"")</f>
        <v/>
      </c>
      <c r="AI48" s="158" t="str">
        <f>IF(AND('Mapa final'!$AD$12="Muy Alta",'Mapa final'!$AF$12="Catastrófico"),CONCATENATE("R2C",'Mapa final'!$S$12),"")</f>
        <v/>
      </c>
      <c r="AJ48" s="158" t="str">
        <f>IF(AND('Mapa final'!$AD$12="Muy Alta",'Mapa final'!$AF$12="Catastrófico"),CONCATENATE("R2C",'Mapa final'!$S$12),"")</f>
        <v/>
      </c>
      <c r="AK48" s="158" t="str">
        <f>IF(AND('Mapa final'!$AD$12="Muy Alta",'Mapa final'!$AF$12="Catastrófico"),CONCATENATE("R2C",'Mapa final'!$S$12),"")</f>
        <v/>
      </c>
      <c r="AL48" s="158" t="str">
        <f>IF(AND('Mapa final'!$AD$12="Muy Alta",'Mapa final'!$AF$12="Catastrófico"),CONCATENATE("R2C",'Mapa final'!$S$12),"")</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21"/>
      <c r="C49" s="321"/>
      <c r="D49" s="322"/>
      <c r="E49" s="362"/>
      <c r="F49" s="363"/>
      <c r="G49" s="363"/>
      <c r="H49" s="363"/>
      <c r="I49" s="364"/>
      <c r="J49" s="65" t="str">
        <f>IF(AND('Mapa final'!$AD$12="Baja",'Mapa final'!$AF$12="Leve"),CONCATENATE("R2C",'Mapa final'!$S$12),"")</f>
        <v/>
      </c>
      <c r="K49" s="159" t="str">
        <f>IF(AND('Mapa final'!$AD$12="Baja",'Mapa final'!$AF$12="Leve"),CONCATENATE("R2C",'Mapa final'!$S$12),"")</f>
        <v/>
      </c>
      <c r="L49" s="159" t="str">
        <f>IF(AND('Mapa final'!$AD$12="Baja",'Mapa final'!$AF$12="Leve"),CONCATENATE("R2C",'Mapa final'!$S$12),"")</f>
        <v/>
      </c>
      <c r="M49" s="159" t="str">
        <f>IF(AND('Mapa final'!$AD$12="Baja",'Mapa final'!$AF$12="Leve"),CONCATENATE("R2C",'Mapa final'!$S$12),"")</f>
        <v/>
      </c>
      <c r="N49" s="159" t="str">
        <f>IF(AND('Mapa final'!$AD$12="Baja",'Mapa final'!$AF$12="Leve"),CONCATENATE("R2C",'Mapa final'!$S$12),"")</f>
        <v/>
      </c>
      <c r="O49" s="66" t="str">
        <f>IF(AND('Mapa final'!$AD$12="Baja",'Mapa final'!$AF$12="Leve"),CONCATENATE("R2C",'Mapa final'!$S$12),"")</f>
        <v/>
      </c>
      <c r="P49" s="65" t="str">
        <f>IF(AND('Mapa final'!$AD$12="Baja",'Mapa final'!$AF$12="Leve"),CONCATENATE("R2C",'Mapa final'!$S$12),"")</f>
        <v/>
      </c>
      <c r="Q49" s="159" t="str">
        <f>IF(AND('Mapa final'!$AD$12="Baja",'Mapa final'!$AF$12="Leve"),CONCATENATE("R2C",'Mapa final'!$S$12),"")</f>
        <v/>
      </c>
      <c r="R49" s="159" t="str">
        <f>IF(AND('Mapa final'!$AD$12="Baja",'Mapa final'!$AF$12="Leve"),CONCATENATE("R2C",'Mapa final'!$S$12),"")</f>
        <v/>
      </c>
      <c r="S49" s="159" t="str">
        <f>IF(AND('Mapa final'!$AD$12="Baja",'Mapa final'!$AF$12="Leve"),CONCATENATE("R2C",'Mapa final'!$S$12),"")</f>
        <v/>
      </c>
      <c r="T49" s="159" t="str">
        <f>IF(AND('Mapa final'!$AD$12="Baja",'Mapa final'!$AF$12="Leve"),CONCATENATE("R2C",'Mapa final'!$S$12),"")</f>
        <v/>
      </c>
      <c r="U49" s="66" t="str">
        <f>IF(AND('Mapa final'!$AD$12="Baja",'Mapa final'!$AF$12="Leve"),CONCATENATE("R2C",'Mapa final'!$S$12),"")</f>
        <v/>
      </c>
      <c r="V49" s="57" t="str">
        <f>IF(AND('Mapa final'!$AD$12="Alta",'Mapa final'!$AF$12="Leve"),CONCATENATE("R2C",'Mapa final'!$S$12),"")</f>
        <v/>
      </c>
      <c r="W49" s="157" t="str">
        <f>IF(AND('Mapa final'!$AD$13="Alta",'Mapa final'!$AF$13="Leve"),CONCATENATE("R2C",'Mapa final'!$S$13),"")</f>
        <v/>
      </c>
      <c r="X49" s="157" t="str">
        <f>IF(AND('Mapa final'!$AD$12="Alta",'Mapa final'!$AF$12="Leve"),CONCATENATE("R2C",'Mapa final'!$S$12),"")</f>
        <v/>
      </c>
      <c r="Y49" s="157" t="str">
        <f>IF(AND('Mapa final'!$AD$13="Alta",'Mapa final'!$AF$13="Leve"),CONCATENATE("R2C",'Mapa final'!$S$13),"")</f>
        <v/>
      </c>
      <c r="Z49" s="157" t="str">
        <f>IF(AND('Mapa final'!$AD$12="Alta",'Mapa final'!$AF$12="Leve"),CONCATENATE("R2C",'Mapa final'!$S$12),"")</f>
        <v/>
      </c>
      <c r="AA49" s="58" t="str">
        <f>IF(AND('Mapa final'!$AD$13="Alta",'Mapa final'!$AF$13="Leve"),CONCATENATE("R2C",'Mapa final'!$S$13),"")</f>
        <v/>
      </c>
      <c r="AB49" s="44" t="str">
        <f>IF(AND('Mapa final'!$AD$12="Muy Alta",'Mapa final'!$AF$12="Leve"),CONCATENATE("R2C",'Mapa final'!$S$12),"")</f>
        <v/>
      </c>
      <c r="AC49" s="156" t="str">
        <f>IF(AND('Mapa final'!$AD$12="Muy Alta",'Mapa final'!$AF$12="Leve"),CONCATENATE("R2C",'Mapa final'!$S$12),"")</f>
        <v/>
      </c>
      <c r="AD49" s="156" t="str">
        <f>IF(AND('Mapa final'!$AD$12="Muy Alta",'Mapa final'!$AF$12="Leve"),CONCATENATE("R2C",'Mapa final'!$S$12),"")</f>
        <v/>
      </c>
      <c r="AE49" s="156" t="str">
        <f>IF(AND('Mapa final'!$AD$12="Muy Alta",'Mapa final'!$AF$12="Leve"),CONCATENATE("R2C",'Mapa final'!$S$12),"")</f>
        <v/>
      </c>
      <c r="AF49" s="156" t="str">
        <f>IF(AND('Mapa final'!$AD$12="Muy Alta",'Mapa final'!$AF$12="Leve"),CONCATENATE("R2C",'Mapa final'!$S$12),"")</f>
        <v/>
      </c>
      <c r="AG49" s="45" t="str">
        <f>IF(AND('Mapa final'!$AD$12="Muy Alta",'Mapa final'!$AF$12="Leve"),CONCATENATE("R2C",'Mapa final'!$S$12),"")</f>
        <v/>
      </c>
      <c r="AH49" s="46" t="str">
        <f>IF(AND('Mapa final'!$AD$12="Muy Alta",'Mapa final'!$AF$12="Catastrófico"),CONCATENATE("R2C",'Mapa final'!$S$12),"")</f>
        <v/>
      </c>
      <c r="AI49" s="158" t="str">
        <f>IF(AND('Mapa final'!$AD$12="Muy Alta",'Mapa final'!$AF$12="Catastrófico"),CONCATENATE("R2C",'Mapa final'!$S$12),"")</f>
        <v/>
      </c>
      <c r="AJ49" s="158" t="str">
        <f>IF(AND('Mapa final'!$AD$12="Muy Alta",'Mapa final'!$AF$12="Catastrófico"),CONCATENATE("R2C",'Mapa final'!$S$12),"")</f>
        <v/>
      </c>
      <c r="AK49" s="158" t="str">
        <f>IF(AND('Mapa final'!$AD$12="Muy Alta",'Mapa final'!$AF$12="Catastrófico"),CONCATENATE("R2C",'Mapa final'!$S$12),"")</f>
        <v/>
      </c>
      <c r="AL49" s="158" t="str">
        <f>IF(AND('Mapa final'!$AD$12="Muy Alta",'Mapa final'!$AF$12="Catastrófico"),CONCATENATE("R2C",'Mapa final'!$S$12),"")</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21"/>
      <c r="C50" s="321"/>
      <c r="D50" s="322"/>
      <c r="E50" s="362"/>
      <c r="F50" s="363"/>
      <c r="G50" s="363"/>
      <c r="H50" s="363"/>
      <c r="I50" s="364"/>
      <c r="J50" s="65" t="str">
        <f>IF(AND('Mapa final'!$AD$12="Baja",'Mapa final'!$AF$12="Leve"),CONCATENATE("R2C",'Mapa final'!$S$12),"")</f>
        <v/>
      </c>
      <c r="K50" s="159" t="str">
        <f>IF(AND('Mapa final'!$AD$12="Baja",'Mapa final'!$AF$12="Leve"),CONCATENATE("R2C",'Mapa final'!$S$12),"")</f>
        <v/>
      </c>
      <c r="L50" s="159" t="str">
        <f>IF(AND('Mapa final'!$AD$12="Baja",'Mapa final'!$AF$12="Leve"),CONCATENATE("R2C",'Mapa final'!$S$12),"")</f>
        <v/>
      </c>
      <c r="M50" s="159" t="str">
        <f>IF(AND('Mapa final'!$AD$12="Baja",'Mapa final'!$AF$12="Leve"),CONCATENATE("R2C",'Mapa final'!$S$12),"")</f>
        <v/>
      </c>
      <c r="N50" s="159" t="str">
        <f>IF(AND('Mapa final'!$AD$12="Baja",'Mapa final'!$AF$12="Leve"),CONCATENATE("R2C",'Mapa final'!$S$12),"")</f>
        <v/>
      </c>
      <c r="O50" s="66" t="str">
        <f>IF(AND('Mapa final'!$AD$12="Baja",'Mapa final'!$AF$12="Leve"),CONCATENATE("R2C",'Mapa final'!$S$12),"")</f>
        <v/>
      </c>
      <c r="P50" s="65" t="str">
        <f>IF(AND('Mapa final'!$AD$12="Baja",'Mapa final'!$AF$12="Leve"),CONCATENATE("R2C",'Mapa final'!$S$12),"")</f>
        <v/>
      </c>
      <c r="Q50" s="159" t="str">
        <f>IF(AND('Mapa final'!$AD$12="Baja",'Mapa final'!$AF$12="Leve"),CONCATENATE("R2C",'Mapa final'!$S$12),"")</f>
        <v/>
      </c>
      <c r="R50" s="159" t="str">
        <f>IF(AND('Mapa final'!$AD$12="Baja",'Mapa final'!$AF$12="Leve"),CONCATENATE("R2C",'Mapa final'!$S$12),"")</f>
        <v/>
      </c>
      <c r="S50" s="159" t="str">
        <f>IF(AND('Mapa final'!$AD$12="Baja",'Mapa final'!$AF$12="Leve"),CONCATENATE("R2C",'Mapa final'!$S$12),"")</f>
        <v/>
      </c>
      <c r="T50" s="159" t="str">
        <f>IF(AND('Mapa final'!$AD$12="Baja",'Mapa final'!$AF$12="Leve"),CONCATENATE("R2C",'Mapa final'!$S$12),"")</f>
        <v/>
      </c>
      <c r="U50" s="66" t="str">
        <f>IF(AND('Mapa final'!$AD$12="Baja",'Mapa final'!$AF$12="Leve"),CONCATENATE("R2C",'Mapa final'!$S$12),"")</f>
        <v/>
      </c>
      <c r="V50" s="57" t="str">
        <f>IF(AND('Mapa final'!$AD$12="Alta",'Mapa final'!$AF$12="Leve"),CONCATENATE("R2C",'Mapa final'!$S$12),"")</f>
        <v/>
      </c>
      <c r="W50" s="157" t="str">
        <f>IF(AND('Mapa final'!$AD$13="Alta",'Mapa final'!$AF$13="Leve"),CONCATENATE("R2C",'Mapa final'!$S$13),"")</f>
        <v/>
      </c>
      <c r="X50" s="157" t="str">
        <f>IF(AND('Mapa final'!$AD$12="Alta",'Mapa final'!$AF$12="Leve"),CONCATENATE("R2C",'Mapa final'!$S$12),"")</f>
        <v/>
      </c>
      <c r="Y50" s="157" t="str">
        <f>IF(AND('Mapa final'!$AD$13="Alta",'Mapa final'!$AF$13="Leve"),CONCATENATE("R2C",'Mapa final'!$S$13),"")</f>
        <v/>
      </c>
      <c r="Z50" s="157" t="str">
        <f>IF(AND('Mapa final'!$AD$12="Alta",'Mapa final'!$AF$12="Leve"),CONCATENATE("R2C",'Mapa final'!$S$12),"")</f>
        <v/>
      </c>
      <c r="AA50" s="58" t="str">
        <f>IF(AND('Mapa final'!$AD$13="Alta",'Mapa final'!$AF$13="Leve"),CONCATENATE("R2C",'Mapa final'!$S$13),"")</f>
        <v/>
      </c>
      <c r="AB50" s="44" t="str">
        <f>IF(AND('Mapa final'!$AD$12="Muy Alta",'Mapa final'!$AF$12="Leve"),CONCATENATE("R2C",'Mapa final'!$S$12),"")</f>
        <v/>
      </c>
      <c r="AC50" s="156" t="str">
        <f>IF(AND('Mapa final'!$AD$12="Muy Alta",'Mapa final'!$AF$12="Leve"),CONCATENATE("R2C",'Mapa final'!$S$12),"")</f>
        <v/>
      </c>
      <c r="AD50" s="156" t="str">
        <f>IF(AND('Mapa final'!$AD$12="Muy Alta",'Mapa final'!$AF$12="Leve"),CONCATENATE("R2C",'Mapa final'!$S$12),"")</f>
        <v/>
      </c>
      <c r="AE50" s="156" t="str">
        <f>IF(AND('Mapa final'!$AD$12="Muy Alta",'Mapa final'!$AF$12="Leve"),CONCATENATE("R2C",'Mapa final'!$S$12),"")</f>
        <v/>
      </c>
      <c r="AF50" s="156" t="str">
        <f>IF(AND('Mapa final'!$AD$12="Muy Alta",'Mapa final'!$AF$12="Leve"),CONCATENATE("R2C",'Mapa final'!$S$12),"")</f>
        <v/>
      </c>
      <c r="AG50" s="45" t="str">
        <f>IF(AND('Mapa final'!$AD$12="Muy Alta",'Mapa final'!$AF$12="Leve"),CONCATENATE("R2C",'Mapa final'!$S$12),"")</f>
        <v/>
      </c>
      <c r="AH50" s="46" t="str">
        <f>IF(AND('Mapa final'!$AD$12="Muy Alta",'Mapa final'!$AF$12="Catastrófico"),CONCATENATE("R2C",'Mapa final'!$S$12),"")</f>
        <v/>
      </c>
      <c r="AI50" s="158" t="str">
        <f>IF(AND('Mapa final'!$AD$12="Muy Alta",'Mapa final'!$AF$12="Catastrófico"),CONCATENATE("R2C",'Mapa final'!$S$12),"")</f>
        <v/>
      </c>
      <c r="AJ50" s="158" t="str">
        <f>IF(AND('Mapa final'!$AD$12="Muy Alta",'Mapa final'!$AF$12="Catastrófico"),CONCATENATE("R2C",'Mapa final'!$S$12),"")</f>
        <v/>
      </c>
      <c r="AK50" s="158" t="str">
        <f>IF(AND('Mapa final'!$AD$12="Muy Alta",'Mapa final'!$AF$12="Catastrófico"),CONCATENATE("R2C",'Mapa final'!$S$12),"")</f>
        <v/>
      </c>
      <c r="AL50" s="158" t="str">
        <f>IF(AND('Mapa final'!$AD$12="Muy Alta",'Mapa final'!$AF$12="Catastrófico"),CONCATENATE("R2C",'Mapa final'!$S$12),"")</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21"/>
      <c r="C51" s="321"/>
      <c r="D51" s="322"/>
      <c r="E51" s="362"/>
      <c r="F51" s="363"/>
      <c r="G51" s="363"/>
      <c r="H51" s="363"/>
      <c r="I51" s="364"/>
      <c r="J51" s="65" t="str">
        <f>IF(AND('Mapa final'!$AD$12="Baja",'Mapa final'!$AF$12="Leve"),CONCATENATE("R2C",'Mapa final'!$S$12),"")</f>
        <v/>
      </c>
      <c r="K51" s="159" t="str">
        <f>IF(AND('Mapa final'!$AD$12="Baja",'Mapa final'!$AF$12="Leve"),CONCATENATE("R2C",'Mapa final'!$S$12),"")</f>
        <v/>
      </c>
      <c r="L51" s="159" t="str">
        <f>IF(AND('Mapa final'!$AD$12="Baja",'Mapa final'!$AF$12="Leve"),CONCATENATE("R2C",'Mapa final'!$S$12),"")</f>
        <v/>
      </c>
      <c r="M51" s="159" t="str">
        <f>IF(AND('Mapa final'!$AD$12="Baja",'Mapa final'!$AF$12="Leve"),CONCATENATE("R2C",'Mapa final'!$S$12),"")</f>
        <v/>
      </c>
      <c r="N51" s="159" t="str">
        <f>IF(AND('Mapa final'!$AD$12="Baja",'Mapa final'!$AF$12="Leve"),CONCATENATE("R2C",'Mapa final'!$S$12),"")</f>
        <v/>
      </c>
      <c r="O51" s="66" t="str">
        <f>IF(AND('Mapa final'!$AD$12="Baja",'Mapa final'!$AF$12="Leve"),CONCATENATE("R2C",'Mapa final'!$S$12),"")</f>
        <v/>
      </c>
      <c r="P51" s="65" t="str">
        <f>IF(AND('Mapa final'!$AD$12="Baja",'Mapa final'!$AF$12="Leve"),CONCATENATE("R2C",'Mapa final'!$S$12),"")</f>
        <v/>
      </c>
      <c r="Q51" s="159" t="str">
        <f>IF(AND('Mapa final'!$AD$12="Baja",'Mapa final'!$AF$12="Leve"),CONCATENATE("R2C",'Mapa final'!$S$12),"")</f>
        <v/>
      </c>
      <c r="R51" s="159" t="str">
        <f>IF(AND('Mapa final'!$AD$12="Baja",'Mapa final'!$AF$12="Leve"),CONCATENATE("R2C",'Mapa final'!$S$12),"")</f>
        <v/>
      </c>
      <c r="S51" s="159" t="str">
        <f>IF(AND('Mapa final'!$AD$12="Baja",'Mapa final'!$AF$12="Leve"),CONCATENATE("R2C",'Mapa final'!$S$12),"")</f>
        <v/>
      </c>
      <c r="T51" s="159" t="str">
        <f>IF(AND('Mapa final'!$AD$12="Baja",'Mapa final'!$AF$12="Leve"),CONCATENATE("R2C",'Mapa final'!$S$12),"")</f>
        <v/>
      </c>
      <c r="U51" s="66" t="str">
        <f>IF(AND('Mapa final'!$AD$12="Baja",'Mapa final'!$AF$12="Leve"),CONCATENATE("R2C",'Mapa final'!$S$12),"")</f>
        <v/>
      </c>
      <c r="V51" s="57" t="str">
        <f>IF(AND('Mapa final'!$AD$12="Alta",'Mapa final'!$AF$12="Leve"),CONCATENATE("R2C",'Mapa final'!$S$12),"")</f>
        <v/>
      </c>
      <c r="W51" s="157" t="str">
        <f>IF(AND('Mapa final'!$AD$13="Alta",'Mapa final'!$AF$13="Leve"),CONCATENATE("R2C",'Mapa final'!$S$13),"")</f>
        <v/>
      </c>
      <c r="X51" s="157" t="str">
        <f>IF(AND('Mapa final'!$AD$12="Alta",'Mapa final'!$AF$12="Leve"),CONCATENATE("R2C",'Mapa final'!$S$12),"")</f>
        <v/>
      </c>
      <c r="Y51" s="157" t="str">
        <f>IF(AND('Mapa final'!$AD$13="Alta",'Mapa final'!$AF$13="Leve"),CONCATENATE("R2C",'Mapa final'!$S$13),"")</f>
        <v/>
      </c>
      <c r="Z51" s="157" t="str">
        <f>IF(AND('Mapa final'!$AD$12="Alta",'Mapa final'!$AF$12="Leve"),CONCATENATE("R2C",'Mapa final'!$S$12),"")</f>
        <v/>
      </c>
      <c r="AA51" s="58" t="str">
        <f>IF(AND('Mapa final'!$AD$13="Alta",'Mapa final'!$AF$13="Leve"),CONCATENATE("R2C",'Mapa final'!$S$13),"")</f>
        <v/>
      </c>
      <c r="AB51" s="44" t="str">
        <f>IF(AND('Mapa final'!$AD$12="Muy Alta",'Mapa final'!$AF$12="Leve"),CONCATENATE("R2C",'Mapa final'!$S$12),"")</f>
        <v/>
      </c>
      <c r="AC51" s="156" t="str">
        <f>IF(AND('Mapa final'!$AD$12="Muy Alta",'Mapa final'!$AF$12="Leve"),CONCATENATE("R2C",'Mapa final'!$S$12),"")</f>
        <v/>
      </c>
      <c r="AD51" s="156" t="str">
        <f>IF(AND('Mapa final'!$AD$12="Muy Alta",'Mapa final'!$AF$12="Leve"),CONCATENATE("R2C",'Mapa final'!$S$12),"")</f>
        <v/>
      </c>
      <c r="AE51" s="156" t="str">
        <f>IF(AND('Mapa final'!$AD$12="Muy Alta",'Mapa final'!$AF$12="Leve"),CONCATENATE("R2C",'Mapa final'!$S$12),"")</f>
        <v/>
      </c>
      <c r="AF51" s="156" t="str">
        <f>IF(AND('Mapa final'!$AD$12="Muy Alta",'Mapa final'!$AF$12="Leve"),CONCATENATE("R2C",'Mapa final'!$S$12),"")</f>
        <v/>
      </c>
      <c r="AG51" s="45" t="str">
        <f>IF(AND('Mapa final'!$AD$12="Muy Alta",'Mapa final'!$AF$12="Leve"),CONCATENATE("R2C",'Mapa final'!$S$12),"")</f>
        <v/>
      </c>
      <c r="AH51" s="46" t="str">
        <f>IF(AND('Mapa final'!$AD$12="Muy Alta",'Mapa final'!$AF$12="Catastrófico"),CONCATENATE("R2C",'Mapa final'!$S$12),"")</f>
        <v/>
      </c>
      <c r="AI51" s="158" t="str">
        <f>IF(AND('Mapa final'!$AD$12="Muy Alta",'Mapa final'!$AF$12="Catastrófico"),CONCATENATE("R2C",'Mapa final'!$S$12),"")</f>
        <v/>
      </c>
      <c r="AJ51" s="158" t="str">
        <f>IF(AND('Mapa final'!$AD$12="Muy Alta",'Mapa final'!$AF$12="Catastrófico"),CONCATENATE("R2C",'Mapa final'!$S$12),"")</f>
        <v/>
      </c>
      <c r="AK51" s="158" t="str">
        <f>IF(AND('Mapa final'!$AD$12="Muy Alta",'Mapa final'!$AF$12="Catastrófico"),CONCATENATE("R2C",'Mapa final'!$S$12),"")</f>
        <v/>
      </c>
      <c r="AL51" s="158" t="str">
        <f>IF(AND('Mapa final'!$AD$12="Muy Alta",'Mapa final'!$AF$12="Catastrófico"),CONCATENATE("R2C",'Mapa final'!$S$12),"")</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21"/>
      <c r="C52" s="321"/>
      <c r="D52" s="322"/>
      <c r="E52" s="362"/>
      <c r="F52" s="363"/>
      <c r="G52" s="363"/>
      <c r="H52" s="363"/>
      <c r="I52" s="364"/>
      <c r="J52" s="65" t="str">
        <f>IF(AND('Mapa final'!$AD$12="Baja",'Mapa final'!$AF$12="Leve"),CONCATENATE("R2C",'Mapa final'!$S$12),"")</f>
        <v/>
      </c>
      <c r="K52" s="159" t="str">
        <f>IF(AND('Mapa final'!$AD$12="Baja",'Mapa final'!$AF$12="Leve"),CONCATENATE("R2C",'Mapa final'!$S$12),"")</f>
        <v/>
      </c>
      <c r="L52" s="159" t="str">
        <f>IF(AND('Mapa final'!$AD$12="Baja",'Mapa final'!$AF$12="Leve"),CONCATENATE("R2C",'Mapa final'!$S$12),"")</f>
        <v/>
      </c>
      <c r="M52" s="159" t="str">
        <f>IF(AND('Mapa final'!$AD$12="Baja",'Mapa final'!$AF$12="Leve"),CONCATENATE("R2C",'Mapa final'!$S$12),"")</f>
        <v/>
      </c>
      <c r="N52" s="159" t="str">
        <f>IF(AND('Mapa final'!$AD$12="Baja",'Mapa final'!$AF$12="Leve"),CONCATENATE("R2C",'Mapa final'!$S$12),"")</f>
        <v/>
      </c>
      <c r="O52" s="66" t="str">
        <f>IF(AND('Mapa final'!$AD$12="Baja",'Mapa final'!$AF$12="Leve"),CONCATENATE("R2C",'Mapa final'!$S$12),"")</f>
        <v/>
      </c>
      <c r="P52" s="65" t="str">
        <f>IF(AND('Mapa final'!$AD$12="Baja",'Mapa final'!$AF$12="Leve"),CONCATENATE("R2C",'Mapa final'!$S$12),"")</f>
        <v/>
      </c>
      <c r="Q52" s="159" t="str">
        <f>IF(AND('Mapa final'!$AD$12="Baja",'Mapa final'!$AF$12="Leve"),CONCATENATE("R2C",'Mapa final'!$S$12),"")</f>
        <v/>
      </c>
      <c r="R52" s="159" t="str">
        <f>IF(AND('Mapa final'!$AD$12="Baja",'Mapa final'!$AF$12="Leve"),CONCATENATE("R2C",'Mapa final'!$S$12),"")</f>
        <v/>
      </c>
      <c r="S52" s="159" t="str">
        <f>IF(AND('Mapa final'!$AD$12="Baja",'Mapa final'!$AF$12="Leve"),CONCATENATE("R2C",'Mapa final'!$S$12),"")</f>
        <v/>
      </c>
      <c r="T52" s="159" t="str">
        <f>IF(AND('Mapa final'!$AD$12="Baja",'Mapa final'!$AF$12="Leve"),CONCATENATE("R2C",'Mapa final'!$S$12),"")</f>
        <v/>
      </c>
      <c r="U52" s="66" t="str">
        <f>IF(AND('Mapa final'!$AD$12="Baja",'Mapa final'!$AF$12="Leve"),CONCATENATE("R2C",'Mapa final'!$S$12),"")</f>
        <v/>
      </c>
      <c r="V52" s="57" t="str">
        <f>IF(AND('Mapa final'!$AD$12="Alta",'Mapa final'!$AF$12="Leve"),CONCATENATE("R2C",'Mapa final'!$S$12),"")</f>
        <v/>
      </c>
      <c r="W52" s="157" t="str">
        <f>IF(AND('Mapa final'!$AD$13="Alta",'Mapa final'!$AF$13="Leve"),CONCATENATE("R2C",'Mapa final'!$S$13),"")</f>
        <v/>
      </c>
      <c r="X52" s="157" t="str">
        <f>IF(AND('Mapa final'!$AD$12="Alta",'Mapa final'!$AF$12="Leve"),CONCATENATE("R2C",'Mapa final'!$S$12),"")</f>
        <v/>
      </c>
      <c r="Y52" s="157" t="str">
        <f>IF(AND('Mapa final'!$AD$13="Alta",'Mapa final'!$AF$13="Leve"),CONCATENATE("R2C",'Mapa final'!$S$13),"")</f>
        <v/>
      </c>
      <c r="Z52" s="157" t="str">
        <f>IF(AND('Mapa final'!$AD$12="Alta",'Mapa final'!$AF$12="Leve"),CONCATENATE("R2C",'Mapa final'!$S$12),"")</f>
        <v/>
      </c>
      <c r="AA52" s="58" t="str">
        <f>IF(AND('Mapa final'!$AD$13="Alta",'Mapa final'!$AF$13="Leve"),CONCATENATE("R2C",'Mapa final'!$S$13),"")</f>
        <v/>
      </c>
      <c r="AB52" s="44" t="str">
        <f>IF(AND('Mapa final'!$AD$12="Muy Alta",'Mapa final'!$AF$12="Leve"),CONCATENATE("R2C",'Mapa final'!$S$12),"")</f>
        <v/>
      </c>
      <c r="AC52" s="156" t="str">
        <f>IF(AND('Mapa final'!$AD$12="Muy Alta",'Mapa final'!$AF$12="Leve"),CONCATENATE("R2C",'Mapa final'!$S$12),"")</f>
        <v/>
      </c>
      <c r="AD52" s="156" t="str">
        <f>IF(AND('Mapa final'!$AD$12="Muy Alta",'Mapa final'!$AF$12="Leve"),CONCATENATE("R2C",'Mapa final'!$S$12),"")</f>
        <v/>
      </c>
      <c r="AE52" s="156" t="str">
        <f>IF(AND('Mapa final'!$AD$12="Muy Alta",'Mapa final'!$AF$12="Leve"),CONCATENATE("R2C",'Mapa final'!$S$12),"")</f>
        <v/>
      </c>
      <c r="AF52" s="156" t="str">
        <f>IF(AND('Mapa final'!$AD$12="Muy Alta",'Mapa final'!$AF$12="Leve"),CONCATENATE("R2C",'Mapa final'!$S$12),"")</f>
        <v/>
      </c>
      <c r="AG52" s="45" t="str">
        <f>IF(AND('Mapa final'!$AD$12="Muy Alta",'Mapa final'!$AF$12="Leve"),CONCATENATE("R2C",'Mapa final'!$S$12),"")</f>
        <v/>
      </c>
      <c r="AH52" s="46" t="str">
        <f>IF(AND('Mapa final'!$AD$12="Muy Alta",'Mapa final'!$AF$12="Catastrófico"),CONCATENATE("R2C",'Mapa final'!$S$12),"")</f>
        <v/>
      </c>
      <c r="AI52" s="158" t="str">
        <f>IF(AND('Mapa final'!$AD$12="Muy Alta",'Mapa final'!$AF$12="Catastrófico"),CONCATENATE("R2C",'Mapa final'!$S$12),"")</f>
        <v/>
      </c>
      <c r="AJ52" s="158" t="str">
        <f>IF(AND('Mapa final'!$AD$12="Muy Alta",'Mapa final'!$AF$12="Catastrófico"),CONCATENATE("R2C",'Mapa final'!$S$12),"")</f>
        <v/>
      </c>
      <c r="AK52" s="158" t="str">
        <f>IF(AND('Mapa final'!$AD$12="Muy Alta",'Mapa final'!$AF$12="Catastrófico"),CONCATENATE("R2C",'Mapa final'!$S$12),"")</f>
        <v/>
      </c>
      <c r="AL52" s="158" t="str">
        <f>IF(AND('Mapa final'!$AD$12="Muy Alta",'Mapa final'!$AF$12="Catastrófico"),CONCATENATE("R2C",'Mapa final'!$S$12),"")</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21"/>
      <c r="C53" s="321"/>
      <c r="D53" s="322"/>
      <c r="E53" s="362"/>
      <c r="F53" s="363"/>
      <c r="G53" s="363"/>
      <c r="H53" s="363"/>
      <c r="I53" s="364"/>
      <c r="J53" s="65" t="str">
        <f>IF(AND('Mapa final'!$AD$12="Baja",'Mapa final'!$AF$12="Leve"),CONCATENATE("R2C",'Mapa final'!$S$12),"")</f>
        <v/>
      </c>
      <c r="K53" s="159" t="str">
        <f>IF(AND('Mapa final'!$AD$12="Baja",'Mapa final'!$AF$12="Leve"),CONCATENATE("R2C",'Mapa final'!$S$12),"")</f>
        <v/>
      </c>
      <c r="L53" s="159" t="str">
        <f>IF(AND('Mapa final'!$AD$12="Baja",'Mapa final'!$AF$12="Leve"),CONCATENATE("R2C",'Mapa final'!$S$12),"")</f>
        <v/>
      </c>
      <c r="M53" s="159" t="str">
        <f>IF(AND('Mapa final'!$AD$12="Baja",'Mapa final'!$AF$12="Leve"),CONCATENATE("R2C",'Mapa final'!$S$12),"")</f>
        <v/>
      </c>
      <c r="N53" s="159" t="str">
        <f>IF(AND('Mapa final'!$AD$12="Baja",'Mapa final'!$AF$12="Leve"),CONCATENATE("R2C",'Mapa final'!$S$12),"")</f>
        <v/>
      </c>
      <c r="O53" s="66" t="str">
        <f>IF(AND('Mapa final'!$AD$12="Baja",'Mapa final'!$AF$12="Leve"),CONCATENATE("R2C",'Mapa final'!$S$12),"")</f>
        <v/>
      </c>
      <c r="P53" s="65" t="str">
        <f>IF(AND('Mapa final'!$AD$12="Baja",'Mapa final'!$AF$12="Leve"),CONCATENATE("R2C",'Mapa final'!$S$12),"")</f>
        <v/>
      </c>
      <c r="Q53" s="159" t="str">
        <f>IF(AND('Mapa final'!$AD$12="Baja",'Mapa final'!$AF$12="Leve"),CONCATENATE("R2C",'Mapa final'!$S$12),"")</f>
        <v/>
      </c>
      <c r="R53" s="159" t="str">
        <f>IF(AND('Mapa final'!$AD$12="Baja",'Mapa final'!$AF$12="Leve"),CONCATENATE("R2C",'Mapa final'!$S$12),"")</f>
        <v/>
      </c>
      <c r="S53" s="159" t="str">
        <f>IF(AND('Mapa final'!$AD$12="Baja",'Mapa final'!$AF$12="Leve"),CONCATENATE("R2C",'Mapa final'!$S$12),"")</f>
        <v/>
      </c>
      <c r="T53" s="159" t="str">
        <f>IF(AND('Mapa final'!$AD$12="Baja",'Mapa final'!$AF$12="Leve"),CONCATENATE("R2C",'Mapa final'!$S$12),"")</f>
        <v/>
      </c>
      <c r="U53" s="66" t="str">
        <f>IF(AND('Mapa final'!$AD$12="Baja",'Mapa final'!$AF$12="Leve"),CONCATENATE("R2C",'Mapa final'!$S$12),"")</f>
        <v/>
      </c>
      <c r="V53" s="57" t="str">
        <f>IF(AND('Mapa final'!$AD$12="Alta",'Mapa final'!$AF$12="Leve"),CONCATENATE("R2C",'Mapa final'!$S$12),"")</f>
        <v/>
      </c>
      <c r="W53" s="157" t="str">
        <f>IF(AND('Mapa final'!$AD$13="Alta",'Mapa final'!$AF$13="Leve"),CONCATENATE("R2C",'Mapa final'!$S$13),"")</f>
        <v/>
      </c>
      <c r="X53" s="157" t="str">
        <f>IF(AND('Mapa final'!$AD$12="Alta",'Mapa final'!$AF$12="Leve"),CONCATENATE("R2C",'Mapa final'!$S$12),"")</f>
        <v/>
      </c>
      <c r="Y53" s="157" t="str">
        <f>IF(AND('Mapa final'!$AD$13="Alta",'Mapa final'!$AF$13="Leve"),CONCATENATE("R2C",'Mapa final'!$S$13),"")</f>
        <v/>
      </c>
      <c r="Z53" s="157" t="str">
        <f>IF(AND('Mapa final'!$AD$12="Alta",'Mapa final'!$AF$12="Leve"),CONCATENATE("R2C",'Mapa final'!$S$12),"")</f>
        <v/>
      </c>
      <c r="AA53" s="58" t="str">
        <f>IF(AND('Mapa final'!$AD$13="Alta",'Mapa final'!$AF$13="Leve"),CONCATENATE("R2C",'Mapa final'!$S$13),"")</f>
        <v/>
      </c>
      <c r="AB53" s="44" t="str">
        <f>IF(AND('Mapa final'!$AD$12="Muy Alta",'Mapa final'!$AF$12="Leve"),CONCATENATE("R2C",'Mapa final'!$S$12),"")</f>
        <v/>
      </c>
      <c r="AC53" s="156" t="str">
        <f>IF(AND('Mapa final'!$AD$12="Muy Alta",'Mapa final'!$AF$12="Leve"),CONCATENATE("R2C",'Mapa final'!$S$12),"")</f>
        <v/>
      </c>
      <c r="AD53" s="156" t="str">
        <f>IF(AND('Mapa final'!$AD$12="Muy Alta",'Mapa final'!$AF$12="Leve"),CONCATENATE("R2C",'Mapa final'!$S$12),"")</f>
        <v/>
      </c>
      <c r="AE53" s="156" t="str">
        <f>IF(AND('Mapa final'!$AD$12="Muy Alta",'Mapa final'!$AF$12="Leve"),CONCATENATE("R2C",'Mapa final'!$S$12),"")</f>
        <v/>
      </c>
      <c r="AF53" s="156" t="str">
        <f>IF(AND('Mapa final'!$AD$12="Muy Alta",'Mapa final'!$AF$12="Leve"),CONCATENATE("R2C",'Mapa final'!$S$12),"")</f>
        <v/>
      </c>
      <c r="AG53" s="45" t="str">
        <f>IF(AND('Mapa final'!$AD$12="Muy Alta",'Mapa final'!$AF$12="Leve"),CONCATENATE("R2C",'Mapa final'!$S$12),"")</f>
        <v/>
      </c>
      <c r="AH53" s="46" t="str">
        <f>IF(AND('Mapa final'!$AD$12="Muy Alta",'Mapa final'!$AF$12="Catastrófico"),CONCATENATE("R2C",'Mapa final'!$S$12),"")</f>
        <v/>
      </c>
      <c r="AI53" s="158" t="str">
        <f>IF(AND('Mapa final'!$AD$12="Muy Alta",'Mapa final'!$AF$12="Catastrófico"),CONCATENATE("R2C",'Mapa final'!$S$12),"")</f>
        <v/>
      </c>
      <c r="AJ53" s="158" t="str">
        <f>IF(AND('Mapa final'!$AD$12="Muy Alta",'Mapa final'!$AF$12="Catastrófico"),CONCATENATE("R2C",'Mapa final'!$S$12),"")</f>
        <v/>
      </c>
      <c r="AK53" s="158" t="str">
        <f>IF(AND('Mapa final'!$AD$12="Muy Alta",'Mapa final'!$AF$12="Catastrófico"),CONCATENATE("R2C",'Mapa final'!$S$12),"")</f>
        <v/>
      </c>
      <c r="AL53" s="158" t="str">
        <f>IF(AND('Mapa final'!$AD$12="Muy Alta",'Mapa final'!$AF$12="Catastrófico"),CONCATENATE("R2C",'Mapa final'!$S$12),"")</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21"/>
      <c r="C54" s="321"/>
      <c r="D54" s="322"/>
      <c r="E54" s="362"/>
      <c r="F54" s="363"/>
      <c r="G54" s="363"/>
      <c r="H54" s="363"/>
      <c r="I54" s="364"/>
      <c r="J54" s="65" t="str">
        <f>IF(AND('Mapa final'!$AD$12="Baja",'Mapa final'!$AF$12="Leve"),CONCATENATE("R2C",'Mapa final'!$S$12),"")</f>
        <v/>
      </c>
      <c r="K54" s="159" t="str">
        <f>IF(AND('Mapa final'!$AD$12="Baja",'Mapa final'!$AF$12="Leve"),CONCATENATE("R2C",'Mapa final'!$S$12),"")</f>
        <v/>
      </c>
      <c r="L54" s="159" t="str">
        <f>IF(AND('Mapa final'!$AD$12="Baja",'Mapa final'!$AF$12="Leve"),CONCATENATE("R2C",'Mapa final'!$S$12),"")</f>
        <v/>
      </c>
      <c r="M54" s="159" t="str">
        <f>IF(AND('Mapa final'!$AD$12="Baja",'Mapa final'!$AF$12="Leve"),CONCATENATE("R2C",'Mapa final'!$S$12),"")</f>
        <v/>
      </c>
      <c r="N54" s="159" t="str">
        <f>IF(AND('Mapa final'!$AD$12="Baja",'Mapa final'!$AF$12="Leve"),CONCATENATE("R2C",'Mapa final'!$S$12),"")</f>
        <v/>
      </c>
      <c r="O54" s="66" t="str">
        <f>IF(AND('Mapa final'!$AD$12="Baja",'Mapa final'!$AF$12="Leve"),CONCATENATE("R2C",'Mapa final'!$S$12),"")</f>
        <v/>
      </c>
      <c r="P54" s="65" t="str">
        <f>IF(AND('Mapa final'!$AD$12="Baja",'Mapa final'!$AF$12="Leve"),CONCATENATE("R2C",'Mapa final'!$S$12),"")</f>
        <v/>
      </c>
      <c r="Q54" s="159" t="str">
        <f>IF(AND('Mapa final'!$AD$12="Baja",'Mapa final'!$AF$12="Leve"),CONCATENATE("R2C",'Mapa final'!$S$12),"")</f>
        <v/>
      </c>
      <c r="R54" s="159" t="str">
        <f>IF(AND('Mapa final'!$AD$12="Baja",'Mapa final'!$AF$12="Leve"),CONCATENATE("R2C",'Mapa final'!$S$12),"")</f>
        <v/>
      </c>
      <c r="S54" s="159" t="str">
        <f>IF(AND('Mapa final'!$AD$12="Baja",'Mapa final'!$AF$12="Leve"),CONCATENATE("R2C",'Mapa final'!$S$12),"")</f>
        <v/>
      </c>
      <c r="T54" s="159" t="str">
        <f>IF(AND('Mapa final'!$AD$12="Baja",'Mapa final'!$AF$12="Leve"),CONCATENATE("R2C",'Mapa final'!$S$12),"")</f>
        <v/>
      </c>
      <c r="U54" s="66" t="str">
        <f>IF(AND('Mapa final'!$AD$12="Baja",'Mapa final'!$AF$12="Leve"),CONCATENATE("R2C",'Mapa final'!$S$12),"")</f>
        <v/>
      </c>
      <c r="V54" s="57" t="str">
        <f>IF(AND('Mapa final'!$AD$12="Alta",'Mapa final'!$AF$12="Leve"),CONCATENATE("R2C",'Mapa final'!$S$12),"")</f>
        <v/>
      </c>
      <c r="W54" s="157" t="str">
        <f>IF(AND('Mapa final'!$AD$13="Alta",'Mapa final'!$AF$13="Leve"),CONCATENATE("R2C",'Mapa final'!$S$13),"")</f>
        <v/>
      </c>
      <c r="X54" s="157" t="str">
        <f>IF(AND('Mapa final'!$AD$12="Alta",'Mapa final'!$AF$12="Leve"),CONCATENATE("R2C",'Mapa final'!$S$12),"")</f>
        <v/>
      </c>
      <c r="Y54" s="157" t="str">
        <f>IF(AND('Mapa final'!$AD$13="Alta",'Mapa final'!$AF$13="Leve"),CONCATENATE("R2C",'Mapa final'!$S$13),"")</f>
        <v/>
      </c>
      <c r="Z54" s="157" t="str">
        <f>IF(AND('Mapa final'!$AD$12="Alta",'Mapa final'!$AF$12="Leve"),CONCATENATE("R2C",'Mapa final'!$S$12),"")</f>
        <v/>
      </c>
      <c r="AA54" s="58" t="str">
        <f>IF(AND('Mapa final'!$AD$13="Alta",'Mapa final'!$AF$13="Leve"),CONCATENATE("R2C",'Mapa final'!$S$13),"")</f>
        <v/>
      </c>
      <c r="AB54" s="44" t="str">
        <f>IF(AND('Mapa final'!$AD$12="Muy Alta",'Mapa final'!$AF$12="Leve"),CONCATENATE("R2C",'Mapa final'!$S$12),"")</f>
        <v/>
      </c>
      <c r="AC54" s="156" t="str">
        <f>IF(AND('Mapa final'!$AD$12="Muy Alta",'Mapa final'!$AF$12="Leve"),CONCATENATE("R2C",'Mapa final'!$S$12),"")</f>
        <v/>
      </c>
      <c r="AD54" s="156" t="str">
        <f>IF(AND('Mapa final'!$AD$12="Muy Alta",'Mapa final'!$AF$12="Leve"),CONCATENATE("R2C",'Mapa final'!$S$12),"")</f>
        <v/>
      </c>
      <c r="AE54" s="156" t="str">
        <f>IF(AND('Mapa final'!$AD$12="Muy Alta",'Mapa final'!$AF$12="Leve"),CONCATENATE("R2C",'Mapa final'!$S$12),"")</f>
        <v/>
      </c>
      <c r="AF54" s="156" t="str">
        <f>IF(AND('Mapa final'!$AD$12="Muy Alta",'Mapa final'!$AF$12="Leve"),CONCATENATE("R2C",'Mapa final'!$S$12),"")</f>
        <v/>
      </c>
      <c r="AG54" s="45" t="str">
        <f>IF(AND('Mapa final'!$AD$12="Muy Alta",'Mapa final'!$AF$12="Leve"),CONCATENATE("R2C",'Mapa final'!$S$12),"")</f>
        <v/>
      </c>
      <c r="AH54" s="46" t="str">
        <f>IF(AND('Mapa final'!$AD$12="Muy Alta",'Mapa final'!$AF$12="Catastrófico"),CONCATENATE("R2C",'Mapa final'!$S$12),"")</f>
        <v/>
      </c>
      <c r="AI54" s="158" t="str">
        <f>IF(AND('Mapa final'!$AD$12="Muy Alta",'Mapa final'!$AF$12="Catastrófico"),CONCATENATE("R2C",'Mapa final'!$S$12),"")</f>
        <v/>
      </c>
      <c r="AJ54" s="158" t="str">
        <f>IF(AND('Mapa final'!$AD$12="Muy Alta",'Mapa final'!$AF$12="Catastrófico"),CONCATENATE("R2C",'Mapa final'!$S$12),"")</f>
        <v/>
      </c>
      <c r="AK54" s="158" t="str">
        <f>IF(AND('Mapa final'!$AD$12="Muy Alta",'Mapa final'!$AF$12="Catastrófico"),CONCATENATE("R2C",'Mapa final'!$S$12),"")</f>
        <v/>
      </c>
      <c r="AL54" s="158" t="str">
        <f>IF(AND('Mapa final'!$AD$12="Muy Alta",'Mapa final'!$AF$12="Catastrófico"),CONCATENATE("R2C",'Mapa final'!$S$12),"")</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21"/>
      <c r="C55" s="321"/>
      <c r="D55" s="322"/>
      <c r="E55" s="365"/>
      <c r="F55" s="366"/>
      <c r="G55" s="366"/>
      <c r="H55" s="366"/>
      <c r="I55" s="367"/>
      <c r="J55" s="67" t="str">
        <f>IF(AND('Mapa final'!$AD$12="Baja",'Mapa final'!$AF$12="Leve"),CONCATENATE("R2C",'Mapa final'!$S$12),"")</f>
        <v/>
      </c>
      <c r="K55" s="68" t="str">
        <f>IF(AND('Mapa final'!$AD$12="Baja",'Mapa final'!$AF$12="Leve"),CONCATENATE("R2C",'Mapa final'!$S$12),"")</f>
        <v/>
      </c>
      <c r="L55" s="68" t="str">
        <f>IF(AND('Mapa final'!$AD$12="Baja",'Mapa final'!$AF$12="Leve"),CONCATENATE("R2C",'Mapa final'!$S$12),"")</f>
        <v/>
      </c>
      <c r="M55" s="68" t="str">
        <f>IF(AND('Mapa final'!$AD$12="Baja",'Mapa final'!$AF$12="Leve"),CONCATENATE("R2C",'Mapa final'!$S$12),"")</f>
        <v/>
      </c>
      <c r="N55" s="68" t="str">
        <f>IF(AND('Mapa final'!$AD$12="Baja",'Mapa final'!$AF$12="Leve"),CONCATENATE("R2C",'Mapa final'!$S$12),"")</f>
        <v/>
      </c>
      <c r="O55" s="69" t="str">
        <f>IF(AND('Mapa final'!$AD$12="Baja",'Mapa final'!$AF$12="Leve"),CONCATENATE("R2C",'Mapa final'!$S$12),"")</f>
        <v/>
      </c>
      <c r="P55" s="67" t="str">
        <f>IF(AND('Mapa final'!$AD$12="Baja",'Mapa final'!$AF$12="Leve"),CONCATENATE("R2C",'Mapa final'!$S$12),"")</f>
        <v/>
      </c>
      <c r="Q55" s="68" t="str">
        <f>IF(AND('Mapa final'!$AD$12="Baja",'Mapa final'!$AF$12="Leve"),CONCATENATE("R2C",'Mapa final'!$S$12),"")</f>
        <v/>
      </c>
      <c r="R55" s="68" t="str">
        <f>IF(AND('Mapa final'!$AD$12="Baja",'Mapa final'!$AF$12="Leve"),CONCATENATE("R2C",'Mapa final'!$S$12),"")</f>
        <v/>
      </c>
      <c r="S55" s="68" t="str">
        <f>IF(AND('Mapa final'!$AD$12="Baja",'Mapa final'!$AF$12="Leve"),CONCATENATE("R2C",'Mapa final'!$S$12),"")</f>
        <v/>
      </c>
      <c r="T55" s="68" t="str">
        <f>IF(AND('Mapa final'!$AD$12="Baja",'Mapa final'!$AF$12="Leve"),CONCATENATE("R2C",'Mapa final'!$S$12),"")</f>
        <v/>
      </c>
      <c r="U55" s="69" t="str">
        <f>IF(AND('Mapa final'!$AD$12="Baja",'Mapa final'!$AF$12="Leve"),CONCATENATE("R2C",'Mapa final'!$S$12),"")</f>
        <v/>
      </c>
      <c r="V55" s="59" t="str">
        <f>IF(AND('Mapa final'!$AD$12="Alta",'Mapa final'!$AF$12="Leve"),CONCATENATE("R2C",'Mapa final'!$S$12),"")</f>
        <v/>
      </c>
      <c r="W55" s="60" t="str">
        <f>IF(AND('Mapa final'!$AD$13="Alta",'Mapa final'!$AF$13="Leve"),CONCATENATE("R2C",'Mapa final'!$S$13),"")</f>
        <v/>
      </c>
      <c r="X55" s="60" t="str">
        <f>IF(AND('Mapa final'!$AD$12="Alta",'Mapa final'!$AF$12="Leve"),CONCATENATE("R2C",'Mapa final'!$S$12),"")</f>
        <v/>
      </c>
      <c r="Y55" s="60" t="str">
        <f>IF(AND('Mapa final'!$AD$13="Alta",'Mapa final'!$AF$13="Leve"),CONCATENATE("R2C",'Mapa final'!$S$13),"")</f>
        <v/>
      </c>
      <c r="Z55" s="60" t="str">
        <f>IF(AND('Mapa final'!$AD$12="Alta",'Mapa final'!$AF$12="Leve"),CONCATENATE("R2C",'Mapa final'!$S$12),"")</f>
        <v/>
      </c>
      <c r="AA55" s="61" t="str">
        <f>IF(AND('Mapa final'!$AD$13="Alta",'Mapa final'!$AF$13="Leve"),CONCATENATE("R2C",'Mapa final'!$S$13),"")</f>
        <v/>
      </c>
      <c r="AB55" s="48" t="str">
        <f>IF(AND('Mapa final'!$AD$12="Muy Alta",'Mapa final'!$AF$12="Leve"),CONCATENATE("R2C",'Mapa final'!$S$12),"")</f>
        <v/>
      </c>
      <c r="AC55" s="49" t="str">
        <f>IF(AND('Mapa final'!$AD$12="Muy Alta",'Mapa final'!$AF$12="Leve"),CONCATENATE("R2C",'Mapa final'!$S$12),"")</f>
        <v/>
      </c>
      <c r="AD55" s="49" t="str">
        <f>IF(AND('Mapa final'!$AD$12="Muy Alta",'Mapa final'!$AF$12="Leve"),CONCATENATE("R2C",'Mapa final'!$S$12),"")</f>
        <v/>
      </c>
      <c r="AE55" s="49" t="str">
        <f>IF(AND('Mapa final'!$AD$12="Muy Alta",'Mapa final'!$AF$12="Leve"),CONCATENATE("R2C",'Mapa final'!$S$12),"")</f>
        <v/>
      </c>
      <c r="AF55" s="49" t="str">
        <f>IF(AND('Mapa final'!$AD$12="Muy Alta",'Mapa final'!$AF$12="Leve"),CONCATENATE("R2C",'Mapa final'!$S$12),"")</f>
        <v/>
      </c>
      <c r="AG55" s="50" t="str">
        <f>IF(AND('Mapa final'!$AD$12="Muy Alta",'Mapa final'!$AF$12="Leve"),CONCATENATE("R2C",'Mapa final'!$S$12),"")</f>
        <v/>
      </c>
      <c r="AH55" s="51" t="str">
        <f>IF(AND('Mapa final'!$AD$12="Muy Alta",'Mapa final'!$AF$12="Catastrófico"),CONCATENATE("R2C",'Mapa final'!$S$12),"")</f>
        <v/>
      </c>
      <c r="AI55" s="52" t="str">
        <f>IF(AND('Mapa final'!$AD$12="Muy Alta",'Mapa final'!$AF$12="Catastrófico"),CONCATENATE("R2C",'Mapa final'!$S$12),"")</f>
        <v/>
      </c>
      <c r="AJ55" s="52" t="str">
        <f>IF(AND('Mapa final'!$AD$12="Muy Alta",'Mapa final'!$AF$12="Catastrófico"),CONCATENATE("R2C",'Mapa final'!$S$12),"")</f>
        <v/>
      </c>
      <c r="AK55" s="52" t="str">
        <f>IF(AND('Mapa final'!$AD$12="Muy Alta",'Mapa final'!$AF$12="Catastrófico"),CONCATENATE("R2C",'Mapa final'!$S$12),"")</f>
        <v/>
      </c>
      <c r="AL55" s="52" t="str">
        <f>IF(AND('Mapa final'!$AD$12="Muy Alta",'Mapa final'!$AF$12="Catastrófico"),CONCATENATE("R2C",'Mapa final'!$S$12),"")</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59" t="s">
        <v>111</v>
      </c>
      <c r="K56" s="360"/>
      <c r="L56" s="360"/>
      <c r="M56" s="360"/>
      <c r="N56" s="360"/>
      <c r="O56" s="361"/>
      <c r="P56" s="359" t="s">
        <v>110</v>
      </c>
      <c r="Q56" s="360"/>
      <c r="R56" s="360"/>
      <c r="S56" s="360"/>
      <c r="T56" s="360"/>
      <c r="U56" s="361"/>
      <c r="V56" s="359" t="s">
        <v>109</v>
      </c>
      <c r="W56" s="360"/>
      <c r="X56" s="360"/>
      <c r="Y56" s="360"/>
      <c r="Z56" s="360"/>
      <c r="AA56" s="361"/>
      <c r="AB56" s="359" t="s">
        <v>108</v>
      </c>
      <c r="AC56" s="368"/>
      <c r="AD56" s="360"/>
      <c r="AE56" s="360"/>
      <c r="AF56" s="360"/>
      <c r="AG56" s="361"/>
      <c r="AH56" s="359" t="s">
        <v>107</v>
      </c>
      <c r="AI56" s="360"/>
      <c r="AJ56" s="360"/>
      <c r="AK56" s="360"/>
      <c r="AL56" s="360"/>
      <c r="AM56" s="361"/>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62"/>
      <c r="K57" s="363"/>
      <c r="L57" s="363"/>
      <c r="M57" s="363"/>
      <c r="N57" s="363"/>
      <c r="O57" s="364"/>
      <c r="P57" s="362"/>
      <c r="Q57" s="363"/>
      <c r="R57" s="363"/>
      <c r="S57" s="363"/>
      <c r="T57" s="363"/>
      <c r="U57" s="364"/>
      <c r="V57" s="362"/>
      <c r="W57" s="363"/>
      <c r="X57" s="363"/>
      <c r="Y57" s="363"/>
      <c r="Z57" s="363"/>
      <c r="AA57" s="364"/>
      <c r="AB57" s="362"/>
      <c r="AC57" s="363"/>
      <c r="AD57" s="363"/>
      <c r="AE57" s="363"/>
      <c r="AF57" s="363"/>
      <c r="AG57" s="364"/>
      <c r="AH57" s="362"/>
      <c r="AI57" s="363"/>
      <c r="AJ57" s="363"/>
      <c r="AK57" s="363"/>
      <c r="AL57" s="363"/>
      <c r="AM57" s="364"/>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62"/>
      <c r="K58" s="363"/>
      <c r="L58" s="363"/>
      <c r="M58" s="363"/>
      <c r="N58" s="363"/>
      <c r="O58" s="364"/>
      <c r="P58" s="362"/>
      <c r="Q58" s="363"/>
      <c r="R58" s="363"/>
      <c r="S58" s="363"/>
      <c r="T58" s="363"/>
      <c r="U58" s="364"/>
      <c r="V58" s="362"/>
      <c r="W58" s="363"/>
      <c r="X58" s="363"/>
      <c r="Y58" s="363"/>
      <c r="Z58" s="363"/>
      <c r="AA58" s="364"/>
      <c r="AB58" s="362"/>
      <c r="AC58" s="363"/>
      <c r="AD58" s="363"/>
      <c r="AE58" s="363"/>
      <c r="AF58" s="363"/>
      <c r="AG58" s="364"/>
      <c r="AH58" s="362"/>
      <c r="AI58" s="363"/>
      <c r="AJ58" s="363"/>
      <c r="AK58" s="363"/>
      <c r="AL58" s="363"/>
      <c r="AM58" s="364"/>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62"/>
      <c r="K59" s="363"/>
      <c r="L59" s="363"/>
      <c r="M59" s="363"/>
      <c r="N59" s="363"/>
      <c r="O59" s="364"/>
      <c r="P59" s="362"/>
      <c r="Q59" s="363"/>
      <c r="R59" s="363"/>
      <c r="S59" s="363"/>
      <c r="T59" s="363"/>
      <c r="U59" s="364"/>
      <c r="V59" s="362"/>
      <c r="W59" s="363"/>
      <c r="X59" s="363"/>
      <c r="Y59" s="363"/>
      <c r="Z59" s="363"/>
      <c r="AA59" s="364"/>
      <c r="AB59" s="362"/>
      <c r="AC59" s="363"/>
      <c r="AD59" s="363"/>
      <c r="AE59" s="363"/>
      <c r="AF59" s="363"/>
      <c r="AG59" s="364"/>
      <c r="AH59" s="362"/>
      <c r="AI59" s="363"/>
      <c r="AJ59" s="363"/>
      <c r="AK59" s="363"/>
      <c r="AL59" s="363"/>
      <c r="AM59" s="364"/>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62"/>
      <c r="K60" s="363"/>
      <c r="L60" s="363"/>
      <c r="M60" s="363"/>
      <c r="N60" s="363"/>
      <c r="O60" s="364"/>
      <c r="P60" s="362"/>
      <c r="Q60" s="363"/>
      <c r="R60" s="363"/>
      <c r="S60" s="363"/>
      <c r="T60" s="363"/>
      <c r="U60" s="364"/>
      <c r="V60" s="362"/>
      <c r="W60" s="363"/>
      <c r="X60" s="363"/>
      <c r="Y60" s="363"/>
      <c r="Z60" s="363"/>
      <c r="AA60" s="364"/>
      <c r="AB60" s="362"/>
      <c r="AC60" s="363"/>
      <c r="AD60" s="363"/>
      <c r="AE60" s="363"/>
      <c r="AF60" s="363"/>
      <c r="AG60" s="364"/>
      <c r="AH60" s="362"/>
      <c r="AI60" s="363"/>
      <c r="AJ60" s="363"/>
      <c r="AK60" s="363"/>
      <c r="AL60" s="363"/>
      <c r="AM60" s="364"/>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65"/>
      <c r="K61" s="366"/>
      <c r="L61" s="366"/>
      <c r="M61" s="366"/>
      <c r="N61" s="366"/>
      <c r="O61" s="367"/>
      <c r="P61" s="365"/>
      <c r="Q61" s="366"/>
      <c r="R61" s="366"/>
      <c r="S61" s="366"/>
      <c r="T61" s="366"/>
      <c r="U61" s="367"/>
      <c r="V61" s="365"/>
      <c r="W61" s="366"/>
      <c r="X61" s="366"/>
      <c r="Y61" s="366"/>
      <c r="Z61" s="366"/>
      <c r="AA61" s="367"/>
      <c r="AB61" s="365"/>
      <c r="AC61" s="366"/>
      <c r="AD61" s="366"/>
      <c r="AE61" s="366"/>
      <c r="AF61" s="366"/>
      <c r="AG61" s="367"/>
      <c r="AH61" s="365"/>
      <c r="AI61" s="366"/>
      <c r="AJ61" s="366"/>
      <c r="AK61" s="366"/>
      <c r="AL61" s="366"/>
      <c r="AM61" s="367"/>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408" t="s">
        <v>54</v>
      </c>
      <c r="C1" s="408"/>
      <c r="D1" s="408"/>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5" sqref="D5"/>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09" t="s">
        <v>62</v>
      </c>
      <c r="C1" s="409"/>
      <c r="D1" s="409"/>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10" t="s">
        <v>77</v>
      </c>
      <c r="C1" s="411"/>
      <c r="D1" s="411"/>
      <c r="E1" s="411"/>
      <c r="F1" s="412"/>
    </row>
    <row r="2" spans="2:6" ht="16.5" thickBot="1" x14ac:dyDescent="0.3">
      <c r="B2" s="76"/>
      <c r="C2" s="76"/>
      <c r="D2" s="76"/>
      <c r="E2" s="76"/>
      <c r="F2" s="76"/>
    </row>
    <row r="3" spans="2:6" ht="16.5" thickBot="1" x14ac:dyDescent="0.25">
      <c r="B3" s="414" t="s">
        <v>63</v>
      </c>
      <c r="C3" s="415"/>
      <c r="D3" s="415"/>
      <c r="E3" s="88" t="s">
        <v>64</v>
      </c>
      <c r="F3" s="89" t="s">
        <v>65</v>
      </c>
    </row>
    <row r="4" spans="2:6" ht="31.5" x14ac:dyDescent="0.2">
      <c r="B4" s="416" t="s">
        <v>66</v>
      </c>
      <c r="C4" s="418" t="s">
        <v>13</v>
      </c>
      <c r="D4" s="77" t="s">
        <v>14</v>
      </c>
      <c r="E4" s="78" t="s">
        <v>67</v>
      </c>
      <c r="F4" s="79">
        <v>0.25</v>
      </c>
    </row>
    <row r="5" spans="2:6" ht="47.25" x14ac:dyDescent="0.2">
      <c r="B5" s="417"/>
      <c r="C5" s="419"/>
      <c r="D5" s="80" t="s">
        <v>15</v>
      </c>
      <c r="E5" s="81" t="s">
        <v>68</v>
      </c>
      <c r="F5" s="82">
        <v>0.15</v>
      </c>
    </row>
    <row r="6" spans="2:6" ht="47.25" x14ac:dyDescent="0.2">
      <c r="B6" s="417"/>
      <c r="C6" s="419"/>
      <c r="D6" s="80" t="s">
        <v>16</v>
      </c>
      <c r="E6" s="81" t="s">
        <v>69</v>
      </c>
      <c r="F6" s="82">
        <v>0.1</v>
      </c>
    </row>
    <row r="7" spans="2:6" ht="63" x14ac:dyDescent="0.2">
      <c r="B7" s="417"/>
      <c r="C7" s="419" t="s">
        <v>17</v>
      </c>
      <c r="D7" s="80" t="s">
        <v>10</v>
      </c>
      <c r="E7" s="81" t="s">
        <v>70</v>
      </c>
      <c r="F7" s="82">
        <v>0.25</v>
      </c>
    </row>
    <row r="8" spans="2:6" ht="31.5" x14ac:dyDescent="0.2">
      <c r="B8" s="417"/>
      <c r="C8" s="419"/>
      <c r="D8" s="80" t="s">
        <v>9</v>
      </c>
      <c r="E8" s="81" t="s">
        <v>71</v>
      </c>
      <c r="F8" s="82">
        <v>0.15</v>
      </c>
    </row>
    <row r="9" spans="2:6" ht="47.25" x14ac:dyDescent="0.2">
      <c r="B9" s="417" t="s">
        <v>159</v>
      </c>
      <c r="C9" s="419" t="s">
        <v>18</v>
      </c>
      <c r="D9" s="80" t="s">
        <v>19</v>
      </c>
      <c r="E9" s="81" t="s">
        <v>72</v>
      </c>
      <c r="F9" s="83" t="s">
        <v>73</v>
      </c>
    </row>
    <row r="10" spans="2:6" ht="63" x14ac:dyDescent="0.2">
      <c r="B10" s="417"/>
      <c r="C10" s="419"/>
      <c r="D10" s="80" t="s">
        <v>20</v>
      </c>
      <c r="E10" s="81" t="s">
        <v>74</v>
      </c>
      <c r="F10" s="83" t="s">
        <v>73</v>
      </c>
    </row>
    <row r="11" spans="2:6" ht="47.25" x14ac:dyDescent="0.2">
      <c r="B11" s="417"/>
      <c r="C11" s="419" t="s">
        <v>21</v>
      </c>
      <c r="D11" s="80" t="s">
        <v>22</v>
      </c>
      <c r="E11" s="81" t="s">
        <v>75</v>
      </c>
      <c r="F11" s="83" t="s">
        <v>73</v>
      </c>
    </row>
    <row r="12" spans="2:6" ht="47.25" x14ac:dyDescent="0.2">
      <c r="B12" s="417"/>
      <c r="C12" s="419"/>
      <c r="D12" s="80" t="s">
        <v>23</v>
      </c>
      <c r="E12" s="81" t="s">
        <v>76</v>
      </c>
      <c r="F12" s="83" t="s">
        <v>73</v>
      </c>
    </row>
    <row r="13" spans="2:6" ht="31.5" x14ac:dyDescent="0.2">
      <c r="B13" s="417"/>
      <c r="C13" s="419" t="s">
        <v>24</v>
      </c>
      <c r="D13" s="80" t="s">
        <v>118</v>
      </c>
      <c r="E13" s="81" t="s">
        <v>121</v>
      </c>
      <c r="F13" s="83" t="s">
        <v>73</v>
      </c>
    </row>
    <row r="14" spans="2:6" ht="32.25" thickBot="1" x14ac:dyDescent="0.25">
      <c r="B14" s="420"/>
      <c r="C14" s="421"/>
      <c r="D14" s="84" t="s">
        <v>119</v>
      </c>
      <c r="E14" s="85" t="s">
        <v>120</v>
      </c>
      <c r="F14" s="86" t="s">
        <v>73</v>
      </c>
    </row>
    <row r="15" spans="2:6" ht="49.5" customHeight="1" x14ac:dyDescent="0.2">
      <c r="B15" s="413" t="s">
        <v>156</v>
      </c>
      <c r="C15" s="413"/>
      <c r="D15" s="413"/>
      <c r="E15" s="413"/>
      <c r="F15" s="413"/>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2024-01-31T16:58:34Z</dcterms:modified>
</cp:coreProperties>
</file>