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cinterno\OneDrive - Escuela Tecnologica Instituto Tecnico Central\CI DIANA\2024\OCI\"/>
    </mc:Choice>
  </mc:AlternateContent>
  <bookViews>
    <workbookView xWindow="-120" yWindow="-120" windowWidth="20730" windowHeight="11040" tabRatio="882" activeTab="1"/>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 r:id="rId12"/>
  </externalReferences>
  <calcPr calcId="162913"/>
  <pivotCaches>
    <pivotCache cacheId="0"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1" l="1"/>
  <c r="P17" i="1" s="1"/>
  <c r="O15" i="1"/>
  <c r="P15" i="1" s="1"/>
  <c r="L17" i="1"/>
  <c r="M17" i="1" s="1"/>
  <c r="AC17" i="1" s="1"/>
  <c r="L15" i="1"/>
  <c r="Y16" i="1"/>
  <c r="AF12" i="1"/>
  <c r="AF13" i="1"/>
  <c r="AF14" i="1"/>
  <c r="AH14" i="1" s="1"/>
  <c r="AC14" i="1"/>
  <c r="AE14" i="1" s="1"/>
  <c r="Y17" i="1"/>
  <c r="Y12" i="1"/>
  <c r="Y13" i="1"/>
  <c r="AC13" i="1" s="1"/>
  <c r="AE13" i="1" s="1"/>
  <c r="Y14" i="1"/>
  <c r="Y15" i="1"/>
  <c r="L12" i="1"/>
  <c r="AH13" i="1" l="1"/>
  <c r="R38" i="19"/>
  <c r="Y38" i="19"/>
  <c r="U39" i="19"/>
  <c r="Q40" i="19"/>
  <c r="S44" i="19"/>
  <c r="AA44" i="19"/>
  <c r="W45" i="19"/>
  <c r="Y26" i="19"/>
  <c r="AA27" i="19"/>
  <c r="W29" i="19"/>
  <c r="Y30" i="19"/>
  <c r="AA31" i="19"/>
  <c r="W33" i="19"/>
  <c r="Y34" i="19"/>
  <c r="AA35" i="19"/>
  <c r="Q26" i="19"/>
  <c r="M27" i="19"/>
  <c r="U27" i="19"/>
  <c r="Q28" i="19"/>
  <c r="M29" i="19"/>
  <c r="U29" i="19"/>
  <c r="Q30" i="19"/>
  <c r="M31" i="19"/>
  <c r="U31" i="19"/>
  <c r="Q32" i="19"/>
  <c r="M33" i="19"/>
  <c r="U33" i="19"/>
  <c r="Q34" i="19"/>
  <c r="M35" i="19"/>
  <c r="U35" i="19"/>
  <c r="Q17" i="19"/>
  <c r="S18" i="19"/>
  <c r="U19" i="19"/>
  <c r="Q21" i="19"/>
  <c r="S22" i="19"/>
  <c r="U23" i="19"/>
  <c r="Q25" i="19"/>
  <c r="M18" i="19"/>
  <c r="O19" i="19"/>
  <c r="K21" i="19"/>
  <c r="M22" i="19"/>
  <c r="O23" i="19"/>
  <c r="K25" i="19"/>
  <c r="M16" i="19"/>
  <c r="AA46" i="19"/>
  <c r="W48" i="19"/>
  <c r="Y49" i="19"/>
  <c r="AA50" i="19"/>
  <c r="W52" i="19"/>
  <c r="Y53" i="19"/>
  <c r="AA54" i="19"/>
  <c r="Q36" i="19"/>
  <c r="Y36" i="19"/>
  <c r="U37" i="19"/>
  <c r="Q38" i="19"/>
  <c r="AA40" i="19"/>
  <c r="W41" i="19"/>
  <c r="S42" i="19"/>
  <c r="AA42" i="19"/>
  <c r="W43" i="19"/>
  <c r="S38" i="19"/>
  <c r="AA38" i="19"/>
  <c r="W39" i="19"/>
  <c r="U44" i="19"/>
  <c r="Q45" i="19"/>
  <c r="Y45" i="19"/>
  <c r="AA26" i="19"/>
  <c r="W28" i="19"/>
  <c r="Y29" i="19"/>
  <c r="AA30" i="19"/>
  <c r="W32" i="19"/>
  <c r="Y33" i="19"/>
  <c r="AA34" i="19"/>
  <c r="K26" i="19"/>
  <c r="S26" i="19"/>
  <c r="O27" i="19"/>
  <c r="K28" i="19"/>
  <c r="S28" i="19"/>
  <c r="O29" i="19"/>
  <c r="K30" i="19"/>
  <c r="S30" i="19"/>
  <c r="O31" i="19"/>
  <c r="K32" i="19"/>
  <c r="S32" i="19"/>
  <c r="O33" i="19"/>
  <c r="K34" i="19"/>
  <c r="S34" i="19"/>
  <c r="O35" i="19"/>
  <c r="Q16" i="19"/>
  <c r="S17" i="19"/>
  <c r="U18" i="19"/>
  <c r="Q20" i="19"/>
  <c r="S21" i="19"/>
  <c r="U22" i="19"/>
  <c r="Q24" i="19"/>
  <c r="S25" i="19"/>
  <c r="O18" i="19"/>
  <c r="K20" i="19"/>
  <c r="M21" i="19"/>
  <c r="O22" i="19"/>
  <c r="K24" i="19"/>
  <c r="M25" i="19"/>
  <c r="O16" i="19"/>
  <c r="W47" i="19"/>
  <c r="Y48" i="19"/>
  <c r="AA49" i="19"/>
  <c r="W51" i="19"/>
  <c r="Y52" i="19"/>
  <c r="AA53" i="19"/>
  <c r="W55" i="19"/>
  <c r="S36" i="19"/>
  <c r="AA36" i="19"/>
  <c r="W37" i="19"/>
  <c r="U40" i="19"/>
  <c r="Q41" i="19"/>
  <c r="Y41" i="19"/>
  <c r="U42" i="19"/>
  <c r="Q43" i="19"/>
  <c r="Y43" i="19"/>
  <c r="U38" i="19"/>
  <c r="Q39" i="19"/>
  <c r="Y39" i="19"/>
  <c r="W44" i="19"/>
  <c r="S45" i="19"/>
  <c r="AA45" i="19"/>
  <c r="W27" i="19"/>
  <c r="Y28" i="19"/>
  <c r="AA29" i="19"/>
  <c r="W31" i="19"/>
  <c r="Y32" i="19"/>
  <c r="AA33" i="19"/>
  <c r="W35" i="19"/>
  <c r="M26" i="19"/>
  <c r="U26" i="19"/>
  <c r="Q27" i="19"/>
  <c r="M28" i="19"/>
  <c r="U28" i="19"/>
  <c r="Q29" i="19"/>
  <c r="M30" i="19"/>
  <c r="U30" i="19"/>
  <c r="Q31" i="19"/>
  <c r="M32" i="19"/>
  <c r="U32" i="19"/>
  <c r="Q33" i="19"/>
  <c r="M34" i="19"/>
  <c r="U34" i="19"/>
  <c r="Q35" i="19"/>
  <c r="S16" i="19"/>
  <c r="U17" i="19"/>
  <c r="Q19" i="19"/>
  <c r="S20" i="19"/>
  <c r="U21" i="19"/>
  <c r="Q23" i="19"/>
  <c r="S24" i="19"/>
  <c r="U25" i="19"/>
  <c r="K19" i="19"/>
  <c r="M20" i="19"/>
  <c r="O21" i="19"/>
  <c r="K23" i="19"/>
  <c r="M24" i="19"/>
  <c r="O25" i="19"/>
  <c r="M17" i="19"/>
  <c r="W46" i="19"/>
  <c r="Y47" i="19"/>
  <c r="AA48" i="19"/>
  <c r="W50" i="19"/>
  <c r="Y51" i="19"/>
  <c r="AA52" i="19"/>
  <c r="W54" i="19"/>
  <c r="Y55" i="19"/>
  <c r="U36" i="19"/>
  <c r="Q37" i="19"/>
  <c r="Y37" i="19"/>
  <c r="W40" i="19"/>
  <c r="S41" i="19"/>
  <c r="AA41" i="19"/>
  <c r="W42" i="19"/>
  <c r="S43" i="19"/>
  <c r="AA43" i="19"/>
  <c r="W38" i="19"/>
  <c r="S39" i="19"/>
  <c r="AA39" i="19"/>
  <c r="Y44" i="19"/>
  <c r="U45" i="19"/>
  <c r="W26" i="19"/>
  <c r="Y27" i="19"/>
  <c r="AA28" i="19"/>
  <c r="W30" i="19"/>
  <c r="Y31" i="19"/>
  <c r="AA32" i="19"/>
  <c r="W34" i="19"/>
  <c r="Y35" i="19"/>
  <c r="O26" i="19"/>
  <c r="K27" i="19"/>
  <c r="S27" i="19"/>
  <c r="O28" i="19"/>
  <c r="K29" i="19"/>
  <c r="S29" i="19"/>
  <c r="O30" i="19"/>
  <c r="K31" i="19"/>
  <c r="S31" i="19"/>
  <c r="O32" i="19"/>
  <c r="K33" i="19"/>
  <c r="S33" i="19"/>
  <c r="O34" i="19"/>
  <c r="K35" i="19"/>
  <c r="S35" i="19"/>
  <c r="U16" i="19"/>
  <c r="Q18" i="19"/>
  <c r="S19" i="19"/>
  <c r="U20" i="19"/>
  <c r="Q22" i="19"/>
  <c r="S23" i="19"/>
  <c r="U24" i="19"/>
  <c r="K18" i="19"/>
  <c r="M19" i="19"/>
  <c r="O20" i="19"/>
  <c r="K22" i="19"/>
  <c r="M23" i="19"/>
  <c r="O24" i="19"/>
  <c r="K16" i="19"/>
  <c r="O17" i="19"/>
  <c r="W49" i="19"/>
  <c r="AA37" i="19"/>
  <c r="U43" i="19"/>
  <c r="Y50" i="19"/>
  <c r="AA51" i="19"/>
  <c r="S37" i="19"/>
  <c r="W53" i="19"/>
  <c r="Y54" i="19"/>
  <c r="Y40" i="19"/>
  <c r="AA47" i="19"/>
  <c r="AA55" i="19"/>
  <c r="U41" i="19"/>
  <c r="Y42" i="19"/>
  <c r="Y46" i="19"/>
  <c r="W36" i="19"/>
  <c r="Q42" i="19"/>
  <c r="AH12" i="1"/>
  <c r="Q47" i="19"/>
  <c r="S48" i="19"/>
  <c r="U49" i="19"/>
  <c r="Q51" i="19"/>
  <c r="S52" i="19"/>
  <c r="U53" i="19"/>
  <c r="Q55" i="19"/>
  <c r="M46" i="19"/>
  <c r="O47" i="19"/>
  <c r="K49" i="19"/>
  <c r="M50" i="19"/>
  <c r="O51" i="19"/>
  <c r="K53" i="19"/>
  <c r="M54" i="19"/>
  <c r="O55" i="19"/>
  <c r="K39" i="19"/>
  <c r="M40" i="19"/>
  <c r="O41" i="19"/>
  <c r="K43" i="19"/>
  <c r="M44" i="19"/>
  <c r="O45" i="19"/>
  <c r="L37" i="19"/>
  <c r="Z46" i="19"/>
  <c r="V48" i="19"/>
  <c r="X49" i="19"/>
  <c r="Z50" i="19"/>
  <c r="V52" i="19"/>
  <c r="X53" i="19"/>
  <c r="Z54" i="19"/>
  <c r="P36" i="19"/>
  <c r="X36" i="19"/>
  <c r="T37" i="19"/>
  <c r="P38" i="19"/>
  <c r="Z40" i="19"/>
  <c r="V41" i="19"/>
  <c r="R42" i="19"/>
  <c r="Z42" i="19"/>
  <c r="V43" i="19"/>
  <c r="AI16" i="19"/>
  <c r="AK17" i="19"/>
  <c r="AM18" i="19"/>
  <c r="P46" i="19"/>
  <c r="R47" i="19"/>
  <c r="T48" i="19"/>
  <c r="P50" i="19"/>
  <c r="R51" i="19"/>
  <c r="T52" i="19"/>
  <c r="P54" i="19"/>
  <c r="R55" i="19"/>
  <c r="N46" i="19"/>
  <c r="J48" i="19"/>
  <c r="L49" i="19"/>
  <c r="N50" i="19"/>
  <c r="J52" i="19"/>
  <c r="L53" i="19"/>
  <c r="N54" i="19"/>
  <c r="J38" i="19"/>
  <c r="L39" i="19"/>
  <c r="N40" i="19"/>
  <c r="J42" i="19"/>
  <c r="L43" i="19"/>
  <c r="N44" i="19"/>
  <c r="J36" i="19"/>
  <c r="M37" i="19"/>
  <c r="Z38" i="19"/>
  <c r="V39" i="19"/>
  <c r="R40" i="19"/>
  <c r="T44" i="19"/>
  <c r="P45" i="19"/>
  <c r="X45" i="19"/>
  <c r="Z26" i="19"/>
  <c r="V28" i="19"/>
  <c r="X29" i="19"/>
  <c r="Z30" i="19"/>
  <c r="V32" i="19"/>
  <c r="X33" i="19"/>
  <c r="Z34" i="19"/>
  <c r="J26" i="19"/>
  <c r="R26" i="19"/>
  <c r="N27" i="19"/>
  <c r="J28" i="19"/>
  <c r="R28" i="19"/>
  <c r="N29" i="19"/>
  <c r="J30" i="19"/>
  <c r="R30" i="19"/>
  <c r="N31" i="19"/>
  <c r="J32" i="19"/>
  <c r="R32" i="19"/>
  <c r="N33" i="19"/>
  <c r="J34" i="19"/>
  <c r="R34" i="19"/>
  <c r="N35" i="19"/>
  <c r="P16" i="19"/>
  <c r="R17" i="19"/>
  <c r="T18" i="19"/>
  <c r="P20" i="19"/>
  <c r="R21" i="19"/>
  <c r="T22" i="19"/>
  <c r="P24" i="19"/>
  <c r="R25" i="19"/>
  <c r="N18" i="19"/>
  <c r="J20" i="19"/>
  <c r="L21" i="19"/>
  <c r="N22" i="19"/>
  <c r="J24" i="19"/>
  <c r="L25" i="19"/>
  <c r="N16" i="19"/>
  <c r="AJ16" i="19"/>
  <c r="AL17" i="19"/>
  <c r="AH19" i="19"/>
  <c r="Q46" i="19"/>
  <c r="S47" i="19"/>
  <c r="U48" i="19"/>
  <c r="Q50" i="19"/>
  <c r="S51" i="19"/>
  <c r="U52" i="19"/>
  <c r="Q54" i="19"/>
  <c r="S55" i="19"/>
  <c r="O46" i="19"/>
  <c r="K48" i="19"/>
  <c r="M49" i="19"/>
  <c r="O50" i="19"/>
  <c r="K52" i="19"/>
  <c r="M53" i="19"/>
  <c r="O54" i="19"/>
  <c r="K38" i="19"/>
  <c r="M39" i="19"/>
  <c r="O40" i="19"/>
  <c r="K42" i="19"/>
  <c r="M43" i="19"/>
  <c r="O44" i="19"/>
  <c r="K36" i="19"/>
  <c r="N37" i="19"/>
  <c r="V47" i="19"/>
  <c r="X48" i="19"/>
  <c r="Z49" i="19"/>
  <c r="V51" i="19"/>
  <c r="X52" i="19"/>
  <c r="Z53" i="19"/>
  <c r="V55" i="19"/>
  <c r="R36" i="19"/>
  <c r="Z36" i="19"/>
  <c r="V37" i="19"/>
  <c r="T40" i="19"/>
  <c r="P41" i="19"/>
  <c r="X41" i="19"/>
  <c r="T42" i="19"/>
  <c r="P43" i="19"/>
  <c r="X43" i="19"/>
  <c r="AK16" i="19"/>
  <c r="AM17" i="19"/>
  <c r="AI19" i="19"/>
  <c r="R46" i="19"/>
  <c r="T47" i="19"/>
  <c r="P49" i="19"/>
  <c r="R50" i="19"/>
  <c r="T51" i="19"/>
  <c r="P53" i="19"/>
  <c r="R54" i="19"/>
  <c r="T55" i="19"/>
  <c r="J47" i="19"/>
  <c r="L48" i="19"/>
  <c r="N49" i="19"/>
  <c r="J51" i="19"/>
  <c r="L52" i="19"/>
  <c r="N53" i="19"/>
  <c r="J55" i="19"/>
  <c r="L38" i="19"/>
  <c r="N39" i="19"/>
  <c r="J41" i="19"/>
  <c r="L42" i="19"/>
  <c r="N43" i="19"/>
  <c r="J45" i="19"/>
  <c r="L36" i="19"/>
  <c r="O37" i="19"/>
  <c r="T38" i="19"/>
  <c r="P39" i="19"/>
  <c r="X39" i="19"/>
  <c r="V44" i="19"/>
  <c r="R45" i="19"/>
  <c r="Z45" i="19"/>
  <c r="V27" i="19"/>
  <c r="X28" i="19"/>
  <c r="Z29" i="19"/>
  <c r="V31" i="19"/>
  <c r="X32" i="19"/>
  <c r="Z33" i="19"/>
  <c r="V35" i="19"/>
  <c r="L26" i="19"/>
  <c r="T26" i="19"/>
  <c r="P27" i="19"/>
  <c r="L28" i="19"/>
  <c r="T28" i="19"/>
  <c r="P29" i="19"/>
  <c r="L30" i="19"/>
  <c r="T30" i="19"/>
  <c r="P31" i="19"/>
  <c r="L32" i="19"/>
  <c r="T32" i="19"/>
  <c r="P33" i="19"/>
  <c r="L34" i="19"/>
  <c r="T34" i="19"/>
  <c r="P35" i="19"/>
  <c r="R16" i="19"/>
  <c r="T17" i="19"/>
  <c r="P19" i="19"/>
  <c r="R20" i="19"/>
  <c r="T21" i="19"/>
  <c r="P23" i="19"/>
  <c r="R24" i="19"/>
  <c r="T25" i="19"/>
  <c r="J19" i="19"/>
  <c r="L20" i="19"/>
  <c r="N21" i="19"/>
  <c r="J23" i="19"/>
  <c r="L24" i="19"/>
  <c r="N25" i="19"/>
  <c r="L17" i="19"/>
  <c r="AL16" i="19"/>
  <c r="AH18" i="19"/>
  <c r="AJ19" i="19"/>
  <c r="S46" i="19"/>
  <c r="U47" i="19"/>
  <c r="Q49" i="19"/>
  <c r="S50" i="19"/>
  <c r="U51" i="19"/>
  <c r="Q53" i="19"/>
  <c r="S54" i="19"/>
  <c r="U55" i="19"/>
  <c r="K47" i="19"/>
  <c r="M48" i="19"/>
  <c r="O49" i="19"/>
  <c r="K51" i="19"/>
  <c r="M52" i="19"/>
  <c r="O53" i="19"/>
  <c r="K55" i="19"/>
  <c r="M38" i="19"/>
  <c r="O39" i="19"/>
  <c r="K41" i="19"/>
  <c r="M42" i="19"/>
  <c r="O43" i="19"/>
  <c r="K45" i="19"/>
  <c r="M36" i="19"/>
  <c r="V46" i="19"/>
  <c r="X47" i="19"/>
  <c r="Z48" i="19"/>
  <c r="V50" i="19"/>
  <c r="X51" i="19"/>
  <c r="Z52" i="19"/>
  <c r="V54" i="19"/>
  <c r="X55" i="19"/>
  <c r="T36" i="19"/>
  <c r="P37" i="19"/>
  <c r="X37" i="19"/>
  <c r="V40" i="19"/>
  <c r="R41" i="19"/>
  <c r="Z41" i="19"/>
  <c r="V42" i="19"/>
  <c r="R43" i="19"/>
  <c r="Z43" i="19"/>
  <c r="AM16" i="19"/>
  <c r="AI18" i="19"/>
  <c r="AK19" i="19"/>
  <c r="T46" i="19"/>
  <c r="P48" i="19"/>
  <c r="R49" i="19"/>
  <c r="T50" i="19"/>
  <c r="P52" i="19"/>
  <c r="R53" i="19"/>
  <c r="T54" i="19"/>
  <c r="J46" i="19"/>
  <c r="L47" i="19"/>
  <c r="N48" i="19"/>
  <c r="J50" i="19"/>
  <c r="L51" i="19"/>
  <c r="N52" i="19"/>
  <c r="J54" i="19"/>
  <c r="L55" i="19"/>
  <c r="N38" i="19"/>
  <c r="J40" i="19"/>
  <c r="L41" i="19"/>
  <c r="N42" i="19"/>
  <c r="J44" i="19"/>
  <c r="L45" i="19"/>
  <c r="N36" i="19"/>
  <c r="V38" i="19"/>
  <c r="R39" i="19"/>
  <c r="Z39" i="19"/>
  <c r="X44" i="19"/>
  <c r="T45" i="19"/>
  <c r="V26" i="19"/>
  <c r="X27" i="19"/>
  <c r="Z28" i="19"/>
  <c r="V30" i="19"/>
  <c r="X31" i="19"/>
  <c r="Z32" i="19"/>
  <c r="V34" i="19"/>
  <c r="X35" i="19"/>
  <c r="N26" i="19"/>
  <c r="J27" i="19"/>
  <c r="R27" i="19"/>
  <c r="N28" i="19"/>
  <c r="J29" i="19"/>
  <c r="R29" i="19"/>
  <c r="N30" i="19"/>
  <c r="J31" i="19"/>
  <c r="R31" i="19"/>
  <c r="N32" i="19"/>
  <c r="J33" i="19"/>
  <c r="R33" i="19"/>
  <c r="N34" i="19"/>
  <c r="J35" i="19"/>
  <c r="R35" i="19"/>
  <c r="T16" i="19"/>
  <c r="P18" i="19"/>
  <c r="R19" i="19"/>
  <c r="T20" i="19"/>
  <c r="P22" i="19"/>
  <c r="R23" i="19"/>
  <c r="T24" i="19"/>
  <c r="J18" i="19"/>
  <c r="L19" i="19"/>
  <c r="N20" i="19"/>
  <c r="J22" i="19"/>
  <c r="L23" i="19"/>
  <c r="N24" i="19"/>
  <c r="J16" i="19"/>
  <c r="N17" i="19"/>
  <c r="AH17" i="19"/>
  <c r="AJ18" i="19"/>
  <c r="AL19" i="19"/>
  <c r="U46" i="19"/>
  <c r="Q48" i="19"/>
  <c r="S49" i="19"/>
  <c r="U50" i="19"/>
  <c r="Q52" i="19"/>
  <c r="S53" i="19"/>
  <c r="U54" i="19"/>
  <c r="K46" i="19"/>
  <c r="M47" i="19"/>
  <c r="O48" i="19"/>
  <c r="K50" i="19"/>
  <c r="M51" i="19"/>
  <c r="O52" i="19"/>
  <c r="K54" i="19"/>
  <c r="M55" i="19"/>
  <c r="O38" i="19"/>
  <c r="K40" i="19"/>
  <c r="M41" i="19"/>
  <c r="O42" i="19"/>
  <c r="K44" i="19"/>
  <c r="M45" i="19"/>
  <c r="O36" i="19"/>
  <c r="X46" i="19"/>
  <c r="Z47" i="19"/>
  <c r="V49" i="19"/>
  <c r="X50" i="19"/>
  <c r="Z51" i="19"/>
  <c r="V53" i="19"/>
  <c r="X54" i="19"/>
  <c r="Z55" i="19"/>
  <c r="V36" i="19"/>
  <c r="R37" i="19"/>
  <c r="Z37" i="19"/>
  <c r="X40" i="19"/>
  <c r="T41" i="19"/>
  <c r="P42" i="19"/>
  <c r="X42" i="19"/>
  <c r="T43" i="19"/>
  <c r="P44" i="19"/>
  <c r="AI17" i="19"/>
  <c r="AK18" i="19"/>
  <c r="AM19" i="19"/>
  <c r="P47" i="19"/>
  <c r="N47" i="19"/>
  <c r="L40" i="19"/>
  <c r="Z31" i="19"/>
  <c r="L29" i="19"/>
  <c r="P34" i="19"/>
  <c r="T23" i="19"/>
  <c r="L16" i="19"/>
  <c r="AL20" i="19"/>
  <c r="AH22" i="19"/>
  <c r="AJ23" i="19"/>
  <c r="AL24" i="19"/>
  <c r="AH26" i="19"/>
  <c r="AJ27" i="19"/>
  <c r="AL28" i="19"/>
  <c r="AH30" i="19"/>
  <c r="AJ31" i="19"/>
  <c r="AL32" i="19"/>
  <c r="AH34" i="19"/>
  <c r="AJ35" i="19"/>
  <c r="AL36" i="19"/>
  <c r="AH38" i="19"/>
  <c r="AJ39" i="19"/>
  <c r="AL40" i="19"/>
  <c r="AH42" i="19"/>
  <c r="AJ43" i="19"/>
  <c r="AL44" i="19"/>
  <c r="AH46" i="19"/>
  <c r="AJ47" i="19"/>
  <c r="AL48" i="19"/>
  <c r="AH50" i="19"/>
  <c r="AJ51" i="19"/>
  <c r="AL52" i="19"/>
  <c r="AH54" i="19"/>
  <c r="AJ55" i="19"/>
  <c r="AL8" i="19"/>
  <c r="AH10" i="19"/>
  <c r="AJ11" i="19"/>
  <c r="AL12" i="19"/>
  <c r="AH14" i="19"/>
  <c r="AJ15" i="19"/>
  <c r="AM6" i="19"/>
  <c r="AC26" i="19"/>
  <c r="AE27" i="19"/>
  <c r="AG28" i="19"/>
  <c r="AC30" i="19"/>
  <c r="AE31" i="19"/>
  <c r="AG32" i="19"/>
  <c r="AC34" i="19"/>
  <c r="AE35" i="19"/>
  <c r="AG36" i="19"/>
  <c r="AC38" i="19"/>
  <c r="AE39" i="19"/>
  <c r="AG40" i="19"/>
  <c r="AC42" i="19"/>
  <c r="AE43" i="19"/>
  <c r="AG44" i="19"/>
  <c r="AC46" i="19"/>
  <c r="AE47" i="19"/>
  <c r="AG48" i="19"/>
  <c r="AC50" i="19"/>
  <c r="AE51" i="19"/>
  <c r="AG52" i="19"/>
  <c r="AC54" i="19"/>
  <c r="AE55" i="19"/>
  <c r="AA16" i="19"/>
  <c r="W17" i="19"/>
  <c r="AE17" i="19"/>
  <c r="AA18" i="19"/>
  <c r="W19" i="19"/>
  <c r="AE19" i="19"/>
  <c r="AA20" i="19"/>
  <c r="W21" i="19"/>
  <c r="AE21" i="19"/>
  <c r="AA22" i="19"/>
  <c r="W23" i="19"/>
  <c r="AE23" i="19"/>
  <c r="AA24" i="19"/>
  <c r="W25" i="19"/>
  <c r="AE25" i="19"/>
  <c r="U6" i="19"/>
  <c r="AC6" i="19"/>
  <c r="S7" i="19"/>
  <c r="AA7" i="19"/>
  <c r="Q8" i="19"/>
  <c r="Y8" i="19"/>
  <c r="AG8" i="19"/>
  <c r="W9" i="19"/>
  <c r="AE9" i="19"/>
  <c r="U10" i="19"/>
  <c r="AC10" i="19"/>
  <c r="S11" i="19"/>
  <c r="AA11" i="19"/>
  <c r="Q12" i="19"/>
  <c r="Y12" i="19"/>
  <c r="AG12" i="19"/>
  <c r="W13" i="19"/>
  <c r="AE13" i="19"/>
  <c r="U14" i="19"/>
  <c r="AC14" i="19"/>
  <c r="S15" i="19"/>
  <c r="AA15" i="19"/>
  <c r="K8" i="19"/>
  <c r="M9" i="19"/>
  <c r="O10" i="19"/>
  <c r="K12" i="19"/>
  <c r="M13" i="19"/>
  <c r="O14" i="19"/>
  <c r="K6" i="19"/>
  <c r="N7" i="19"/>
  <c r="O7" i="19"/>
  <c r="P28" i="19"/>
  <c r="AI27" i="19"/>
  <c r="AK32" i="19"/>
  <c r="AI39" i="19"/>
  <c r="AM45" i="19"/>
  <c r="AK52" i="19"/>
  <c r="AI11" i="19"/>
  <c r="AB26" i="19"/>
  <c r="AB34" i="19"/>
  <c r="AB38" i="19"/>
  <c r="AD47" i="19"/>
  <c r="AF52" i="19"/>
  <c r="V19" i="19"/>
  <c r="Z24" i="19"/>
  <c r="R7" i="19"/>
  <c r="T10" i="19"/>
  <c r="V13" i="19"/>
  <c r="J8" i="19"/>
  <c r="R48" i="19"/>
  <c r="J49" i="19"/>
  <c r="N41" i="19"/>
  <c r="X38" i="19"/>
  <c r="R44" i="19"/>
  <c r="V33" i="19"/>
  <c r="T29" i="19"/>
  <c r="L35" i="19"/>
  <c r="P25" i="19"/>
  <c r="AH16" i="19"/>
  <c r="AM20" i="19"/>
  <c r="AI22" i="19"/>
  <c r="AK23" i="19"/>
  <c r="AM24" i="19"/>
  <c r="AI26" i="19"/>
  <c r="AK27" i="19"/>
  <c r="AM28" i="19"/>
  <c r="AI30" i="19"/>
  <c r="AK31" i="19"/>
  <c r="AM32" i="19"/>
  <c r="AI34" i="19"/>
  <c r="AK35" i="19"/>
  <c r="AM36" i="19"/>
  <c r="AI38" i="19"/>
  <c r="AK39" i="19"/>
  <c r="AM40" i="19"/>
  <c r="AI42" i="19"/>
  <c r="AK43" i="19"/>
  <c r="AM44" i="19"/>
  <c r="AI46" i="19"/>
  <c r="AK47" i="19"/>
  <c r="AM48" i="19"/>
  <c r="AI50" i="19"/>
  <c r="AK51" i="19"/>
  <c r="AM52" i="19"/>
  <c r="AI54" i="19"/>
  <c r="AK55" i="19"/>
  <c r="AM8" i="19"/>
  <c r="AI10" i="19"/>
  <c r="AK11" i="19"/>
  <c r="AM12" i="19"/>
  <c r="AI14" i="19"/>
  <c r="AK15" i="19"/>
  <c r="AI7" i="19"/>
  <c r="AD26" i="19"/>
  <c r="AF27" i="19"/>
  <c r="AB29" i="19"/>
  <c r="AD30" i="19"/>
  <c r="AF31" i="19"/>
  <c r="AB33" i="19"/>
  <c r="AD34" i="19"/>
  <c r="AF35" i="19"/>
  <c r="AB37" i="19"/>
  <c r="AD38" i="19"/>
  <c r="AF39" i="19"/>
  <c r="AB41" i="19"/>
  <c r="AD42" i="19"/>
  <c r="AF43" i="19"/>
  <c r="AB45" i="19"/>
  <c r="AD46" i="19"/>
  <c r="AF47" i="19"/>
  <c r="AB49" i="19"/>
  <c r="AD50" i="19"/>
  <c r="AF51" i="19"/>
  <c r="AB53" i="19"/>
  <c r="AD54" i="19"/>
  <c r="AF55" i="19"/>
  <c r="AB16" i="19"/>
  <c r="X17" i="19"/>
  <c r="AF17" i="19"/>
  <c r="AB18" i="19"/>
  <c r="X19" i="19"/>
  <c r="AF19" i="19"/>
  <c r="AB20" i="19"/>
  <c r="X21" i="19"/>
  <c r="AF21" i="19"/>
  <c r="AB22" i="19"/>
  <c r="X23" i="19"/>
  <c r="AF23" i="19"/>
  <c r="AB24" i="19"/>
  <c r="X25" i="19"/>
  <c r="AF25" i="19"/>
  <c r="V6" i="19"/>
  <c r="AD6" i="19"/>
  <c r="T7" i="19"/>
  <c r="AB7" i="19"/>
  <c r="R8" i="19"/>
  <c r="Z8" i="19"/>
  <c r="P9" i="19"/>
  <c r="X9" i="19"/>
  <c r="AF9" i="19"/>
  <c r="V10" i="19"/>
  <c r="AD10" i="19"/>
  <c r="T11" i="19"/>
  <c r="AB11" i="19"/>
  <c r="R12" i="19"/>
  <c r="Z12" i="19"/>
  <c r="P13" i="19"/>
  <c r="X13" i="19"/>
  <c r="AF13" i="19"/>
  <c r="V14" i="19"/>
  <c r="AD14" i="19"/>
  <c r="T15" i="19"/>
  <c r="AB15" i="19"/>
  <c r="L8" i="19"/>
  <c r="N9" i="19"/>
  <c r="J11" i="19"/>
  <c r="L12" i="19"/>
  <c r="N13" i="19"/>
  <c r="J15" i="19"/>
  <c r="L6" i="19"/>
  <c r="X30" i="19"/>
  <c r="AI47" i="19"/>
  <c r="AF28" i="19"/>
  <c r="AD43" i="19"/>
  <c r="Z16" i="19"/>
  <c r="V23" i="19"/>
  <c r="P8" i="19"/>
  <c r="X12" i="19"/>
  <c r="N10" i="19"/>
  <c r="T49" i="19"/>
  <c r="L50" i="19"/>
  <c r="J43" i="19"/>
  <c r="T39" i="19"/>
  <c r="Z44" i="19"/>
  <c r="X34" i="19"/>
  <c r="P30" i="19"/>
  <c r="T35" i="19"/>
  <c r="L18" i="19"/>
  <c r="AJ17" i="19"/>
  <c r="AH21" i="19"/>
  <c r="AJ22" i="19"/>
  <c r="AL23" i="19"/>
  <c r="AH25" i="19"/>
  <c r="AJ26" i="19"/>
  <c r="AL27" i="19"/>
  <c r="AH29" i="19"/>
  <c r="AJ30" i="19"/>
  <c r="AL31" i="19"/>
  <c r="AH33" i="19"/>
  <c r="AJ34" i="19"/>
  <c r="AL35" i="19"/>
  <c r="AH37" i="19"/>
  <c r="AJ38" i="19"/>
  <c r="AL39" i="19"/>
  <c r="AH41" i="19"/>
  <c r="AJ42" i="19"/>
  <c r="AL43" i="19"/>
  <c r="AH45" i="19"/>
  <c r="AJ46" i="19"/>
  <c r="AL47" i="19"/>
  <c r="AH49" i="19"/>
  <c r="AJ50" i="19"/>
  <c r="AL51" i="19"/>
  <c r="AH53" i="19"/>
  <c r="AJ54" i="19"/>
  <c r="AL55" i="19"/>
  <c r="AH9" i="19"/>
  <c r="AJ10" i="19"/>
  <c r="AL11" i="19"/>
  <c r="AH13" i="19"/>
  <c r="AJ14" i="19"/>
  <c r="AL15" i="19"/>
  <c r="AJ7" i="19"/>
  <c r="AE26" i="19"/>
  <c r="AG27" i="19"/>
  <c r="AC29" i="19"/>
  <c r="AE30" i="19"/>
  <c r="AG31" i="19"/>
  <c r="AC33" i="19"/>
  <c r="AE34" i="19"/>
  <c r="AG35" i="19"/>
  <c r="AC37" i="19"/>
  <c r="AE38" i="19"/>
  <c r="AG39" i="19"/>
  <c r="AC41" i="19"/>
  <c r="AE42" i="19"/>
  <c r="AG43" i="19"/>
  <c r="AC45" i="19"/>
  <c r="AE46" i="19"/>
  <c r="AG47" i="19"/>
  <c r="AC49" i="19"/>
  <c r="AE50" i="19"/>
  <c r="AG51" i="19"/>
  <c r="AC53" i="19"/>
  <c r="AE54" i="19"/>
  <c r="AG55" i="19"/>
  <c r="AC16" i="19"/>
  <c r="Y17" i="19"/>
  <c r="AG17" i="19"/>
  <c r="AC18" i="19"/>
  <c r="Y19" i="19"/>
  <c r="AG19" i="19"/>
  <c r="AC20" i="19"/>
  <c r="Y21" i="19"/>
  <c r="AG21" i="19"/>
  <c r="AC22" i="19"/>
  <c r="Y23" i="19"/>
  <c r="AG23" i="19"/>
  <c r="AC24" i="19"/>
  <c r="Y25" i="19"/>
  <c r="AG25" i="19"/>
  <c r="W6" i="19"/>
  <c r="AE6" i="19"/>
  <c r="U7" i="19"/>
  <c r="AC7" i="19"/>
  <c r="S8" i="19"/>
  <c r="AA8" i="19"/>
  <c r="Q9" i="19"/>
  <c r="Y9" i="19"/>
  <c r="AG9" i="19"/>
  <c r="W10" i="19"/>
  <c r="AE10" i="19"/>
  <c r="U11" i="19"/>
  <c r="AC11" i="19"/>
  <c r="S12" i="19"/>
  <c r="AA12" i="19"/>
  <c r="Q13" i="19"/>
  <c r="Y13" i="19"/>
  <c r="AG13" i="19"/>
  <c r="W14" i="19"/>
  <c r="AE14" i="19"/>
  <c r="U15" i="19"/>
  <c r="AC15" i="19"/>
  <c r="M8" i="19"/>
  <c r="O9" i="19"/>
  <c r="K11" i="19"/>
  <c r="M12" i="19"/>
  <c r="O13" i="19"/>
  <c r="K15" i="19"/>
  <c r="M6" i="19"/>
  <c r="AI23" i="19"/>
  <c r="AK28" i="19"/>
  <c r="AI31" i="19"/>
  <c r="AK36" i="19"/>
  <c r="AI43" i="19"/>
  <c r="AK48" i="19"/>
  <c r="AI55" i="19"/>
  <c r="AL6" i="19"/>
  <c r="AD35" i="19"/>
  <c r="AF44" i="19"/>
  <c r="AB54" i="19"/>
  <c r="AD19" i="19"/>
  <c r="V25" i="19"/>
  <c r="AF8" i="19"/>
  <c r="R11" i="19"/>
  <c r="AB14" i="19"/>
  <c r="J12" i="19"/>
  <c r="P51" i="19"/>
  <c r="N51" i="19"/>
  <c r="L44" i="19"/>
  <c r="P40" i="19"/>
  <c r="V45" i="19"/>
  <c r="Z35" i="19"/>
  <c r="L31" i="19"/>
  <c r="P17" i="19"/>
  <c r="N19" i="19"/>
  <c r="AL18" i="19"/>
  <c r="AI21" i="19"/>
  <c r="AK22" i="19"/>
  <c r="AM23" i="19"/>
  <c r="AI25" i="19"/>
  <c r="AK26" i="19"/>
  <c r="AM27" i="19"/>
  <c r="AI29" i="19"/>
  <c r="AK30" i="19"/>
  <c r="AM31" i="19"/>
  <c r="AI33" i="19"/>
  <c r="AK34" i="19"/>
  <c r="AM35" i="19"/>
  <c r="AI37" i="19"/>
  <c r="AK38" i="19"/>
  <c r="AM39" i="19"/>
  <c r="AI41" i="19"/>
  <c r="AK42" i="19"/>
  <c r="AM43" i="19"/>
  <c r="AI45" i="19"/>
  <c r="AK46" i="19"/>
  <c r="AM47" i="19"/>
  <c r="AI49" i="19"/>
  <c r="AK50" i="19"/>
  <c r="AM51" i="19"/>
  <c r="AI53" i="19"/>
  <c r="AK54" i="19"/>
  <c r="AM55" i="19"/>
  <c r="AI9" i="19"/>
  <c r="AK10" i="19"/>
  <c r="AM11" i="19"/>
  <c r="AI13" i="19"/>
  <c r="AK14" i="19"/>
  <c r="AM15" i="19"/>
  <c r="AK7" i="19"/>
  <c r="AF26" i="19"/>
  <c r="AB28" i="19"/>
  <c r="AD29" i="19"/>
  <c r="AF30" i="19"/>
  <c r="AB32" i="19"/>
  <c r="AD33" i="19"/>
  <c r="AF34" i="19"/>
  <c r="AB36" i="19"/>
  <c r="AD37" i="19"/>
  <c r="AF38" i="19"/>
  <c r="AB40" i="19"/>
  <c r="AD41" i="19"/>
  <c r="AF42" i="19"/>
  <c r="AB44" i="19"/>
  <c r="AD45" i="19"/>
  <c r="AF46" i="19"/>
  <c r="AB48" i="19"/>
  <c r="AD49" i="19"/>
  <c r="AF50" i="19"/>
  <c r="AB52" i="19"/>
  <c r="AD53" i="19"/>
  <c r="AF54" i="19"/>
  <c r="V16" i="19"/>
  <c r="AD16" i="19"/>
  <c r="Z17" i="19"/>
  <c r="V18" i="19"/>
  <c r="AD18" i="19"/>
  <c r="Z19" i="19"/>
  <c r="V20" i="19"/>
  <c r="AD20" i="19"/>
  <c r="Z21" i="19"/>
  <c r="V22" i="19"/>
  <c r="AD22" i="19"/>
  <c r="Z23" i="19"/>
  <c r="V24" i="19"/>
  <c r="AD24" i="19"/>
  <c r="Z25" i="19"/>
  <c r="P6" i="19"/>
  <c r="X6" i="19"/>
  <c r="AF6" i="19"/>
  <c r="V7" i="19"/>
  <c r="AD7" i="19"/>
  <c r="T8" i="19"/>
  <c r="AB8" i="19"/>
  <c r="R9" i="19"/>
  <c r="Z9" i="19"/>
  <c r="P10" i="19"/>
  <c r="X10" i="19"/>
  <c r="AF10" i="19"/>
  <c r="V11" i="19"/>
  <c r="AD11" i="19"/>
  <c r="T12" i="19"/>
  <c r="AB12" i="19"/>
  <c r="R13" i="19"/>
  <c r="Z13" i="19"/>
  <c r="P14" i="19"/>
  <c r="X14" i="19"/>
  <c r="AF14" i="19"/>
  <c r="V15" i="19"/>
  <c r="AD15" i="19"/>
  <c r="N8" i="19"/>
  <c r="J10" i="19"/>
  <c r="L11" i="19"/>
  <c r="N12" i="19"/>
  <c r="J14" i="19"/>
  <c r="L15" i="19"/>
  <c r="N6" i="19"/>
  <c r="J39" i="19"/>
  <c r="AK40" i="19"/>
  <c r="AK8" i="19"/>
  <c r="AM13" i="19"/>
  <c r="AD31" i="19"/>
  <c r="AD39" i="19"/>
  <c r="AB50" i="19"/>
  <c r="AD17" i="19"/>
  <c r="Z20" i="19"/>
  <c r="AD23" i="19"/>
  <c r="AB6" i="19"/>
  <c r="AD9" i="19"/>
  <c r="P12" i="19"/>
  <c r="R15" i="19"/>
  <c r="N14" i="19"/>
  <c r="R52" i="19"/>
  <c r="J53" i="19"/>
  <c r="N45" i="19"/>
  <c r="X26" i="19"/>
  <c r="P26" i="19"/>
  <c r="T31" i="19"/>
  <c r="R18" i="19"/>
  <c r="J21" i="19"/>
  <c r="AH20" i="19"/>
  <c r="AJ21" i="19"/>
  <c r="AL22" i="19"/>
  <c r="AH24" i="19"/>
  <c r="AJ25" i="19"/>
  <c r="AL26" i="19"/>
  <c r="AH28" i="19"/>
  <c r="AJ29" i="19"/>
  <c r="AL30" i="19"/>
  <c r="AH32" i="19"/>
  <c r="AJ33" i="19"/>
  <c r="AL34" i="19"/>
  <c r="AH36" i="19"/>
  <c r="AJ37" i="19"/>
  <c r="AL38" i="19"/>
  <c r="AH40" i="19"/>
  <c r="AJ41" i="19"/>
  <c r="AL42" i="19"/>
  <c r="AH44" i="19"/>
  <c r="AJ45" i="19"/>
  <c r="AL46" i="19"/>
  <c r="AH48" i="19"/>
  <c r="AJ49" i="19"/>
  <c r="AL50" i="19"/>
  <c r="AH52" i="19"/>
  <c r="AJ53" i="19"/>
  <c r="AL54" i="19"/>
  <c r="AH8" i="19"/>
  <c r="AJ9" i="19"/>
  <c r="AL10" i="19"/>
  <c r="AH12" i="19"/>
  <c r="AJ13" i="19"/>
  <c r="AL14" i="19"/>
  <c r="AI6" i="19"/>
  <c r="AL7" i="19"/>
  <c r="AG26" i="19"/>
  <c r="AC28" i="19"/>
  <c r="AE29" i="19"/>
  <c r="AG30" i="19"/>
  <c r="AC32" i="19"/>
  <c r="AE33" i="19"/>
  <c r="AG34" i="19"/>
  <c r="AC36" i="19"/>
  <c r="AE37" i="19"/>
  <c r="AG38" i="19"/>
  <c r="AC40" i="19"/>
  <c r="AE41" i="19"/>
  <c r="AG42" i="19"/>
  <c r="AC44" i="19"/>
  <c r="AE45" i="19"/>
  <c r="AG46" i="19"/>
  <c r="AC48" i="19"/>
  <c r="AE49" i="19"/>
  <c r="AG50" i="19"/>
  <c r="AC52" i="19"/>
  <c r="AE53" i="19"/>
  <c r="AG54" i="19"/>
  <c r="W16" i="19"/>
  <c r="AE16" i="19"/>
  <c r="AA17" i="19"/>
  <c r="W18" i="19"/>
  <c r="AE18" i="19"/>
  <c r="AA19" i="19"/>
  <c r="W20" i="19"/>
  <c r="AE20" i="19"/>
  <c r="AA21" i="19"/>
  <c r="W22" i="19"/>
  <c r="AE22" i="19"/>
  <c r="AA23" i="19"/>
  <c r="W24" i="19"/>
  <c r="AE24" i="19"/>
  <c r="AA25" i="19"/>
  <c r="Q6" i="19"/>
  <c r="Y6" i="19"/>
  <c r="AG6" i="19"/>
  <c r="W7" i="19"/>
  <c r="AE7" i="19"/>
  <c r="U8" i="19"/>
  <c r="AC8" i="19"/>
  <c r="S9" i="19"/>
  <c r="AA9" i="19"/>
  <c r="Q10" i="19"/>
  <c r="Y10" i="19"/>
  <c r="AG10" i="19"/>
  <c r="W11" i="19"/>
  <c r="AE11" i="19"/>
  <c r="U12" i="19"/>
  <c r="AC12" i="19"/>
  <c r="S13" i="19"/>
  <c r="AA13" i="19"/>
  <c r="Q14" i="19"/>
  <c r="Y14" i="19"/>
  <c r="AG14" i="19"/>
  <c r="W15" i="19"/>
  <c r="AE15" i="19"/>
  <c r="O8" i="19"/>
  <c r="K10" i="19"/>
  <c r="M11" i="19"/>
  <c r="O12" i="19"/>
  <c r="K14" i="19"/>
  <c r="M15" i="19"/>
  <c r="O6" i="19"/>
  <c r="L14" i="19"/>
  <c r="N15" i="19"/>
  <c r="AK20" i="19"/>
  <c r="AK24" i="19"/>
  <c r="AM29" i="19"/>
  <c r="AM37" i="19"/>
  <c r="AK44" i="19"/>
  <c r="AM53" i="19"/>
  <c r="AI15" i="19"/>
  <c r="AF32" i="19"/>
  <c r="AF40" i="19"/>
  <c r="AF48" i="19"/>
  <c r="V17" i="19"/>
  <c r="V21" i="19"/>
  <c r="AD25" i="19"/>
  <c r="X8" i="19"/>
  <c r="AB10" i="19"/>
  <c r="AD13" i="19"/>
  <c r="L9" i="19"/>
  <c r="M7" i="19"/>
  <c r="T53" i="19"/>
  <c r="L54" i="19"/>
  <c r="K37" i="19"/>
  <c r="Z27" i="19"/>
  <c r="L27" i="19"/>
  <c r="P32" i="19"/>
  <c r="T19" i="19"/>
  <c r="L22" i="19"/>
  <c r="AI20" i="19"/>
  <c r="AK21" i="19"/>
  <c r="AM22" i="19"/>
  <c r="AI24" i="19"/>
  <c r="AK25" i="19"/>
  <c r="AM26" i="19"/>
  <c r="AI28" i="19"/>
  <c r="AK29" i="19"/>
  <c r="AM30" i="19"/>
  <c r="AI32" i="19"/>
  <c r="AK33" i="19"/>
  <c r="AM34" i="19"/>
  <c r="AI36" i="19"/>
  <c r="AK37" i="19"/>
  <c r="AM38" i="19"/>
  <c r="AI40" i="19"/>
  <c r="AK41" i="19"/>
  <c r="AM42" i="19"/>
  <c r="AI44" i="19"/>
  <c r="AK45" i="19"/>
  <c r="AM46" i="19"/>
  <c r="AI48" i="19"/>
  <c r="AK49" i="19"/>
  <c r="AM50" i="19"/>
  <c r="AI52" i="19"/>
  <c r="AK53" i="19"/>
  <c r="AM54" i="19"/>
  <c r="AI8" i="19"/>
  <c r="AK9" i="19"/>
  <c r="AM10" i="19"/>
  <c r="AI12" i="19"/>
  <c r="AK13" i="19"/>
  <c r="AM14" i="19"/>
  <c r="AJ6" i="19"/>
  <c r="AM7" i="19"/>
  <c r="AB27" i="19"/>
  <c r="AD28" i="19"/>
  <c r="AF29" i="19"/>
  <c r="AB31" i="19"/>
  <c r="AD32" i="19"/>
  <c r="AF33" i="19"/>
  <c r="AB35" i="19"/>
  <c r="AD36" i="19"/>
  <c r="AF37" i="19"/>
  <c r="AB39" i="19"/>
  <c r="AD40" i="19"/>
  <c r="AF41" i="19"/>
  <c r="AB43" i="19"/>
  <c r="AD44" i="19"/>
  <c r="AF45" i="19"/>
  <c r="AB47" i="19"/>
  <c r="AD48" i="19"/>
  <c r="AF49" i="19"/>
  <c r="AB51" i="19"/>
  <c r="AD52" i="19"/>
  <c r="AF53" i="19"/>
  <c r="AB55" i="19"/>
  <c r="X16" i="19"/>
  <c r="AF16" i="19"/>
  <c r="AB17" i="19"/>
  <c r="X18" i="19"/>
  <c r="AF18" i="19"/>
  <c r="AB19" i="19"/>
  <c r="X20" i="19"/>
  <c r="AF20" i="19"/>
  <c r="AB21" i="19"/>
  <c r="X22" i="19"/>
  <c r="AF22" i="19"/>
  <c r="AB23" i="19"/>
  <c r="X24" i="19"/>
  <c r="AF24" i="19"/>
  <c r="AB25" i="19"/>
  <c r="R6" i="19"/>
  <c r="Z6" i="19"/>
  <c r="P7" i="19"/>
  <c r="X7" i="19"/>
  <c r="AF7" i="19"/>
  <c r="V8" i="19"/>
  <c r="AD8" i="19"/>
  <c r="T9" i="19"/>
  <c r="AB9" i="19"/>
  <c r="R10" i="19"/>
  <c r="Z10" i="19"/>
  <c r="P11" i="19"/>
  <c r="X11" i="19"/>
  <c r="AF11" i="19"/>
  <c r="V12" i="19"/>
  <c r="AD12" i="19"/>
  <c r="T13" i="19"/>
  <c r="AB13" i="19"/>
  <c r="R14" i="19"/>
  <c r="Z14" i="19"/>
  <c r="P15" i="19"/>
  <c r="X15" i="19"/>
  <c r="AF15" i="19"/>
  <c r="J9" i="19"/>
  <c r="L10" i="19"/>
  <c r="N11" i="19"/>
  <c r="J13" i="19"/>
  <c r="K7" i="19"/>
  <c r="AI35" i="19"/>
  <c r="AI51" i="19"/>
  <c r="AD27" i="19"/>
  <c r="AB42" i="19"/>
  <c r="AD55" i="19"/>
  <c r="Z22" i="19"/>
  <c r="Z7" i="19"/>
  <c r="AF12" i="19"/>
  <c r="L13" i="19"/>
  <c r="P55" i="19"/>
  <c r="N55" i="19"/>
  <c r="V29" i="19"/>
  <c r="T27" i="19"/>
  <c r="L33" i="19"/>
  <c r="P21" i="19"/>
  <c r="N23" i="19"/>
  <c r="AJ20" i="19"/>
  <c r="AL21" i="19"/>
  <c r="AH23" i="19"/>
  <c r="AJ24" i="19"/>
  <c r="AL25" i="19"/>
  <c r="AH27" i="19"/>
  <c r="AJ28" i="19"/>
  <c r="AL29" i="19"/>
  <c r="AH31" i="19"/>
  <c r="AJ32" i="19"/>
  <c r="AL33" i="19"/>
  <c r="AH35" i="19"/>
  <c r="AJ36" i="19"/>
  <c r="AL37" i="19"/>
  <c r="AH39" i="19"/>
  <c r="AJ40" i="19"/>
  <c r="AL41" i="19"/>
  <c r="AH43" i="19"/>
  <c r="AJ44" i="19"/>
  <c r="AL45" i="19"/>
  <c r="AH47" i="19"/>
  <c r="AJ48" i="19"/>
  <c r="AL49" i="19"/>
  <c r="AH51" i="19"/>
  <c r="AJ52" i="19"/>
  <c r="AL53" i="19"/>
  <c r="AH55" i="19"/>
  <c r="AJ8" i="19"/>
  <c r="AL9" i="19"/>
  <c r="AH11" i="19"/>
  <c r="AJ12" i="19"/>
  <c r="AL13" i="19"/>
  <c r="AH15" i="19"/>
  <c r="AK6" i="19"/>
  <c r="AH6" i="19"/>
  <c r="AC27" i="19"/>
  <c r="AE28" i="19"/>
  <c r="AG29" i="19"/>
  <c r="AC31" i="19"/>
  <c r="AE32" i="19"/>
  <c r="AG33" i="19"/>
  <c r="AC35" i="19"/>
  <c r="AE36" i="19"/>
  <c r="AG37" i="19"/>
  <c r="AC39" i="19"/>
  <c r="AE40" i="19"/>
  <c r="AG41" i="19"/>
  <c r="AC43" i="19"/>
  <c r="AE44" i="19"/>
  <c r="AG45" i="19"/>
  <c r="AC47" i="19"/>
  <c r="AE48" i="19"/>
  <c r="AG49" i="19"/>
  <c r="AC51" i="19"/>
  <c r="AE52" i="19"/>
  <c r="AG53" i="19"/>
  <c r="AC55" i="19"/>
  <c r="Y16" i="19"/>
  <c r="AG16" i="19"/>
  <c r="AC17" i="19"/>
  <c r="Y18" i="19"/>
  <c r="AG18" i="19"/>
  <c r="AC19" i="19"/>
  <c r="Y20" i="19"/>
  <c r="AG20" i="19"/>
  <c r="AC21" i="19"/>
  <c r="Y22" i="19"/>
  <c r="AG22" i="19"/>
  <c r="AC23" i="19"/>
  <c r="Y24" i="19"/>
  <c r="AG24" i="19"/>
  <c r="AC25" i="19"/>
  <c r="S6" i="19"/>
  <c r="AA6" i="19"/>
  <c r="Q7" i="19"/>
  <c r="Y7" i="19"/>
  <c r="AG7" i="19"/>
  <c r="W8" i="19"/>
  <c r="AE8" i="19"/>
  <c r="U9" i="19"/>
  <c r="AC9" i="19"/>
  <c r="S10" i="19"/>
  <c r="AA10" i="19"/>
  <c r="Q11" i="19"/>
  <c r="Y11" i="19"/>
  <c r="AG11" i="19"/>
  <c r="W12" i="19"/>
  <c r="AE12" i="19"/>
  <c r="U13" i="19"/>
  <c r="AC13" i="19"/>
  <c r="S14" i="19"/>
  <c r="AA14" i="19"/>
  <c r="Q15" i="19"/>
  <c r="Y15" i="19"/>
  <c r="AG15" i="19"/>
  <c r="K9" i="19"/>
  <c r="M10" i="19"/>
  <c r="O11" i="19"/>
  <c r="K13" i="19"/>
  <c r="M14" i="19"/>
  <c r="O15" i="19"/>
  <c r="L7" i="19"/>
  <c r="L46" i="19"/>
  <c r="T33" i="19"/>
  <c r="R22" i="19"/>
  <c r="J25" i="19"/>
  <c r="AM21" i="19"/>
  <c r="AM25" i="19"/>
  <c r="AM33" i="19"/>
  <c r="AM41" i="19"/>
  <c r="AM49" i="19"/>
  <c r="AM9" i="19"/>
  <c r="AK12" i="19"/>
  <c r="AB30" i="19"/>
  <c r="AF36" i="19"/>
  <c r="AB46" i="19"/>
  <c r="AD51" i="19"/>
  <c r="Z18" i="19"/>
  <c r="AD21" i="19"/>
  <c r="T6" i="19"/>
  <c r="V9" i="19"/>
  <c r="Z11" i="19"/>
  <c r="T14" i="19"/>
  <c r="Z15" i="19"/>
  <c r="J6" i="19"/>
  <c r="M15" i="1"/>
  <c r="AC15" i="1" s="1"/>
  <c r="AD15" i="1" s="1"/>
  <c r="Q15" i="1"/>
  <c r="AG16" i="1" s="1"/>
  <c r="R32" i="18"/>
  <c r="Q17" i="1"/>
  <c r="AG17" i="1" s="1"/>
  <c r="AF17" i="1" s="1"/>
  <c r="Q44" i="19" s="1"/>
  <c r="T34" i="18"/>
  <c r="AE17" i="1"/>
  <c r="AD17" i="1"/>
  <c r="R17" i="1"/>
  <c r="R15" i="1"/>
  <c r="AC16" i="1" l="1"/>
  <c r="AD16" i="1" s="1"/>
  <c r="AH17" i="1"/>
  <c r="AF16" i="1"/>
  <c r="AG15" i="1"/>
  <c r="AF15" i="1" s="1"/>
  <c r="AE15" i="1"/>
  <c r="AE16" i="1" l="1"/>
  <c r="AH15" i="1"/>
  <c r="S40" i="19"/>
  <c r="AH16" i="1"/>
  <c r="O12" i="1" l="1"/>
  <c r="P12" i="1" s="1"/>
  <c r="M12" i="1"/>
  <c r="AC12" i="1" s="1"/>
  <c r="AE12" i="1" s="1"/>
  <c r="Q12" i="1" l="1"/>
  <c r="AJ16" i="18"/>
  <c r="AH22" i="18"/>
  <c r="AL26" i="18"/>
  <c r="AJ32" i="18"/>
  <c r="AH38" i="18"/>
  <c r="AL42" i="18"/>
  <c r="AJ10" i="18"/>
  <c r="R38" i="18"/>
  <c r="P44" i="18"/>
  <c r="N40" i="18"/>
  <c r="L32" i="18"/>
  <c r="J30" i="18"/>
  <c r="V34" i="18"/>
  <c r="Z38" i="18"/>
  <c r="X44" i="18"/>
  <c r="V26" i="18"/>
  <c r="P24" i="18"/>
  <c r="T28" i="18"/>
  <c r="R36" i="18"/>
  <c r="P18" i="18"/>
  <c r="N22" i="18"/>
  <c r="L28" i="18"/>
  <c r="J20" i="18"/>
  <c r="AB16" i="18"/>
  <c r="AF20" i="18"/>
  <c r="AD26" i="18"/>
  <c r="AB32" i="18"/>
  <c r="AF36" i="18"/>
  <c r="AD42" i="18"/>
  <c r="V16" i="18"/>
  <c r="Z20" i="18"/>
  <c r="AD6" i="18"/>
  <c r="AB8" i="18"/>
  <c r="Z10" i="18"/>
  <c r="X12" i="18"/>
  <c r="L10" i="18"/>
  <c r="T32" i="18"/>
  <c r="AJ22" i="18"/>
  <c r="AH28" i="18"/>
  <c r="AL32" i="18"/>
  <c r="AJ38" i="18"/>
  <c r="AH44" i="18"/>
  <c r="R44" i="18"/>
  <c r="N30" i="18"/>
  <c r="X34" i="18"/>
  <c r="Z44" i="18"/>
  <c r="X26" i="18"/>
  <c r="P30" i="18"/>
  <c r="R18" i="18"/>
  <c r="J24" i="18"/>
  <c r="L20" i="18"/>
  <c r="AB22" i="18"/>
  <c r="AF26" i="18"/>
  <c r="AB38" i="18"/>
  <c r="AF42" i="18"/>
  <c r="P6" i="18"/>
  <c r="AF6" i="18"/>
  <c r="AB10" i="18"/>
  <c r="J12" i="18"/>
  <c r="AH34" i="18"/>
  <c r="P40" i="18"/>
  <c r="J34" i="18"/>
  <c r="V30" i="18"/>
  <c r="X40" i="18"/>
  <c r="Z26" i="18"/>
  <c r="T24" i="18"/>
  <c r="R30" i="18"/>
  <c r="T18" i="18"/>
  <c r="L24" i="18"/>
  <c r="J16" i="18"/>
  <c r="AF16" i="18"/>
  <c r="AB28" i="18"/>
  <c r="AF32" i="18"/>
  <c r="AB44" i="18"/>
  <c r="Z16" i="18"/>
  <c r="P8" i="18"/>
  <c r="AD10" i="18"/>
  <c r="L12" i="18"/>
  <c r="P22" i="18"/>
  <c r="AJ18" i="18"/>
  <c r="AH24" i="18"/>
  <c r="AJ34" i="18"/>
  <c r="AH40" i="18"/>
  <c r="AL44" i="18"/>
  <c r="AL16" i="18"/>
  <c r="AL10" i="18"/>
  <c r="T38" i="18"/>
  <c r="J42" i="18"/>
  <c r="N32" i="18"/>
  <c r="V40" i="18"/>
  <c r="R24" i="18"/>
  <c r="T36" i="18"/>
  <c r="N28" i="18"/>
  <c r="AD16" i="18"/>
  <c r="AD32" i="18"/>
  <c r="X16" i="18"/>
  <c r="AD8" i="18"/>
  <c r="Z12" i="18"/>
  <c r="AH18" i="18"/>
  <c r="AJ28" i="18"/>
  <c r="AL38" i="18"/>
  <c r="AJ44" i="18"/>
  <c r="AH12" i="18"/>
  <c r="L42" i="18"/>
  <c r="Z34" i="18"/>
  <c r="AL22" i="18"/>
  <c r="T44" i="18"/>
  <c r="V22" i="18"/>
  <c r="P14" i="18"/>
  <c r="N20" i="18"/>
  <c r="AD22" i="18"/>
  <c r="AD38" i="18"/>
  <c r="R6" i="18"/>
  <c r="AF8" i="18"/>
  <c r="AB12" i="18"/>
  <c r="AL28" i="18"/>
  <c r="AL14" i="18"/>
  <c r="AH26" i="18"/>
  <c r="AJ36" i="18"/>
  <c r="AL8" i="18"/>
  <c r="T40" i="18"/>
  <c r="L40" i="18"/>
  <c r="J36" i="18"/>
  <c r="V36" i="18"/>
  <c r="Z42" i="18"/>
  <c r="X28" i="18"/>
  <c r="R28" i="18"/>
  <c r="P16" i="18"/>
  <c r="N24" i="18"/>
  <c r="L18" i="18"/>
  <c r="AD18" i="18"/>
  <c r="AB26" i="18"/>
  <c r="AF34" i="18"/>
  <c r="AD44" i="18"/>
  <c r="V20" i="18"/>
  <c r="T8" i="18"/>
  <c r="X10" i="18"/>
  <c r="J8" i="18"/>
  <c r="AL18" i="18"/>
  <c r="AH30" i="18"/>
  <c r="AJ40" i="18"/>
  <c r="AJ12" i="18"/>
  <c r="R42" i="18"/>
  <c r="N36" i="18"/>
  <c r="Z36" i="18"/>
  <c r="X22" i="18"/>
  <c r="R22" i="18"/>
  <c r="P32" i="18"/>
  <c r="T16" i="18"/>
  <c r="N14" i="18"/>
  <c r="AF28" i="18"/>
  <c r="AD36" i="18"/>
  <c r="T6" i="18"/>
  <c r="X8" i="18"/>
  <c r="J10" i="18"/>
  <c r="T42" i="18"/>
  <c r="T22" i="18"/>
  <c r="AD20" i="18"/>
  <c r="V6" i="18"/>
  <c r="J6" i="18"/>
  <c r="Z30" i="18"/>
  <c r="J28" i="18"/>
  <c r="AB40" i="18"/>
  <c r="T12" i="18"/>
  <c r="AH32" i="18"/>
  <c r="Z40" i="18"/>
  <c r="L16" i="18"/>
  <c r="AD40" i="18"/>
  <c r="V12" i="18"/>
  <c r="AH8" i="18"/>
  <c r="L34" i="18"/>
  <c r="Z24" i="18"/>
  <c r="R14" i="18"/>
  <c r="AF14" i="18"/>
  <c r="X18" i="18"/>
  <c r="AJ8" i="18"/>
  <c r="J40" i="18"/>
  <c r="X42" i="18"/>
  <c r="L22" i="18"/>
  <c r="AD34" i="18"/>
  <c r="R8" i="18"/>
  <c r="N6" i="18"/>
  <c r="AH16" i="18"/>
  <c r="AJ26" i="18"/>
  <c r="AL36" i="18"/>
  <c r="AH10" i="18"/>
  <c r="P42" i="18"/>
  <c r="N42" i="18"/>
  <c r="L36" i="18"/>
  <c r="X36" i="18"/>
  <c r="V44" i="18"/>
  <c r="Z28" i="18"/>
  <c r="T30" i="18"/>
  <c r="R16" i="18"/>
  <c r="J26" i="18"/>
  <c r="N18" i="18"/>
  <c r="AF18" i="18"/>
  <c r="AD28" i="18"/>
  <c r="AB36" i="18"/>
  <c r="AF44" i="18"/>
  <c r="X20" i="18"/>
  <c r="V8" i="18"/>
  <c r="AF10" i="18"/>
  <c r="L8" i="18"/>
  <c r="AB20" i="18"/>
  <c r="AH20" i="18"/>
  <c r="AL40" i="18"/>
  <c r="L44" i="18"/>
  <c r="X30" i="18"/>
  <c r="Z22" i="18"/>
  <c r="P34" i="18"/>
  <c r="N26" i="18"/>
  <c r="AF38" i="18"/>
  <c r="R12" i="18"/>
  <c r="AJ20" i="18"/>
  <c r="AH42" i="18"/>
  <c r="AH6" i="18"/>
  <c r="X38" i="18"/>
  <c r="R34" i="18"/>
  <c r="AF22" i="18"/>
  <c r="X6" i="18"/>
  <c r="R26" i="18"/>
  <c r="V18" i="18"/>
  <c r="AL34" i="18"/>
  <c r="N38" i="18"/>
  <c r="V42" i="18"/>
  <c r="J22" i="18"/>
  <c r="AD24" i="18"/>
  <c r="AB6" i="18"/>
  <c r="N12" i="18"/>
  <c r="AH36" i="18"/>
  <c r="N34" i="18"/>
  <c r="V28" i="18"/>
  <c r="J18" i="18"/>
  <c r="AB18" i="18"/>
  <c r="AB42" i="18"/>
  <c r="AF12" i="18"/>
  <c r="J44" i="18"/>
  <c r="L26" i="18"/>
  <c r="V14" i="18"/>
  <c r="P12" i="18"/>
  <c r="AJ30" i="18"/>
  <c r="V38" i="18"/>
  <c r="P20" i="18"/>
  <c r="J14" i="18"/>
  <c r="AB30" i="18"/>
  <c r="X14" i="18"/>
  <c r="Z8" i="18"/>
  <c r="AL30" i="18"/>
  <c r="J38" i="18"/>
  <c r="V24" i="18"/>
  <c r="P26" i="18"/>
  <c r="R20" i="18"/>
  <c r="AB14" i="18"/>
  <c r="AD30" i="18"/>
  <c r="Z14" i="18"/>
  <c r="P10" i="18"/>
  <c r="N8" i="18"/>
  <c r="AL20" i="18"/>
  <c r="AJ42" i="18"/>
  <c r="AL6" i="18"/>
  <c r="L38" i="18"/>
  <c r="J32" i="18"/>
  <c r="V32" i="18"/>
  <c r="X24" i="18"/>
  <c r="T20" i="18"/>
  <c r="AD14" i="18"/>
  <c r="AB24" i="18"/>
  <c r="AF30" i="18"/>
  <c r="Z6" i="18"/>
  <c r="R10" i="18"/>
  <c r="N10" i="18"/>
  <c r="AJ24" i="18"/>
  <c r="P38" i="18"/>
  <c r="X32" i="18"/>
  <c r="T26" i="18"/>
  <c r="N16" i="18"/>
  <c r="AB34" i="18"/>
  <c r="AF40" i="18"/>
  <c r="T10" i="18"/>
  <c r="AD12" i="18"/>
  <c r="AL24" i="18"/>
  <c r="R40" i="18"/>
  <c r="Z32" i="18"/>
  <c r="P28" i="18"/>
  <c r="T14" i="18"/>
  <c r="AF24" i="18"/>
  <c r="Z18" i="18"/>
  <c r="V10" i="18"/>
  <c r="AL12" i="18"/>
  <c r="N44" i="18"/>
  <c r="P36" i="18"/>
  <c r="AH14" i="18"/>
  <c r="AJ14" i="18"/>
  <c r="R12" i="1"/>
  <c r="L22" i="1" l="1"/>
  <c r="F221" i="13" l="1"/>
  <c r="F211" i="13"/>
  <c r="F212" i="13"/>
  <c r="F213" i="13"/>
  <c r="F214" i="13"/>
  <c r="F215" i="13"/>
  <c r="F216" i="13"/>
  <c r="F217" i="13"/>
  <c r="F218" i="13"/>
  <c r="F219" i="13"/>
  <c r="F220" i="13"/>
  <c r="F210" i="13"/>
  <c r="B221" i="13" a="1"/>
  <c r="B221" i="13" l="1"/>
  <c r="H210" i="13" l="1"/>
  <c r="L30" i="18" l="1"/>
  <c r="AJ6" i="18"/>
  <c r="L14" i="18"/>
  <c r="L6" i="18"/>
  <c r="AH7" i="19" l="1"/>
  <c r="J17" i="19"/>
  <c r="J37" i="19"/>
  <c r="J7" i="19"/>
  <c r="K17" i="19" l="1"/>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<sst xmlns="http://schemas.openxmlformats.org/spreadsheetml/2006/main" count="469" uniqueCount="298">
  <si>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</si>
  <si>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</si>
  <si>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</si>
  <si>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</si>
  <si>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</si>
  <si>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</si>
  <si>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</si>
  <si>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</si>
  <si>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</si>
  <si>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</si>
  <si>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</si>
  <si>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</si>
  <si>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</si>
  <si>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</si>
  <si>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</si>
  <si>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</si>
  <si>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</si>
  <si>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</si>
  <si>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</si>
  <si>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</si>
  <si>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</si>
  <si>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</si>
  <si>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</si>
  <si>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</si>
  <si>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</si>
  <si>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</si>
  <si>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</si>
  <si>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</si>
  <si>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</si>
  <si>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</si>
  <si>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</si>
  <si>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</si>
  <si>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</si>
  <si>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</si>
  <si>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</si>
  <si>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</si>
  <si>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</si>
  <si>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</si>
  <si>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</si>
  <si>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</si>
  <si>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</si>
  <si>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</si>
  <si>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</si>
  <si>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</si>
  <si>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</si>
  <si>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</si>
  <si>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</si>
  <si>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</si>
  <si>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</si>
  <si>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</si>
  <si>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</si>
  <si>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</si>
  <si>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</si>
  <si>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</si>
  <si>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</si>
  <si>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</si>
  <si>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</si>
  <si>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</si>
  <si>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</si>
  <si>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</si>
  <si>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</si>
  <si>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</si>
  <si>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</si>
  <si>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</si>
  <si>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</si>
  <si>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</si>
  <si>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</si>
  <si>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</si>
  <si>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</si>
  <si>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</si>
  <si>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</si>
  <si>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</si>
  <si>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</si>
  <si>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</si>
  <si>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</si>
  <si>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</si>
  <si>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</si>
  <si>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</si>
  <si>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</si>
  <si>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</si>
  <si>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</si>
  <si>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</si>
  <si>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</si>
  <si>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</si>
  <si>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</si>
  <si>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</si>
  <si>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</si>
  <si>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</si>
  <si>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</si>
  <si>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</si>
  <si>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</si>
  <si>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</si>
  <si>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</si>
  <si>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</si>
  <si>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</si>
  <si>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</si>
  <si>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</si>
  <si>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</si>
  <si>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</si>
  <si>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</si>
  <si>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</si>
  <si>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</si>
  <si>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</si>
  <si>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</si>
  <si>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</si>
  <si>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</si>
  <si>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</si>
  <si>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</si>
  <si>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</si>
  <si>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</si>
  <si>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</si>
  <si>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</si>
  <si>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</si>
  <si>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</si>
  <si>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</si>
  <si>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</si>
  <si>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</si>
  <si>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</si>
  <si>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</si>
  <si>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</si>
  <si>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</si>
  <si>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</si>
  <si>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</si>
  <si>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</si>
  <si>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</si>
  <si>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</si>
  <si>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</si>
  <si>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</si>
  <si>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</si>
  <si>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</si>
  <si>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</si>
  <si>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</si>
  <si>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</si>
  <si>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</si>
  <si>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</si>
  <si>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</si>
  <si>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</si>
  <si>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</si>
  <si>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</si>
  <si>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</si>
  <si>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</si>
  <si>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</si>
  <si>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</si>
  <si>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</si>
  <si>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</si>
  <si>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</si>
  <si>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</si>
  <si>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</si>
  <si>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</si>
  <si>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</si>
  <si>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</si>
  <si>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</si>
  <si>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</si>
  <si>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</si>
  <si>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</si>
  <si>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</si>
  <si>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</si>
  <si>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</si>
  <si>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</si>
  <si>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</si>
  <si>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</si>
  <si>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</si>
  <si>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</si>
  <si>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</si>
  <si>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</si>
  <si>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</si>
  <si>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</si>
  <si>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</si>
  <si>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</si>
  <si>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</si>
  <si>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</si>
  <si>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</si>
  <si>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</si>
  <si>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</si>
  <si>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</si>
  <si>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</si>
  <si>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</si>
  <si>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</si>
  <si>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</si>
  <si>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</si>
  <si>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</si>
  <si>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</si>
  <si>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</si>
  <si>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</si>
  <si>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</si>
  <si>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</si>
  <si>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</si>
  <si>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</si>
  <si>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</si>
  <si>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</si>
  <si>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</si>
  <si>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</si>
  <si>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</si>
  <si>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</si>
  <si>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</si>
  <si>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</si>
  <si>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</si>
  <si>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</si>
  <si>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</si>
  <si>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</si>
  <si>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</si>
  <si>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</si>
  <si>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</si>
  <si>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</si>
  <si>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</si>
  <si>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</si>
  <si>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</si>
  <si>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</si>
  <si>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</si>
  <si>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</si>
  <si>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</si>
  <si>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</si>
  <si>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</si>
  <si>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Escuela Tecnológica
Instituto Técnico Central</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</si>
  <si>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</si>
  <si>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</si>
  <si>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</si>
  <si>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</si>
  <si>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</si>
  <si>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</si>
  <si>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</si>
  <si>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</si>
  <si>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</si>
  <si>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</si>
  <si>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</si>
  <si>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</si>
  <si>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</si>
  <si>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</si>
  <si>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</si>
  <si>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</si>
  <si>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</si>
  <si>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</si>
  <si>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</si>
  <si>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</si>
  <si>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</si>
  <si>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</si>
  <si>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</si>
  <si>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</si>
  <si>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</si>
  <si>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</si>
  <si>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</si>
  <si>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</si>
  <si>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</si>
  <si>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</si>
  <si>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</si>
  <si>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</si>
  <si>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</si>
  <si>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</si>
  <si>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</si>
  <si>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</si>
  <si>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</si>
  <si>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</si>
  <si>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</si>
  <si>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GESTIÓN DE CONTROL INTERNO</t>
  </si>
  <si>
    <t>Desde la identificación de necesidades de evaluación hasta el seguimiento a los planes de mejoramiento por procesos. Involucra todos los procesos</t>
  </si>
  <si>
    <t xml:space="preserve">
Multa o sanción  al jefe de Control Interno o el Rector de la Escuela  </t>
  </si>
  <si>
    <t xml:space="preserve">
Por el incumplimiento en la presentación de informes dentro del termino establecido porque:
1. Poco personal en el proceso o no contar con un equipo multidisciplinario
2. Inoportunidad en el suministro de Información de las áreas a Control Interno</t>
  </si>
  <si>
    <t>Elaboración de cronograma de presentación de informes de acuerdo a la normatividad vigente.</t>
  </si>
  <si>
    <t>Equipo de trabajo Control Interno</t>
  </si>
  <si>
    <r>
      <rPr>
        <b/>
        <sz val="14"/>
        <rFont val="Arial Narrow"/>
        <family val="2"/>
      </rPr>
      <t>LIDER DEL PROCESO:</t>
    </r>
    <r>
      <rPr>
        <sz val="14"/>
        <rFont val="Arial Narrow"/>
        <family val="2"/>
      </rPr>
      <t xml:space="preserve"> Hno Ariosto Ardila Silva</t>
    </r>
  </si>
  <si>
    <t>Economica</t>
  </si>
  <si>
    <t>Economica y reputacional</t>
  </si>
  <si>
    <t>Cronograma de actividades de Control Interno</t>
  </si>
  <si>
    <t>Correos enviados solicitando información</t>
  </si>
  <si>
    <t>Enviar a las areas o lideres de procesos correos electronicos  para solicitud de información requerida.</t>
  </si>
  <si>
    <t>Incumplimiento a la ejecución del Programa Anual de Auditorias</t>
  </si>
  <si>
    <t>Falta de elaboración del Programa Anual de Auditorias</t>
  </si>
  <si>
    <t>Ejecución y Administración de Procesos</t>
  </si>
  <si>
    <t xml:space="preserve">Posibilidad de afectación reputacional por la deficiente evaluación de los controles que contribuyen al desempeño institucional a través de los procesos de la Entidad. </t>
  </si>
  <si>
    <t>Informes de Auditoria Publicados en el Micrositio de Control Interno</t>
  </si>
  <si>
    <t>Evaluación semestral publicada en el micrositio de control Interno</t>
  </si>
  <si>
    <t>probabilidad</t>
  </si>
  <si>
    <t xml:space="preserve">Elaborar y remitir al Auditado el Plan de auditoria y posterior informe resultado de la Auditoria. </t>
  </si>
  <si>
    <t>Falta de citación a Comites Institucionales de Coordinación de Control Interno</t>
  </si>
  <si>
    <t xml:space="preserve">Incumplimiento a la elaboración oportuna de los informes </t>
  </si>
  <si>
    <t xml:space="preserve">    El riesgo afecta la imagen de la entidad internamente, de conocimiento general, nivel interno, de junta dircetiva y accionistas y/o de provedores</t>
  </si>
  <si>
    <t>MAPA Y PLAN DE TRATAMIENTO DE RIESGOS CONTROL INTERNO</t>
  </si>
  <si>
    <t>El Profesional de apoyo verifica la completitud de la información que suministran las áreas para la elaboración y presentación de informes y hace los requerimientos que sean necesarios respecto a la su oportunidad e integralidad.</t>
  </si>
  <si>
    <t xml:space="preserve">Ejecutar dentro del tiempo establecido el Programa de Auditorias aprobado para la vigencia.
Desviaciòn del Control:
Se socializa ante el CICCI la situacion de incumplimiento del proceso por la que no se pudo ejecutar auditoria y se suscribe el acta misma.
</t>
  </si>
  <si>
    <t xml:space="preserve">Posibilidad de afectación reputacional por falta de presentación de recomendaciones a partir de los informes elaborados por Control Interno, sobre posibles incumplimientos normativos de la Entidad ante el Comité Institucional de Coordinación de Control Interno. </t>
  </si>
  <si>
    <t>Citación a Comité Institucional de Coordinación de Control Interno.
Desviacion del Control:
Remision por medio de correo electronico institucional a los miembros del comitè los informes generados por Control interno para la toma de desiciones basadas en evidencias.</t>
  </si>
  <si>
    <t xml:space="preserve">El profesional de apoyo de control interno Realiza la Evaluación semestral del Sistema de Control Interno de la Entidad.
DESVIACION DEL CONTROL:
Informar al DAFP situaciones al interior de la Entidad que se presenten para lograr recopilar la informaciòn requerida para el cumplimiento.
 </t>
  </si>
  <si>
    <t>Evaluar la gestión institucional a través de auditorias y seguimientos, brindando a la Dirección información pertinente para la toma de decisiones basados en evidencias, que contribuyan al cumplimiento de los objetivos institucionales.</t>
  </si>
  <si>
    <t>Seguimiento efectuado a las diferentes áreas y procesos que estan involucradas en la gestión de los componentes de la Evaluación semestral.</t>
  </si>
  <si>
    <t>Informes con firma del Rector</t>
  </si>
  <si>
    <t>Citaciones por correo a los respectivos Comites</t>
  </si>
  <si>
    <t xml:space="preserve">Posibilidad de afectación económica por multa o sanción al jefe de Control Interno/Rector, por un ente de control debido al incumplimiento en la presentación de informes dentro del término establecido
</t>
  </si>
  <si>
    <t>Envio de correos electrónicos al Rector  de la ETITC con los informes para su respectiva revisión, aprobación y firma.</t>
  </si>
  <si>
    <t>Para el primer trimestre se llevo a cabo la sesión No. 1 del Comité de Coordinación de Control Interno, para la cual fue enviada la invitación y la agenda mediante correo electrónico el día 2 de febrero de 2024.</t>
  </si>
  <si>
    <t xml:space="preserve">El jefe de control interno o quien haga sus veces, programa los informes que se deben presentar, versus los recursos humanos y técnicos disponibles, asi mismo, elabora el cronograma para la consecución de la información, de igual forma, si los recursos son insuficientes realiza requerimiento de personal de apoyo. 
 </t>
  </si>
  <si>
    <t xml:space="preserve">A partir de la presentación del programa anual de auditorias internas del area de control interno ante el CICCI en la Sesión No. 1 del 08 de febrero de 2024, fueron incluidos los informes periódicos elaborados y publicados en el micrositio respectivo, los cuales se encuentran publicados de acuerdo a la normatividad vigente asi: https://www.etitc.edu.co/archives/paai24.pdf
Para el primer trimestre fueron elaborados y publicados los informes de control Interno asi:
Informe de Austeridad en el Gasto Cuarto Trimestre 2023
https://etitc.edu.co/archives/informeausteridad34.pdf
PQRS´D  segundo semestre 2023
https://etitc.edu.co/archives/informepqrs223.pdf
Informe semestral de evaluación independiente del Estado del sistema de Control Interno segundo Semestre 2023
https://etitc.edu.co/archives/evaluacionisci22023.pdf
Estrategias Anticorrupción Tercer Cuatrimestre 2023
https://etitc.edu.co/archives/seguimientoplanan323.pdf
Ley de Transparencia y Acceso a la Información Resolución 1519/2020 Anexos
https://etitc.edu.co/archives/seguimientotranspa26.pdf
Informe de Control Interno Contable - DECRETO 193 DEL 2016
https://etitc.edu.co/archives/infocic23.pdf
Seguimiento a las funciones del comité de conciliación 2023
https://etitc.edu.co/archives/infoseguimientocc23.pdf
Informe Derechos de Autor 
https://etitc.edu.co/archives/infoderechosautor23.pdf
Certificación Actualización Ekogui Segundo Semestre 2023
https://etitc.edu.co/archives/ekogui223.pdf
Fenecimiento de la cuenta general del presupuesto y el tesoro (congreso)
https://etitc.edu.co/archives/informecongreso24.pdf
</t>
  </si>
  <si>
    <t>Para iniciar la elaboración de los informes, fue solicitada la informacion a las áreas intervinientes, para el informe final de PAAC mediante correo electrónic,o a Calidad fue solicitada informaciòn el dia 30 de enero de 2024, al área de comunicaciones el dia 31 de enero de 2024, el 25 de enero a las áreas intervinientes en el informe de austeridad en el gasto, al proceso de Gestiòn de Informatica y Telecomunicaciones y al area de Gestiòn Documental, entre otros.</t>
  </si>
  <si>
    <r>
      <t xml:space="preserve">Revisión de los informes por el Supervisor de las contratistas del area, si se requieren, se solicitan los ajustes, para posterior aprobación y firma por parte del Rector/jefe de control Interno (E).
</t>
    </r>
    <r>
      <rPr>
        <b/>
        <sz val="11"/>
        <rFont val="Arial Narrow"/>
        <family val="2"/>
      </rPr>
      <t xml:space="preserve">
Desviacioin del Control:</t>
    </r>
    <r>
      <rPr>
        <sz val="11"/>
        <rFont val="Arial Narrow"/>
        <family val="2"/>
      </rPr>
      <t xml:space="preserve">
Sustentacion del informe por el profesional que elabora el documento ante el rector para su firma.</t>
    </r>
  </si>
  <si>
    <t>Se enviaron mediante correo electrónico los informes para revisión y aprobación del Hno. Ariosto mediante correo electrónico, el dia 16 de febrero se remitio el informe PAAC 3er. Cuatrimestre, el 28 de febrero el informe de Control Interno Contable, el 22 de marzo el informe de austeridad en el gasto, informe de PQRSD, Informe de Software Legal remitido el 11 de marzo, certificaciòn de Ekogui el 6 de marzo, informe de seguimiento al comitè de conciliación vigencia 2023, entre otros, de los cuales se evidencia la publicación con la firma del Jefe de Control Interno encargado en el micrositio de Control Interno.</t>
  </si>
  <si>
    <t>La evaluación semestral del sistema de Control Interno, correspondiente al segundo semestre de la vigencia 2023, fue elaborado y publicado en el miscrositio de Control Interno, en el link: https://www.etitc.edu.co/archives/evaluacionisci22023.pdf</t>
  </si>
  <si>
    <t>De acuerdo al PAAI para la vigencia 2024, fue ejecutada auditoria al proceso de Gestiòn Jurídica, enviando mediante correo electrónico el plan de auditoria el dia 1 de marzo de 2024 y el informe final se encuentra publicado en el portal web en la dirección: https://www.etitc.edu.co/archives/informeauditoriaju24.pdf, dentro de los tiempos establecidos en el procedimientos de auditorias Intenas GCI-PC-02.</t>
  </si>
  <si>
    <t xml:space="preserve">Enviar convocatoria por correo electronico al Comité de Coordinaciòn Institucional de Control Interno. </t>
  </si>
  <si>
    <t>Fecha: 09/04/2024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</si>
</sst>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u/>
      <sz val="11"/>
      <color theme="10"/>
      <name val="Calibri"/>
      <family val="2"/>
      <scheme val="minor"/>
    </font>
    <font>
      <b/>
      <sz val="12"/>
      <color rgb="FFFFFFFF"/>
      <name val="Arial Narrow"/>
      <family val="2"/>
    </font>
    <font>
      <sz val="10"/>
      <color theme="1"/>
      <name val="Arial Narrow"/>
      <family val="2"/>
    </font>
  </fonts>
  <fills count="1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B050"/>
        <bgColor rgb="FF000000"/>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9" fontId="13" fillId="0" borderId="0" applyFont="0" applyFill="0" applyBorder="0" applyAlignment="0" applyProtection="0"/>
    <xf numFmtId="0" fontId="44" fillId="0" borderId="0"/>
    <xf numFmtId="0" fontId="45" fillId="0" borderId="0"/>
    <xf numFmtId="0" fontId="5" fillId="0" borderId="0"/>
    <xf numFmtId="0" fontId="65" fillId="0" borderId="0" applyNumberFormat="0" applyFill="0" applyBorder="0" applyAlignment="0" applyProtection="0"/>
  </cellStyleXfs>
  <cellXfs count="422">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7" fillId="0" borderId="0" xfId="0" applyFont="1" applyAlignment="1">
      <alignment horizontal="center" vertical="center" wrapText="1"/>
    </xf>
    <xf numFmtId="0" fontId="8" fillId="6" borderId="0" xfId="0" applyFont="1" applyFill="1" applyAlignment="1">
      <alignment horizontal="center" vertical="center" wrapText="1" readingOrder="1"/>
    </xf>
    <xf numFmtId="0" fontId="9" fillId="5" borderId="4" xfId="0" applyFont="1" applyFill="1" applyBorder="1" applyAlignment="1">
      <alignment horizontal="center" vertical="center" wrapText="1" readingOrder="1"/>
    </xf>
    <xf numFmtId="0" fontId="9" fillId="0" borderId="4" xfId="0" applyFont="1" applyBorder="1" applyAlignment="1">
      <alignment horizontal="justify" vertical="center" wrapText="1" readingOrder="1"/>
    </xf>
    <xf numFmtId="9" fontId="9" fillId="0" borderId="4" xfId="0" applyNumberFormat="1" applyFont="1" applyBorder="1" applyAlignment="1">
      <alignment horizontal="center" vertical="center" wrapText="1" readingOrder="1"/>
    </xf>
    <xf numFmtId="0" fontId="9" fillId="7" borderId="1" xfId="0" applyFont="1" applyFill="1" applyBorder="1" applyAlignment="1">
      <alignment horizontal="center" vertical="center" wrapText="1" readingOrder="1"/>
    </xf>
    <xf numFmtId="0" fontId="9" fillId="0" borderId="1" xfId="0" applyFont="1" applyBorder="1" applyAlignment="1">
      <alignment horizontal="justify" vertical="center" wrapText="1" readingOrder="1"/>
    </xf>
    <xf numFmtId="9" fontId="9" fillId="0" borderId="1" xfId="0" applyNumberFormat="1"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10"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3" borderId="0" xfId="0" applyFont="1" applyFill="1" applyAlignment="1">
      <alignment horizontal="center" vertical="center"/>
    </xf>
    <xf numFmtId="0" fontId="25" fillId="0" borderId="0" xfId="0" applyFont="1" applyAlignment="1">
      <alignment vertical="center"/>
    </xf>
    <xf numFmtId="0" fontId="26" fillId="0" borderId="0" xfId="0" applyFont="1"/>
    <xf numFmtId="0" fontId="24" fillId="0" borderId="0" xfId="0" applyFont="1"/>
    <xf numFmtId="0" fontId="0" fillId="0" borderId="0" xfId="0" pivotButton="1"/>
    <xf numFmtId="0" fontId="11" fillId="0" borderId="0" xfId="0" applyFont="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4"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4"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4"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0" fillId="3" borderId="0" xfId="0" applyFill="1"/>
    <xf numFmtId="0" fontId="46" fillId="3" borderId="39" xfId="2" applyFont="1" applyFill="1" applyBorder="1"/>
    <xf numFmtId="0" fontId="46" fillId="3" borderId="40" xfId="2" applyFont="1" applyFill="1" applyBorder="1"/>
    <xf numFmtId="0" fontId="46" fillId="3" borderId="41" xfId="2" applyFont="1" applyFill="1" applyBorder="1"/>
    <xf numFmtId="0" fontId="15" fillId="3" borderId="0" xfId="0" applyFont="1" applyFill="1" applyAlignment="1">
      <alignment vertical="center"/>
    </xf>
    <xf numFmtId="0" fontId="5" fillId="3" borderId="0" xfId="0" applyFont="1" applyFill="1"/>
    <xf numFmtId="0" fontId="33" fillId="3" borderId="0" xfId="0" applyFont="1" applyFill="1"/>
    <xf numFmtId="0" fontId="34" fillId="3" borderId="22" xfId="0" applyFont="1" applyFill="1" applyBorder="1" applyAlignment="1">
      <alignment horizontal="center" vertical="center" wrapText="1" readingOrder="1"/>
    </xf>
    <xf numFmtId="0" fontId="35" fillId="3" borderId="22" xfId="0" applyFont="1" applyFill="1" applyBorder="1" applyAlignment="1">
      <alignment horizontal="justify" vertical="center" wrapText="1" readingOrder="1"/>
    </xf>
    <xf numFmtId="9" fontId="34" fillId="3" borderId="31" xfId="0" applyNumberFormat="1"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5" fillId="3" borderId="21" xfId="0" applyFont="1" applyFill="1" applyBorder="1" applyAlignment="1">
      <alignment horizontal="justify" vertical="center" wrapText="1" readingOrder="1"/>
    </xf>
    <xf numFmtId="9" fontId="34" fillId="3" borderId="26" xfId="0" applyNumberFormat="1"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5" fillId="3" borderId="28" xfId="0" applyFont="1" applyFill="1" applyBorder="1" applyAlignment="1">
      <alignment horizontal="justify" vertical="center" wrapText="1" readingOrder="1"/>
    </xf>
    <xf numFmtId="0" fontId="35" fillId="3" borderId="29" xfId="0" applyFont="1" applyFill="1" applyBorder="1" applyAlignment="1">
      <alignment horizontal="center" vertical="center" wrapText="1" readingOrder="1"/>
    </xf>
    <xf numFmtId="0" fontId="43" fillId="3" borderId="0" xfId="0" applyFont="1" applyFill="1"/>
    <xf numFmtId="0" fontId="34" fillId="15" borderId="33" xfId="0" applyFont="1" applyFill="1" applyBorder="1" applyAlignment="1">
      <alignment horizontal="center" vertical="center" wrapText="1" readingOrder="1"/>
    </xf>
    <xf numFmtId="0" fontId="34" fillId="15" borderId="34" xfId="0" applyFont="1" applyFill="1" applyBorder="1" applyAlignment="1">
      <alignment horizontal="center" vertical="center" wrapText="1" readingOrder="1"/>
    </xf>
    <xf numFmtId="0" fontId="12" fillId="3" borderId="0" xfId="0" applyFont="1" applyFill="1"/>
    <xf numFmtId="0" fontId="28" fillId="3" borderId="0" xfId="0" applyFont="1" applyFill="1" applyAlignment="1">
      <alignment horizontal="center" vertical="center" wrapText="1"/>
    </xf>
    <xf numFmtId="0" fontId="11" fillId="3" borderId="0" xfId="0" applyFont="1" applyFill="1" applyAlignment="1">
      <alignment horizontal="justify" vertical="center" wrapText="1" readingOrder="1"/>
    </xf>
    <xf numFmtId="0" fontId="4" fillId="3" borderId="0" xfId="0" applyFont="1" applyFill="1" applyAlignment="1">
      <alignment vertical="center"/>
    </xf>
    <xf numFmtId="0" fontId="14" fillId="3" borderId="0" xfId="0" applyFont="1" applyFill="1"/>
    <xf numFmtId="0" fontId="4" fillId="3" borderId="0" xfId="0" applyFont="1" applyFill="1" applyAlignment="1">
      <alignment horizontal="left" vertical="center"/>
    </xf>
    <xf numFmtId="0" fontId="46" fillId="3" borderId="7" xfId="2" applyFont="1" applyFill="1" applyBorder="1"/>
    <xf numFmtId="0" fontId="51" fillId="3" borderId="0" xfId="0" applyFont="1" applyFill="1" applyAlignment="1">
      <alignment horizontal="left" vertical="center" wrapText="1"/>
    </xf>
    <xf numFmtId="0" fontId="52" fillId="3" borderId="0" xfId="0" applyFont="1" applyFill="1" applyAlignment="1">
      <alignment horizontal="left" vertical="top" wrapText="1"/>
    </xf>
    <xf numFmtId="0" fontId="46" fillId="3" borderId="0" xfId="2" applyFont="1" applyFill="1"/>
    <xf numFmtId="0" fontId="46" fillId="3" borderId="8" xfId="2" applyFont="1" applyFill="1" applyBorder="1"/>
    <xf numFmtId="0" fontId="46" fillId="3" borderId="9" xfId="2" applyFont="1" applyFill="1" applyBorder="1"/>
    <xf numFmtId="0" fontId="46" fillId="3" borderId="11" xfId="2" applyFont="1" applyFill="1" applyBorder="1"/>
    <xf numFmtId="0" fontId="46" fillId="3" borderId="10" xfId="2" applyFont="1" applyFill="1" applyBorder="1"/>
    <xf numFmtId="0" fontId="50" fillId="3" borderId="0" xfId="2" applyFont="1" applyFill="1" applyAlignment="1">
      <alignment horizontal="left" vertical="center" wrapText="1"/>
    </xf>
    <xf numFmtId="0" fontId="46" fillId="3" borderId="0" xfId="2" applyFont="1" applyFill="1" applyAlignment="1">
      <alignment horizontal="left" vertical="center" wrapText="1"/>
    </xf>
    <xf numFmtId="0" fontId="46" fillId="3" borderId="0" xfId="2" quotePrefix="1" applyFont="1" applyFill="1" applyAlignment="1">
      <alignment horizontal="left" vertical="center" wrapText="1"/>
    </xf>
    <xf numFmtId="0" fontId="48" fillId="3" borderId="7" xfId="2" quotePrefix="1" applyFont="1" applyFill="1" applyBorder="1" applyAlignment="1">
      <alignment horizontal="left" vertical="top" wrapText="1"/>
    </xf>
    <xf numFmtId="0" fontId="49" fillId="3" borderId="0" xfId="2" quotePrefix="1" applyFont="1" applyFill="1" applyAlignment="1">
      <alignment horizontal="left" vertical="top" wrapText="1"/>
    </xf>
    <xf numFmtId="0" fontId="49"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center"/>
      <protection hidden="1"/>
    </xf>
    <xf numFmtId="14" fontId="1" fillId="0" borderId="21" xfId="0" applyNumberFormat="1" applyFont="1" applyBorder="1" applyAlignment="1" applyProtection="1">
      <alignment horizontal="center" vertical="center"/>
      <protection locked="0"/>
    </xf>
    <xf numFmtId="0" fontId="59" fillId="7" borderId="21" xfId="0" applyFont="1" applyFill="1" applyBorder="1" applyAlignment="1">
      <alignment horizontal="center" vertical="center" textRotation="90"/>
    </xf>
    <xf numFmtId="0" fontId="44" fillId="0" borderId="7" xfId="0" applyFont="1" applyBorder="1" applyAlignment="1">
      <alignment vertical="center" wrapText="1"/>
    </xf>
    <xf numFmtId="0" fontId="44"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0" fillId="0" borderId="0" xfId="0" applyFont="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left" vertical="center" wrapText="1"/>
    </xf>
    <xf numFmtId="0" fontId="61" fillId="0" borderId="0" xfId="0" applyFont="1" applyAlignment="1">
      <alignment horizontal="center"/>
    </xf>
    <xf numFmtId="0" fontId="64"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4" fillId="0" borderId="0" xfId="0" applyFont="1" applyAlignment="1">
      <alignment vertical="center" wrapText="1"/>
    </xf>
    <xf numFmtId="0" fontId="64" fillId="0" borderId="74" xfId="0" applyFont="1" applyBorder="1" applyAlignment="1">
      <alignment horizontal="center" vertical="center" wrapText="1"/>
    </xf>
    <xf numFmtId="0" fontId="63" fillId="0" borderId="74" xfId="0" applyFont="1" applyBorder="1" applyAlignment="1">
      <alignment vertical="center" wrapText="1"/>
    </xf>
    <xf numFmtId="0" fontId="1" fillId="0" borderId="2" xfId="0" applyFont="1" applyBorder="1" applyAlignment="1">
      <alignment horizontal="center" vertical="center"/>
    </xf>
    <xf numFmtId="0" fontId="1" fillId="0" borderId="21" xfId="0" applyFont="1" applyBorder="1" applyAlignment="1" applyProtection="1">
      <alignment horizontal="left" vertical="center" wrapText="1"/>
      <protection locked="0"/>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1" fillId="0" borderId="75" xfId="0" applyFont="1" applyBorder="1" applyAlignment="1">
      <alignment horizontal="center" vertical="center"/>
    </xf>
    <xf numFmtId="0" fontId="1" fillId="0" borderId="22" xfId="0" applyFont="1" applyBorder="1" applyAlignment="1">
      <alignment horizontal="center" vertical="center"/>
    </xf>
    <xf numFmtId="0" fontId="1" fillId="0" borderId="75" xfId="0" applyFont="1" applyBorder="1" applyAlignment="1">
      <alignment horizontal="center" vertical="center" wrapText="1"/>
    </xf>
    <xf numFmtId="0" fontId="1" fillId="0" borderId="21" xfId="0" applyFont="1" applyBorder="1" applyAlignment="1">
      <alignment horizontal="center" vertical="center"/>
    </xf>
    <xf numFmtId="0" fontId="1" fillId="0" borderId="21" xfId="0" applyFont="1" applyBorder="1" applyAlignment="1">
      <alignment horizontal="center" vertical="center" wrapText="1"/>
    </xf>
    <xf numFmtId="0" fontId="1" fillId="0" borderId="21" xfId="0" applyFont="1" applyBorder="1" applyAlignment="1" applyProtection="1">
      <alignment horizontal="center" vertical="center" textRotation="90"/>
      <protection locked="0"/>
    </xf>
    <xf numFmtId="0" fontId="2" fillId="0" borderId="21" xfId="0" applyFont="1" applyBorder="1" applyAlignment="1" applyProtection="1">
      <alignment horizontal="center" vertical="center" textRotation="90"/>
      <protection locked="0"/>
    </xf>
    <xf numFmtId="0" fontId="4" fillId="0" borderId="21" xfId="0" applyFont="1" applyBorder="1" applyAlignment="1" applyProtection="1">
      <alignment horizontal="center" vertical="center" textRotation="90" wrapText="1"/>
      <protection hidden="1"/>
    </xf>
    <xf numFmtId="164" fontId="1" fillId="0" borderId="21" xfId="1" applyNumberFormat="1" applyFont="1" applyBorder="1" applyAlignment="1">
      <alignment horizontal="center" vertical="center"/>
    </xf>
    <xf numFmtId="0" fontId="4" fillId="0" borderId="75" xfId="0" applyFont="1" applyBorder="1" applyAlignment="1" applyProtection="1">
      <alignment horizontal="center" vertical="center" textRotation="90"/>
      <protection hidden="1"/>
    </xf>
    <xf numFmtId="0" fontId="1" fillId="0" borderId="21" xfId="0" applyFont="1" applyBorder="1" applyAlignment="1">
      <alignment vertical="center" wrapText="1"/>
    </xf>
    <xf numFmtId="0" fontId="4" fillId="7" borderId="21" xfId="0" applyFont="1" applyFill="1" applyBorder="1" applyAlignment="1" applyProtection="1">
      <alignment horizontal="center" vertical="center" wrapText="1"/>
      <protection hidden="1"/>
    </xf>
    <xf numFmtId="0" fontId="4" fillId="13" borderId="21" xfId="0" applyFont="1" applyFill="1" applyBorder="1" applyAlignment="1" applyProtection="1">
      <alignment horizontal="center" vertical="center"/>
      <protection hidden="1"/>
    </xf>
    <xf numFmtId="0" fontId="59" fillId="7" borderId="21" xfId="0" applyFont="1" applyFill="1" applyBorder="1" applyAlignment="1">
      <alignment horizontal="center" vertical="center" wrapText="1"/>
    </xf>
    <xf numFmtId="0" fontId="59" fillId="7" borderId="21" xfId="0" applyFont="1" applyFill="1" applyBorder="1" applyAlignment="1">
      <alignment horizontal="center" vertical="center" textRotation="90" wrapText="1"/>
    </xf>
    <xf numFmtId="0" fontId="59" fillId="7" borderId="21" xfId="0" applyFont="1" applyFill="1" applyBorder="1" applyAlignment="1">
      <alignment horizontal="center" vertical="center"/>
    </xf>
    <xf numFmtId="0" fontId="2" fillId="0" borderId="21" xfId="0" applyFont="1" applyBorder="1" applyAlignment="1" applyProtection="1">
      <alignment horizontal="justify" vertical="center" wrapText="1"/>
      <protection locked="0"/>
    </xf>
    <xf numFmtId="0" fontId="2" fillId="0" borderId="75" xfId="0" applyFont="1" applyBorder="1" applyAlignment="1">
      <alignment horizontal="center" vertical="center" wrapText="1"/>
    </xf>
    <xf numFmtId="0" fontId="18" fillId="11" borderId="0" xfId="0" applyFont="1" applyFill="1" applyAlignment="1" applyProtection="1">
      <alignment horizontal="center" vertical="center" wrapText="1" readingOrder="1"/>
      <protection hidden="1"/>
    </xf>
    <xf numFmtId="0" fontId="18" fillId="13" borderId="0" xfId="0" applyFont="1" applyFill="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65" fillId="0" borderId="75" xfId="5" applyBorder="1" applyAlignment="1">
      <alignment horizontal="left" vertical="center" wrapText="1"/>
    </xf>
    <xf numFmtId="0" fontId="66" fillId="16" borderId="22" xfId="0" applyFont="1" applyFill="1" applyBorder="1" applyAlignment="1">
      <alignment horizontal="center" vertical="center" wrapText="1"/>
    </xf>
    <xf numFmtId="0" fontId="59" fillId="7" borderId="75" xfId="0" applyFont="1" applyFill="1" applyBorder="1" applyAlignment="1">
      <alignment horizontal="center" vertical="center" textRotation="90"/>
    </xf>
    <xf numFmtId="0" fontId="59" fillId="7" borderId="75" xfId="0" applyFont="1" applyFill="1" applyBorder="1" applyAlignment="1">
      <alignment horizontal="center" vertical="center"/>
    </xf>
    <xf numFmtId="0" fontId="59" fillId="7" borderId="75" xfId="0" applyFont="1" applyFill="1" applyBorder="1" applyAlignment="1">
      <alignment horizontal="center" vertical="center" wrapText="1"/>
    </xf>
    <xf numFmtId="0" fontId="59" fillId="7" borderId="75" xfId="0" applyFont="1" applyFill="1" applyBorder="1" applyAlignment="1">
      <alignment horizontal="center" vertical="center" textRotation="90" wrapText="1"/>
    </xf>
    <xf numFmtId="0" fontId="65" fillId="0" borderId="21" xfId="5" applyBorder="1" applyAlignment="1" applyProtection="1">
      <alignment horizontal="left" vertical="center" wrapText="1"/>
      <protection locked="0"/>
    </xf>
    <xf numFmtId="0" fontId="1" fillId="0" borderId="75" xfId="0" applyFont="1" applyBorder="1" applyAlignment="1">
      <alignment horizontal="left" vertical="center" wrapText="1"/>
    </xf>
    <xf numFmtId="0" fontId="13" fillId="0" borderId="21" xfId="5" applyFont="1" applyBorder="1" applyAlignment="1">
      <alignment horizontal="justify" vertical="justify" wrapText="1"/>
    </xf>
    <xf numFmtId="0" fontId="0" fillId="0" borderId="21" xfId="5" applyFont="1" applyBorder="1" applyAlignment="1">
      <alignment horizontal="justify" vertical="top" wrapText="1"/>
    </xf>
    <xf numFmtId="14" fontId="13" fillId="0" borderId="21" xfId="5" applyNumberFormat="1" applyFont="1" applyBorder="1" applyAlignment="1">
      <alignment horizontal="center" vertical="center"/>
    </xf>
    <xf numFmtId="0" fontId="67" fillId="0" borderId="21" xfId="0" applyFont="1" applyBorder="1" applyAlignment="1" applyProtection="1">
      <alignment horizontal="left" vertical="center" wrapText="1"/>
      <protection locked="0"/>
    </xf>
    <xf numFmtId="0" fontId="1" fillId="0" borderId="21" xfId="0" applyFont="1" applyBorder="1" applyAlignment="1">
      <alignment horizontal="left" vertical="center" wrapText="1"/>
    </xf>
    <xf numFmtId="0" fontId="47" fillId="14" borderId="36" xfId="2" applyFont="1" applyFill="1" applyBorder="1" applyAlignment="1">
      <alignment horizontal="center" vertical="center" wrapText="1"/>
    </xf>
    <xf numFmtId="0" fontId="47" fillId="14" borderId="37" xfId="2" applyFont="1" applyFill="1" applyBorder="1" applyAlignment="1">
      <alignment horizontal="center" vertical="center" wrapText="1"/>
    </xf>
    <xf numFmtId="0" fontId="47" fillId="14" borderId="38" xfId="2" applyFont="1" applyFill="1" applyBorder="1" applyAlignment="1">
      <alignment horizontal="center" vertical="center" wrapText="1"/>
    </xf>
    <xf numFmtId="0" fontId="46" fillId="0" borderId="7" xfId="2" quotePrefix="1" applyFont="1" applyBorder="1" applyAlignment="1">
      <alignment horizontal="left" vertical="center" wrapText="1"/>
    </xf>
    <xf numFmtId="0" fontId="46" fillId="0" borderId="0" xfId="2" quotePrefix="1" applyFont="1" applyAlignment="1">
      <alignment horizontal="left" vertical="center" wrapText="1"/>
    </xf>
    <xf numFmtId="0" fontId="46" fillId="0" borderId="8" xfId="2" quotePrefix="1" applyFont="1" applyBorder="1" applyAlignment="1">
      <alignment horizontal="left" vertical="center" wrapText="1"/>
    </xf>
    <xf numFmtId="0" fontId="46" fillId="0" borderId="56" xfId="2" quotePrefix="1" applyFont="1" applyBorder="1" applyAlignment="1">
      <alignment horizontal="left" vertical="center" wrapText="1"/>
    </xf>
    <xf numFmtId="0" fontId="46" fillId="0" borderId="57" xfId="2" quotePrefix="1" applyFont="1" applyBorder="1" applyAlignment="1">
      <alignment horizontal="left" vertical="center" wrapText="1"/>
    </xf>
    <xf numFmtId="0" fontId="46" fillId="0" borderId="58" xfId="2" quotePrefix="1" applyFont="1" applyBorder="1" applyAlignment="1">
      <alignment horizontal="left" vertical="center" wrapText="1"/>
    </xf>
    <xf numFmtId="0" fontId="48" fillId="3" borderId="39" xfId="2" quotePrefix="1" applyFont="1" applyFill="1" applyBorder="1" applyAlignment="1">
      <alignment horizontal="left" vertical="top" wrapText="1"/>
    </xf>
    <xf numFmtId="0" fontId="49" fillId="3" borderId="40" xfId="2" quotePrefix="1" applyFont="1" applyFill="1" applyBorder="1" applyAlignment="1">
      <alignment horizontal="left" vertical="top" wrapText="1"/>
    </xf>
    <xf numFmtId="0" fontId="49" fillId="3" borderId="41" xfId="2" quotePrefix="1" applyFont="1" applyFill="1" applyBorder="1" applyAlignment="1">
      <alignment horizontal="left" vertical="top" wrapText="1"/>
    </xf>
    <xf numFmtId="0" fontId="46" fillId="0" borderId="7" xfId="2" quotePrefix="1" applyFont="1" applyBorder="1" applyAlignment="1">
      <alignment horizontal="left" vertical="top" wrapText="1"/>
    </xf>
    <xf numFmtId="0" fontId="46" fillId="0" borderId="0" xfId="2" quotePrefix="1" applyFont="1" applyAlignment="1">
      <alignment horizontal="left" vertical="top" wrapText="1"/>
    </xf>
    <xf numFmtId="0" fontId="46" fillId="0" borderId="8" xfId="2" quotePrefix="1" applyFont="1" applyBorder="1" applyAlignment="1">
      <alignment horizontal="left" vertical="top" wrapText="1"/>
    </xf>
    <xf numFmtId="0" fontId="51" fillId="14" borderId="42" xfId="3" applyFont="1" applyFill="1" applyBorder="1" applyAlignment="1">
      <alignment horizontal="center" vertical="center" wrapText="1"/>
    </xf>
    <xf numFmtId="0" fontId="51" fillId="14" borderId="43" xfId="3" applyFont="1" applyFill="1" applyBorder="1" applyAlignment="1">
      <alignment horizontal="center" vertical="center" wrapText="1"/>
    </xf>
    <xf numFmtId="0" fontId="51" fillId="14" borderId="44" xfId="2" applyFont="1" applyFill="1" applyBorder="1" applyAlignment="1">
      <alignment horizontal="center" vertical="center"/>
    </xf>
    <xf numFmtId="0" fontId="51"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1" fillId="3" borderId="46" xfId="3" applyFont="1" applyFill="1" applyBorder="1" applyAlignment="1">
      <alignment horizontal="left" vertical="top" wrapText="1" readingOrder="1"/>
    </xf>
    <xf numFmtId="0" fontId="51" fillId="3" borderId="47" xfId="3" applyFont="1" applyFill="1" applyBorder="1" applyAlignment="1">
      <alignment horizontal="left" vertical="top" wrapText="1" readingOrder="1"/>
    </xf>
    <xf numFmtId="0" fontId="52" fillId="3" borderId="48" xfId="2" applyFont="1" applyFill="1" applyBorder="1" applyAlignment="1">
      <alignment horizontal="justify" vertical="center" wrapText="1"/>
    </xf>
    <xf numFmtId="0" fontId="52" fillId="3" borderId="49" xfId="2" applyFont="1" applyFill="1" applyBorder="1" applyAlignment="1">
      <alignment horizontal="justify" vertical="center" wrapText="1"/>
    </xf>
    <xf numFmtId="0" fontId="51" fillId="3" borderId="50" xfId="0" applyFont="1" applyFill="1" applyBorder="1" applyAlignment="1">
      <alignment horizontal="left" vertical="center" wrapText="1"/>
    </xf>
    <xf numFmtId="0" fontId="51" fillId="3" borderId="51" xfId="0" applyFont="1" applyFill="1" applyBorder="1" applyAlignment="1">
      <alignment horizontal="left" vertical="center" wrapText="1"/>
    </xf>
    <xf numFmtId="0" fontId="52" fillId="3" borderId="52" xfId="2" applyFont="1" applyFill="1" applyBorder="1" applyAlignment="1">
      <alignment horizontal="justify" vertical="center" wrapText="1"/>
    </xf>
    <xf numFmtId="0" fontId="52" fillId="3" borderId="53" xfId="2" applyFont="1" applyFill="1" applyBorder="1" applyAlignment="1">
      <alignment horizontal="justify" vertical="center" wrapText="1"/>
    </xf>
    <xf numFmtId="0" fontId="46" fillId="3" borderId="7" xfId="2" applyFont="1" applyFill="1" applyBorder="1" applyAlignment="1">
      <alignment horizontal="left" vertical="top" wrapText="1"/>
    </xf>
    <xf numFmtId="0" fontId="46" fillId="3" borderId="0" xfId="2" applyFont="1" applyFill="1" applyAlignment="1">
      <alignment horizontal="left" vertical="top" wrapText="1"/>
    </xf>
    <xf numFmtId="0" fontId="46" fillId="3" borderId="8" xfId="2" applyFont="1" applyFill="1" applyBorder="1" applyAlignment="1">
      <alignment horizontal="left" vertical="top" wrapText="1"/>
    </xf>
    <xf numFmtId="0" fontId="51" fillId="3" borderId="59" xfId="0" applyFont="1" applyFill="1" applyBorder="1" applyAlignment="1">
      <alignment horizontal="left" vertical="center" wrapText="1"/>
    </xf>
    <xf numFmtId="0" fontId="51" fillId="3" borderId="60" xfId="0" applyFont="1" applyFill="1" applyBorder="1" applyAlignment="1">
      <alignment horizontal="left" vertical="center" wrapText="1"/>
    </xf>
    <xf numFmtId="0" fontId="51" fillId="3" borderId="61" xfId="0" applyFont="1" applyFill="1" applyBorder="1" applyAlignment="1">
      <alignment horizontal="left" vertical="center" wrapText="1"/>
    </xf>
    <xf numFmtId="0" fontId="51" fillId="3" borderId="62" xfId="0" applyFont="1" applyFill="1" applyBorder="1" applyAlignment="1">
      <alignment horizontal="left" vertical="center" wrapText="1"/>
    </xf>
    <xf numFmtId="0" fontId="52" fillId="3" borderId="54" xfId="0" applyFont="1" applyFill="1" applyBorder="1" applyAlignment="1">
      <alignment horizontal="justify" vertical="center" wrapText="1"/>
    </xf>
    <xf numFmtId="0" fontId="52" fillId="3" borderId="55" xfId="0" applyFont="1" applyFill="1" applyBorder="1" applyAlignment="1">
      <alignment horizontal="justify" vertical="center" wrapText="1"/>
    </xf>
    <xf numFmtId="0" fontId="1" fillId="0" borderId="75" xfId="0" applyFont="1" applyBorder="1" applyAlignment="1" applyProtection="1">
      <alignment horizontal="center" vertical="center" wrapText="1"/>
      <protection locked="0"/>
    </xf>
    <xf numFmtId="0" fontId="1" fillId="0" borderId="76"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75" xfId="0" applyFont="1" applyBorder="1" applyAlignment="1">
      <alignment horizontal="center" vertical="center" wrapText="1"/>
    </xf>
    <xf numFmtId="0" fontId="1" fillId="0" borderId="22" xfId="0" applyFont="1" applyBorder="1" applyAlignment="1">
      <alignment horizontal="center" vertical="center" wrapText="1"/>
    </xf>
    <xf numFmtId="9" fontId="1" fillId="0" borderId="75" xfId="0" applyNumberFormat="1" applyFont="1" applyBorder="1" applyAlignment="1" applyProtection="1">
      <alignment horizontal="center" vertical="center" wrapText="1"/>
      <protection hidden="1"/>
    </xf>
    <xf numFmtId="9" fontId="1" fillId="0" borderId="22" xfId="0" applyNumberFormat="1" applyFont="1" applyBorder="1" applyAlignment="1" applyProtection="1">
      <alignment horizontal="center" vertical="center" wrapText="1"/>
      <protection hidden="1"/>
    </xf>
    <xf numFmtId="0" fontId="4" fillId="0" borderId="75" xfId="0" applyFont="1" applyBorder="1" applyAlignment="1" applyProtection="1">
      <alignment horizontal="center" vertical="center"/>
      <protection hidden="1"/>
    </xf>
    <xf numFmtId="0" fontId="4" fillId="0" borderId="22" xfId="0" applyFont="1" applyBorder="1" applyAlignment="1" applyProtection="1">
      <alignment horizontal="center" vertical="center"/>
      <protection hidden="1"/>
    </xf>
    <xf numFmtId="9" fontId="1" fillId="0" borderId="76" xfId="0" applyNumberFormat="1" applyFont="1" applyBorder="1" applyAlignment="1" applyProtection="1">
      <alignment horizontal="center" vertical="center" wrapText="1"/>
      <protection hidden="1"/>
    </xf>
    <xf numFmtId="0" fontId="1" fillId="0" borderId="75" xfId="0" applyFont="1" applyBorder="1" applyAlignment="1">
      <alignment horizontal="center" vertical="center"/>
    </xf>
    <xf numFmtId="0" fontId="1" fillId="0" borderId="22" xfId="0" applyFont="1" applyBorder="1" applyAlignment="1">
      <alignment horizontal="center" vertical="center"/>
    </xf>
    <xf numFmtId="0" fontId="4" fillId="7" borderId="75" xfId="0" applyFont="1" applyFill="1" applyBorder="1" applyAlignment="1" applyProtection="1">
      <alignment horizontal="center" vertical="center" wrapText="1"/>
      <protection hidden="1"/>
    </xf>
    <xf numFmtId="0" fontId="4" fillId="7" borderId="22" xfId="0" applyFont="1" applyFill="1" applyBorder="1" applyAlignment="1" applyProtection="1">
      <alignment horizontal="center" vertical="center" wrapText="1"/>
      <protection hidden="1"/>
    </xf>
    <xf numFmtId="9" fontId="1" fillId="0" borderId="75" xfId="0" applyNumberFormat="1" applyFont="1" applyBorder="1" applyAlignment="1" applyProtection="1">
      <alignment horizontal="center" vertical="center" wrapText="1"/>
      <protection locked="0"/>
    </xf>
    <xf numFmtId="9" fontId="1" fillId="0" borderId="22" xfId="0" applyNumberFormat="1" applyFont="1" applyBorder="1" applyAlignment="1" applyProtection="1">
      <alignment horizontal="center" vertical="center" wrapText="1"/>
      <protection locked="0"/>
    </xf>
    <xf numFmtId="0" fontId="4" fillId="0" borderId="75" xfId="0" applyFont="1" applyBorder="1" applyAlignment="1" applyProtection="1">
      <alignment horizontal="center" vertical="center" wrapText="1"/>
      <protection hidden="1"/>
    </xf>
    <xf numFmtId="0" fontId="4" fillId="0" borderId="22" xfId="0" applyFont="1" applyBorder="1" applyAlignment="1" applyProtection="1">
      <alignment horizontal="center" vertical="center" wrapText="1"/>
      <protection hidden="1"/>
    </xf>
    <xf numFmtId="0" fontId="1" fillId="0" borderId="75" xfId="0" applyFont="1" applyBorder="1" applyAlignment="1">
      <alignment vertical="center" wrapText="1"/>
    </xf>
    <xf numFmtId="0" fontId="1" fillId="0" borderId="22" xfId="0" applyFont="1" applyBorder="1" applyAlignment="1">
      <alignment vertical="center" wrapText="1"/>
    </xf>
    <xf numFmtId="0" fontId="1" fillId="0" borderId="75"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protection locked="0"/>
    </xf>
    <xf numFmtId="0" fontId="4" fillId="0" borderId="76" xfId="0" applyFont="1" applyBorder="1" applyAlignment="1" applyProtection="1">
      <alignment horizontal="center" vertical="center" wrapText="1"/>
      <protection hidden="1"/>
    </xf>
    <xf numFmtId="9" fontId="1" fillId="0" borderId="76" xfId="0" applyNumberFormat="1" applyFont="1" applyBorder="1" applyAlignment="1" applyProtection="1">
      <alignment horizontal="center" vertical="center" wrapText="1"/>
      <protection locked="0"/>
    </xf>
    <xf numFmtId="0" fontId="55" fillId="0" borderId="67" xfId="0" applyFont="1" applyBorder="1" applyAlignment="1">
      <alignment horizontal="left" vertical="center"/>
    </xf>
    <xf numFmtId="0" fontId="55" fillId="0" borderId="66" xfId="0" applyFont="1" applyBorder="1" applyAlignment="1">
      <alignment horizontal="left" vertical="center"/>
    </xf>
    <xf numFmtId="0" fontId="55" fillId="0" borderId="63" xfId="0" applyFont="1" applyBorder="1" applyAlignment="1">
      <alignment horizontal="left" vertical="center"/>
    </xf>
    <xf numFmtId="0" fontId="55" fillId="0" borderId="64" xfId="0" applyFont="1" applyBorder="1" applyAlignment="1">
      <alignment horizontal="left" vertical="center"/>
    </xf>
    <xf numFmtId="0" fontId="55" fillId="0" borderId="68" xfId="0" applyFont="1" applyBorder="1" applyAlignment="1">
      <alignment horizontal="left" vertical="center"/>
    </xf>
    <xf numFmtId="0" fontId="55" fillId="0" borderId="65" xfId="0" applyFont="1" applyBorder="1" applyAlignment="1">
      <alignment horizontal="left" vertical="center"/>
    </xf>
    <xf numFmtId="0" fontId="59" fillId="7" borderId="21" xfId="0" applyFont="1" applyFill="1" applyBorder="1" applyAlignment="1">
      <alignment horizontal="center" vertical="center" wrapText="1"/>
    </xf>
    <xf numFmtId="0" fontId="60" fillId="0" borderId="72" xfId="0" applyFont="1" applyBorder="1" applyAlignment="1">
      <alignment horizontal="left" vertical="center"/>
    </xf>
    <xf numFmtId="0" fontId="60" fillId="0" borderId="71" xfId="0" applyFont="1" applyBorder="1" applyAlignment="1">
      <alignment horizontal="left" vertical="center"/>
    </xf>
    <xf numFmtId="0" fontId="60" fillId="0" borderId="73" xfId="0" applyFont="1" applyBorder="1" applyAlignment="1">
      <alignment horizontal="left" vertical="center"/>
    </xf>
    <xf numFmtId="0" fontId="60" fillId="0" borderId="72" xfId="0" applyFont="1" applyBorder="1" applyAlignment="1">
      <alignment horizontal="left" vertical="center" wrapText="1"/>
    </xf>
    <xf numFmtId="0" fontId="59" fillId="7" borderId="21" xfId="0" applyFont="1" applyFill="1" applyBorder="1" applyAlignment="1">
      <alignment horizontal="center" vertical="center" textRotation="90" wrapText="1"/>
    </xf>
    <xf numFmtId="0" fontId="57" fillId="0" borderId="21" xfId="0" applyFont="1" applyBorder="1" applyAlignment="1" applyProtection="1">
      <alignment horizontal="center" wrapText="1"/>
      <protection locked="0"/>
    </xf>
    <xf numFmtId="0" fontId="59" fillId="7" borderId="21" xfId="0" applyFont="1" applyFill="1" applyBorder="1" applyAlignment="1">
      <alignment horizontal="center" vertical="center"/>
    </xf>
    <xf numFmtId="0" fontId="56" fillId="0" borderId="21" xfId="0" applyFont="1" applyBorder="1" applyAlignment="1" applyProtection="1">
      <alignment horizontal="center" vertical="center"/>
      <protection locked="0"/>
    </xf>
    <xf numFmtId="0" fontId="59" fillId="7" borderId="68" xfId="0" applyFont="1" applyFill="1" applyBorder="1" applyAlignment="1">
      <alignment horizontal="center" vertical="center"/>
    </xf>
    <xf numFmtId="0" fontId="59" fillId="7" borderId="57" xfId="0" applyFont="1" applyFill="1" applyBorder="1" applyAlignment="1">
      <alignment horizontal="center" vertical="center"/>
    </xf>
    <xf numFmtId="0" fontId="59" fillId="7" borderId="22" xfId="0" applyFont="1" applyFill="1" applyBorder="1" applyAlignment="1">
      <alignment horizontal="center" vertical="center"/>
    </xf>
    <xf numFmtId="0" fontId="66" fillId="16" borderId="75" xfId="0" applyFont="1" applyFill="1" applyBorder="1" applyAlignment="1">
      <alignment horizontal="center" vertical="center" wrapText="1"/>
    </xf>
    <xf numFmtId="0" fontId="66" fillId="16" borderId="22" xfId="0" applyFont="1" applyFill="1" applyBorder="1" applyAlignment="1">
      <alignment horizontal="center" vertical="center" wrapText="1"/>
    </xf>
    <xf numFmtId="0" fontId="63" fillId="0" borderId="74" xfId="0" applyFont="1" applyBorder="1" applyAlignment="1">
      <alignment horizontal="center" vertical="center" wrapText="1"/>
    </xf>
    <xf numFmtId="0" fontId="64" fillId="0" borderId="74" xfId="0" applyFont="1" applyBorder="1" applyAlignment="1">
      <alignment horizontal="center" vertical="center" wrapText="1"/>
    </xf>
    <xf numFmtId="0" fontId="47" fillId="0" borderId="72" xfId="0" applyFont="1" applyBorder="1" applyAlignment="1">
      <alignment horizontal="left" vertical="center" wrapText="1"/>
    </xf>
    <xf numFmtId="0" fontId="47" fillId="0" borderId="71" xfId="0" applyFont="1" applyBorder="1" applyAlignment="1">
      <alignment horizontal="left" vertical="center" wrapText="1"/>
    </xf>
    <xf numFmtId="0" fontId="47" fillId="0" borderId="73" xfId="0" applyFont="1" applyBorder="1" applyAlignment="1">
      <alignment horizontal="left" vertical="center" wrapText="1"/>
    </xf>
    <xf numFmtId="0" fontId="1" fillId="0" borderId="2" xfId="0" applyFont="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0" fontId="62" fillId="0" borderId="21" xfId="0" applyFont="1" applyBorder="1" applyAlignment="1">
      <alignment horizontal="left" vertical="center" wrapText="1"/>
    </xf>
    <xf numFmtId="0" fontId="4" fillId="0" borderId="76" xfId="0" applyFont="1" applyBorder="1" applyAlignment="1" applyProtection="1">
      <alignment horizontal="center" vertical="center"/>
      <protection hidden="1"/>
    </xf>
    <xf numFmtId="0" fontId="1" fillId="0" borderId="76" xfId="0" applyFont="1" applyBorder="1" applyAlignment="1">
      <alignment horizontal="center" vertical="center" wrapText="1"/>
    </xf>
    <xf numFmtId="0" fontId="1" fillId="0" borderId="21"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58" fillId="7" borderId="72" xfId="0" applyFont="1" applyFill="1" applyBorder="1" applyAlignment="1">
      <alignment horizontal="center" vertical="center"/>
    </xf>
    <xf numFmtId="0" fontId="58" fillId="7" borderId="73" xfId="0" applyFont="1" applyFill="1" applyBorder="1" applyAlignment="1">
      <alignment horizontal="center" vertical="center"/>
    </xf>
    <xf numFmtId="0" fontId="59" fillId="7" borderId="21" xfId="0" applyFont="1" applyFill="1" applyBorder="1" applyAlignment="1">
      <alignment horizontal="center" vertical="center" textRotation="90"/>
    </xf>
    <xf numFmtId="0" fontId="1" fillId="0" borderId="76" xfId="0" applyFont="1" applyBorder="1" applyAlignment="1">
      <alignment horizontal="center" vertical="center"/>
    </xf>
    <xf numFmtId="0" fontId="23" fillId="0" borderId="0" xfId="0" applyFont="1" applyAlignment="1">
      <alignment horizontal="center" vertical="center" wrapText="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5" xfId="0" applyFont="1" applyBorder="1" applyAlignment="1">
      <alignment horizontal="center" vertical="center" wrapText="1"/>
    </xf>
    <xf numFmtId="0" fontId="16" fillId="0" borderId="12"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wrapText="1"/>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17" fillId="10" borderId="0" xfId="0" applyFont="1" applyFill="1" applyAlignment="1">
      <alignment horizontal="center" vertical="center" textRotation="90" wrapText="1" readingOrder="1"/>
    </xf>
    <xf numFmtId="0" fontId="17" fillId="10" borderId="8" xfId="0" applyFont="1" applyFill="1" applyBorder="1" applyAlignment="1">
      <alignment horizontal="center" vertical="center" textRotation="90" wrapText="1" readingOrder="1"/>
    </xf>
    <xf numFmtId="0" fontId="20" fillId="12" borderId="13"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2" borderId="19" xfId="0" applyFont="1" applyFill="1" applyBorder="1" applyAlignment="1">
      <alignment horizontal="center" vertical="center" wrapText="1" readingOrder="1"/>
    </xf>
    <xf numFmtId="0" fontId="20" fillId="12" borderId="20"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1" borderId="19"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3" borderId="13"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13" borderId="19"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17"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20" fillId="5" borderId="19"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40" fillId="0" borderId="5" xfId="0" applyFont="1" applyBorder="1" applyAlignment="1">
      <alignment horizontal="center" vertical="center" wrapText="1"/>
    </xf>
    <xf numFmtId="0" fontId="40" fillId="0" borderId="12"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0" xfId="0" applyFont="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11" xfId="0" applyFont="1" applyBorder="1" applyAlignment="1">
      <alignment horizontal="center"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wrapText="1"/>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0" xfId="0" applyFont="1" applyFill="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39" fillId="11" borderId="19" xfId="0" applyFont="1" applyFill="1" applyBorder="1" applyAlignment="1">
      <alignment horizontal="center" vertical="center" wrapText="1" readingOrder="1"/>
    </xf>
    <xf numFmtId="0" fontId="39" fillId="11" borderId="20" xfId="0" applyFont="1" applyFill="1" applyBorder="1" applyAlignment="1">
      <alignment horizontal="center" vertical="center" wrapText="1" readingOrder="1"/>
    </xf>
    <xf numFmtId="0" fontId="40" fillId="0" borderId="7" xfId="0" applyFont="1" applyBorder="1" applyAlignment="1">
      <alignment horizontal="center" vertical="center" wrapText="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0" xfId="0" applyFont="1" applyFill="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9" fillId="12" borderId="19" xfId="0" applyFont="1" applyFill="1" applyBorder="1" applyAlignment="1">
      <alignment horizontal="center" vertical="center" wrapText="1" readingOrder="1"/>
    </xf>
    <xf numFmtId="0" fontId="39" fillId="12" borderId="20" xfId="0" applyFont="1" applyFill="1" applyBorder="1" applyAlignment="1">
      <alignment horizontal="center" vertical="center" wrapText="1" readingOrder="1"/>
    </xf>
    <xf numFmtId="0" fontId="38" fillId="0" borderId="0" xfId="0" applyFont="1" applyAlignment="1">
      <alignment horizontal="center" vertical="center" wrapText="1"/>
    </xf>
    <xf numFmtId="0" fontId="21" fillId="0" borderId="0" xfId="0" applyFont="1" applyAlignment="1">
      <alignment horizontal="center" vertical="center" wrapText="1"/>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0" xfId="0" applyFont="1" applyFill="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5" borderId="19" xfId="0" applyFont="1" applyFill="1" applyBorder="1" applyAlignment="1">
      <alignment horizontal="center" vertical="center" wrapText="1" readingOrder="1"/>
    </xf>
    <xf numFmtId="0" fontId="39" fillId="5" borderId="20"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0" xfId="0" applyFont="1" applyFill="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39" fillId="13" borderId="19" xfId="0" applyFont="1" applyFill="1" applyBorder="1" applyAlignment="1">
      <alignment horizontal="center" vertical="center" wrapText="1" readingOrder="1"/>
    </xf>
    <xf numFmtId="0" fontId="39" fillId="13" borderId="20" xfId="0" applyFont="1" applyFill="1" applyBorder="1" applyAlignment="1">
      <alignment horizontal="center" vertical="center" wrapText="1" readingOrder="1"/>
    </xf>
    <xf numFmtId="0" fontId="22" fillId="0" borderId="0" xfId="0" applyFont="1" applyAlignment="1">
      <alignment horizontal="center" vertical="center"/>
    </xf>
    <xf numFmtId="0" fontId="42" fillId="0" borderId="0" xfId="0" applyFont="1" applyAlignment="1">
      <alignment horizontal="center" vertical="center"/>
    </xf>
    <xf numFmtId="0" fontId="37" fillId="15" borderId="23" xfId="0" applyFont="1" applyFill="1" applyBorder="1" applyAlignment="1">
      <alignment horizontal="center" vertical="center" wrapText="1" readingOrder="1"/>
    </xf>
    <xf numFmtId="0" fontId="37" fillId="15" borderId="24" xfId="0" applyFont="1" applyFill="1" applyBorder="1" applyAlignment="1">
      <alignment horizontal="center" vertical="center" wrapText="1" readingOrder="1"/>
    </xf>
    <xf numFmtId="0" fontId="37" fillId="15" borderId="35" xfId="0" applyFont="1" applyFill="1" applyBorder="1" applyAlignment="1">
      <alignment horizontal="center" vertical="center" wrapText="1" readingOrder="1"/>
    </xf>
    <xf numFmtId="0" fontId="32" fillId="3" borderId="0" xfId="0" applyFont="1" applyFill="1" applyAlignment="1">
      <alignment horizontal="justify" vertical="center" wrapText="1"/>
    </xf>
    <xf numFmtId="0" fontId="34" fillId="15" borderId="32" xfId="0" applyFont="1" applyFill="1" applyBorder="1" applyAlignment="1">
      <alignment horizontal="center" vertical="center" wrapText="1" readingOrder="1"/>
    </xf>
    <xf numFmtId="0" fontId="34" fillId="15" borderId="33"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2" xfId="0"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4" fillId="3" borderId="27"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cellXfs>
  <cellStyles count="6">
    <cellStyle name="Hipervínculo" xfId="5" builtinId="8"/>
    <cellStyle name="Normal" xfId="0" builtinId="0"/>
    <cellStyle name="Normal - Style1 2" xfId="2"/>
    <cellStyle name="Normal 2" xfId="4"/>
    <cellStyle name="Normal 2 2" xfId="3"/>
    <cellStyle name="Porcentaje" xfId="1" builtinId="5"/>
  </cellStyles>
  <dxfs count="53">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C00000"/>
        </patternFill>
      </fill>
    </dxf>
    <dxf>
      <fill>
        <patternFill>
          <bgColor rgb="FF92D050"/>
        </patternFill>
      </fill>
    </dxf>
    <dxf>
      <fill>
        <patternFill>
          <bgColor rgb="FFFFFF00"/>
        </patternFill>
      </fill>
    </dxf>
    <dxf>
      <fill>
        <patternFill>
          <bgColor theme="9" tint="-0.24994659260841701"/>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ont>
        <color rgb="FF9C0006"/>
      </font>
      <fill>
        <patternFill>
          <bgColor rgb="FFFFC7CE"/>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798317</xdr:colOff>
      <xdr:row>0</xdr:row>
      <xdr:rowOff>55418</xdr:rowOff>
    </xdr:from>
    <xdr:to>
      <xdr:col>3</xdr:col>
      <xdr:colOff>22935</xdr:colOff>
      <xdr:row>1</xdr:row>
      <xdr:rowOff>322778</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4003" y="55418"/>
          <a:ext cx="813932" cy="75721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ceduco-my.sharepoint.com/personal/estadistica_itc_edu_co/Documents/D.F.P.G/2022/6.%20Riesgos/OC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ay/Downloads/Mapa%20de%20riesgos%20Control%20Interno%20Seguim.%202a.%20line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zoomScale="130" zoomScaleNormal="130" workbookViewId="0">
      <selection activeCell="C25" sqref="C25:D25"/>
    </sheetView>
  </sheetViews>
  <sheetFormatPr baseColWidth="10" defaultColWidth="11.42578125" defaultRowHeight="15" x14ac:dyDescent="0.25"/>
  <cols>
    <col min="1" max="1" width="2.7109375" style="70" customWidth="1"/>
    <col min="2" max="3" width="24.7109375" style="70" customWidth="1"/>
    <col min="4" max="4" width="16" style="70" customWidth="1"/>
    <col min="5" max="5" width="24.7109375" style="70" customWidth="1"/>
    <col min="6" max="6" width="27.7109375" style="70" customWidth="1"/>
    <col min="7" max="8" width="24.7109375" style="70" customWidth="1"/>
    <col min="9" max="16384" width="11.42578125" style="70"/>
  </cols>
  <sheetData>
    <row r="1" spans="2:8" ht="15.75" thickBot="1" x14ac:dyDescent="0.3"/>
    <row r="2" spans="2:8" ht="18" x14ac:dyDescent="0.25">
      <c r="B2" s="171" t="s">
        <v>163</v>
      </c>
      <c r="C2" s="172"/>
      <c r="D2" s="172"/>
      <c r="E2" s="172"/>
      <c r="F2" s="172"/>
      <c r="G2" s="172"/>
      <c r="H2" s="173"/>
    </row>
    <row r="3" spans="2:8" x14ac:dyDescent="0.25">
      <c r="B3" s="71"/>
      <c r="C3" s="72"/>
      <c r="D3" s="72"/>
      <c r="E3" s="72"/>
      <c r="F3" s="72"/>
      <c r="G3" s="72"/>
      <c r="H3" s="73"/>
    </row>
    <row r="4" spans="2:8" ht="63" customHeight="1" x14ac:dyDescent="0.25">
      <c r="B4" s="174" t="s">
        <v>206</v>
      </c>
      <c r="C4" s="175"/>
      <c r="D4" s="175"/>
      <c r="E4" s="175"/>
      <c r="F4" s="175"/>
      <c r="G4" s="175"/>
      <c r="H4" s="176"/>
    </row>
    <row r="5" spans="2:8" ht="63" customHeight="1" x14ac:dyDescent="0.25">
      <c r="B5" s="177"/>
      <c r="C5" s="178"/>
      <c r="D5" s="178"/>
      <c r="E5" s="178"/>
      <c r="F5" s="178"/>
      <c r="G5" s="178"/>
      <c r="H5" s="179"/>
    </row>
    <row r="6" spans="2:8" ht="16.5" x14ac:dyDescent="0.25">
      <c r="B6" s="180" t="s">
        <v>161</v>
      </c>
      <c r="C6" s="181"/>
      <c r="D6" s="181"/>
      <c r="E6" s="181"/>
      <c r="F6" s="181"/>
      <c r="G6" s="181"/>
      <c r="H6" s="182"/>
    </row>
    <row r="7" spans="2:8" ht="95.25" customHeight="1" x14ac:dyDescent="0.25">
      <c r="B7" s="190" t="s">
        <v>166</v>
      </c>
      <c r="C7" s="191"/>
      <c r="D7" s="191"/>
      <c r="E7" s="191"/>
      <c r="F7" s="191"/>
      <c r="G7" s="191"/>
      <c r="H7" s="192"/>
    </row>
    <row r="8" spans="2:8" ht="16.5" x14ac:dyDescent="0.25">
      <c r="B8" s="107"/>
      <c r="C8" s="108"/>
      <c r="D8" s="108"/>
      <c r="E8" s="108"/>
      <c r="F8" s="108"/>
      <c r="G8" s="108"/>
      <c r="H8" s="109"/>
    </row>
    <row r="9" spans="2:8" ht="16.5" customHeight="1" x14ac:dyDescent="0.25">
      <c r="B9" s="183" t="s">
        <v>199</v>
      </c>
      <c r="C9" s="184"/>
      <c r="D9" s="184"/>
      <c r="E9" s="184"/>
      <c r="F9" s="184"/>
      <c r="G9" s="184"/>
      <c r="H9" s="185"/>
    </row>
    <row r="10" spans="2:8" ht="44.25" customHeight="1" x14ac:dyDescent="0.25">
      <c r="B10" s="183"/>
      <c r="C10" s="184"/>
      <c r="D10" s="184"/>
      <c r="E10" s="184"/>
      <c r="F10" s="184"/>
      <c r="G10" s="184"/>
      <c r="H10" s="185"/>
    </row>
    <row r="11" spans="2:8" ht="15.75" thickBot="1" x14ac:dyDescent="0.3">
      <c r="B11" s="96"/>
      <c r="C11" s="99"/>
      <c r="D11" s="104"/>
      <c r="E11" s="105"/>
      <c r="F11" s="105"/>
      <c r="G11" s="106"/>
      <c r="H11" s="100"/>
    </row>
    <row r="12" spans="2:8" ht="15.75" thickTop="1" x14ac:dyDescent="0.25">
      <c r="B12" s="96"/>
      <c r="C12" s="186" t="s">
        <v>162</v>
      </c>
      <c r="D12" s="187"/>
      <c r="E12" s="188" t="s">
        <v>200</v>
      </c>
      <c r="F12" s="189"/>
      <c r="G12" s="99"/>
      <c r="H12" s="100"/>
    </row>
    <row r="13" spans="2:8" ht="35.25" customHeight="1" x14ac:dyDescent="0.25">
      <c r="B13" s="96"/>
      <c r="C13" s="193" t="s">
        <v>193</v>
      </c>
      <c r="D13" s="194"/>
      <c r="E13" s="195" t="s">
        <v>198</v>
      </c>
      <c r="F13" s="196"/>
      <c r="G13" s="99"/>
      <c r="H13" s="100"/>
    </row>
    <row r="14" spans="2:8" ht="17.25" customHeight="1" x14ac:dyDescent="0.25">
      <c r="B14" s="96"/>
      <c r="C14" s="193" t="s">
        <v>194</v>
      </c>
      <c r="D14" s="194"/>
      <c r="E14" s="195" t="s">
        <v>196</v>
      </c>
      <c r="F14" s="196"/>
      <c r="G14" s="99"/>
      <c r="H14" s="100"/>
    </row>
    <row r="15" spans="2:8" ht="19.5" customHeight="1" x14ac:dyDescent="0.25">
      <c r="B15" s="96"/>
      <c r="C15" s="193" t="s">
        <v>195</v>
      </c>
      <c r="D15" s="194"/>
      <c r="E15" s="195" t="s">
        <v>197</v>
      </c>
      <c r="F15" s="196"/>
      <c r="G15" s="99"/>
      <c r="H15" s="100"/>
    </row>
    <row r="16" spans="2:8" ht="69.75" customHeight="1" x14ac:dyDescent="0.25">
      <c r="B16" s="96"/>
      <c r="C16" s="193" t="s">
        <v>164</v>
      </c>
      <c r="D16" s="194"/>
      <c r="E16" s="195" t="s">
        <v>165</v>
      </c>
      <c r="F16" s="196"/>
      <c r="G16" s="99"/>
      <c r="H16" s="100"/>
    </row>
    <row r="17" spans="2:8" ht="34.5" customHeight="1" x14ac:dyDescent="0.25">
      <c r="B17" s="96"/>
      <c r="C17" s="197" t="s">
        <v>2</v>
      </c>
      <c r="D17" s="198"/>
      <c r="E17" s="199" t="s">
        <v>207</v>
      </c>
      <c r="F17" s="200"/>
      <c r="G17" s="99"/>
      <c r="H17" s="100"/>
    </row>
    <row r="18" spans="2:8" ht="27.75" customHeight="1" x14ac:dyDescent="0.25">
      <c r="B18" s="96"/>
      <c r="C18" s="197" t="s">
        <v>3</v>
      </c>
      <c r="D18" s="198"/>
      <c r="E18" s="199" t="s">
        <v>208</v>
      </c>
      <c r="F18" s="200"/>
      <c r="G18" s="99"/>
      <c r="H18" s="100"/>
    </row>
    <row r="19" spans="2:8" ht="28.5" customHeight="1" x14ac:dyDescent="0.25">
      <c r="B19" s="96"/>
      <c r="C19" s="197" t="s">
        <v>41</v>
      </c>
      <c r="D19" s="198"/>
      <c r="E19" s="199" t="s">
        <v>209</v>
      </c>
      <c r="F19" s="200"/>
      <c r="G19" s="99"/>
      <c r="H19" s="100"/>
    </row>
    <row r="20" spans="2:8" ht="72.75" customHeight="1" x14ac:dyDescent="0.25">
      <c r="B20" s="96"/>
      <c r="C20" s="197" t="s">
        <v>1</v>
      </c>
      <c r="D20" s="198"/>
      <c r="E20" s="199" t="s">
        <v>210</v>
      </c>
      <c r="F20" s="200"/>
      <c r="G20" s="99"/>
      <c r="H20" s="100"/>
    </row>
    <row r="21" spans="2:8" ht="64.5" customHeight="1" x14ac:dyDescent="0.25">
      <c r="B21" s="96"/>
      <c r="C21" s="197" t="s">
        <v>49</v>
      </c>
      <c r="D21" s="198"/>
      <c r="E21" s="199" t="s">
        <v>168</v>
      </c>
      <c r="F21" s="200"/>
      <c r="G21" s="99"/>
      <c r="H21" s="100"/>
    </row>
    <row r="22" spans="2:8" ht="71.25" customHeight="1" x14ac:dyDescent="0.25">
      <c r="B22" s="96"/>
      <c r="C22" s="197" t="s">
        <v>167</v>
      </c>
      <c r="D22" s="198"/>
      <c r="E22" s="199" t="s">
        <v>169</v>
      </c>
      <c r="F22" s="200"/>
      <c r="G22" s="99"/>
      <c r="H22" s="100"/>
    </row>
    <row r="23" spans="2:8" ht="55.5" customHeight="1" x14ac:dyDescent="0.25">
      <c r="B23" s="96"/>
      <c r="C23" s="204" t="s">
        <v>170</v>
      </c>
      <c r="D23" s="205"/>
      <c r="E23" s="199" t="s">
        <v>171</v>
      </c>
      <c r="F23" s="200"/>
      <c r="G23" s="99"/>
      <c r="H23" s="100"/>
    </row>
    <row r="24" spans="2:8" ht="42" customHeight="1" x14ac:dyDescent="0.25">
      <c r="B24" s="96"/>
      <c r="C24" s="204" t="s">
        <v>47</v>
      </c>
      <c r="D24" s="205"/>
      <c r="E24" s="199" t="s">
        <v>172</v>
      </c>
      <c r="F24" s="200"/>
      <c r="G24" s="99"/>
      <c r="H24" s="100"/>
    </row>
    <row r="25" spans="2:8" ht="59.25" customHeight="1" x14ac:dyDescent="0.25">
      <c r="B25" s="96"/>
      <c r="C25" s="204" t="s">
        <v>160</v>
      </c>
      <c r="D25" s="205"/>
      <c r="E25" s="199" t="s">
        <v>173</v>
      </c>
      <c r="F25" s="200"/>
      <c r="G25" s="99"/>
      <c r="H25" s="100"/>
    </row>
    <row r="26" spans="2:8" ht="23.25" customHeight="1" x14ac:dyDescent="0.25">
      <c r="B26" s="96"/>
      <c r="C26" s="204" t="s">
        <v>12</v>
      </c>
      <c r="D26" s="205"/>
      <c r="E26" s="199" t="s">
        <v>174</v>
      </c>
      <c r="F26" s="200"/>
      <c r="G26" s="99"/>
      <c r="H26" s="100"/>
    </row>
    <row r="27" spans="2:8" ht="30.75" customHeight="1" x14ac:dyDescent="0.25">
      <c r="B27" s="96"/>
      <c r="C27" s="204" t="s">
        <v>178</v>
      </c>
      <c r="D27" s="205"/>
      <c r="E27" s="199" t="s">
        <v>175</v>
      </c>
      <c r="F27" s="200"/>
      <c r="G27" s="99"/>
      <c r="H27" s="100"/>
    </row>
    <row r="28" spans="2:8" ht="35.25" customHeight="1" x14ac:dyDescent="0.25">
      <c r="B28" s="96"/>
      <c r="C28" s="204" t="s">
        <v>179</v>
      </c>
      <c r="D28" s="205"/>
      <c r="E28" s="199" t="s">
        <v>176</v>
      </c>
      <c r="F28" s="200"/>
      <c r="G28" s="99"/>
      <c r="H28" s="100"/>
    </row>
    <row r="29" spans="2:8" ht="33" customHeight="1" x14ac:dyDescent="0.25">
      <c r="B29" s="96"/>
      <c r="C29" s="204" t="s">
        <v>179</v>
      </c>
      <c r="D29" s="205"/>
      <c r="E29" s="199" t="s">
        <v>176</v>
      </c>
      <c r="F29" s="200"/>
      <c r="G29" s="99"/>
      <c r="H29" s="100"/>
    </row>
    <row r="30" spans="2:8" ht="30" customHeight="1" x14ac:dyDescent="0.25">
      <c r="B30" s="96"/>
      <c r="C30" s="204" t="s">
        <v>180</v>
      </c>
      <c r="D30" s="205"/>
      <c r="E30" s="199" t="s">
        <v>177</v>
      </c>
      <c r="F30" s="200"/>
      <c r="G30" s="99"/>
      <c r="H30" s="100"/>
    </row>
    <row r="31" spans="2:8" ht="35.25" customHeight="1" x14ac:dyDescent="0.25">
      <c r="B31" s="96"/>
      <c r="C31" s="204" t="s">
        <v>181</v>
      </c>
      <c r="D31" s="205"/>
      <c r="E31" s="199" t="s">
        <v>182</v>
      </c>
      <c r="F31" s="200"/>
      <c r="G31" s="99"/>
      <c r="H31" s="100"/>
    </row>
    <row r="32" spans="2:8" ht="31.5" customHeight="1" x14ac:dyDescent="0.25">
      <c r="B32" s="96"/>
      <c r="C32" s="204" t="s">
        <v>183</v>
      </c>
      <c r="D32" s="205"/>
      <c r="E32" s="199" t="s">
        <v>184</v>
      </c>
      <c r="F32" s="200"/>
      <c r="G32" s="99"/>
      <c r="H32" s="100"/>
    </row>
    <row r="33" spans="2:8" ht="35.25" customHeight="1" x14ac:dyDescent="0.25">
      <c r="B33" s="96"/>
      <c r="C33" s="204" t="s">
        <v>185</v>
      </c>
      <c r="D33" s="205"/>
      <c r="E33" s="199" t="s">
        <v>186</v>
      </c>
      <c r="F33" s="200"/>
      <c r="G33" s="99"/>
      <c r="H33" s="100"/>
    </row>
    <row r="34" spans="2:8" ht="59.25" customHeight="1" x14ac:dyDescent="0.25">
      <c r="B34" s="96"/>
      <c r="C34" s="204" t="s">
        <v>187</v>
      </c>
      <c r="D34" s="205"/>
      <c r="E34" s="199" t="s">
        <v>188</v>
      </c>
      <c r="F34" s="200"/>
      <c r="G34" s="99"/>
      <c r="H34" s="100"/>
    </row>
    <row r="35" spans="2:8" ht="29.25" customHeight="1" x14ac:dyDescent="0.25">
      <c r="B35" s="96"/>
      <c r="C35" s="204" t="s">
        <v>29</v>
      </c>
      <c r="D35" s="205"/>
      <c r="E35" s="199" t="s">
        <v>189</v>
      </c>
      <c r="F35" s="200"/>
      <c r="G35" s="99"/>
      <c r="H35" s="100"/>
    </row>
    <row r="36" spans="2:8" ht="82.5" customHeight="1" x14ac:dyDescent="0.25">
      <c r="B36" s="96"/>
      <c r="C36" s="204" t="s">
        <v>191</v>
      </c>
      <c r="D36" s="205"/>
      <c r="E36" s="199" t="s">
        <v>190</v>
      </c>
      <c r="F36" s="200"/>
      <c r="G36" s="99"/>
      <c r="H36" s="100"/>
    </row>
    <row r="37" spans="2:8" ht="46.5" customHeight="1" x14ac:dyDescent="0.25">
      <c r="B37" s="96"/>
      <c r="C37" s="204" t="s">
        <v>38</v>
      </c>
      <c r="D37" s="205"/>
      <c r="E37" s="199" t="s">
        <v>192</v>
      </c>
      <c r="F37" s="200"/>
      <c r="G37" s="99"/>
      <c r="H37" s="100"/>
    </row>
    <row r="38" spans="2:8" ht="6.75" customHeight="1" thickBot="1" x14ac:dyDescent="0.3">
      <c r="B38" s="96"/>
      <c r="C38" s="206"/>
      <c r="D38" s="207"/>
      <c r="E38" s="208"/>
      <c r="F38" s="209"/>
      <c r="G38" s="99"/>
      <c r="H38" s="100"/>
    </row>
    <row r="39" spans="2:8" ht="15.75" thickTop="1" x14ac:dyDescent="0.25">
      <c r="B39" s="96"/>
      <c r="C39" s="97"/>
      <c r="D39" s="97"/>
      <c r="E39" s="98"/>
      <c r="F39" s="98"/>
      <c r="G39" s="99"/>
      <c r="H39" s="100"/>
    </row>
    <row r="40" spans="2:8" ht="21" customHeight="1" x14ac:dyDescent="0.25">
      <c r="B40" s="201" t="s">
        <v>201</v>
      </c>
      <c r="C40" s="202"/>
      <c r="D40" s="202"/>
      <c r="E40" s="202"/>
      <c r="F40" s="202"/>
      <c r="G40" s="202"/>
      <c r="H40" s="203"/>
    </row>
    <row r="41" spans="2:8" ht="20.25" customHeight="1" x14ac:dyDescent="0.25">
      <c r="B41" s="201" t="s">
        <v>202</v>
      </c>
      <c r="C41" s="202"/>
      <c r="D41" s="202"/>
      <c r="E41" s="202"/>
      <c r="F41" s="202"/>
      <c r="G41" s="202"/>
      <c r="H41" s="203"/>
    </row>
    <row r="42" spans="2:8" ht="20.25" customHeight="1" x14ac:dyDescent="0.25">
      <c r="B42" s="201" t="s">
        <v>203</v>
      </c>
      <c r="C42" s="202"/>
      <c r="D42" s="202"/>
      <c r="E42" s="202"/>
      <c r="F42" s="202"/>
      <c r="G42" s="202"/>
      <c r="H42" s="203"/>
    </row>
    <row r="43" spans="2:8" ht="20.25" customHeight="1" x14ac:dyDescent="0.25">
      <c r="B43" s="201" t="s">
        <v>204</v>
      </c>
      <c r="C43" s="202"/>
      <c r="D43" s="202"/>
      <c r="E43" s="202"/>
      <c r="F43" s="202"/>
      <c r="G43" s="202"/>
      <c r="H43" s="203"/>
    </row>
    <row r="44" spans="2:8" x14ac:dyDescent="0.25">
      <c r="B44" s="201" t="s">
        <v>205</v>
      </c>
      <c r="C44" s="202"/>
      <c r="D44" s="202"/>
      <c r="E44" s="202"/>
      <c r="F44" s="202"/>
      <c r="G44" s="202"/>
      <c r="H44" s="203"/>
    </row>
    <row r="45" spans="2:8" ht="15.75" thickBot="1" x14ac:dyDescent="0.3">
      <c r="B45" s="101"/>
      <c r="C45" s="102"/>
      <c r="D45" s="102"/>
      <c r="E45" s="102"/>
      <c r="F45" s="102"/>
      <c r="G45" s="102"/>
      <c r="H45" s="103"/>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V24"/>
  <sheetViews>
    <sheetView showGridLines="0" tabSelected="1" topLeftCell="G18" zoomScaleNormal="100" workbookViewId="0">
      <selection activeCell="K26" sqref="K26"/>
    </sheetView>
  </sheetViews>
  <sheetFormatPr baseColWidth="10" defaultColWidth="11.42578125" defaultRowHeight="16.5" x14ac:dyDescent="0.3"/>
  <cols>
    <col min="1" max="1" width="4.7109375" style="2" customWidth="1"/>
    <col min="2" max="3" width="12" style="2" customWidth="1"/>
    <col min="4" max="4" width="14.140625" style="2" customWidth="1"/>
    <col min="5" max="5" width="16.5703125" style="2" customWidth="1"/>
    <col min="6" max="6" width="41.28515625" style="2" customWidth="1"/>
    <col min="7" max="7" width="32.42578125" style="1" customWidth="1"/>
    <col min="8" max="10" width="19" style="4" customWidth="1"/>
    <col min="11" max="11" width="17.7109375" style="1" customWidth="1"/>
    <col min="12" max="12" width="22.42578125" style="1" customWidth="1"/>
    <col min="13" max="13" width="6.28515625" style="1" customWidth="1"/>
    <col min="14" max="14" width="27.28515625" style="1" customWidth="1"/>
    <col min="15" max="15" width="30.42578125" style="1" customWidth="1"/>
    <col min="16" max="16" width="17.42578125" style="1" customWidth="1"/>
    <col min="17" max="17" width="6.28515625" style="1" customWidth="1"/>
    <col min="18" max="18" width="16" style="1" customWidth="1"/>
    <col min="19" max="19" width="5.7109375" style="1" customWidth="1"/>
    <col min="20" max="20" width="83.28515625" style="1" customWidth="1"/>
    <col min="21" max="21" width="31" style="1" customWidth="1"/>
    <col min="22" max="22" width="19.5703125" style="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9.42578125" style="1" customWidth="1"/>
    <col min="30" max="30" width="8.7109375" style="1" customWidth="1"/>
    <col min="31" max="31" width="10.42578125" style="1" customWidth="1"/>
    <col min="32" max="32" width="9.28515625" style="1" customWidth="1"/>
    <col min="33" max="33" width="9.140625" style="1" customWidth="1"/>
    <col min="34" max="34" width="8.42578125" style="1" customWidth="1"/>
    <col min="35" max="35" width="7.28515625" style="1" customWidth="1"/>
    <col min="36" max="36" width="23" style="1" customWidth="1"/>
    <col min="37" max="37" width="18.7109375" style="1" customWidth="1"/>
    <col min="38" max="38" width="16.7109375" style="1" customWidth="1"/>
    <col min="39" max="39" width="19.42578125" style="1" customWidth="1"/>
    <col min="40" max="40" width="65.140625" style="1" customWidth="1"/>
    <col min="41" max="41" width="21" style="1" customWidth="1"/>
    <col min="42" max="42" width="14.140625" style="1" customWidth="1"/>
    <col min="43" max="44" width="62.28515625" style="1" customWidth="1"/>
    <col min="45" max="45" width="20.7109375" style="1" customWidth="1"/>
    <col min="46" max="46" width="15.42578125" style="1" customWidth="1"/>
    <col min="47" max="47" width="96.5703125" style="1" customWidth="1"/>
    <col min="48" max="48" width="17.28515625" style="1" customWidth="1"/>
    <col min="49" max="16384" width="11.42578125" style="1"/>
  </cols>
  <sheetData>
    <row r="1" spans="1:74" ht="38.450000000000003" customHeight="1" x14ac:dyDescent="0.3">
      <c r="A1" s="248" t="s">
        <v>213</v>
      </c>
      <c r="B1" s="248"/>
      <c r="C1" s="248"/>
      <c r="D1" s="248"/>
      <c r="E1" s="250" t="s">
        <v>276</v>
      </c>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36" t="s">
        <v>214</v>
      </c>
      <c r="AV1" s="237"/>
    </row>
    <row r="2" spans="1:74" ht="33.6" customHeight="1" x14ac:dyDescent="0.3">
      <c r="A2" s="248"/>
      <c r="B2" s="248"/>
      <c r="C2" s="248"/>
      <c r="D2" s="248"/>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38" t="s">
        <v>221</v>
      </c>
      <c r="AV2" s="239"/>
    </row>
    <row r="3" spans="1:74" ht="13.9" customHeight="1" x14ac:dyDescent="0.3">
      <c r="A3" s="248"/>
      <c r="B3" s="248"/>
      <c r="C3" s="248"/>
      <c r="D3" s="248"/>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38" t="s">
        <v>222</v>
      </c>
      <c r="AV3" s="239"/>
    </row>
    <row r="4" spans="1:74" ht="13.9" customHeight="1" x14ac:dyDescent="0.3">
      <c r="A4" s="248"/>
      <c r="B4" s="248"/>
      <c r="C4" s="248"/>
      <c r="D4" s="248"/>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40" t="s">
        <v>215</v>
      </c>
      <c r="AV4" s="241"/>
    </row>
    <row r="5" spans="1:74" ht="26.25" customHeight="1" x14ac:dyDescent="0.3">
      <c r="A5" s="269" t="s">
        <v>42</v>
      </c>
      <c r="B5" s="270"/>
      <c r="C5" s="243" t="s">
        <v>253</v>
      </c>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4"/>
      <c r="AT5" s="244"/>
      <c r="AU5" s="244"/>
      <c r="AV5" s="24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30" customHeight="1" x14ac:dyDescent="0.3">
      <c r="A6" s="269" t="s">
        <v>129</v>
      </c>
      <c r="B6" s="270"/>
      <c r="C6" s="246" t="s">
        <v>282</v>
      </c>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24" customHeight="1" x14ac:dyDescent="0.3">
      <c r="A7" s="269" t="s">
        <v>43</v>
      </c>
      <c r="B7" s="270"/>
      <c r="C7" s="243" t="s">
        <v>254</v>
      </c>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x14ac:dyDescent="0.3">
      <c r="A8" s="249" t="s">
        <v>138</v>
      </c>
      <c r="B8" s="249"/>
      <c r="C8" s="249"/>
      <c r="D8" s="249"/>
      <c r="E8" s="253"/>
      <c r="F8" s="253"/>
      <c r="G8" s="253"/>
      <c r="H8" s="253"/>
      <c r="I8" s="253"/>
      <c r="J8" s="253"/>
      <c r="K8" s="253"/>
      <c r="L8" s="253" t="s">
        <v>139</v>
      </c>
      <c r="M8" s="253"/>
      <c r="N8" s="253"/>
      <c r="O8" s="253"/>
      <c r="P8" s="253"/>
      <c r="Q8" s="253"/>
      <c r="R8" s="253"/>
      <c r="S8" s="253" t="s">
        <v>140</v>
      </c>
      <c r="T8" s="253"/>
      <c r="U8" s="253"/>
      <c r="V8" s="253"/>
      <c r="W8" s="253"/>
      <c r="X8" s="253"/>
      <c r="Y8" s="253"/>
      <c r="Z8" s="253"/>
      <c r="AA8" s="253"/>
      <c r="AB8" s="253"/>
      <c r="AC8" s="253" t="s">
        <v>141</v>
      </c>
      <c r="AD8" s="253"/>
      <c r="AE8" s="253"/>
      <c r="AF8" s="253"/>
      <c r="AG8" s="253"/>
      <c r="AH8" s="253"/>
      <c r="AI8" s="253"/>
      <c r="AJ8" s="251" t="s">
        <v>34</v>
      </c>
      <c r="AK8" s="252"/>
      <c r="AL8" s="252"/>
      <c r="AM8" s="252"/>
      <c r="AN8" s="252"/>
      <c r="AO8" s="252"/>
      <c r="AP8" s="252"/>
      <c r="AQ8" s="252"/>
      <c r="AR8" s="252"/>
      <c r="AS8" s="252"/>
      <c r="AT8" s="252"/>
      <c r="AU8" s="252"/>
      <c r="AV8" s="252"/>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6.5" customHeight="1" x14ac:dyDescent="0.3">
      <c r="A9" s="271" t="s">
        <v>0</v>
      </c>
      <c r="B9" s="249" t="s">
        <v>13</v>
      </c>
      <c r="C9" s="249" t="s">
        <v>235</v>
      </c>
      <c r="D9" s="249" t="s">
        <v>2</v>
      </c>
      <c r="E9" s="242" t="s">
        <v>3</v>
      </c>
      <c r="F9" s="242" t="s">
        <v>41</v>
      </c>
      <c r="G9" s="249" t="s">
        <v>1</v>
      </c>
      <c r="H9" s="242" t="s">
        <v>49</v>
      </c>
      <c r="I9" s="242" t="s">
        <v>251</v>
      </c>
      <c r="J9" s="242" t="s">
        <v>252</v>
      </c>
      <c r="K9" s="242" t="s">
        <v>134</v>
      </c>
      <c r="L9" s="242" t="s">
        <v>33</v>
      </c>
      <c r="M9" s="249" t="s">
        <v>5</v>
      </c>
      <c r="N9" s="242" t="s">
        <v>86</v>
      </c>
      <c r="O9" s="242" t="s">
        <v>91</v>
      </c>
      <c r="P9" s="242" t="s">
        <v>44</v>
      </c>
      <c r="Q9" s="249" t="s">
        <v>5</v>
      </c>
      <c r="R9" s="242" t="s">
        <v>47</v>
      </c>
      <c r="S9" s="247" t="s">
        <v>11</v>
      </c>
      <c r="T9" s="242" t="s">
        <v>160</v>
      </c>
      <c r="U9" s="242" t="s">
        <v>212</v>
      </c>
      <c r="V9" s="242" t="s">
        <v>12</v>
      </c>
      <c r="W9" s="242" t="s">
        <v>8</v>
      </c>
      <c r="X9" s="242"/>
      <c r="Y9" s="242"/>
      <c r="Z9" s="242"/>
      <c r="AA9" s="242"/>
      <c r="AB9" s="242"/>
      <c r="AC9" s="247" t="s">
        <v>137</v>
      </c>
      <c r="AD9" s="247" t="s">
        <v>45</v>
      </c>
      <c r="AE9" s="247" t="s">
        <v>5</v>
      </c>
      <c r="AF9" s="247" t="s">
        <v>46</v>
      </c>
      <c r="AG9" s="247" t="s">
        <v>5</v>
      </c>
      <c r="AH9" s="247" t="s">
        <v>48</v>
      </c>
      <c r="AI9" s="247" t="s">
        <v>29</v>
      </c>
      <c r="AJ9" s="242" t="s">
        <v>34</v>
      </c>
      <c r="AK9" s="242" t="s">
        <v>35</v>
      </c>
      <c r="AL9" s="242" t="s">
        <v>36</v>
      </c>
      <c r="AM9" s="242" t="s">
        <v>37</v>
      </c>
      <c r="AN9" s="242" t="s">
        <v>223</v>
      </c>
      <c r="AO9" s="242" t="s">
        <v>38</v>
      </c>
      <c r="AP9" s="242" t="s">
        <v>37</v>
      </c>
      <c r="AQ9" s="242" t="s">
        <v>224</v>
      </c>
      <c r="AR9" s="254" t="s">
        <v>24</v>
      </c>
      <c r="AS9" s="242" t="s">
        <v>38</v>
      </c>
      <c r="AT9" s="242" t="s">
        <v>37</v>
      </c>
      <c r="AU9" s="242" t="s">
        <v>225</v>
      </c>
      <c r="AV9" s="242" t="s">
        <v>38</v>
      </c>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s="3" customFormat="1" ht="94.5" customHeight="1" x14ac:dyDescent="0.25">
      <c r="A10" s="271"/>
      <c r="B10" s="249"/>
      <c r="C10" s="249"/>
      <c r="D10" s="249"/>
      <c r="E10" s="242"/>
      <c r="F10" s="242"/>
      <c r="G10" s="249"/>
      <c r="H10" s="242"/>
      <c r="I10" s="242"/>
      <c r="J10" s="242"/>
      <c r="K10" s="242"/>
      <c r="L10" s="242"/>
      <c r="M10" s="249"/>
      <c r="N10" s="242"/>
      <c r="O10" s="242"/>
      <c r="P10" s="249"/>
      <c r="Q10" s="249"/>
      <c r="R10" s="242"/>
      <c r="S10" s="247"/>
      <c r="T10" s="242"/>
      <c r="U10" s="242"/>
      <c r="V10" s="242"/>
      <c r="W10" s="117" t="s">
        <v>13</v>
      </c>
      <c r="X10" s="117" t="s">
        <v>17</v>
      </c>
      <c r="Y10" s="117" t="s">
        <v>28</v>
      </c>
      <c r="Z10" s="117" t="s">
        <v>18</v>
      </c>
      <c r="AA10" s="117" t="s">
        <v>21</v>
      </c>
      <c r="AB10" s="117" t="s">
        <v>24</v>
      </c>
      <c r="AC10" s="247"/>
      <c r="AD10" s="247"/>
      <c r="AE10" s="247"/>
      <c r="AF10" s="247"/>
      <c r="AG10" s="247"/>
      <c r="AH10" s="247"/>
      <c r="AI10" s="247"/>
      <c r="AJ10" s="242"/>
      <c r="AK10" s="242"/>
      <c r="AL10" s="242"/>
      <c r="AM10" s="242"/>
      <c r="AN10" s="242"/>
      <c r="AO10" s="242"/>
      <c r="AP10" s="242"/>
      <c r="AQ10" s="242"/>
      <c r="AR10" s="255"/>
      <c r="AS10" s="242"/>
      <c r="AT10" s="242"/>
      <c r="AU10" s="242"/>
      <c r="AV10" s="242"/>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row>
    <row r="11" spans="1:74" s="3" customFormat="1" ht="14.25" customHeight="1" x14ac:dyDescent="0.25">
      <c r="A11" s="160"/>
      <c r="B11" s="161"/>
      <c r="C11" s="161"/>
      <c r="D11" s="161"/>
      <c r="E11" s="149"/>
      <c r="F11" s="149"/>
      <c r="G11" s="151"/>
      <c r="H11" s="149"/>
      <c r="I11" s="162"/>
      <c r="J11" s="162"/>
      <c r="K11" s="149"/>
      <c r="L11" s="162"/>
      <c r="M11" s="161"/>
      <c r="N11" s="162"/>
      <c r="O11" s="162"/>
      <c r="P11" s="161"/>
      <c r="Q11" s="161"/>
      <c r="R11" s="162"/>
      <c r="S11" s="150"/>
      <c r="T11" s="149"/>
      <c r="U11" s="149"/>
      <c r="V11" s="149"/>
      <c r="W11" s="117"/>
      <c r="X11" s="117"/>
      <c r="Y11" s="117"/>
      <c r="Z11" s="117"/>
      <c r="AA11" s="117"/>
      <c r="AB11" s="117"/>
      <c r="AC11" s="150"/>
      <c r="AD11" s="150"/>
      <c r="AE11" s="150"/>
      <c r="AF11" s="150"/>
      <c r="AG11" s="150"/>
      <c r="AH11" s="163"/>
      <c r="AI11" s="150"/>
      <c r="AJ11" s="149"/>
      <c r="AK11" s="149"/>
      <c r="AL11" s="149"/>
      <c r="AM11" s="149"/>
      <c r="AN11" s="149"/>
      <c r="AO11" s="149"/>
      <c r="AP11" s="149"/>
      <c r="AQ11" s="149"/>
      <c r="AR11" s="159"/>
      <c r="AS11" s="149"/>
      <c r="AT11" s="149"/>
      <c r="AU11" s="149"/>
      <c r="AV11" s="149"/>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row>
    <row r="12" spans="1:74" ht="173.25" customHeight="1" x14ac:dyDescent="0.3">
      <c r="A12" s="220">
        <v>1</v>
      </c>
      <c r="B12" s="220" t="s">
        <v>230</v>
      </c>
      <c r="C12" s="213" t="s">
        <v>239</v>
      </c>
      <c r="D12" s="210" t="s">
        <v>260</v>
      </c>
      <c r="E12" s="267" t="s">
        <v>255</v>
      </c>
      <c r="F12" s="267" t="s">
        <v>256</v>
      </c>
      <c r="G12" s="268" t="s">
        <v>286</v>
      </c>
      <c r="H12" s="267" t="s">
        <v>122</v>
      </c>
      <c r="I12" s="210" t="s">
        <v>245</v>
      </c>
      <c r="J12" s="210" t="s">
        <v>248</v>
      </c>
      <c r="K12" s="233">
        <v>51</v>
      </c>
      <c r="L12" s="226" t="str">
        <f>IF(K12&lt;=0,"",IF(K12&lt;=2,"Muy Baja",IF(K12&lt;=24,"Baja",IF(K12&lt;=500,"Media",IF(K12&lt;=5000,"Alta","Muy Alta")))))</f>
        <v>Media</v>
      </c>
      <c r="M12" s="215">
        <f>IF(L12="","",IF(L12="Muy Baja",0.2,IF(L12="Baja",0.4,IF(L12="Media",0.6,IF(L12="Alta",0.8,IF(L12="Muy Alta",1,))))))</f>
        <v>0.6</v>
      </c>
      <c r="N12" s="224" t="s">
        <v>151</v>
      </c>
      <c r="O12" s="215" t="str">
        <f>IF(NOT(ISERROR(MATCH(N12,'[1]Tabla Impacto'!$B$221:$B$223,0))),'[1]Tabla Impacto'!$F$223&amp;"Por favor no seleccionar los criterios de impacto(Afectación Económica o presupuestal y Pérdida Reputacional)",N12)</f>
        <v xml:space="preserve">     El riesgo afecta la imagen de la entidad internamente, de conocimiento general, nivel interno, de junta dircetiva y accionistas y/o de provedores</v>
      </c>
      <c r="P12" s="226" t="str">
        <f>IF(OR(O12='[1]Tabla Impacto'!$C$11,O12='[1]Tabla Impacto'!$D$11),"Leve",IF(OR(O12='[1]Tabla Impacto'!$C$12,O12='[1]Tabla Impacto'!$D$12),"Menor",IF(OR(O12='[1]Tabla Impacto'!$C$13,O12='[1]Tabla Impacto'!$D$13),"Moderado",IF(OR(O12='[1]Tabla Impacto'!$C$14,O12='[1]Tabla Impacto'!$D$14),"Mayor",IF(OR(O12='[1]Tabla Impacto'!$C$15,O12='[1]Tabla Impacto'!$D$15),"Catastrófico","")))))</f>
        <v>Menor</v>
      </c>
      <c r="Q12" s="215">
        <f>IF(P12="","",IF(P12="Leve",0.2,IF(P12="Menor",0.4,IF(P12="Moderado",0.6,IF(P12="Mayor",0.8,IF(P12="Catastrófico",1,))))))</f>
        <v>0.4</v>
      </c>
      <c r="R12" s="217"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Moderado</v>
      </c>
      <c r="S12" s="139">
        <v>1</v>
      </c>
      <c r="T12" s="152" t="s">
        <v>289</v>
      </c>
      <c r="U12" s="133" t="s">
        <v>262</v>
      </c>
      <c r="V12" s="113" t="s">
        <v>4</v>
      </c>
      <c r="W12" s="142" t="s">
        <v>14</v>
      </c>
      <c r="X12" s="142" t="s">
        <v>9</v>
      </c>
      <c r="Y12" s="115" t="str">
        <f t="shared" ref="Y12:Y17" si="0">IF(AND(W12="Preventivo",X12="Automático"),"50%",IF(AND(W12="Preventivo",X12="Manual"),"40%",IF(AND(W12="Detectivo",X12="Automático"),"40%",IF(AND(W12="Detectivo",X12="Manual"),"30%",IF(AND(W12="Correctivo",X12="Automático"),"35%",IF(AND(W12="Correctivo",X12="Manual"),"25%",""))))))</f>
        <v>40%</v>
      </c>
      <c r="Z12" s="142" t="s">
        <v>20</v>
      </c>
      <c r="AA12" s="142" t="s">
        <v>23</v>
      </c>
      <c r="AB12" s="142" t="s">
        <v>119</v>
      </c>
      <c r="AC12" s="144">
        <f t="shared" ref="AC12:AC15" si="1">IFERROR(IF(V12="Probabilidad",(M12-(+M12*Y12)),IF(V12="Impacto",M12,"")),"")</f>
        <v>0.36</v>
      </c>
      <c r="AD12" s="143" t="s">
        <v>52</v>
      </c>
      <c r="AE12" s="115">
        <f t="shared" ref="AE12:AE15" si="2">+AC12</f>
        <v>0.36</v>
      </c>
      <c r="AF12" s="143" t="str">
        <f t="shared" ref="AF12:AF15" si="3">IFERROR(IF(AG12="","",IF(AG12&lt;=0.2,"Leve",IF(AG12&lt;=0.4,"Menor",IF(AG12&lt;=0.6,"Moderado",IF(AG12&lt;=0.8,"Mayor","Catastrófico"))))),"")</f>
        <v>Menor</v>
      </c>
      <c r="AG12" s="115">
        <v>0.4</v>
      </c>
      <c r="AH12" s="145" t="str">
        <f t="shared" ref="AH12:AH15" si="4">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Moderado</v>
      </c>
      <c r="AI12" s="141" t="s">
        <v>135</v>
      </c>
      <c r="AJ12" s="111" t="s">
        <v>257</v>
      </c>
      <c r="AK12" s="111" t="s">
        <v>258</v>
      </c>
      <c r="AL12" s="116">
        <v>45322</v>
      </c>
      <c r="AM12" s="116">
        <v>45390</v>
      </c>
      <c r="AN12" s="169" t="s">
        <v>290</v>
      </c>
      <c r="AO12" s="112" t="s">
        <v>40</v>
      </c>
      <c r="AP12" s="116"/>
      <c r="AQ12" s="133"/>
      <c r="AR12" s="164"/>
      <c r="AS12" s="112"/>
      <c r="AT12" s="168"/>
      <c r="AU12" s="166"/>
      <c r="AV12" s="210"/>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284.25" customHeight="1" x14ac:dyDescent="0.3">
      <c r="A13" s="272"/>
      <c r="B13" s="272"/>
      <c r="C13" s="266"/>
      <c r="D13" s="211"/>
      <c r="E13" s="267"/>
      <c r="F13" s="267"/>
      <c r="G13" s="268"/>
      <c r="H13" s="267"/>
      <c r="I13" s="211"/>
      <c r="J13" s="211"/>
      <c r="K13" s="233"/>
      <c r="L13" s="234"/>
      <c r="M13" s="219"/>
      <c r="N13" s="235"/>
      <c r="O13" s="219"/>
      <c r="P13" s="234"/>
      <c r="Q13" s="219"/>
      <c r="R13" s="265"/>
      <c r="S13" s="139">
        <v>2</v>
      </c>
      <c r="T13" s="152" t="s">
        <v>277</v>
      </c>
      <c r="U13" s="133" t="s">
        <v>263</v>
      </c>
      <c r="V13" s="113" t="s">
        <v>4</v>
      </c>
      <c r="W13" s="141" t="s">
        <v>15</v>
      </c>
      <c r="X13" s="141" t="s">
        <v>9</v>
      </c>
      <c r="Y13" s="115" t="str">
        <f t="shared" si="0"/>
        <v>30%</v>
      </c>
      <c r="Z13" s="141" t="s">
        <v>19</v>
      </c>
      <c r="AA13" s="141" t="s">
        <v>22</v>
      </c>
      <c r="AB13" s="141" t="s">
        <v>118</v>
      </c>
      <c r="AC13" s="144">
        <f t="shared" si="1"/>
        <v>0</v>
      </c>
      <c r="AD13" s="143" t="s">
        <v>52</v>
      </c>
      <c r="AE13" s="115">
        <f t="shared" si="2"/>
        <v>0</v>
      </c>
      <c r="AF13" s="143" t="str">
        <f t="shared" si="3"/>
        <v>Menor</v>
      </c>
      <c r="AG13" s="115">
        <v>0.4</v>
      </c>
      <c r="AH13" s="145" t="str">
        <f t="shared" si="4"/>
        <v>Moderado</v>
      </c>
      <c r="AI13" s="141" t="s">
        <v>135</v>
      </c>
      <c r="AJ13" s="111" t="s">
        <v>264</v>
      </c>
      <c r="AK13" s="111" t="s">
        <v>258</v>
      </c>
      <c r="AL13" s="116">
        <v>45322</v>
      </c>
      <c r="AM13" s="116">
        <v>45390</v>
      </c>
      <c r="AN13" s="169" t="s">
        <v>291</v>
      </c>
      <c r="AO13" s="112" t="s">
        <v>40</v>
      </c>
      <c r="AP13" s="116"/>
      <c r="AQ13" s="133"/>
      <c r="AR13" s="164"/>
      <c r="AS13" s="112"/>
      <c r="AT13" s="168"/>
      <c r="AU13" s="167"/>
      <c r="AV13" s="211"/>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30.5" customHeight="1" x14ac:dyDescent="0.3">
      <c r="A14" s="221"/>
      <c r="B14" s="221"/>
      <c r="C14" s="214"/>
      <c r="D14" s="212"/>
      <c r="E14" s="267"/>
      <c r="F14" s="267"/>
      <c r="G14" s="268"/>
      <c r="H14" s="267"/>
      <c r="I14" s="212"/>
      <c r="J14" s="212"/>
      <c r="K14" s="233"/>
      <c r="L14" s="227"/>
      <c r="M14" s="216"/>
      <c r="N14" s="225"/>
      <c r="O14" s="216"/>
      <c r="P14" s="227"/>
      <c r="Q14" s="216"/>
      <c r="R14" s="218"/>
      <c r="S14" s="139">
        <v>3</v>
      </c>
      <c r="T14" s="152" t="s">
        <v>292</v>
      </c>
      <c r="U14" s="133" t="s">
        <v>284</v>
      </c>
      <c r="V14" s="113" t="s">
        <v>2</v>
      </c>
      <c r="W14" s="141" t="s">
        <v>14</v>
      </c>
      <c r="X14" s="141" t="s">
        <v>9</v>
      </c>
      <c r="Y14" s="115" t="str">
        <f t="shared" si="0"/>
        <v>40%</v>
      </c>
      <c r="Z14" s="141" t="s">
        <v>19</v>
      </c>
      <c r="AA14" s="141" t="s">
        <v>22</v>
      </c>
      <c r="AB14" s="141" t="s">
        <v>118</v>
      </c>
      <c r="AC14" s="144">
        <f t="shared" si="1"/>
        <v>0</v>
      </c>
      <c r="AD14" s="143" t="s">
        <v>52</v>
      </c>
      <c r="AE14" s="115">
        <f t="shared" si="2"/>
        <v>0</v>
      </c>
      <c r="AF14" s="143" t="str">
        <f t="shared" si="3"/>
        <v>Menor</v>
      </c>
      <c r="AG14" s="115">
        <v>0.30000000000000004</v>
      </c>
      <c r="AH14" s="145" t="str">
        <f t="shared" si="4"/>
        <v>Moderado</v>
      </c>
      <c r="AI14" s="141" t="s">
        <v>135</v>
      </c>
      <c r="AJ14" s="111" t="s">
        <v>287</v>
      </c>
      <c r="AK14" s="111" t="s">
        <v>258</v>
      </c>
      <c r="AL14" s="116">
        <v>45322</v>
      </c>
      <c r="AM14" s="116">
        <v>45390</v>
      </c>
      <c r="AN14" s="133" t="s">
        <v>293</v>
      </c>
      <c r="AO14" s="112" t="s">
        <v>40</v>
      </c>
      <c r="AP14" s="116"/>
      <c r="AQ14" s="133"/>
      <c r="AR14" s="164"/>
      <c r="AS14" s="112"/>
      <c r="AT14" s="168"/>
      <c r="AU14" s="167"/>
      <c r="AV14" s="212"/>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61.25" customHeight="1" x14ac:dyDescent="0.3">
      <c r="A15" s="220">
        <v>2</v>
      </c>
      <c r="B15" s="232" t="s">
        <v>230</v>
      </c>
      <c r="C15" s="213" t="s">
        <v>238</v>
      </c>
      <c r="D15" s="210" t="s">
        <v>131</v>
      </c>
      <c r="E15" s="210" t="s">
        <v>266</v>
      </c>
      <c r="F15" s="210" t="s">
        <v>265</v>
      </c>
      <c r="G15" s="228" t="s">
        <v>268</v>
      </c>
      <c r="H15" s="210" t="s">
        <v>267</v>
      </c>
      <c r="I15" s="210" t="s">
        <v>245</v>
      </c>
      <c r="J15" s="210" t="s">
        <v>249</v>
      </c>
      <c r="K15" s="230">
        <v>9</v>
      </c>
      <c r="L15" s="222" t="str">
        <f>IF(K15&lt;=0,"",IF(K15&lt;=2,"Muy Baja",IF(K15&lt;=24,"Baja",IF(K15&lt;=500,"Media",IF(K15&lt;=5000,"Alta","Muy Alta")))))</f>
        <v>Baja</v>
      </c>
      <c r="M15" s="215">
        <f>IF(L17="","",IF(L17="Muy Baja",0.2,IF(L17="Baja",0.4,IF(L17="Media",0.6,IF(L17="Alta",0.8,IF(L17="Muy Alta",1,))))))</f>
        <v>0.4</v>
      </c>
      <c r="N15" s="224" t="s">
        <v>151</v>
      </c>
      <c r="O15" s="213" t="str">
        <f>'Tabla Impacto'!D5</f>
        <v>El riesgo afecta la imagen de la entidad internamente, de conocimiento general, nivel interno, de junta dircetiva y accionistas y/o de provedores</v>
      </c>
      <c r="P15" s="226" t="str">
        <f>IF(OR(O15='Tabla Impacto'!D4),"Leve",IF(OR(O15='Tabla Impacto'!D5),"Menor",IF(OR(O15='Tabla Impacto'!D6),"Moderado",IF(OR(O15='Tabla Impacto'!D7),"Mayor",IF(OR(O15='Tabla Impacto'!D8),"Catastrófico","")))))</f>
        <v>Menor</v>
      </c>
      <c r="Q15" s="215">
        <f>IF(P15="","",IF(P15="Leve",0.2,IF(P15="Menor",0.4,IF(P15="Moderado",0.6,IF(P15="Mayor",0.8,IF(P15="Catastrófico",1,))))))</f>
        <v>0.4</v>
      </c>
      <c r="R15" s="217" t="str">
        <f>IF(OR(AND(L15="Muy Baja",P15="Leve"),AND(L15="Muy Baja",P15="Menor"),AND(L15="Baja",P15="Leve")),"Bajo",IF(OR(AND(L15="Muy baja",P15="Moderado"),AND(L15="Baja",P15="Menor"),AND(L15="Baja",P15="Moderado"),AND(L15="Media",P15="Leve"),AND(L15="Media",P15="Menor"),AND(L15="Media",P15="Moderado"),AND(L15="Alta",P15="Leve"),AND(L15="Alta",P15="Menor")),"Moderado",IF(OR(AND(L15="Muy Baja",P15="Mayor"),AND(L15="Baja",P15="Mayor"),AND(L15="Media",P15="Mayor"),AND(L15="Alta",P15="Moderado"),AND(L15="Alta",P15="Mayor"),AND(L15="Muy Alta",P15="Leve"),AND(L15="Muy Alta",P15="Menor"),AND(L15="Muy Alta",P15="Moderado"),AND(L15="Muy Alta",P15="Mayor")),"Alto",IF(OR(AND(L15="Muy Baja",P15="Catastrófico"),AND(L15="Baja",P15="Catastrófico"),AND(L15="Media",P15="Catastrófico"),AND(L15="Alta",P15="Catastrófico"),AND(L15="Muy Alta",P15="Catastrófico")),"Extremo",""))))</f>
        <v>Moderado</v>
      </c>
      <c r="S15" s="136">
        <v>1</v>
      </c>
      <c r="T15" s="153" t="s">
        <v>281</v>
      </c>
      <c r="U15" s="138" t="s">
        <v>270</v>
      </c>
      <c r="V15" s="136" t="s">
        <v>271</v>
      </c>
      <c r="W15" s="141" t="s">
        <v>14</v>
      </c>
      <c r="X15" s="141" t="s">
        <v>9</v>
      </c>
      <c r="Y15" s="115" t="str">
        <f t="shared" si="0"/>
        <v>40%</v>
      </c>
      <c r="Z15" s="141" t="s">
        <v>19</v>
      </c>
      <c r="AA15" s="141" t="s">
        <v>22</v>
      </c>
      <c r="AB15" s="141" t="s">
        <v>118</v>
      </c>
      <c r="AC15" s="144">
        <f t="shared" si="1"/>
        <v>0.24</v>
      </c>
      <c r="AD15" s="143" t="str">
        <f t="shared" ref="AD15" si="5">IFERROR(IF(AC15="","",IF(AC15&lt;=0.2,"Muy Baja",IF(AC15&lt;=0.4,"Baja",IF(AC15&lt;=0.6,"Media",IF(AC15&lt;=0.8,"Alta","Muy Alta"))))),"")</f>
        <v>Baja</v>
      </c>
      <c r="AE15" s="115">
        <f t="shared" si="2"/>
        <v>0.24</v>
      </c>
      <c r="AF15" s="143" t="str">
        <f t="shared" si="3"/>
        <v>Menor</v>
      </c>
      <c r="AG15" s="115">
        <f t="shared" ref="AG15" si="6">IFERROR(IF(V15="Impacto",(Q15-(+Q15*Y15)),IF(V15="Probabilidad",Q15,"")),"")</f>
        <v>0.4</v>
      </c>
      <c r="AH15" s="145" t="str">
        <f t="shared" si="4"/>
        <v>Moderado</v>
      </c>
      <c r="AI15" s="141" t="s">
        <v>135</v>
      </c>
      <c r="AJ15" s="138" t="s">
        <v>283</v>
      </c>
      <c r="AK15" s="111" t="s">
        <v>258</v>
      </c>
      <c r="AL15" s="116">
        <v>45322</v>
      </c>
      <c r="AM15" s="116">
        <v>45390</v>
      </c>
      <c r="AN15" s="165" t="s">
        <v>294</v>
      </c>
      <c r="AO15" s="112" t="s">
        <v>40</v>
      </c>
      <c r="AP15" s="116"/>
      <c r="AQ15" s="165"/>
      <c r="AR15" s="158"/>
      <c r="AS15" s="112"/>
      <c r="AT15" s="168"/>
      <c r="AU15" s="138"/>
      <c r="AV15" s="213"/>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248.45" customHeight="1" x14ac:dyDescent="0.3">
      <c r="A16" s="221"/>
      <c r="B16" s="232"/>
      <c r="C16" s="214"/>
      <c r="D16" s="212"/>
      <c r="E16" s="212"/>
      <c r="F16" s="212"/>
      <c r="G16" s="229"/>
      <c r="H16" s="212"/>
      <c r="I16" s="212"/>
      <c r="J16" s="212"/>
      <c r="K16" s="231"/>
      <c r="L16" s="223"/>
      <c r="M16" s="216"/>
      <c r="N16" s="225"/>
      <c r="O16" s="214"/>
      <c r="P16" s="227"/>
      <c r="Q16" s="216"/>
      <c r="R16" s="218"/>
      <c r="S16" s="136">
        <v>2</v>
      </c>
      <c r="T16" s="153" t="s">
        <v>278</v>
      </c>
      <c r="U16" s="138" t="s">
        <v>269</v>
      </c>
      <c r="V16" s="136" t="s">
        <v>271</v>
      </c>
      <c r="W16" s="141" t="s">
        <v>16</v>
      </c>
      <c r="X16" s="141" t="s">
        <v>9</v>
      </c>
      <c r="Y16" s="115" t="str">
        <f t="shared" ref="Y16" si="7">IF(AND(W16="Preventivo",X16="Automático"),"50%",IF(AND(W16="Preventivo",X16="Manual"),"40%",IF(AND(W16="Detectivo",X16="Automático"),"40%",IF(AND(W16="Detectivo",X16="Manual"),"30%",IF(AND(W16="Correctivo",X16="Automático"),"35%",IF(AND(W16="Correctivo",X16="Manual"),"25%",""))))))</f>
        <v>25%</v>
      </c>
      <c r="Z16" s="141" t="s">
        <v>19</v>
      </c>
      <c r="AA16" s="141" t="s">
        <v>22</v>
      </c>
      <c r="AB16" s="141" t="s">
        <v>118</v>
      </c>
      <c r="AC16" s="144">
        <f>IFERROR(IF(V16="Probabilidad",(M15-(+M15*Y16)),IF(V16="Impacto",M15,"")),"")</f>
        <v>0.30000000000000004</v>
      </c>
      <c r="AD16" s="143" t="str">
        <f>IFERROR(IF(AC16="","",IF(AC16&lt;=0.2,"Muy Baja",IF(AC16&lt;=0.4,"Baja",IF(AC16&lt;=0.6,"Media",IF(AC16&lt;=0.8,"Alta","Muy Alta"))))),"")</f>
        <v>Baja</v>
      </c>
      <c r="AE16" s="115">
        <f t="shared" ref="AE16:AE17" si="8">+AC16</f>
        <v>0.30000000000000004</v>
      </c>
      <c r="AF16" s="143" t="str">
        <f t="shared" ref="AF16:AF17" si="9">IFERROR(IF(AG16="","",IF(AG16&lt;=0.2,"Leve",IF(AG16&lt;=0.4,"Menor",IF(AG16&lt;=0.6,"Moderado",IF(AG16&lt;=0.8,"Mayor","Catastrófico"))))),"")</f>
        <v>Menor</v>
      </c>
      <c r="AG16" s="115">
        <f>IFERROR(IF(V16="Impacto",(Q15-(+Q15*Y16)),IF(V16="Probabilidad",Q15,"")),"")</f>
        <v>0.4</v>
      </c>
      <c r="AH16" s="145" t="str">
        <f t="shared" ref="AH16:AH17" si="10">IFERROR(IF(OR(AND(AD16="Muy Baja",AF16="Leve"),AND(AD16="Muy Baja",AF16="Menor"),AND(AD16="Baja",AF16="Leve")),"Bajo",IF(OR(AND(AD16="Muy baja",AF16="Moderado"),AND(AD16="Baja",AF16="Menor"),AND(AD16="Baja",AF16="Moderado"),AND(AD16="Media",AF16="Leve"),AND(AD16="Media",AF16="Menor"),AND(AD16="Media",AF16="Moderado"),AND(AD16="Alta",AF16="Leve"),AND(AD16="Alta",AF16="Menor")),"Moderado",IF(OR(AND(AD16="Muy Baja",AF16="Mayor"),AND(AD16="Baja",AF16="Mayor"),AND(AD16="Media",AF16="Mayor"),AND(AD16="Alta",AF16="Moderado"),AND(AD16="Alta",AF16="Mayor"),AND(AD16="Muy Alta",AF16="Leve"),AND(AD16="Muy Alta",AF16="Menor"),AND(AD16="Muy Alta",AF16="Moderado"),AND(AD16="Muy Alta",AF16="Mayor")),"Alto",IF(OR(AND(AD16="Muy Baja",AF16="Catastrófico"),AND(AD16="Baja",AF16="Catastrófico"),AND(AD16="Media",AF16="Catastrófico"),AND(AD16="Alta",AF16="Catastrófico"),AND(AD16="Muy Alta",AF16="Catastrófico")),"Extremo","")))),"")</f>
        <v>Moderado</v>
      </c>
      <c r="AI16" s="141" t="s">
        <v>135</v>
      </c>
      <c r="AJ16" s="138" t="s">
        <v>272</v>
      </c>
      <c r="AK16" s="111" t="s">
        <v>258</v>
      </c>
      <c r="AL16" s="116">
        <v>45322</v>
      </c>
      <c r="AM16" s="116">
        <v>45390</v>
      </c>
      <c r="AN16" s="165" t="s">
        <v>295</v>
      </c>
      <c r="AO16" s="112" t="s">
        <v>40</v>
      </c>
      <c r="AP16" s="116"/>
      <c r="AQ16" s="165"/>
      <c r="AR16" s="164"/>
      <c r="AS16" s="112"/>
      <c r="AT16" s="168"/>
      <c r="AU16" s="138"/>
      <c r="AV16" s="214"/>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4" ht="248.45" customHeight="1" x14ac:dyDescent="0.3">
      <c r="A17" s="139">
        <v>3</v>
      </c>
      <c r="B17" s="137" t="s">
        <v>230</v>
      </c>
      <c r="C17" s="140" t="s">
        <v>238</v>
      </c>
      <c r="D17" s="111" t="s">
        <v>261</v>
      </c>
      <c r="E17" s="111" t="s">
        <v>273</v>
      </c>
      <c r="F17" s="111" t="s">
        <v>274</v>
      </c>
      <c r="G17" s="146" t="s">
        <v>279</v>
      </c>
      <c r="H17" s="111" t="s">
        <v>267</v>
      </c>
      <c r="I17" s="111" t="s">
        <v>245</v>
      </c>
      <c r="J17" s="111" t="s">
        <v>249</v>
      </c>
      <c r="K17" s="112">
        <v>4</v>
      </c>
      <c r="L17" s="147" t="str">
        <f>IF(K17&lt;=0,"",IF(K17&lt;=2,"Muy Baja",IF(K17&lt;=24,"Baja",IF(K17&lt;=500,"Media",IF(K17&lt;=5000,"Alta","Muy Alta")))))</f>
        <v>Baja</v>
      </c>
      <c r="M17" s="134">
        <f>IF(L17="","",IF(L17="Muy Baja",0.2,IF(L17="Baja",0.4,IF(L17="Media",0.6,IF(L17="Alta",0.8,IF(L17="Muy Alta",1,))))))</f>
        <v>0.4</v>
      </c>
      <c r="N17" s="135" t="s">
        <v>275</v>
      </c>
      <c r="O17" s="134" t="str">
        <f>'Tabla Impacto'!D5</f>
        <v>El riesgo afecta la imagen de la entidad internamente, de conocimiento general, nivel interno, de junta dircetiva y accionistas y/o de provedores</v>
      </c>
      <c r="P17" s="147" t="str">
        <f>IF(OR(O17='Tabla Impacto'!D4),"Leve",IF(OR(O17='Tabla Impacto'!D5),"Menor",IF(OR(O17='Tabla Impacto'!D6),"Moderado",IF(OR(O17='Tabla Impacto'!D7),"Mayor",IF(OR(O17='Tabla Impacto'!D8),"Catastrófico","")))))</f>
        <v>Menor</v>
      </c>
      <c r="Q17" s="134">
        <f>IF(P17="","",IF(P17="Leve",0.2,IF(P17="Menor",0.4,IF(P17="Moderado",0.6,IF(P17="Mayor",0.8,IF(P17="Catastrófico",1,))))))</f>
        <v>0.4</v>
      </c>
      <c r="R17" s="148" t="str">
        <f>IF(OR(AND(L17="Muy Baja",P17="Leve"),AND(L17="Muy Baja",P17="Menor"),AND(L17="Baja",P17="Leve")),"Bajo",IF(OR(AND(L17="Muy baja",P17="Moderado"),AND(L17="Baja",P17="Menor"),AND(L17="Baja",P17="Moderado"),AND(L17="Media",P17="Leve"),AND(L17="Media",P17="Menor"),AND(L17="Media",P17="Moderado"),AND(L17="Alta",P17="Leve"),AND(L17="Alta",P17="Menor")),"Moderado",IF(OR(AND(L17="Muy Baja",P17="Mayor"),AND(L17="Baja",P17="Mayor"),AND(L17="Media",P17="Mayor"),AND(L17="Alta",P17="Moderado"),AND(L17="Alta",P17="Mayor"),AND(L17="Muy Alta",P17="Leve"),AND(L17="Muy Alta",P17="Menor"),AND(L17="Muy Alta",P17="Moderado"),AND(L17="Muy Alta",P17="Mayor")),"Alto",IF(OR(AND(L17="Muy Baja",P17="Catastrófico"),AND(L17="Baja",P17="Catastrófico"),AND(L17="Media",P17="Catastrófico"),AND(L17="Alta",P17="Catastrófico"),AND(L17="Muy Alta",P17="Catastrófico")),"Extremo",""))))</f>
        <v>Moderado</v>
      </c>
      <c r="S17" s="139">
        <v>1</v>
      </c>
      <c r="T17" s="152" t="s">
        <v>280</v>
      </c>
      <c r="U17" s="111" t="s">
        <v>285</v>
      </c>
      <c r="V17" s="113" t="s">
        <v>4</v>
      </c>
      <c r="W17" s="141" t="s">
        <v>15</v>
      </c>
      <c r="X17" s="141" t="s">
        <v>9</v>
      </c>
      <c r="Y17" s="115" t="str">
        <f t="shared" si="0"/>
        <v>30%</v>
      </c>
      <c r="Z17" s="141" t="s">
        <v>19</v>
      </c>
      <c r="AA17" s="141" t="s">
        <v>23</v>
      </c>
      <c r="AB17" s="141" t="s">
        <v>118</v>
      </c>
      <c r="AC17" s="144">
        <f>IFERROR(IF(V17="Probabilidad",(M17-(+M17*Y17)),IF(V17="Impacto",M17,"")),"")</f>
        <v>0.28000000000000003</v>
      </c>
      <c r="AD17" s="143" t="str">
        <f>IFERROR(IF(AC17="","",IF(AC17&lt;=0.2,"Muy Baja",IF(AC17&lt;=0.4,"Baja",IF(AC17&lt;=0.6,"Media",IF(AC17&lt;=0.8,"Alta","Muy Alta"))))),"")</f>
        <v>Baja</v>
      </c>
      <c r="AE17" s="115">
        <f t="shared" si="8"/>
        <v>0.28000000000000003</v>
      </c>
      <c r="AF17" s="143" t="str">
        <f t="shared" si="9"/>
        <v>Menor</v>
      </c>
      <c r="AG17" s="115">
        <f>IFERROR(IF(V17="Impacto",(Q17-(+Q17*Y17)),IF(V17="Probabilidad",Q17,"")),"")</f>
        <v>0.4</v>
      </c>
      <c r="AH17" s="145" t="str">
        <f t="shared" si="10"/>
        <v>Moderado</v>
      </c>
      <c r="AI17" s="114" t="s">
        <v>135</v>
      </c>
      <c r="AJ17" s="111" t="s">
        <v>296</v>
      </c>
      <c r="AK17" s="111" t="s">
        <v>258</v>
      </c>
      <c r="AL17" s="116">
        <v>45322</v>
      </c>
      <c r="AM17" s="116">
        <v>45390</v>
      </c>
      <c r="AN17" s="170" t="s">
        <v>288</v>
      </c>
      <c r="AO17" s="112" t="s">
        <v>40</v>
      </c>
      <c r="AP17" s="116"/>
      <c r="AQ17" s="133"/>
      <c r="AR17" s="164"/>
      <c r="AS17" s="112"/>
      <c r="AT17" s="168"/>
      <c r="AU17" s="111"/>
      <c r="AV17" s="112"/>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4" ht="49.5" customHeight="1" x14ac:dyDescent="0.3">
      <c r="A18" s="110"/>
      <c r="B18" s="132"/>
      <c r="C18" s="132"/>
      <c r="D18" s="261" t="s">
        <v>130</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3"/>
    </row>
    <row r="20" spans="1:74" x14ac:dyDescent="0.3">
      <c r="A20" s="118"/>
      <c r="B20" s="119"/>
      <c r="C20" s="119"/>
      <c r="D20" s="119"/>
      <c r="E20" s="119"/>
      <c r="F20" s="119"/>
      <c r="G20" s="119"/>
      <c r="H20" s="1"/>
      <c r="I20" s="1"/>
      <c r="J20" s="1"/>
      <c r="L20" s="122"/>
      <c r="M20" s="119"/>
      <c r="N20" s="119"/>
      <c r="O20" s="119"/>
      <c r="P20" s="119"/>
      <c r="Q20" s="119"/>
      <c r="R20" s="119"/>
      <c r="S20" s="119"/>
      <c r="T20" s="119"/>
      <c r="U20" s="119"/>
      <c r="V20" s="123"/>
      <c r="W20" s="123"/>
      <c r="X20" s="119"/>
      <c r="Y20" s="119"/>
      <c r="Z20" s="119"/>
      <c r="AA20" s="119"/>
      <c r="AB20" s="119"/>
      <c r="AC20" s="119"/>
      <c r="AD20" s="119"/>
      <c r="AE20" s="119"/>
      <c r="AF20" s="119"/>
      <c r="AG20" s="119"/>
      <c r="AH20" s="119"/>
      <c r="AI20" s="124"/>
      <c r="AJ20" s="124"/>
      <c r="AK20" s="119"/>
      <c r="AL20" s="119"/>
      <c r="AM20" s="119"/>
      <c r="AN20" s="119"/>
      <c r="AO20" s="119"/>
      <c r="AP20" s="119"/>
      <c r="AQ20" s="119"/>
      <c r="AR20" s="119"/>
    </row>
    <row r="21" spans="1:74" ht="18" customHeight="1" x14ac:dyDescent="0.3">
      <c r="A21" s="264" t="s">
        <v>259</v>
      </c>
      <c r="B21" s="264"/>
      <c r="C21" s="264"/>
      <c r="D21" s="264"/>
      <c r="E21" s="264"/>
      <c r="F21" s="264"/>
      <c r="G21" s="264"/>
      <c r="H21" s="1"/>
      <c r="I21" s="1"/>
      <c r="J21" s="1"/>
      <c r="K21" s="258" t="s">
        <v>297</v>
      </c>
      <c r="L21" s="259"/>
      <c r="M21" s="259"/>
      <c r="N21" s="260"/>
      <c r="O21" s="119"/>
      <c r="P21" s="119"/>
      <c r="Q21" s="119"/>
      <c r="R21" s="119"/>
      <c r="S21" s="119"/>
      <c r="T21" s="119"/>
      <c r="U21" s="124"/>
      <c r="V21" s="123"/>
      <c r="W21" s="123"/>
      <c r="X21" s="119"/>
      <c r="Y21" s="123"/>
      <c r="Z21" s="123"/>
      <c r="AA21" s="119"/>
      <c r="AB21" s="119"/>
      <c r="AC21" s="119"/>
      <c r="AD21" s="119"/>
      <c r="AE21" s="119"/>
      <c r="AF21" s="119"/>
      <c r="AG21" s="119"/>
      <c r="AH21" s="119"/>
      <c r="AI21" s="119"/>
      <c r="AJ21" s="119"/>
      <c r="AK21" s="119"/>
      <c r="AL21" s="119"/>
      <c r="AM21" s="119"/>
      <c r="AN21" s="119"/>
      <c r="AO21" s="119"/>
      <c r="AP21" s="119"/>
      <c r="AQ21" s="119"/>
      <c r="AR21" s="119"/>
    </row>
    <row r="22" spans="1:74" ht="17.25" thickBot="1" x14ac:dyDescent="0.35">
      <c r="A22"/>
      <c r="B22"/>
      <c r="C22"/>
      <c r="D22"/>
      <c r="E22"/>
      <c r="F22"/>
      <c r="G22"/>
      <c r="H22" s="1"/>
      <c r="I22" s="1"/>
      <c r="J22" s="1"/>
      <c r="L22" s="120" t="str">
        <f>+IFERROR(VLOOKUP(H22,$H$177:$L$181,3,FALSE)*VLOOKUP(K22,$K$177:$L$181,3,FALSE),"")</f>
        <v/>
      </c>
      <c r="M22"/>
      <c r="N22"/>
      <c r="O22"/>
      <c r="P22"/>
      <c r="Q22"/>
      <c r="R22"/>
      <c r="S22"/>
      <c r="T22"/>
      <c r="U22"/>
      <c r="V22" s="120"/>
      <c r="W22" s="121"/>
      <c r="X22"/>
      <c r="Y22" s="121"/>
      <c r="Z22" s="121"/>
      <c r="AA22" s="127"/>
      <c r="AB22" s="127"/>
      <c r="AC22" s="127"/>
      <c r="AD22" s="127"/>
      <c r="AE22" s="125"/>
      <c r="AF22" s="125"/>
      <c r="AG22" s="127"/>
      <c r="AH22" s="128"/>
      <c r="AI22"/>
      <c r="AJ22"/>
      <c r="AK22"/>
      <c r="AL22" s="127"/>
      <c r="AM22"/>
      <c r="AN22" s="127"/>
      <c r="AO22"/>
      <c r="AP22" s="127"/>
      <c r="AQ22"/>
      <c r="AR22"/>
    </row>
    <row r="23" spans="1:74" ht="17.45" customHeight="1" thickTop="1" thickBot="1" x14ac:dyDescent="0.35">
      <c r="A23" s="256" t="s">
        <v>216</v>
      </c>
      <c r="B23" s="256"/>
      <c r="C23" s="256"/>
      <c r="D23" s="256"/>
      <c r="E23" s="256"/>
      <c r="F23" s="256"/>
      <c r="G23" s="130" t="s">
        <v>217</v>
      </c>
      <c r="H23" s="256" t="s">
        <v>218</v>
      </c>
      <c r="I23" s="256"/>
      <c r="J23" s="256"/>
      <c r="K23" s="256"/>
      <c r="L23" s="256"/>
      <c r="M23" s="256"/>
      <c r="N23" s="256"/>
      <c r="O23" s="131"/>
      <c r="P23" s="257" t="s">
        <v>219</v>
      </c>
      <c r="Q23" s="257"/>
      <c r="R23" s="257"/>
      <c r="S23" s="256" t="s">
        <v>220</v>
      </c>
      <c r="T23" s="256"/>
      <c r="U23" s="256"/>
      <c r="V23" s="256"/>
      <c r="W23" s="257">
        <v>1</v>
      </c>
      <c r="X23" s="257"/>
      <c r="Y23" s="257"/>
      <c r="Z23" s="257"/>
      <c r="AA23" s="129"/>
      <c r="AB23" s="129"/>
      <c r="AC23" s="129"/>
      <c r="AD23" s="129"/>
      <c r="AE23" s="129"/>
      <c r="AF23" s="129"/>
      <c r="AG23" s="129"/>
      <c r="AH23" s="129"/>
      <c r="AI23" s="129"/>
      <c r="AJ23" s="129"/>
      <c r="AK23" s="129"/>
      <c r="AL23" s="129"/>
      <c r="AM23" s="129"/>
      <c r="AN23" s="129"/>
      <c r="AO23" s="129"/>
      <c r="AP23" s="129"/>
      <c r="AQ23" s="126"/>
      <c r="AR23" s="126"/>
    </row>
    <row r="24" spans="1:74" ht="17.25" thickTop="1" x14ac:dyDescent="0.3"/>
  </sheetData>
  <dataConsolidate/>
  <mergeCells count="106">
    <mergeCell ref="C12:C14"/>
    <mergeCell ref="I12:I14"/>
    <mergeCell ref="D12:D14"/>
    <mergeCell ref="E12:E14"/>
    <mergeCell ref="F12:F14"/>
    <mergeCell ref="G12:G14"/>
    <mergeCell ref="H12:H14"/>
    <mergeCell ref="J12:J14"/>
    <mergeCell ref="A5:B5"/>
    <mergeCell ref="A6:B6"/>
    <mergeCell ref="A7:B7"/>
    <mergeCell ref="A8:K8"/>
    <mergeCell ref="B9:B10"/>
    <mergeCell ref="A9:A10"/>
    <mergeCell ref="A12:A14"/>
    <mergeCell ref="B12:B14"/>
    <mergeCell ref="C9:C10"/>
    <mergeCell ref="S23:V23"/>
    <mergeCell ref="W23:Z23"/>
    <mergeCell ref="A23:F23"/>
    <mergeCell ref="K21:N21"/>
    <mergeCell ref="H23:N23"/>
    <mergeCell ref="P23:R23"/>
    <mergeCell ref="D18:AO18"/>
    <mergeCell ref="A21:G21"/>
    <mergeCell ref="G9:G10"/>
    <mergeCell ref="F9:F10"/>
    <mergeCell ref="E9:E10"/>
    <mergeCell ref="D9:D10"/>
    <mergeCell ref="R9:R10"/>
    <mergeCell ref="H9:H10"/>
    <mergeCell ref="R12:R14"/>
    <mergeCell ref="Q12:Q14"/>
    <mergeCell ref="AO9:AO10"/>
    <mergeCell ref="AN9:AN10"/>
    <mergeCell ref="AG9:AG10"/>
    <mergeCell ref="AC9:AC10"/>
    <mergeCell ref="U9:U10"/>
    <mergeCell ref="S9:S10"/>
    <mergeCell ref="T9:T10"/>
    <mergeCell ref="V9:V10"/>
    <mergeCell ref="E1:AT4"/>
    <mergeCell ref="AP9:AP10"/>
    <mergeCell ref="AQ9:AQ10"/>
    <mergeCell ref="AJ8:AV8"/>
    <mergeCell ref="AS9:AS10"/>
    <mergeCell ref="AT9:AT10"/>
    <mergeCell ref="AU9:AU10"/>
    <mergeCell ref="AV9:AV10"/>
    <mergeCell ref="AC8:AI8"/>
    <mergeCell ref="L8:R8"/>
    <mergeCell ref="S8:AB8"/>
    <mergeCell ref="N9:N10"/>
    <mergeCell ref="O9:O10"/>
    <mergeCell ref="Q9:Q10"/>
    <mergeCell ref="W9:AB9"/>
    <mergeCell ref="AH9:AH10"/>
    <mergeCell ref="AR9:AR10"/>
    <mergeCell ref="N12:N14"/>
    <mergeCell ref="P12:P14"/>
    <mergeCell ref="AU1:AV1"/>
    <mergeCell ref="AU2:AV2"/>
    <mergeCell ref="AU3:AV3"/>
    <mergeCell ref="AU4:AV4"/>
    <mergeCell ref="AJ9:AJ10"/>
    <mergeCell ref="C7:AV7"/>
    <mergeCell ref="C6:AV6"/>
    <mergeCell ref="C5:AV5"/>
    <mergeCell ref="I9:I10"/>
    <mergeCell ref="J9:J10"/>
    <mergeCell ref="AI9:AI10"/>
    <mergeCell ref="A1:D4"/>
    <mergeCell ref="AF9:AF10"/>
    <mergeCell ref="AD9:AD10"/>
    <mergeCell ref="AE9:AE10"/>
    <mergeCell ref="K9:K10"/>
    <mergeCell ref="L9:L10"/>
    <mergeCell ref="M9:M10"/>
    <mergeCell ref="P9:P10"/>
    <mergeCell ref="AM9:AM10"/>
    <mergeCell ref="AL9:AL10"/>
    <mergeCell ref="AK9:AK10"/>
    <mergeCell ref="AV12:AV14"/>
    <mergeCell ref="AV15:AV16"/>
    <mergeCell ref="Q15:Q16"/>
    <mergeCell ref="R15:R16"/>
    <mergeCell ref="O12:O14"/>
    <mergeCell ref="A15:A16"/>
    <mergeCell ref="L15:L16"/>
    <mergeCell ref="M15:M16"/>
    <mergeCell ref="N15:N16"/>
    <mergeCell ref="O15:O16"/>
    <mergeCell ref="P15:P16"/>
    <mergeCell ref="G15:G16"/>
    <mergeCell ref="H15:H16"/>
    <mergeCell ref="I15:I16"/>
    <mergeCell ref="J15:J16"/>
    <mergeCell ref="K15:K16"/>
    <mergeCell ref="B15:B16"/>
    <mergeCell ref="C15:C16"/>
    <mergeCell ref="D15:D16"/>
    <mergeCell ref="E15:E16"/>
    <mergeCell ref="F15:F16"/>
    <mergeCell ref="K12:K14"/>
    <mergeCell ref="L12:L14"/>
    <mergeCell ref="M12:M14"/>
  </mergeCells>
  <conditionalFormatting sqref="L12">
    <cfRule type="cellIs" dxfId="52" priority="73" operator="equal">
      <formula>"Baja"</formula>
    </cfRule>
    <cfRule type="cellIs" dxfId="51" priority="72" operator="equal">
      <formula>"Media"</formula>
    </cfRule>
    <cfRule type="cellIs" dxfId="50" priority="71" operator="equal">
      <formula>"Alta"</formula>
    </cfRule>
    <cfRule type="cellIs" dxfId="49" priority="70" operator="equal">
      <formula>"Muy Alta"</formula>
    </cfRule>
    <cfRule type="cellIs" dxfId="48" priority="74" operator="equal">
      <formula>"Muy Baja"</formula>
    </cfRule>
  </conditionalFormatting>
  <conditionalFormatting sqref="L15">
    <cfRule type="cellIs" dxfId="47" priority="27" operator="equal">
      <formula>"Baja"</formula>
    </cfRule>
    <cfRule type="cellIs" dxfId="46" priority="26" operator="equal">
      <formula>"Media"</formula>
    </cfRule>
    <cfRule type="cellIs" dxfId="45" priority="25" operator="equal">
      <formula>"Alta"</formula>
    </cfRule>
    <cfRule type="cellIs" dxfId="44" priority="24" operator="equal">
      <formula>"Muy Alta"</formula>
    </cfRule>
    <cfRule type="cellIs" dxfId="43" priority="28" operator="equal">
      <formula>"Muy Baja"</formula>
    </cfRule>
  </conditionalFormatting>
  <conditionalFormatting sqref="O12 O17">
    <cfRule type="containsText" dxfId="42" priority="29" operator="containsText" text="❌">
      <formula>NOT(ISERROR(SEARCH("❌",O12)))</formula>
    </cfRule>
  </conditionalFormatting>
  <conditionalFormatting sqref="P12">
    <cfRule type="cellIs" dxfId="41" priority="68" operator="equal">
      <formula>"Menor"</formula>
    </cfRule>
    <cfRule type="cellIs" dxfId="40" priority="69" operator="equal">
      <formula>"Leve"</formula>
    </cfRule>
    <cfRule type="cellIs" dxfId="39" priority="67" operator="equal">
      <formula>"Moderado"</formula>
    </cfRule>
    <cfRule type="cellIs" dxfId="38" priority="66" operator="equal">
      <formula>"Mayor"</formula>
    </cfRule>
    <cfRule type="cellIs" dxfId="37" priority="65" operator="equal">
      <formula>"Catastrófico"</formula>
    </cfRule>
  </conditionalFormatting>
  <conditionalFormatting sqref="P15">
    <cfRule type="cellIs" dxfId="36" priority="21" operator="equal">
      <formula>"Moderado"</formula>
    </cfRule>
    <cfRule type="cellIs" dxfId="35" priority="22" operator="equal">
      <formula>"Menor"</formula>
    </cfRule>
    <cfRule type="cellIs" dxfId="34" priority="23" operator="equal">
      <formula>"Leve"</formula>
    </cfRule>
    <cfRule type="cellIs" dxfId="33" priority="19" operator="equal">
      <formula>"Catastrófico"</formula>
    </cfRule>
    <cfRule type="cellIs" dxfId="32" priority="20" operator="equal">
      <formula>"Mayor"</formula>
    </cfRule>
  </conditionalFormatting>
  <conditionalFormatting sqref="R12">
    <cfRule type="cellIs" dxfId="31" priority="61" operator="equal">
      <formula>"Extremo"</formula>
    </cfRule>
    <cfRule type="cellIs" dxfId="30" priority="62" operator="equal">
      <formula>"Alto"</formula>
    </cfRule>
    <cfRule type="cellIs" dxfId="29" priority="63" operator="equal">
      <formula>"Moderado"</formula>
    </cfRule>
    <cfRule type="cellIs" dxfId="28" priority="64" operator="equal">
      <formula>"Bajo"</formula>
    </cfRule>
  </conditionalFormatting>
  <conditionalFormatting sqref="R15">
    <cfRule type="cellIs" dxfId="27" priority="18" operator="equal">
      <formula>"Bajo"</formula>
    </cfRule>
    <cfRule type="cellIs" dxfId="26" priority="17" operator="equal">
      <formula>"Moderado"</formula>
    </cfRule>
    <cfRule type="cellIs" dxfId="25" priority="16" operator="equal">
      <formula>"Alto"</formula>
    </cfRule>
    <cfRule type="cellIs" dxfId="24" priority="15" operator="equal">
      <formula>"Extremo"</formula>
    </cfRule>
  </conditionalFormatting>
  <conditionalFormatting sqref="AD12:AD17">
    <cfRule type="cellIs" dxfId="23" priority="13" operator="equal">
      <formula>"Baja"</formula>
    </cfRule>
    <cfRule type="cellIs" dxfId="22" priority="14" operator="equal">
      <formula>"Muy Baja"</formula>
    </cfRule>
    <cfRule type="cellIs" dxfId="21" priority="12" operator="equal">
      <formula>"Media"</formula>
    </cfRule>
    <cfRule type="cellIs" dxfId="20" priority="11" operator="equal">
      <formula>"Alta"</formula>
    </cfRule>
    <cfRule type="cellIs" dxfId="19" priority="10" operator="equal">
      <formula>"Muy Alta"</formula>
    </cfRule>
  </conditionalFormatting>
  <conditionalFormatting sqref="AE20:AE22">
    <cfRule type="cellIs" dxfId="18" priority="75" stopIfTrue="1" operator="equal">
      <formula>#REF!</formula>
    </cfRule>
    <cfRule type="cellIs" dxfId="17" priority="76" operator="equal">
      <formula>#REF!</formula>
    </cfRule>
    <cfRule type="cellIs" dxfId="16" priority="77" operator="equal">
      <formula>#REF!</formula>
    </cfRule>
  </conditionalFormatting>
  <conditionalFormatting sqref="AF12:AF17">
    <cfRule type="cellIs" dxfId="15" priority="9" operator="equal">
      <formula>"Leve"</formula>
    </cfRule>
    <cfRule type="cellIs" dxfId="14" priority="8" operator="equal">
      <formula>"Menor"</formula>
    </cfRule>
    <cfRule type="cellIs" dxfId="13" priority="6" operator="equal">
      <formula>"Mayor"</formula>
    </cfRule>
    <cfRule type="cellIs" dxfId="12" priority="5" operator="equal">
      <formula>"Catastrófico"</formula>
    </cfRule>
    <cfRule type="cellIs" dxfId="11" priority="7" operator="equal">
      <formula>"Moderado"</formula>
    </cfRule>
  </conditionalFormatting>
  <conditionalFormatting sqref="AF20:AF22">
    <cfRule type="cellIs" dxfId="10" priority="78" stopIfTrue="1" operator="equal">
      <formula>#REF!</formula>
    </cfRule>
    <cfRule type="cellIs" dxfId="9" priority="79" stopIfTrue="1" operator="equal">
      <formula>#REF!</formula>
    </cfRule>
    <cfRule type="cellIs" dxfId="8" priority="80" stopIfTrue="1" operator="equal">
      <formula>#REF!</formula>
    </cfRule>
  </conditionalFormatting>
  <conditionalFormatting sqref="AH12:AH17">
    <cfRule type="cellIs" dxfId="7" priority="2" operator="equal">
      <formula>"Alto"</formula>
    </cfRule>
    <cfRule type="cellIs" dxfId="6" priority="3" operator="equal">
      <formula>"Moderado"</formula>
    </cfRule>
    <cfRule type="cellIs" dxfId="5" priority="4" operator="equal">
      <formula>"Bajo"</formula>
    </cfRule>
    <cfRule type="cellIs" dxfId="4" priority="1" operator="equal">
      <formula>"Extremo"</formula>
    </cfRule>
  </conditionalFormatting>
  <dataValidations count="7">
    <dataValidation type="list" allowBlank="1" showInputMessage="1" showErrorMessage="1" sqref="G20">
      <formula1>$G$177:$G$186</formula1>
    </dataValidation>
    <dataValidation type="list" allowBlank="1" showInputMessage="1" showErrorMessage="1" sqref="G22 AE22:AF22">
      <formula1>#REF!</formula1>
    </dataValidation>
    <dataValidation type="list" allowBlank="1" showInputMessage="1" showErrorMessage="1" sqref="V22">
      <formula1>$N$177:$N$178</formula1>
    </dataValidation>
    <dataValidation type="list" allowBlank="1" showInputMessage="1" showErrorMessage="1" sqref="K22">
      <formula1>$K$177:$K$181</formula1>
    </dataValidation>
    <dataValidation type="list" allowBlank="1" showInputMessage="1" showErrorMessage="1" sqref="H22:J22">
      <formula1>$H$177:$H$181</formula1>
    </dataValidation>
    <dataValidation type="list" allowBlank="1" showInputMessage="1" showErrorMessage="1" sqref="AP22 Y22:AD22 W22 AL22 AN22">
      <formula1>$AL$177:$AL$184</formula1>
    </dataValidation>
    <dataValidation allowBlank="1" showInputMessage="1" showErrorMessage="1" error="Recuerde que las acciones se generan bajo la medida de mitigar el riesgo" sqref="AR16:AR17 AP12:AR14 AP15:AP17 AQ17"/>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7">
        <x14:dataValidation type="list" allowBlank="1" showInputMessage="1" showErrorMessage="1">
          <x14:formula1>
            <xm:f>Listas!$A$2:$A$9</xm:f>
          </x14:formula1>
          <xm:sqref>B12</xm:sqref>
        </x14:dataValidation>
        <x14:dataValidation type="list" allowBlank="1" showInputMessage="1" showErrorMessage="1">
          <x14:formula1>
            <xm:f>Listas!$B$2:$B$7</xm:f>
          </x14:formula1>
          <xm:sqref>C12</xm:sqref>
        </x14:dataValidation>
        <x14:dataValidation type="list" allowBlank="1" showInputMessage="1" showErrorMessage="1">
          <x14:formula1>
            <xm:f>Listas!$C$2:$C$6</xm:f>
          </x14:formula1>
          <xm:sqref>I12</xm:sqref>
        </x14:dataValidation>
        <x14:dataValidation type="list" allowBlank="1" showInputMessage="1" showErrorMessage="1">
          <x14:formula1>
            <xm:f>Listas!$D$2:$D$5</xm:f>
          </x14:formula1>
          <xm:sqref>J12</xm:sqref>
        </x14:dataValidation>
        <x14:dataValidation type="list" allowBlank="1" showInputMessage="1" showErrorMessage="1">
          <x14:formula1>
            <xm:f>'Opciones Tratamiento'!$B$9:$B$10</xm:f>
          </x14:formula1>
          <xm:sqref>AO12:AO17</xm:sqref>
        </x14:dataValidation>
        <x14:dataValidation type="list" allowBlank="1" showInputMessage="1" showErrorMessage="1">
          <x14:formula1>
            <xm:f>'Tabla Valoración controles'!$D$4:$D$6</xm:f>
          </x14:formula1>
          <xm:sqref>W12:W17</xm:sqref>
        </x14:dataValidation>
        <x14:dataValidation type="list" allowBlank="1" showInputMessage="1" showErrorMessage="1">
          <x14:formula1>
            <xm:f>'Tabla Valoración controles'!$D$7:$D$8</xm:f>
          </x14:formula1>
          <xm:sqref>X12:X17</xm:sqref>
        </x14:dataValidation>
        <x14:dataValidation type="list" allowBlank="1" showInputMessage="1" showErrorMessage="1">
          <x14:formula1>
            <xm:f>'Tabla Valoración controles'!$D$9:$D$10</xm:f>
          </x14:formula1>
          <xm:sqref>Z12:Z17</xm:sqref>
        </x14:dataValidation>
        <x14:dataValidation type="list" allowBlank="1" showInputMessage="1" showErrorMessage="1">
          <x14:formula1>
            <xm:f>'Tabla Valoración controles'!$D$11:$D$12</xm:f>
          </x14:formula1>
          <xm:sqref>AA12:AA17</xm:sqref>
        </x14:dataValidation>
        <x14:dataValidation type="list" allowBlank="1" showInputMessage="1" showErrorMessage="1">
          <x14:formula1>
            <xm:f>'Tabla Valoración controles'!$D$13:$D$14</xm:f>
          </x14:formula1>
          <xm:sqref>AB12:AB17</xm:sqref>
        </x14:dataValidation>
        <x14:dataValidation type="list" allowBlank="1" showInputMessage="1" showErrorMessage="1">
          <x14:formula1>
            <xm:f>'Opciones Tratamiento'!$B$2:$B$5</xm:f>
          </x14:formula1>
          <xm:sqref>AI12:AI17</xm:sqref>
        </x14:dataValidation>
        <x14:dataValidation type="custom" allowBlank="1" showInputMessage="1" showErrorMessage="1" error="Recuerde que las acciones se generan bajo la medida de mitigar el riesgo">
          <x14:formula1>
            <xm:f>IF(OR(AI12='Opciones Tratamiento'!$B$2,AI12='Opciones Tratamiento'!$B$3,AI12='Opciones Tratamiento'!$B$4),ISBLANK(AI12),ISTEXT(AI12))</xm:f>
          </x14:formula1>
          <xm:sqref>AN12:AN14</xm:sqref>
        </x14:dataValidation>
        <x14:dataValidation type="custom" allowBlank="1" showInputMessage="1" showErrorMessage="1" error="Recuerde que las acciones se generan bajo la medida de mitigar el riesgo">
          <x14:formula1>
            <xm:f>IF(OR(AI12='Opciones Tratamiento'!$B$2,AI12='Opciones Tratamiento'!$B$3,AI12='Opciones Tratamiento'!$B$4),ISBLANK(AI12),ISTEXT(AI12))</xm:f>
          </x14:formula1>
          <xm:sqref>AJ12:AJ14 AJ17</xm:sqref>
        </x14:dataValidation>
        <x14:dataValidation type="custom" allowBlank="1" showInputMessage="1" showErrorMessage="1" error="Recuerde que las acciones se generan bajo la medida de mitigar el riesgo">
          <x14:formula1>
            <xm:f>IF(OR(AI12='Opciones Tratamiento'!$B$2,AI12='Opciones Tratamiento'!$B$3,AI12='Opciones Tratamiento'!$B$4),ISBLANK(AI12),ISTEXT(AI12))</xm:f>
          </x14:formula1>
          <xm:sqref>AK12:AK17</xm:sqref>
        </x14:dataValidation>
        <x14:dataValidation type="custom" allowBlank="1" showInputMessage="1" showErrorMessage="1" error="Recuerde que las acciones se generan bajo la medida de mitigar el riesgo">
          <x14:formula1>
            <xm:f>IF(OR(AI12='Opciones Tratamiento'!$B$2,AI12='Opciones Tratamiento'!$B$3,AI12='Opciones Tratamiento'!$B$4),ISBLANK(AI12),ISTEXT(AI12))</xm:f>
          </x14:formula1>
          <xm:sqref>AL12:AL17</xm:sqref>
        </x14:dataValidation>
        <x14:dataValidation type="custom" allowBlank="1" showInputMessage="1" showErrorMessage="1" error="Recuerde que las acciones se generan bajo la medida de mitigar el riesgo">
          <x14:formula1>
            <xm:f>IF(OR(AI12='Opciones Tratamiento'!$B$2,AI12='Opciones Tratamiento'!$B$3,AI12='Opciones Tratamiento'!$B$4),ISBLANK(AI12),ISTEXT(AI12))</xm:f>
          </x14:formula1>
          <xm:sqref>AM12:AM17</xm:sqref>
        </x14:dataValidation>
        <x14:dataValidation type="list" allowBlank="1" showInputMessage="1" showErrorMessage="1">
          <x14:formula1>
            <xm:f>'C:\Users\anay\Downloads\[Mapa de riesgos Control Interno Seguim. 2a. linea.xlsx]Opciones Tratamiento'!#REF!</xm:f>
          </x14:formula1>
          <xm:sqref>AV17 AS12:AS17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5" sqref="C5"/>
    </sheetView>
  </sheetViews>
  <sheetFormatPr baseColWidth="10" defaultRowHeight="15" x14ac:dyDescent="0.25"/>
  <sheetData>
    <row r="1" spans="1:4" x14ac:dyDescent="0.25">
      <c r="A1" t="s">
        <v>226</v>
      </c>
      <c r="B1" t="s">
        <v>235</v>
      </c>
      <c r="C1" t="s">
        <v>241</v>
      </c>
      <c r="D1" t="s">
        <v>250</v>
      </c>
    </row>
    <row r="2" spans="1:4" x14ac:dyDescent="0.25">
      <c r="A2" t="s">
        <v>234</v>
      </c>
      <c r="B2" t="s">
        <v>236</v>
      </c>
      <c r="C2" t="s">
        <v>242</v>
      </c>
      <c r="D2" t="s">
        <v>247</v>
      </c>
    </row>
    <row r="3" spans="1:4" x14ac:dyDescent="0.25">
      <c r="A3" t="s">
        <v>227</v>
      </c>
      <c r="B3" t="s">
        <v>229</v>
      </c>
      <c r="C3" t="s">
        <v>243</v>
      </c>
      <c r="D3" t="s">
        <v>248</v>
      </c>
    </row>
    <row r="4" spans="1:4" x14ac:dyDescent="0.25">
      <c r="A4" t="s">
        <v>228</v>
      </c>
      <c r="B4" t="s">
        <v>237</v>
      </c>
      <c r="C4" t="s">
        <v>244</v>
      </c>
      <c r="D4" t="s">
        <v>249</v>
      </c>
    </row>
    <row r="5" spans="1:4" x14ac:dyDescent="0.25">
      <c r="A5" t="s">
        <v>229</v>
      </c>
      <c r="B5" t="s">
        <v>238</v>
      </c>
      <c r="C5" t="s">
        <v>245</v>
      </c>
      <c r="D5" t="s">
        <v>246</v>
      </c>
    </row>
    <row r="6" spans="1:4" x14ac:dyDescent="0.25">
      <c r="A6" t="s">
        <v>230</v>
      </c>
      <c r="B6" t="s">
        <v>239</v>
      </c>
      <c r="C6" t="s">
        <v>246</v>
      </c>
    </row>
    <row r="7" spans="1:4" x14ac:dyDescent="0.25">
      <c r="A7" t="s">
        <v>231</v>
      </c>
      <c r="B7" t="s">
        <v>240</v>
      </c>
    </row>
    <row r="8" spans="1:4" x14ac:dyDescent="0.25">
      <c r="A8" t="s">
        <v>232</v>
      </c>
    </row>
    <row r="9" spans="1:4" x14ac:dyDescent="0.25">
      <c r="A9" t="s">
        <v>233</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BE18" sqref="BE18"/>
    </sheetView>
  </sheetViews>
  <sheetFormatPr baseColWidth="10" defaultRowHeight="15" x14ac:dyDescent="0.25"/>
  <cols>
    <col min="2" max="20" width="5.7109375" customWidth="1"/>
    <col min="21" max="21" width="8.5703125" customWidth="1"/>
    <col min="22" max="39" width="5.7109375" customWidth="1"/>
    <col min="41" max="46" width="5.7109375" customWidth="1"/>
  </cols>
  <sheetData>
    <row r="1" spans="1:99"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25">
      <c r="A2" s="70"/>
      <c r="B2" s="273" t="s">
        <v>158</v>
      </c>
      <c r="C2" s="273"/>
      <c r="D2" s="273"/>
      <c r="E2" s="273"/>
      <c r="F2" s="273"/>
      <c r="G2" s="273"/>
      <c r="H2" s="273"/>
      <c r="I2" s="273"/>
      <c r="J2" s="310" t="s">
        <v>2</v>
      </c>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25">
      <c r="A3" s="70"/>
      <c r="B3" s="273"/>
      <c r="C3" s="273"/>
      <c r="D3" s="273"/>
      <c r="E3" s="273"/>
      <c r="F3" s="273"/>
      <c r="G3" s="273"/>
      <c r="H3" s="273"/>
      <c r="I3" s="273"/>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310"/>
      <c r="AM3" s="31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25">
      <c r="A4" s="70"/>
      <c r="B4" s="273"/>
      <c r="C4" s="273"/>
      <c r="D4" s="273"/>
      <c r="E4" s="273"/>
      <c r="F4" s="273"/>
      <c r="G4" s="273"/>
      <c r="H4" s="273"/>
      <c r="I4" s="273"/>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25">
      <c r="A6" s="70"/>
      <c r="B6" s="321" t="s">
        <v>4</v>
      </c>
      <c r="C6" s="321"/>
      <c r="D6" s="322"/>
      <c r="E6" s="311" t="s">
        <v>115</v>
      </c>
      <c r="F6" s="312"/>
      <c r="G6" s="312"/>
      <c r="H6" s="312"/>
      <c r="I6" s="312"/>
      <c r="J6" s="307" t="str">
        <f>IF(AND('Mapa final'!$L$12="Muy Alta",'Mapa final'!$P$12="Leve"),CONCATENATE("R",'Mapa final'!$A$12),"")</f>
        <v/>
      </c>
      <c r="K6" s="308"/>
      <c r="L6" s="308" t="str">
        <f>IF(AND('Mapa final'!$L$12="Muy Alta",'Mapa final'!$P$12="Leve"),CONCATENATE("R",'Mapa final'!$A$12),"")</f>
        <v/>
      </c>
      <c r="M6" s="308"/>
      <c r="N6" s="308" t="str">
        <f>IF(AND('Mapa final'!$L$12="Muy Alta",'Mapa final'!$P$12="Leve"),CONCATENATE("R",'Mapa final'!$A$12),"")</f>
        <v/>
      </c>
      <c r="O6" s="309"/>
      <c r="P6" s="307" t="str">
        <f>IF(AND('Mapa final'!$L$12="Muy Alta",'Mapa final'!$P$12="Leve"),CONCATENATE("R",'Mapa final'!$A$12),"")</f>
        <v/>
      </c>
      <c r="Q6" s="308"/>
      <c r="R6" s="308" t="str">
        <f>IF(AND('Mapa final'!$L$12="Muy Alta",'Mapa final'!$P$12="Leve"),CONCATENATE("R",'Mapa final'!$A$12),"")</f>
        <v/>
      </c>
      <c r="S6" s="308"/>
      <c r="T6" s="308" t="str">
        <f>IF(AND('Mapa final'!$L$12="Muy Alta",'Mapa final'!$P$12="Leve"),CONCATENATE("R",'Mapa final'!$A$12),"")</f>
        <v/>
      </c>
      <c r="U6" s="309"/>
      <c r="V6" s="307" t="str">
        <f>IF(AND('Mapa final'!$L$12="Muy Alta",'Mapa final'!$P$12="Leve"),CONCATENATE("R",'Mapa final'!$A$12),"")</f>
        <v/>
      </c>
      <c r="W6" s="308"/>
      <c r="X6" s="308" t="str">
        <f>IF(AND('Mapa final'!$L$12="Muy Alta",'Mapa final'!$P$12="Leve"),CONCATENATE("R",'Mapa final'!$A$12),"")</f>
        <v/>
      </c>
      <c r="Y6" s="308"/>
      <c r="Z6" s="308" t="str">
        <f>IF(AND('Mapa final'!$L$12="Muy Alta",'Mapa final'!$P$12="Leve"),CONCATENATE("R",'Mapa final'!$A$12),"")</f>
        <v/>
      </c>
      <c r="AA6" s="309"/>
      <c r="AB6" s="307" t="str">
        <f>IF(AND('Mapa final'!$L$12="Muy Alta",'Mapa final'!$P$12="Leve"),CONCATENATE("R",'Mapa final'!$A$12),"")</f>
        <v/>
      </c>
      <c r="AC6" s="308"/>
      <c r="AD6" s="308" t="str">
        <f>IF(AND('Mapa final'!$L$12="Muy Alta",'Mapa final'!$P$12="Leve"),CONCATENATE("R",'Mapa final'!$A$12),"")</f>
        <v/>
      </c>
      <c r="AE6" s="308"/>
      <c r="AF6" s="308" t="str">
        <f>IF(AND('Mapa final'!$L$12="Muy Alta",'Mapa final'!$P$12="Leve"),CONCATENATE("R",'Mapa final'!$A$12),"")</f>
        <v/>
      </c>
      <c r="AG6" s="308"/>
      <c r="AH6" s="298" t="str">
        <f>IF(AND('Mapa final'!$L$12="Muy Alta",'Mapa final'!$P$12="Catastrófico"),CONCATENATE("R",'Mapa final'!$A$12),"")</f>
        <v/>
      </c>
      <c r="AI6" s="299"/>
      <c r="AJ6" s="299" t="str">
        <f>IF(AND('Mapa final'!$L$12="Muy Alta",'Mapa final'!$P$12="Catastrófico"),CONCATENATE("R",'Mapa final'!$A$12),"")</f>
        <v/>
      </c>
      <c r="AK6" s="299"/>
      <c r="AL6" s="299" t="str">
        <f>IF(AND('Mapa final'!$L$12="Muy Alta",'Mapa final'!$P$12="Catastrófico"),CONCATENATE("R",'Mapa final'!$A$12),"")</f>
        <v/>
      </c>
      <c r="AM6" s="300"/>
      <c r="AO6" s="323" t="s">
        <v>78</v>
      </c>
      <c r="AP6" s="324"/>
      <c r="AQ6" s="324"/>
      <c r="AR6" s="324"/>
      <c r="AS6" s="324"/>
      <c r="AT6" s="325"/>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25">
      <c r="A7" s="70"/>
      <c r="B7" s="321"/>
      <c r="C7" s="321"/>
      <c r="D7" s="322"/>
      <c r="E7" s="313"/>
      <c r="F7" s="314"/>
      <c r="G7" s="314"/>
      <c r="H7" s="314"/>
      <c r="I7" s="314"/>
      <c r="J7" s="301"/>
      <c r="K7" s="302"/>
      <c r="L7" s="302"/>
      <c r="M7" s="302"/>
      <c r="N7" s="302"/>
      <c r="O7" s="303"/>
      <c r="P7" s="301"/>
      <c r="Q7" s="302"/>
      <c r="R7" s="302"/>
      <c r="S7" s="302"/>
      <c r="T7" s="302"/>
      <c r="U7" s="303"/>
      <c r="V7" s="301"/>
      <c r="W7" s="302"/>
      <c r="X7" s="302"/>
      <c r="Y7" s="302"/>
      <c r="Z7" s="302"/>
      <c r="AA7" s="303"/>
      <c r="AB7" s="301"/>
      <c r="AC7" s="302"/>
      <c r="AD7" s="302"/>
      <c r="AE7" s="302"/>
      <c r="AF7" s="302"/>
      <c r="AG7" s="302"/>
      <c r="AH7" s="292"/>
      <c r="AI7" s="293"/>
      <c r="AJ7" s="293"/>
      <c r="AK7" s="293"/>
      <c r="AL7" s="293"/>
      <c r="AM7" s="294"/>
      <c r="AN7" s="70"/>
      <c r="AO7" s="326"/>
      <c r="AP7" s="327"/>
      <c r="AQ7" s="327"/>
      <c r="AR7" s="327"/>
      <c r="AS7" s="327"/>
      <c r="AT7" s="328"/>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25">
      <c r="A8" s="70"/>
      <c r="B8" s="321"/>
      <c r="C8" s="321"/>
      <c r="D8" s="322"/>
      <c r="E8" s="313"/>
      <c r="F8" s="314"/>
      <c r="G8" s="314"/>
      <c r="H8" s="314"/>
      <c r="I8" s="314"/>
      <c r="J8" s="301" t="str">
        <f>IF(AND('Mapa final'!$L$12="Muy Alta",'Mapa final'!$P$12="Leve"),CONCATENATE("R",'Mapa final'!$A$12),"")</f>
        <v/>
      </c>
      <c r="K8" s="302"/>
      <c r="L8" s="302" t="str">
        <f>IF(AND('Mapa final'!$L$12="Muy Alta",'Mapa final'!$P$12="Leve"),CONCATENATE("R",'Mapa final'!$A$12),"")</f>
        <v/>
      </c>
      <c r="M8" s="302"/>
      <c r="N8" s="302" t="str">
        <f>IF(AND('Mapa final'!$L$12="Muy Alta",'Mapa final'!$P$12="Leve"),CONCATENATE("R",'Mapa final'!$A$12),"")</f>
        <v/>
      </c>
      <c r="O8" s="303"/>
      <c r="P8" s="301" t="str">
        <f>IF(AND('Mapa final'!$L$12="Muy Alta",'Mapa final'!$P$12="Leve"),CONCATENATE("R",'Mapa final'!$A$12),"")</f>
        <v/>
      </c>
      <c r="Q8" s="302"/>
      <c r="R8" s="302" t="str">
        <f>IF(AND('Mapa final'!$L$12="Muy Alta",'Mapa final'!$P$12="Leve"),CONCATENATE("R",'Mapa final'!$A$12),"")</f>
        <v/>
      </c>
      <c r="S8" s="302"/>
      <c r="T8" s="302" t="str">
        <f>IF(AND('Mapa final'!$L$12="Muy Alta",'Mapa final'!$P$12="Leve"),CONCATENATE("R",'Mapa final'!$A$12),"")</f>
        <v/>
      </c>
      <c r="U8" s="303"/>
      <c r="V8" s="301" t="str">
        <f>IF(AND('Mapa final'!$L$12="Muy Alta",'Mapa final'!$P$12="Leve"),CONCATENATE("R",'Mapa final'!$A$12),"")</f>
        <v/>
      </c>
      <c r="W8" s="302"/>
      <c r="X8" s="302" t="str">
        <f>IF(AND('Mapa final'!$L$12="Muy Alta",'Mapa final'!$P$12="Leve"),CONCATENATE("R",'Mapa final'!$A$12),"")</f>
        <v/>
      </c>
      <c r="Y8" s="302"/>
      <c r="Z8" s="302" t="str">
        <f>IF(AND('Mapa final'!$L$12="Muy Alta",'Mapa final'!$P$12="Leve"),CONCATENATE("R",'Mapa final'!$A$12),"")</f>
        <v/>
      </c>
      <c r="AA8" s="303"/>
      <c r="AB8" s="301" t="str">
        <f>IF(AND('Mapa final'!$L$12="Muy Alta",'Mapa final'!$P$12="Leve"),CONCATENATE("R",'Mapa final'!$A$12),"")</f>
        <v/>
      </c>
      <c r="AC8" s="302"/>
      <c r="AD8" s="302" t="str">
        <f>IF(AND('Mapa final'!$L$12="Muy Alta",'Mapa final'!$P$12="Leve"),CONCATENATE("R",'Mapa final'!$A$12),"")</f>
        <v/>
      </c>
      <c r="AE8" s="302"/>
      <c r="AF8" s="302" t="str">
        <f>IF(AND('Mapa final'!$L$12="Muy Alta",'Mapa final'!$P$12="Leve"),CONCATENATE("R",'Mapa final'!$A$12),"")</f>
        <v/>
      </c>
      <c r="AG8" s="302"/>
      <c r="AH8" s="292" t="str">
        <f>IF(AND('Mapa final'!$L$12="Muy Alta",'Mapa final'!$P$12="Catastrófico"),CONCATENATE("R",'Mapa final'!$A$12),"")</f>
        <v/>
      </c>
      <c r="AI8" s="293"/>
      <c r="AJ8" s="293" t="str">
        <f>IF(AND('Mapa final'!$L$12="Muy Alta",'Mapa final'!$P$12="Catastrófico"),CONCATENATE("R",'Mapa final'!$A$12),"")</f>
        <v/>
      </c>
      <c r="AK8" s="293"/>
      <c r="AL8" s="293" t="str">
        <f>IF(AND('Mapa final'!$L$12="Muy Alta",'Mapa final'!$P$12="Catastrófico"),CONCATENATE("R",'Mapa final'!$A$12),"")</f>
        <v/>
      </c>
      <c r="AM8" s="294"/>
      <c r="AN8" s="70"/>
      <c r="AO8" s="326"/>
      <c r="AP8" s="327"/>
      <c r="AQ8" s="327"/>
      <c r="AR8" s="327"/>
      <c r="AS8" s="327"/>
      <c r="AT8" s="328"/>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25">
      <c r="A9" s="70"/>
      <c r="B9" s="321"/>
      <c r="C9" s="321"/>
      <c r="D9" s="322"/>
      <c r="E9" s="313"/>
      <c r="F9" s="314"/>
      <c r="G9" s="314"/>
      <c r="H9" s="314"/>
      <c r="I9" s="314"/>
      <c r="J9" s="301"/>
      <c r="K9" s="302"/>
      <c r="L9" s="302"/>
      <c r="M9" s="302"/>
      <c r="N9" s="302"/>
      <c r="O9" s="303"/>
      <c r="P9" s="301"/>
      <c r="Q9" s="302"/>
      <c r="R9" s="302"/>
      <c r="S9" s="302"/>
      <c r="T9" s="302"/>
      <c r="U9" s="303"/>
      <c r="V9" s="301"/>
      <c r="W9" s="302"/>
      <c r="X9" s="302"/>
      <c r="Y9" s="302"/>
      <c r="Z9" s="302"/>
      <c r="AA9" s="303"/>
      <c r="AB9" s="301"/>
      <c r="AC9" s="302"/>
      <c r="AD9" s="302"/>
      <c r="AE9" s="302"/>
      <c r="AF9" s="302"/>
      <c r="AG9" s="302"/>
      <c r="AH9" s="292"/>
      <c r="AI9" s="293"/>
      <c r="AJ9" s="293"/>
      <c r="AK9" s="293"/>
      <c r="AL9" s="293"/>
      <c r="AM9" s="294"/>
      <c r="AN9" s="70"/>
      <c r="AO9" s="326"/>
      <c r="AP9" s="327"/>
      <c r="AQ9" s="327"/>
      <c r="AR9" s="327"/>
      <c r="AS9" s="327"/>
      <c r="AT9" s="328"/>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25">
      <c r="A10" s="70"/>
      <c r="B10" s="321"/>
      <c r="C10" s="321"/>
      <c r="D10" s="322"/>
      <c r="E10" s="313"/>
      <c r="F10" s="314"/>
      <c r="G10" s="314"/>
      <c r="H10" s="314"/>
      <c r="I10" s="314"/>
      <c r="J10" s="301" t="str">
        <f>IF(AND('Mapa final'!$L$12="Muy Alta",'Mapa final'!$P$12="Leve"),CONCATENATE("R",'Mapa final'!$A$12),"")</f>
        <v/>
      </c>
      <c r="K10" s="302"/>
      <c r="L10" s="302" t="str">
        <f>IF(AND('Mapa final'!$L$12="Muy Alta",'Mapa final'!$P$12="Leve"),CONCATENATE("R",'Mapa final'!$A$12),"")</f>
        <v/>
      </c>
      <c r="M10" s="302"/>
      <c r="N10" s="302" t="str">
        <f>IF(AND('Mapa final'!$L$12="Muy Alta",'Mapa final'!$P$12="Leve"),CONCATENATE("R",'Mapa final'!$A$12),"")</f>
        <v/>
      </c>
      <c r="O10" s="303"/>
      <c r="P10" s="301" t="str">
        <f>IF(AND('Mapa final'!$L$12="Muy Alta",'Mapa final'!$P$12="Leve"),CONCATENATE("R",'Mapa final'!$A$12),"")</f>
        <v/>
      </c>
      <c r="Q10" s="302"/>
      <c r="R10" s="302" t="str">
        <f>IF(AND('Mapa final'!$L$12="Muy Alta",'Mapa final'!$P$12="Leve"),CONCATENATE("R",'Mapa final'!$A$12),"")</f>
        <v/>
      </c>
      <c r="S10" s="302"/>
      <c r="T10" s="302" t="str">
        <f>IF(AND('Mapa final'!$L$12="Muy Alta",'Mapa final'!$P$12="Leve"),CONCATENATE("R",'Mapa final'!$A$12),"")</f>
        <v/>
      </c>
      <c r="U10" s="303"/>
      <c r="V10" s="301" t="str">
        <f>IF(AND('Mapa final'!$L$12="Muy Alta",'Mapa final'!$P$12="Leve"),CONCATENATE("R",'Mapa final'!$A$12),"")</f>
        <v/>
      </c>
      <c r="W10" s="302"/>
      <c r="X10" s="302" t="str">
        <f>IF(AND('Mapa final'!$L$12="Muy Alta",'Mapa final'!$P$12="Leve"),CONCATENATE("R",'Mapa final'!$A$12),"")</f>
        <v/>
      </c>
      <c r="Y10" s="302"/>
      <c r="Z10" s="302" t="str">
        <f>IF(AND('Mapa final'!$L$12="Muy Alta",'Mapa final'!$P$12="Leve"),CONCATENATE("R",'Mapa final'!$A$12),"")</f>
        <v/>
      </c>
      <c r="AA10" s="303"/>
      <c r="AB10" s="301" t="str">
        <f>IF(AND('Mapa final'!$L$12="Muy Alta",'Mapa final'!$P$12="Leve"),CONCATENATE("R",'Mapa final'!$A$12),"")</f>
        <v/>
      </c>
      <c r="AC10" s="302"/>
      <c r="AD10" s="302" t="str">
        <f>IF(AND('Mapa final'!$L$12="Muy Alta",'Mapa final'!$P$12="Leve"),CONCATENATE("R",'Mapa final'!$A$12),"")</f>
        <v/>
      </c>
      <c r="AE10" s="302"/>
      <c r="AF10" s="302" t="str">
        <f>IF(AND('Mapa final'!$L$12="Muy Alta",'Mapa final'!$P$12="Leve"),CONCATENATE("R",'Mapa final'!$A$12),"")</f>
        <v/>
      </c>
      <c r="AG10" s="302"/>
      <c r="AH10" s="292" t="str">
        <f>IF(AND('Mapa final'!$L$12="Muy Alta",'Mapa final'!$P$12="Catastrófico"),CONCATENATE("R",'Mapa final'!$A$12),"")</f>
        <v/>
      </c>
      <c r="AI10" s="293"/>
      <c r="AJ10" s="293" t="str">
        <f>IF(AND('Mapa final'!$L$12="Muy Alta",'Mapa final'!$P$12="Catastrófico"),CONCATENATE("R",'Mapa final'!$A$12),"")</f>
        <v/>
      </c>
      <c r="AK10" s="293"/>
      <c r="AL10" s="293" t="str">
        <f>IF(AND('Mapa final'!$L$12="Muy Alta",'Mapa final'!$P$12="Catastrófico"),CONCATENATE("R",'Mapa final'!$A$12),"")</f>
        <v/>
      </c>
      <c r="AM10" s="294"/>
      <c r="AN10" s="70"/>
      <c r="AO10" s="326"/>
      <c r="AP10" s="327"/>
      <c r="AQ10" s="327"/>
      <c r="AR10" s="327"/>
      <c r="AS10" s="327"/>
      <c r="AT10" s="328"/>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25">
      <c r="A11" s="70"/>
      <c r="B11" s="321"/>
      <c r="C11" s="321"/>
      <c r="D11" s="322"/>
      <c r="E11" s="313"/>
      <c r="F11" s="314"/>
      <c r="G11" s="314"/>
      <c r="H11" s="314"/>
      <c r="I11" s="314"/>
      <c r="J11" s="301"/>
      <c r="K11" s="302"/>
      <c r="L11" s="302"/>
      <c r="M11" s="302"/>
      <c r="N11" s="302"/>
      <c r="O11" s="303"/>
      <c r="P11" s="301"/>
      <c r="Q11" s="302"/>
      <c r="R11" s="302"/>
      <c r="S11" s="302"/>
      <c r="T11" s="302"/>
      <c r="U11" s="303"/>
      <c r="V11" s="301"/>
      <c r="W11" s="302"/>
      <c r="X11" s="302"/>
      <c r="Y11" s="302"/>
      <c r="Z11" s="302"/>
      <c r="AA11" s="303"/>
      <c r="AB11" s="301"/>
      <c r="AC11" s="302"/>
      <c r="AD11" s="302"/>
      <c r="AE11" s="302"/>
      <c r="AF11" s="302"/>
      <c r="AG11" s="302"/>
      <c r="AH11" s="292"/>
      <c r="AI11" s="293"/>
      <c r="AJ11" s="293"/>
      <c r="AK11" s="293"/>
      <c r="AL11" s="293"/>
      <c r="AM11" s="294"/>
      <c r="AN11" s="70"/>
      <c r="AO11" s="326"/>
      <c r="AP11" s="327"/>
      <c r="AQ11" s="327"/>
      <c r="AR11" s="327"/>
      <c r="AS11" s="327"/>
      <c r="AT11" s="328"/>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25">
      <c r="A12" s="70"/>
      <c r="B12" s="321"/>
      <c r="C12" s="321"/>
      <c r="D12" s="322"/>
      <c r="E12" s="313"/>
      <c r="F12" s="314"/>
      <c r="G12" s="314"/>
      <c r="H12" s="314"/>
      <c r="I12" s="314"/>
      <c r="J12" s="301" t="str">
        <f>IF(AND('Mapa final'!$L$12="Muy Alta",'Mapa final'!$P$12="Leve"),CONCATENATE("R",'Mapa final'!$A$12),"")</f>
        <v/>
      </c>
      <c r="K12" s="302"/>
      <c r="L12" s="302" t="str">
        <f>IF(AND('Mapa final'!$L$12="Muy Alta",'Mapa final'!$P$12="Leve"),CONCATENATE("R",'Mapa final'!$A$12),"")</f>
        <v/>
      </c>
      <c r="M12" s="302"/>
      <c r="N12" s="302" t="str">
        <f>IF(AND('Mapa final'!$L$12="Muy Alta",'Mapa final'!$P$12="Leve"),CONCATENATE("R",'Mapa final'!$A$12),"")</f>
        <v/>
      </c>
      <c r="O12" s="303"/>
      <c r="P12" s="301" t="str">
        <f>IF(AND('Mapa final'!$L$12="Muy Alta",'Mapa final'!$P$12="Leve"),CONCATENATE("R",'Mapa final'!$A$12),"")</f>
        <v/>
      </c>
      <c r="Q12" s="302"/>
      <c r="R12" s="302" t="str">
        <f>IF(AND('Mapa final'!$L$12="Muy Alta",'Mapa final'!$P$12="Leve"),CONCATENATE("R",'Mapa final'!$A$12),"")</f>
        <v/>
      </c>
      <c r="S12" s="302"/>
      <c r="T12" s="302" t="str">
        <f>IF(AND('Mapa final'!$L$12="Muy Alta",'Mapa final'!$P$12="Leve"),CONCATENATE("R",'Mapa final'!$A$12),"")</f>
        <v/>
      </c>
      <c r="U12" s="303"/>
      <c r="V12" s="301" t="str">
        <f>IF(AND('Mapa final'!$L$12="Muy Alta",'Mapa final'!$P$12="Leve"),CONCATENATE("R",'Mapa final'!$A$12),"")</f>
        <v/>
      </c>
      <c r="W12" s="302"/>
      <c r="X12" s="302" t="str">
        <f>IF(AND('Mapa final'!$L$12="Muy Alta",'Mapa final'!$P$12="Leve"),CONCATENATE("R",'Mapa final'!$A$12),"")</f>
        <v/>
      </c>
      <c r="Y12" s="302"/>
      <c r="Z12" s="302" t="str">
        <f>IF(AND('Mapa final'!$L$12="Muy Alta",'Mapa final'!$P$12="Leve"),CONCATENATE("R",'Mapa final'!$A$12),"")</f>
        <v/>
      </c>
      <c r="AA12" s="303"/>
      <c r="AB12" s="301" t="str">
        <f>IF(AND('Mapa final'!$L$12="Muy Alta",'Mapa final'!$P$12="Leve"),CONCATENATE("R",'Mapa final'!$A$12),"")</f>
        <v/>
      </c>
      <c r="AC12" s="302"/>
      <c r="AD12" s="302" t="str">
        <f>IF(AND('Mapa final'!$L$12="Muy Alta",'Mapa final'!$P$12="Leve"),CONCATENATE("R",'Mapa final'!$A$12),"")</f>
        <v/>
      </c>
      <c r="AE12" s="302"/>
      <c r="AF12" s="302" t="str">
        <f>IF(AND('Mapa final'!$L$12="Muy Alta",'Mapa final'!$P$12="Leve"),CONCATENATE("R",'Mapa final'!$A$12),"")</f>
        <v/>
      </c>
      <c r="AG12" s="302"/>
      <c r="AH12" s="292" t="str">
        <f>IF(AND('Mapa final'!$L$12="Muy Alta",'Mapa final'!$P$12="Catastrófico"),CONCATENATE("R",'Mapa final'!$A$12),"")</f>
        <v/>
      </c>
      <c r="AI12" s="293"/>
      <c r="AJ12" s="293" t="str">
        <f>IF(AND('Mapa final'!$L$12="Muy Alta",'Mapa final'!$P$12="Catastrófico"),CONCATENATE("R",'Mapa final'!$A$12),"")</f>
        <v/>
      </c>
      <c r="AK12" s="293"/>
      <c r="AL12" s="293" t="str">
        <f>IF(AND('Mapa final'!$L$12="Muy Alta",'Mapa final'!$P$12="Catastrófico"),CONCATENATE("R",'Mapa final'!$A$12),"")</f>
        <v/>
      </c>
      <c r="AM12" s="294"/>
      <c r="AN12" s="70"/>
      <c r="AO12" s="326"/>
      <c r="AP12" s="327"/>
      <c r="AQ12" s="327"/>
      <c r="AR12" s="327"/>
      <c r="AS12" s="327"/>
      <c r="AT12" s="328"/>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3">
      <c r="A13" s="70"/>
      <c r="B13" s="321"/>
      <c r="C13" s="321"/>
      <c r="D13" s="322"/>
      <c r="E13" s="315"/>
      <c r="F13" s="316"/>
      <c r="G13" s="316"/>
      <c r="H13" s="316"/>
      <c r="I13" s="316"/>
      <c r="J13" s="304"/>
      <c r="K13" s="305"/>
      <c r="L13" s="305"/>
      <c r="M13" s="305"/>
      <c r="N13" s="305"/>
      <c r="O13" s="306"/>
      <c r="P13" s="304"/>
      <c r="Q13" s="305"/>
      <c r="R13" s="305"/>
      <c r="S13" s="305"/>
      <c r="T13" s="305"/>
      <c r="U13" s="306"/>
      <c r="V13" s="304"/>
      <c r="W13" s="305"/>
      <c r="X13" s="305"/>
      <c r="Y13" s="305"/>
      <c r="Z13" s="305"/>
      <c r="AA13" s="306"/>
      <c r="AB13" s="304"/>
      <c r="AC13" s="305"/>
      <c r="AD13" s="305"/>
      <c r="AE13" s="305"/>
      <c r="AF13" s="305"/>
      <c r="AG13" s="305"/>
      <c r="AH13" s="295"/>
      <c r="AI13" s="296"/>
      <c r="AJ13" s="296"/>
      <c r="AK13" s="296"/>
      <c r="AL13" s="296"/>
      <c r="AM13" s="297"/>
      <c r="AN13" s="70"/>
      <c r="AO13" s="329"/>
      <c r="AP13" s="330"/>
      <c r="AQ13" s="330"/>
      <c r="AR13" s="330"/>
      <c r="AS13" s="330"/>
      <c r="AT13" s="331"/>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25">
      <c r="A14" s="70"/>
      <c r="B14" s="321"/>
      <c r="C14" s="321"/>
      <c r="D14" s="322"/>
      <c r="E14" s="311" t="s">
        <v>114</v>
      </c>
      <c r="F14" s="312"/>
      <c r="G14" s="312"/>
      <c r="H14" s="312"/>
      <c r="I14" s="312"/>
      <c r="J14" s="289" t="str">
        <f>IF(AND('Mapa final'!$L$12="Alta",'Mapa final'!$P$12="Leve"),CONCATENATE("R",'Mapa final'!$A$12),"")</f>
        <v/>
      </c>
      <c r="K14" s="290"/>
      <c r="L14" s="290" t="str">
        <f>IF(AND('Mapa final'!$L$12="Alta",'Mapa final'!$P$12="Leve"),CONCATENATE("R",'Mapa final'!$A$12),"")</f>
        <v/>
      </c>
      <c r="M14" s="290"/>
      <c r="N14" s="290" t="str">
        <f>IF(AND('Mapa final'!$L$12="Alta",'Mapa final'!$P$12="Leve"),CONCATENATE("R",'Mapa final'!$A$12),"")</f>
        <v/>
      </c>
      <c r="O14" s="291"/>
      <c r="P14" s="289" t="str">
        <f>IF(AND('Mapa final'!$L$12="Alta",'Mapa final'!$P$12="Leve"),CONCATENATE("R",'Mapa final'!$A$12),"")</f>
        <v/>
      </c>
      <c r="Q14" s="290"/>
      <c r="R14" s="290" t="str">
        <f>IF(AND('Mapa final'!$L$12="Alta",'Mapa final'!$P$12="Leve"),CONCATENATE("R",'Mapa final'!$A$12),"")</f>
        <v/>
      </c>
      <c r="S14" s="290"/>
      <c r="T14" s="290" t="str">
        <f>IF(AND('Mapa final'!$L$12="Alta",'Mapa final'!$P$12="Leve"),CONCATENATE("R",'Mapa final'!$A$12),"")</f>
        <v/>
      </c>
      <c r="U14" s="291"/>
      <c r="V14" s="307" t="str">
        <f>IF(AND('Mapa final'!$L$12="Muy Alta",'Mapa final'!$P$12="Leve"),CONCATENATE("R",'Mapa final'!$A$12),"")</f>
        <v/>
      </c>
      <c r="W14" s="308"/>
      <c r="X14" s="308" t="str">
        <f>IF(AND('Mapa final'!$L$12="Muy Alta",'Mapa final'!$P$12="Leve"),CONCATENATE("R",'Mapa final'!$A$12),"")</f>
        <v/>
      </c>
      <c r="Y14" s="308"/>
      <c r="Z14" s="308" t="str">
        <f>IF(AND('Mapa final'!$L$12="Muy Alta",'Mapa final'!$P$12="Leve"),CONCATENATE("R",'Mapa final'!$A$12),"")</f>
        <v/>
      </c>
      <c r="AA14" s="309"/>
      <c r="AB14" s="307" t="str">
        <f>IF(AND('Mapa final'!$L$12="Muy Alta",'Mapa final'!$P$12="Leve"),CONCATENATE("R",'Mapa final'!$A$12),"")</f>
        <v/>
      </c>
      <c r="AC14" s="308"/>
      <c r="AD14" s="308" t="str">
        <f>IF(AND('Mapa final'!$L$12="Muy Alta",'Mapa final'!$P$12="Leve"),CONCATENATE("R",'Mapa final'!$A$12),"")</f>
        <v/>
      </c>
      <c r="AE14" s="308"/>
      <c r="AF14" s="308" t="str">
        <f>IF(AND('Mapa final'!$L$12="Muy Alta",'Mapa final'!$P$12="Leve"),CONCATENATE("R",'Mapa final'!$A$12),"")</f>
        <v/>
      </c>
      <c r="AG14" s="309"/>
      <c r="AH14" s="298" t="str">
        <f>IF(AND('Mapa final'!$L$12="Muy Alta",'Mapa final'!$P$12="Catastrófico"),CONCATENATE("R",'Mapa final'!$A$12),"")</f>
        <v/>
      </c>
      <c r="AI14" s="299"/>
      <c r="AJ14" s="299" t="str">
        <f>IF(AND('Mapa final'!$L$12="Muy Alta",'Mapa final'!$P$12="Catastrófico"),CONCATENATE("R",'Mapa final'!$A$12),"")</f>
        <v/>
      </c>
      <c r="AK14" s="299"/>
      <c r="AL14" s="299" t="str">
        <f>IF(AND('Mapa final'!$L$12="Muy Alta",'Mapa final'!$P$12="Catastrófico"),CONCATENATE("R",'Mapa final'!$A$12),"")</f>
        <v/>
      </c>
      <c r="AM14" s="300"/>
      <c r="AN14" s="70"/>
      <c r="AO14" s="332" t="s">
        <v>79</v>
      </c>
      <c r="AP14" s="333"/>
      <c r="AQ14" s="333"/>
      <c r="AR14" s="333"/>
      <c r="AS14" s="333"/>
      <c r="AT14" s="334"/>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25">
      <c r="A15" s="70"/>
      <c r="B15" s="321"/>
      <c r="C15" s="321"/>
      <c r="D15" s="322"/>
      <c r="E15" s="313"/>
      <c r="F15" s="314"/>
      <c r="G15" s="314"/>
      <c r="H15" s="314"/>
      <c r="I15" s="314"/>
      <c r="J15" s="283"/>
      <c r="K15" s="284"/>
      <c r="L15" s="284"/>
      <c r="M15" s="284"/>
      <c r="N15" s="284"/>
      <c r="O15" s="285"/>
      <c r="P15" s="283"/>
      <c r="Q15" s="284"/>
      <c r="R15" s="284"/>
      <c r="S15" s="284"/>
      <c r="T15" s="284"/>
      <c r="U15" s="285"/>
      <c r="V15" s="301"/>
      <c r="W15" s="302"/>
      <c r="X15" s="302"/>
      <c r="Y15" s="302"/>
      <c r="Z15" s="302"/>
      <c r="AA15" s="303"/>
      <c r="AB15" s="301"/>
      <c r="AC15" s="302"/>
      <c r="AD15" s="302"/>
      <c r="AE15" s="302"/>
      <c r="AF15" s="302"/>
      <c r="AG15" s="303"/>
      <c r="AH15" s="292"/>
      <c r="AI15" s="293"/>
      <c r="AJ15" s="293"/>
      <c r="AK15" s="293"/>
      <c r="AL15" s="293"/>
      <c r="AM15" s="294"/>
      <c r="AN15" s="70"/>
      <c r="AO15" s="335"/>
      <c r="AP15" s="336"/>
      <c r="AQ15" s="336"/>
      <c r="AR15" s="336"/>
      <c r="AS15" s="336"/>
      <c r="AT15" s="337"/>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25">
      <c r="A16" s="70"/>
      <c r="B16" s="321"/>
      <c r="C16" s="321"/>
      <c r="D16" s="322"/>
      <c r="E16" s="313"/>
      <c r="F16" s="314"/>
      <c r="G16" s="314"/>
      <c r="H16" s="314"/>
      <c r="I16" s="314"/>
      <c r="J16" s="283" t="str">
        <f>IF(AND('Mapa final'!$L$12="Alta",'Mapa final'!$P$12="Leve"),CONCATENATE("R",'Mapa final'!$A$12),"")</f>
        <v/>
      </c>
      <c r="K16" s="284"/>
      <c r="L16" s="284" t="str">
        <f>IF(AND('Mapa final'!$L$12="Alta",'Mapa final'!$P$12="Leve"),CONCATENATE("R",'Mapa final'!$A$12),"")</f>
        <v/>
      </c>
      <c r="M16" s="284"/>
      <c r="N16" s="284" t="str">
        <f>IF(AND('Mapa final'!$L$12="Alta",'Mapa final'!$P$12="Leve"),CONCATENATE("R",'Mapa final'!$A$12),"")</f>
        <v/>
      </c>
      <c r="O16" s="285"/>
      <c r="P16" s="283" t="str">
        <f>IF(AND('Mapa final'!$L$12="Alta",'Mapa final'!$P$12="Leve"),CONCATENATE("R",'Mapa final'!$A$12),"")</f>
        <v/>
      </c>
      <c r="Q16" s="284"/>
      <c r="R16" s="284" t="str">
        <f>IF(AND('Mapa final'!$L$12="Alta",'Mapa final'!$P$12="Leve"),CONCATENATE("R",'Mapa final'!$A$12),"")</f>
        <v/>
      </c>
      <c r="S16" s="284"/>
      <c r="T16" s="284" t="str">
        <f>IF(AND('Mapa final'!$L$12="Alta",'Mapa final'!$P$12="Leve"),CONCATENATE("R",'Mapa final'!$A$12),"")</f>
        <v/>
      </c>
      <c r="U16" s="285"/>
      <c r="V16" s="301" t="str">
        <f>IF(AND('Mapa final'!$L$12="Muy Alta",'Mapa final'!$P$12="Leve"),CONCATENATE("R",'Mapa final'!$A$12),"")</f>
        <v/>
      </c>
      <c r="W16" s="302"/>
      <c r="X16" s="302" t="str">
        <f>IF(AND('Mapa final'!$L$12="Muy Alta",'Mapa final'!$P$12="Leve"),CONCATENATE("R",'Mapa final'!$A$12),"")</f>
        <v/>
      </c>
      <c r="Y16" s="302"/>
      <c r="Z16" s="302" t="str">
        <f>IF(AND('Mapa final'!$L$12="Muy Alta",'Mapa final'!$P$12="Leve"),CONCATENATE("R",'Mapa final'!$A$12),"")</f>
        <v/>
      </c>
      <c r="AA16" s="303"/>
      <c r="AB16" s="301" t="str">
        <f>IF(AND('Mapa final'!$L$12="Muy Alta",'Mapa final'!$P$12="Leve"),CONCATENATE("R",'Mapa final'!$A$12),"")</f>
        <v/>
      </c>
      <c r="AC16" s="302"/>
      <c r="AD16" s="302" t="str">
        <f>IF(AND('Mapa final'!$L$12="Muy Alta",'Mapa final'!$P$12="Leve"),CONCATENATE("R",'Mapa final'!$A$12),"")</f>
        <v/>
      </c>
      <c r="AE16" s="302"/>
      <c r="AF16" s="302" t="str">
        <f>IF(AND('Mapa final'!$L$12="Muy Alta",'Mapa final'!$P$12="Leve"),CONCATENATE("R",'Mapa final'!$A$12),"")</f>
        <v/>
      </c>
      <c r="AG16" s="303"/>
      <c r="AH16" s="292" t="str">
        <f>IF(AND('Mapa final'!$L$12="Muy Alta",'Mapa final'!$P$12="Catastrófico"),CONCATENATE("R",'Mapa final'!$A$12),"")</f>
        <v/>
      </c>
      <c r="AI16" s="293"/>
      <c r="AJ16" s="293" t="str">
        <f>IF(AND('Mapa final'!$L$12="Muy Alta",'Mapa final'!$P$12="Catastrófico"),CONCATENATE("R",'Mapa final'!$A$12),"")</f>
        <v/>
      </c>
      <c r="AK16" s="293"/>
      <c r="AL16" s="293" t="str">
        <f>IF(AND('Mapa final'!$L$12="Muy Alta",'Mapa final'!$P$12="Catastrófico"),CONCATENATE("R",'Mapa final'!$A$12),"")</f>
        <v/>
      </c>
      <c r="AM16" s="294"/>
      <c r="AN16" s="70"/>
      <c r="AO16" s="335"/>
      <c r="AP16" s="336"/>
      <c r="AQ16" s="336"/>
      <c r="AR16" s="336"/>
      <c r="AS16" s="336"/>
      <c r="AT16" s="337"/>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25">
      <c r="A17" s="70"/>
      <c r="B17" s="321"/>
      <c r="C17" s="321"/>
      <c r="D17" s="322"/>
      <c r="E17" s="313"/>
      <c r="F17" s="314"/>
      <c r="G17" s="314"/>
      <c r="H17" s="314"/>
      <c r="I17" s="314"/>
      <c r="J17" s="283"/>
      <c r="K17" s="284"/>
      <c r="L17" s="284"/>
      <c r="M17" s="284"/>
      <c r="N17" s="284"/>
      <c r="O17" s="285"/>
      <c r="P17" s="283"/>
      <c r="Q17" s="284"/>
      <c r="R17" s="284"/>
      <c r="S17" s="284"/>
      <c r="T17" s="284"/>
      <c r="U17" s="285"/>
      <c r="V17" s="301"/>
      <c r="W17" s="302"/>
      <c r="X17" s="302"/>
      <c r="Y17" s="302"/>
      <c r="Z17" s="302"/>
      <c r="AA17" s="303"/>
      <c r="AB17" s="301"/>
      <c r="AC17" s="302"/>
      <c r="AD17" s="302"/>
      <c r="AE17" s="302"/>
      <c r="AF17" s="302"/>
      <c r="AG17" s="303"/>
      <c r="AH17" s="292"/>
      <c r="AI17" s="293"/>
      <c r="AJ17" s="293"/>
      <c r="AK17" s="293"/>
      <c r="AL17" s="293"/>
      <c r="AM17" s="294"/>
      <c r="AN17" s="70"/>
      <c r="AO17" s="335"/>
      <c r="AP17" s="336"/>
      <c r="AQ17" s="336"/>
      <c r="AR17" s="336"/>
      <c r="AS17" s="336"/>
      <c r="AT17" s="337"/>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25">
      <c r="A18" s="70"/>
      <c r="B18" s="321"/>
      <c r="C18" s="321"/>
      <c r="D18" s="322"/>
      <c r="E18" s="313"/>
      <c r="F18" s="314"/>
      <c r="G18" s="314"/>
      <c r="H18" s="314"/>
      <c r="I18" s="314"/>
      <c r="J18" s="283" t="str">
        <f>IF(AND('Mapa final'!$L$12="Alta",'Mapa final'!$P$12="Leve"),CONCATENATE("R",'Mapa final'!$A$12),"")</f>
        <v/>
      </c>
      <c r="K18" s="284"/>
      <c r="L18" s="284" t="str">
        <f>IF(AND('Mapa final'!$L$12="Alta",'Mapa final'!$P$12="Leve"),CONCATENATE("R",'Mapa final'!$A$12),"")</f>
        <v/>
      </c>
      <c r="M18" s="284"/>
      <c r="N18" s="284" t="str">
        <f>IF(AND('Mapa final'!$L$12="Alta",'Mapa final'!$P$12="Leve"),CONCATENATE("R",'Mapa final'!$A$12),"")</f>
        <v/>
      </c>
      <c r="O18" s="285"/>
      <c r="P18" s="283" t="str">
        <f>IF(AND('Mapa final'!$L$12="Alta",'Mapa final'!$P$12="Leve"),CONCATENATE("R",'Mapa final'!$A$12),"")</f>
        <v/>
      </c>
      <c r="Q18" s="284"/>
      <c r="R18" s="284" t="str">
        <f>IF(AND('Mapa final'!$L$12="Alta",'Mapa final'!$P$12="Leve"),CONCATENATE("R",'Mapa final'!$A$12),"")</f>
        <v/>
      </c>
      <c r="S18" s="284"/>
      <c r="T18" s="284" t="str">
        <f>IF(AND('Mapa final'!$L$12="Alta",'Mapa final'!$P$12="Leve"),CONCATENATE("R",'Mapa final'!$A$12),"")</f>
        <v/>
      </c>
      <c r="U18" s="285"/>
      <c r="V18" s="301" t="str">
        <f>IF(AND('Mapa final'!$L$12="Muy Alta",'Mapa final'!$P$12="Leve"),CONCATENATE("R",'Mapa final'!$A$12),"")</f>
        <v/>
      </c>
      <c r="W18" s="302"/>
      <c r="X18" s="302" t="str">
        <f>IF(AND('Mapa final'!$L$12="Muy Alta",'Mapa final'!$P$12="Leve"),CONCATENATE("R",'Mapa final'!$A$12),"")</f>
        <v/>
      </c>
      <c r="Y18" s="302"/>
      <c r="Z18" s="302" t="str">
        <f>IF(AND('Mapa final'!$L$12="Muy Alta",'Mapa final'!$P$12="Leve"),CONCATENATE("R",'Mapa final'!$A$12),"")</f>
        <v/>
      </c>
      <c r="AA18" s="303"/>
      <c r="AB18" s="301" t="str">
        <f>IF(AND('Mapa final'!$L$12="Muy Alta",'Mapa final'!$P$12="Leve"),CONCATENATE("R",'Mapa final'!$A$12),"")</f>
        <v/>
      </c>
      <c r="AC18" s="302"/>
      <c r="AD18" s="302" t="str">
        <f>IF(AND('Mapa final'!$L$12="Muy Alta",'Mapa final'!$P$12="Leve"),CONCATENATE("R",'Mapa final'!$A$12),"")</f>
        <v/>
      </c>
      <c r="AE18" s="302"/>
      <c r="AF18" s="302" t="str">
        <f>IF(AND('Mapa final'!$L$12="Muy Alta",'Mapa final'!$P$12="Leve"),CONCATENATE("R",'Mapa final'!$A$12),"")</f>
        <v/>
      </c>
      <c r="AG18" s="303"/>
      <c r="AH18" s="292" t="str">
        <f>IF(AND('Mapa final'!$L$12="Muy Alta",'Mapa final'!$P$12="Catastrófico"),CONCATENATE("R",'Mapa final'!$A$12),"")</f>
        <v/>
      </c>
      <c r="AI18" s="293"/>
      <c r="AJ18" s="293" t="str">
        <f>IF(AND('Mapa final'!$L$12="Muy Alta",'Mapa final'!$P$12="Catastrófico"),CONCATENATE("R",'Mapa final'!$A$12),"")</f>
        <v/>
      </c>
      <c r="AK18" s="293"/>
      <c r="AL18" s="293" t="str">
        <f>IF(AND('Mapa final'!$L$12="Muy Alta",'Mapa final'!$P$12="Catastrófico"),CONCATENATE("R",'Mapa final'!$A$12),"")</f>
        <v/>
      </c>
      <c r="AM18" s="294"/>
      <c r="AN18" s="70"/>
      <c r="AO18" s="335"/>
      <c r="AP18" s="336"/>
      <c r="AQ18" s="336"/>
      <c r="AR18" s="336"/>
      <c r="AS18" s="336"/>
      <c r="AT18" s="337"/>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25">
      <c r="A19" s="70"/>
      <c r="B19" s="321"/>
      <c r="C19" s="321"/>
      <c r="D19" s="322"/>
      <c r="E19" s="313"/>
      <c r="F19" s="314"/>
      <c r="G19" s="314"/>
      <c r="H19" s="314"/>
      <c r="I19" s="314"/>
      <c r="J19" s="283"/>
      <c r="K19" s="284"/>
      <c r="L19" s="284"/>
      <c r="M19" s="284"/>
      <c r="N19" s="284"/>
      <c r="O19" s="285"/>
      <c r="P19" s="283"/>
      <c r="Q19" s="284"/>
      <c r="R19" s="284"/>
      <c r="S19" s="284"/>
      <c r="T19" s="284"/>
      <c r="U19" s="285"/>
      <c r="V19" s="301"/>
      <c r="W19" s="302"/>
      <c r="X19" s="302"/>
      <c r="Y19" s="302"/>
      <c r="Z19" s="302"/>
      <c r="AA19" s="303"/>
      <c r="AB19" s="301"/>
      <c r="AC19" s="302"/>
      <c r="AD19" s="302"/>
      <c r="AE19" s="302"/>
      <c r="AF19" s="302"/>
      <c r="AG19" s="303"/>
      <c r="AH19" s="292"/>
      <c r="AI19" s="293"/>
      <c r="AJ19" s="293"/>
      <c r="AK19" s="293"/>
      <c r="AL19" s="293"/>
      <c r="AM19" s="294"/>
      <c r="AN19" s="70"/>
      <c r="AO19" s="335"/>
      <c r="AP19" s="336"/>
      <c r="AQ19" s="336"/>
      <c r="AR19" s="336"/>
      <c r="AS19" s="336"/>
      <c r="AT19" s="337"/>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25">
      <c r="A20" s="70"/>
      <c r="B20" s="321"/>
      <c r="C20" s="321"/>
      <c r="D20" s="322"/>
      <c r="E20" s="313"/>
      <c r="F20" s="314"/>
      <c r="G20" s="314"/>
      <c r="H20" s="314"/>
      <c r="I20" s="314"/>
      <c r="J20" s="283" t="str">
        <f>IF(AND('Mapa final'!$L$12="Alta",'Mapa final'!$P$12="Leve"),CONCATENATE("R",'Mapa final'!$A$12),"")</f>
        <v/>
      </c>
      <c r="K20" s="284"/>
      <c r="L20" s="284" t="str">
        <f>IF(AND('Mapa final'!$L$12="Alta",'Mapa final'!$P$12="Leve"),CONCATENATE("R",'Mapa final'!$A$12),"")</f>
        <v/>
      </c>
      <c r="M20" s="284"/>
      <c r="N20" s="284" t="str">
        <f>IF(AND('Mapa final'!$L$12="Alta",'Mapa final'!$P$12="Leve"),CONCATENATE("R",'Mapa final'!$A$12),"")</f>
        <v/>
      </c>
      <c r="O20" s="285"/>
      <c r="P20" s="283" t="str">
        <f>IF(AND('Mapa final'!$L$12="Alta",'Mapa final'!$P$12="Leve"),CONCATENATE("R",'Mapa final'!$A$12),"")</f>
        <v/>
      </c>
      <c r="Q20" s="284"/>
      <c r="R20" s="284" t="str">
        <f>IF(AND('Mapa final'!$L$12="Alta",'Mapa final'!$P$12="Leve"),CONCATENATE("R",'Mapa final'!$A$12),"")</f>
        <v/>
      </c>
      <c r="S20" s="284"/>
      <c r="T20" s="284" t="str">
        <f>IF(AND('Mapa final'!$L$12="Alta",'Mapa final'!$P$12="Leve"),CONCATENATE("R",'Mapa final'!$A$12),"")</f>
        <v/>
      </c>
      <c r="U20" s="285"/>
      <c r="V20" s="301" t="str">
        <f>IF(AND('Mapa final'!$L$12="Muy Alta",'Mapa final'!$P$12="Leve"),CONCATENATE("R",'Mapa final'!$A$12),"")</f>
        <v/>
      </c>
      <c r="W20" s="302"/>
      <c r="X20" s="302" t="str">
        <f>IF(AND('Mapa final'!$L$12="Muy Alta",'Mapa final'!$P$12="Leve"),CONCATENATE("R",'Mapa final'!$A$12),"")</f>
        <v/>
      </c>
      <c r="Y20" s="302"/>
      <c r="Z20" s="302" t="str">
        <f>IF(AND('Mapa final'!$L$12="Muy Alta",'Mapa final'!$P$12="Leve"),CONCATENATE("R",'Mapa final'!$A$12),"")</f>
        <v/>
      </c>
      <c r="AA20" s="303"/>
      <c r="AB20" s="301" t="str">
        <f>IF(AND('Mapa final'!$L$12="Muy Alta",'Mapa final'!$P$12="Leve"),CONCATENATE("R",'Mapa final'!$A$12),"")</f>
        <v/>
      </c>
      <c r="AC20" s="302"/>
      <c r="AD20" s="302" t="str">
        <f>IF(AND('Mapa final'!$L$12="Muy Alta",'Mapa final'!$P$12="Leve"),CONCATENATE("R",'Mapa final'!$A$12),"")</f>
        <v/>
      </c>
      <c r="AE20" s="302"/>
      <c r="AF20" s="302" t="str">
        <f>IF(AND('Mapa final'!$L$12="Muy Alta",'Mapa final'!$P$12="Leve"),CONCATENATE("R",'Mapa final'!$A$12),"")</f>
        <v/>
      </c>
      <c r="AG20" s="303"/>
      <c r="AH20" s="292" t="str">
        <f>IF(AND('Mapa final'!$L$12="Muy Alta",'Mapa final'!$P$12="Catastrófico"),CONCATENATE("R",'Mapa final'!$A$12),"")</f>
        <v/>
      </c>
      <c r="AI20" s="293"/>
      <c r="AJ20" s="293" t="str">
        <f>IF(AND('Mapa final'!$L$12="Muy Alta",'Mapa final'!$P$12="Catastrófico"),CONCATENATE("R",'Mapa final'!$A$12),"")</f>
        <v/>
      </c>
      <c r="AK20" s="293"/>
      <c r="AL20" s="293" t="str">
        <f>IF(AND('Mapa final'!$L$12="Muy Alta",'Mapa final'!$P$12="Catastrófico"),CONCATENATE("R",'Mapa final'!$A$12),"")</f>
        <v/>
      </c>
      <c r="AM20" s="294"/>
      <c r="AN20" s="70"/>
      <c r="AO20" s="335"/>
      <c r="AP20" s="336"/>
      <c r="AQ20" s="336"/>
      <c r="AR20" s="336"/>
      <c r="AS20" s="336"/>
      <c r="AT20" s="337"/>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3">
      <c r="A21" s="70"/>
      <c r="B21" s="321"/>
      <c r="C21" s="321"/>
      <c r="D21" s="322"/>
      <c r="E21" s="315"/>
      <c r="F21" s="316"/>
      <c r="G21" s="316"/>
      <c r="H21" s="316"/>
      <c r="I21" s="316"/>
      <c r="J21" s="286"/>
      <c r="K21" s="287"/>
      <c r="L21" s="287"/>
      <c r="M21" s="287"/>
      <c r="N21" s="287"/>
      <c r="O21" s="288"/>
      <c r="P21" s="286"/>
      <c r="Q21" s="287"/>
      <c r="R21" s="287"/>
      <c r="S21" s="287"/>
      <c r="T21" s="287"/>
      <c r="U21" s="288"/>
      <c r="V21" s="304"/>
      <c r="W21" s="305"/>
      <c r="X21" s="305"/>
      <c r="Y21" s="305"/>
      <c r="Z21" s="305"/>
      <c r="AA21" s="306"/>
      <c r="AB21" s="304"/>
      <c r="AC21" s="305"/>
      <c r="AD21" s="305"/>
      <c r="AE21" s="305"/>
      <c r="AF21" s="305"/>
      <c r="AG21" s="306"/>
      <c r="AH21" s="295"/>
      <c r="AI21" s="296"/>
      <c r="AJ21" s="296"/>
      <c r="AK21" s="296"/>
      <c r="AL21" s="296"/>
      <c r="AM21" s="297"/>
      <c r="AN21" s="70"/>
      <c r="AO21" s="338"/>
      <c r="AP21" s="339"/>
      <c r="AQ21" s="339"/>
      <c r="AR21" s="339"/>
      <c r="AS21" s="339"/>
      <c r="AT21" s="34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ht="15" customHeight="1" x14ac:dyDescent="0.25">
      <c r="A22" s="70"/>
      <c r="B22" s="321"/>
      <c r="C22" s="321"/>
      <c r="D22" s="322"/>
      <c r="E22" s="311" t="s">
        <v>116</v>
      </c>
      <c r="F22" s="312"/>
      <c r="G22" s="312"/>
      <c r="H22" s="312"/>
      <c r="I22" s="318"/>
      <c r="J22" s="289" t="str">
        <f>IF(AND('Mapa final'!$L$12="Alta",'Mapa final'!$P$12="Leve"),CONCATENATE("R",'Mapa final'!$A$12),"")</f>
        <v/>
      </c>
      <c r="K22" s="290"/>
      <c r="L22" s="290" t="str">
        <f>IF(AND('Mapa final'!$L$12="Alta",'Mapa final'!$P$12="Leve"),CONCATENATE("R",'Mapa final'!$A$12),"")</f>
        <v/>
      </c>
      <c r="M22" s="290"/>
      <c r="N22" s="290" t="str">
        <f>IF(AND('Mapa final'!$L$12="Alta",'Mapa final'!$P$12="Leve"),CONCATENATE("R",'Mapa final'!$A$12),"")</f>
        <v/>
      </c>
      <c r="O22" s="291"/>
      <c r="P22" s="289" t="str">
        <f>IF(AND('Mapa final'!$L$12="Media",'Mapa final'!$P$12="menor"),CONCATENATE("R",'Mapa final'!$A$12),"")</f>
        <v>R1</v>
      </c>
      <c r="Q22" s="290"/>
      <c r="R22" s="290" t="str">
        <f>IF(AND('Mapa final'!$L$12="Alta",'Mapa final'!$P$12="Leve"),CONCATENATE("R",'Mapa final'!$A$12),"")</f>
        <v/>
      </c>
      <c r="S22" s="290"/>
      <c r="T22" s="290" t="str">
        <f>IF(AND('Mapa final'!$L$12="Alta",'Mapa final'!$P$12="Leve"),CONCATENATE("R",'Mapa final'!$A$12),"")</f>
        <v/>
      </c>
      <c r="U22" s="291"/>
      <c r="V22" s="289" t="str">
        <f>IF(AND('Mapa final'!$L$12="Alta",'Mapa final'!$P$12="Leve"),CONCATENATE("R",'Mapa final'!$A$12),"")</f>
        <v/>
      </c>
      <c r="W22" s="290"/>
      <c r="X22" s="290" t="str">
        <f>IF(AND('Mapa final'!$L$12="Alta",'Mapa final'!$P$12="Leve"),CONCATENATE("R",'Mapa final'!$A$12),"")</f>
        <v/>
      </c>
      <c r="Y22" s="290"/>
      <c r="Z22" s="290" t="str">
        <f>IF(AND('Mapa final'!$L$12="Alta",'Mapa final'!$P$12="Leve"),CONCATENATE("R",'Mapa final'!$A$12),"")</f>
        <v/>
      </c>
      <c r="AA22" s="291"/>
      <c r="AB22" s="307" t="str">
        <f>IF(AND('Mapa final'!$L$12="Muy Alta",'Mapa final'!$P$12="Leve"),CONCATENATE("R",'Mapa final'!$A$12),"")</f>
        <v/>
      </c>
      <c r="AC22" s="308"/>
      <c r="AD22" s="308" t="str">
        <f>IF(AND('Mapa final'!$L$12="Muy Alta",'Mapa final'!$P$12="Leve"),CONCATENATE("R",'Mapa final'!$A$12),"")</f>
        <v/>
      </c>
      <c r="AE22" s="308"/>
      <c r="AF22" s="308" t="str">
        <f>IF(AND('Mapa final'!$L$12="Muy Alta",'Mapa final'!$P$12="Leve"),CONCATENATE("R",'Mapa final'!$A$12),"")</f>
        <v/>
      </c>
      <c r="AG22" s="309"/>
      <c r="AH22" s="298" t="str">
        <f>IF(AND('Mapa final'!$L$12="Muy Alta",'Mapa final'!$P$12="Catastrófico"),CONCATENATE("R",'Mapa final'!$A$12),"")</f>
        <v/>
      </c>
      <c r="AI22" s="299"/>
      <c r="AJ22" s="299" t="str">
        <f>IF(AND('Mapa final'!$L$12="Muy Alta",'Mapa final'!$P$12="Catastrófico"),CONCATENATE("R",'Mapa final'!$A$12),"")</f>
        <v/>
      </c>
      <c r="AK22" s="299"/>
      <c r="AL22" s="299" t="str">
        <f>IF(AND('Mapa final'!$L$12="Muy Alta",'Mapa final'!$P$12="Catastrófico"),CONCATENATE("R",'Mapa final'!$A$12),"")</f>
        <v/>
      </c>
      <c r="AM22" s="300"/>
      <c r="AN22" s="70"/>
      <c r="AO22" s="341" t="s">
        <v>80</v>
      </c>
      <c r="AP22" s="342"/>
      <c r="AQ22" s="342"/>
      <c r="AR22" s="342"/>
      <c r="AS22" s="342"/>
      <c r="AT22" s="343"/>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ht="15" customHeight="1" x14ac:dyDescent="0.25">
      <c r="A23" s="70"/>
      <c r="B23" s="321"/>
      <c r="C23" s="321"/>
      <c r="D23" s="322"/>
      <c r="E23" s="313"/>
      <c r="F23" s="314"/>
      <c r="G23" s="314"/>
      <c r="H23" s="314"/>
      <c r="I23" s="319"/>
      <c r="J23" s="283"/>
      <c r="K23" s="284"/>
      <c r="L23" s="284"/>
      <c r="M23" s="284"/>
      <c r="N23" s="284"/>
      <c r="O23" s="285"/>
      <c r="P23" s="283"/>
      <c r="Q23" s="284"/>
      <c r="R23" s="284"/>
      <c r="S23" s="284"/>
      <c r="T23" s="284"/>
      <c r="U23" s="285"/>
      <c r="V23" s="283"/>
      <c r="W23" s="284"/>
      <c r="X23" s="284"/>
      <c r="Y23" s="284"/>
      <c r="Z23" s="284"/>
      <c r="AA23" s="285"/>
      <c r="AB23" s="301"/>
      <c r="AC23" s="302"/>
      <c r="AD23" s="302"/>
      <c r="AE23" s="302"/>
      <c r="AF23" s="302"/>
      <c r="AG23" s="303"/>
      <c r="AH23" s="292"/>
      <c r="AI23" s="293"/>
      <c r="AJ23" s="293"/>
      <c r="AK23" s="293"/>
      <c r="AL23" s="293"/>
      <c r="AM23" s="294"/>
      <c r="AN23" s="70"/>
      <c r="AO23" s="344"/>
      <c r="AP23" s="345"/>
      <c r="AQ23" s="345"/>
      <c r="AR23" s="345"/>
      <c r="AS23" s="345"/>
      <c r="AT23" s="346"/>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ht="15" customHeight="1" x14ac:dyDescent="0.25">
      <c r="A24" s="70"/>
      <c r="B24" s="321"/>
      <c r="C24" s="321"/>
      <c r="D24" s="322"/>
      <c r="E24" s="313"/>
      <c r="F24" s="314"/>
      <c r="G24" s="314"/>
      <c r="H24" s="314"/>
      <c r="I24" s="319"/>
      <c r="J24" s="283" t="str">
        <f>IF(AND('Mapa final'!$L$12="Alta",'Mapa final'!$P$12="Leve"),CONCATENATE("R",'Mapa final'!$A$12),"")</f>
        <v/>
      </c>
      <c r="K24" s="284"/>
      <c r="L24" s="284" t="str">
        <f>IF(AND('Mapa final'!$L$12="Alta",'Mapa final'!$P$12="Leve"),CONCATENATE("R",'Mapa final'!$A$12),"")</f>
        <v/>
      </c>
      <c r="M24" s="284"/>
      <c r="N24" s="284" t="str">
        <f>IF(AND('Mapa final'!$L$12="Alta",'Mapa final'!$P$12="Leve"),CONCATENATE("R",'Mapa final'!$A$12),"")</f>
        <v/>
      </c>
      <c r="O24" s="285"/>
      <c r="P24" s="283" t="str">
        <f>IF(AND('Mapa final'!$L$12="Alta",'Mapa final'!$P$12="Leve"),CONCATENATE("R",'Mapa final'!$A$12),"")</f>
        <v/>
      </c>
      <c r="Q24" s="284"/>
      <c r="R24" s="284" t="str">
        <f>IF(AND('Mapa final'!$L$12="Alta",'Mapa final'!$P$12="Leve"),CONCATENATE("R",'Mapa final'!$A$12),"")</f>
        <v/>
      </c>
      <c r="S24" s="284"/>
      <c r="T24" s="284" t="str">
        <f>IF(AND('Mapa final'!$L$12="Alta",'Mapa final'!$P$12="Leve"),CONCATENATE("R",'Mapa final'!$A$12),"")</f>
        <v/>
      </c>
      <c r="U24" s="285"/>
      <c r="V24" s="283" t="str">
        <f>IF(AND('Mapa final'!$L$12="Alta",'Mapa final'!$P$12="Leve"),CONCATENATE("R",'Mapa final'!$A$12),"")</f>
        <v/>
      </c>
      <c r="W24" s="284"/>
      <c r="X24" s="284" t="str">
        <f>IF(AND('Mapa final'!$L$12="Alta",'Mapa final'!$P$12="Leve"),CONCATENATE("R",'Mapa final'!$A$12),"")</f>
        <v/>
      </c>
      <c r="Y24" s="284"/>
      <c r="Z24" s="284" t="str">
        <f>IF(AND('Mapa final'!$L$12="Alta",'Mapa final'!$P$12="Leve"),CONCATENATE("R",'Mapa final'!$A$12),"")</f>
        <v/>
      </c>
      <c r="AA24" s="285"/>
      <c r="AB24" s="301" t="str">
        <f>IF(AND('Mapa final'!$L$12="Muy Alta",'Mapa final'!$P$12="Leve"),CONCATENATE("R",'Mapa final'!$A$12),"")</f>
        <v/>
      </c>
      <c r="AC24" s="302"/>
      <c r="AD24" s="302" t="str">
        <f>IF(AND('Mapa final'!$L$12="Muy Alta",'Mapa final'!$P$12="Leve"),CONCATENATE("R",'Mapa final'!$A$12),"")</f>
        <v/>
      </c>
      <c r="AE24" s="302"/>
      <c r="AF24" s="302" t="str">
        <f>IF(AND('Mapa final'!$L$12="Muy Alta",'Mapa final'!$P$12="Leve"),CONCATENATE("R",'Mapa final'!$A$12),"")</f>
        <v/>
      </c>
      <c r="AG24" s="303"/>
      <c r="AH24" s="292" t="str">
        <f>IF(AND('Mapa final'!$L$12="Muy Alta",'Mapa final'!$P$12="Catastrófico"),CONCATENATE("R",'Mapa final'!$A$12),"")</f>
        <v/>
      </c>
      <c r="AI24" s="293"/>
      <c r="AJ24" s="293" t="str">
        <f>IF(AND('Mapa final'!$L$12="Muy Alta",'Mapa final'!$P$12="Catastrófico"),CONCATENATE("R",'Mapa final'!$A$12),"")</f>
        <v/>
      </c>
      <c r="AK24" s="293"/>
      <c r="AL24" s="293" t="str">
        <f>IF(AND('Mapa final'!$L$12="Muy Alta",'Mapa final'!$P$12="Catastrófico"),CONCATENATE("R",'Mapa final'!$A$12),"")</f>
        <v/>
      </c>
      <c r="AM24" s="294"/>
      <c r="AN24" s="70"/>
      <c r="AO24" s="344"/>
      <c r="AP24" s="345"/>
      <c r="AQ24" s="345"/>
      <c r="AR24" s="345"/>
      <c r="AS24" s="345"/>
      <c r="AT24" s="346"/>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ht="15" customHeight="1" x14ac:dyDescent="0.25">
      <c r="A25" s="70"/>
      <c r="B25" s="321"/>
      <c r="C25" s="321"/>
      <c r="D25" s="322"/>
      <c r="E25" s="313"/>
      <c r="F25" s="314"/>
      <c r="G25" s="314"/>
      <c r="H25" s="314"/>
      <c r="I25" s="319"/>
      <c r="J25" s="283"/>
      <c r="K25" s="284"/>
      <c r="L25" s="284"/>
      <c r="M25" s="284"/>
      <c r="N25" s="284"/>
      <c r="O25" s="285"/>
      <c r="P25" s="283"/>
      <c r="Q25" s="284"/>
      <c r="R25" s="284"/>
      <c r="S25" s="284"/>
      <c r="T25" s="284"/>
      <c r="U25" s="285"/>
      <c r="V25" s="283"/>
      <c r="W25" s="284"/>
      <c r="X25" s="284"/>
      <c r="Y25" s="284"/>
      <c r="Z25" s="284"/>
      <c r="AA25" s="285"/>
      <c r="AB25" s="301"/>
      <c r="AC25" s="302"/>
      <c r="AD25" s="302"/>
      <c r="AE25" s="302"/>
      <c r="AF25" s="302"/>
      <c r="AG25" s="303"/>
      <c r="AH25" s="292"/>
      <c r="AI25" s="293"/>
      <c r="AJ25" s="293"/>
      <c r="AK25" s="293"/>
      <c r="AL25" s="293"/>
      <c r="AM25" s="294"/>
      <c r="AN25" s="70"/>
      <c r="AO25" s="344"/>
      <c r="AP25" s="345"/>
      <c r="AQ25" s="345"/>
      <c r="AR25" s="345"/>
      <c r="AS25" s="345"/>
      <c r="AT25" s="346"/>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ht="15" customHeight="1" x14ac:dyDescent="0.25">
      <c r="A26" s="70"/>
      <c r="B26" s="321"/>
      <c r="C26" s="321"/>
      <c r="D26" s="322"/>
      <c r="E26" s="313"/>
      <c r="F26" s="314"/>
      <c r="G26" s="314"/>
      <c r="H26" s="314"/>
      <c r="I26" s="319"/>
      <c r="J26" s="283" t="str">
        <f>IF(AND('Mapa final'!$L$12="Alta",'Mapa final'!$P$12="Leve"),CONCATENATE("R",'Mapa final'!$A$12),"")</f>
        <v/>
      </c>
      <c r="K26" s="284"/>
      <c r="L26" s="284" t="str">
        <f>IF(AND('Mapa final'!$L$12="Alta",'Mapa final'!$P$12="Leve"),CONCATENATE("R",'Mapa final'!$A$12),"")</f>
        <v/>
      </c>
      <c r="M26" s="284"/>
      <c r="N26" s="284" t="str">
        <f>IF(AND('Mapa final'!$L$12="Alta",'Mapa final'!$P$12="Leve"),CONCATENATE("R",'Mapa final'!$A$12),"")</f>
        <v/>
      </c>
      <c r="O26" s="285"/>
      <c r="P26" s="283" t="str">
        <f>IF(AND('Mapa final'!$L$12="Alta",'Mapa final'!$P$12="Leve"),CONCATENATE("R",'Mapa final'!$A$12),"")</f>
        <v/>
      </c>
      <c r="Q26" s="284"/>
      <c r="R26" s="284" t="str">
        <f>IF(AND('Mapa final'!$L$12="Alta",'Mapa final'!$P$12="Leve"),CONCATENATE("R",'Mapa final'!$A$12),"")</f>
        <v/>
      </c>
      <c r="S26" s="284"/>
      <c r="T26" s="284" t="str">
        <f>IF(AND('Mapa final'!$L$12="Alta",'Mapa final'!$P$12="Leve"),CONCATENATE("R",'Mapa final'!$A$12),"")</f>
        <v/>
      </c>
      <c r="U26" s="285"/>
      <c r="V26" s="283" t="str">
        <f>IF(AND('Mapa final'!$L$12="Alta",'Mapa final'!$P$12="Leve"),CONCATENATE("R",'Mapa final'!$A$12),"")</f>
        <v/>
      </c>
      <c r="W26" s="284"/>
      <c r="X26" s="284" t="str">
        <f>IF(AND('Mapa final'!$L$12="Alta",'Mapa final'!$P$12="Leve"),CONCATENATE("R",'Mapa final'!$A$12),"")</f>
        <v/>
      </c>
      <c r="Y26" s="284"/>
      <c r="Z26" s="284" t="str">
        <f>IF(AND('Mapa final'!$L$12="Alta",'Mapa final'!$P$12="Leve"),CONCATENATE("R",'Mapa final'!$A$12),"")</f>
        <v/>
      </c>
      <c r="AA26" s="285"/>
      <c r="AB26" s="301" t="str">
        <f>IF(AND('Mapa final'!$L$12="Muy Alta",'Mapa final'!$P$12="Leve"),CONCATENATE("R",'Mapa final'!$A$12),"")</f>
        <v/>
      </c>
      <c r="AC26" s="302"/>
      <c r="AD26" s="302" t="str">
        <f>IF(AND('Mapa final'!$L$12="Muy Alta",'Mapa final'!$P$12="Leve"),CONCATENATE("R",'Mapa final'!$A$12),"")</f>
        <v/>
      </c>
      <c r="AE26" s="302"/>
      <c r="AF26" s="302" t="str">
        <f>IF(AND('Mapa final'!$L$12="Muy Alta",'Mapa final'!$P$12="Leve"),CONCATENATE("R",'Mapa final'!$A$12),"")</f>
        <v/>
      </c>
      <c r="AG26" s="303"/>
      <c r="AH26" s="292" t="str">
        <f>IF(AND('Mapa final'!$L$12="Muy Alta",'Mapa final'!$P$12="Catastrófico"),CONCATENATE("R",'Mapa final'!$A$12),"")</f>
        <v/>
      </c>
      <c r="AI26" s="293"/>
      <c r="AJ26" s="293" t="str">
        <f>IF(AND('Mapa final'!$L$12="Muy Alta",'Mapa final'!$P$12="Catastrófico"),CONCATENATE("R",'Mapa final'!$A$12),"")</f>
        <v/>
      </c>
      <c r="AK26" s="293"/>
      <c r="AL26" s="293" t="str">
        <f>IF(AND('Mapa final'!$L$12="Muy Alta",'Mapa final'!$P$12="Catastrófico"),CONCATENATE("R",'Mapa final'!$A$12),"")</f>
        <v/>
      </c>
      <c r="AM26" s="294"/>
      <c r="AN26" s="70"/>
      <c r="AO26" s="344"/>
      <c r="AP26" s="345"/>
      <c r="AQ26" s="345"/>
      <c r="AR26" s="345"/>
      <c r="AS26" s="345"/>
      <c r="AT26" s="346"/>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ht="15" customHeight="1" x14ac:dyDescent="0.25">
      <c r="A27" s="70"/>
      <c r="B27" s="321"/>
      <c r="C27" s="321"/>
      <c r="D27" s="322"/>
      <c r="E27" s="313"/>
      <c r="F27" s="314"/>
      <c r="G27" s="314"/>
      <c r="H27" s="314"/>
      <c r="I27" s="319"/>
      <c r="J27" s="283"/>
      <c r="K27" s="284"/>
      <c r="L27" s="284"/>
      <c r="M27" s="284"/>
      <c r="N27" s="284"/>
      <c r="O27" s="285"/>
      <c r="P27" s="283"/>
      <c r="Q27" s="284"/>
      <c r="R27" s="284"/>
      <c r="S27" s="284"/>
      <c r="T27" s="284"/>
      <c r="U27" s="285"/>
      <c r="V27" s="283"/>
      <c r="W27" s="284"/>
      <c r="X27" s="284"/>
      <c r="Y27" s="284"/>
      <c r="Z27" s="284"/>
      <c r="AA27" s="285"/>
      <c r="AB27" s="301"/>
      <c r="AC27" s="302"/>
      <c r="AD27" s="302"/>
      <c r="AE27" s="302"/>
      <c r="AF27" s="302"/>
      <c r="AG27" s="303"/>
      <c r="AH27" s="292"/>
      <c r="AI27" s="293"/>
      <c r="AJ27" s="293"/>
      <c r="AK27" s="293"/>
      <c r="AL27" s="293"/>
      <c r="AM27" s="294"/>
      <c r="AN27" s="70"/>
      <c r="AO27" s="344"/>
      <c r="AP27" s="345"/>
      <c r="AQ27" s="345"/>
      <c r="AR27" s="345"/>
      <c r="AS27" s="345"/>
      <c r="AT27" s="346"/>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ht="15" customHeight="1" x14ac:dyDescent="0.25">
      <c r="A28" s="70"/>
      <c r="B28" s="321"/>
      <c r="C28" s="321"/>
      <c r="D28" s="322"/>
      <c r="E28" s="313"/>
      <c r="F28" s="314"/>
      <c r="G28" s="314"/>
      <c r="H28" s="314"/>
      <c r="I28" s="319"/>
      <c r="J28" s="283" t="str">
        <f>IF(AND('Mapa final'!$L$12="Alta",'Mapa final'!$P$12="Leve"),CONCATENATE("R",'Mapa final'!$A$12),"")</f>
        <v/>
      </c>
      <c r="K28" s="284"/>
      <c r="L28" s="284" t="str">
        <f>IF(AND('Mapa final'!$L$12="Alta",'Mapa final'!$P$12="Leve"),CONCATENATE("R",'Mapa final'!$A$12),"")</f>
        <v/>
      </c>
      <c r="M28" s="284"/>
      <c r="N28" s="284" t="str">
        <f>IF(AND('Mapa final'!$L$12="Alta",'Mapa final'!$P$12="Leve"),CONCATENATE("R",'Mapa final'!$A$12),"")</f>
        <v/>
      </c>
      <c r="O28" s="285"/>
      <c r="P28" s="283" t="str">
        <f>IF(AND('Mapa final'!$L$12="Alta",'Mapa final'!$P$12="Leve"),CONCATENATE("R",'Mapa final'!$A$12),"")</f>
        <v/>
      </c>
      <c r="Q28" s="284"/>
      <c r="R28" s="284" t="str">
        <f>IF(AND('Mapa final'!$L$12="Alta",'Mapa final'!$P$12="Leve"),CONCATENATE("R",'Mapa final'!$A$12),"")</f>
        <v/>
      </c>
      <c r="S28" s="284"/>
      <c r="T28" s="284" t="str">
        <f>IF(AND('Mapa final'!$L$12="Alta",'Mapa final'!$P$12="Leve"),CONCATENATE("R",'Mapa final'!$A$12),"")</f>
        <v/>
      </c>
      <c r="U28" s="285"/>
      <c r="V28" s="283" t="str">
        <f>IF(AND('Mapa final'!$L$12="Alta",'Mapa final'!$P$12="Leve"),CONCATENATE("R",'Mapa final'!$A$12),"")</f>
        <v/>
      </c>
      <c r="W28" s="284"/>
      <c r="X28" s="284" t="str">
        <f>IF(AND('Mapa final'!$L$12="Alta",'Mapa final'!$P$12="Leve"),CONCATENATE("R",'Mapa final'!$A$12),"")</f>
        <v/>
      </c>
      <c r="Y28" s="284"/>
      <c r="Z28" s="284" t="str">
        <f>IF(AND('Mapa final'!$L$12="Alta",'Mapa final'!$P$12="Leve"),CONCATENATE("R",'Mapa final'!$A$12),"")</f>
        <v/>
      </c>
      <c r="AA28" s="285"/>
      <c r="AB28" s="301" t="str">
        <f>IF(AND('Mapa final'!$L$12="Muy Alta",'Mapa final'!$P$12="Leve"),CONCATENATE("R",'Mapa final'!$A$12),"")</f>
        <v/>
      </c>
      <c r="AC28" s="302"/>
      <c r="AD28" s="302" t="str">
        <f>IF(AND('Mapa final'!$L$12="Muy Alta",'Mapa final'!$P$12="Leve"),CONCATENATE("R",'Mapa final'!$A$12),"")</f>
        <v/>
      </c>
      <c r="AE28" s="302"/>
      <c r="AF28" s="302" t="str">
        <f>IF(AND('Mapa final'!$L$12="Muy Alta",'Mapa final'!$P$12="Leve"),CONCATENATE("R",'Mapa final'!$A$12),"")</f>
        <v/>
      </c>
      <c r="AG28" s="303"/>
      <c r="AH28" s="292" t="str">
        <f>IF(AND('Mapa final'!$L$12="Muy Alta",'Mapa final'!$P$12="Catastrófico"),CONCATENATE("R",'Mapa final'!$A$12),"")</f>
        <v/>
      </c>
      <c r="AI28" s="293"/>
      <c r="AJ28" s="293" t="str">
        <f>IF(AND('Mapa final'!$L$12="Muy Alta",'Mapa final'!$P$12="Catastrófico"),CONCATENATE("R",'Mapa final'!$A$12),"")</f>
        <v/>
      </c>
      <c r="AK28" s="293"/>
      <c r="AL28" s="293" t="str">
        <f>IF(AND('Mapa final'!$L$12="Muy Alta",'Mapa final'!$P$12="Catastrófico"),CONCATENATE("R",'Mapa final'!$A$12),"")</f>
        <v/>
      </c>
      <c r="AM28" s="294"/>
      <c r="AN28" s="70"/>
      <c r="AO28" s="344"/>
      <c r="AP28" s="345"/>
      <c r="AQ28" s="345"/>
      <c r="AR28" s="345"/>
      <c r="AS28" s="345"/>
      <c r="AT28" s="346"/>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75" customHeight="1" thickBot="1" x14ac:dyDescent="0.3">
      <c r="A29" s="70"/>
      <c r="B29" s="321"/>
      <c r="C29" s="321"/>
      <c r="D29" s="322"/>
      <c r="E29" s="315"/>
      <c r="F29" s="316"/>
      <c r="G29" s="316"/>
      <c r="H29" s="316"/>
      <c r="I29" s="320"/>
      <c r="J29" s="283"/>
      <c r="K29" s="284"/>
      <c r="L29" s="284"/>
      <c r="M29" s="284"/>
      <c r="N29" s="284"/>
      <c r="O29" s="285"/>
      <c r="P29" s="283"/>
      <c r="Q29" s="284"/>
      <c r="R29" s="284"/>
      <c r="S29" s="284"/>
      <c r="T29" s="284"/>
      <c r="U29" s="285"/>
      <c r="V29" s="286"/>
      <c r="W29" s="287"/>
      <c r="X29" s="287"/>
      <c r="Y29" s="287"/>
      <c r="Z29" s="287"/>
      <c r="AA29" s="288"/>
      <c r="AB29" s="304"/>
      <c r="AC29" s="305"/>
      <c r="AD29" s="305"/>
      <c r="AE29" s="305"/>
      <c r="AF29" s="305"/>
      <c r="AG29" s="306"/>
      <c r="AH29" s="295"/>
      <c r="AI29" s="296"/>
      <c r="AJ29" s="296"/>
      <c r="AK29" s="296"/>
      <c r="AL29" s="296"/>
      <c r="AM29" s="297"/>
      <c r="AN29" s="70"/>
      <c r="AO29" s="347"/>
      <c r="AP29" s="348"/>
      <c r="AQ29" s="348"/>
      <c r="AR29" s="348"/>
      <c r="AS29" s="348"/>
      <c r="AT29" s="349"/>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ht="15" customHeight="1" x14ac:dyDescent="0.25">
      <c r="A30" s="70"/>
      <c r="B30" s="321"/>
      <c r="C30" s="321"/>
      <c r="D30" s="322"/>
      <c r="E30" s="311" t="s">
        <v>113</v>
      </c>
      <c r="F30" s="312"/>
      <c r="G30" s="312"/>
      <c r="H30" s="312"/>
      <c r="I30" s="312"/>
      <c r="J30" s="280" t="str">
        <f>IF(AND('Mapa final'!$L$12="Baja",'Mapa final'!$P$12="Leve"),CONCATENATE("R",'Mapa final'!$A$12),"")</f>
        <v/>
      </c>
      <c r="K30" s="281"/>
      <c r="L30" s="281" t="str">
        <f>IF(AND('Mapa final'!$L$12="Baja",'Mapa final'!$P$12="Leve"),CONCATENATE("R",'Mapa final'!$A$12),"")</f>
        <v/>
      </c>
      <c r="M30" s="281"/>
      <c r="N30" s="281" t="str">
        <f>IF(AND('Mapa final'!$L$12="Baja",'Mapa final'!$P$12="Leve"),CONCATENATE("R",'Mapa final'!$A$12),"")</f>
        <v/>
      </c>
      <c r="O30" s="282"/>
      <c r="P30" s="289" t="str">
        <f>IF(AND('Mapa final'!$L$12="Alta",'Mapa final'!$P$12="Leve"),CONCATENATE("R",'Mapa final'!$A$12),"")</f>
        <v/>
      </c>
      <c r="Q30" s="290"/>
      <c r="R30" s="290" t="str">
        <f>IF(AND('Mapa final'!$L$12="Alta",'Mapa final'!$P$12="Leve"),CONCATENATE("R",'Mapa final'!$A$12),"")</f>
        <v/>
      </c>
      <c r="S30" s="290"/>
      <c r="T30" s="290" t="str">
        <f>IF(AND('Mapa final'!$L$12="Alta",'Mapa final'!$P$12="Leve"),CONCATENATE("R",'Mapa final'!$A$12),"")</f>
        <v/>
      </c>
      <c r="U30" s="291"/>
      <c r="V30" s="290" t="str">
        <f>IF(AND('Mapa final'!$L$12="Alta",'Mapa final'!$P$12="Leve"),CONCATENATE("R",'Mapa final'!$A$12),"")</f>
        <v/>
      </c>
      <c r="W30" s="290"/>
      <c r="X30" s="290" t="str">
        <f>IF(AND('Mapa final'!$L$12="Alta",'Mapa final'!$P$12="Leve"),CONCATENATE("R",'Mapa final'!$A$12),"")</f>
        <v/>
      </c>
      <c r="Y30" s="290"/>
      <c r="Z30" s="290" t="str">
        <f>IF(AND('Mapa final'!$L$12="Alta",'Mapa final'!$P$12="Leve"),CONCATENATE("R",'Mapa final'!$A$12),"")</f>
        <v/>
      </c>
      <c r="AA30" s="291"/>
      <c r="AB30" s="307" t="str">
        <f>IF(AND('Mapa final'!$L$12="Muy Alta",'Mapa final'!$P$12="Leve"),CONCATENATE("R",'Mapa final'!$A$12),"")</f>
        <v/>
      </c>
      <c r="AC30" s="308"/>
      <c r="AD30" s="308" t="str">
        <f>IF(AND('Mapa final'!$L$12="Muy Alta",'Mapa final'!$P$12="Leve"),CONCATENATE("R",'Mapa final'!$A$12),"")</f>
        <v/>
      </c>
      <c r="AE30" s="308"/>
      <c r="AF30" s="308" t="str">
        <f>IF(AND('Mapa final'!$L$12="Muy Alta",'Mapa final'!$P$12="Leve"),CONCATENATE("R",'Mapa final'!$A$12),"")</f>
        <v/>
      </c>
      <c r="AG30" s="309"/>
      <c r="AH30" s="298" t="str">
        <f>IF(AND('Mapa final'!$L$12="Muy Alta",'Mapa final'!$P$12="Catastrófico"),CONCATENATE("R",'Mapa final'!$A$12),"")</f>
        <v/>
      </c>
      <c r="AI30" s="299"/>
      <c r="AJ30" s="299" t="str">
        <f>IF(AND('Mapa final'!$L$12="Muy Alta",'Mapa final'!$P$12="Catastrófico"),CONCATENATE("R",'Mapa final'!$A$12),"")</f>
        <v/>
      </c>
      <c r="AK30" s="299"/>
      <c r="AL30" s="299" t="str">
        <f>IF(AND('Mapa final'!$L$12="Muy Alta",'Mapa final'!$P$12="Catastrófico"),CONCATENATE("R",'Mapa final'!$A$12),"")</f>
        <v/>
      </c>
      <c r="AM30" s="300"/>
      <c r="AN30" s="70"/>
      <c r="AO30" s="350" t="s">
        <v>81</v>
      </c>
      <c r="AP30" s="351"/>
      <c r="AQ30" s="351"/>
      <c r="AR30" s="351"/>
      <c r="AS30" s="351"/>
      <c r="AT30" s="352"/>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ht="15" customHeight="1" x14ac:dyDescent="0.25">
      <c r="A31" s="70"/>
      <c r="B31" s="321"/>
      <c r="C31" s="321"/>
      <c r="D31" s="322"/>
      <c r="E31" s="313"/>
      <c r="F31" s="314"/>
      <c r="G31" s="314"/>
      <c r="H31" s="314"/>
      <c r="I31" s="314"/>
      <c r="J31" s="274"/>
      <c r="K31" s="275"/>
      <c r="L31" s="275"/>
      <c r="M31" s="275"/>
      <c r="N31" s="275"/>
      <c r="O31" s="276"/>
      <c r="P31" s="283"/>
      <c r="Q31" s="284"/>
      <c r="R31" s="284"/>
      <c r="S31" s="284"/>
      <c r="T31" s="284"/>
      <c r="U31" s="285"/>
      <c r="V31" s="284"/>
      <c r="W31" s="284"/>
      <c r="X31" s="284"/>
      <c r="Y31" s="284"/>
      <c r="Z31" s="284"/>
      <c r="AA31" s="285"/>
      <c r="AB31" s="301"/>
      <c r="AC31" s="302"/>
      <c r="AD31" s="302"/>
      <c r="AE31" s="302"/>
      <c r="AF31" s="302"/>
      <c r="AG31" s="303"/>
      <c r="AH31" s="292"/>
      <c r="AI31" s="293"/>
      <c r="AJ31" s="293"/>
      <c r="AK31" s="293"/>
      <c r="AL31" s="293"/>
      <c r="AM31" s="294"/>
      <c r="AN31" s="70"/>
      <c r="AO31" s="353"/>
      <c r="AP31" s="354"/>
      <c r="AQ31" s="354"/>
      <c r="AR31" s="354"/>
      <c r="AS31" s="354"/>
      <c r="AT31" s="355"/>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ht="15" customHeight="1" x14ac:dyDescent="0.25">
      <c r="A32" s="70"/>
      <c r="B32" s="321"/>
      <c r="C32" s="321"/>
      <c r="D32" s="322"/>
      <c r="E32" s="313"/>
      <c r="F32" s="314"/>
      <c r="G32" s="314"/>
      <c r="H32" s="314"/>
      <c r="I32" s="314"/>
      <c r="J32" s="274" t="str">
        <f>IF(AND('Mapa final'!$L$12="Baja",'Mapa final'!$P$12="Leve"),CONCATENATE("R",'Mapa final'!$A$12),"")</f>
        <v/>
      </c>
      <c r="K32" s="275"/>
      <c r="L32" s="275" t="str">
        <f>IF(AND('Mapa final'!$L$12="Baja",'Mapa final'!$P$12="Leve"),CONCATENATE("R",'Mapa final'!$A$12),"")</f>
        <v/>
      </c>
      <c r="M32" s="275"/>
      <c r="N32" s="275" t="str">
        <f>IF(AND('Mapa final'!$L$12="Baja",'Mapa final'!$P$12="Leve"),CONCATENATE("R",'Mapa final'!$A$12),"")</f>
        <v/>
      </c>
      <c r="O32" s="276"/>
      <c r="P32" s="283" t="str">
        <f>IF(AND('Mapa final'!$L$12="Alta",'Mapa final'!$P$12="Leve"),CONCATENATE("R",'Mapa final'!$A$12),"")</f>
        <v/>
      </c>
      <c r="Q32" s="284"/>
      <c r="R32" s="284" t="str">
        <f>IF(AND('Mapa final'!$L$15="Baja",'Mapa final'!$P$15="Menor"),CONCATENATE("R",'Mapa final'!$A$15),"")</f>
        <v>R2</v>
      </c>
      <c r="S32" s="284"/>
      <c r="T32" s="284" t="str">
        <f>IF(AND('Mapa final'!$L$12="Alta",'Mapa final'!$P$12="Leve"),CONCATENATE("R",'Mapa final'!$A$12),"")</f>
        <v/>
      </c>
      <c r="U32" s="285"/>
      <c r="V32" s="284" t="str">
        <f>IF(AND('Mapa final'!$L$12="Alta",'Mapa final'!$P$12="Leve"),CONCATENATE("R",'Mapa final'!$A$12),"")</f>
        <v/>
      </c>
      <c r="W32" s="284"/>
      <c r="X32" s="284" t="str">
        <f>IF(AND('Mapa final'!$L$12="Alta",'Mapa final'!$P$12="Leve"),CONCATENATE("R",'Mapa final'!$A$12),"")</f>
        <v/>
      </c>
      <c r="Y32" s="284"/>
      <c r="Z32" s="284" t="str">
        <f>IF(AND('Mapa final'!$L$12="Alta",'Mapa final'!$P$12="Leve"),CONCATENATE("R",'Mapa final'!$A$12),"")</f>
        <v/>
      </c>
      <c r="AA32" s="285"/>
      <c r="AB32" s="301" t="str">
        <f>IF(AND('Mapa final'!$L$12="Muy Alta",'Mapa final'!$P$12="Leve"),CONCATENATE("R",'Mapa final'!$A$12),"")</f>
        <v/>
      </c>
      <c r="AC32" s="302"/>
      <c r="AD32" s="302" t="str">
        <f>IF(AND('Mapa final'!$L$12="Muy Alta",'Mapa final'!$P$12="Leve"),CONCATENATE("R",'Mapa final'!$A$12),"")</f>
        <v/>
      </c>
      <c r="AE32" s="302"/>
      <c r="AF32" s="302" t="str">
        <f>IF(AND('Mapa final'!$L$12="Muy Alta",'Mapa final'!$P$12="Leve"),CONCATENATE("R",'Mapa final'!$A$12),"")</f>
        <v/>
      </c>
      <c r="AG32" s="303"/>
      <c r="AH32" s="292" t="str">
        <f>IF(AND('Mapa final'!$L$12="Muy Alta",'Mapa final'!$P$12="Catastrófico"),CONCATENATE("R",'Mapa final'!$A$12),"")</f>
        <v/>
      </c>
      <c r="AI32" s="293"/>
      <c r="AJ32" s="293" t="str">
        <f>IF(AND('Mapa final'!$L$12="Muy Alta",'Mapa final'!$P$12="Catastrófico"),CONCATENATE("R",'Mapa final'!$A$12),"")</f>
        <v/>
      </c>
      <c r="AK32" s="293"/>
      <c r="AL32" s="293" t="str">
        <f>IF(AND('Mapa final'!$L$12="Muy Alta",'Mapa final'!$P$12="Catastrófico"),CONCATENATE("R",'Mapa final'!$A$12),"")</f>
        <v/>
      </c>
      <c r="AM32" s="294"/>
      <c r="AN32" s="70"/>
      <c r="AO32" s="353"/>
      <c r="AP32" s="354"/>
      <c r="AQ32" s="354"/>
      <c r="AR32" s="354"/>
      <c r="AS32" s="354"/>
      <c r="AT32" s="355"/>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ht="15" customHeight="1" x14ac:dyDescent="0.25">
      <c r="A33" s="70"/>
      <c r="B33" s="321"/>
      <c r="C33" s="321"/>
      <c r="D33" s="322"/>
      <c r="E33" s="313"/>
      <c r="F33" s="314"/>
      <c r="G33" s="314"/>
      <c r="H33" s="314"/>
      <c r="I33" s="314"/>
      <c r="J33" s="274"/>
      <c r="K33" s="275"/>
      <c r="L33" s="275"/>
      <c r="M33" s="275"/>
      <c r="N33" s="275"/>
      <c r="O33" s="276"/>
      <c r="P33" s="283"/>
      <c r="Q33" s="284"/>
      <c r="R33" s="284"/>
      <c r="S33" s="284"/>
      <c r="T33" s="284"/>
      <c r="U33" s="285"/>
      <c r="V33" s="284"/>
      <c r="W33" s="284"/>
      <c r="X33" s="284"/>
      <c r="Y33" s="284"/>
      <c r="Z33" s="284"/>
      <c r="AA33" s="285"/>
      <c r="AB33" s="301"/>
      <c r="AC33" s="302"/>
      <c r="AD33" s="302"/>
      <c r="AE33" s="302"/>
      <c r="AF33" s="302"/>
      <c r="AG33" s="303"/>
      <c r="AH33" s="292"/>
      <c r="AI33" s="293"/>
      <c r="AJ33" s="293"/>
      <c r="AK33" s="293"/>
      <c r="AL33" s="293"/>
      <c r="AM33" s="294"/>
      <c r="AN33" s="70"/>
      <c r="AO33" s="353"/>
      <c r="AP33" s="354"/>
      <c r="AQ33" s="354"/>
      <c r="AR33" s="354"/>
      <c r="AS33" s="354"/>
      <c r="AT33" s="355"/>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ht="15" customHeight="1" x14ac:dyDescent="0.25">
      <c r="A34" s="70"/>
      <c r="B34" s="321"/>
      <c r="C34" s="321"/>
      <c r="D34" s="322"/>
      <c r="E34" s="313"/>
      <c r="F34" s="314"/>
      <c r="G34" s="314"/>
      <c r="H34" s="314"/>
      <c r="I34" s="314"/>
      <c r="J34" s="274" t="str">
        <f>IF(AND('Mapa final'!$L$12="Baja",'Mapa final'!$P$12="Leve"),CONCATENATE("R",'Mapa final'!$A$12),"")</f>
        <v/>
      </c>
      <c r="K34" s="275"/>
      <c r="L34" s="275" t="str">
        <f>IF(AND('Mapa final'!$L$12="Baja",'Mapa final'!$P$12="Leve"),CONCATENATE("R",'Mapa final'!$A$12),"")</f>
        <v/>
      </c>
      <c r="M34" s="275"/>
      <c r="N34" s="275" t="str">
        <f>IF(AND('Mapa final'!$L$12="Baja",'Mapa final'!$P$12="Leve"),CONCATENATE("R",'Mapa final'!$A$12),"")</f>
        <v/>
      </c>
      <c r="O34" s="276"/>
      <c r="P34" s="283" t="str">
        <f>IF(AND('Mapa final'!$L$12="Alta",'Mapa final'!$P$12="Leve"),CONCATENATE("R",'Mapa final'!$A$12),"")</f>
        <v/>
      </c>
      <c r="Q34" s="284"/>
      <c r="R34" s="284" t="str">
        <f>IF(AND('Mapa final'!$L$12="Alta",'Mapa final'!$P$12="Leve"),CONCATENATE("R",'Mapa final'!$A$12),"")</f>
        <v/>
      </c>
      <c r="S34" s="284"/>
      <c r="T34" s="284" t="str">
        <f>IF(AND('Mapa final'!$L$17="Baja",'Mapa final'!$P$17="Menor"),CONCATENATE("R",'Mapa final'!$A$17),"")</f>
        <v>R3</v>
      </c>
      <c r="U34" s="285"/>
      <c r="V34" s="284" t="str">
        <f>IF(AND('Mapa final'!$L$12="Alta",'Mapa final'!$P$12="Leve"),CONCATENATE("R",'Mapa final'!$A$12),"")</f>
        <v/>
      </c>
      <c r="W34" s="284"/>
      <c r="X34" s="284" t="str">
        <f>IF(AND('Mapa final'!$L$12="Alta",'Mapa final'!$P$12="Leve"),CONCATENATE("R",'Mapa final'!$A$12),"")</f>
        <v/>
      </c>
      <c r="Y34" s="284"/>
      <c r="Z34" s="284" t="str">
        <f>IF(AND('Mapa final'!$L$12="Alta",'Mapa final'!$P$12="Leve"),CONCATENATE("R",'Mapa final'!$A$12),"")</f>
        <v/>
      </c>
      <c r="AA34" s="285"/>
      <c r="AB34" s="301" t="str">
        <f>IF(AND('Mapa final'!$L$12="Muy Alta",'Mapa final'!$P$12="Leve"),CONCATENATE("R",'Mapa final'!$A$12),"")</f>
        <v/>
      </c>
      <c r="AC34" s="302"/>
      <c r="AD34" s="302" t="str">
        <f>IF(AND('Mapa final'!$L$12="Muy Alta",'Mapa final'!$P$12="Leve"),CONCATENATE("R",'Mapa final'!$A$12),"")</f>
        <v/>
      </c>
      <c r="AE34" s="302"/>
      <c r="AF34" s="302" t="str">
        <f>IF(AND('Mapa final'!$L$12="Muy Alta",'Mapa final'!$P$12="Leve"),CONCATENATE("R",'Mapa final'!$A$12),"")</f>
        <v/>
      </c>
      <c r="AG34" s="303"/>
      <c r="AH34" s="292" t="str">
        <f>IF(AND('Mapa final'!$L$12="Muy Alta",'Mapa final'!$P$12="Catastrófico"),CONCATENATE("R",'Mapa final'!$A$12),"")</f>
        <v/>
      </c>
      <c r="AI34" s="293"/>
      <c r="AJ34" s="293" t="str">
        <f>IF(AND('Mapa final'!$L$12="Muy Alta",'Mapa final'!$P$12="Catastrófico"),CONCATENATE("R",'Mapa final'!$A$12),"")</f>
        <v/>
      </c>
      <c r="AK34" s="293"/>
      <c r="AL34" s="293" t="str">
        <f>IF(AND('Mapa final'!$L$12="Muy Alta",'Mapa final'!$P$12="Catastrófico"),CONCATENATE("R",'Mapa final'!$A$12),"")</f>
        <v/>
      </c>
      <c r="AM34" s="294"/>
      <c r="AN34" s="70"/>
      <c r="AO34" s="353"/>
      <c r="AP34" s="354"/>
      <c r="AQ34" s="354"/>
      <c r="AR34" s="354"/>
      <c r="AS34" s="354"/>
      <c r="AT34" s="355"/>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ht="15" customHeight="1" x14ac:dyDescent="0.25">
      <c r="A35" s="70"/>
      <c r="B35" s="321"/>
      <c r="C35" s="321"/>
      <c r="D35" s="322"/>
      <c r="E35" s="313"/>
      <c r="F35" s="314"/>
      <c r="G35" s="314"/>
      <c r="H35" s="314"/>
      <c r="I35" s="314"/>
      <c r="J35" s="274"/>
      <c r="K35" s="275"/>
      <c r="L35" s="275"/>
      <c r="M35" s="275"/>
      <c r="N35" s="275"/>
      <c r="O35" s="276"/>
      <c r="P35" s="283"/>
      <c r="Q35" s="284"/>
      <c r="R35" s="284"/>
      <c r="S35" s="284"/>
      <c r="T35" s="284"/>
      <c r="U35" s="285"/>
      <c r="V35" s="284"/>
      <c r="W35" s="284"/>
      <c r="X35" s="284"/>
      <c r="Y35" s="284"/>
      <c r="Z35" s="284"/>
      <c r="AA35" s="285"/>
      <c r="AB35" s="301"/>
      <c r="AC35" s="302"/>
      <c r="AD35" s="302"/>
      <c r="AE35" s="302"/>
      <c r="AF35" s="302"/>
      <c r="AG35" s="303"/>
      <c r="AH35" s="292"/>
      <c r="AI35" s="293"/>
      <c r="AJ35" s="293"/>
      <c r="AK35" s="293"/>
      <c r="AL35" s="293"/>
      <c r="AM35" s="294"/>
      <c r="AN35" s="70"/>
      <c r="AO35" s="353"/>
      <c r="AP35" s="354"/>
      <c r="AQ35" s="354"/>
      <c r="AR35" s="354"/>
      <c r="AS35" s="354"/>
      <c r="AT35" s="355"/>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ht="15" customHeight="1" x14ac:dyDescent="0.25">
      <c r="A36" s="70"/>
      <c r="B36" s="321"/>
      <c r="C36" s="321"/>
      <c r="D36" s="322"/>
      <c r="E36" s="313"/>
      <c r="F36" s="314"/>
      <c r="G36" s="314"/>
      <c r="H36" s="314"/>
      <c r="I36" s="314"/>
      <c r="J36" s="274" t="str">
        <f>IF(AND('Mapa final'!$L$12="Baja",'Mapa final'!$P$12="Leve"),CONCATENATE("R",'Mapa final'!$A$12),"")</f>
        <v/>
      </c>
      <c r="K36" s="275"/>
      <c r="L36" s="275" t="str">
        <f>IF(AND('Mapa final'!$L$12="Baja",'Mapa final'!$P$12="Leve"),CONCATENATE("R",'Mapa final'!$A$12),"")</f>
        <v/>
      </c>
      <c r="M36" s="275"/>
      <c r="N36" s="275" t="str">
        <f>IF(AND('Mapa final'!$L$12="Baja",'Mapa final'!$P$12="Leve"),CONCATENATE("R",'Mapa final'!$A$12),"")</f>
        <v/>
      </c>
      <c r="O36" s="276"/>
      <c r="P36" s="283" t="str">
        <f>IF(AND('Mapa final'!$L$12="Alta",'Mapa final'!$P$12="Leve"),CONCATENATE("R",'Mapa final'!$A$12),"")</f>
        <v/>
      </c>
      <c r="Q36" s="284"/>
      <c r="R36" s="284" t="str">
        <f>IF(AND('Mapa final'!$L$12="Alta",'Mapa final'!$P$12="Leve"),CONCATENATE("R",'Mapa final'!$A$12),"")</f>
        <v/>
      </c>
      <c r="S36" s="284"/>
      <c r="T36" s="284" t="str">
        <f>IF(AND('Mapa final'!$L$12="Alta",'Mapa final'!$P$12="Leve"),CONCATENATE("R",'Mapa final'!$A$12),"")</f>
        <v/>
      </c>
      <c r="U36" s="285"/>
      <c r="V36" s="284" t="str">
        <f>IF(AND('Mapa final'!$L$12="Alta",'Mapa final'!$P$12="Leve"),CONCATENATE("R",'Mapa final'!$A$12),"")</f>
        <v/>
      </c>
      <c r="W36" s="284"/>
      <c r="X36" s="284" t="str">
        <f>IF(AND('Mapa final'!$L$12="Alta",'Mapa final'!$P$12="Leve"),CONCATENATE("R",'Mapa final'!$A$12),"")</f>
        <v/>
      </c>
      <c r="Y36" s="284"/>
      <c r="Z36" s="284" t="str">
        <f>IF(AND('Mapa final'!$L$12="Alta",'Mapa final'!$P$12="Leve"),CONCATENATE("R",'Mapa final'!$A$12),"")</f>
        <v/>
      </c>
      <c r="AA36" s="285"/>
      <c r="AB36" s="301" t="str">
        <f>IF(AND('Mapa final'!$L$12="Muy Alta",'Mapa final'!$P$12="Leve"),CONCATENATE("R",'Mapa final'!$A$12),"")</f>
        <v/>
      </c>
      <c r="AC36" s="302"/>
      <c r="AD36" s="302" t="str">
        <f>IF(AND('Mapa final'!$L$12="Muy Alta",'Mapa final'!$P$12="Leve"),CONCATENATE("R",'Mapa final'!$A$12),"")</f>
        <v/>
      </c>
      <c r="AE36" s="302"/>
      <c r="AF36" s="302" t="str">
        <f>IF(AND('Mapa final'!$L$12="Muy Alta",'Mapa final'!$P$12="Leve"),CONCATENATE("R",'Mapa final'!$A$12),"")</f>
        <v/>
      </c>
      <c r="AG36" s="303"/>
      <c r="AH36" s="292" t="str">
        <f>IF(AND('Mapa final'!$L$12="Muy Alta",'Mapa final'!$P$12="Catastrófico"),CONCATENATE("R",'Mapa final'!$A$12),"")</f>
        <v/>
      </c>
      <c r="AI36" s="293"/>
      <c r="AJ36" s="293" t="str">
        <f>IF(AND('Mapa final'!$L$12="Muy Alta",'Mapa final'!$P$12="Catastrófico"),CONCATENATE("R",'Mapa final'!$A$12),"")</f>
        <v/>
      </c>
      <c r="AK36" s="293"/>
      <c r="AL36" s="293" t="str">
        <f>IF(AND('Mapa final'!$L$12="Muy Alta",'Mapa final'!$P$12="Catastrófico"),CONCATENATE("R",'Mapa final'!$A$12),"")</f>
        <v/>
      </c>
      <c r="AM36" s="294"/>
      <c r="AN36" s="70"/>
      <c r="AO36" s="353"/>
      <c r="AP36" s="354"/>
      <c r="AQ36" s="354"/>
      <c r="AR36" s="354"/>
      <c r="AS36" s="354"/>
      <c r="AT36" s="355"/>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75" customHeight="1" thickBot="1" x14ac:dyDescent="0.3">
      <c r="A37" s="70"/>
      <c r="B37" s="321"/>
      <c r="C37" s="321"/>
      <c r="D37" s="322"/>
      <c r="E37" s="315"/>
      <c r="F37" s="316"/>
      <c r="G37" s="316"/>
      <c r="H37" s="316"/>
      <c r="I37" s="316"/>
      <c r="J37" s="277"/>
      <c r="K37" s="278"/>
      <c r="L37" s="278"/>
      <c r="M37" s="278"/>
      <c r="N37" s="278"/>
      <c r="O37" s="279"/>
      <c r="P37" s="286"/>
      <c r="Q37" s="287"/>
      <c r="R37" s="287"/>
      <c r="S37" s="287"/>
      <c r="T37" s="287"/>
      <c r="U37" s="288"/>
      <c r="V37" s="287"/>
      <c r="W37" s="287"/>
      <c r="X37" s="287"/>
      <c r="Y37" s="287"/>
      <c r="Z37" s="287"/>
      <c r="AA37" s="288"/>
      <c r="AB37" s="304"/>
      <c r="AC37" s="305"/>
      <c r="AD37" s="305"/>
      <c r="AE37" s="305"/>
      <c r="AF37" s="305"/>
      <c r="AG37" s="306"/>
      <c r="AH37" s="295"/>
      <c r="AI37" s="296"/>
      <c r="AJ37" s="296"/>
      <c r="AK37" s="296"/>
      <c r="AL37" s="296"/>
      <c r="AM37" s="297"/>
      <c r="AN37" s="70"/>
      <c r="AO37" s="356"/>
      <c r="AP37" s="357"/>
      <c r="AQ37" s="357"/>
      <c r="AR37" s="357"/>
      <c r="AS37" s="357"/>
      <c r="AT37" s="358"/>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ht="15" customHeight="1" x14ac:dyDescent="0.25">
      <c r="A38" s="70"/>
      <c r="B38" s="321"/>
      <c r="C38" s="321"/>
      <c r="D38" s="322"/>
      <c r="E38" s="311" t="s">
        <v>112</v>
      </c>
      <c r="F38" s="312"/>
      <c r="G38" s="312"/>
      <c r="H38" s="312"/>
      <c r="I38" s="318"/>
      <c r="J38" s="280" t="str">
        <f>IF(AND('Mapa final'!$L$12="Baja",'Mapa final'!$P$12="Leve"),CONCATENATE("R",'Mapa final'!$A$12),"")</f>
        <v/>
      </c>
      <c r="K38" s="281"/>
      <c r="L38" s="281" t="str">
        <f>IF(AND('Mapa final'!$L$12="Baja",'Mapa final'!$P$12="Leve"),CONCATENATE("R",'Mapa final'!$A$12),"")</f>
        <v/>
      </c>
      <c r="M38" s="281"/>
      <c r="N38" s="281" t="str">
        <f>IF(AND('Mapa final'!$L$12="Baja",'Mapa final'!$P$12="Leve"),CONCATENATE("R",'Mapa final'!$A$12),"")</f>
        <v/>
      </c>
      <c r="O38" s="282"/>
      <c r="P38" s="280" t="str">
        <f>IF(AND('Mapa final'!$L$12="Baja",'Mapa final'!$P$12="Leve"),CONCATENATE("R",'Mapa final'!$A$12),"")</f>
        <v/>
      </c>
      <c r="Q38" s="281"/>
      <c r="R38" s="281" t="str">
        <f>IF(AND('Mapa final'!$L$12="Baja",'Mapa final'!$P$12="Leve"),CONCATENATE("R",'Mapa final'!$A$12),"")</f>
        <v/>
      </c>
      <c r="S38" s="281"/>
      <c r="T38" s="281" t="str">
        <f>IF(AND('Mapa final'!$L$12="Baja",'Mapa final'!$P$12="Leve"),CONCATENATE("R",'Mapa final'!$A$12),"")</f>
        <v/>
      </c>
      <c r="U38" s="282"/>
      <c r="V38" s="289" t="str">
        <f>IF(AND('Mapa final'!$L$12="Alta",'Mapa final'!$P$12="Leve"),CONCATENATE("R",'Mapa final'!$A$12),"")</f>
        <v/>
      </c>
      <c r="W38" s="290"/>
      <c r="X38" s="290" t="str">
        <f>IF(AND('Mapa final'!$L$12="Alta",'Mapa final'!$P$12="Leve"),CONCATENATE("R",'Mapa final'!$A$12),"")</f>
        <v/>
      </c>
      <c r="Y38" s="290"/>
      <c r="Z38" s="290" t="str">
        <f>IF(AND('Mapa final'!$L$12="Alta",'Mapa final'!$P$12="Leve"),CONCATENATE("R",'Mapa final'!$A$12),"")</f>
        <v/>
      </c>
      <c r="AA38" s="291"/>
      <c r="AB38" s="307" t="str">
        <f>IF(AND('Mapa final'!$L$12="Muy Alta",'Mapa final'!$P$12="Leve"),CONCATENATE("R",'Mapa final'!$A$12),"")</f>
        <v/>
      </c>
      <c r="AC38" s="308"/>
      <c r="AD38" s="308" t="str">
        <f>IF(AND('Mapa final'!$L$12="Muy Alta",'Mapa final'!$P$12="Leve"),CONCATENATE("R",'Mapa final'!$A$12),"")</f>
        <v/>
      </c>
      <c r="AE38" s="308"/>
      <c r="AF38" s="308" t="str">
        <f>IF(AND('Mapa final'!$L$12="Muy Alta",'Mapa final'!$P$12="Leve"),CONCATENATE("R",'Mapa final'!$A$12),"")</f>
        <v/>
      </c>
      <c r="AG38" s="309"/>
      <c r="AH38" s="298" t="str">
        <f>IF(AND('Mapa final'!$L$12="Muy Alta",'Mapa final'!$P$12="Catastrófico"),CONCATENATE("R",'Mapa final'!$A$12),"")</f>
        <v/>
      </c>
      <c r="AI38" s="299"/>
      <c r="AJ38" s="299" t="str">
        <f>IF(AND('Mapa final'!$L$12="Muy Alta",'Mapa final'!$P$12="Catastrófico"),CONCATENATE("R",'Mapa final'!$A$12),"")</f>
        <v/>
      </c>
      <c r="AK38" s="299"/>
      <c r="AL38" s="299" t="str">
        <f>IF(AND('Mapa final'!$L$12="Muy Alta",'Mapa final'!$P$12="Catastrófico"),CONCATENATE("R",'Mapa final'!$A$12),"")</f>
        <v/>
      </c>
      <c r="AM38" s="30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ht="15" customHeight="1" x14ac:dyDescent="0.25">
      <c r="A39" s="70"/>
      <c r="B39" s="321"/>
      <c r="C39" s="321"/>
      <c r="D39" s="322"/>
      <c r="E39" s="313"/>
      <c r="F39" s="314"/>
      <c r="G39" s="314"/>
      <c r="H39" s="314"/>
      <c r="I39" s="319"/>
      <c r="J39" s="274"/>
      <c r="K39" s="275"/>
      <c r="L39" s="275"/>
      <c r="M39" s="275"/>
      <c r="N39" s="275"/>
      <c r="O39" s="276"/>
      <c r="P39" s="274"/>
      <c r="Q39" s="275"/>
      <c r="R39" s="275"/>
      <c r="S39" s="275"/>
      <c r="T39" s="275"/>
      <c r="U39" s="276"/>
      <c r="V39" s="283"/>
      <c r="W39" s="284"/>
      <c r="X39" s="284"/>
      <c r="Y39" s="284"/>
      <c r="Z39" s="284"/>
      <c r="AA39" s="285"/>
      <c r="AB39" s="301"/>
      <c r="AC39" s="302"/>
      <c r="AD39" s="302"/>
      <c r="AE39" s="302"/>
      <c r="AF39" s="302"/>
      <c r="AG39" s="303"/>
      <c r="AH39" s="292"/>
      <c r="AI39" s="293"/>
      <c r="AJ39" s="293"/>
      <c r="AK39" s="293"/>
      <c r="AL39" s="293"/>
      <c r="AM39" s="294"/>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ht="15" customHeight="1" x14ac:dyDescent="0.25">
      <c r="A40" s="70"/>
      <c r="B40" s="321"/>
      <c r="C40" s="321"/>
      <c r="D40" s="322"/>
      <c r="E40" s="313"/>
      <c r="F40" s="314"/>
      <c r="G40" s="314"/>
      <c r="H40" s="314"/>
      <c r="I40" s="319"/>
      <c r="J40" s="274" t="str">
        <f>IF(AND('Mapa final'!$L$12="Baja",'Mapa final'!$P$12="Leve"),CONCATENATE("R",'Mapa final'!$A$12),"")</f>
        <v/>
      </c>
      <c r="K40" s="275"/>
      <c r="L40" s="275" t="str">
        <f>IF(AND('Mapa final'!$L$12="Baja",'Mapa final'!$P$12="Leve"),CONCATENATE("R",'Mapa final'!$A$12),"")</f>
        <v/>
      </c>
      <c r="M40" s="275"/>
      <c r="N40" s="275" t="str">
        <f>IF(AND('Mapa final'!$L$12="Baja",'Mapa final'!$P$12="Leve"),CONCATENATE("R",'Mapa final'!$A$12),"")</f>
        <v/>
      </c>
      <c r="O40" s="276"/>
      <c r="P40" s="274" t="str">
        <f>IF(AND('Mapa final'!$L$12="Baja",'Mapa final'!$P$12="Leve"),CONCATENATE("R",'Mapa final'!$A$12),"")</f>
        <v/>
      </c>
      <c r="Q40" s="275"/>
      <c r="R40" s="275" t="str">
        <f>IF(AND('Mapa final'!$L$12="Baja",'Mapa final'!$P$12="Leve"),CONCATENATE("R",'Mapa final'!$A$12),"")</f>
        <v/>
      </c>
      <c r="S40" s="275"/>
      <c r="T40" s="275" t="str">
        <f>IF(AND('Mapa final'!$L$12="Baja",'Mapa final'!$P$12="Leve"),CONCATENATE("R",'Mapa final'!$A$12),"")</f>
        <v/>
      </c>
      <c r="U40" s="276"/>
      <c r="V40" s="283" t="str">
        <f>IF(AND('Mapa final'!$L$12="Alta",'Mapa final'!$P$12="Leve"),CONCATENATE("R",'Mapa final'!$A$12),"")</f>
        <v/>
      </c>
      <c r="W40" s="284"/>
      <c r="X40" s="284" t="str">
        <f>IF(AND('Mapa final'!$L$12="Alta",'Mapa final'!$P$12="Leve"),CONCATENATE("R",'Mapa final'!$A$12),"")</f>
        <v/>
      </c>
      <c r="Y40" s="284"/>
      <c r="Z40" s="284" t="str">
        <f>IF(AND('Mapa final'!$L$12="Alta",'Mapa final'!$P$12="Leve"),CONCATENATE("R",'Mapa final'!$A$12),"")</f>
        <v/>
      </c>
      <c r="AA40" s="285"/>
      <c r="AB40" s="301" t="str">
        <f>IF(AND('Mapa final'!$L$12="Muy Alta",'Mapa final'!$P$12="Leve"),CONCATENATE("R",'Mapa final'!$A$12),"")</f>
        <v/>
      </c>
      <c r="AC40" s="302"/>
      <c r="AD40" s="302" t="str">
        <f>IF(AND('Mapa final'!$L$12="Muy Alta",'Mapa final'!$P$12="Leve"),CONCATENATE("R",'Mapa final'!$A$12),"")</f>
        <v/>
      </c>
      <c r="AE40" s="302"/>
      <c r="AF40" s="302" t="str">
        <f>IF(AND('Mapa final'!$L$12="Muy Alta",'Mapa final'!$P$12="Leve"),CONCATENATE("R",'Mapa final'!$A$12),"")</f>
        <v/>
      </c>
      <c r="AG40" s="303"/>
      <c r="AH40" s="292" t="str">
        <f>IF(AND('Mapa final'!$L$12="Muy Alta",'Mapa final'!$P$12="Catastrófico"),CONCATENATE("R",'Mapa final'!$A$12),"")</f>
        <v/>
      </c>
      <c r="AI40" s="293"/>
      <c r="AJ40" s="293" t="str">
        <f>IF(AND('Mapa final'!$L$12="Muy Alta",'Mapa final'!$P$12="Catastrófico"),CONCATENATE("R",'Mapa final'!$A$12),"")</f>
        <v/>
      </c>
      <c r="AK40" s="293"/>
      <c r="AL40" s="293" t="str">
        <f>IF(AND('Mapa final'!$L$12="Muy Alta",'Mapa final'!$P$12="Catastrófico"),CONCATENATE("R",'Mapa final'!$A$12),"")</f>
        <v/>
      </c>
      <c r="AM40" s="294"/>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ht="15" customHeight="1" x14ac:dyDescent="0.25">
      <c r="A41" s="70"/>
      <c r="B41" s="321"/>
      <c r="C41" s="321"/>
      <c r="D41" s="322"/>
      <c r="E41" s="313"/>
      <c r="F41" s="314"/>
      <c r="G41" s="314"/>
      <c r="H41" s="314"/>
      <c r="I41" s="319"/>
      <c r="J41" s="274"/>
      <c r="K41" s="275"/>
      <c r="L41" s="275"/>
      <c r="M41" s="275"/>
      <c r="N41" s="275"/>
      <c r="O41" s="276"/>
      <c r="P41" s="274"/>
      <c r="Q41" s="275"/>
      <c r="R41" s="275"/>
      <c r="S41" s="275"/>
      <c r="T41" s="275"/>
      <c r="U41" s="276"/>
      <c r="V41" s="283"/>
      <c r="W41" s="284"/>
      <c r="X41" s="284"/>
      <c r="Y41" s="284"/>
      <c r="Z41" s="284"/>
      <c r="AA41" s="285"/>
      <c r="AB41" s="301"/>
      <c r="AC41" s="302"/>
      <c r="AD41" s="302"/>
      <c r="AE41" s="302"/>
      <c r="AF41" s="302"/>
      <c r="AG41" s="303"/>
      <c r="AH41" s="292"/>
      <c r="AI41" s="293"/>
      <c r="AJ41" s="293"/>
      <c r="AK41" s="293"/>
      <c r="AL41" s="293"/>
      <c r="AM41" s="294"/>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ht="15" customHeight="1" x14ac:dyDescent="0.25">
      <c r="A42" s="70"/>
      <c r="B42" s="321"/>
      <c r="C42" s="321"/>
      <c r="D42" s="322"/>
      <c r="E42" s="313"/>
      <c r="F42" s="314"/>
      <c r="G42" s="314"/>
      <c r="H42" s="314"/>
      <c r="I42" s="319"/>
      <c r="J42" s="274" t="str">
        <f>IF(AND('Mapa final'!$L$12="Baja",'Mapa final'!$P$12="Leve"),CONCATENATE("R",'Mapa final'!$A$12),"")</f>
        <v/>
      </c>
      <c r="K42" s="275"/>
      <c r="L42" s="275" t="str">
        <f>IF(AND('Mapa final'!$L$12="Baja",'Mapa final'!$P$12="Leve"),CONCATENATE("R",'Mapa final'!$A$12),"")</f>
        <v/>
      </c>
      <c r="M42" s="275"/>
      <c r="N42" s="275" t="str">
        <f>IF(AND('Mapa final'!$L$12="Baja",'Mapa final'!$P$12="Leve"),CONCATENATE("R",'Mapa final'!$A$12),"")</f>
        <v/>
      </c>
      <c r="O42" s="276"/>
      <c r="P42" s="274" t="str">
        <f>IF(AND('Mapa final'!$L$12="Baja",'Mapa final'!$P$12="Leve"),CONCATENATE("R",'Mapa final'!$A$12),"")</f>
        <v/>
      </c>
      <c r="Q42" s="275"/>
      <c r="R42" s="275" t="str">
        <f>IF(AND('Mapa final'!$L$12="Baja",'Mapa final'!$P$12="Leve"),CONCATENATE("R",'Mapa final'!$A$12),"")</f>
        <v/>
      </c>
      <c r="S42" s="275"/>
      <c r="T42" s="275" t="str">
        <f>IF(AND('Mapa final'!$L$12="Baja",'Mapa final'!$P$12="Leve"),CONCATENATE("R",'Mapa final'!$A$12),"")</f>
        <v/>
      </c>
      <c r="U42" s="276"/>
      <c r="V42" s="283" t="str">
        <f>IF(AND('Mapa final'!$L$12="Alta",'Mapa final'!$P$12="Leve"),CONCATENATE("R",'Mapa final'!$A$12),"")</f>
        <v/>
      </c>
      <c r="W42" s="284"/>
      <c r="X42" s="284" t="str">
        <f>IF(AND('Mapa final'!$L$12="Alta",'Mapa final'!$P$12="Leve"),CONCATENATE("R",'Mapa final'!$A$12),"")</f>
        <v/>
      </c>
      <c r="Y42" s="284"/>
      <c r="Z42" s="284" t="str">
        <f>IF(AND('Mapa final'!$L$12="Alta",'Mapa final'!$P$12="Leve"),CONCATENATE("R",'Mapa final'!$A$12),"")</f>
        <v/>
      </c>
      <c r="AA42" s="285"/>
      <c r="AB42" s="301" t="str">
        <f>IF(AND('Mapa final'!$L$12="Muy Alta",'Mapa final'!$P$12="Leve"),CONCATENATE("R",'Mapa final'!$A$12),"")</f>
        <v/>
      </c>
      <c r="AC42" s="302"/>
      <c r="AD42" s="302" t="str">
        <f>IF(AND('Mapa final'!$L$12="Muy Alta",'Mapa final'!$P$12="Leve"),CONCATENATE("R",'Mapa final'!$A$12),"")</f>
        <v/>
      </c>
      <c r="AE42" s="302"/>
      <c r="AF42" s="302" t="str">
        <f>IF(AND('Mapa final'!$L$12="Muy Alta",'Mapa final'!$P$12="Leve"),CONCATENATE("R",'Mapa final'!$A$12),"")</f>
        <v/>
      </c>
      <c r="AG42" s="303"/>
      <c r="AH42" s="292" t="str">
        <f>IF(AND('Mapa final'!$L$12="Muy Alta",'Mapa final'!$P$12="Catastrófico"),CONCATENATE("R",'Mapa final'!$A$12),"")</f>
        <v/>
      </c>
      <c r="AI42" s="293"/>
      <c r="AJ42" s="293" t="str">
        <f>IF(AND('Mapa final'!$L$12="Muy Alta",'Mapa final'!$P$12="Catastrófico"),CONCATENATE("R",'Mapa final'!$A$12),"")</f>
        <v/>
      </c>
      <c r="AK42" s="293"/>
      <c r="AL42" s="293" t="str">
        <f>IF(AND('Mapa final'!$L$12="Muy Alta",'Mapa final'!$P$12="Catastrófico"),CONCATENATE("R",'Mapa final'!$A$12),"")</f>
        <v/>
      </c>
      <c r="AM42" s="294"/>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ht="15" customHeight="1" x14ac:dyDescent="0.25">
      <c r="A43" s="70"/>
      <c r="B43" s="321"/>
      <c r="C43" s="321"/>
      <c r="D43" s="322"/>
      <c r="E43" s="313"/>
      <c r="F43" s="314"/>
      <c r="G43" s="314"/>
      <c r="H43" s="314"/>
      <c r="I43" s="319"/>
      <c r="J43" s="274"/>
      <c r="K43" s="275"/>
      <c r="L43" s="275"/>
      <c r="M43" s="275"/>
      <c r="N43" s="275"/>
      <c r="O43" s="276"/>
      <c r="P43" s="274"/>
      <c r="Q43" s="275"/>
      <c r="R43" s="275"/>
      <c r="S43" s="275"/>
      <c r="T43" s="275"/>
      <c r="U43" s="276"/>
      <c r="V43" s="283"/>
      <c r="W43" s="284"/>
      <c r="X43" s="284"/>
      <c r="Y43" s="284"/>
      <c r="Z43" s="284"/>
      <c r="AA43" s="285"/>
      <c r="AB43" s="301"/>
      <c r="AC43" s="302"/>
      <c r="AD43" s="302"/>
      <c r="AE43" s="302"/>
      <c r="AF43" s="302"/>
      <c r="AG43" s="303"/>
      <c r="AH43" s="292"/>
      <c r="AI43" s="293"/>
      <c r="AJ43" s="293"/>
      <c r="AK43" s="293"/>
      <c r="AL43" s="293"/>
      <c r="AM43" s="294"/>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ht="15" customHeight="1" x14ac:dyDescent="0.25">
      <c r="A44" s="70"/>
      <c r="B44" s="321"/>
      <c r="C44" s="321"/>
      <c r="D44" s="322"/>
      <c r="E44" s="313"/>
      <c r="F44" s="314"/>
      <c r="G44" s="314"/>
      <c r="H44" s="314"/>
      <c r="I44" s="319"/>
      <c r="J44" s="274" t="str">
        <f>IF(AND('Mapa final'!$L$12="Baja",'Mapa final'!$P$12="Leve"),CONCATENATE("R",'Mapa final'!$A$12),"")</f>
        <v/>
      </c>
      <c r="K44" s="275"/>
      <c r="L44" s="275" t="str">
        <f>IF(AND('Mapa final'!$L$12="Baja",'Mapa final'!$P$12="Leve"),CONCATENATE("R",'Mapa final'!$A$12),"")</f>
        <v/>
      </c>
      <c r="M44" s="275"/>
      <c r="N44" s="275" t="str">
        <f>IF(AND('Mapa final'!$L$12="Baja",'Mapa final'!$P$12="Leve"),CONCATENATE("R",'Mapa final'!$A$12),"")</f>
        <v/>
      </c>
      <c r="O44" s="276"/>
      <c r="P44" s="274" t="str">
        <f>IF(AND('Mapa final'!$L$12="Baja",'Mapa final'!$P$12="Leve"),CONCATENATE("R",'Mapa final'!$A$12),"")</f>
        <v/>
      </c>
      <c r="Q44" s="275"/>
      <c r="R44" s="275" t="str">
        <f>IF(AND('Mapa final'!$L$12="Baja",'Mapa final'!$P$12="Leve"),CONCATENATE("R",'Mapa final'!$A$12),"")</f>
        <v/>
      </c>
      <c r="S44" s="275"/>
      <c r="T44" s="275" t="str">
        <f>IF(AND('Mapa final'!$L$12="Baja",'Mapa final'!$P$12="Leve"),CONCATENATE("R",'Mapa final'!$A$12),"")</f>
        <v/>
      </c>
      <c r="U44" s="276"/>
      <c r="V44" s="283" t="str">
        <f>IF(AND('Mapa final'!$L$12="Alta",'Mapa final'!$P$12="Leve"),CONCATENATE("R",'Mapa final'!$A$12),"")</f>
        <v/>
      </c>
      <c r="W44" s="284"/>
      <c r="X44" s="284" t="str">
        <f>IF(AND('Mapa final'!$L$12="Alta",'Mapa final'!$P$12="Leve"),CONCATENATE("R",'Mapa final'!$A$12),"")</f>
        <v/>
      </c>
      <c r="Y44" s="284"/>
      <c r="Z44" s="284" t="str">
        <f>IF(AND('Mapa final'!$L$12="Alta",'Mapa final'!$P$12="Leve"),CONCATENATE("R",'Mapa final'!$A$12),"")</f>
        <v/>
      </c>
      <c r="AA44" s="285"/>
      <c r="AB44" s="301" t="str">
        <f>IF(AND('Mapa final'!$L$12="Muy Alta",'Mapa final'!$P$12="Leve"),CONCATENATE("R",'Mapa final'!$A$12),"")</f>
        <v/>
      </c>
      <c r="AC44" s="302"/>
      <c r="AD44" s="302" t="str">
        <f>IF(AND('Mapa final'!$L$12="Muy Alta",'Mapa final'!$P$12="Leve"),CONCATENATE("R",'Mapa final'!$A$12),"")</f>
        <v/>
      </c>
      <c r="AE44" s="302"/>
      <c r="AF44" s="302" t="str">
        <f>IF(AND('Mapa final'!$L$12="Muy Alta",'Mapa final'!$P$12="Leve"),CONCATENATE("R",'Mapa final'!$A$12),"")</f>
        <v/>
      </c>
      <c r="AG44" s="303"/>
      <c r="AH44" s="292" t="str">
        <f>IF(AND('Mapa final'!$L$12="Muy Alta",'Mapa final'!$P$12="Catastrófico"),CONCATENATE("R",'Mapa final'!$A$12),"")</f>
        <v/>
      </c>
      <c r="AI44" s="293"/>
      <c r="AJ44" s="293" t="str">
        <f>IF(AND('Mapa final'!$L$12="Muy Alta",'Mapa final'!$P$12="Catastrófico"),CONCATENATE("R",'Mapa final'!$A$12),"")</f>
        <v/>
      </c>
      <c r="AK44" s="293"/>
      <c r="AL44" s="293" t="str">
        <f>IF(AND('Mapa final'!$L$12="Muy Alta",'Mapa final'!$P$12="Catastrófico"),CONCATENATE("R",'Mapa final'!$A$12),"")</f>
        <v/>
      </c>
      <c r="AM44" s="294"/>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75" customHeight="1" thickBot="1" x14ac:dyDescent="0.3">
      <c r="A45" s="70"/>
      <c r="B45" s="321"/>
      <c r="C45" s="321"/>
      <c r="D45" s="322"/>
      <c r="E45" s="315"/>
      <c r="F45" s="316"/>
      <c r="G45" s="316"/>
      <c r="H45" s="316"/>
      <c r="I45" s="320"/>
      <c r="J45" s="277"/>
      <c r="K45" s="278"/>
      <c r="L45" s="278"/>
      <c r="M45" s="278"/>
      <c r="N45" s="278"/>
      <c r="O45" s="279"/>
      <c r="P45" s="277"/>
      <c r="Q45" s="278"/>
      <c r="R45" s="278"/>
      <c r="S45" s="278"/>
      <c r="T45" s="278"/>
      <c r="U45" s="279"/>
      <c r="V45" s="286"/>
      <c r="W45" s="287"/>
      <c r="X45" s="287"/>
      <c r="Y45" s="287"/>
      <c r="Z45" s="287"/>
      <c r="AA45" s="288"/>
      <c r="AB45" s="304"/>
      <c r="AC45" s="305"/>
      <c r="AD45" s="305"/>
      <c r="AE45" s="305"/>
      <c r="AF45" s="305"/>
      <c r="AG45" s="306"/>
      <c r="AH45" s="295"/>
      <c r="AI45" s="296"/>
      <c r="AJ45" s="296"/>
      <c r="AK45" s="296"/>
      <c r="AL45" s="296"/>
      <c r="AM45" s="297"/>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25">
      <c r="A46" s="70"/>
      <c r="B46" s="70"/>
      <c r="C46" s="70"/>
      <c r="D46" s="70"/>
      <c r="E46" s="70"/>
      <c r="F46" s="70"/>
      <c r="G46" s="70"/>
      <c r="H46" s="70"/>
      <c r="I46" s="70"/>
      <c r="J46" s="311" t="s">
        <v>111</v>
      </c>
      <c r="K46" s="312"/>
      <c r="L46" s="312"/>
      <c r="M46" s="312"/>
      <c r="N46" s="312"/>
      <c r="O46" s="318"/>
      <c r="P46" s="311" t="s">
        <v>110</v>
      </c>
      <c r="Q46" s="312"/>
      <c r="R46" s="312"/>
      <c r="S46" s="312"/>
      <c r="T46" s="312"/>
      <c r="U46" s="318"/>
      <c r="V46" s="311" t="s">
        <v>109</v>
      </c>
      <c r="W46" s="312"/>
      <c r="X46" s="312"/>
      <c r="Y46" s="312"/>
      <c r="Z46" s="312"/>
      <c r="AA46" s="318"/>
      <c r="AB46" s="311" t="s">
        <v>108</v>
      </c>
      <c r="AC46" s="317"/>
      <c r="AD46" s="312"/>
      <c r="AE46" s="312"/>
      <c r="AF46" s="312"/>
      <c r="AG46" s="318"/>
      <c r="AH46" s="311" t="s">
        <v>107</v>
      </c>
      <c r="AI46" s="312"/>
      <c r="AJ46" s="312"/>
      <c r="AK46" s="312"/>
      <c r="AL46" s="312"/>
      <c r="AM46" s="318"/>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25">
      <c r="A47" s="70"/>
      <c r="B47" s="70"/>
      <c r="C47" s="70"/>
      <c r="D47" s="70"/>
      <c r="E47" s="70"/>
      <c r="F47" s="70"/>
      <c r="G47" s="70"/>
      <c r="H47" s="70"/>
      <c r="I47" s="70"/>
      <c r="J47" s="313"/>
      <c r="K47" s="314"/>
      <c r="L47" s="314"/>
      <c r="M47" s="314"/>
      <c r="N47" s="314"/>
      <c r="O47" s="319"/>
      <c r="P47" s="313"/>
      <c r="Q47" s="314"/>
      <c r="R47" s="314"/>
      <c r="S47" s="314"/>
      <c r="T47" s="314"/>
      <c r="U47" s="319"/>
      <c r="V47" s="313"/>
      <c r="W47" s="314"/>
      <c r="X47" s="314"/>
      <c r="Y47" s="314"/>
      <c r="Z47" s="314"/>
      <c r="AA47" s="319"/>
      <c r="AB47" s="313"/>
      <c r="AC47" s="314"/>
      <c r="AD47" s="314"/>
      <c r="AE47" s="314"/>
      <c r="AF47" s="314"/>
      <c r="AG47" s="319"/>
      <c r="AH47" s="313"/>
      <c r="AI47" s="314"/>
      <c r="AJ47" s="314"/>
      <c r="AK47" s="314"/>
      <c r="AL47" s="314"/>
      <c r="AM47" s="319"/>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25">
      <c r="A48" s="70"/>
      <c r="B48" s="70"/>
      <c r="C48" s="70"/>
      <c r="D48" s="70"/>
      <c r="E48" s="70"/>
      <c r="F48" s="70"/>
      <c r="G48" s="70"/>
      <c r="H48" s="70"/>
      <c r="I48" s="70"/>
      <c r="J48" s="313"/>
      <c r="K48" s="314"/>
      <c r="L48" s="314"/>
      <c r="M48" s="314"/>
      <c r="N48" s="314"/>
      <c r="O48" s="319"/>
      <c r="P48" s="313"/>
      <c r="Q48" s="314"/>
      <c r="R48" s="314"/>
      <c r="S48" s="314"/>
      <c r="T48" s="314"/>
      <c r="U48" s="319"/>
      <c r="V48" s="313"/>
      <c r="W48" s="314"/>
      <c r="X48" s="314"/>
      <c r="Y48" s="314"/>
      <c r="Z48" s="314"/>
      <c r="AA48" s="319"/>
      <c r="AB48" s="313"/>
      <c r="AC48" s="314"/>
      <c r="AD48" s="314"/>
      <c r="AE48" s="314"/>
      <c r="AF48" s="314"/>
      <c r="AG48" s="319"/>
      <c r="AH48" s="313"/>
      <c r="AI48" s="314"/>
      <c r="AJ48" s="314"/>
      <c r="AK48" s="314"/>
      <c r="AL48" s="314"/>
      <c r="AM48" s="319"/>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25">
      <c r="A49" s="70"/>
      <c r="B49" s="70"/>
      <c r="C49" s="70"/>
      <c r="D49" s="70"/>
      <c r="E49" s="70"/>
      <c r="F49" s="70"/>
      <c r="G49" s="70"/>
      <c r="H49" s="70"/>
      <c r="I49" s="70"/>
      <c r="J49" s="313"/>
      <c r="K49" s="314"/>
      <c r="L49" s="314"/>
      <c r="M49" s="314"/>
      <c r="N49" s="314"/>
      <c r="O49" s="319"/>
      <c r="P49" s="313"/>
      <c r="Q49" s="314"/>
      <c r="R49" s="314"/>
      <c r="S49" s="314"/>
      <c r="T49" s="314"/>
      <c r="U49" s="319"/>
      <c r="V49" s="313"/>
      <c r="W49" s="314"/>
      <c r="X49" s="314"/>
      <c r="Y49" s="314"/>
      <c r="Z49" s="314"/>
      <c r="AA49" s="319"/>
      <c r="AB49" s="313"/>
      <c r="AC49" s="314"/>
      <c r="AD49" s="314"/>
      <c r="AE49" s="314"/>
      <c r="AF49" s="314"/>
      <c r="AG49" s="319"/>
      <c r="AH49" s="313"/>
      <c r="AI49" s="314"/>
      <c r="AJ49" s="314"/>
      <c r="AK49" s="314"/>
      <c r="AL49" s="314"/>
      <c r="AM49" s="319"/>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25">
      <c r="A50" s="70"/>
      <c r="B50" s="70"/>
      <c r="C50" s="70"/>
      <c r="D50" s="70"/>
      <c r="E50" s="70"/>
      <c r="F50" s="70"/>
      <c r="G50" s="70"/>
      <c r="H50" s="70"/>
      <c r="I50" s="70"/>
      <c r="J50" s="313"/>
      <c r="K50" s="314"/>
      <c r="L50" s="314"/>
      <c r="M50" s="314"/>
      <c r="N50" s="314"/>
      <c r="O50" s="319"/>
      <c r="P50" s="313"/>
      <c r="Q50" s="314"/>
      <c r="R50" s="314"/>
      <c r="S50" s="314"/>
      <c r="T50" s="314"/>
      <c r="U50" s="319"/>
      <c r="V50" s="313"/>
      <c r="W50" s="314"/>
      <c r="X50" s="314"/>
      <c r="Y50" s="314"/>
      <c r="Z50" s="314"/>
      <c r="AA50" s="319"/>
      <c r="AB50" s="313"/>
      <c r="AC50" s="314"/>
      <c r="AD50" s="314"/>
      <c r="AE50" s="314"/>
      <c r="AF50" s="314"/>
      <c r="AG50" s="319"/>
      <c r="AH50" s="313"/>
      <c r="AI50" s="314"/>
      <c r="AJ50" s="314"/>
      <c r="AK50" s="314"/>
      <c r="AL50" s="314"/>
      <c r="AM50" s="319"/>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75" thickBot="1" x14ac:dyDescent="0.3">
      <c r="A51" s="70"/>
      <c r="B51" s="70"/>
      <c r="C51" s="70"/>
      <c r="D51" s="70"/>
      <c r="E51" s="70"/>
      <c r="F51" s="70"/>
      <c r="G51" s="70"/>
      <c r="H51" s="70"/>
      <c r="I51" s="70"/>
      <c r="J51" s="315"/>
      <c r="K51" s="316"/>
      <c r="L51" s="316"/>
      <c r="M51" s="316"/>
      <c r="N51" s="316"/>
      <c r="O51" s="320"/>
      <c r="P51" s="315"/>
      <c r="Q51" s="316"/>
      <c r="R51" s="316"/>
      <c r="S51" s="316"/>
      <c r="T51" s="316"/>
      <c r="U51" s="320"/>
      <c r="V51" s="315"/>
      <c r="W51" s="316"/>
      <c r="X51" s="316"/>
      <c r="Y51" s="316"/>
      <c r="Z51" s="316"/>
      <c r="AA51" s="320"/>
      <c r="AB51" s="315"/>
      <c r="AC51" s="316"/>
      <c r="AD51" s="316"/>
      <c r="AE51" s="316"/>
      <c r="AF51" s="316"/>
      <c r="AG51" s="320"/>
      <c r="AH51" s="315"/>
      <c r="AI51" s="316"/>
      <c r="AJ51" s="316"/>
      <c r="AK51" s="316"/>
      <c r="AL51" s="316"/>
      <c r="AM51" s="32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2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2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2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2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2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2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2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2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2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2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2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2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2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2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2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2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2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25">
      <c r="B137" s="70"/>
      <c r="C137" s="70"/>
      <c r="D137" s="70"/>
      <c r="E137" s="70"/>
      <c r="F137" s="70"/>
      <c r="G137" s="70"/>
      <c r="H137" s="70"/>
      <c r="I137" s="70"/>
    </row>
    <row r="138" spans="2:63" x14ac:dyDescent="0.25">
      <c r="B138" s="70"/>
      <c r="C138" s="70"/>
      <c r="D138" s="70"/>
      <c r="E138" s="70"/>
      <c r="F138" s="70"/>
      <c r="G138" s="70"/>
      <c r="H138" s="70"/>
      <c r="I138" s="70"/>
    </row>
    <row r="139" spans="2:63" x14ac:dyDescent="0.25">
      <c r="B139" s="70"/>
      <c r="C139" s="70"/>
      <c r="D139" s="70"/>
      <c r="E139" s="70"/>
      <c r="F139" s="70"/>
      <c r="G139" s="70"/>
      <c r="H139" s="70"/>
      <c r="I139" s="70"/>
    </row>
    <row r="140" spans="2:63" x14ac:dyDescent="0.25">
      <c r="B140" s="70"/>
      <c r="C140" s="70"/>
      <c r="D140" s="70"/>
      <c r="E140" s="70"/>
      <c r="F140" s="70"/>
      <c r="G140" s="70"/>
      <c r="H140" s="70"/>
      <c r="I140" s="70"/>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AW45" sqref="AW45"/>
    </sheetView>
  </sheetViews>
  <sheetFormatPr baseColWidth="10" defaultRowHeight="15" x14ac:dyDescent="0.25"/>
  <cols>
    <col min="2" max="16" width="5.7109375" customWidth="1"/>
    <col min="17" max="17" width="8.85546875" customWidth="1"/>
    <col min="18" max="18" width="10" customWidth="1"/>
    <col min="19" max="19" width="8.285156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25">
      <c r="A2" s="70"/>
      <c r="B2" s="388" t="s">
        <v>157</v>
      </c>
      <c r="C2" s="389"/>
      <c r="D2" s="389"/>
      <c r="E2" s="389"/>
      <c r="F2" s="389"/>
      <c r="G2" s="389"/>
      <c r="H2" s="389"/>
      <c r="I2" s="389"/>
      <c r="J2" s="310" t="s">
        <v>2</v>
      </c>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25">
      <c r="A3" s="70"/>
      <c r="B3" s="389"/>
      <c r="C3" s="389"/>
      <c r="D3" s="389"/>
      <c r="E3" s="389"/>
      <c r="F3" s="389"/>
      <c r="G3" s="389"/>
      <c r="H3" s="389"/>
      <c r="I3" s="389"/>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310"/>
      <c r="AM3" s="31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25">
      <c r="A4" s="70"/>
      <c r="B4" s="389"/>
      <c r="C4" s="389"/>
      <c r="D4" s="389"/>
      <c r="E4" s="389"/>
      <c r="F4" s="389"/>
      <c r="G4" s="389"/>
      <c r="H4" s="389"/>
      <c r="I4" s="389"/>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25">
      <c r="A6" s="70"/>
      <c r="B6" s="321" t="s">
        <v>4</v>
      </c>
      <c r="C6" s="321"/>
      <c r="D6" s="322"/>
      <c r="E6" s="359" t="s">
        <v>115</v>
      </c>
      <c r="F6" s="360"/>
      <c r="G6" s="360"/>
      <c r="H6" s="360"/>
      <c r="I6" s="360"/>
      <c r="J6" s="38" t="str">
        <f>IF(AND('Mapa final'!$AD$12="Muy Alta",'Mapa final'!$AF$12="Leve"),CONCATENATE("R2C",'Mapa final'!$S$12),"")</f>
        <v/>
      </c>
      <c r="K6" s="39" t="str">
        <f>IF(AND('Mapa final'!$AD$12="Muy Alta",'Mapa final'!$AF$12="Leve"),CONCATENATE("R2C",'Mapa final'!$S$12),"")</f>
        <v/>
      </c>
      <c r="L6" s="39" t="str">
        <f>IF(AND('Mapa final'!$AD$12="Muy Alta",'Mapa final'!$AF$12="Leve"),CONCATENATE("R2C",'Mapa final'!$S$12),"")</f>
        <v/>
      </c>
      <c r="M6" s="39" t="str">
        <f>IF(AND('Mapa final'!$AD$12="Muy Alta",'Mapa final'!$AF$12="Leve"),CONCATENATE("R2C",'Mapa final'!$S$12),"")</f>
        <v/>
      </c>
      <c r="N6" s="39" t="str">
        <f>IF(AND('Mapa final'!$AD$12="Muy Alta",'Mapa final'!$AF$12="Leve"),CONCATENATE("R2C",'Mapa final'!$S$12),"")</f>
        <v/>
      </c>
      <c r="O6" s="40" t="str">
        <f>IF(AND('Mapa final'!$AD$12="Muy Alta",'Mapa final'!$AF$12="Leve"),CONCATENATE("R2C",'Mapa final'!$S$12),"")</f>
        <v/>
      </c>
      <c r="P6" s="38" t="str">
        <f>IF(AND('Mapa final'!$AD$12="Muy Alta",'Mapa final'!$AF$12="Leve"),CONCATENATE("R2C",'Mapa final'!$S$12),"")</f>
        <v/>
      </c>
      <c r="Q6" s="39" t="str">
        <f>IF(AND('Mapa final'!$AD$12="Muy Alta",'Mapa final'!$AF$12="Leve"),CONCATENATE("R2C",'Mapa final'!$S$12),"")</f>
        <v/>
      </c>
      <c r="R6" s="39" t="str">
        <f>IF(AND('Mapa final'!$AD$12="Muy Alta",'Mapa final'!$AF$12="Leve"),CONCATENATE("R2C",'Mapa final'!$S$12),"")</f>
        <v/>
      </c>
      <c r="S6" s="39" t="str">
        <f>IF(AND('Mapa final'!$AD$12="Muy Alta",'Mapa final'!$AF$12="Leve"),CONCATENATE("R2C",'Mapa final'!$S$12),"")</f>
        <v/>
      </c>
      <c r="T6" s="39" t="str">
        <f>IF(AND('Mapa final'!$AD$12="Muy Alta",'Mapa final'!$AF$12="Leve"),CONCATENATE("R2C",'Mapa final'!$S$12),"")</f>
        <v/>
      </c>
      <c r="U6" s="40" t="str">
        <f>IF(AND('Mapa final'!$AD$12="Muy Alta",'Mapa final'!$AF$12="Leve"),CONCATENATE("R2C",'Mapa final'!$S$12),"")</f>
        <v/>
      </c>
      <c r="V6" s="38" t="str">
        <f>IF(AND('Mapa final'!$AD$12="Muy Alta",'Mapa final'!$AF$12="Leve"),CONCATENATE("R2C",'Mapa final'!$S$12),"")</f>
        <v/>
      </c>
      <c r="W6" s="39" t="str">
        <f>IF(AND('Mapa final'!$AD$12="Muy Alta",'Mapa final'!$AF$12="Leve"),CONCATENATE("R2C",'Mapa final'!$S$12),"")</f>
        <v/>
      </c>
      <c r="X6" s="39" t="str">
        <f>IF(AND('Mapa final'!$AD$12="Muy Alta",'Mapa final'!$AF$12="Leve"),CONCATENATE("R2C",'Mapa final'!$S$12),"")</f>
        <v/>
      </c>
      <c r="Y6" s="39" t="str">
        <f>IF(AND('Mapa final'!$AD$12="Muy Alta",'Mapa final'!$AF$12="Leve"),CONCATENATE("R2C",'Mapa final'!$S$12),"")</f>
        <v/>
      </c>
      <c r="Z6" s="39" t="str">
        <f>IF(AND('Mapa final'!$AD$12="Muy Alta",'Mapa final'!$AF$12="Leve"),CONCATENATE("R2C",'Mapa final'!$S$12),"")</f>
        <v/>
      </c>
      <c r="AA6" s="40" t="str">
        <f>IF(AND('Mapa final'!$AD$12="Muy Alta",'Mapa final'!$AF$12="Leve"),CONCATENATE("R2C",'Mapa final'!$S$12),"")</f>
        <v/>
      </c>
      <c r="AB6" s="38" t="str">
        <f>IF(AND('Mapa final'!$AD$12="Muy Alta",'Mapa final'!$AF$12="Leve"),CONCATENATE("R2C",'Mapa final'!$S$12),"")</f>
        <v/>
      </c>
      <c r="AC6" s="39" t="str">
        <f>IF(AND('Mapa final'!$AD$12="Muy Alta",'Mapa final'!$AF$12="Leve"),CONCATENATE("R2C",'Mapa final'!$S$12),"")</f>
        <v/>
      </c>
      <c r="AD6" s="39" t="str">
        <f>IF(AND('Mapa final'!$AD$12="Muy Alta",'Mapa final'!$AF$12="Leve"),CONCATENATE("R2C",'Mapa final'!$S$12),"")</f>
        <v/>
      </c>
      <c r="AE6" s="39" t="str">
        <f>IF(AND('Mapa final'!$AD$12="Muy Alta",'Mapa final'!$AF$12="Leve"),CONCATENATE("R2C",'Mapa final'!$S$12),"")</f>
        <v/>
      </c>
      <c r="AF6" s="39" t="str">
        <f>IF(AND('Mapa final'!$AD$12="Muy Alta",'Mapa final'!$AF$12="Leve"),CONCATENATE("R2C",'Mapa final'!$S$12),"")</f>
        <v/>
      </c>
      <c r="AG6" s="39" t="str">
        <f>IF(AND('Mapa final'!$AD$12="Muy Alta",'Mapa final'!$AF$12="Leve"),CONCATENATE("R2C",'Mapa final'!$S$12),"")</f>
        <v/>
      </c>
      <c r="AH6" s="41" t="str">
        <f>IF(AND('Mapa final'!$AD$12="Muy Alta",'Mapa final'!$AF$12="Catastrófico"),CONCATENATE("R2C",'Mapa final'!$S$12),"")</f>
        <v/>
      </c>
      <c r="AI6" s="42" t="str">
        <f>IF(AND('Mapa final'!$AD$12="Muy Alta",'Mapa final'!$AF$12="Catastrófico"),CONCATENATE("R2C",'Mapa final'!$S$12),"")</f>
        <v/>
      </c>
      <c r="AJ6" s="42" t="str">
        <f>IF(AND('Mapa final'!$AD$12="Muy Alta",'Mapa final'!$AF$12="Catastrófico"),CONCATENATE("R2C",'Mapa final'!$S$12),"")</f>
        <v/>
      </c>
      <c r="AK6" s="42" t="str">
        <f>IF(AND('Mapa final'!$AD$12="Muy Alta",'Mapa final'!$AF$12="Catastrófico"),CONCATENATE("R2C",'Mapa final'!$S$12),"")</f>
        <v/>
      </c>
      <c r="AL6" s="42" t="str">
        <f>IF(AND('Mapa final'!$AD$12="Muy Alta",'Mapa final'!$AF$12="Catastrófico"),CONCATENATE("R2C",'Mapa final'!$S$12),"")</f>
        <v/>
      </c>
      <c r="AM6" s="43" t="str">
        <f>IF(AND('Mapa final'!$AD$12="Muy Alta",'Mapa final'!$AF$12="Catastrófico"),CONCATENATE("R2C",'Mapa final'!$S$12),"")</f>
        <v/>
      </c>
      <c r="AN6" s="70"/>
      <c r="AO6" s="379" t="s">
        <v>78</v>
      </c>
      <c r="AP6" s="380"/>
      <c r="AQ6" s="380"/>
      <c r="AR6" s="380"/>
      <c r="AS6" s="380"/>
      <c r="AT6" s="381"/>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25">
      <c r="A7" s="70"/>
      <c r="B7" s="321"/>
      <c r="C7" s="321"/>
      <c r="D7" s="322"/>
      <c r="E7" s="362"/>
      <c r="F7" s="363"/>
      <c r="G7" s="363"/>
      <c r="H7" s="363"/>
      <c r="I7" s="363"/>
      <c r="J7" s="44" t="str">
        <f>IF(AND('Mapa final'!$AD$12="Muy Alta",'Mapa final'!$AF$12="Leve"),CONCATENATE("R2C",'Mapa final'!$S$12),"")</f>
        <v/>
      </c>
      <c r="K7" s="154" t="str">
        <f>IF(AND('Mapa final'!$AD$12="Muy Alta",'Mapa final'!$AF$12="Leve"),CONCATENATE("R2C",'Mapa final'!$S$12),"")</f>
        <v/>
      </c>
      <c r="L7" s="154" t="str">
        <f>IF(AND('Mapa final'!$AD$12="Muy Alta",'Mapa final'!$AF$12="Leve"),CONCATENATE("R2C",'Mapa final'!$S$12),"")</f>
        <v/>
      </c>
      <c r="M7" s="154" t="str">
        <f>IF(AND('Mapa final'!$AD$12="Muy Alta",'Mapa final'!$AF$12="Leve"),CONCATENATE("R2C",'Mapa final'!$S$12),"")</f>
        <v/>
      </c>
      <c r="N7" s="154" t="str">
        <f>IF(AND('Mapa final'!$AD$12="Muy Alta",'Mapa final'!$AF$12="Leve"),CONCATENATE("R2C",'Mapa final'!$S$12),"")</f>
        <v/>
      </c>
      <c r="O7" s="45" t="str">
        <f>IF(AND('Mapa final'!$AD$12="Muy Alta",'Mapa final'!$AF$12="Leve"),CONCATENATE("R2C",'Mapa final'!$S$12),"")</f>
        <v/>
      </c>
      <c r="P7" s="44" t="str">
        <f>IF(AND('Mapa final'!$AD$12="Muy Alta",'Mapa final'!$AF$12="Leve"),CONCATENATE("R2C",'Mapa final'!$S$12),"")</f>
        <v/>
      </c>
      <c r="Q7" s="154" t="str">
        <f>IF(AND('Mapa final'!$AD$12="Muy Alta",'Mapa final'!$AF$12="Leve"),CONCATENATE("R2C",'Mapa final'!$S$12),"")</f>
        <v/>
      </c>
      <c r="R7" s="154" t="str">
        <f>IF(AND('Mapa final'!$AD$12="Muy Alta",'Mapa final'!$AF$12="Leve"),CONCATENATE("R2C",'Mapa final'!$S$12),"")</f>
        <v/>
      </c>
      <c r="S7" s="154" t="str">
        <f>IF(AND('Mapa final'!$AD$12="Muy Alta",'Mapa final'!$AF$12="Leve"),CONCATENATE("R2C",'Mapa final'!$S$12),"")</f>
        <v/>
      </c>
      <c r="T7" s="154" t="str">
        <f>IF(AND('Mapa final'!$AD$12="Muy Alta",'Mapa final'!$AF$12="Leve"),CONCATENATE("R2C",'Mapa final'!$S$12),"")</f>
        <v/>
      </c>
      <c r="U7" s="45" t="str">
        <f>IF(AND('Mapa final'!$AD$12="Muy Alta",'Mapa final'!$AF$12="Leve"),CONCATENATE("R2C",'Mapa final'!$S$12),"")</f>
        <v/>
      </c>
      <c r="V7" s="44" t="str">
        <f>IF(AND('Mapa final'!$AD$12="Muy Alta",'Mapa final'!$AF$12="Leve"),CONCATENATE("R2C",'Mapa final'!$S$12),"")</f>
        <v/>
      </c>
      <c r="W7" s="154" t="str">
        <f>IF(AND('Mapa final'!$AD$12="Muy Alta",'Mapa final'!$AF$12="Leve"),CONCATENATE("R2C",'Mapa final'!$S$12),"")</f>
        <v/>
      </c>
      <c r="X7" s="154" t="str">
        <f>IF(AND('Mapa final'!$AD$12="Muy Alta",'Mapa final'!$AF$12="Leve"),CONCATENATE("R2C",'Mapa final'!$S$12),"")</f>
        <v/>
      </c>
      <c r="Y7" s="154" t="str">
        <f>IF(AND('Mapa final'!$AD$12="Muy Alta",'Mapa final'!$AF$12="Leve"),CONCATENATE("R2C",'Mapa final'!$S$12),"")</f>
        <v/>
      </c>
      <c r="Z7" s="154" t="str">
        <f>IF(AND('Mapa final'!$AD$12="Muy Alta",'Mapa final'!$AF$12="Leve"),CONCATENATE("R2C",'Mapa final'!$S$12),"")</f>
        <v/>
      </c>
      <c r="AA7" s="45" t="str">
        <f>IF(AND('Mapa final'!$AD$12="Muy Alta",'Mapa final'!$AF$12="Leve"),CONCATENATE("R2C",'Mapa final'!$S$12),"")</f>
        <v/>
      </c>
      <c r="AB7" s="44" t="str">
        <f>IF(AND('Mapa final'!$AD$12="Muy Alta",'Mapa final'!$AF$12="Leve"),CONCATENATE("R2C",'Mapa final'!$S$12),"")</f>
        <v/>
      </c>
      <c r="AC7" s="154" t="str">
        <f>IF(AND('Mapa final'!$AD$12="Muy Alta",'Mapa final'!$AF$12="Leve"),CONCATENATE("R2C",'Mapa final'!$S$12),"")</f>
        <v/>
      </c>
      <c r="AD7" s="154" t="str">
        <f>IF(AND('Mapa final'!$AD$12="Muy Alta",'Mapa final'!$AF$12="Leve"),CONCATENATE("R2C",'Mapa final'!$S$12),"")</f>
        <v/>
      </c>
      <c r="AE7" s="154" t="str">
        <f>IF(AND('Mapa final'!$AD$12="Muy Alta",'Mapa final'!$AF$12="Leve"),CONCATENATE("R2C",'Mapa final'!$S$12),"")</f>
        <v/>
      </c>
      <c r="AF7" s="154" t="str">
        <f>IF(AND('Mapa final'!$AD$12="Muy Alta",'Mapa final'!$AF$12="Leve"),CONCATENATE("R2C",'Mapa final'!$S$12),"")</f>
        <v/>
      </c>
      <c r="AG7" s="154" t="str">
        <f>IF(AND('Mapa final'!$AD$12="Muy Alta",'Mapa final'!$AF$12="Leve"),CONCATENATE("R2C",'Mapa final'!$S$12),"")</f>
        <v/>
      </c>
      <c r="AH7" s="46" t="str">
        <f>IF(AND('Mapa final'!$AD$12="Muy Alta",'Mapa final'!$AF$12="Catastrófico"),CONCATENATE("R2C",'Mapa final'!$S$12),"")</f>
        <v/>
      </c>
      <c r="AI7" s="156" t="str">
        <f>IF(AND('Mapa final'!$AD$12="Muy Alta",'Mapa final'!$AF$12="Catastrófico"),CONCATENATE("R2C",'Mapa final'!$S$12),"")</f>
        <v/>
      </c>
      <c r="AJ7" s="156" t="str">
        <f>IF(AND('Mapa final'!$AD$12="Muy Alta",'Mapa final'!$AF$12="Catastrófico"),CONCATENATE("R2C",'Mapa final'!$S$12),"")</f>
        <v/>
      </c>
      <c r="AK7" s="156" t="str">
        <f>IF(AND('Mapa final'!$AD$12="Muy Alta",'Mapa final'!$AF$12="Catastrófico"),CONCATENATE("R2C",'Mapa final'!$S$12),"")</f>
        <v/>
      </c>
      <c r="AL7" s="156" t="str">
        <f>IF(AND('Mapa final'!$AD$12="Muy Alta",'Mapa final'!$AF$12="Catastrófico"),CONCATENATE("R2C",'Mapa final'!$S$12),"")</f>
        <v/>
      </c>
      <c r="AM7" s="47" t="str">
        <f>IF(AND('Mapa final'!$AD$12="Muy Alta",'Mapa final'!$AF$12="Catastrófico"),CONCATENATE("R2C",'Mapa final'!$S$12),"")</f>
        <v/>
      </c>
      <c r="AN7" s="70"/>
      <c r="AO7" s="382"/>
      <c r="AP7" s="383"/>
      <c r="AQ7" s="383"/>
      <c r="AR7" s="383"/>
      <c r="AS7" s="383"/>
      <c r="AT7" s="384"/>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25">
      <c r="A8" s="70"/>
      <c r="B8" s="321"/>
      <c r="C8" s="321"/>
      <c r="D8" s="322"/>
      <c r="E8" s="362"/>
      <c r="F8" s="363"/>
      <c r="G8" s="363"/>
      <c r="H8" s="363"/>
      <c r="I8" s="363"/>
      <c r="J8" s="44" t="str">
        <f>IF(AND('Mapa final'!$AD$12="Muy Alta",'Mapa final'!$AF$12="Leve"),CONCATENATE("R2C",'Mapa final'!$S$12),"")</f>
        <v/>
      </c>
      <c r="K8" s="154" t="str">
        <f>IF(AND('Mapa final'!$AD$12="Muy Alta",'Mapa final'!$AF$12="Leve"),CONCATENATE("R2C",'Mapa final'!$S$12),"")</f>
        <v/>
      </c>
      <c r="L8" s="154" t="str">
        <f>IF(AND('Mapa final'!$AD$12="Muy Alta",'Mapa final'!$AF$12="Leve"),CONCATENATE("R2C",'Mapa final'!$S$12),"")</f>
        <v/>
      </c>
      <c r="M8" s="154" t="str">
        <f>IF(AND('Mapa final'!$AD$12="Muy Alta",'Mapa final'!$AF$12="Leve"),CONCATENATE("R2C",'Mapa final'!$S$12),"")</f>
        <v/>
      </c>
      <c r="N8" s="154" t="str">
        <f>IF(AND('Mapa final'!$AD$12="Muy Alta",'Mapa final'!$AF$12="Leve"),CONCATENATE("R2C",'Mapa final'!$S$12),"")</f>
        <v/>
      </c>
      <c r="O8" s="45" t="str">
        <f>IF(AND('Mapa final'!$AD$12="Muy Alta",'Mapa final'!$AF$12="Leve"),CONCATENATE("R2C",'Mapa final'!$S$12),"")</f>
        <v/>
      </c>
      <c r="P8" s="44" t="str">
        <f>IF(AND('Mapa final'!$AD$12="Muy Alta",'Mapa final'!$AF$12="Leve"),CONCATENATE("R2C",'Mapa final'!$S$12),"")</f>
        <v/>
      </c>
      <c r="Q8" s="154" t="str">
        <f>IF(AND('Mapa final'!$AD$12="Muy Alta",'Mapa final'!$AF$12="Leve"),CONCATENATE("R2C",'Mapa final'!$S$12),"")</f>
        <v/>
      </c>
      <c r="R8" s="154" t="str">
        <f>IF(AND('Mapa final'!$AD$12="Muy Alta",'Mapa final'!$AF$12="Leve"),CONCATENATE("R2C",'Mapa final'!$S$12),"")</f>
        <v/>
      </c>
      <c r="S8" s="154" t="str">
        <f>IF(AND('Mapa final'!$AD$12="Muy Alta",'Mapa final'!$AF$12="Leve"),CONCATENATE("R2C",'Mapa final'!$S$12),"")</f>
        <v/>
      </c>
      <c r="T8" s="154" t="str">
        <f>IF(AND('Mapa final'!$AD$12="Muy Alta",'Mapa final'!$AF$12="Leve"),CONCATENATE("R2C",'Mapa final'!$S$12),"")</f>
        <v/>
      </c>
      <c r="U8" s="45" t="str">
        <f>IF(AND('Mapa final'!$AD$12="Muy Alta",'Mapa final'!$AF$12="Leve"),CONCATENATE("R2C",'Mapa final'!$S$12),"")</f>
        <v/>
      </c>
      <c r="V8" s="44" t="str">
        <f>IF(AND('Mapa final'!$AD$12="Muy Alta",'Mapa final'!$AF$12="Leve"),CONCATENATE("R2C",'Mapa final'!$S$12),"")</f>
        <v/>
      </c>
      <c r="W8" s="154" t="str">
        <f>IF(AND('Mapa final'!$AD$12="Muy Alta",'Mapa final'!$AF$12="Leve"),CONCATENATE("R2C",'Mapa final'!$S$12),"")</f>
        <v/>
      </c>
      <c r="X8" s="154" t="str">
        <f>IF(AND('Mapa final'!$AD$12="Muy Alta",'Mapa final'!$AF$12="Leve"),CONCATENATE("R2C",'Mapa final'!$S$12),"")</f>
        <v/>
      </c>
      <c r="Y8" s="154" t="str">
        <f>IF(AND('Mapa final'!$AD$12="Muy Alta",'Mapa final'!$AF$12="Leve"),CONCATENATE("R2C",'Mapa final'!$S$12),"")</f>
        <v/>
      </c>
      <c r="Z8" s="154" t="str">
        <f>IF(AND('Mapa final'!$AD$12="Muy Alta",'Mapa final'!$AF$12="Leve"),CONCATENATE("R2C",'Mapa final'!$S$12),"")</f>
        <v/>
      </c>
      <c r="AA8" s="45" t="str">
        <f>IF(AND('Mapa final'!$AD$12="Muy Alta",'Mapa final'!$AF$12="Leve"),CONCATENATE("R2C",'Mapa final'!$S$12),"")</f>
        <v/>
      </c>
      <c r="AB8" s="44" t="str">
        <f>IF(AND('Mapa final'!$AD$12="Muy Alta",'Mapa final'!$AF$12="Leve"),CONCATENATE("R2C",'Mapa final'!$S$12),"")</f>
        <v/>
      </c>
      <c r="AC8" s="154" t="str">
        <f>IF(AND('Mapa final'!$AD$12="Muy Alta",'Mapa final'!$AF$12="Leve"),CONCATENATE("R2C",'Mapa final'!$S$12),"")</f>
        <v/>
      </c>
      <c r="AD8" s="154" t="str">
        <f>IF(AND('Mapa final'!$AD$12="Muy Alta",'Mapa final'!$AF$12="Leve"),CONCATENATE("R2C",'Mapa final'!$S$12),"")</f>
        <v/>
      </c>
      <c r="AE8" s="154" t="str">
        <f>IF(AND('Mapa final'!$AD$12="Muy Alta",'Mapa final'!$AF$12="Leve"),CONCATENATE("R2C",'Mapa final'!$S$12),"")</f>
        <v/>
      </c>
      <c r="AF8" s="154" t="str">
        <f>IF(AND('Mapa final'!$AD$12="Muy Alta",'Mapa final'!$AF$12="Leve"),CONCATENATE("R2C",'Mapa final'!$S$12),"")</f>
        <v/>
      </c>
      <c r="AG8" s="154" t="str">
        <f>IF(AND('Mapa final'!$AD$12="Muy Alta",'Mapa final'!$AF$12="Leve"),CONCATENATE("R2C",'Mapa final'!$S$12),"")</f>
        <v/>
      </c>
      <c r="AH8" s="46" t="str">
        <f>IF(AND('Mapa final'!$AD$12="Muy Alta",'Mapa final'!$AF$12="Catastrófico"),CONCATENATE("R2C",'Mapa final'!$S$12),"")</f>
        <v/>
      </c>
      <c r="AI8" s="156" t="str">
        <f>IF(AND('Mapa final'!$AD$12="Muy Alta",'Mapa final'!$AF$12="Catastrófico"),CONCATENATE("R2C",'Mapa final'!$S$12),"")</f>
        <v/>
      </c>
      <c r="AJ8" s="156" t="str">
        <f>IF(AND('Mapa final'!$AD$12="Muy Alta",'Mapa final'!$AF$12="Catastrófico"),CONCATENATE("R2C",'Mapa final'!$S$12),"")</f>
        <v/>
      </c>
      <c r="AK8" s="156" t="str">
        <f>IF(AND('Mapa final'!$AD$12="Muy Alta",'Mapa final'!$AF$12="Catastrófico"),CONCATENATE("R2C",'Mapa final'!$S$12),"")</f>
        <v/>
      </c>
      <c r="AL8" s="156" t="str">
        <f>IF(AND('Mapa final'!$AD$12="Muy Alta",'Mapa final'!$AF$12="Catastrófico"),CONCATENATE("R2C",'Mapa final'!$S$12),"")</f>
        <v/>
      </c>
      <c r="AM8" s="47" t="str">
        <f>IF(AND('Mapa final'!$AD$12="Muy Alta",'Mapa final'!$AF$12="Catastrófico"),CONCATENATE("R2C",'Mapa final'!$S$12),"")</f>
        <v/>
      </c>
      <c r="AN8" s="70"/>
      <c r="AO8" s="382"/>
      <c r="AP8" s="383"/>
      <c r="AQ8" s="383"/>
      <c r="AR8" s="383"/>
      <c r="AS8" s="383"/>
      <c r="AT8" s="384"/>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25">
      <c r="A9" s="70"/>
      <c r="B9" s="321"/>
      <c r="C9" s="321"/>
      <c r="D9" s="322"/>
      <c r="E9" s="362"/>
      <c r="F9" s="363"/>
      <c r="G9" s="363"/>
      <c r="H9" s="363"/>
      <c r="I9" s="363"/>
      <c r="J9" s="44" t="str">
        <f>IF(AND('Mapa final'!$AD$12="Muy Alta",'Mapa final'!$AF$12="Leve"),CONCATENATE("R2C",'Mapa final'!$S$12),"")</f>
        <v/>
      </c>
      <c r="K9" s="154" t="str">
        <f>IF(AND('Mapa final'!$AD$12="Muy Alta",'Mapa final'!$AF$12="Leve"),CONCATENATE("R2C",'Mapa final'!$S$12),"")</f>
        <v/>
      </c>
      <c r="L9" s="154" t="str">
        <f>IF(AND('Mapa final'!$AD$12="Muy Alta",'Mapa final'!$AF$12="Leve"),CONCATENATE("R2C",'Mapa final'!$S$12),"")</f>
        <v/>
      </c>
      <c r="M9" s="154" t="str">
        <f>IF(AND('Mapa final'!$AD$12="Muy Alta",'Mapa final'!$AF$12="Leve"),CONCATENATE("R2C",'Mapa final'!$S$12),"")</f>
        <v/>
      </c>
      <c r="N9" s="154" t="str">
        <f>IF(AND('Mapa final'!$AD$12="Muy Alta",'Mapa final'!$AF$12="Leve"),CONCATENATE("R2C",'Mapa final'!$S$12),"")</f>
        <v/>
      </c>
      <c r="O9" s="45" t="str">
        <f>IF(AND('Mapa final'!$AD$12="Muy Alta",'Mapa final'!$AF$12="Leve"),CONCATENATE("R2C",'Mapa final'!$S$12),"")</f>
        <v/>
      </c>
      <c r="P9" s="44" t="str">
        <f>IF(AND('Mapa final'!$AD$12="Muy Alta",'Mapa final'!$AF$12="Leve"),CONCATENATE("R2C",'Mapa final'!$S$12),"")</f>
        <v/>
      </c>
      <c r="Q9" s="154" t="str">
        <f>IF(AND('Mapa final'!$AD$12="Muy Alta",'Mapa final'!$AF$12="Leve"),CONCATENATE("R2C",'Mapa final'!$S$12),"")</f>
        <v/>
      </c>
      <c r="R9" s="154" t="str">
        <f>IF(AND('Mapa final'!$AD$12="Muy Alta",'Mapa final'!$AF$12="Leve"),CONCATENATE("R2C",'Mapa final'!$S$12),"")</f>
        <v/>
      </c>
      <c r="S9" s="154" t="str">
        <f>IF(AND('Mapa final'!$AD$12="Muy Alta",'Mapa final'!$AF$12="Leve"),CONCATENATE("R2C",'Mapa final'!$S$12),"")</f>
        <v/>
      </c>
      <c r="T9" s="154" t="str">
        <f>IF(AND('Mapa final'!$AD$12="Muy Alta",'Mapa final'!$AF$12="Leve"),CONCATENATE("R2C",'Mapa final'!$S$12),"")</f>
        <v/>
      </c>
      <c r="U9" s="45" t="str">
        <f>IF(AND('Mapa final'!$AD$12="Muy Alta",'Mapa final'!$AF$12="Leve"),CONCATENATE("R2C",'Mapa final'!$S$12),"")</f>
        <v/>
      </c>
      <c r="V9" s="44" t="str">
        <f>IF(AND('Mapa final'!$AD$12="Muy Alta",'Mapa final'!$AF$12="Leve"),CONCATENATE("R2C",'Mapa final'!$S$12),"")</f>
        <v/>
      </c>
      <c r="W9" s="154" t="str">
        <f>IF(AND('Mapa final'!$AD$12="Muy Alta",'Mapa final'!$AF$12="Leve"),CONCATENATE("R2C",'Mapa final'!$S$12),"")</f>
        <v/>
      </c>
      <c r="X9" s="154" t="str">
        <f>IF(AND('Mapa final'!$AD$12="Muy Alta",'Mapa final'!$AF$12="Leve"),CONCATENATE("R2C",'Mapa final'!$S$12),"")</f>
        <v/>
      </c>
      <c r="Y9" s="154" t="str">
        <f>IF(AND('Mapa final'!$AD$12="Muy Alta",'Mapa final'!$AF$12="Leve"),CONCATENATE("R2C",'Mapa final'!$S$12),"")</f>
        <v/>
      </c>
      <c r="Z9" s="154" t="str">
        <f>IF(AND('Mapa final'!$AD$12="Muy Alta",'Mapa final'!$AF$12="Leve"),CONCATENATE("R2C",'Mapa final'!$S$12),"")</f>
        <v/>
      </c>
      <c r="AA9" s="45" t="str">
        <f>IF(AND('Mapa final'!$AD$12="Muy Alta",'Mapa final'!$AF$12="Leve"),CONCATENATE("R2C",'Mapa final'!$S$12),"")</f>
        <v/>
      </c>
      <c r="AB9" s="44" t="str">
        <f>IF(AND('Mapa final'!$AD$12="Muy Alta",'Mapa final'!$AF$12="Leve"),CONCATENATE("R2C",'Mapa final'!$S$12),"")</f>
        <v/>
      </c>
      <c r="AC9" s="154" t="str">
        <f>IF(AND('Mapa final'!$AD$12="Muy Alta",'Mapa final'!$AF$12="Leve"),CONCATENATE("R2C",'Mapa final'!$S$12),"")</f>
        <v/>
      </c>
      <c r="AD9" s="154" t="str">
        <f>IF(AND('Mapa final'!$AD$12="Muy Alta",'Mapa final'!$AF$12="Leve"),CONCATENATE("R2C",'Mapa final'!$S$12),"")</f>
        <v/>
      </c>
      <c r="AE9" s="154" t="str">
        <f>IF(AND('Mapa final'!$AD$12="Muy Alta",'Mapa final'!$AF$12="Leve"),CONCATENATE("R2C",'Mapa final'!$S$12),"")</f>
        <v/>
      </c>
      <c r="AF9" s="154" t="str">
        <f>IF(AND('Mapa final'!$AD$12="Muy Alta",'Mapa final'!$AF$12="Leve"),CONCATENATE("R2C",'Mapa final'!$S$12),"")</f>
        <v/>
      </c>
      <c r="AG9" s="154" t="str">
        <f>IF(AND('Mapa final'!$AD$12="Muy Alta",'Mapa final'!$AF$12="Leve"),CONCATENATE("R2C",'Mapa final'!$S$12),"")</f>
        <v/>
      </c>
      <c r="AH9" s="46" t="str">
        <f>IF(AND('Mapa final'!$AD$12="Muy Alta",'Mapa final'!$AF$12="Catastrófico"),CONCATENATE("R2C",'Mapa final'!$S$12),"")</f>
        <v/>
      </c>
      <c r="AI9" s="156" t="str">
        <f>IF(AND('Mapa final'!$AD$12="Muy Alta",'Mapa final'!$AF$12="Catastrófico"),CONCATENATE("R2C",'Mapa final'!$S$12),"")</f>
        <v/>
      </c>
      <c r="AJ9" s="156" t="str">
        <f>IF(AND('Mapa final'!$AD$12="Muy Alta",'Mapa final'!$AF$12="Catastrófico"),CONCATENATE("R2C",'Mapa final'!$S$12),"")</f>
        <v/>
      </c>
      <c r="AK9" s="156" t="str">
        <f>IF(AND('Mapa final'!$AD$12="Muy Alta",'Mapa final'!$AF$12="Catastrófico"),CONCATENATE("R2C",'Mapa final'!$S$12),"")</f>
        <v/>
      </c>
      <c r="AL9" s="156" t="str">
        <f>IF(AND('Mapa final'!$AD$12="Muy Alta",'Mapa final'!$AF$12="Catastrófico"),CONCATENATE("R2C",'Mapa final'!$S$12),"")</f>
        <v/>
      </c>
      <c r="AM9" s="47" t="str">
        <f>IF(AND('Mapa final'!$AD$12="Muy Alta",'Mapa final'!$AF$12="Catastrófico"),CONCATENATE("R2C",'Mapa final'!$S$12),"")</f>
        <v/>
      </c>
      <c r="AN9" s="70"/>
      <c r="AO9" s="382"/>
      <c r="AP9" s="383"/>
      <c r="AQ9" s="383"/>
      <c r="AR9" s="383"/>
      <c r="AS9" s="383"/>
      <c r="AT9" s="384"/>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25">
      <c r="A10" s="70"/>
      <c r="B10" s="321"/>
      <c r="C10" s="321"/>
      <c r="D10" s="322"/>
      <c r="E10" s="362"/>
      <c r="F10" s="363"/>
      <c r="G10" s="363"/>
      <c r="H10" s="363"/>
      <c r="I10" s="363"/>
      <c r="J10" s="44" t="str">
        <f>IF(AND('Mapa final'!$AD$12="Muy Alta",'Mapa final'!$AF$12="Leve"),CONCATENATE("R2C",'Mapa final'!$S$12),"")</f>
        <v/>
      </c>
      <c r="K10" s="154" t="str">
        <f>IF(AND('Mapa final'!$AD$12="Muy Alta",'Mapa final'!$AF$12="Leve"),CONCATENATE("R2C",'Mapa final'!$S$12),"")</f>
        <v/>
      </c>
      <c r="L10" s="154" t="str">
        <f>IF(AND('Mapa final'!$AD$12="Muy Alta",'Mapa final'!$AF$12="Leve"),CONCATENATE("R2C",'Mapa final'!$S$12),"")</f>
        <v/>
      </c>
      <c r="M10" s="154" t="str">
        <f>IF(AND('Mapa final'!$AD$12="Muy Alta",'Mapa final'!$AF$12="Leve"),CONCATENATE("R2C",'Mapa final'!$S$12),"")</f>
        <v/>
      </c>
      <c r="N10" s="154" t="str">
        <f>IF(AND('Mapa final'!$AD$12="Muy Alta",'Mapa final'!$AF$12="Leve"),CONCATENATE("R2C",'Mapa final'!$S$12),"")</f>
        <v/>
      </c>
      <c r="O10" s="45" t="str">
        <f>IF(AND('Mapa final'!$AD$12="Muy Alta",'Mapa final'!$AF$12="Leve"),CONCATENATE("R2C",'Mapa final'!$S$12),"")</f>
        <v/>
      </c>
      <c r="P10" s="44" t="str">
        <f>IF(AND('Mapa final'!$AD$12="Muy Alta",'Mapa final'!$AF$12="Leve"),CONCATENATE("R2C",'Mapa final'!$S$12),"")</f>
        <v/>
      </c>
      <c r="Q10" s="154" t="str">
        <f>IF(AND('Mapa final'!$AD$12="Muy Alta",'Mapa final'!$AF$12="Leve"),CONCATENATE("R2C",'Mapa final'!$S$12),"")</f>
        <v/>
      </c>
      <c r="R10" s="154" t="str">
        <f>IF(AND('Mapa final'!$AD$12="Muy Alta",'Mapa final'!$AF$12="Leve"),CONCATENATE("R2C",'Mapa final'!$S$12),"")</f>
        <v/>
      </c>
      <c r="S10" s="154" t="str">
        <f>IF(AND('Mapa final'!$AD$12="Muy Alta",'Mapa final'!$AF$12="Leve"),CONCATENATE("R2C",'Mapa final'!$S$12),"")</f>
        <v/>
      </c>
      <c r="T10" s="154" t="str">
        <f>IF(AND('Mapa final'!$AD$12="Muy Alta",'Mapa final'!$AF$12="Leve"),CONCATENATE("R2C",'Mapa final'!$S$12),"")</f>
        <v/>
      </c>
      <c r="U10" s="45" t="str">
        <f>IF(AND('Mapa final'!$AD$12="Muy Alta",'Mapa final'!$AF$12="Leve"),CONCATENATE("R2C",'Mapa final'!$S$12),"")</f>
        <v/>
      </c>
      <c r="V10" s="44" t="str">
        <f>IF(AND('Mapa final'!$AD$12="Muy Alta",'Mapa final'!$AF$12="Leve"),CONCATENATE("R2C",'Mapa final'!$S$12),"")</f>
        <v/>
      </c>
      <c r="W10" s="154" t="str">
        <f>IF(AND('Mapa final'!$AD$12="Muy Alta",'Mapa final'!$AF$12="Leve"),CONCATENATE("R2C",'Mapa final'!$S$12),"")</f>
        <v/>
      </c>
      <c r="X10" s="154" t="str">
        <f>IF(AND('Mapa final'!$AD$12="Muy Alta",'Mapa final'!$AF$12="Leve"),CONCATENATE("R2C",'Mapa final'!$S$12),"")</f>
        <v/>
      </c>
      <c r="Y10" s="154" t="str">
        <f>IF(AND('Mapa final'!$AD$12="Muy Alta",'Mapa final'!$AF$12="Leve"),CONCATENATE("R2C",'Mapa final'!$S$12),"")</f>
        <v/>
      </c>
      <c r="Z10" s="154" t="str">
        <f>IF(AND('Mapa final'!$AD$12="Muy Alta",'Mapa final'!$AF$12="Leve"),CONCATENATE("R2C",'Mapa final'!$S$12),"")</f>
        <v/>
      </c>
      <c r="AA10" s="45" t="str">
        <f>IF(AND('Mapa final'!$AD$12="Muy Alta",'Mapa final'!$AF$12="Leve"),CONCATENATE("R2C",'Mapa final'!$S$12),"")</f>
        <v/>
      </c>
      <c r="AB10" s="44" t="str">
        <f>IF(AND('Mapa final'!$AD$12="Muy Alta",'Mapa final'!$AF$12="Leve"),CONCATENATE("R2C",'Mapa final'!$S$12),"")</f>
        <v/>
      </c>
      <c r="AC10" s="154" t="str">
        <f>IF(AND('Mapa final'!$AD$12="Muy Alta",'Mapa final'!$AF$12="Leve"),CONCATENATE("R2C",'Mapa final'!$S$12),"")</f>
        <v/>
      </c>
      <c r="AD10" s="154" t="str">
        <f>IF(AND('Mapa final'!$AD$12="Muy Alta",'Mapa final'!$AF$12="Leve"),CONCATENATE("R2C",'Mapa final'!$S$12),"")</f>
        <v/>
      </c>
      <c r="AE10" s="154" t="str">
        <f>IF(AND('Mapa final'!$AD$12="Muy Alta",'Mapa final'!$AF$12="Leve"),CONCATENATE("R2C",'Mapa final'!$S$12),"")</f>
        <v/>
      </c>
      <c r="AF10" s="154" t="str">
        <f>IF(AND('Mapa final'!$AD$12="Muy Alta",'Mapa final'!$AF$12="Leve"),CONCATENATE("R2C",'Mapa final'!$S$12),"")</f>
        <v/>
      </c>
      <c r="AG10" s="154" t="str">
        <f>IF(AND('Mapa final'!$AD$12="Muy Alta",'Mapa final'!$AF$12="Leve"),CONCATENATE("R2C",'Mapa final'!$S$12),"")</f>
        <v/>
      </c>
      <c r="AH10" s="46" t="str">
        <f>IF(AND('Mapa final'!$AD$12="Muy Alta",'Mapa final'!$AF$12="Catastrófico"),CONCATENATE("R2C",'Mapa final'!$S$12),"")</f>
        <v/>
      </c>
      <c r="AI10" s="156" t="str">
        <f>IF(AND('Mapa final'!$AD$12="Muy Alta",'Mapa final'!$AF$12="Catastrófico"),CONCATENATE("R2C",'Mapa final'!$S$12),"")</f>
        <v/>
      </c>
      <c r="AJ10" s="156" t="str">
        <f>IF(AND('Mapa final'!$AD$12="Muy Alta",'Mapa final'!$AF$12="Catastrófico"),CONCATENATE("R2C",'Mapa final'!$S$12),"")</f>
        <v/>
      </c>
      <c r="AK10" s="156" t="str">
        <f>IF(AND('Mapa final'!$AD$12="Muy Alta",'Mapa final'!$AF$12="Catastrófico"),CONCATENATE("R2C",'Mapa final'!$S$12),"")</f>
        <v/>
      </c>
      <c r="AL10" s="156" t="str">
        <f>IF(AND('Mapa final'!$AD$12="Muy Alta",'Mapa final'!$AF$12="Catastrófico"),CONCATENATE("R2C",'Mapa final'!$S$12),"")</f>
        <v/>
      </c>
      <c r="AM10" s="47" t="str">
        <f>IF(AND('Mapa final'!$AD$12="Muy Alta",'Mapa final'!$AF$12="Catastrófico"),CONCATENATE("R2C",'Mapa final'!$S$12),"")</f>
        <v/>
      </c>
      <c r="AN10" s="70"/>
      <c r="AO10" s="382"/>
      <c r="AP10" s="383"/>
      <c r="AQ10" s="383"/>
      <c r="AR10" s="383"/>
      <c r="AS10" s="383"/>
      <c r="AT10" s="384"/>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25">
      <c r="A11" s="70"/>
      <c r="B11" s="321"/>
      <c r="C11" s="321"/>
      <c r="D11" s="322"/>
      <c r="E11" s="362"/>
      <c r="F11" s="363"/>
      <c r="G11" s="363"/>
      <c r="H11" s="363"/>
      <c r="I11" s="363"/>
      <c r="J11" s="44" t="str">
        <f>IF(AND('Mapa final'!$AD$12="Muy Alta",'Mapa final'!$AF$12="Leve"),CONCATENATE("R2C",'Mapa final'!$S$12),"")</f>
        <v/>
      </c>
      <c r="K11" s="154" t="str">
        <f>IF(AND('Mapa final'!$AD$12="Muy Alta",'Mapa final'!$AF$12="Leve"),CONCATENATE("R2C",'Mapa final'!$S$12),"")</f>
        <v/>
      </c>
      <c r="L11" s="154" t="str">
        <f>IF(AND('Mapa final'!$AD$12="Muy Alta",'Mapa final'!$AF$12="Leve"),CONCATENATE("R2C",'Mapa final'!$S$12),"")</f>
        <v/>
      </c>
      <c r="M11" s="154" t="str">
        <f>IF(AND('Mapa final'!$AD$12="Muy Alta",'Mapa final'!$AF$12="Leve"),CONCATENATE("R2C",'Mapa final'!$S$12),"")</f>
        <v/>
      </c>
      <c r="N11" s="154" t="str">
        <f>IF(AND('Mapa final'!$AD$12="Muy Alta",'Mapa final'!$AF$12="Leve"),CONCATENATE("R2C",'Mapa final'!$S$12),"")</f>
        <v/>
      </c>
      <c r="O11" s="45" t="str">
        <f>IF(AND('Mapa final'!$AD$12="Muy Alta",'Mapa final'!$AF$12="Leve"),CONCATENATE("R2C",'Mapa final'!$S$12),"")</f>
        <v/>
      </c>
      <c r="P11" s="44" t="str">
        <f>IF(AND('Mapa final'!$AD$12="Muy Alta",'Mapa final'!$AF$12="Leve"),CONCATENATE("R2C",'Mapa final'!$S$12),"")</f>
        <v/>
      </c>
      <c r="Q11" s="154" t="str">
        <f>IF(AND('Mapa final'!$AD$12="Muy Alta",'Mapa final'!$AF$12="Leve"),CONCATENATE("R2C",'Mapa final'!$S$12),"")</f>
        <v/>
      </c>
      <c r="R11" s="154" t="str">
        <f>IF(AND('Mapa final'!$AD$12="Muy Alta",'Mapa final'!$AF$12="Leve"),CONCATENATE("R2C",'Mapa final'!$S$12),"")</f>
        <v/>
      </c>
      <c r="S11" s="154" t="str">
        <f>IF(AND('Mapa final'!$AD$12="Muy Alta",'Mapa final'!$AF$12="Leve"),CONCATENATE("R2C",'Mapa final'!$S$12),"")</f>
        <v/>
      </c>
      <c r="T11" s="154" t="str">
        <f>IF(AND('Mapa final'!$AD$12="Muy Alta",'Mapa final'!$AF$12="Leve"),CONCATENATE("R2C",'Mapa final'!$S$12),"")</f>
        <v/>
      </c>
      <c r="U11" s="45" t="str">
        <f>IF(AND('Mapa final'!$AD$12="Muy Alta",'Mapa final'!$AF$12="Leve"),CONCATENATE("R2C",'Mapa final'!$S$12),"")</f>
        <v/>
      </c>
      <c r="V11" s="44" t="str">
        <f>IF(AND('Mapa final'!$AD$12="Muy Alta",'Mapa final'!$AF$12="Leve"),CONCATENATE("R2C",'Mapa final'!$S$12),"")</f>
        <v/>
      </c>
      <c r="W11" s="154" t="str">
        <f>IF(AND('Mapa final'!$AD$12="Muy Alta",'Mapa final'!$AF$12="Leve"),CONCATENATE("R2C",'Mapa final'!$S$12),"")</f>
        <v/>
      </c>
      <c r="X11" s="154" t="str">
        <f>IF(AND('Mapa final'!$AD$12="Muy Alta",'Mapa final'!$AF$12="Leve"),CONCATENATE("R2C",'Mapa final'!$S$12),"")</f>
        <v/>
      </c>
      <c r="Y11" s="154" t="str">
        <f>IF(AND('Mapa final'!$AD$12="Muy Alta",'Mapa final'!$AF$12="Leve"),CONCATENATE("R2C",'Mapa final'!$S$12),"")</f>
        <v/>
      </c>
      <c r="Z11" s="154" t="str">
        <f>IF(AND('Mapa final'!$AD$12="Muy Alta",'Mapa final'!$AF$12="Leve"),CONCATENATE("R2C",'Mapa final'!$S$12),"")</f>
        <v/>
      </c>
      <c r="AA11" s="45" t="str">
        <f>IF(AND('Mapa final'!$AD$12="Muy Alta",'Mapa final'!$AF$12="Leve"),CONCATENATE("R2C",'Mapa final'!$S$12),"")</f>
        <v/>
      </c>
      <c r="AB11" s="44" t="str">
        <f>IF(AND('Mapa final'!$AD$12="Muy Alta",'Mapa final'!$AF$12="Leve"),CONCATENATE("R2C",'Mapa final'!$S$12),"")</f>
        <v/>
      </c>
      <c r="AC11" s="154" t="str">
        <f>IF(AND('Mapa final'!$AD$12="Muy Alta",'Mapa final'!$AF$12="Leve"),CONCATENATE("R2C",'Mapa final'!$S$12),"")</f>
        <v/>
      </c>
      <c r="AD11" s="154" t="str">
        <f>IF(AND('Mapa final'!$AD$12="Muy Alta",'Mapa final'!$AF$12="Leve"),CONCATENATE("R2C",'Mapa final'!$S$12),"")</f>
        <v/>
      </c>
      <c r="AE11" s="154" t="str">
        <f>IF(AND('Mapa final'!$AD$12="Muy Alta",'Mapa final'!$AF$12="Leve"),CONCATENATE("R2C",'Mapa final'!$S$12),"")</f>
        <v/>
      </c>
      <c r="AF11" s="154" t="str">
        <f>IF(AND('Mapa final'!$AD$12="Muy Alta",'Mapa final'!$AF$12="Leve"),CONCATENATE("R2C",'Mapa final'!$S$12),"")</f>
        <v/>
      </c>
      <c r="AG11" s="154" t="str">
        <f>IF(AND('Mapa final'!$AD$12="Muy Alta",'Mapa final'!$AF$12="Leve"),CONCATENATE("R2C",'Mapa final'!$S$12),"")</f>
        <v/>
      </c>
      <c r="AH11" s="46" t="str">
        <f>IF(AND('Mapa final'!$AD$12="Muy Alta",'Mapa final'!$AF$12="Catastrófico"),CONCATENATE("R2C",'Mapa final'!$S$12),"")</f>
        <v/>
      </c>
      <c r="AI11" s="156" t="str">
        <f>IF(AND('Mapa final'!$AD$12="Muy Alta",'Mapa final'!$AF$12="Catastrófico"),CONCATENATE("R2C",'Mapa final'!$S$12),"")</f>
        <v/>
      </c>
      <c r="AJ11" s="156" t="str">
        <f>IF(AND('Mapa final'!$AD$12="Muy Alta",'Mapa final'!$AF$12="Catastrófico"),CONCATENATE("R2C",'Mapa final'!$S$12),"")</f>
        <v/>
      </c>
      <c r="AK11" s="156" t="str">
        <f>IF(AND('Mapa final'!$AD$12="Muy Alta",'Mapa final'!$AF$12="Catastrófico"),CONCATENATE("R2C",'Mapa final'!$S$12),"")</f>
        <v/>
      </c>
      <c r="AL11" s="156" t="str">
        <f>IF(AND('Mapa final'!$AD$12="Muy Alta",'Mapa final'!$AF$12="Catastrófico"),CONCATENATE("R2C",'Mapa final'!$S$12),"")</f>
        <v/>
      </c>
      <c r="AM11" s="47" t="str">
        <f>IF(AND('Mapa final'!$AD$12="Muy Alta",'Mapa final'!$AF$12="Catastrófico"),CONCATENATE("R2C",'Mapa final'!$S$12),"")</f>
        <v/>
      </c>
      <c r="AN11" s="70"/>
      <c r="AO11" s="382"/>
      <c r="AP11" s="383"/>
      <c r="AQ11" s="383"/>
      <c r="AR11" s="383"/>
      <c r="AS11" s="383"/>
      <c r="AT11" s="384"/>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25">
      <c r="A12" s="70"/>
      <c r="B12" s="321"/>
      <c r="C12" s="321"/>
      <c r="D12" s="322"/>
      <c r="E12" s="362"/>
      <c r="F12" s="363"/>
      <c r="G12" s="363"/>
      <c r="H12" s="363"/>
      <c r="I12" s="363"/>
      <c r="J12" s="44" t="str">
        <f>IF(AND('Mapa final'!$AD$12="Muy Alta",'Mapa final'!$AF$12="Leve"),CONCATENATE("R2C",'Mapa final'!$S$12),"")</f>
        <v/>
      </c>
      <c r="K12" s="154" t="str">
        <f>IF(AND('Mapa final'!$AD$12="Muy Alta",'Mapa final'!$AF$12="Leve"),CONCATENATE("R2C",'Mapa final'!$S$12),"")</f>
        <v/>
      </c>
      <c r="L12" s="154" t="str">
        <f>IF(AND('Mapa final'!$AD$12="Muy Alta",'Mapa final'!$AF$12="Leve"),CONCATENATE("R2C",'Mapa final'!$S$12),"")</f>
        <v/>
      </c>
      <c r="M12" s="154" t="str">
        <f>IF(AND('Mapa final'!$AD$12="Muy Alta",'Mapa final'!$AF$12="Leve"),CONCATENATE("R2C",'Mapa final'!$S$12),"")</f>
        <v/>
      </c>
      <c r="N12" s="154" t="str">
        <f>IF(AND('Mapa final'!$AD$12="Muy Alta",'Mapa final'!$AF$12="Leve"),CONCATENATE("R2C",'Mapa final'!$S$12),"")</f>
        <v/>
      </c>
      <c r="O12" s="45" t="str">
        <f>IF(AND('Mapa final'!$AD$12="Muy Alta",'Mapa final'!$AF$12="Leve"),CONCATENATE("R2C",'Mapa final'!$S$12),"")</f>
        <v/>
      </c>
      <c r="P12" s="44" t="str">
        <f>IF(AND('Mapa final'!$AD$12="Muy Alta",'Mapa final'!$AF$12="Leve"),CONCATENATE("R2C",'Mapa final'!$S$12),"")</f>
        <v/>
      </c>
      <c r="Q12" s="154" t="str">
        <f>IF(AND('Mapa final'!$AD$12="Muy Alta",'Mapa final'!$AF$12="Leve"),CONCATENATE("R2C",'Mapa final'!$S$12),"")</f>
        <v/>
      </c>
      <c r="R12" s="154" t="str">
        <f>IF(AND('Mapa final'!$AD$12="Muy Alta",'Mapa final'!$AF$12="Leve"),CONCATENATE("R2C",'Mapa final'!$S$12),"")</f>
        <v/>
      </c>
      <c r="S12" s="154" t="str">
        <f>IF(AND('Mapa final'!$AD$12="Muy Alta",'Mapa final'!$AF$12="Leve"),CONCATENATE("R2C",'Mapa final'!$S$12),"")</f>
        <v/>
      </c>
      <c r="T12" s="154" t="str">
        <f>IF(AND('Mapa final'!$AD$12="Muy Alta",'Mapa final'!$AF$12="Leve"),CONCATENATE("R2C",'Mapa final'!$S$12),"")</f>
        <v/>
      </c>
      <c r="U12" s="45" t="str">
        <f>IF(AND('Mapa final'!$AD$12="Muy Alta",'Mapa final'!$AF$12="Leve"),CONCATENATE("R2C",'Mapa final'!$S$12),"")</f>
        <v/>
      </c>
      <c r="V12" s="44" t="str">
        <f>IF(AND('Mapa final'!$AD$12="Muy Alta",'Mapa final'!$AF$12="Leve"),CONCATENATE("R2C",'Mapa final'!$S$12),"")</f>
        <v/>
      </c>
      <c r="W12" s="154" t="str">
        <f>IF(AND('Mapa final'!$AD$12="Muy Alta",'Mapa final'!$AF$12="Leve"),CONCATENATE("R2C",'Mapa final'!$S$12),"")</f>
        <v/>
      </c>
      <c r="X12" s="154" t="str">
        <f>IF(AND('Mapa final'!$AD$12="Muy Alta",'Mapa final'!$AF$12="Leve"),CONCATENATE("R2C",'Mapa final'!$S$12),"")</f>
        <v/>
      </c>
      <c r="Y12" s="154" t="str">
        <f>IF(AND('Mapa final'!$AD$12="Muy Alta",'Mapa final'!$AF$12="Leve"),CONCATENATE("R2C",'Mapa final'!$S$12),"")</f>
        <v/>
      </c>
      <c r="Z12" s="154" t="str">
        <f>IF(AND('Mapa final'!$AD$12="Muy Alta",'Mapa final'!$AF$12="Leve"),CONCATENATE("R2C",'Mapa final'!$S$12),"")</f>
        <v/>
      </c>
      <c r="AA12" s="45" t="str">
        <f>IF(AND('Mapa final'!$AD$12="Muy Alta",'Mapa final'!$AF$12="Leve"),CONCATENATE("R2C",'Mapa final'!$S$12),"")</f>
        <v/>
      </c>
      <c r="AB12" s="44" t="str">
        <f>IF(AND('Mapa final'!$AD$12="Muy Alta",'Mapa final'!$AF$12="Leve"),CONCATENATE("R2C",'Mapa final'!$S$12),"")</f>
        <v/>
      </c>
      <c r="AC12" s="154" t="str">
        <f>IF(AND('Mapa final'!$AD$12="Muy Alta",'Mapa final'!$AF$12="Leve"),CONCATENATE("R2C",'Mapa final'!$S$12),"")</f>
        <v/>
      </c>
      <c r="AD12" s="154" t="str">
        <f>IF(AND('Mapa final'!$AD$12="Muy Alta",'Mapa final'!$AF$12="Leve"),CONCATENATE("R2C",'Mapa final'!$S$12),"")</f>
        <v/>
      </c>
      <c r="AE12" s="154" t="str">
        <f>IF(AND('Mapa final'!$AD$12="Muy Alta",'Mapa final'!$AF$12="Leve"),CONCATENATE("R2C",'Mapa final'!$S$12),"")</f>
        <v/>
      </c>
      <c r="AF12" s="154" t="str">
        <f>IF(AND('Mapa final'!$AD$12="Muy Alta",'Mapa final'!$AF$12="Leve"),CONCATENATE("R2C",'Mapa final'!$S$12),"")</f>
        <v/>
      </c>
      <c r="AG12" s="154" t="str">
        <f>IF(AND('Mapa final'!$AD$12="Muy Alta",'Mapa final'!$AF$12="Leve"),CONCATENATE("R2C",'Mapa final'!$S$12),"")</f>
        <v/>
      </c>
      <c r="AH12" s="46" t="str">
        <f>IF(AND('Mapa final'!$AD$12="Muy Alta",'Mapa final'!$AF$12="Catastrófico"),CONCATENATE("R2C",'Mapa final'!$S$12),"")</f>
        <v/>
      </c>
      <c r="AI12" s="156" t="str">
        <f>IF(AND('Mapa final'!$AD$12="Muy Alta",'Mapa final'!$AF$12="Catastrófico"),CONCATENATE("R2C",'Mapa final'!$S$12),"")</f>
        <v/>
      </c>
      <c r="AJ12" s="156" t="str">
        <f>IF(AND('Mapa final'!$AD$12="Muy Alta",'Mapa final'!$AF$12="Catastrófico"),CONCATENATE("R2C",'Mapa final'!$S$12),"")</f>
        <v/>
      </c>
      <c r="AK12" s="156" t="str">
        <f>IF(AND('Mapa final'!$AD$12="Muy Alta",'Mapa final'!$AF$12="Catastrófico"),CONCATENATE("R2C",'Mapa final'!$S$12),"")</f>
        <v/>
      </c>
      <c r="AL12" s="156" t="str">
        <f>IF(AND('Mapa final'!$AD$12="Muy Alta",'Mapa final'!$AF$12="Catastrófico"),CONCATENATE("R2C",'Mapa final'!$S$12),"")</f>
        <v/>
      </c>
      <c r="AM12" s="47" t="str">
        <f>IF(AND('Mapa final'!$AD$12="Muy Alta",'Mapa final'!$AF$12="Catastrófico"),CONCATENATE("R2C",'Mapa final'!$S$12),"")</f>
        <v/>
      </c>
      <c r="AN12" s="70"/>
      <c r="AO12" s="382"/>
      <c r="AP12" s="383"/>
      <c r="AQ12" s="383"/>
      <c r="AR12" s="383"/>
      <c r="AS12" s="383"/>
      <c r="AT12" s="384"/>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25">
      <c r="A13" s="70"/>
      <c r="B13" s="321"/>
      <c r="C13" s="321"/>
      <c r="D13" s="322"/>
      <c r="E13" s="362"/>
      <c r="F13" s="363"/>
      <c r="G13" s="363"/>
      <c r="H13" s="363"/>
      <c r="I13" s="363"/>
      <c r="J13" s="44" t="str">
        <f>IF(AND('Mapa final'!$AD$12="Muy Alta",'Mapa final'!$AF$12="Leve"),CONCATENATE("R2C",'Mapa final'!$S$12),"")</f>
        <v/>
      </c>
      <c r="K13" s="154" t="str">
        <f>IF(AND('Mapa final'!$AD$12="Muy Alta",'Mapa final'!$AF$12="Leve"),CONCATENATE("R2C",'Mapa final'!$S$12),"")</f>
        <v/>
      </c>
      <c r="L13" s="154" t="str">
        <f>IF(AND('Mapa final'!$AD$12="Muy Alta",'Mapa final'!$AF$12="Leve"),CONCATENATE("R2C",'Mapa final'!$S$12),"")</f>
        <v/>
      </c>
      <c r="M13" s="154" t="str">
        <f>IF(AND('Mapa final'!$AD$12="Muy Alta",'Mapa final'!$AF$12="Leve"),CONCATENATE("R2C",'Mapa final'!$S$12),"")</f>
        <v/>
      </c>
      <c r="N13" s="154" t="str">
        <f>IF(AND('Mapa final'!$AD$12="Muy Alta",'Mapa final'!$AF$12="Leve"),CONCATENATE("R2C",'Mapa final'!$S$12),"")</f>
        <v/>
      </c>
      <c r="O13" s="45" t="str">
        <f>IF(AND('Mapa final'!$AD$12="Muy Alta",'Mapa final'!$AF$12="Leve"),CONCATENATE("R2C",'Mapa final'!$S$12),"")</f>
        <v/>
      </c>
      <c r="P13" s="44" t="str">
        <f>IF(AND('Mapa final'!$AD$12="Muy Alta",'Mapa final'!$AF$12="Leve"),CONCATENATE("R2C",'Mapa final'!$S$12),"")</f>
        <v/>
      </c>
      <c r="Q13" s="154" t="str">
        <f>IF(AND('Mapa final'!$AD$12="Muy Alta",'Mapa final'!$AF$12="Leve"),CONCATENATE("R2C",'Mapa final'!$S$12),"")</f>
        <v/>
      </c>
      <c r="R13" s="154" t="str">
        <f>IF(AND('Mapa final'!$AD$12="Muy Alta",'Mapa final'!$AF$12="Leve"),CONCATENATE("R2C",'Mapa final'!$S$12),"")</f>
        <v/>
      </c>
      <c r="S13" s="154" t="str">
        <f>IF(AND('Mapa final'!$AD$12="Muy Alta",'Mapa final'!$AF$12="Leve"),CONCATENATE("R2C",'Mapa final'!$S$12),"")</f>
        <v/>
      </c>
      <c r="T13" s="154" t="str">
        <f>IF(AND('Mapa final'!$AD$12="Muy Alta",'Mapa final'!$AF$12="Leve"),CONCATENATE("R2C",'Mapa final'!$S$12),"")</f>
        <v/>
      </c>
      <c r="U13" s="45" t="str">
        <f>IF(AND('Mapa final'!$AD$12="Muy Alta",'Mapa final'!$AF$12="Leve"),CONCATENATE("R2C",'Mapa final'!$S$12),"")</f>
        <v/>
      </c>
      <c r="V13" s="44" t="str">
        <f>IF(AND('Mapa final'!$AD$12="Muy Alta",'Mapa final'!$AF$12="Leve"),CONCATENATE("R2C",'Mapa final'!$S$12),"")</f>
        <v/>
      </c>
      <c r="W13" s="154" t="str">
        <f>IF(AND('Mapa final'!$AD$12="Muy Alta",'Mapa final'!$AF$12="Leve"),CONCATENATE("R2C",'Mapa final'!$S$12),"")</f>
        <v/>
      </c>
      <c r="X13" s="154" t="str">
        <f>IF(AND('Mapa final'!$AD$12="Muy Alta",'Mapa final'!$AF$12="Leve"),CONCATENATE("R2C",'Mapa final'!$S$12),"")</f>
        <v/>
      </c>
      <c r="Y13" s="154" t="str">
        <f>IF(AND('Mapa final'!$AD$12="Muy Alta",'Mapa final'!$AF$12="Leve"),CONCATENATE("R2C",'Mapa final'!$S$12),"")</f>
        <v/>
      </c>
      <c r="Z13" s="154" t="str">
        <f>IF(AND('Mapa final'!$AD$12="Muy Alta",'Mapa final'!$AF$12="Leve"),CONCATENATE("R2C",'Mapa final'!$S$12),"")</f>
        <v/>
      </c>
      <c r="AA13" s="45" t="str">
        <f>IF(AND('Mapa final'!$AD$12="Muy Alta",'Mapa final'!$AF$12="Leve"),CONCATENATE("R2C",'Mapa final'!$S$12),"")</f>
        <v/>
      </c>
      <c r="AB13" s="44" t="str">
        <f>IF(AND('Mapa final'!$AD$12="Muy Alta",'Mapa final'!$AF$12="Leve"),CONCATENATE("R2C",'Mapa final'!$S$12),"")</f>
        <v/>
      </c>
      <c r="AC13" s="154" t="str">
        <f>IF(AND('Mapa final'!$AD$12="Muy Alta",'Mapa final'!$AF$12="Leve"),CONCATENATE("R2C",'Mapa final'!$S$12),"")</f>
        <v/>
      </c>
      <c r="AD13" s="154" t="str">
        <f>IF(AND('Mapa final'!$AD$12="Muy Alta",'Mapa final'!$AF$12="Leve"),CONCATENATE("R2C",'Mapa final'!$S$12),"")</f>
        <v/>
      </c>
      <c r="AE13" s="154" t="str">
        <f>IF(AND('Mapa final'!$AD$12="Muy Alta",'Mapa final'!$AF$12="Leve"),CONCATENATE("R2C",'Mapa final'!$S$12),"")</f>
        <v/>
      </c>
      <c r="AF13" s="154" t="str">
        <f>IF(AND('Mapa final'!$AD$12="Muy Alta",'Mapa final'!$AF$12="Leve"),CONCATENATE("R2C",'Mapa final'!$S$12),"")</f>
        <v/>
      </c>
      <c r="AG13" s="154" t="str">
        <f>IF(AND('Mapa final'!$AD$12="Muy Alta",'Mapa final'!$AF$12="Leve"),CONCATENATE("R2C",'Mapa final'!$S$12),"")</f>
        <v/>
      </c>
      <c r="AH13" s="46" t="str">
        <f>IF(AND('Mapa final'!$AD$12="Muy Alta",'Mapa final'!$AF$12="Catastrófico"),CONCATENATE("R2C",'Mapa final'!$S$12),"")</f>
        <v/>
      </c>
      <c r="AI13" s="156" t="str">
        <f>IF(AND('Mapa final'!$AD$12="Muy Alta",'Mapa final'!$AF$12="Catastrófico"),CONCATENATE("R2C",'Mapa final'!$S$12),"")</f>
        <v/>
      </c>
      <c r="AJ13" s="156" t="str">
        <f>IF(AND('Mapa final'!$AD$12="Muy Alta",'Mapa final'!$AF$12="Catastrófico"),CONCATENATE("R2C",'Mapa final'!$S$12),"")</f>
        <v/>
      </c>
      <c r="AK13" s="156" t="str">
        <f>IF(AND('Mapa final'!$AD$12="Muy Alta",'Mapa final'!$AF$12="Catastrófico"),CONCATENATE("R2C",'Mapa final'!$S$12),"")</f>
        <v/>
      </c>
      <c r="AL13" s="156" t="str">
        <f>IF(AND('Mapa final'!$AD$12="Muy Alta",'Mapa final'!$AF$12="Catastrófico"),CONCATENATE("R2C",'Mapa final'!$S$12),"")</f>
        <v/>
      </c>
      <c r="AM13" s="47" t="str">
        <f>IF(AND('Mapa final'!$AD$12="Muy Alta",'Mapa final'!$AF$12="Catastrófico"),CONCATENATE("R2C",'Mapa final'!$S$12),"")</f>
        <v/>
      </c>
      <c r="AN13" s="70"/>
      <c r="AO13" s="382"/>
      <c r="AP13" s="383"/>
      <c r="AQ13" s="383"/>
      <c r="AR13" s="383"/>
      <c r="AS13" s="383"/>
      <c r="AT13" s="384"/>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25">
      <c r="A14" s="70"/>
      <c r="B14" s="321"/>
      <c r="C14" s="321"/>
      <c r="D14" s="322"/>
      <c r="E14" s="362"/>
      <c r="F14" s="363"/>
      <c r="G14" s="363"/>
      <c r="H14" s="363"/>
      <c r="I14" s="363"/>
      <c r="J14" s="44" t="str">
        <f>IF(AND('Mapa final'!$AD$12="Muy Alta",'Mapa final'!$AF$12="Leve"),CONCATENATE("R2C",'Mapa final'!$S$12),"")</f>
        <v/>
      </c>
      <c r="K14" s="154" t="str">
        <f>IF(AND('Mapa final'!$AD$12="Muy Alta",'Mapa final'!$AF$12="Leve"),CONCATENATE("R2C",'Mapa final'!$S$12),"")</f>
        <v/>
      </c>
      <c r="L14" s="154" t="str">
        <f>IF(AND('Mapa final'!$AD$12="Muy Alta",'Mapa final'!$AF$12="Leve"),CONCATENATE("R2C",'Mapa final'!$S$12),"")</f>
        <v/>
      </c>
      <c r="M14" s="154" t="str">
        <f>IF(AND('Mapa final'!$AD$12="Muy Alta",'Mapa final'!$AF$12="Leve"),CONCATENATE("R2C",'Mapa final'!$S$12),"")</f>
        <v/>
      </c>
      <c r="N14" s="154" t="str">
        <f>IF(AND('Mapa final'!$AD$12="Muy Alta",'Mapa final'!$AF$12="Leve"),CONCATENATE("R2C",'Mapa final'!$S$12),"")</f>
        <v/>
      </c>
      <c r="O14" s="45" t="str">
        <f>IF(AND('Mapa final'!$AD$12="Muy Alta",'Mapa final'!$AF$12="Leve"),CONCATENATE("R2C",'Mapa final'!$S$12),"")</f>
        <v/>
      </c>
      <c r="P14" s="44" t="str">
        <f>IF(AND('Mapa final'!$AD$12="Muy Alta",'Mapa final'!$AF$12="Leve"),CONCATENATE("R2C",'Mapa final'!$S$12),"")</f>
        <v/>
      </c>
      <c r="Q14" s="154" t="str">
        <f>IF(AND('Mapa final'!$AD$12="Muy Alta",'Mapa final'!$AF$12="Leve"),CONCATENATE("R2C",'Mapa final'!$S$12),"")</f>
        <v/>
      </c>
      <c r="R14" s="154" t="str">
        <f>IF(AND('Mapa final'!$AD$12="Muy Alta",'Mapa final'!$AF$12="Leve"),CONCATENATE("R2C",'Mapa final'!$S$12),"")</f>
        <v/>
      </c>
      <c r="S14" s="154" t="str">
        <f>IF(AND('Mapa final'!$AD$12="Muy Alta",'Mapa final'!$AF$12="Leve"),CONCATENATE("R2C",'Mapa final'!$S$12),"")</f>
        <v/>
      </c>
      <c r="T14" s="154" t="str">
        <f>IF(AND('Mapa final'!$AD$12="Muy Alta",'Mapa final'!$AF$12="Leve"),CONCATENATE("R2C",'Mapa final'!$S$12),"")</f>
        <v/>
      </c>
      <c r="U14" s="45" t="str">
        <f>IF(AND('Mapa final'!$AD$12="Muy Alta",'Mapa final'!$AF$12="Leve"),CONCATENATE("R2C",'Mapa final'!$S$12),"")</f>
        <v/>
      </c>
      <c r="V14" s="44" t="str">
        <f>IF(AND('Mapa final'!$AD$12="Muy Alta",'Mapa final'!$AF$12="Leve"),CONCATENATE("R2C",'Mapa final'!$S$12),"")</f>
        <v/>
      </c>
      <c r="W14" s="154" t="str">
        <f>IF(AND('Mapa final'!$AD$12="Muy Alta",'Mapa final'!$AF$12="Leve"),CONCATENATE("R2C",'Mapa final'!$S$12),"")</f>
        <v/>
      </c>
      <c r="X14" s="154" t="str">
        <f>IF(AND('Mapa final'!$AD$12="Muy Alta",'Mapa final'!$AF$12="Leve"),CONCATENATE("R2C",'Mapa final'!$S$12),"")</f>
        <v/>
      </c>
      <c r="Y14" s="154" t="str">
        <f>IF(AND('Mapa final'!$AD$12="Muy Alta",'Mapa final'!$AF$12="Leve"),CONCATENATE("R2C",'Mapa final'!$S$12),"")</f>
        <v/>
      </c>
      <c r="Z14" s="154" t="str">
        <f>IF(AND('Mapa final'!$AD$12="Muy Alta",'Mapa final'!$AF$12="Leve"),CONCATENATE("R2C",'Mapa final'!$S$12),"")</f>
        <v/>
      </c>
      <c r="AA14" s="45" t="str">
        <f>IF(AND('Mapa final'!$AD$12="Muy Alta",'Mapa final'!$AF$12="Leve"),CONCATENATE("R2C",'Mapa final'!$S$12),"")</f>
        <v/>
      </c>
      <c r="AB14" s="44" t="str">
        <f>IF(AND('Mapa final'!$AD$12="Muy Alta",'Mapa final'!$AF$12="Leve"),CONCATENATE("R2C",'Mapa final'!$S$12),"")</f>
        <v/>
      </c>
      <c r="AC14" s="154" t="str">
        <f>IF(AND('Mapa final'!$AD$12="Muy Alta",'Mapa final'!$AF$12="Leve"),CONCATENATE("R2C",'Mapa final'!$S$12),"")</f>
        <v/>
      </c>
      <c r="AD14" s="154" t="str">
        <f>IF(AND('Mapa final'!$AD$12="Muy Alta",'Mapa final'!$AF$12="Leve"),CONCATENATE("R2C",'Mapa final'!$S$12),"")</f>
        <v/>
      </c>
      <c r="AE14" s="154" t="str">
        <f>IF(AND('Mapa final'!$AD$12="Muy Alta",'Mapa final'!$AF$12="Leve"),CONCATENATE("R2C",'Mapa final'!$S$12),"")</f>
        <v/>
      </c>
      <c r="AF14" s="154" t="str">
        <f>IF(AND('Mapa final'!$AD$12="Muy Alta",'Mapa final'!$AF$12="Leve"),CONCATENATE("R2C",'Mapa final'!$S$12),"")</f>
        <v/>
      </c>
      <c r="AG14" s="154" t="str">
        <f>IF(AND('Mapa final'!$AD$12="Muy Alta",'Mapa final'!$AF$12="Leve"),CONCATENATE("R2C",'Mapa final'!$S$12),"")</f>
        <v/>
      </c>
      <c r="AH14" s="46" t="str">
        <f>IF(AND('Mapa final'!$AD$12="Muy Alta",'Mapa final'!$AF$12="Catastrófico"),CONCATENATE("R2C",'Mapa final'!$S$12),"")</f>
        <v/>
      </c>
      <c r="AI14" s="156" t="str">
        <f>IF(AND('Mapa final'!$AD$12="Muy Alta",'Mapa final'!$AF$12="Catastrófico"),CONCATENATE("R2C",'Mapa final'!$S$12),"")</f>
        <v/>
      </c>
      <c r="AJ14" s="156" t="str">
        <f>IF(AND('Mapa final'!$AD$12="Muy Alta",'Mapa final'!$AF$12="Catastrófico"),CONCATENATE("R2C",'Mapa final'!$S$12),"")</f>
        <v/>
      </c>
      <c r="AK14" s="156" t="str">
        <f>IF(AND('Mapa final'!$AD$12="Muy Alta",'Mapa final'!$AF$12="Catastrófico"),CONCATENATE("R2C",'Mapa final'!$S$12),"")</f>
        <v/>
      </c>
      <c r="AL14" s="156" t="str">
        <f>IF(AND('Mapa final'!$AD$12="Muy Alta",'Mapa final'!$AF$12="Catastrófico"),CONCATENATE("R2C",'Mapa final'!$S$12),"")</f>
        <v/>
      </c>
      <c r="AM14" s="47" t="str">
        <f>IF(AND('Mapa final'!$AD$12="Muy Alta",'Mapa final'!$AF$12="Catastrófico"),CONCATENATE("R2C",'Mapa final'!$S$12),"")</f>
        <v/>
      </c>
      <c r="AN14" s="70"/>
      <c r="AO14" s="382"/>
      <c r="AP14" s="383"/>
      <c r="AQ14" s="383"/>
      <c r="AR14" s="383"/>
      <c r="AS14" s="383"/>
      <c r="AT14" s="384"/>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3">
      <c r="A15" s="70"/>
      <c r="B15" s="321"/>
      <c r="C15" s="321"/>
      <c r="D15" s="322"/>
      <c r="E15" s="365"/>
      <c r="F15" s="366"/>
      <c r="G15" s="366"/>
      <c r="H15" s="366"/>
      <c r="I15" s="366"/>
      <c r="J15" s="44" t="str">
        <f>IF(AND('Mapa final'!$AD$12="Muy Alta",'Mapa final'!$AF$12="Leve"),CONCATENATE("R2C",'Mapa final'!$S$12),"")</f>
        <v/>
      </c>
      <c r="K15" s="154" t="str">
        <f>IF(AND('Mapa final'!$AD$12="Muy Alta",'Mapa final'!$AF$12="Leve"),CONCATENATE("R2C",'Mapa final'!$S$12),"")</f>
        <v/>
      </c>
      <c r="L15" s="154" t="str">
        <f>IF(AND('Mapa final'!$AD$12="Muy Alta",'Mapa final'!$AF$12="Leve"),CONCATENATE("R2C",'Mapa final'!$S$12),"")</f>
        <v/>
      </c>
      <c r="M15" s="154" t="str">
        <f>IF(AND('Mapa final'!$AD$12="Muy Alta",'Mapa final'!$AF$12="Leve"),CONCATENATE("R2C",'Mapa final'!$S$12),"")</f>
        <v/>
      </c>
      <c r="N15" s="154" t="str">
        <f>IF(AND('Mapa final'!$AD$12="Muy Alta",'Mapa final'!$AF$12="Leve"),CONCATENATE("R2C",'Mapa final'!$S$12),"")</f>
        <v/>
      </c>
      <c r="O15" s="45" t="str">
        <f>IF(AND('Mapa final'!$AD$12="Muy Alta",'Mapa final'!$AF$12="Leve"),CONCATENATE("R2C",'Mapa final'!$S$12),"")</f>
        <v/>
      </c>
      <c r="P15" s="48" t="str">
        <f>IF(AND('Mapa final'!$AD$12="Muy Alta",'Mapa final'!$AF$12="Leve"),CONCATENATE("R2C",'Mapa final'!$S$12),"")</f>
        <v/>
      </c>
      <c r="Q15" s="49" t="str">
        <f>IF(AND('Mapa final'!$AD$12="Muy Alta",'Mapa final'!$AF$12="Leve"),CONCATENATE("R2C",'Mapa final'!$S$12),"")</f>
        <v/>
      </c>
      <c r="R15" s="49" t="str">
        <f>IF(AND('Mapa final'!$AD$12="Muy Alta",'Mapa final'!$AF$12="Leve"),CONCATENATE("R2C",'Mapa final'!$S$12),"")</f>
        <v/>
      </c>
      <c r="S15" s="49" t="str">
        <f>IF(AND('Mapa final'!$AD$12="Muy Alta",'Mapa final'!$AF$12="Leve"),CONCATENATE("R2C",'Mapa final'!$S$12),"")</f>
        <v/>
      </c>
      <c r="T15" s="49" t="str">
        <f>IF(AND('Mapa final'!$AD$12="Muy Alta",'Mapa final'!$AF$12="Leve"),CONCATENATE("R2C",'Mapa final'!$S$12),"")</f>
        <v/>
      </c>
      <c r="U15" s="50" t="str">
        <f>IF(AND('Mapa final'!$AD$12="Muy Alta",'Mapa final'!$AF$12="Leve"),CONCATENATE("R2C",'Mapa final'!$S$12),"")</f>
        <v/>
      </c>
      <c r="V15" s="48" t="str">
        <f>IF(AND('Mapa final'!$AD$12="Muy Alta",'Mapa final'!$AF$12="Leve"),CONCATENATE("R2C",'Mapa final'!$S$12),"")</f>
        <v/>
      </c>
      <c r="W15" s="49" t="str">
        <f>IF(AND('Mapa final'!$AD$12="Muy Alta",'Mapa final'!$AF$12="Leve"),CONCATENATE("R2C",'Mapa final'!$S$12),"")</f>
        <v/>
      </c>
      <c r="X15" s="49" t="str">
        <f>IF(AND('Mapa final'!$AD$12="Muy Alta",'Mapa final'!$AF$12="Leve"),CONCATENATE("R2C",'Mapa final'!$S$12),"")</f>
        <v/>
      </c>
      <c r="Y15" s="49" t="str">
        <f>IF(AND('Mapa final'!$AD$12="Muy Alta",'Mapa final'!$AF$12="Leve"),CONCATENATE("R2C",'Mapa final'!$S$12),"")</f>
        <v/>
      </c>
      <c r="Z15" s="49" t="str">
        <f>IF(AND('Mapa final'!$AD$12="Muy Alta",'Mapa final'!$AF$12="Leve"),CONCATENATE("R2C",'Mapa final'!$S$12),"")</f>
        <v/>
      </c>
      <c r="AA15" s="50" t="str">
        <f>IF(AND('Mapa final'!$AD$12="Muy Alta",'Mapa final'!$AF$12="Leve"),CONCATENATE("R2C",'Mapa final'!$S$12),"")</f>
        <v/>
      </c>
      <c r="AB15" s="48" t="str">
        <f>IF(AND('Mapa final'!$AD$12="Muy Alta",'Mapa final'!$AF$12="Leve"),CONCATENATE("R2C",'Mapa final'!$S$12),"")</f>
        <v/>
      </c>
      <c r="AC15" s="49" t="str">
        <f>IF(AND('Mapa final'!$AD$12="Muy Alta",'Mapa final'!$AF$12="Leve"),CONCATENATE("R2C",'Mapa final'!$S$12),"")</f>
        <v/>
      </c>
      <c r="AD15" s="49" t="str">
        <f>IF(AND('Mapa final'!$AD$12="Muy Alta",'Mapa final'!$AF$12="Leve"),CONCATENATE("R2C",'Mapa final'!$S$12),"")</f>
        <v/>
      </c>
      <c r="AE15" s="49" t="str">
        <f>IF(AND('Mapa final'!$AD$12="Muy Alta",'Mapa final'!$AF$12="Leve"),CONCATENATE("R2C",'Mapa final'!$S$12),"")</f>
        <v/>
      </c>
      <c r="AF15" s="49" t="str">
        <f>IF(AND('Mapa final'!$AD$12="Muy Alta",'Mapa final'!$AF$12="Leve"),CONCATENATE("R2C",'Mapa final'!$S$12),"")</f>
        <v/>
      </c>
      <c r="AG15" s="49" t="str">
        <f>IF(AND('Mapa final'!$AD$12="Muy Alta",'Mapa final'!$AF$12="Leve"),CONCATENATE("R2C",'Mapa final'!$S$12),"")</f>
        <v/>
      </c>
      <c r="AH15" s="51" t="str">
        <f>IF(AND('Mapa final'!$AD$12="Muy Alta",'Mapa final'!$AF$12="Catastrófico"),CONCATENATE("R2C",'Mapa final'!$S$12),"")</f>
        <v/>
      </c>
      <c r="AI15" s="52" t="str">
        <f>IF(AND('Mapa final'!$AD$12="Muy Alta",'Mapa final'!$AF$12="Catastrófico"),CONCATENATE("R2C",'Mapa final'!$S$12),"")</f>
        <v/>
      </c>
      <c r="AJ15" s="52" t="str">
        <f>IF(AND('Mapa final'!$AD$12="Muy Alta",'Mapa final'!$AF$12="Catastrófico"),CONCATENATE("R2C",'Mapa final'!$S$12),"")</f>
        <v/>
      </c>
      <c r="AK15" s="52" t="str">
        <f>IF(AND('Mapa final'!$AD$12="Muy Alta",'Mapa final'!$AF$12="Catastrófico"),CONCATENATE("R2C",'Mapa final'!$S$12),"")</f>
        <v/>
      </c>
      <c r="AL15" s="52" t="str">
        <f>IF(AND('Mapa final'!$AD$12="Muy Alta",'Mapa final'!$AF$12="Catastrófico"),CONCATENATE("R2C",'Mapa final'!$S$12),"")</f>
        <v/>
      </c>
      <c r="AM15" s="53" t="str">
        <f>IF(AND('Mapa final'!$AD$12="Muy Alta",'Mapa final'!$AF$12="Catastrófico"),CONCATENATE("R2C",'Mapa final'!$S$12),"")</f>
        <v/>
      </c>
      <c r="AN15" s="70"/>
      <c r="AO15" s="385"/>
      <c r="AP15" s="386"/>
      <c r="AQ15" s="386"/>
      <c r="AR15" s="386"/>
      <c r="AS15" s="386"/>
      <c r="AT15" s="387"/>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25">
      <c r="A16" s="70"/>
      <c r="B16" s="321"/>
      <c r="C16" s="321"/>
      <c r="D16" s="322"/>
      <c r="E16" s="359" t="s">
        <v>114</v>
      </c>
      <c r="F16" s="360"/>
      <c r="G16" s="360"/>
      <c r="H16" s="360"/>
      <c r="I16" s="360"/>
      <c r="J16" s="54" t="str">
        <f>IF(AND('Mapa final'!$AD$12="Alta",'Mapa final'!$AF$12="Leve"),CONCATENATE("R2C",'Mapa final'!$S$12),"")</f>
        <v/>
      </c>
      <c r="K16" s="55" t="str">
        <f>IF(AND('Mapa final'!$AD$13="Alta",'Mapa final'!$AF$13="Leve"),CONCATENATE("R2C",'Mapa final'!$S$13),"")</f>
        <v/>
      </c>
      <c r="L16" s="55" t="str">
        <f>IF(AND('Mapa final'!$AD$12="Alta",'Mapa final'!$AF$12="Leve"),CONCATENATE("R2C",'Mapa final'!$S$12),"")</f>
        <v/>
      </c>
      <c r="M16" s="55" t="str">
        <f>IF(AND('Mapa final'!$AD$13="Alta",'Mapa final'!$AF$13="Leve"),CONCATENATE("R2C",'Mapa final'!$S$13),"")</f>
        <v/>
      </c>
      <c r="N16" s="55" t="str">
        <f>IF(AND('Mapa final'!$AD$12="Alta",'Mapa final'!$AF$12="Leve"),CONCATENATE("R2C",'Mapa final'!$S$12),"")</f>
        <v/>
      </c>
      <c r="O16" s="56" t="str">
        <f>IF(AND('Mapa final'!$AD$13="Alta",'Mapa final'!$AF$13="Leve"),CONCATENATE("R2C",'Mapa final'!$S$13),"")</f>
        <v/>
      </c>
      <c r="P16" s="54" t="str">
        <f>IF(AND('Mapa final'!$AD$12="Alta",'Mapa final'!$AF$12="Leve"),CONCATENATE("R2C",'Mapa final'!$S$12),"")</f>
        <v/>
      </c>
      <c r="Q16" s="55" t="str">
        <f>IF(AND('Mapa final'!$AD$13="Alta",'Mapa final'!$AF$13="Leve"),CONCATENATE("R2C",'Mapa final'!$S$13),"")</f>
        <v/>
      </c>
      <c r="R16" s="55" t="str">
        <f>IF(AND('Mapa final'!$AD$12="Alta",'Mapa final'!$AF$12="Leve"),CONCATENATE("R2C",'Mapa final'!$S$12),"")</f>
        <v/>
      </c>
      <c r="S16" s="55" t="str">
        <f>IF(AND('Mapa final'!$AD$13="Alta",'Mapa final'!$AF$13="Leve"),CONCATENATE("R2C",'Mapa final'!$S$13),"")</f>
        <v/>
      </c>
      <c r="T16" s="55" t="str">
        <f>IF(AND('Mapa final'!$AD$12="Alta",'Mapa final'!$AF$12="Leve"),CONCATENATE("R2C",'Mapa final'!$S$12),"")</f>
        <v/>
      </c>
      <c r="U16" s="56" t="str">
        <f>IF(AND('Mapa final'!$AD$13="Alta",'Mapa final'!$AF$13="Leve"),CONCATENATE("R2C",'Mapa final'!$S$13),"")</f>
        <v/>
      </c>
      <c r="V16" s="38" t="str">
        <f>IF(AND('Mapa final'!$AD$12="Muy Alta",'Mapa final'!$AF$12="Leve"),CONCATENATE("R2C",'Mapa final'!$S$12),"")</f>
        <v/>
      </c>
      <c r="W16" s="39" t="str">
        <f>IF(AND('Mapa final'!$AD$12="Muy Alta",'Mapa final'!$AF$12="Leve"),CONCATENATE("R2C",'Mapa final'!$S$12),"")</f>
        <v/>
      </c>
      <c r="X16" s="39" t="str">
        <f>IF(AND('Mapa final'!$AD$12="Muy Alta",'Mapa final'!$AF$12="Leve"),CONCATENATE("R2C",'Mapa final'!$S$12),"")</f>
        <v/>
      </c>
      <c r="Y16" s="39" t="str">
        <f>IF(AND('Mapa final'!$AD$12="Muy Alta",'Mapa final'!$AF$12="Leve"),CONCATENATE("R2C",'Mapa final'!$S$12),"")</f>
        <v/>
      </c>
      <c r="Z16" s="39" t="str">
        <f>IF(AND('Mapa final'!$AD$12="Muy Alta",'Mapa final'!$AF$12="Leve"),CONCATENATE("R2C",'Mapa final'!$S$12),"")</f>
        <v/>
      </c>
      <c r="AA16" s="40" t="str">
        <f>IF(AND('Mapa final'!$AD$12="Muy Alta",'Mapa final'!$AF$12="Leve"),CONCATENATE("R2C",'Mapa final'!$S$12),"")</f>
        <v/>
      </c>
      <c r="AB16" s="38" t="str">
        <f>IF(AND('Mapa final'!$AD$12="Muy Alta",'Mapa final'!$AF$12="Leve"),CONCATENATE("R2C",'Mapa final'!$S$12),"")</f>
        <v/>
      </c>
      <c r="AC16" s="39" t="str">
        <f>IF(AND('Mapa final'!$AD$12="Muy Alta",'Mapa final'!$AF$12="Leve"),CONCATENATE("R2C",'Mapa final'!$S$12),"")</f>
        <v/>
      </c>
      <c r="AD16" s="39" t="str">
        <f>IF(AND('Mapa final'!$AD$12="Muy Alta",'Mapa final'!$AF$12="Leve"),CONCATENATE("R2C",'Mapa final'!$S$12),"")</f>
        <v/>
      </c>
      <c r="AE16" s="39" t="str">
        <f>IF(AND('Mapa final'!$AD$12="Muy Alta",'Mapa final'!$AF$12="Leve"),CONCATENATE("R2C",'Mapa final'!$S$12),"")</f>
        <v/>
      </c>
      <c r="AF16" s="39" t="str">
        <f>IF(AND('Mapa final'!$AD$12="Muy Alta",'Mapa final'!$AF$12="Leve"),CONCATENATE("R2C",'Mapa final'!$S$12),"")</f>
        <v/>
      </c>
      <c r="AG16" s="40" t="str">
        <f>IF(AND('Mapa final'!$AD$12="Muy Alta",'Mapa final'!$AF$12="Leve"),CONCATENATE("R2C",'Mapa final'!$S$12),"")</f>
        <v/>
      </c>
      <c r="AH16" s="41" t="str">
        <f>IF(AND('Mapa final'!$AD$12="Muy Alta",'Mapa final'!$AF$12="Catastrófico"),CONCATENATE("R2C",'Mapa final'!$S$12),"")</f>
        <v/>
      </c>
      <c r="AI16" s="42" t="str">
        <f>IF(AND('Mapa final'!$AD$12="Muy Alta",'Mapa final'!$AF$12="Catastrófico"),CONCATENATE("R2C",'Mapa final'!$S$12),"")</f>
        <v/>
      </c>
      <c r="AJ16" s="42" t="str">
        <f>IF(AND('Mapa final'!$AD$12="Muy Alta",'Mapa final'!$AF$12="Catastrófico"),CONCATENATE("R2C",'Mapa final'!$S$12),"")</f>
        <v/>
      </c>
      <c r="AK16" s="42" t="str">
        <f>IF(AND('Mapa final'!$AD$12="Muy Alta",'Mapa final'!$AF$12="Catastrófico"),CONCATENATE("R2C",'Mapa final'!$S$12),"")</f>
        <v/>
      </c>
      <c r="AL16" s="42" t="str">
        <f>IF(AND('Mapa final'!$AD$12="Muy Alta",'Mapa final'!$AF$12="Catastrófico"),CONCATENATE("R2C",'Mapa final'!$S$12),"")</f>
        <v/>
      </c>
      <c r="AM16" s="43" t="str">
        <f>IF(AND('Mapa final'!$AD$12="Muy Alta",'Mapa final'!$AF$12="Catastrófico"),CONCATENATE("R2C",'Mapa final'!$S$12),"")</f>
        <v/>
      </c>
      <c r="AN16" s="70"/>
      <c r="AO16" s="369" t="s">
        <v>79</v>
      </c>
      <c r="AP16" s="370"/>
      <c r="AQ16" s="370"/>
      <c r="AR16" s="370"/>
      <c r="AS16" s="370"/>
      <c r="AT16" s="371"/>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25">
      <c r="A17" s="70"/>
      <c r="B17" s="321"/>
      <c r="C17" s="321"/>
      <c r="D17" s="322"/>
      <c r="E17" s="378"/>
      <c r="F17" s="363"/>
      <c r="G17" s="363"/>
      <c r="H17" s="363"/>
      <c r="I17" s="363"/>
      <c r="J17" s="57" t="str">
        <f>IF(AND('Mapa final'!$AD$12="Alta",'Mapa final'!$AF$12="Leve"),CONCATENATE("R2C",'Mapa final'!$S$12),"")</f>
        <v/>
      </c>
      <c r="K17" s="155" t="str">
        <f>IF(AND('Mapa final'!$AD$13="Alta",'Mapa final'!$AF$13="Leve"),CONCATENATE("R2C",'Mapa final'!$S$13),"")</f>
        <v/>
      </c>
      <c r="L17" s="155" t="str">
        <f>IF(AND('Mapa final'!$AD$12="Alta",'Mapa final'!$AF$12="Leve"),CONCATENATE("R2C",'Mapa final'!$S$12),"")</f>
        <v/>
      </c>
      <c r="M17" s="155" t="str">
        <f>IF(AND('Mapa final'!$AD$13="Alta",'Mapa final'!$AF$13="Leve"),CONCATENATE("R2C",'Mapa final'!$S$13),"")</f>
        <v/>
      </c>
      <c r="N17" s="155" t="str">
        <f>IF(AND('Mapa final'!$AD$12="Alta",'Mapa final'!$AF$12="Leve"),CONCATENATE("R2C",'Mapa final'!$S$12),"")</f>
        <v/>
      </c>
      <c r="O17" s="58" t="str">
        <f>IF(AND('Mapa final'!$AD$13="Alta",'Mapa final'!$AF$13="Leve"),CONCATENATE("R2C",'Mapa final'!$S$13),"")</f>
        <v/>
      </c>
      <c r="P17" s="57" t="str">
        <f>IF(AND('Mapa final'!$AD$12="Alta",'Mapa final'!$AF$12="Leve"),CONCATENATE("R2C",'Mapa final'!$S$12),"")</f>
        <v/>
      </c>
      <c r="Q17" s="155" t="str">
        <f>IF(AND('Mapa final'!$AD$13="Alta",'Mapa final'!$AF$13="Leve"),CONCATENATE("R2C",'Mapa final'!$S$13),"")</f>
        <v/>
      </c>
      <c r="R17" s="155" t="str">
        <f>IF(AND('Mapa final'!$AD$12="Alta",'Mapa final'!$AF$12="Leve"),CONCATENATE("R2C",'Mapa final'!$S$12),"")</f>
        <v/>
      </c>
      <c r="S17" s="155" t="str">
        <f>IF(AND('Mapa final'!$AD$13="Alta",'Mapa final'!$AF$13="Leve"),CONCATENATE("R2C",'Mapa final'!$S$13),"")</f>
        <v/>
      </c>
      <c r="T17" s="155" t="str">
        <f>IF(AND('Mapa final'!$AD$12="Alta",'Mapa final'!$AF$12="Leve"),CONCATENATE("R2C",'Mapa final'!$S$12),"")</f>
        <v/>
      </c>
      <c r="U17" s="58" t="str">
        <f>IF(AND('Mapa final'!$AD$13="Alta",'Mapa final'!$AF$13="Leve"),CONCATENATE("R2C",'Mapa final'!$S$13),"")</f>
        <v/>
      </c>
      <c r="V17" s="44" t="str">
        <f>IF(AND('Mapa final'!$AD$12="Muy Alta",'Mapa final'!$AF$12="Leve"),CONCATENATE("R2C",'Mapa final'!$S$12),"")</f>
        <v/>
      </c>
      <c r="W17" s="154" t="str">
        <f>IF(AND('Mapa final'!$AD$12="Muy Alta",'Mapa final'!$AF$12="Leve"),CONCATENATE("R2C",'Mapa final'!$S$12),"")</f>
        <v/>
      </c>
      <c r="X17" s="154" t="str">
        <f>IF(AND('Mapa final'!$AD$12="Muy Alta",'Mapa final'!$AF$12="Leve"),CONCATENATE("R2C",'Mapa final'!$S$12),"")</f>
        <v/>
      </c>
      <c r="Y17" s="154" t="str">
        <f>IF(AND('Mapa final'!$AD$12="Muy Alta",'Mapa final'!$AF$12="Leve"),CONCATENATE("R2C",'Mapa final'!$S$12),"")</f>
        <v/>
      </c>
      <c r="Z17" s="154" t="str">
        <f>IF(AND('Mapa final'!$AD$12="Muy Alta",'Mapa final'!$AF$12="Leve"),CONCATENATE("R2C",'Mapa final'!$S$12),"")</f>
        <v/>
      </c>
      <c r="AA17" s="45" t="str">
        <f>IF(AND('Mapa final'!$AD$12="Muy Alta",'Mapa final'!$AF$12="Leve"),CONCATENATE("R2C",'Mapa final'!$S$12),"")</f>
        <v/>
      </c>
      <c r="AB17" s="44" t="str">
        <f>IF(AND('Mapa final'!$AD$12="Muy Alta",'Mapa final'!$AF$12="Leve"),CONCATENATE("R2C",'Mapa final'!$S$12),"")</f>
        <v/>
      </c>
      <c r="AC17" s="154" t="str">
        <f>IF(AND('Mapa final'!$AD$12="Muy Alta",'Mapa final'!$AF$12="Leve"),CONCATENATE("R2C",'Mapa final'!$S$12),"")</f>
        <v/>
      </c>
      <c r="AD17" s="154" t="str">
        <f>IF(AND('Mapa final'!$AD$12="Muy Alta",'Mapa final'!$AF$12="Leve"),CONCATENATE("R2C",'Mapa final'!$S$12),"")</f>
        <v/>
      </c>
      <c r="AE17" s="154" t="str">
        <f>IF(AND('Mapa final'!$AD$12="Muy Alta",'Mapa final'!$AF$12="Leve"),CONCATENATE("R2C",'Mapa final'!$S$12),"")</f>
        <v/>
      </c>
      <c r="AF17" s="154" t="str">
        <f>IF(AND('Mapa final'!$AD$12="Muy Alta",'Mapa final'!$AF$12="Leve"),CONCATENATE("R2C",'Mapa final'!$S$12),"")</f>
        <v/>
      </c>
      <c r="AG17" s="45" t="str">
        <f>IF(AND('Mapa final'!$AD$12="Muy Alta",'Mapa final'!$AF$12="Leve"),CONCATENATE("R2C",'Mapa final'!$S$12),"")</f>
        <v/>
      </c>
      <c r="AH17" s="46" t="str">
        <f>IF(AND('Mapa final'!$AD$12="Muy Alta",'Mapa final'!$AF$12="Catastrófico"),CONCATENATE("R2C",'Mapa final'!$S$12),"")</f>
        <v/>
      </c>
      <c r="AI17" s="156" t="str">
        <f>IF(AND('Mapa final'!$AD$12="Muy Alta",'Mapa final'!$AF$12="Catastrófico"),CONCATENATE("R2C",'Mapa final'!$S$12),"")</f>
        <v/>
      </c>
      <c r="AJ17" s="156" t="str">
        <f>IF(AND('Mapa final'!$AD$12="Muy Alta",'Mapa final'!$AF$12="Catastrófico"),CONCATENATE("R2C",'Mapa final'!$S$12),"")</f>
        <v/>
      </c>
      <c r="AK17" s="156" t="str">
        <f>IF(AND('Mapa final'!$AD$12="Muy Alta",'Mapa final'!$AF$12="Catastrófico"),CONCATENATE("R2C",'Mapa final'!$S$12),"")</f>
        <v/>
      </c>
      <c r="AL17" s="156" t="str">
        <f>IF(AND('Mapa final'!$AD$12="Muy Alta",'Mapa final'!$AF$12="Catastrófico"),CONCATENATE("R2C",'Mapa final'!$S$12),"")</f>
        <v/>
      </c>
      <c r="AM17" s="47" t="str">
        <f>IF(AND('Mapa final'!$AD$12="Muy Alta",'Mapa final'!$AF$12="Catastrófico"),CONCATENATE("R2C",'Mapa final'!$S$12),"")</f>
        <v/>
      </c>
      <c r="AN17" s="70"/>
      <c r="AO17" s="372"/>
      <c r="AP17" s="373"/>
      <c r="AQ17" s="373"/>
      <c r="AR17" s="373"/>
      <c r="AS17" s="373"/>
      <c r="AT17" s="374"/>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25">
      <c r="A18" s="70"/>
      <c r="B18" s="321"/>
      <c r="C18" s="321"/>
      <c r="D18" s="322"/>
      <c r="E18" s="362"/>
      <c r="F18" s="363"/>
      <c r="G18" s="363"/>
      <c r="H18" s="363"/>
      <c r="I18" s="363"/>
      <c r="J18" s="57" t="str">
        <f>IF(AND('Mapa final'!$AD$12="Alta",'Mapa final'!$AF$12="Leve"),CONCATENATE("R2C",'Mapa final'!$S$12),"")</f>
        <v/>
      </c>
      <c r="K18" s="155" t="str">
        <f>IF(AND('Mapa final'!$AD$13="Alta",'Mapa final'!$AF$13="Leve"),CONCATENATE("R2C",'Mapa final'!$S$13),"")</f>
        <v/>
      </c>
      <c r="L18" s="155" t="str">
        <f>IF(AND('Mapa final'!$AD$12="Alta",'Mapa final'!$AF$12="Leve"),CONCATENATE("R2C",'Mapa final'!$S$12),"")</f>
        <v/>
      </c>
      <c r="M18" s="155" t="str">
        <f>IF(AND('Mapa final'!$AD$13="Alta",'Mapa final'!$AF$13="Leve"),CONCATENATE("R2C",'Mapa final'!$S$13),"")</f>
        <v/>
      </c>
      <c r="N18" s="155" t="str">
        <f>IF(AND('Mapa final'!$AD$12="Alta",'Mapa final'!$AF$12="Leve"),CONCATENATE("R2C",'Mapa final'!$S$12),"")</f>
        <v/>
      </c>
      <c r="O18" s="58" t="str">
        <f>IF(AND('Mapa final'!$AD$13="Alta",'Mapa final'!$AF$13="Leve"),CONCATENATE("R2C",'Mapa final'!$S$13),"")</f>
        <v/>
      </c>
      <c r="P18" s="57" t="str">
        <f>IF(AND('Mapa final'!$AD$12="Alta",'Mapa final'!$AF$12="Leve"),CONCATENATE("R2C",'Mapa final'!$S$12),"")</f>
        <v/>
      </c>
      <c r="Q18" s="155" t="str">
        <f>IF(AND('Mapa final'!$AD$13="Alta",'Mapa final'!$AF$13="Leve"),CONCATENATE("R2C",'Mapa final'!$S$13),"")</f>
        <v/>
      </c>
      <c r="R18" s="155" t="str">
        <f>IF(AND('Mapa final'!$AD$12="Alta",'Mapa final'!$AF$12="Leve"),CONCATENATE("R2C",'Mapa final'!$S$12),"")</f>
        <v/>
      </c>
      <c r="S18" s="155" t="str">
        <f>IF(AND('Mapa final'!$AD$13="Alta",'Mapa final'!$AF$13="Leve"),CONCATENATE("R2C",'Mapa final'!$S$13),"")</f>
        <v/>
      </c>
      <c r="T18" s="155" t="str">
        <f>IF(AND('Mapa final'!$AD$12="Alta",'Mapa final'!$AF$12="Leve"),CONCATENATE("R2C",'Mapa final'!$S$12),"")</f>
        <v/>
      </c>
      <c r="U18" s="58" t="str">
        <f>IF(AND('Mapa final'!$AD$13="Alta",'Mapa final'!$AF$13="Leve"),CONCATENATE("R2C",'Mapa final'!$S$13),"")</f>
        <v/>
      </c>
      <c r="V18" s="44" t="str">
        <f>IF(AND('Mapa final'!$AD$12="Muy Alta",'Mapa final'!$AF$12="Leve"),CONCATENATE("R2C",'Mapa final'!$S$12),"")</f>
        <v/>
      </c>
      <c r="W18" s="154" t="str">
        <f>IF(AND('Mapa final'!$AD$12="Muy Alta",'Mapa final'!$AF$12="Leve"),CONCATENATE("R2C",'Mapa final'!$S$12),"")</f>
        <v/>
      </c>
      <c r="X18" s="154" t="str">
        <f>IF(AND('Mapa final'!$AD$12="Muy Alta",'Mapa final'!$AF$12="Leve"),CONCATENATE("R2C",'Mapa final'!$S$12),"")</f>
        <v/>
      </c>
      <c r="Y18" s="154" t="str">
        <f>IF(AND('Mapa final'!$AD$12="Muy Alta",'Mapa final'!$AF$12="Leve"),CONCATENATE("R2C",'Mapa final'!$S$12),"")</f>
        <v/>
      </c>
      <c r="Z18" s="154" t="str">
        <f>IF(AND('Mapa final'!$AD$12="Muy Alta",'Mapa final'!$AF$12="Leve"),CONCATENATE("R2C",'Mapa final'!$S$12),"")</f>
        <v/>
      </c>
      <c r="AA18" s="45" t="str">
        <f>IF(AND('Mapa final'!$AD$12="Muy Alta",'Mapa final'!$AF$12="Leve"),CONCATENATE("R2C",'Mapa final'!$S$12),"")</f>
        <v/>
      </c>
      <c r="AB18" s="44" t="str">
        <f>IF(AND('Mapa final'!$AD$12="Muy Alta",'Mapa final'!$AF$12="Leve"),CONCATENATE("R2C",'Mapa final'!$S$12),"")</f>
        <v/>
      </c>
      <c r="AC18" s="154" t="str">
        <f>IF(AND('Mapa final'!$AD$12="Muy Alta",'Mapa final'!$AF$12="Leve"),CONCATENATE("R2C",'Mapa final'!$S$12),"")</f>
        <v/>
      </c>
      <c r="AD18" s="154" t="str">
        <f>IF(AND('Mapa final'!$AD$12="Muy Alta",'Mapa final'!$AF$12="Leve"),CONCATENATE("R2C",'Mapa final'!$S$12),"")</f>
        <v/>
      </c>
      <c r="AE18" s="154" t="str">
        <f>IF(AND('Mapa final'!$AD$12="Muy Alta",'Mapa final'!$AF$12="Leve"),CONCATENATE("R2C",'Mapa final'!$S$12),"")</f>
        <v/>
      </c>
      <c r="AF18" s="154" t="str">
        <f>IF(AND('Mapa final'!$AD$12="Muy Alta",'Mapa final'!$AF$12="Leve"),CONCATENATE("R2C",'Mapa final'!$S$12),"")</f>
        <v/>
      </c>
      <c r="AG18" s="45" t="str">
        <f>IF(AND('Mapa final'!$AD$12="Muy Alta",'Mapa final'!$AF$12="Leve"),CONCATENATE("R2C",'Mapa final'!$S$12),"")</f>
        <v/>
      </c>
      <c r="AH18" s="46" t="str">
        <f>IF(AND('Mapa final'!$AD$12="Muy Alta",'Mapa final'!$AF$12="Catastrófico"),CONCATENATE("R2C",'Mapa final'!$S$12),"")</f>
        <v/>
      </c>
      <c r="AI18" s="156" t="str">
        <f>IF(AND('Mapa final'!$AD$12="Muy Alta",'Mapa final'!$AF$12="Catastrófico"),CONCATENATE("R2C",'Mapa final'!$S$12),"")</f>
        <v/>
      </c>
      <c r="AJ18" s="156" t="str">
        <f>IF(AND('Mapa final'!$AD$12="Muy Alta",'Mapa final'!$AF$12="Catastrófico"),CONCATENATE("R2C",'Mapa final'!$S$12),"")</f>
        <v/>
      </c>
      <c r="AK18" s="156" t="str">
        <f>IF(AND('Mapa final'!$AD$12="Muy Alta",'Mapa final'!$AF$12="Catastrófico"),CONCATENATE("R2C",'Mapa final'!$S$12),"")</f>
        <v/>
      </c>
      <c r="AL18" s="156" t="str">
        <f>IF(AND('Mapa final'!$AD$12="Muy Alta",'Mapa final'!$AF$12="Catastrófico"),CONCATENATE("R2C",'Mapa final'!$S$12),"")</f>
        <v/>
      </c>
      <c r="AM18" s="47" t="str">
        <f>IF(AND('Mapa final'!$AD$12="Muy Alta",'Mapa final'!$AF$12="Catastrófico"),CONCATENATE("R2C",'Mapa final'!$S$12),"")</f>
        <v/>
      </c>
      <c r="AN18" s="70"/>
      <c r="AO18" s="372"/>
      <c r="AP18" s="373"/>
      <c r="AQ18" s="373"/>
      <c r="AR18" s="373"/>
      <c r="AS18" s="373"/>
      <c r="AT18" s="374"/>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25">
      <c r="A19" s="70"/>
      <c r="B19" s="321"/>
      <c r="C19" s="321"/>
      <c r="D19" s="322"/>
      <c r="E19" s="362"/>
      <c r="F19" s="363"/>
      <c r="G19" s="363"/>
      <c r="H19" s="363"/>
      <c r="I19" s="363"/>
      <c r="J19" s="57" t="str">
        <f>IF(AND('Mapa final'!$AD$12="Alta",'Mapa final'!$AF$12="Leve"),CONCATENATE("R2C",'Mapa final'!$S$12),"")</f>
        <v/>
      </c>
      <c r="K19" s="155" t="str">
        <f>IF(AND('Mapa final'!$AD$13="Alta",'Mapa final'!$AF$13="Leve"),CONCATENATE("R2C",'Mapa final'!$S$13),"")</f>
        <v/>
      </c>
      <c r="L19" s="155" t="str">
        <f>IF(AND('Mapa final'!$AD$12="Alta",'Mapa final'!$AF$12="Leve"),CONCATENATE("R2C",'Mapa final'!$S$12),"")</f>
        <v/>
      </c>
      <c r="M19" s="155" t="str">
        <f>IF(AND('Mapa final'!$AD$13="Alta",'Mapa final'!$AF$13="Leve"),CONCATENATE("R2C",'Mapa final'!$S$13),"")</f>
        <v/>
      </c>
      <c r="N19" s="155" t="str">
        <f>IF(AND('Mapa final'!$AD$12="Alta",'Mapa final'!$AF$12="Leve"),CONCATENATE("R2C",'Mapa final'!$S$12),"")</f>
        <v/>
      </c>
      <c r="O19" s="58" t="str">
        <f>IF(AND('Mapa final'!$AD$13="Alta",'Mapa final'!$AF$13="Leve"),CONCATENATE("R2C",'Mapa final'!$S$13),"")</f>
        <v/>
      </c>
      <c r="P19" s="57" t="str">
        <f>IF(AND('Mapa final'!$AD$12="Alta",'Mapa final'!$AF$12="Leve"),CONCATENATE("R2C",'Mapa final'!$S$12),"")</f>
        <v/>
      </c>
      <c r="Q19" s="155" t="str">
        <f>IF(AND('Mapa final'!$AD$13="Alta",'Mapa final'!$AF$13="Leve"),CONCATENATE("R2C",'Mapa final'!$S$13),"")</f>
        <v/>
      </c>
      <c r="R19" s="155" t="str">
        <f>IF(AND('Mapa final'!$AD$12="Alta",'Mapa final'!$AF$12="Leve"),CONCATENATE("R2C",'Mapa final'!$S$12),"")</f>
        <v/>
      </c>
      <c r="S19" s="155" t="str">
        <f>IF(AND('Mapa final'!$AD$13="Alta",'Mapa final'!$AF$13="Leve"),CONCATENATE("R2C",'Mapa final'!$S$13),"")</f>
        <v/>
      </c>
      <c r="T19" s="155" t="str">
        <f>IF(AND('Mapa final'!$AD$12="Alta",'Mapa final'!$AF$12="Leve"),CONCATENATE("R2C",'Mapa final'!$S$12),"")</f>
        <v/>
      </c>
      <c r="U19" s="58" t="str">
        <f>IF(AND('Mapa final'!$AD$13="Alta",'Mapa final'!$AF$13="Leve"),CONCATENATE("R2C",'Mapa final'!$S$13),"")</f>
        <v/>
      </c>
      <c r="V19" s="44" t="str">
        <f>IF(AND('Mapa final'!$AD$12="Muy Alta",'Mapa final'!$AF$12="Leve"),CONCATENATE("R2C",'Mapa final'!$S$12),"")</f>
        <v/>
      </c>
      <c r="W19" s="154" t="str">
        <f>IF(AND('Mapa final'!$AD$12="Muy Alta",'Mapa final'!$AF$12="Leve"),CONCATENATE("R2C",'Mapa final'!$S$12),"")</f>
        <v/>
      </c>
      <c r="X19" s="154" t="str">
        <f>IF(AND('Mapa final'!$AD$12="Muy Alta",'Mapa final'!$AF$12="Leve"),CONCATENATE("R2C",'Mapa final'!$S$12),"")</f>
        <v/>
      </c>
      <c r="Y19" s="154" t="str">
        <f>IF(AND('Mapa final'!$AD$12="Muy Alta",'Mapa final'!$AF$12="Leve"),CONCATENATE("R2C",'Mapa final'!$S$12),"")</f>
        <v/>
      </c>
      <c r="Z19" s="154" t="str">
        <f>IF(AND('Mapa final'!$AD$12="Muy Alta",'Mapa final'!$AF$12="Leve"),CONCATENATE("R2C",'Mapa final'!$S$12),"")</f>
        <v/>
      </c>
      <c r="AA19" s="45" t="str">
        <f>IF(AND('Mapa final'!$AD$12="Muy Alta",'Mapa final'!$AF$12="Leve"),CONCATENATE("R2C",'Mapa final'!$S$12),"")</f>
        <v/>
      </c>
      <c r="AB19" s="44" t="str">
        <f>IF(AND('Mapa final'!$AD$12="Muy Alta",'Mapa final'!$AF$12="Leve"),CONCATENATE("R2C",'Mapa final'!$S$12),"")</f>
        <v/>
      </c>
      <c r="AC19" s="154" t="str">
        <f>IF(AND('Mapa final'!$AD$12="Muy Alta",'Mapa final'!$AF$12="Leve"),CONCATENATE("R2C",'Mapa final'!$S$12),"")</f>
        <v/>
      </c>
      <c r="AD19" s="154" t="str">
        <f>IF(AND('Mapa final'!$AD$12="Muy Alta",'Mapa final'!$AF$12="Leve"),CONCATENATE("R2C",'Mapa final'!$S$12),"")</f>
        <v/>
      </c>
      <c r="AE19" s="154" t="str">
        <f>IF(AND('Mapa final'!$AD$12="Muy Alta",'Mapa final'!$AF$12="Leve"),CONCATENATE("R2C",'Mapa final'!$S$12),"")</f>
        <v/>
      </c>
      <c r="AF19" s="154" t="str">
        <f>IF(AND('Mapa final'!$AD$12="Muy Alta",'Mapa final'!$AF$12="Leve"),CONCATENATE("R2C",'Mapa final'!$S$12),"")</f>
        <v/>
      </c>
      <c r="AG19" s="45" t="str">
        <f>IF(AND('Mapa final'!$AD$12="Muy Alta",'Mapa final'!$AF$12="Leve"),CONCATENATE("R2C",'Mapa final'!$S$12),"")</f>
        <v/>
      </c>
      <c r="AH19" s="46" t="str">
        <f>IF(AND('Mapa final'!$AD$12="Muy Alta",'Mapa final'!$AF$12="Catastrófico"),CONCATENATE("R2C",'Mapa final'!$S$12),"")</f>
        <v/>
      </c>
      <c r="AI19" s="156" t="str">
        <f>IF(AND('Mapa final'!$AD$12="Muy Alta",'Mapa final'!$AF$12="Catastrófico"),CONCATENATE("R2C",'Mapa final'!$S$12),"")</f>
        <v/>
      </c>
      <c r="AJ19" s="156" t="str">
        <f>IF(AND('Mapa final'!$AD$12="Muy Alta",'Mapa final'!$AF$12="Catastrófico"),CONCATENATE("R2C",'Mapa final'!$S$12),"")</f>
        <v/>
      </c>
      <c r="AK19" s="156" t="str">
        <f>IF(AND('Mapa final'!$AD$12="Muy Alta",'Mapa final'!$AF$12="Catastrófico"),CONCATENATE("R2C",'Mapa final'!$S$12),"")</f>
        <v/>
      </c>
      <c r="AL19" s="156" t="str">
        <f>IF(AND('Mapa final'!$AD$12="Muy Alta",'Mapa final'!$AF$12="Catastrófico"),CONCATENATE("R2C",'Mapa final'!$S$12),"")</f>
        <v/>
      </c>
      <c r="AM19" s="47" t="str">
        <f>IF(AND('Mapa final'!$AD$12="Muy Alta",'Mapa final'!$AF$12="Catastrófico"),CONCATENATE("R2C",'Mapa final'!$S$12),"")</f>
        <v/>
      </c>
      <c r="AN19" s="70"/>
      <c r="AO19" s="372"/>
      <c r="AP19" s="373"/>
      <c r="AQ19" s="373"/>
      <c r="AR19" s="373"/>
      <c r="AS19" s="373"/>
      <c r="AT19" s="374"/>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25">
      <c r="A20" s="70"/>
      <c r="B20" s="321"/>
      <c r="C20" s="321"/>
      <c r="D20" s="322"/>
      <c r="E20" s="362"/>
      <c r="F20" s="363"/>
      <c r="G20" s="363"/>
      <c r="H20" s="363"/>
      <c r="I20" s="363"/>
      <c r="J20" s="57" t="str">
        <f>IF(AND('Mapa final'!$AD$12="Alta",'Mapa final'!$AF$12="Leve"),CONCATENATE("R2C",'Mapa final'!$S$12),"")</f>
        <v/>
      </c>
      <c r="K20" s="155" t="str">
        <f>IF(AND('Mapa final'!$AD$13="Alta",'Mapa final'!$AF$13="Leve"),CONCATENATE("R2C",'Mapa final'!$S$13),"")</f>
        <v/>
      </c>
      <c r="L20" s="155" t="str">
        <f>IF(AND('Mapa final'!$AD$12="Alta",'Mapa final'!$AF$12="Leve"),CONCATENATE("R2C",'Mapa final'!$S$12),"")</f>
        <v/>
      </c>
      <c r="M20" s="155" t="str">
        <f>IF(AND('Mapa final'!$AD$13="Alta",'Mapa final'!$AF$13="Leve"),CONCATENATE("R2C",'Mapa final'!$S$13),"")</f>
        <v/>
      </c>
      <c r="N20" s="155" t="str">
        <f>IF(AND('Mapa final'!$AD$12="Alta",'Mapa final'!$AF$12="Leve"),CONCATENATE("R2C",'Mapa final'!$S$12),"")</f>
        <v/>
      </c>
      <c r="O20" s="58" t="str">
        <f>IF(AND('Mapa final'!$AD$13="Alta",'Mapa final'!$AF$13="Leve"),CONCATENATE("R2C",'Mapa final'!$S$13),"")</f>
        <v/>
      </c>
      <c r="P20" s="57" t="str">
        <f>IF(AND('Mapa final'!$AD$12="Alta",'Mapa final'!$AF$12="Leve"),CONCATENATE("R2C",'Mapa final'!$S$12),"")</f>
        <v/>
      </c>
      <c r="Q20" s="155" t="str">
        <f>IF(AND('Mapa final'!$AD$13="Alta",'Mapa final'!$AF$13="Leve"),CONCATENATE("R2C",'Mapa final'!$S$13),"")</f>
        <v/>
      </c>
      <c r="R20" s="155" t="str">
        <f>IF(AND('Mapa final'!$AD$12="Alta",'Mapa final'!$AF$12="Leve"),CONCATENATE("R2C",'Mapa final'!$S$12),"")</f>
        <v/>
      </c>
      <c r="S20" s="155" t="str">
        <f>IF(AND('Mapa final'!$AD$13="Alta",'Mapa final'!$AF$13="Leve"),CONCATENATE("R2C",'Mapa final'!$S$13),"")</f>
        <v/>
      </c>
      <c r="T20" s="155" t="str">
        <f>IF(AND('Mapa final'!$AD$12="Alta",'Mapa final'!$AF$12="Leve"),CONCATENATE("R2C",'Mapa final'!$S$12),"")</f>
        <v/>
      </c>
      <c r="U20" s="58" t="str">
        <f>IF(AND('Mapa final'!$AD$13="Alta",'Mapa final'!$AF$13="Leve"),CONCATENATE("R2C",'Mapa final'!$S$13),"")</f>
        <v/>
      </c>
      <c r="V20" s="44" t="str">
        <f>IF(AND('Mapa final'!$AD$12="Muy Alta",'Mapa final'!$AF$12="Leve"),CONCATENATE("R2C",'Mapa final'!$S$12),"")</f>
        <v/>
      </c>
      <c r="W20" s="154" t="str">
        <f>IF(AND('Mapa final'!$AD$12="Muy Alta",'Mapa final'!$AF$12="Leve"),CONCATENATE("R2C",'Mapa final'!$S$12),"")</f>
        <v/>
      </c>
      <c r="X20" s="154" t="str">
        <f>IF(AND('Mapa final'!$AD$12="Muy Alta",'Mapa final'!$AF$12="Leve"),CONCATENATE("R2C",'Mapa final'!$S$12),"")</f>
        <v/>
      </c>
      <c r="Y20" s="154" t="str">
        <f>IF(AND('Mapa final'!$AD$12="Muy Alta",'Mapa final'!$AF$12="Leve"),CONCATENATE("R2C",'Mapa final'!$S$12),"")</f>
        <v/>
      </c>
      <c r="Z20" s="154" t="str">
        <f>IF(AND('Mapa final'!$AD$12="Muy Alta",'Mapa final'!$AF$12="Leve"),CONCATENATE("R2C",'Mapa final'!$S$12),"")</f>
        <v/>
      </c>
      <c r="AA20" s="45" t="str">
        <f>IF(AND('Mapa final'!$AD$12="Muy Alta",'Mapa final'!$AF$12="Leve"),CONCATENATE("R2C",'Mapa final'!$S$12),"")</f>
        <v/>
      </c>
      <c r="AB20" s="44" t="str">
        <f>IF(AND('Mapa final'!$AD$12="Muy Alta",'Mapa final'!$AF$12="Leve"),CONCATENATE("R2C",'Mapa final'!$S$12),"")</f>
        <v/>
      </c>
      <c r="AC20" s="154" t="str">
        <f>IF(AND('Mapa final'!$AD$12="Muy Alta",'Mapa final'!$AF$12="Leve"),CONCATENATE("R2C",'Mapa final'!$S$12),"")</f>
        <v/>
      </c>
      <c r="AD20" s="154" t="str">
        <f>IF(AND('Mapa final'!$AD$12="Muy Alta",'Mapa final'!$AF$12="Leve"),CONCATENATE("R2C",'Mapa final'!$S$12),"")</f>
        <v/>
      </c>
      <c r="AE20" s="154" t="str">
        <f>IF(AND('Mapa final'!$AD$12="Muy Alta",'Mapa final'!$AF$12="Leve"),CONCATENATE("R2C",'Mapa final'!$S$12),"")</f>
        <v/>
      </c>
      <c r="AF20" s="154" t="str">
        <f>IF(AND('Mapa final'!$AD$12="Muy Alta",'Mapa final'!$AF$12="Leve"),CONCATENATE("R2C",'Mapa final'!$S$12),"")</f>
        <v/>
      </c>
      <c r="AG20" s="45" t="str">
        <f>IF(AND('Mapa final'!$AD$12="Muy Alta",'Mapa final'!$AF$12="Leve"),CONCATENATE("R2C",'Mapa final'!$S$12),"")</f>
        <v/>
      </c>
      <c r="AH20" s="46" t="str">
        <f>IF(AND('Mapa final'!$AD$12="Muy Alta",'Mapa final'!$AF$12="Catastrófico"),CONCATENATE("R2C",'Mapa final'!$S$12),"")</f>
        <v/>
      </c>
      <c r="AI20" s="156" t="str">
        <f>IF(AND('Mapa final'!$AD$12="Muy Alta",'Mapa final'!$AF$12="Catastrófico"),CONCATENATE("R2C",'Mapa final'!$S$12),"")</f>
        <v/>
      </c>
      <c r="AJ20" s="156" t="str">
        <f>IF(AND('Mapa final'!$AD$12="Muy Alta",'Mapa final'!$AF$12="Catastrófico"),CONCATENATE("R2C",'Mapa final'!$S$12),"")</f>
        <v/>
      </c>
      <c r="AK20" s="156" t="str">
        <f>IF(AND('Mapa final'!$AD$12="Muy Alta",'Mapa final'!$AF$12="Catastrófico"),CONCATENATE("R2C",'Mapa final'!$S$12),"")</f>
        <v/>
      </c>
      <c r="AL20" s="156" t="str">
        <f>IF(AND('Mapa final'!$AD$12="Muy Alta",'Mapa final'!$AF$12="Catastrófico"),CONCATENATE("R2C",'Mapa final'!$S$12),"")</f>
        <v/>
      </c>
      <c r="AM20" s="47" t="str">
        <f>IF(AND('Mapa final'!$AD$12="Muy Alta",'Mapa final'!$AF$12="Catastrófico"),CONCATENATE("R2C",'Mapa final'!$S$12),"")</f>
        <v/>
      </c>
      <c r="AN20" s="70"/>
      <c r="AO20" s="372"/>
      <c r="AP20" s="373"/>
      <c r="AQ20" s="373"/>
      <c r="AR20" s="373"/>
      <c r="AS20" s="373"/>
      <c r="AT20" s="374"/>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25">
      <c r="A21" s="70"/>
      <c r="B21" s="321"/>
      <c r="C21" s="321"/>
      <c r="D21" s="322"/>
      <c r="E21" s="362"/>
      <c r="F21" s="363"/>
      <c r="G21" s="363"/>
      <c r="H21" s="363"/>
      <c r="I21" s="363"/>
      <c r="J21" s="57" t="str">
        <f>IF(AND('Mapa final'!$AD$12="Alta",'Mapa final'!$AF$12="Leve"),CONCATENATE("R2C",'Mapa final'!$S$12),"")</f>
        <v/>
      </c>
      <c r="K21" s="155" t="str">
        <f>IF(AND('Mapa final'!$AD$13="Alta",'Mapa final'!$AF$13="Leve"),CONCATENATE("R2C",'Mapa final'!$S$13),"")</f>
        <v/>
      </c>
      <c r="L21" s="155" t="str">
        <f>IF(AND('Mapa final'!$AD$12="Alta",'Mapa final'!$AF$12="Leve"),CONCATENATE("R2C",'Mapa final'!$S$12),"")</f>
        <v/>
      </c>
      <c r="M21" s="155" t="str">
        <f>IF(AND('Mapa final'!$AD$13="Alta",'Mapa final'!$AF$13="Leve"),CONCATENATE("R2C",'Mapa final'!$S$13),"")</f>
        <v/>
      </c>
      <c r="N21" s="155" t="str">
        <f>IF(AND('Mapa final'!$AD$12="Alta",'Mapa final'!$AF$12="Leve"),CONCATENATE("R2C",'Mapa final'!$S$12),"")</f>
        <v/>
      </c>
      <c r="O21" s="58" t="str">
        <f>IF(AND('Mapa final'!$AD$13="Alta",'Mapa final'!$AF$13="Leve"),CONCATENATE("R2C",'Mapa final'!$S$13),"")</f>
        <v/>
      </c>
      <c r="P21" s="57" t="str">
        <f>IF(AND('Mapa final'!$AD$12="Alta",'Mapa final'!$AF$12="Leve"),CONCATENATE("R2C",'Mapa final'!$S$12),"")</f>
        <v/>
      </c>
      <c r="Q21" s="155" t="str">
        <f>IF(AND('Mapa final'!$AD$13="Alta",'Mapa final'!$AF$13="Leve"),CONCATENATE("R2C",'Mapa final'!$S$13),"")</f>
        <v/>
      </c>
      <c r="R21" s="155" t="str">
        <f>IF(AND('Mapa final'!$AD$12="Alta",'Mapa final'!$AF$12="Leve"),CONCATENATE("R2C",'Mapa final'!$S$12),"")</f>
        <v/>
      </c>
      <c r="S21" s="155" t="str">
        <f>IF(AND('Mapa final'!$AD$13="Alta",'Mapa final'!$AF$13="Leve"),CONCATENATE("R2C",'Mapa final'!$S$13),"")</f>
        <v/>
      </c>
      <c r="T21" s="155" t="str">
        <f>IF(AND('Mapa final'!$AD$12="Alta",'Mapa final'!$AF$12="Leve"),CONCATENATE("R2C",'Mapa final'!$S$12),"")</f>
        <v/>
      </c>
      <c r="U21" s="58" t="str">
        <f>IF(AND('Mapa final'!$AD$13="Alta",'Mapa final'!$AF$13="Leve"),CONCATENATE("R2C",'Mapa final'!$S$13),"")</f>
        <v/>
      </c>
      <c r="V21" s="44" t="str">
        <f>IF(AND('Mapa final'!$AD$12="Muy Alta",'Mapa final'!$AF$12="Leve"),CONCATENATE("R2C",'Mapa final'!$S$12),"")</f>
        <v/>
      </c>
      <c r="W21" s="154" t="str">
        <f>IF(AND('Mapa final'!$AD$12="Muy Alta",'Mapa final'!$AF$12="Leve"),CONCATENATE("R2C",'Mapa final'!$S$12),"")</f>
        <v/>
      </c>
      <c r="X21" s="154" t="str">
        <f>IF(AND('Mapa final'!$AD$12="Muy Alta",'Mapa final'!$AF$12="Leve"),CONCATENATE("R2C",'Mapa final'!$S$12),"")</f>
        <v/>
      </c>
      <c r="Y21" s="154" t="str">
        <f>IF(AND('Mapa final'!$AD$12="Muy Alta",'Mapa final'!$AF$12="Leve"),CONCATENATE("R2C",'Mapa final'!$S$12),"")</f>
        <v/>
      </c>
      <c r="Z21" s="154" t="str">
        <f>IF(AND('Mapa final'!$AD$12="Muy Alta",'Mapa final'!$AF$12="Leve"),CONCATENATE("R2C",'Mapa final'!$S$12),"")</f>
        <v/>
      </c>
      <c r="AA21" s="45" t="str">
        <f>IF(AND('Mapa final'!$AD$12="Muy Alta",'Mapa final'!$AF$12="Leve"),CONCATENATE("R2C",'Mapa final'!$S$12),"")</f>
        <v/>
      </c>
      <c r="AB21" s="44" t="str">
        <f>IF(AND('Mapa final'!$AD$12="Muy Alta",'Mapa final'!$AF$12="Leve"),CONCATENATE("R2C",'Mapa final'!$S$12),"")</f>
        <v/>
      </c>
      <c r="AC21" s="154" t="str">
        <f>IF(AND('Mapa final'!$AD$12="Muy Alta",'Mapa final'!$AF$12="Leve"),CONCATENATE("R2C",'Mapa final'!$S$12),"")</f>
        <v/>
      </c>
      <c r="AD21" s="154" t="str">
        <f>IF(AND('Mapa final'!$AD$12="Muy Alta",'Mapa final'!$AF$12="Leve"),CONCATENATE("R2C",'Mapa final'!$S$12),"")</f>
        <v/>
      </c>
      <c r="AE21" s="154" t="str">
        <f>IF(AND('Mapa final'!$AD$12="Muy Alta",'Mapa final'!$AF$12="Leve"),CONCATENATE("R2C",'Mapa final'!$S$12),"")</f>
        <v/>
      </c>
      <c r="AF21" s="154" t="str">
        <f>IF(AND('Mapa final'!$AD$12="Muy Alta",'Mapa final'!$AF$12="Leve"),CONCATENATE("R2C",'Mapa final'!$S$12),"")</f>
        <v/>
      </c>
      <c r="AG21" s="45" t="str">
        <f>IF(AND('Mapa final'!$AD$12="Muy Alta",'Mapa final'!$AF$12="Leve"),CONCATENATE("R2C",'Mapa final'!$S$12),"")</f>
        <v/>
      </c>
      <c r="AH21" s="46" t="str">
        <f>IF(AND('Mapa final'!$AD$12="Muy Alta",'Mapa final'!$AF$12="Catastrófico"),CONCATENATE("R2C",'Mapa final'!$S$12),"")</f>
        <v/>
      </c>
      <c r="AI21" s="156" t="str">
        <f>IF(AND('Mapa final'!$AD$12="Muy Alta",'Mapa final'!$AF$12="Catastrófico"),CONCATENATE("R2C",'Mapa final'!$S$12),"")</f>
        <v/>
      </c>
      <c r="AJ21" s="156" t="str">
        <f>IF(AND('Mapa final'!$AD$12="Muy Alta",'Mapa final'!$AF$12="Catastrófico"),CONCATENATE("R2C",'Mapa final'!$S$12),"")</f>
        <v/>
      </c>
      <c r="AK21" s="156" t="str">
        <f>IF(AND('Mapa final'!$AD$12="Muy Alta",'Mapa final'!$AF$12="Catastrófico"),CONCATENATE("R2C",'Mapa final'!$S$12),"")</f>
        <v/>
      </c>
      <c r="AL21" s="156" t="str">
        <f>IF(AND('Mapa final'!$AD$12="Muy Alta",'Mapa final'!$AF$12="Catastrófico"),CONCATENATE("R2C",'Mapa final'!$S$12),"")</f>
        <v/>
      </c>
      <c r="AM21" s="47" t="str">
        <f>IF(AND('Mapa final'!$AD$12="Muy Alta",'Mapa final'!$AF$12="Catastrófico"),CONCATENATE("R2C",'Mapa final'!$S$12),"")</f>
        <v/>
      </c>
      <c r="AN21" s="70"/>
      <c r="AO21" s="372"/>
      <c r="AP21" s="373"/>
      <c r="AQ21" s="373"/>
      <c r="AR21" s="373"/>
      <c r="AS21" s="373"/>
      <c r="AT21" s="374"/>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25">
      <c r="A22" s="70"/>
      <c r="B22" s="321"/>
      <c r="C22" s="321"/>
      <c r="D22" s="322"/>
      <c r="E22" s="362"/>
      <c r="F22" s="363"/>
      <c r="G22" s="363"/>
      <c r="H22" s="363"/>
      <c r="I22" s="363"/>
      <c r="J22" s="57" t="str">
        <f>IF(AND('Mapa final'!$AD$12="Alta",'Mapa final'!$AF$12="Leve"),CONCATENATE("R2C",'Mapa final'!$S$12),"")</f>
        <v/>
      </c>
      <c r="K22" s="155" t="str">
        <f>IF(AND('Mapa final'!$AD$13="Alta",'Mapa final'!$AF$13="Leve"),CONCATENATE("R2C",'Mapa final'!$S$13),"")</f>
        <v/>
      </c>
      <c r="L22" s="155" t="str">
        <f>IF(AND('Mapa final'!$AD$12="Alta",'Mapa final'!$AF$12="Leve"),CONCATENATE("R2C",'Mapa final'!$S$12),"")</f>
        <v/>
      </c>
      <c r="M22" s="155" t="str">
        <f>IF(AND('Mapa final'!$AD$13="Alta",'Mapa final'!$AF$13="Leve"),CONCATENATE("R2C",'Mapa final'!$S$13),"")</f>
        <v/>
      </c>
      <c r="N22" s="155" t="str">
        <f>IF(AND('Mapa final'!$AD$12="Alta",'Mapa final'!$AF$12="Leve"),CONCATENATE("R2C",'Mapa final'!$S$12),"")</f>
        <v/>
      </c>
      <c r="O22" s="58" t="str">
        <f>IF(AND('Mapa final'!$AD$13="Alta",'Mapa final'!$AF$13="Leve"),CONCATENATE("R2C",'Mapa final'!$S$13),"")</f>
        <v/>
      </c>
      <c r="P22" s="57" t="str">
        <f>IF(AND('Mapa final'!$AD$12="Alta",'Mapa final'!$AF$12="Leve"),CONCATENATE("R2C",'Mapa final'!$S$12),"")</f>
        <v/>
      </c>
      <c r="Q22" s="155" t="str">
        <f>IF(AND('Mapa final'!$AD$13="Alta",'Mapa final'!$AF$13="Leve"),CONCATENATE("R2C",'Mapa final'!$S$13),"")</f>
        <v/>
      </c>
      <c r="R22" s="155" t="str">
        <f>IF(AND('Mapa final'!$AD$12="Alta",'Mapa final'!$AF$12="Leve"),CONCATENATE("R2C",'Mapa final'!$S$12),"")</f>
        <v/>
      </c>
      <c r="S22" s="155" t="str">
        <f>IF(AND('Mapa final'!$AD$13="Alta",'Mapa final'!$AF$13="Leve"),CONCATENATE("R2C",'Mapa final'!$S$13),"")</f>
        <v/>
      </c>
      <c r="T22" s="155" t="str">
        <f>IF(AND('Mapa final'!$AD$12="Alta",'Mapa final'!$AF$12="Leve"),CONCATENATE("R2C",'Mapa final'!$S$12),"")</f>
        <v/>
      </c>
      <c r="U22" s="58" t="str">
        <f>IF(AND('Mapa final'!$AD$13="Alta",'Mapa final'!$AF$13="Leve"),CONCATENATE("R2C",'Mapa final'!$S$13),"")</f>
        <v/>
      </c>
      <c r="V22" s="44" t="str">
        <f>IF(AND('Mapa final'!$AD$12="Muy Alta",'Mapa final'!$AF$12="Leve"),CONCATENATE("R2C",'Mapa final'!$S$12),"")</f>
        <v/>
      </c>
      <c r="W22" s="154" t="str">
        <f>IF(AND('Mapa final'!$AD$12="Muy Alta",'Mapa final'!$AF$12="Leve"),CONCATENATE("R2C",'Mapa final'!$S$12),"")</f>
        <v/>
      </c>
      <c r="X22" s="154" t="str">
        <f>IF(AND('Mapa final'!$AD$12="Muy Alta",'Mapa final'!$AF$12="Leve"),CONCATENATE("R2C",'Mapa final'!$S$12),"")</f>
        <v/>
      </c>
      <c r="Y22" s="154" t="str">
        <f>IF(AND('Mapa final'!$AD$12="Muy Alta",'Mapa final'!$AF$12="Leve"),CONCATENATE("R2C",'Mapa final'!$S$12),"")</f>
        <v/>
      </c>
      <c r="Z22" s="154" t="str">
        <f>IF(AND('Mapa final'!$AD$12="Muy Alta",'Mapa final'!$AF$12="Leve"),CONCATENATE("R2C",'Mapa final'!$S$12),"")</f>
        <v/>
      </c>
      <c r="AA22" s="45" t="str">
        <f>IF(AND('Mapa final'!$AD$12="Muy Alta",'Mapa final'!$AF$12="Leve"),CONCATENATE("R2C",'Mapa final'!$S$12),"")</f>
        <v/>
      </c>
      <c r="AB22" s="44" t="str">
        <f>IF(AND('Mapa final'!$AD$12="Muy Alta",'Mapa final'!$AF$12="Leve"),CONCATENATE("R2C",'Mapa final'!$S$12),"")</f>
        <v/>
      </c>
      <c r="AC22" s="154" t="str">
        <f>IF(AND('Mapa final'!$AD$12="Muy Alta",'Mapa final'!$AF$12="Leve"),CONCATENATE("R2C",'Mapa final'!$S$12),"")</f>
        <v/>
      </c>
      <c r="AD22" s="154" t="str">
        <f>IF(AND('Mapa final'!$AD$12="Muy Alta",'Mapa final'!$AF$12="Leve"),CONCATENATE("R2C",'Mapa final'!$S$12),"")</f>
        <v/>
      </c>
      <c r="AE22" s="154" t="str">
        <f>IF(AND('Mapa final'!$AD$12="Muy Alta",'Mapa final'!$AF$12="Leve"),CONCATENATE("R2C",'Mapa final'!$S$12),"")</f>
        <v/>
      </c>
      <c r="AF22" s="154" t="str">
        <f>IF(AND('Mapa final'!$AD$12="Muy Alta",'Mapa final'!$AF$12="Leve"),CONCATENATE("R2C",'Mapa final'!$S$12),"")</f>
        <v/>
      </c>
      <c r="AG22" s="45" t="str">
        <f>IF(AND('Mapa final'!$AD$12="Muy Alta",'Mapa final'!$AF$12="Leve"),CONCATENATE("R2C",'Mapa final'!$S$12),"")</f>
        <v/>
      </c>
      <c r="AH22" s="46" t="str">
        <f>IF(AND('Mapa final'!$AD$12="Muy Alta",'Mapa final'!$AF$12="Catastrófico"),CONCATENATE("R2C",'Mapa final'!$S$12),"")</f>
        <v/>
      </c>
      <c r="AI22" s="156" t="str">
        <f>IF(AND('Mapa final'!$AD$12="Muy Alta",'Mapa final'!$AF$12="Catastrófico"),CONCATENATE("R2C",'Mapa final'!$S$12),"")</f>
        <v/>
      </c>
      <c r="AJ22" s="156" t="str">
        <f>IF(AND('Mapa final'!$AD$12="Muy Alta",'Mapa final'!$AF$12="Catastrófico"),CONCATENATE("R2C",'Mapa final'!$S$12),"")</f>
        <v/>
      </c>
      <c r="AK22" s="156" t="str">
        <f>IF(AND('Mapa final'!$AD$12="Muy Alta",'Mapa final'!$AF$12="Catastrófico"),CONCATENATE("R2C",'Mapa final'!$S$12),"")</f>
        <v/>
      </c>
      <c r="AL22" s="156" t="str">
        <f>IF(AND('Mapa final'!$AD$12="Muy Alta",'Mapa final'!$AF$12="Catastrófico"),CONCATENATE("R2C",'Mapa final'!$S$12),"")</f>
        <v/>
      </c>
      <c r="AM22" s="47" t="str">
        <f>IF(AND('Mapa final'!$AD$12="Muy Alta",'Mapa final'!$AF$12="Catastrófico"),CONCATENATE("R2C",'Mapa final'!$S$12),"")</f>
        <v/>
      </c>
      <c r="AN22" s="70"/>
      <c r="AO22" s="372"/>
      <c r="AP22" s="373"/>
      <c r="AQ22" s="373"/>
      <c r="AR22" s="373"/>
      <c r="AS22" s="373"/>
      <c r="AT22" s="374"/>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25">
      <c r="A23" s="70"/>
      <c r="B23" s="321"/>
      <c r="C23" s="321"/>
      <c r="D23" s="322"/>
      <c r="E23" s="362"/>
      <c r="F23" s="363"/>
      <c r="G23" s="363"/>
      <c r="H23" s="363"/>
      <c r="I23" s="363"/>
      <c r="J23" s="57" t="str">
        <f>IF(AND('Mapa final'!$AD$12="Alta",'Mapa final'!$AF$12="Leve"),CONCATENATE("R2C",'Mapa final'!$S$12),"")</f>
        <v/>
      </c>
      <c r="K23" s="155" t="str">
        <f>IF(AND('Mapa final'!$AD$13="Alta",'Mapa final'!$AF$13="Leve"),CONCATENATE("R2C",'Mapa final'!$S$13),"")</f>
        <v/>
      </c>
      <c r="L23" s="155" t="str">
        <f>IF(AND('Mapa final'!$AD$12="Alta",'Mapa final'!$AF$12="Leve"),CONCATENATE("R2C",'Mapa final'!$S$12),"")</f>
        <v/>
      </c>
      <c r="M23" s="155" t="str">
        <f>IF(AND('Mapa final'!$AD$13="Alta",'Mapa final'!$AF$13="Leve"),CONCATENATE("R2C",'Mapa final'!$S$13),"")</f>
        <v/>
      </c>
      <c r="N23" s="155" t="str">
        <f>IF(AND('Mapa final'!$AD$12="Alta",'Mapa final'!$AF$12="Leve"),CONCATENATE("R2C",'Mapa final'!$S$12),"")</f>
        <v/>
      </c>
      <c r="O23" s="58" t="str">
        <f>IF(AND('Mapa final'!$AD$13="Alta",'Mapa final'!$AF$13="Leve"),CONCATENATE("R2C",'Mapa final'!$S$13),"")</f>
        <v/>
      </c>
      <c r="P23" s="57" t="str">
        <f>IF(AND('Mapa final'!$AD$12="Alta",'Mapa final'!$AF$12="Leve"),CONCATENATE("R2C",'Mapa final'!$S$12),"")</f>
        <v/>
      </c>
      <c r="Q23" s="155" t="str">
        <f>IF(AND('Mapa final'!$AD$13="Alta",'Mapa final'!$AF$13="Leve"),CONCATENATE("R2C",'Mapa final'!$S$13),"")</f>
        <v/>
      </c>
      <c r="R23" s="155" t="str">
        <f>IF(AND('Mapa final'!$AD$12="Alta",'Mapa final'!$AF$12="Leve"),CONCATENATE("R2C",'Mapa final'!$S$12),"")</f>
        <v/>
      </c>
      <c r="S23" s="155" t="str">
        <f>IF(AND('Mapa final'!$AD$13="Alta",'Mapa final'!$AF$13="Leve"),CONCATENATE("R2C",'Mapa final'!$S$13),"")</f>
        <v/>
      </c>
      <c r="T23" s="155" t="str">
        <f>IF(AND('Mapa final'!$AD$12="Alta",'Mapa final'!$AF$12="Leve"),CONCATENATE("R2C",'Mapa final'!$S$12),"")</f>
        <v/>
      </c>
      <c r="U23" s="58" t="str">
        <f>IF(AND('Mapa final'!$AD$13="Alta",'Mapa final'!$AF$13="Leve"),CONCATENATE("R2C",'Mapa final'!$S$13),"")</f>
        <v/>
      </c>
      <c r="V23" s="44" t="str">
        <f>IF(AND('Mapa final'!$AD$12="Muy Alta",'Mapa final'!$AF$12="Leve"),CONCATENATE("R2C",'Mapa final'!$S$12),"")</f>
        <v/>
      </c>
      <c r="W23" s="154" t="str">
        <f>IF(AND('Mapa final'!$AD$12="Muy Alta",'Mapa final'!$AF$12="Leve"),CONCATENATE("R2C",'Mapa final'!$S$12),"")</f>
        <v/>
      </c>
      <c r="X23" s="154" t="str">
        <f>IF(AND('Mapa final'!$AD$12="Muy Alta",'Mapa final'!$AF$12="Leve"),CONCATENATE("R2C",'Mapa final'!$S$12),"")</f>
        <v/>
      </c>
      <c r="Y23" s="154" t="str">
        <f>IF(AND('Mapa final'!$AD$12="Muy Alta",'Mapa final'!$AF$12="Leve"),CONCATENATE("R2C",'Mapa final'!$S$12),"")</f>
        <v/>
      </c>
      <c r="Z23" s="154" t="str">
        <f>IF(AND('Mapa final'!$AD$12="Muy Alta",'Mapa final'!$AF$12="Leve"),CONCATENATE("R2C",'Mapa final'!$S$12),"")</f>
        <v/>
      </c>
      <c r="AA23" s="45" t="str">
        <f>IF(AND('Mapa final'!$AD$12="Muy Alta",'Mapa final'!$AF$12="Leve"),CONCATENATE("R2C",'Mapa final'!$S$12),"")</f>
        <v/>
      </c>
      <c r="AB23" s="44" t="str">
        <f>IF(AND('Mapa final'!$AD$12="Muy Alta",'Mapa final'!$AF$12="Leve"),CONCATENATE("R2C",'Mapa final'!$S$12),"")</f>
        <v/>
      </c>
      <c r="AC23" s="154" t="str">
        <f>IF(AND('Mapa final'!$AD$12="Muy Alta",'Mapa final'!$AF$12="Leve"),CONCATENATE("R2C",'Mapa final'!$S$12),"")</f>
        <v/>
      </c>
      <c r="AD23" s="154" t="str">
        <f>IF(AND('Mapa final'!$AD$12="Muy Alta",'Mapa final'!$AF$12="Leve"),CONCATENATE("R2C",'Mapa final'!$S$12),"")</f>
        <v/>
      </c>
      <c r="AE23" s="154" t="str">
        <f>IF(AND('Mapa final'!$AD$12="Muy Alta",'Mapa final'!$AF$12="Leve"),CONCATENATE("R2C",'Mapa final'!$S$12),"")</f>
        <v/>
      </c>
      <c r="AF23" s="154" t="str">
        <f>IF(AND('Mapa final'!$AD$12="Muy Alta",'Mapa final'!$AF$12="Leve"),CONCATENATE("R2C",'Mapa final'!$S$12),"")</f>
        <v/>
      </c>
      <c r="AG23" s="45" t="str">
        <f>IF(AND('Mapa final'!$AD$12="Muy Alta",'Mapa final'!$AF$12="Leve"),CONCATENATE("R2C",'Mapa final'!$S$12),"")</f>
        <v/>
      </c>
      <c r="AH23" s="46" t="str">
        <f>IF(AND('Mapa final'!$AD$12="Muy Alta",'Mapa final'!$AF$12="Catastrófico"),CONCATENATE("R2C",'Mapa final'!$S$12),"")</f>
        <v/>
      </c>
      <c r="AI23" s="156" t="str">
        <f>IF(AND('Mapa final'!$AD$12="Muy Alta",'Mapa final'!$AF$12="Catastrófico"),CONCATENATE("R2C",'Mapa final'!$S$12),"")</f>
        <v/>
      </c>
      <c r="AJ23" s="156" t="str">
        <f>IF(AND('Mapa final'!$AD$12="Muy Alta",'Mapa final'!$AF$12="Catastrófico"),CONCATENATE("R2C",'Mapa final'!$S$12),"")</f>
        <v/>
      </c>
      <c r="AK23" s="156" t="str">
        <f>IF(AND('Mapa final'!$AD$12="Muy Alta",'Mapa final'!$AF$12="Catastrófico"),CONCATENATE("R2C",'Mapa final'!$S$12),"")</f>
        <v/>
      </c>
      <c r="AL23" s="156" t="str">
        <f>IF(AND('Mapa final'!$AD$12="Muy Alta",'Mapa final'!$AF$12="Catastrófico"),CONCATENATE("R2C",'Mapa final'!$S$12),"")</f>
        <v/>
      </c>
      <c r="AM23" s="47" t="str">
        <f>IF(AND('Mapa final'!$AD$12="Muy Alta",'Mapa final'!$AF$12="Catastrófico"),CONCATENATE("R2C",'Mapa final'!$S$12),"")</f>
        <v/>
      </c>
      <c r="AN23" s="70"/>
      <c r="AO23" s="372"/>
      <c r="AP23" s="373"/>
      <c r="AQ23" s="373"/>
      <c r="AR23" s="373"/>
      <c r="AS23" s="373"/>
      <c r="AT23" s="374"/>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25">
      <c r="A24" s="70"/>
      <c r="B24" s="321"/>
      <c r="C24" s="321"/>
      <c r="D24" s="322"/>
      <c r="E24" s="362"/>
      <c r="F24" s="363"/>
      <c r="G24" s="363"/>
      <c r="H24" s="363"/>
      <c r="I24" s="363"/>
      <c r="J24" s="57" t="str">
        <f>IF(AND('Mapa final'!$AD$12="Alta",'Mapa final'!$AF$12="Leve"),CONCATENATE("R2C",'Mapa final'!$S$12),"")</f>
        <v/>
      </c>
      <c r="K24" s="155" t="str">
        <f>IF(AND('Mapa final'!$AD$13="Alta",'Mapa final'!$AF$13="Leve"),CONCATENATE("R2C",'Mapa final'!$S$13),"")</f>
        <v/>
      </c>
      <c r="L24" s="155" t="str">
        <f>IF(AND('Mapa final'!$AD$12="Alta",'Mapa final'!$AF$12="Leve"),CONCATENATE("R2C",'Mapa final'!$S$12),"")</f>
        <v/>
      </c>
      <c r="M24" s="155" t="str">
        <f>IF(AND('Mapa final'!$AD$13="Alta",'Mapa final'!$AF$13="Leve"),CONCATENATE("R2C",'Mapa final'!$S$13),"")</f>
        <v/>
      </c>
      <c r="N24" s="155" t="str">
        <f>IF(AND('Mapa final'!$AD$12="Alta",'Mapa final'!$AF$12="Leve"),CONCATENATE("R2C",'Mapa final'!$S$12),"")</f>
        <v/>
      </c>
      <c r="O24" s="58" t="str">
        <f>IF(AND('Mapa final'!$AD$13="Alta",'Mapa final'!$AF$13="Leve"),CONCATENATE("R2C",'Mapa final'!$S$13),"")</f>
        <v/>
      </c>
      <c r="P24" s="57" t="str">
        <f>IF(AND('Mapa final'!$AD$12="Alta",'Mapa final'!$AF$12="Leve"),CONCATENATE("R2C",'Mapa final'!$S$12),"")</f>
        <v/>
      </c>
      <c r="Q24" s="155" t="str">
        <f>IF(AND('Mapa final'!$AD$13="Alta",'Mapa final'!$AF$13="Leve"),CONCATENATE("R2C",'Mapa final'!$S$13),"")</f>
        <v/>
      </c>
      <c r="R24" s="155" t="str">
        <f>IF(AND('Mapa final'!$AD$12="Alta",'Mapa final'!$AF$12="Leve"),CONCATENATE("R2C",'Mapa final'!$S$12),"")</f>
        <v/>
      </c>
      <c r="S24" s="155" t="str">
        <f>IF(AND('Mapa final'!$AD$13="Alta",'Mapa final'!$AF$13="Leve"),CONCATENATE("R2C",'Mapa final'!$S$13),"")</f>
        <v/>
      </c>
      <c r="T24" s="155" t="str">
        <f>IF(AND('Mapa final'!$AD$12="Alta",'Mapa final'!$AF$12="Leve"),CONCATENATE("R2C",'Mapa final'!$S$12),"")</f>
        <v/>
      </c>
      <c r="U24" s="58" t="str">
        <f>IF(AND('Mapa final'!$AD$13="Alta",'Mapa final'!$AF$13="Leve"),CONCATENATE("R2C",'Mapa final'!$S$13),"")</f>
        <v/>
      </c>
      <c r="V24" s="44" t="str">
        <f>IF(AND('Mapa final'!$AD$12="Muy Alta",'Mapa final'!$AF$12="Leve"),CONCATENATE("R2C",'Mapa final'!$S$12),"")</f>
        <v/>
      </c>
      <c r="W24" s="154" t="str">
        <f>IF(AND('Mapa final'!$AD$12="Muy Alta",'Mapa final'!$AF$12="Leve"),CONCATENATE("R2C",'Mapa final'!$S$12),"")</f>
        <v/>
      </c>
      <c r="X24" s="154" t="str">
        <f>IF(AND('Mapa final'!$AD$12="Muy Alta",'Mapa final'!$AF$12="Leve"),CONCATENATE("R2C",'Mapa final'!$S$12),"")</f>
        <v/>
      </c>
      <c r="Y24" s="154" t="str">
        <f>IF(AND('Mapa final'!$AD$12="Muy Alta",'Mapa final'!$AF$12="Leve"),CONCATENATE("R2C",'Mapa final'!$S$12),"")</f>
        <v/>
      </c>
      <c r="Z24" s="154" t="str">
        <f>IF(AND('Mapa final'!$AD$12="Muy Alta",'Mapa final'!$AF$12="Leve"),CONCATENATE("R2C",'Mapa final'!$S$12),"")</f>
        <v/>
      </c>
      <c r="AA24" s="45" t="str">
        <f>IF(AND('Mapa final'!$AD$12="Muy Alta",'Mapa final'!$AF$12="Leve"),CONCATENATE("R2C",'Mapa final'!$S$12),"")</f>
        <v/>
      </c>
      <c r="AB24" s="44" t="str">
        <f>IF(AND('Mapa final'!$AD$12="Muy Alta",'Mapa final'!$AF$12="Leve"),CONCATENATE("R2C",'Mapa final'!$S$12),"")</f>
        <v/>
      </c>
      <c r="AC24" s="154" t="str">
        <f>IF(AND('Mapa final'!$AD$12="Muy Alta",'Mapa final'!$AF$12="Leve"),CONCATENATE("R2C",'Mapa final'!$S$12),"")</f>
        <v/>
      </c>
      <c r="AD24" s="154" t="str">
        <f>IF(AND('Mapa final'!$AD$12="Muy Alta",'Mapa final'!$AF$12="Leve"),CONCATENATE("R2C",'Mapa final'!$S$12),"")</f>
        <v/>
      </c>
      <c r="AE24" s="154" t="str">
        <f>IF(AND('Mapa final'!$AD$12="Muy Alta",'Mapa final'!$AF$12="Leve"),CONCATENATE("R2C",'Mapa final'!$S$12),"")</f>
        <v/>
      </c>
      <c r="AF24" s="154" t="str">
        <f>IF(AND('Mapa final'!$AD$12="Muy Alta",'Mapa final'!$AF$12="Leve"),CONCATENATE("R2C",'Mapa final'!$S$12),"")</f>
        <v/>
      </c>
      <c r="AG24" s="45" t="str">
        <f>IF(AND('Mapa final'!$AD$12="Muy Alta",'Mapa final'!$AF$12="Leve"),CONCATENATE("R2C",'Mapa final'!$S$12),"")</f>
        <v/>
      </c>
      <c r="AH24" s="46" t="str">
        <f>IF(AND('Mapa final'!$AD$12="Muy Alta",'Mapa final'!$AF$12="Catastrófico"),CONCATENATE("R2C",'Mapa final'!$S$12),"")</f>
        <v/>
      </c>
      <c r="AI24" s="156" t="str">
        <f>IF(AND('Mapa final'!$AD$12="Muy Alta",'Mapa final'!$AF$12="Catastrófico"),CONCATENATE("R2C",'Mapa final'!$S$12),"")</f>
        <v/>
      </c>
      <c r="AJ24" s="156" t="str">
        <f>IF(AND('Mapa final'!$AD$12="Muy Alta",'Mapa final'!$AF$12="Catastrófico"),CONCATENATE("R2C",'Mapa final'!$S$12),"")</f>
        <v/>
      </c>
      <c r="AK24" s="156" t="str">
        <f>IF(AND('Mapa final'!$AD$12="Muy Alta",'Mapa final'!$AF$12="Catastrófico"),CONCATENATE("R2C",'Mapa final'!$S$12),"")</f>
        <v/>
      </c>
      <c r="AL24" s="156" t="str">
        <f>IF(AND('Mapa final'!$AD$12="Muy Alta",'Mapa final'!$AF$12="Catastrófico"),CONCATENATE("R2C",'Mapa final'!$S$12),"")</f>
        <v/>
      </c>
      <c r="AM24" s="47" t="str">
        <f>IF(AND('Mapa final'!$AD$12="Muy Alta",'Mapa final'!$AF$12="Catastrófico"),CONCATENATE("R2C",'Mapa final'!$S$12),"")</f>
        <v/>
      </c>
      <c r="AN24" s="70"/>
      <c r="AO24" s="372"/>
      <c r="AP24" s="373"/>
      <c r="AQ24" s="373"/>
      <c r="AR24" s="373"/>
      <c r="AS24" s="373"/>
      <c r="AT24" s="374"/>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3">
      <c r="A25" s="70"/>
      <c r="B25" s="321"/>
      <c r="C25" s="321"/>
      <c r="D25" s="322"/>
      <c r="E25" s="365"/>
      <c r="F25" s="366"/>
      <c r="G25" s="366"/>
      <c r="H25" s="366"/>
      <c r="I25" s="366"/>
      <c r="J25" s="59" t="str">
        <f>IF(AND('Mapa final'!$AD$12="Alta",'Mapa final'!$AF$12="Leve"),CONCATENATE("R2C",'Mapa final'!$S$12),"")</f>
        <v/>
      </c>
      <c r="K25" s="60" t="str">
        <f>IF(AND('Mapa final'!$AD$13="Alta",'Mapa final'!$AF$13="Leve"),CONCATENATE("R2C",'Mapa final'!$S$13),"")</f>
        <v/>
      </c>
      <c r="L25" s="60" t="str">
        <f>IF(AND('Mapa final'!$AD$12="Alta",'Mapa final'!$AF$12="Leve"),CONCATENATE("R2C",'Mapa final'!$S$12),"")</f>
        <v/>
      </c>
      <c r="M25" s="60" t="str">
        <f>IF(AND('Mapa final'!$AD$13="Alta",'Mapa final'!$AF$13="Leve"),CONCATENATE("R2C",'Mapa final'!$S$13),"")</f>
        <v/>
      </c>
      <c r="N25" s="60" t="str">
        <f>IF(AND('Mapa final'!$AD$12="Alta",'Mapa final'!$AF$12="Leve"),CONCATENATE("R2C",'Mapa final'!$S$12),"")</f>
        <v/>
      </c>
      <c r="O25" s="61" t="str">
        <f>IF(AND('Mapa final'!$AD$13="Alta",'Mapa final'!$AF$13="Leve"),CONCATENATE("R2C",'Mapa final'!$S$13),"")</f>
        <v/>
      </c>
      <c r="P25" s="59" t="str">
        <f>IF(AND('Mapa final'!$AD$12="Alta",'Mapa final'!$AF$12="Leve"),CONCATENATE("R2C",'Mapa final'!$S$12),"")</f>
        <v/>
      </c>
      <c r="Q25" s="60" t="str">
        <f>IF(AND('Mapa final'!$AD$13="Alta",'Mapa final'!$AF$13="Leve"),CONCATENATE("R2C",'Mapa final'!$S$13),"")</f>
        <v/>
      </c>
      <c r="R25" s="60" t="str">
        <f>IF(AND('Mapa final'!$AD$12="Alta",'Mapa final'!$AF$12="Leve"),CONCATENATE("R2C",'Mapa final'!$S$12),"")</f>
        <v/>
      </c>
      <c r="S25" s="60" t="str">
        <f>IF(AND('Mapa final'!$AD$13="Alta",'Mapa final'!$AF$13="Leve"),CONCATENATE("R2C",'Mapa final'!$S$13),"")</f>
        <v/>
      </c>
      <c r="T25" s="60" t="str">
        <f>IF(AND('Mapa final'!$AD$12="Alta",'Mapa final'!$AF$12="Leve"),CONCATENATE("R2C",'Mapa final'!$S$12),"")</f>
        <v/>
      </c>
      <c r="U25" s="61" t="str">
        <f>IF(AND('Mapa final'!$AD$13="Alta",'Mapa final'!$AF$13="Leve"),CONCATENATE("R2C",'Mapa final'!$S$13),"")</f>
        <v/>
      </c>
      <c r="V25" s="48" t="str">
        <f>IF(AND('Mapa final'!$AD$12="Muy Alta",'Mapa final'!$AF$12="Leve"),CONCATENATE("R2C",'Mapa final'!$S$12),"")</f>
        <v/>
      </c>
      <c r="W25" s="49" t="str">
        <f>IF(AND('Mapa final'!$AD$12="Muy Alta",'Mapa final'!$AF$12="Leve"),CONCATENATE("R2C",'Mapa final'!$S$12),"")</f>
        <v/>
      </c>
      <c r="X25" s="49" t="str">
        <f>IF(AND('Mapa final'!$AD$12="Muy Alta",'Mapa final'!$AF$12="Leve"),CONCATENATE("R2C",'Mapa final'!$S$12),"")</f>
        <v/>
      </c>
      <c r="Y25" s="49" t="str">
        <f>IF(AND('Mapa final'!$AD$12="Muy Alta",'Mapa final'!$AF$12="Leve"),CONCATENATE("R2C",'Mapa final'!$S$12),"")</f>
        <v/>
      </c>
      <c r="Z25" s="49" t="str">
        <f>IF(AND('Mapa final'!$AD$12="Muy Alta",'Mapa final'!$AF$12="Leve"),CONCATENATE("R2C",'Mapa final'!$S$12),"")</f>
        <v/>
      </c>
      <c r="AA25" s="50" t="str">
        <f>IF(AND('Mapa final'!$AD$12="Muy Alta",'Mapa final'!$AF$12="Leve"),CONCATENATE("R2C",'Mapa final'!$S$12),"")</f>
        <v/>
      </c>
      <c r="AB25" s="48" t="str">
        <f>IF(AND('Mapa final'!$AD$12="Muy Alta",'Mapa final'!$AF$12="Leve"),CONCATENATE("R2C",'Mapa final'!$S$12),"")</f>
        <v/>
      </c>
      <c r="AC25" s="49" t="str">
        <f>IF(AND('Mapa final'!$AD$12="Muy Alta",'Mapa final'!$AF$12="Leve"),CONCATENATE("R2C",'Mapa final'!$S$12),"")</f>
        <v/>
      </c>
      <c r="AD25" s="49" t="str">
        <f>IF(AND('Mapa final'!$AD$12="Muy Alta",'Mapa final'!$AF$12="Leve"),CONCATENATE("R2C",'Mapa final'!$S$12),"")</f>
        <v/>
      </c>
      <c r="AE25" s="49" t="str">
        <f>IF(AND('Mapa final'!$AD$12="Muy Alta",'Mapa final'!$AF$12="Leve"),CONCATENATE("R2C",'Mapa final'!$S$12),"")</f>
        <v/>
      </c>
      <c r="AF25" s="49" t="str">
        <f>IF(AND('Mapa final'!$AD$12="Muy Alta",'Mapa final'!$AF$12="Leve"),CONCATENATE("R2C",'Mapa final'!$S$12),"")</f>
        <v/>
      </c>
      <c r="AG25" s="50" t="str">
        <f>IF(AND('Mapa final'!$AD$12="Muy Alta",'Mapa final'!$AF$12="Leve"),CONCATENATE("R2C",'Mapa final'!$S$12),"")</f>
        <v/>
      </c>
      <c r="AH25" s="51" t="str">
        <f>IF(AND('Mapa final'!$AD$12="Muy Alta",'Mapa final'!$AF$12="Catastrófico"),CONCATENATE("R2C",'Mapa final'!$S$12),"")</f>
        <v/>
      </c>
      <c r="AI25" s="52" t="str">
        <f>IF(AND('Mapa final'!$AD$12="Muy Alta",'Mapa final'!$AF$12="Catastrófico"),CONCATENATE("R2C",'Mapa final'!$S$12),"")</f>
        <v/>
      </c>
      <c r="AJ25" s="52" t="str">
        <f>IF(AND('Mapa final'!$AD$12="Muy Alta",'Mapa final'!$AF$12="Catastrófico"),CONCATENATE("R2C",'Mapa final'!$S$12),"")</f>
        <v/>
      </c>
      <c r="AK25" s="52" t="str">
        <f>IF(AND('Mapa final'!$AD$12="Muy Alta",'Mapa final'!$AF$12="Catastrófico"),CONCATENATE("R2C",'Mapa final'!$S$12),"")</f>
        <v/>
      </c>
      <c r="AL25" s="52" t="str">
        <f>IF(AND('Mapa final'!$AD$12="Muy Alta",'Mapa final'!$AF$12="Catastrófico"),CONCATENATE("R2C",'Mapa final'!$S$12),"")</f>
        <v/>
      </c>
      <c r="AM25" s="53" t="str">
        <f>IF(AND('Mapa final'!$AD$12="Muy Alta",'Mapa final'!$AF$12="Catastrófico"),CONCATENATE("R2C",'Mapa final'!$S$12),"")</f>
        <v/>
      </c>
      <c r="AN25" s="70"/>
      <c r="AO25" s="375"/>
      <c r="AP25" s="376"/>
      <c r="AQ25" s="376"/>
      <c r="AR25" s="376"/>
      <c r="AS25" s="376"/>
      <c r="AT25" s="377"/>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25">
      <c r="A26" s="70"/>
      <c r="B26" s="321"/>
      <c r="C26" s="321"/>
      <c r="D26" s="322"/>
      <c r="E26" s="359" t="s">
        <v>116</v>
      </c>
      <c r="F26" s="360"/>
      <c r="G26" s="360"/>
      <c r="H26" s="360"/>
      <c r="I26" s="361"/>
      <c r="J26" s="54" t="str">
        <f>IF(AND('Mapa final'!$AD$12="Alta",'Mapa final'!$AF$12="Leve"),CONCATENATE("R2C",'Mapa final'!$S$12),"")</f>
        <v/>
      </c>
      <c r="K26" s="55" t="str">
        <f>IF(AND('Mapa final'!$AD$13="Alta",'Mapa final'!$AF$13="Leve"),CONCATENATE("R2C",'Mapa final'!$S$13),"")</f>
        <v/>
      </c>
      <c r="L26" s="55" t="str">
        <f>IF(AND('Mapa final'!$AD$12="Alta",'Mapa final'!$AF$12="Leve"),CONCATENATE("R2C",'Mapa final'!$S$12),"")</f>
        <v/>
      </c>
      <c r="M26" s="55" t="str">
        <f>IF(AND('Mapa final'!$AD$13="Alta",'Mapa final'!$AF$13="Leve"),CONCATENATE("R2C",'Mapa final'!$S$13),"")</f>
        <v/>
      </c>
      <c r="N26" s="55" t="str">
        <f>IF(AND('Mapa final'!$AD$12="Alta",'Mapa final'!$AF$12="Leve"),CONCATENATE("R2C",'Mapa final'!$S$12),"")</f>
        <v/>
      </c>
      <c r="O26" s="56" t="str">
        <f>IF(AND('Mapa final'!$AD$13="Alta",'Mapa final'!$AF$13="Leve"),CONCATENATE("R2C",'Mapa final'!$S$13),"")</f>
        <v/>
      </c>
      <c r="P26" s="54" t="str">
        <f>IF(AND('Mapa final'!$AD$12="Alta",'Mapa final'!$AF$12="Leve"),CONCATENATE("R2C",'Mapa final'!$S$12),"")</f>
        <v/>
      </c>
      <c r="Q26" s="55" t="str">
        <f>IF(AND('Mapa final'!$AD$13="Alta",'Mapa final'!$AF$13="Leve"),CONCATENATE("R2C",'Mapa final'!$S$13),"")</f>
        <v/>
      </c>
      <c r="R26" s="55" t="str">
        <f>IF(AND('Mapa final'!$AD$12="Alta",'Mapa final'!$AF$12="Leve"),CONCATENATE("R2C",'Mapa final'!$S$12),"")</f>
        <v/>
      </c>
      <c r="S26" s="55" t="str">
        <f>IF(AND('Mapa final'!$AD$13="Alta",'Mapa final'!$AF$13="Leve"),CONCATENATE("R2C",'Mapa final'!$S$13),"")</f>
        <v/>
      </c>
      <c r="T26" s="55" t="str">
        <f>IF(AND('Mapa final'!$AD$12="Alta",'Mapa final'!$AF$12="Leve"),CONCATENATE("R2C",'Mapa final'!$S$12),"")</f>
        <v/>
      </c>
      <c r="U26" s="56" t="str">
        <f>IF(AND('Mapa final'!$AD$13="Alta",'Mapa final'!$AF$13="Leve"),CONCATENATE("R2C",'Mapa final'!$S$13),"")</f>
        <v/>
      </c>
      <c r="V26" s="54" t="str">
        <f>IF(AND('Mapa final'!$AD$12="Alta",'Mapa final'!$AF$12="Leve"),CONCATENATE("R2C",'Mapa final'!$S$12),"")</f>
        <v/>
      </c>
      <c r="W26" s="55" t="str">
        <f>IF(AND('Mapa final'!$AD$13="Alta",'Mapa final'!$AF$13="Leve"),CONCATENATE("R2C",'Mapa final'!$S$13),"")</f>
        <v/>
      </c>
      <c r="X26" s="55" t="str">
        <f>IF(AND('Mapa final'!$AD$12="Alta",'Mapa final'!$AF$12="Leve"),CONCATENATE("R2C",'Mapa final'!$S$12),"")</f>
        <v/>
      </c>
      <c r="Y26" s="55" t="str">
        <f>IF(AND('Mapa final'!$AD$13="Alta",'Mapa final'!$AF$13="Leve"),CONCATENATE("R2C",'Mapa final'!$S$13),"")</f>
        <v/>
      </c>
      <c r="Z26" s="55" t="str">
        <f>IF(AND('Mapa final'!$AD$12="Alta",'Mapa final'!$AF$12="Leve"),CONCATENATE("R2C",'Mapa final'!$S$12),"")</f>
        <v/>
      </c>
      <c r="AA26" s="56" t="str">
        <f>IF(AND('Mapa final'!$AD$13="Alta",'Mapa final'!$AF$13="Leve"),CONCATENATE("R2C",'Mapa final'!$S$13),"")</f>
        <v/>
      </c>
      <c r="AB26" s="38" t="str">
        <f>IF(AND('Mapa final'!$AD$12="Muy Alta",'Mapa final'!$AF$12="Leve"),CONCATENATE("R2C",'Mapa final'!$S$12),"")</f>
        <v/>
      </c>
      <c r="AC26" s="39" t="str">
        <f>IF(AND('Mapa final'!$AD$12="Muy Alta",'Mapa final'!$AF$12="Leve"),CONCATENATE("R2C",'Mapa final'!$S$12),"")</f>
        <v/>
      </c>
      <c r="AD26" s="39" t="str">
        <f>IF(AND('Mapa final'!$AD$12="Muy Alta",'Mapa final'!$AF$12="Leve"),CONCATENATE("R2C",'Mapa final'!$S$12),"")</f>
        <v/>
      </c>
      <c r="AE26" s="39" t="str">
        <f>IF(AND('Mapa final'!$AD$12="Muy Alta",'Mapa final'!$AF$12="Leve"),CONCATENATE("R2C",'Mapa final'!$S$12),"")</f>
        <v/>
      </c>
      <c r="AF26" s="39" t="str">
        <f>IF(AND('Mapa final'!$AD$12="Muy Alta",'Mapa final'!$AF$12="Leve"),CONCATENATE("R2C",'Mapa final'!$S$12),"")</f>
        <v/>
      </c>
      <c r="AG26" s="40" t="str">
        <f>IF(AND('Mapa final'!$AD$12="Muy Alta",'Mapa final'!$AF$12="Leve"),CONCATENATE("R2C",'Mapa final'!$S$12),"")</f>
        <v/>
      </c>
      <c r="AH26" s="41" t="str">
        <f>IF(AND('Mapa final'!$AD$12="Muy Alta",'Mapa final'!$AF$12="Catastrófico"),CONCATENATE("R2C",'Mapa final'!$S$12),"")</f>
        <v/>
      </c>
      <c r="AI26" s="42" t="str">
        <f>IF(AND('Mapa final'!$AD$12="Muy Alta",'Mapa final'!$AF$12="Catastrófico"),CONCATENATE("R2C",'Mapa final'!$S$12),"")</f>
        <v/>
      </c>
      <c r="AJ26" s="42" t="str">
        <f>IF(AND('Mapa final'!$AD$12="Muy Alta",'Mapa final'!$AF$12="Catastrófico"),CONCATENATE("R2C",'Mapa final'!$S$12),"")</f>
        <v/>
      </c>
      <c r="AK26" s="42" t="str">
        <f>IF(AND('Mapa final'!$AD$12="Muy Alta",'Mapa final'!$AF$12="Catastrófico"),CONCATENATE("R2C",'Mapa final'!$S$12),"")</f>
        <v/>
      </c>
      <c r="AL26" s="42" t="str">
        <f>IF(AND('Mapa final'!$AD$12="Muy Alta",'Mapa final'!$AF$12="Catastrófico"),CONCATENATE("R2C",'Mapa final'!$S$12),"")</f>
        <v/>
      </c>
      <c r="AM26" s="43" t="str">
        <f>IF(AND('Mapa final'!$AD$12="Muy Alta",'Mapa final'!$AF$12="Catastrófico"),CONCATENATE("R2C",'Mapa final'!$S$12),"")</f>
        <v/>
      </c>
      <c r="AN26" s="70"/>
      <c r="AO26" s="399" t="s">
        <v>80</v>
      </c>
      <c r="AP26" s="400"/>
      <c r="AQ26" s="400"/>
      <c r="AR26" s="400"/>
      <c r="AS26" s="400"/>
      <c r="AT26" s="401"/>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25">
      <c r="A27" s="70"/>
      <c r="B27" s="321"/>
      <c r="C27" s="321"/>
      <c r="D27" s="322"/>
      <c r="E27" s="378"/>
      <c r="F27" s="363"/>
      <c r="G27" s="363"/>
      <c r="H27" s="363"/>
      <c r="I27" s="364"/>
      <c r="J27" s="57" t="str">
        <f>IF(AND('Mapa final'!$AD$12="Alta",'Mapa final'!$AF$12="Leve"),CONCATENATE("R2C",'Mapa final'!$S$12),"")</f>
        <v/>
      </c>
      <c r="K27" s="155" t="str">
        <f>IF(AND('Mapa final'!$AD$13="Alta",'Mapa final'!$AF$13="Leve"),CONCATENATE("R2C",'Mapa final'!$S$13),"")</f>
        <v/>
      </c>
      <c r="L27" s="155" t="str">
        <f>IF(AND('Mapa final'!$AD$12="Alta",'Mapa final'!$AF$12="Leve"),CONCATENATE("R2C",'Mapa final'!$S$12),"")</f>
        <v/>
      </c>
      <c r="M27" s="155" t="str">
        <f>IF(AND('Mapa final'!$AD$13="Alta",'Mapa final'!$AF$13="Leve"),CONCATENATE("R2C",'Mapa final'!$S$13),"")</f>
        <v/>
      </c>
      <c r="N27" s="155" t="str">
        <f>IF(AND('Mapa final'!$AD$12="Alta",'Mapa final'!$AF$12="Leve"),CONCATENATE("R2C",'Mapa final'!$S$12),"")</f>
        <v/>
      </c>
      <c r="O27" s="58" t="str">
        <f>IF(AND('Mapa final'!$AD$13="Alta",'Mapa final'!$AF$13="Leve"),CONCATENATE("R2C",'Mapa final'!$S$13),"")</f>
        <v/>
      </c>
      <c r="P27" s="57" t="str">
        <f>IF(AND('Mapa final'!$AD$12="Alta",'Mapa final'!$AF$12="Leve"),CONCATENATE("R2C",'Mapa final'!$S$12),"")</f>
        <v/>
      </c>
      <c r="Q27" s="155" t="str">
        <f>IF(AND('Mapa final'!$AD$13="Alta",'Mapa final'!$AF$13="Leve"),CONCATENATE("R2C",'Mapa final'!$S$13),"")</f>
        <v/>
      </c>
      <c r="R27" s="155" t="str">
        <f>IF(AND('Mapa final'!$AD$12="Alta",'Mapa final'!$AF$12="Leve"),CONCATENATE("R2C",'Mapa final'!$S$12),"")</f>
        <v/>
      </c>
      <c r="S27" s="155" t="str">
        <f>IF(AND('Mapa final'!$AD$13="Alta",'Mapa final'!$AF$13="Leve"),CONCATENATE("R2C",'Mapa final'!$S$13),"")</f>
        <v/>
      </c>
      <c r="T27" s="155" t="str">
        <f>IF(AND('Mapa final'!$AD$12="Alta",'Mapa final'!$AF$12="Leve"),CONCATENATE("R2C",'Mapa final'!$S$12),"")</f>
        <v/>
      </c>
      <c r="U27" s="58" t="str">
        <f>IF(AND('Mapa final'!$AD$13="Alta",'Mapa final'!$AF$13="Leve"),CONCATENATE("R2C",'Mapa final'!$S$13),"")</f>
        <v/>
      </c>
      <c r="V27" s="57" t="str">
        <f>IF(AND('Mapa final'!$AD$12="Alta",'Mapa final'!$AF$12="Leve"),CONCATENATE("R2C",'Mapa final'!$S$12),"")</f>
        <v/>
      </c>
      <c r="W27" s="155" t="str">
        <f>IF(AND('Mapa final'!$AD$13="Alta",'Mapa final'!$AF$13="Leve"),CONCATENATE("R2C",'Mapa final'!$S$13),"")</f>
        <v/>
      </c>
      <c r="X27" s="155" t="str">
        <f>IF(AND('Mapa final'!$AD$12="Alta",'Mapa final'!$AF$12="Leve"),CONCATENATE("R2C",'Mapa final'!$S$12),"")</f>
        <v/>
      </c>
      <c r="Y27" s="155" t="str">
        <f>IF(AND('Mapa final'!$AD$13="Alta",'Mapa final'!$AF$13="Leve"),CONCATENATE("R2C",'Mapa final'!$S$13),"")</f>
        <v/>
      </c>
      <c r="Z27" s="155" t="str">
        <f>IF(AND('Mapa final'!$AD$12="Alta",'Mapa final'!$AF$12="Leve"),CONCATENATE("R2C",'Mapa final'!$S$12),"")</f>
        <v/>
      </c>
      <c r="AA27" s="58" t="str">
        <f>IF(AND('Mapa final'!$AD$13="Alta",'Mapa final'!$AF$13="Leve"),CONCATENATE("R2C",'Mapa final'!$S$13),"")</f>
        <v/>
      </c>
      <c r="AB27" s="44" t="str">
        <f>IF(AND('Mapa final'!$AD$12="Muy Alta",'Mapa final'!$AF$12="Leve"),CONCATENATE("R2C",'Mapa final'!$S$12),"")</f>
        <v/>
      </c>
      <c r="AC27" s="154" t="str">
        <f>IF(AND('Mapa final'!$AD$12="Muy Alta",'Mapa final'!$AF$12="Leve"),CONCATENATE("R2C",'Mapa final'!$S$12),"")</f>
        <v/>
      </c>
      <c r="AD27" s="154" t="str">
        <f>IF(AND('Mapa final'!$AD$12="Muy Alta",'Mapa final'!$AF$12="Leve"),CONCATENATE("R2C",'Mapa final'!$S$12),"")</f>
        <v/>
      </c>
      <c r="AE27" s="154" t="str">
        <f>IF(AND('Mapa final'!$AD$12="Muy Alta",'Mapa final'!$AF$12="Leve"),CONCATENATE("R2C",'Mapa final'!$S$12),"")</f>
        <v/>
      </c>
      <c r="AF27" s="154" t="str">
        <f>IF(AND('Mapa final'!$AD$12="Muy Alta",'Mapa final'!$AF$12="Leve"),CONCATENATE("R2C",'Mapa final'!$S$12),"")</f>
        <v/>
      </c>
      <c r="AG27" s="45" t="str">
        <f>IF(AND('Mapa final'!$AD$12="Muy Alta",'Mapa final'!$AF$12="Leve"),CONCATENATE("R2C",'Mapa final'!$S$12),"")</f>
        <v/>
      </c>
      <c r="AH27" s="46" t="str">
        <f>IF(AND('Mapa final'!$AD$12="Muy Alta",'Mapa final'!$AF$12="Catastrófico"),CONCATENATE("R2C",'Mapa final'!$S$12),"")</f>
        <v/>
      </c>
      <c r="AI27" s="156" t="str">
        <f>IF(AND('Mapa final'!$AD$12="Muy Alta",'Mapa final'!$AF$12="Catastrófico"),CONCATENATE("R2C",'Mapa final'!$S$12),"")</f>
        <v/>
      </c>
      <c r="AJ27" s="156" t="str">
        <f>IF(AND('Mapa final'!$AD$12="Muy Alta",'Mapa final'!$AF$12="Catastrófico"),CONCATENATE("R2C",'Mapa final'!$S$12),"")</f>
        <v/>
      </c>
      <c r="AK27" s="156" t="str">
        <f>IF(AND('Mapa final'!$AD$12="Muy Alta",'Mapa final'!$AF$12="Catastrófico"),CONCATENATE("R2C",'Mapa final'!$S$12),"")</f>
        <v/>
      </c>
      <c r="AL27" s="156" t="str">
        <f>IF(AND('Mapa final'!$AD$12="Muy Alta",'Mapa final'!$AF$12="Catastrófico"),CONCATENATE("R2C",'Mapa final'!$S$12),"")</f>
        <v/>
      </c>
      <c r="AM27" s="47" t="str">
        <f>IF(AND('Mapa final'!$AD$12="Muy Alta",'Mapa final'!$AF$12="Catastrófico"),CONCATENATE("R2C",'Mapa final'!$S$12),"")</f>
        <v/>
      </c>
      <c r="AN27" s="70"/>
      <c r="AO27" s="402"/>
      <c r="AP27" s="403"/>
      <c r="AQ27" s="403"/>
      <c r="AR27" s="403"/>
      <c r="AS27" s="403"/>
      <c r="AT27" s="404"/>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25">
      <c r="A28" s="70"/>
      <c r="B28" s="321"/>
      <c r="C28" s="321"/>
      <c r="D28" s="322"/>
      <c r="E28" s="362"/>
      <c r="F28" s="363"/>
      <c r="G28" s="363"/>
      <c r="H28" s="363"/>
      <c r="I28" s="364"/>
      <c r="J28" s="57" t="str">
        <f>IF(AND('Mapa final'!$AD$12="Alta",'Mapa final'!$AF$12="Leve"),CONCATENATE("R2C",'Mapa final'!$S$12),"")</f>
        <v/>
      </c>
      <c r="K28" s="155" t="str">
        <f>IF(AND('Mapa final'!$AD$13="Alta",'Mapa final'!$AF$13="Leve"),CONCATENATE("R2C",'Mapa final'!$S$13),"")</f>
        <v/>
      </c>
      <c r="L28" s="155" t="str">
        <f>IF(AND('Mapa final'!$AD$12="Alta",'Mapa final'!$AF$12="Leve"),CONCATENATE("R2C",'Mapa final'!$S$12),"")</f>
        <v/>
      </c>
      <c r="M28" s="155" t="str">
        <f>IF(AND('Mapa final'!$AD$13="Alta",'Mapa final'!$AF$13="Leve"),CONCATENATE("R2C",'Mapa final'!$S$13),"")</f>
        <v/>
      </c>
      <c r="N28" s="155" t="str">
        <f>IF(AND('Mapa final'!$AD$12="Alta",'Mapa final'!$AF$12="Leve"),CONCATENATE("R2C",'Mapa final'!$S$12),"")</f>
        <v/>
      </c>
      <c r="O28" s="58" t="str">
        <f>IF(AND('Mapa final'!$AD$13="Alta",'Mapa final'!$AF$13="Leve"),CONCATENATE("R2C",'Mapa final'!$S$13),"")</f>
        <v/>
      </c>
      <c r="P28" s="57" t="str">
        <f>IF(AND('Mapa final'!$AD$12="Alta",'Mapa final'!$AF$12="Leve"),CONCATENATE("R2C",'Mapa final'!$S$12),"")</f>
        <v/>
      </c>
      <c r="Q28" s="155" t="str">
        <f>IF(AND('Mapa final'!$AD$13="Alta",'Mapa final'!$AF$13="Leve"),CONCATENATE("R2C",'Mapa final'!$S$13),"")</f>
        <v/>
      </c>
      <c r="R28" s="155" t="str">
        <f>IF(AND('Mapa final'!$AD$12="Alta",'Mapa final'!$AF$12="Leve"),CONCATENATE("R2C",'Mapa final'!$S$12),"")</f>
        <v/>
      </c>
      <c r="S28" s="155" t="str">
        <f>IF(AND('Mapa final'!$AD$13="Alta",'Mapa final'!$AF$13="Leve"),CONCATENATE("R2C",'Mapa final'!$S$13),"")</f>
        <v/>
      </c>
      <c r="T28" s="155" t="str">
        <f>IF(AND('Mapa final'!$AD$12="Alta",'Mapa final'!$AF$12="Leve"),CONCATENATE("R2C",'Mapa final'!$S$12),"")</f>
        <v/>
      </c>
      <c r="U28" s="58" t="str">
        <f>IF(AND('Mapa final'!$AD$13="Alta",'Mapa final'!$AF$13="Leve"),CONCATENATE("R2C",'Mapa final'!$S$13),"")</f>
        <v/>
      </c>
      <c r="V28" s="57" t="str">
        <f>IF(AND('Mapa final'!$AD$12="Alta",'Mapa final'!$AF$12="Leve"),CONCATENATE("R2C",'Mapa final'!$S$12),"")</f>
        <v/>
      </c>
      <c r="W28" s="155" t="str">
        <f>IF(AND('Mapa final'!$AD$13="Alta",'Mapa final'!$AF$13="Leve"),CONCATENATE("R2C",'Mapa final'!$S$13),"")</f>
        <v/>
      </c>
      <c r="X28" s="155" t="str">
        <f>IF(AND('Mapa final'!$AD$12="Alta",'Mapa final'!$AF$12="Leve"),CONCATENATE("R2C",'Mapa final'!$S$12),"")</f>
        <v/>
      </c>
      <c r="Y28" s="155" t="str">
        <f>IF(AND('Mapa final'!$AD$13="Alta",'Mapa final'!$AF$13="Leve"),CONCATENATE("R2C",'Mapa final'!$S$13),"")</f>
        <v/>
      </c>
      <c r="Z28" s="155" t="str">
        <f>IF(AND('Mapa final'!$AD$12="Alta",'Mapa final'!$AF$12="Leve"),CONCATENATE("R2C",'Mapa final'!$S$12),"")</f>
        <v/>
      </c>
      <c r="AA28" s="58" t="str">
        <f>IF(AND('Mapa final'!$AD$13="Alta",'Mapa final'!$AF$13="Leve"),CONCATENATE("R2C",'Mapa final'!$S$13),"")</f>
        <v/>
      </c>
      <c r="AB28" s="44" t="str">
        <f>IF(AND('Mapa final'!$AD$12="Muy Alta",'Mapa final'!$AF$12="Leve"),CONCATENATE("R2C",'Mapa final'!$S$12),"")</f>
        <v/>
      </c>
      <c r="AC28" s="154" t="str">
        <f>IF(AND('Mapa final'!$AD$12="Muy Alta",'Mapa final'!$AF$12="Leve"),CONCATENATE("R2C",'Mapa final'!$S$12),"")</f>
        <v/>
      </c>
      <c r="AD28" s="154" t="str">
        <f>IF(AND('Mapa final'!$AD$12="Muy Alta",'Mapa final'!$AF$12="Leve"),CONCATENATE("R2C",'Mapa final'!$S$12),"")</f>
        <v/>
      </c>
      <c r="AE28" s="154" t="str">
        <f>IF(AND('Mapa final'!$AD$12="Muy Alta",'Mapa final'!$AF$12="Leve"),CONCATENATE("R2C",'Mapa final'!$S$12),"")</f>
        <v/>
      </c>
      <c r="AF28" s="154" t="str">
        <f>IF(AND('Mapa final'!$AD$12="Muy Alta",'Mapa final'!$AF$12="Leve"),CONCATENATE("R2C",'Mapa final'!$S$12),"")</f>
        <v/>
      </c>
      <c r="AG28" s="45" t="str">
        <f>IF(AND('Mapa final'!$AD$12="Muy Alta",'Mapa final'!$AF$12="Leve"),CONCATENATE("R2C",'Mapa final'!$S$12),"")</f>
        <v/>
      </c>
      <c r="AH28" s="46" t="str">
        <f>IF(AND('Mapa final'!$AD$12="Muy Alta",'Mapa final'!$AF$12="Catastrófico"),CONCATENATE("R2C",'Mapa final'!$S$12),"")</f>
        <v/>
      </c>
      <c r="AI28" s="156" t="str">
        <f>IF(AND('Mapa final'!$AD$12="Muy Alta",'Mapa final'!$AF$12="Catastrófico"),CONCATENATE("R2C",'Mapa final'!$S$12),"")</f>
        <v/>
      </c>
      <c r="AJ28" s="156" t="str">
        <f>IF(AND('Mapa final'!$AD$12="Muy Alta",'Mapa final'!$AF$12="Catastrófico"),CONCATENATE("R2C",'Mapa final'!$S$12),"")</f>
        <v/>
      </c>
      <c r="AK28" s="156" t="str">
        <f>IF(AND('Mapa final'!$AD$12="Muy Alta",'Mapa final'!$AF$12="Catastrófico"),CONCATENATE("R2C",'Mapa final'!$S$12),"")</f>
        <v/>
      </c>
      <c r="AL28" s="156" t="str">
        <f>IF(AND('Mapa final'!$AD$12="Muy Alta",'Mapa final'!$AF$12="Catastrófico"),CONCATENATE("R2C",'Mapa final'!$S$12),"")</f>
        <v/>
      </c>
      <c r="AM28" s="47" t="str">
        <f>IF(AND('Mapa final'!$AD$12="Muy Alta",'Mapa final'!$AF$12="Catastrófico"),CONCATENATE("R2C",'Mapa final'!$S$12),"")</f>
        <v/>
      </c>
      <c r="AN28" s="70"/>
      <c r="AO28" s="402"/>
      <c r="AP28" s="403"/>
      <c r="AQ28" s="403"/>
      <c r="AR28" s="403"/>
      <c r="AS28" s="403"/>
      <c r="AT28" s="404"/>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25">
      <c r="A29" s="70"/>
      <c r="B29" s="321"/>
      <c r="C29" s="321"/>
      <c r="D29" s="322"/>
      <c r="E29" s="362"/>
      <c r="F29" s="363"/>
      <c r="G29" s="363"/>
      <c r="H29" s="363"/>
      <c r="I29" s="364"/>
      <c r="J29" s="57" t="str">
        <f>IF(AND('Mapa final'!$AD$12="Alta",'Mapa final'!$AF$12="Leve"),CONCATENATE("R2C",'Mapa final'!$S$12),"")</f>
        <v/>
      </c>
      <c r="K29" s="155" t="str">
        <f>IF(AND('Mapa final'!$AD$13="Alta",'Mapa final'!$AF$13="Leve"),CONCATENATE("R2C",'Mapa final'!$S$13),"")</f>
        <v/>
      </c>
      <c r="L29" s="155" t="str">
        <f>IF(AND('Mapa final'!$AD$12="Alta",'Mapa final'!$AF$12="Leve"),CONCATENATE("R2C",'Mapa final'!$S$12),"")</f>
        <v/>
      </c>
      <c r="M29" s="155" t="str">
        <f>IF(AND('Mapa final'!$AD$13="Alta",'Mapa final'!$AF$13="Leve"),CONCATENATE("R2C",'Mapa final'!$S$13),"")</f>
        <v/>
      </c>
      <c r="N29" s="155" t="str">
        <f>IF(AND('Mapa final'!$AD$12="Alta",'Mapa final'!$AF$12="Leve"),CONCATENATE("R2C",'Mapa final'!$S$12),"")</f>
        <v/>
      </c>
      <c r="O29" s="58" t="str">
        <f>IF(AND('Mapa final'!$AD$13="Alta",'Mapa final'!$AF$13="Leve"),CONCATENATE("R2C",'Mapa final'!$S$13),"")</f>
        <v/>
      </c>
      <c r="P29" s="57" t="str">
        <f>IF(AND('Mapa final'!$AD$12="Alta",'Mapa final'!$AF$12="Leve"),CONCATENATE("R2C",'Mapa final'!$S$12),"")</f>
        <v/>
      </c>
      <c r="Q29" s="155" t="str">
        <f>IF(AND('Mapa final'!$AD$13="Alta",'Mapa final'!$AF$13="Leve"),CONCATENATE("R2C",'Mapa final'!$S$13),"")</f>
        <v/>
      </c>
      <c r="R29" s="155" t="str">
        <f>IF(AND('Mapa final'!$AD$12="Alta",'Mapa final'!$AF$12="Leve"),CONCATENATE("R2C",'Mapa final'!$S$12),"")</f>
        <v/>
      </c>
      <c r="S29" s="155" t="str">
        <f>IF(AND('Mapa final'!$AD$13="Alta",'Mapa final'!$AF$13="Leve"),CONCATENATE("R2C",'Mapa final'!$S$13),"")</f>
        <v/>
      </c>
      <c r="T29" s="155" t="str">
        <f>IF(AND('Mapa final'!$AD$12="Alta",'Mapa final'!$AF$12="Leve"),CONCATENATE("R2C",'Mapa final'!$S$12),"")</f>
        <v/>
      </c>
      <c r="U29" s="58" t="str">
        <f>IF(AND('Mapa final'!$AD$13="Alta",'Mapa final'!$AF$13="Leve"),CONCATENATE("R2C",'Mapa final'!$S$13),"")</f>
        <v/>
      </c>
      <c r="V29" s="57" t="str">
        <f>IF(AND('Mapa final'!$AD$12="Alta",'Mapa final'!$AF$12="Leve"),CONCATENATE("R2C",'Mapa final'!$S$12),"")</f>
        <v/>
      </c>
      <c r="W29" s="155" t="str">
        <f>IF(AND('Mapa final'!$AD$13="Alta",'Mapa final'!$AF$13="Leve"),CONCATENATE("R2C",'Mapa final'!$S$13),"")</f>
        <v/>
      </c>
      <c r="X29" s="155" t="str">
        <f>IF(AND('Mapa final'!$AD$12="Alta",'Mapa final'!$AF$12="Leve"),CONCATENATE("R2C",'Mapa final'!$S$12),"")</f>
        <v/>
      </c>
      <c r="Y29" s="155" t="str">
        <f>IF(AND('Mapa final'!$AD$13="Alta",'Mapa final'!$AF$13="Leve"),CONCATENATE("R2C",'Mapa final'!$S$13),"")</f>
        <v/>
      </c>
      <c r="Z29" s="155" t="str">
        <f>IF(AND('Mapa final'!$AD$12="Alta",'Mapa final'!$AF$12="Leve"),CONCATENATE("R2C",'Mapa final'!$S$12),"")</f>
        <v/>
      </c>
      <c r="AA29" s="58" t="str">
        <f>IF(AND('Mapa final'!$AD$13="Alta",'Mapa final'!$AF$13="Leve"),CONCATENATE("R2C",'Mapa final'!$S$13),"")</f>
        <v/>
      </c>
      <c r="AB29" s="44" t="str">
        <f>IF(AND('Mapa final'!$AD$12="Muy Alta",'Mapa final'!$AF$12="Leve"),CONCATENATE("R2C",'Mapa final'!$S$12),"")</f>
        <v/>
      </c>
      <c r="AC29" s="154" t="str">
        <f>IF(AND('Mapa final'!$AD$12="Muy Alta",'Mapa final'!$AF$12="Leve"),CONCATENATE("R2C",'Mapa final'!$S$12),"")</f>
        <v/>
      </c>
      <c r="AD29" s="154" t="str">
        <f>IF(AND('Mapa final'!$AD$12="Muy Alta",'Mapa final'!$AF$12="Leve"),CONCATENATE("R2C",'Mapa final'!$S$12),"")</f>
        <v/>
      </c>
      <c r="AE29" s="154" t="str">
        <f>IF(AND('Mapa final'!$AD$12="Muy Alta",'Mapa final'!$AF$12="Leve"),CONCATENATE("R2C",'Mapa final'!$S$12),"")</f>
        <v/>
      </c>
      <c r="AF29" s="154" t="str">
        <f>IF(AND('Mapa final'!$AD$12="Muy Alta",'Mapa final'!$AF$12="Leve"),CONCATENATE("R2C",'Mapa final'!$S$12),"")</f>
        <v/>
      </c>
      <c r="AG29" s="45" t="str">
        <f>IF(AND('Mapa final'!$AD$12="Muy Alta",'Mapa final'!$AF$12="Leve"),CONCATENATE("R2C",'Mapa final'!$S$12),"")</f>
        <v/>
      </c>
      <c r="AH29" s="46" t="str">
        <f>IF(AND('Mapa final'!$AD$12="Muy Alta",'Mapa final'!$AF$12="Catastrófico"),CONCATENATE("R2C",'Mapa final'!$S$12),"")</f>
        <v/>
      </c>
      <c r="AI29" s="156" t="str">
        <f>IF(AND('Mapa final'!$AD$12="Muy Alta",'Mapa final'!$AF$12="Catastrófico"),CONCATENATE("R2C",'Mapa final'!$S$12),"")</f>
        <v/>
      </c>
      <c r="AJ29" s="156" t="str">
        <f>IF(AND('Mapa final'!$AD$12="Muy Alta",'Mapa final'!$AF$12="Catastrófico"),CONCATENATE("R2C",'Mapa final'!$S$12),"")</f>
        <v/>
      </c>
      <c r="AK29" s="156" t="str">
        <f>IF(AND('Mapa final'!$AD$12="Muy Alta",'Mapa final'!$AF$12="Catastrófico"),CONCATENATE("R2C",'Mapa final'!$S$12),"")</f>
        <v/>
      </c>
      <c r="AL29" s="156" t="str">
        <f>IF(AND('Mapa final'!$AD$12="Muy Alta",'Mapa final'!$AF$12="Catastrófico"),CONCATENATE("R2C",'Mapa final'!$S$12),"")</f>
        <v/>
      </c>
      <c r="AM29" s="47" t="str">
        <f>IF(AND('Mapa final'!$AD$12="Muy Alta",'Mapa final'!$AF$12="Catastrófico"),CONCATENATE("R2C",'Mapa final'!$S$12),"")</f>
        <v/>
      </c>
      <c r="AN29" s="70"/>
      <c r="AO29" s="402"/>
      <c r="AP29" s="403"/>
      <c r="AQ29" s="403"/>
      <c r="AR29" s="403"/>
      <c r="AS29" s="403"/>
      <c r="AT29" s="404"/>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25">
      <c r="A30" s="70"/>
      <c r="B30" s="321"/>
      <c r="C30" s="321"/>
      <c r="D30" s="322"/>
      <c r="E30" s="362"/>
      <c r="F30" s="363"/>
      <c r="G30" s="363"/>
      <c r="H30" s="363"/>
      <c r="I30" s="364"/>
      <c r="J30" s="57" t="str">
        <f>IF(AND('Mapa final'!$AD$12="Alta",'Mapa final'!$AF$12="Leve"),CONCATENATE("R2C",'Mapa final'!$S$12),"")</f>
        <v/>
      </c>
      <c r="K30" s="155" t="str">
        <f>IF(AND('Mapa final'!$AD$13="Alta",'Mapa final'!$AF$13="Leve"),CONCATENATE("R2C",'Mapa final'!$S$13),"")</f>
        <v/>
      </c>
      <c r="L30" s="155" t="str">
        <f>IF(AND('Mapa final'!$AD$12="Alta",'Mapa final'!$AF$12="Leve"),CONCATENATE("R2C",'Mapa final'!$S$12),"")</f>
        <v/>
      </c>
      <c r="M30" s="155" t="str">
        <f>IF(AND('Mapa final'!$AD$13="Alta",'Mapa final'!$AF$13="Leve"),CONCATENATE("R2C",'Mapa final'!$S$13),"")</f>
        <v/>
      </c>
      <c r="N30" s="155" t="str">
        <f>IF(AND('Mapa final'!$AD$12="Alta",'Mapa final'!$AF$12="Leve"),CONCATENATE("R2C",'Mapa final'!$S$12),"")</f>
        <v/>
      </c>
      <c r="O30" s="58" t="str">
        <f>IF(AND('Mapa final'!$AD$13="Alta",'Mapa final'!$AF$13="Leve"),CONCATENATE("R2C",'Mapa final'!$S$13),"")</f>
        <v/>
      </c>
      <c r="P30" s="57" t="str">
        <f>IF(AND('Mapa final'!$AD$12="Alta",'Mapa final'!$AF$12="Leve"),CONCATENATE("R2C",'Mapa final'!$S$12),"")</f>
        <v/>
      </c>
      <c r="Q30" s="155" t="str">
        <f>IF(AND('Mapa final'!$AD$13="Alta",'Mapa final'!$AF$13="Leve"),CONCATENATE("R2C",'Mapa final'!$S$13),"")</f>
        <v/>
      </c>
      <c r="R30" s="155" t="str">
        <f>IF(AND('Mapa final'!$AD$12="Alta",'Mapa final'!$AF$12="Leve"),CONCATENATE("R2C",'Mapa final'!$S$12),"")</f>
        <v/>
      </c>
      <c r="S30" s="155" t="str">
        <f>IF(AND('Mapa final'!$AD$13="Alta",'Mapa final'!$AF$13="Leve"),CONCATENATE("R2C",'Mapa final'!$S$13),"")</f>
        <v/>
      </c>
      <c r="T30" s="155" t="str">
        <f>IF(AND('Mapa final'!$AD$12="Alta",'Mapa final'!$AF$12="Leve"),CONCATENATE("R2C",'Mapa final'!$S$12),"")</f>
        <v/>
      </c>
      <c r="U30" s="58" t="str">
        <f>IF(AND('Mapa final'!$AD$13="Alta",'Mapa final'!$AF$13="Leve"),CONCATENATE("R2C",'Mapa final'!$S$13),"")</f>
        <v/>
      </c>
      <c r="V30" s="57" t="str">
        <f>IF(AND('Mapa final'!$AD$12="Alta",'Mapa final'!$AF$12="Leve"),CONCATENATE("R2C",'Mapa final'!$S$12),"")</f>
        <v/>
      </c>
      <c r="W30" s="155" t="str">
        <f>IF(AND('Mapa final'!$AD$13="Alta",'Mapa final'!$AF$13="Leve"),CONCATENATE("R2C",'Mapa final'!$S$13),"")</f>
        <v/>
      </c>
      <c r="X30" s="155" t="str">
        <f>IF(AND('Mapa final'!$AD$12="Alta",'Mapa final'!$AF$12="Leve"),CONCATENATE("R2C",'Mapa final'!$S$12),"")</f>
        <v/>
      </c>
      <c r="Y30" s="155" t="str">
        <f>IF(AND('Mapa final'!$AD$13="Alta",'Mapa final'!$AF$13="Leve"),CONCATENATE("R2C",'Mapa final'!$S$13),"")</f>
        <v/>
      </c>
      <c r="Z30" s="155" t="str">
        <f>IF(AND('Mapa final'!$AD$12="Alta",'Mapa final'!$AF$12="Leve"),CONCATENATE("R2C",'Mapa final'!$S$12),"")</f>
        <v/>
      </c>
      <c r="AA30" s="58" t="str">
        <f>IF(AND('Mapa final'!$AD$13="Alta",'Mapa final'!$AF$13="Leve"),CONCATENATE("R2C",'Mapa final'!$S$13),"")</f>
        <v/>
      </c>
      <c r="AB30" s="44" t="str">
        <f>IF(AND('Mapa final'!$AD$12="Muy Alta",'Mapa final'!$AF$12="Leve"),CONCATENATE("R2C",'Mapa final'!$S$12),"")</f>
        <v/>
      </c>
      <c r="AC30" s="154" t="str">
        <f>IF(AND('Mapa final'!$AD$12="Muy Alta",'Mapa final'!$AF$12="Leve"),CONCATENATE("R2C",'Mapa final'!$S$12),"")</f>
        <v/>
      </c>
      <c r="AD30" s="154" t="str">
        <f>IF(AND('Mapa final'!$AD$12="Muy Alta",'Mapa final'!$AF$12="Leve"),CONCATENATE("R2C",'Mapa final'!$S$12),"")</f>
        <v/>
      </c>
      <c r="AE30" s="154" t="str">
        <f>IF(AND('Mapa final'!$AD$12="Muy Alta",'Mapa final'!$AF$12="Leve"),CONCATENATE("R2C",'Mapa final'!$S$12),"")</f>
        <v/>
      </c>
      <c r="AF30" s="154" t="str">
        <f>IF(AND('Mapa final'!$AD$12="Muy Alta",'Mapa final'!$AF$12="Leve"),CONCATENATE("R2C",'Mapa final'!$S$12),"")</f>
        <v/>
      </c>
      <c r="AG30" s="45" t="str">
        <f>IF(AND('Mapa final'!$AD$12="Muy Alta",'Mapa final'!$AF$12="Leve"),CONCATENATE("R2C",'Mapa final'!$S$12),"")</f>
        <v/>
      </c>
      <c r="AH30" s="46" t="str">
        <f>IF(AND('Mapa final'!$AD$12="Muy Alta",'Mapa final'!$AF$12="Catastrófico"),CONCATENATE("R2C",'Mapa final'!$S$12),"")</f>
        <v/>
      </c>
      <c r="AI30" s="156" t="str">
        <f>IF(AND('Mapa final'!$AD$12="Muy Alta",'Mapa final'!$AF$12="Catastrófico"),CONCATENATE("R2C",'Mapa final'!$S$12),"")</f>
        <v/>
      </c>
      <c r="AJ30" s="156" t="str">
        <f>IF(AND('Mapa final'!$AD$12="Muy Alta",'Mapa final'!$AF$12="Catastrófico"),CONCATENATE("R2C",'Mapa final'!$S$12),"")</f>
        <v/>
      </c>
      <c r="AK30" s="156" t="str">
        <f>IF(AND('Mapa final'!$AD$12="Muy Alta",'Mapa final'!$AF$12="Catastrófico"),CONCATENATE("R2C",'Mapa final'!$S$12),"")</f>
        <v/>
      </c>
      <c r="AL30" s="156" t="str">
        <f>IF(AND('Mapa final'!$AD$12="Muy Alta",'Mapa final'!$AF$12="Catastrófico"),CONCATENATE("R2C",'Mapa final'!$S$12),"")</f>
        <v/>
      </c>
      <c r="AM30" s="47" t="str">
        <f>IF(AND('Mapa final'!$AD$12="Muy Alta",'Mapa final'!$AF$12="Catastrófico"),CONCATENATE("R2C",'Mapa final'!$S$12),"")</f>
        <v/>
      </c>
      <c r="AN30" s="70"/>
      <c r="AO30" s="402"/>
      <c r="AP30" s="403"/>
      <c r="AQ30" s="403"/>
      <c r="AR30" s="403"/>
      <c r="AS30" s="403"/>
      <c r="AT30" s="404"/>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25">
      <c r="A31" s="70"/>
      <c r="B31" s="321"/>
      <c r="C31" s="321"/>
      <c r="D31" s="322"/>
      <c r="E31" s="362"/>
      <c r="F31" s="363"/>
      <c r="G31" s="363"/>
      <c r="H31" s="363"/>
      <c r="I31" s="364"/>
      <c r="J31" s="57" t="str">
        <f>IF(AND('Mapa final'!$AD$12="Alta",'Mapa final'!$AF$12="Leve"),CONCATENATE("R2C",'Mapa final'!$S$12),"")</f>
        <v/>
      </c>
      <c r="K31" s="155" t="str">
        <f>IF(AND('Mapa final'!$AD$13="Alta",'Mapa final'!$AF$13="Leve"),CONCATENATE("R2C",'Mapa final'!$S$13),"")</f>
        <v/>
      </c>
      <c r="L31" s="155" t="str">
        <f>IF(AND('Mapa final'!$AD$12="Alta",'Mapa final'!$AF$12="Leve"),CONCATENATE("R2C",'Mapa final'!$S$12),"")</f>
        <v/>
      </c>
      <c r="M31" s="155" t="str">
        <f>IF(AND('Mapa final'!$AD$13="Alta",'Mapa final'!$AF$13="Leve"),CONCATENATE("R2C",'Mapa final'!$S$13),"")</f>
        <v/>
      </c>
      <c r="N31" s="155" t="str">
        <f>IF(AND('Mapa final'!$AD$12="Alta",'Mapa final'!$AF$12="Leve"),CONCATENATE("R2C",'Mapa final'!$S$12),"")</f>
        <v/>
      </c>
      <c r="O31" s="58" t="str">
        <f>IF(AND('Mapa final'!$AD$13="Alta",'Mapa final'!$AF$13="Leve"),CONCATENATE("R2C",'Mapa final'!$S$13),"")</f>
        <v/>
      </c>
      <c r="P31" s="57" t="str">
        <f>IF(AND('Mapa final'!$AD$12="Alta",'Mapa final'!$AF$12="Leve"),CONCATENATE("R2C",'Mapa final'!$S$12),"")</f>
        <v/>
      </c>
      <c r="Q31" s="155" t="str">
        <f>IF(AND('Mapa final'!$AD$13="Alta",'Mapa final'!$AF$13="Leve"),CONCATENATE("R2C",'Mapa final'!$S$13),"")</f>
        <v/>
      </c>
      <c r="R31" s="155" t="str">
        <f>IF(AND('Mapa final'!$AD$12="Alta",'Mapa final'!$AF$12="Leve"),CONCATENATE("R2C",'Mapa final'!$S$12),"")</f>
        <v/>
      </c>
      <c r="S31" s="155" t="str">
        <f>IF(AND('Mapa final'!$AD$13="Alta",'Mapa final'!$AF$13="Leve"),CONCATENATE("R2C",'Mapa final'!$S$13),"")</f>
        <v/>
      </c>
      <c r="T31" s="155" t="str">
        <f>IF(AND('Mapa final'!$AD$12="Alta",'Mapa final'!$AF$12="Leve"),CONCATENATE("R2C",'Mapa final'!$S$12),"")</f>
        <v/>
      </c>
      <c r="U31" s="58" t="str">
        <f>IF(AND('Mapa final'!$AD$13="Alta",'Mapa final'!$AF$13="Leve"),CONCATENATE("R2C",'Mapa final'!$S$13),"")</f>
        <v/>
      </c>
      <c r="V31" s="57" t="str">
        <f>IF(AND('Mapa final'!$AD$12="Alta",'Mapa final'!$AF$12="Leve"),CONCATENATE("R2C",'Mapa final'!$S$12),"")</f>
        <v/>
      </c>
      <c r="W31" s="155" t="str">
        <f>IF(AND('Mapa final'!$AD$13="Alta",'Mapa final'!$AF$13="Leve"),CONCATENATE("R2C",'Mapa final'!$S$13),"")</f>
        <v/>
      </c>
      <c r="X31" s="155" t="str">
        <f>IF(AND('Mapa final'!$AD$12="Alta",'Mapa final'!$AF$12="Leve"),CONCATENATE("R2C",'Mapa final'!$S$12),"")</f>
        <v/>
      </c>
      <c r="Y31" s="155" t="str">
        <f>IF(AND('Mapa final'!$AD$13="Alta",'Mapa final'!$AF$13="Leve"),CONCATENATE("R2C",'Mapa final'!$S$13),"")</f>
        <v/>
      </c>
      <c r="Z31" s="155" t="str">
        <f>IF(AND('Mapa final'!$AD$12="Alta",'Mapa final'!$AF$12="Leve"),CONCATENATE("R2C",'Mapa final'!$S$12),"")</f>
        <v/>
      </c>
      <c r="AA31" s="58" t="str">
        <f>IF(AND('Mapa final'!$AD$13="Alta",'Mapa final'!$AF$13="Leve"),CONCATENATE("R2C",'Mapa final'!$S$13),"")</f>
        <v/>
      </c>
      <c r="AB31" s="44" t="str">
        <f>IF(AND('Mapa final'!$AD$12="Muy Alta",'Mapa final'!$AF$12="Leve"),CONCATENATE("R2C",'Mapa final'!$S$12),"")</f>
        <v/>
      </c>
      <c r="AC31" s="154" t="str">
        <f>IF(AND('Mapa final'!$AD$12="Muy Alta",'Mapa final'!$AF$12="Leve"),CONCATENATE("R2C",'Mapa final'!$S$12),"")</f>
        <v/>
      </c>
      <c r="AD31" s="154" t="str">
        <f>IF(AND('Mapa final'!$AD$12="Muy Alta",'Mapa final'!$AF$12="Leve"),CONCATENATE("R2C",'Mapa final'!$S$12),"")</f>
        <v/>
      </c>
      <c r="AE31" s="154" t="str">
        <f>IF(AND('Mapa final'!$AD$12="Muy Alta",'Mapa final'!$AF$12="Leve"),CONCATENATE("R2C",'Mapa final'!$S$12),"")</f>
        <v/>
      </c>
      <c r="AF31" s="154" t="str">
        <f>IF(AND('Mapa final'!$AD$12="Muy Alta",'Mapa final'!$AF$12="Leve"),CONCATENATE("R2C",'Mapa final'!$S$12),"")</f>
        <v/>
      </c>
      <c r="AG31" s="45" t="str">
        <f>IF(AND('Mapa final'!$AD$12="Muy Alta",'Mapa final'!$AF$12="Leve"),CONCATENATE("R2C",'Mapa final'!$S$12),"")</f>
        <v/>
      </c>
      <c r="AH31" s="46" t="str">
        <f>IF(AND('Mapa final'!$AD$12="Muy Alta",'Mapa final'!$AF$12="Catastrófico"),CONCATENATE("R2C",'Mapa final'!$S$12),"")</f>
        <v/>
      </c>
      <c r="AI31" s="156" t="str">
        <f>IF(AND('Mapa final'!$AD$12="Muy Alta",'Mapa final'!$AF$12="Catastrófico"),CONCATENATE("R2C",'Mapa final'!$S$12),"")</f>
        <v/>
      </c>
      <c r="AJ31" s="156" t="str">
        <f>IF(AND('Mapa final'!$AD$12="Muy Alta",'Mapa final'!$AF$12="Catastrófico"),CONCATENATE("R2C",'Mapa final'!$S$12),"")</f>
        <v/>
      </c>
      <c r="AK31" s="156" t="str">
        <f>IF(AND('Mapa final'!$AD$12="Muy Alta",'Mapa final'!$AF$12="Catastrófico"),CONCATENATE("R2C",'Mapa final'!$S$12),"")</f>
        <v/>
      </c>
      <c r="AL31" s="156" t="str">
        <f>IF(AND('Mapa final'!$AD$12="Muy Alta",'Mapa final'!$AF$12="Catastrófico"),CONCATENATE("R2C",'Mapa final'!$S$12),"")</f>
        <v/>
      </c>
      <c r="AM31" s="47" t="str">
        <f>IF(AND('Mapa final'!$AD$12="Muy Alta",'Mapa final'!$AF$12="Catastrófico"),CONCATENATE("R2C",'Mapa final'!$S$12),"")</f>
        <v/>
      </c>
      <c r="AN31" s="70"/>
      <c r="AO31" s="402"/>
      <c r="AP31" s="403"/>
      <c r="AQ31" s="403"/>
      <c r="AR31" s="403"/>
      <c r="AS31" s="403"/>
      <c r="AT31" s="404"/>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25">
      <c r="A32" s="70"/>
      <c r="B32" s="321"/>
      <c r="C32" s="321"/>
      <c r="D32" s="322"/>
      <c r="E32" s="362"/>
      <c r="F32" s="363"/>
      <c r="G32" s="363"/>
      <c r="H32" s="363"/>
      <c r="I32" s="364"/>
      <c r="J32" s="57" t="str">
        <f>IF(AND('Mapa final'!$AD$12="Alta",'Mapa final'!$AF$12="Leve"),CONCATENATE("R2C",'Mapa final'!$S$12),"")</f>
        <v/>
      </c>
      <c r="K32" s="155" t="str">
        <f>IF(AND('Mapa final'!$AD$13="Alta",'Mapa final'!$AF$13="Leve"),CONCATENATE("R2C",'Mapa final'!$S$13),"")</f>
        <v/>
      </c>
      <c r="L32" s="155" t="str">
        <f>IF(AND('Mapa final'!$AD$12="Alta",'Mapa final'!$AF$12="Leve"),CONCATENATE("R2C",'Mapa final'!$S$12),"")</f>
        <v/>
      </c>
      <c r="M32" s="155" t="str">
        <f>IF(AND('Mapa final'!$AD$13="Alta",'Mapa final'!$AF$13="Leve"),CONCATENATE("R2C",'Mapa final'!$S$13),"")</f>
        <v/>
      </c>
      <c r="N32" s="155" t="str">
        <f>IF(AND('Mapa final'!$AD$12="Alta",'Mapa final'!$AF$12="Leve"),CONCATENATE("R2C",'Mapa final'!$S$12),"")</f>
        <v/>
      </c>
      <c r="O32" s="58" t="str">
        <f>IF(AND('Mapa final'!$AD$13="Alta",'Mapa final'!$AF$13="Leve"),CONCATENATE("R2C",'Mapa final'!$S$13),"")</f>
        <v/>
      </c>
      <c r="P32" s="57" t="str">
        <f>IF(AND('Mapa final'!$AD$12="Alta",'Mapa final'!$AF$12="Leve"),CONCATENATE("R2C",'Mapa final'!$S$12),"")</f>
        <v/>
      </c>
      <c r="Q32" s="155" t="str">
        <f>IF(AND('Mapa final'!$AD$13="Alta",'Mapa final'!$AF$13="Leve"),CONCATENATE("R2C",'Mapa final'!$S$13),"")</f>
        <v/>
      </c>
      <c r="R32" s="155" t="str">
        <f>IF(AND('Mapa final'!$AD$12="Alta",'Mapa final'!$AF$12="Leve"),CONCATENATE("R2C",'Mapa final'!$S$12),"")</f>
        <v/>
      </c>
      <c r="S32" s="155" t="str">
        <f>IF(AND('Mapa final'!$AD$13="Alta",'Mapa final'!$AF$13="Leve"),CONCATENATE("R2C",'Mapa final'!$S$13),"")</f>
        <v/>
      </c>
      <c r="T32" s="155" t="str">
        <f>IF(AND('Mapa final'!$AD$12="Alta",'Mapa final'!$AF$12="Leve"),CONCATENATE("R2C",'Mapa final'!$S$12),"")</f>
        <v/>
      </c>
      <c r="U32" s="58" t="str">
        <f>IF(AND('Mapa final'!$AD$13="Alta",'Mapa final'!$AF$13="Leve"),CONCATENATE("R2C",'Mapa final'!$S$13),"")</f>
        <v/>
      </c>
      <c r="V32" s="57" t="str">
        <f>IF(AND('Mapa final'!$AD$12="Alta",'Mapa final'!$AF$12="Leve"),CONCATENATE("R2C",'Mapa final'!$S$12),"")</f>
        <v/>
      </c>
      <c r="W32" s="155" t="str">
        <f>IF(AND('Mapa final'!$AD$13="Alta",'Mapa final'!$AF$13="Leve"),CONCATENATE("R2C",'Mapa final'!$S$13),"")</f>
        <v/>
      </c>
      <c r="X32" s="155" t="str">
        <f>IF(AND('Mapa final'!$AD$12="Alta",'Mapa final'!$AF$12="Leve"),CONCATENATE("R2C",'Mapa final'!$S$12),"")</f>
        <v/>
      </c>
      <c r="Y32" s="155" t="str">
        <f>IF(AND('Mapa final'!$AD$13="Alta",'Mapa final'!$AF$13="Leve"),CONCATENATE("R2C",'Mapa final'!$S$13),"")</f>
        <v/>
      </c>
      <c r="Z32" s="155" t="str">
        <f>IF(AND('Mapa final'!$AD$12="Alta",'Mapa final'!$AF$12="Leve"),CONCATENATE("R2C",'Mapa final'!$S$12),"")</f>
        <v/>
      </c>
      <c r="AA32" s="58" t="str">
        <f>IF(AND('Mapa final'!$AD$13="Alta",'Mapa final'!$AF$13="Leve"),CONCATENATE("R2C",'Mapa final'!$S$13),"")</f>
        <v/>
      </c>
      <c r="AB32" s="44" t="str">
        <f>IF(AND('Mapa final'!$AD$12="Muy Alta",'Mapa final'!$AF$12="Leve"),CONCATENATE("R2C",'Mapa final'!$S$12),"")</f>
        <v/>
      </c>
      <c r="AC32" s="154" t="str">
        <f>IF(AND('Mapa final'!$AD$12="Muy Alta",'Mapa final'!$AF$12="Leve"),CONCATENATE("R2C",'Mapa final'!$S$12),"")</f>
        <v/>
      </c>
      <c r="AD32" s="154" t="str">
        <f>IF(AND('Mapa final'!$AD$12="Muy Alta",'Mapa final'!$AF$12="Leve"),CONCATENATE("R2C",'Mapa final'!$S$12),"")</f>
        <v/>
      </c>
      <c r="AE32" s="154" t="str">
        <f>IF(AND('Mapa final'!$AD$12="Muy Alta",'Mapa final'!$AF$12="Leve"),CONCATENATE("R2C",'Mapa final'!$S$12),"")</f>
        <v/>
      </c>
      <c r="AF32" s="154" t="str">
        <f>IF(AND('Mapa final'!$AD$12="Muy Alta",'Mapa final'!$AF$12="Leve"),CONCATENATE("R2C",'Mapa final'!$S$12),"")</f>
        <v/>
      </c>
      <c r="AG32" s="45" t="str">
        <f>IF(AND('Mapa final'!$AD$12="Muy Alta",'Mapa final'!$AF$12="Leve"),CONCATENATE("R2C",'Mapa final'!$S$12),"")</f>
        <v/>
      </c>
      <c r="AH32" s="46" t="str">
        <f>IF(AND('Mapa final'!$AD$12="Muy Alta",'Mapa final'!$AF$12="Catastrófico"),CONCATENATE("R2C",'Mapa final'!$S$12),"")</f>
        <v/>
      </c>
      <c r="AI32" s="156" t="str">
        <f>IF(AND('Mapa final'!$AD$12="Muy Alta",'Mapa final'!$AF$12="Catastrófico"),CONCATENATE("R2C",'Mapa final'!$S$12),"")</f>
        <v/>
      </c>
      <c r="AJ32" s="156" t="str">
        <f>IF(AND('Mapa final'!$AD$12="Muy Alta",'Mapa final'!$AF$12="Catastrófico"),CONCATENATE("R2C",'Mapa final'!$S$12),"")</f>
        <v/>
      </c>
      <c r="AK32" s="156" t="str">
        <f>IF(AND('Mapa final'!$AD$12="Muy Alta",'Mapa final'!$AF$12="Catastrófico"),CONCATENATE("R2C",'Mapa final'!$S$12),"")</f>
        <v/>
      </c>
      <c r="AL32" s="156" t="str">
        <f>IF(AND('Mapa final'!$AD$12="Muy Alta",'Mapa final'!$AF$12="Catastrófico"),CONCATENATE("R2C",'Mapa final'!$S$12),"")</f>
        <v/>
      </c>
      <c r="AM32" s="47" t="str">
        <f>IF(AND('Mapa final'!$AD$12="Muy Alta",'Mapa final'!$AF$12="Catastrófico"),CONCATENATE("R2C",'Mapa final'!$S$12),"")</f>
        <v/>
      </c>
      <c r="AN32" s="70"/>
      <c r="AO32" s="402"/>
      <c r="AP32" s="403"/>
      <c r="AQ32" s="403"/>
      <c r="AR32" s="403"/>
      <c r="AS32" s="403"/>
      <c r="AT32" s="404"/>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25">
      <c r="A33" s="70"/>
      <c r="B33" s="321"/>
      <c r="C33" s="321"/>
      <c r="D33" s="322"/>
      <c r="E33" s="362"/>
      <c r="F33" s="363"/>
      <c r="G33" s="363"/>
      <c r="H33" s="363"/>
      <c r="I33" s="364"/>
      <c r="J33" s="57" t="str">
        <f>IF(AND('Mapa final'!$AD$12="Alta",'Mapa final'!$AF$12="Leve"),CONCATENATE("R2C",'Mapa final'!$S$12),"")</f>
        <v/>
      </c>
      <c r="K33" s="155" t="str">
        <f>IF(AND('Mapa final'!$AD$13="Alta",'Mapa final'!$AF$13="Leve"),CONCATENATE("R2C",'Mapa final'!$S$13),"")</f>
        <v/>
      </c>
      <c r="L33" s="155" t="str">
        <f>IF(AND('Mapa final'!$AD$12="Alta",'Mapa final'!$AF$12="Leve"),CONCATENATE("R2C",'Mapa final'!$S$12),"")</f>
        <v/>
      </c>
      <c r="M33" s="155" t="str">
        <f>IF(AND('Mapa final'!$AD$13="Alta",'Mapa final'!$AF$13="Leve"),CONCATENATE("R2C",'Mapa final'!$S$13),"")</f>
        <v/>
      </c>
      <c r="N33" s="155" t="str">
        <f>IF(AND('Mapa final'!$AD$12="Alta",'Mapa final'!$AF$12="Leve"),CONCATENATE("R2C",'Mapa final'!$S$12),"")</f>
        <v/>
      </c>
      <c r="O33" s="58" t="str">
        <f>IF(AND('Mapa final'!$AD$13="Alta",'Mapa final'!$AF$13="Leve"),CONCATENATE("R2C",'Mapa final'!$S$13),"")</f>
        <v/>
      </c>
      <c r="P33" s="57" t="str">
        <f>IF(AND('Mapa final'!$AD$12="Alta",'Mapa final'!$AF$12="Leve"),CONCATENATE("R2C",'Mapa final'!$S$12),"")</f>
        <v/>
      </c>
      <c r="Q33" s="155" t="str">
        <f>IF(AND('Mapa final'!$AD$13="Alta",'Mapa final'!$AF$13="Leve"),CONCATENATE("R2C",'Mapa final'!$S$13),"")</f>
        <v/>
      </c>
      <c r="R33" s="155" t="str">
        <f>IF(AND('Mapa final'!$AD$12="Alta",'Mapa final'!$AF$12="Leve"),CONCATENATE("R2C",'Mapa final'!$S$12),"")</f>
        <v/>
      </c>
      <c r="S33" s="155" t="str">
        <f>IF(AND('Mapa final'!$AD$13="Alta",'Mapa final'!$AF$13="Leve"),CONCATENATE("R2C",'Mapa final'!$S$13),"")</f>
        <v/>
      </c>
      <c r="T33" s="155" t="str">
        <f>IF(AND('Mapa final'!$AD$12="Alta",'Mapa final'!$AF$12="Leve"),CONCATENATE("R2C",'Mapa final'!$S$12),"")</f>
        <v/>
      </c>
      <c r="U33" s="58" t="str">
        <f>IF(AND('Mapa final'!$AD$13="Alta",'Mapa final'!$AF$13="Leve"),CONCATENATE("R2C",'Mapa final'!$S$13),"")</f>
        <v/>
      </c>
      <c r="V33" s="57" t="str">
        <f>IF(AND('Mapa final'!$AD$12="Alta",'Mapa final'!$AF$12="Leve"),CONCATENATE("R2C",'Mapa final'!$S$12),"")</f>
        <v/>
      </c>
      <c r="W33" s="155" t="str">
        <f>IF(AND('Mapa final'!$AD$13="Alta",'Mapa final'!$AF$13="Leve"),CONCATENATE("R2C",'Mapa final'!$S$13),"")</f>
        <v/>
      </c>
      <c r="X33" s="155" t="str">
        <f>IF(AND('Mapa final'!$AD$12="Alta",'Mapa final'!$AF$12="Leve"),CONCATENATE("R2C",'Mapa final'!$S$12),"")</f>
        <v/>
      </c>
      <c r="Y33" s="155" t="str">
        <f>IF(AND('Mapa final'!$AD$13="Alta",'Mapa final'!$AF$13="Leve"),CONCATENATE("R2C",'Mapa final'!$S$13),"")</f>
        <v/>
      </c>
      <c r="Z33" s="155" t="str">
        <f>IF(AND('Mapa final'!$AD$12="Alta",'Mapa final'!$AF$12="Leve"),CONCATENATE("R2C",'Mapa final'!$S$12),"")</f>
        <v/>
      </c>
      <c r="AA33" s="58" t="str">
        <f>IF(AND('Mapa final'!$AD$13="Alta",'Mapa final'!$AF$13="Leve"),CONCATENATE("R2C",'Mapa final'!$S$13),"")</f>
        <v/>
      </c>
      <c r="AB33" s="44" t="str">
        <f>IF(AND('Mapa final'!$AD$12="Muy Alta",'Mapa final'!$AF$12="Leve"),CONCATENATE("R2C",'Mapa final'!$S$12),"")</f>
        <v/>
      </c>
      <c r="AC33" s="154" t="str">
        <f>IF(AND('Mapa final'!$AD$12="Muy Alta",'Mapa final'!$AF$12="Leve"),CONCATENATE("R2C",'Mapa final'!$S$12),"")</f>
        <v/>
      </c>
      <c r="AD33" s="154" t="str">
        <f>IF(AND('Mapa final'!$AD$12="Muy Alta",'Mapa final'!$AF$12="Leve"),CONCATENATE("R2C",'Mapa final'!$S$12),"")</f>
        <v/>
      </c>
      <c r="AE33" s="154" t="str">
        <f>IF(AND('Mapa final'!$AD$12="Muy Alta",'Mapa final'!$AF$12="Leve"),CONCATENATE("R2C",'Mapa final'!$S$12),"")</f>
        <v/>
      </c>
      <c r="AF33" s="154" t="str">
        <f>IF(AND('Mapa final'!$AD$12="Muy Alta",'Mapa final'!$AF$12="Leve"),CONCATENATE("R2C",'Mapa final'!$S$12),"")</f>
        <v/>
      </c>
      <c r="AG33" s="45" t="str">
        <f>IF(AND('Mapa final'!$AD$12="Muy Alta",'Mapa final'!$AF$12="Leve"),CONCATENATE("R2C",'Mapa final'!$S$12),"")</f>
        <v/>
      </c>
      <c r="AH33" s="46" t="str">
        <f>IF(AND('Mapa final'!$AD$12="Muy Alta",'Mapa final'!$AF$12="Catastrófico"),CONCATENATE("R2C",'Mapa final'!$S$12),"")</f>
        <v/>
      </c>
      <c r="AI33" s="156" t="str">
        <f>IF(AND('Mapa final'!$AD$12="Muy Alta",'Mapa final'!$AF$12="Catastrófico"),CONCATENATE("R2C",'Mapa final'!$S$12),"")</f>
        <v/>
      </c>
      <c r="AJ33" s="156" t="str">
        <f>IF(AND('Mapa final'!$AD$12="Muy Alta",'Mapa final'!$AF$12="Catastrófico"),CONCATENATE("R2C",'Mapa final'!$S$12),"")</f>
        <v/>
      </c>
      <c r="AK33" s="156" t="str">
        <f>IF(AND('Mapa final'!$AD$12="Muy Alta",'Mapa final'!$AF$12="Catastrófico"),CONCATENATE("R2C",'Mapa final'!$S$12),"")</f>
        <v/>
      </c>
      <c r="AL33" s="156" t="str">
        <f>IF(AND('Mapa final'!$AD$12="Muy Alta",'Mapa final'!$AF$12="Catastrófico"),CONCATENATE("R2C",'Mapa final'!$S$12),"")</f>
        <v/>
      </c>
      <c r="AM33" s="47" t="str">
        <f>IF(AND('Mapa final'!$AD$12="Muy Alta",'Mapa final'!$AF$12="Catastrófico"),CONCATENATE("R2C",'Mapa final'!$S$12),"")</f>
        <v/>
      </c>
      <c r="AN33" s="70"/>
      <c r="AO33" s="402"/>
      <c r="AP33" s="403"/>
      <c r="AQ33" s="403"/>
      <c r="AR33" s="403"/>
      <c r="AS33" s="403"/>
      <c r="AT33" s="404"/>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25">
      <c r="A34" s="70"/>
      <c r="B34" s="321"/>
      <c r="C34" s="321"/>
      <c r="D34" s="322"/>
      <c r="E34" s="362"/>
      <c r="F34" s="363"/>
      <c r="G34" s="363"/>
      <c r="H34" s="363"/>
      <c r="I34" s="364"/>
      <c r="J34" s="57" t="str">
        <f>IF(AND('Mapa final'!$AD$12="Alta",'Mapa final'!$AF$12="Leve"),CONCATENATE("R2C",'Mapa final'!$S$12),"")</f>
        <v/>
      </c>
      <c r="K34" s="155" t="str">
        <f>IF(AND('Mapa final'!$AD$13="Alta",'Mapa final'!$AF$13="Leve"),CONCATENATE("R2C",'Mapa final'!$S$13),"")</f>
        <v/>
      </c>
      <c r="L34" s="155" t="str">
        <f>IF(AND('Mapa final'!$AD$12="Alta",'Mapa final'!$AF$12="Leve"),CONCATENATE("R2C",'Mapa final'!$S$12),"")</f>
        <v/>
      </c>
      <c r="M34" s="155" t="str">
        <f>IF(AND('Mapa final'!$AD$13="Alta",'Mapa final'!$AF$13="Leve"),CONCATENATE("R2C",'Mapa final'!$S$13),"")</f>
        <v/>
      </c>
      <c r="N34" s="155" t="str">
        <f>IF(AND('Mapa final'!$AD$12="Alta",'Mapa final'!$AF$12="Leve"),CONCATENATE("R2C",'Mapa final'!$S$12),"")</f>
        <v/>
      </c>
      <c r="O34" s="58" t="str">
        <f>IF(AND('Mapa final'!$AD$13="Alta",'Mapa final'!$AF$13="Leve"),CONCATENATE("R2C",'Mapa final'!$S$13),"")</f>
        <v/>
      </c>
      <c r="P34" s="57" t="str">
        <f>IF(AND('Mapa final'!$AD$12="Alta",'Mapa final'!$AF$12="Leve"),CONCATENATE("R2C",'Mapa final'!$S$12),"")</f>
        <v/>
      </c>
      <c r="Q34" s="155" t="str">
        <f>IF(AND('Mapa final'!$AD$13="Alta",'Mapa final'!$AF$13="Leve"),CONCATENATE("R2C",'Mapa final'!$S$13),"")</f>
        <v/>
      </c>
      <c r="R34" s="155" t="str">
        <f>IF(AND('Mapa final'!$AD$12="Alta",'Mapa final'!$AF$12="Leve"),CONCATENATE("R2C",'Mapa final'!$S$12),"")</f>
        <v/>
      </c>
      <c r="S34" s="155" t="str">
        <f>IF(AND('Mapa final'!$AD$13="Alta",'Mapa final'!$AF$13="Leve"),CONCATENATE("R2C",'Mapa final'!$S$13),"")</f>
        <v/>
      </c>
      <c r="T34" s="155" t="str">
        <f>IF(AND('Mapa final'!$AD$12="Alta",'Mapa final'!$AF$12="Leve"),CONCATENATE("R2C",'Mapa final'!$S$12),"")</f>
        <v/>
      </c>
      <c r="U34" s="58" t="str">
        <f>IF(AND('Mapa final'!$AD$13="Alta",'Mapa final'!$AF$13="Leve"),CONCATENATE("R2C",'Mapa final'!$S$13),"")</f>
        <v/>
      </c>
      <c r="V34" s="57" t="str">
        <f>IF(AND('Mapa final'!$AD$12="Alta",'Mapa final'!$AF$12="Leve"),CONCATENATE("R2C",'Mapa final'!$S$12),"")</f>
        <v/>
      </c>
      <c r="W34" s="155" t="str">
        <f>IF(AND('Mapa final'!$AD$13="Alta",'Mapa final'!$AF$13="Leve"),CONCATENATE("R2C",'Mapa final'!$S$13),"")</f>
        <v/>
      </c>
      <c r="X34" s="155" t="str">
        <f>IF(AND('Mapa final'!$AD$12="Alta",'Mapa final'!$AF$12="Leve"),CONCATENATE("R2C",'Mapa final'!$S$12),"")</f>
        <v/>
      </c>
      <c r="Y34" s="155" t="str">
        <f>IF(AND('Mapa final'!$AD$13="Alta",'Mapa final'!$AF$13="Leve"),CONCATENATE("R2C",'Mapa final'!$S$13),"")</f>
        <v/>
      </c>
      <c r="Z34" s="155" t="str">
        <f>IF(AND('Mapa final'!$AD$12="Alta",'Mapa final'!$AF$12="Leve"),CONCATENATE("R2C",'Mapa final'!$S$12),"")</f>
        <v/>
      </c>
      <c r="AA34" s="58" t="str">
        <f>IF(AND('Mapa final'!$AD$13="Alta",'Mapa final'!$AF$13="Leve"),CONCATENATE("R2C",'Mapa final'!$S$13),"")</f>
        <v/>
      </c>
      <c r="AB34" s="44" t="str">
        <f>IF(AND('Mapa final'!$AD$12="Muy Alta",'Mapa final'!$AF$12="Leve"),CONCATENATE("R2C",'Mapa final'!$S$12),"")</f>
        <v/>
      </c>
      <c r="AC34" s="154" t="str">
        <f>IF(AND('Mapa final'!$AD$12="Muy Alta",'Mapa final'!$AF$12="Leve"),CONCATENATE("R2C",'Mapa final'!$S$12),"")</f>
        <v/>
      </c>
      <c r="AD34" s="154" t="str">
        <f>IF(AND('Mapa final'!$AD$12="Muy Alta",'Mapa final'!$AF$12="Leve"),CONCATENATE("R2C",'Mapa final'!$S$12),"")</f>
        <v/>
      </c>
      <c r="AE34" s="154" t="str">
        <f>IF(AND('Mapa final'!$AD$12="Muy Alta",'Mapa final'!$AF$12="Leve"),CONCATENATE("R2C",'Mapa final'!$S$12),"")</f>
        <v/>
      </c>
      <c r="AF34" s="154" t="str">
        <f>IF(AND('Mapa final'!$AD$12="Muy Alta",'Mapa final'!$AF$12="Leve"),CONCATENATE("R2C",'Mapa final'!$S$12),"")</f>
        <v/>
      </c>
      <c r="AG34" s="45" t="str">
        <f>IF(AND('Mapa final'!$AD$12="Muy Alta",'Mapa final'!$AF$12="Leve"),CONCATENATE("R2C",'Mapa final'!$S$12),"")</f>
        <v/>
      </c>
      <c r="AH34" s="46" t="str">
        <f>IF(AND('Mapa final'!$AD$12="Muy Alta",'Mapa final'!$AF$12="Catastrófico"),CONCATENATE("R2C",'Mapa final'!$S$12),"")</f>
        <v/>
      </c>
      <c r="AI34" s="156" t="str">
        <f>IF(AND('Mapa final'!$AD$12="Muy Alta",'Mapa final'!$AF$12="Catastrófico"),CONCATENATE("R2C",'Mapa final'!$S$12),"")</f>
        <v/>
      </c>
      <c r="AJ34" s="156" t="str">
        <f>IF(AND('Mapa final'!$AD$12="Muy Alta",'Mapa final'!$AF$12="Catastrófico"),CONCATENATE("R2C",'Mapa final'!$S$12),"")</f>
        <v/>
      </c>
      <c r="AK34" s="156" t="str">
        <f>IF(AND('Mapa final'!$AD$12="Muy Alta",'Mapa final'!$AF$12="Catastrófico"),CONCATENATE("R2C",'Mapa final'!$S$12),"")</f>
        <v/>
      </c>
      <c r="AL34" s="156" t="str">
        <f>IF(AND('Mapa final'!$AD$12="Muy Alta",'Mapa final'!$AF$12="Catastrófico"),CONCATENATE("R2C",'Mapa final'!$S$12),"")</f>
        <v/>
      </c>
      <c r="AM34" s="47" t="str">
        <f>IF(AND('Mapa final'!$AD$12="Muy Alta",'Mapa final'!$AF$12="Catastrófico"),CONCATENATE("R2C",'Mapa final'!$S$12),"")</f>
        <v/>
      </c>
      <c r="AN34" s="70"/>
      <c r="AO34" s="402"/>
      <c r="AP34" s="403"/>
      <c r="AQ34" s="403"/>
      <c r="AR34" s="403"/>
      <c r="AS34" s="403"/>
      <c r="AT34" s="404"/>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3">
      <c r="A35" s="70"/>
      <c r="B35" s="321"/>
      <c r="C35" s="321"/>
      <c r="D35" s="322"/>
      <c r="E35" s="365"/>
      <c r="F35" s="366"/>
      <c r="G35" s="366"/>
      <c r="H35" s="366"/>
      <c r="I35" s="367"/>
      <c r="J35" s="57" t="str">
        <f>IF(AND('Mapa final'!$AD$12="Alta",'Mapa final'!$AF$12="Leve"),CONCATENATE("R2C",'Mapa final'!$S$12),"")</f>
        <v/>
      </c>
      <c r="K35" s="155" t="str">
        <f>IF(AND('Mapa final'!$AD$13="Alta",'Mapa final'!$AF$13="Leve"),CONCATENATE("R2C",'Mapa final'!$S$13),"")</f>
        <v/>
      </c>
      <c r="L35" s="155" t="str">
        <f>IF(AND('Mapa final'!$AD$12="Alta",'Mapa final'!$AF$12="Leve"),CONCATENATE("R2C",'Mapa final'!$S$12),"")</f>
        <v/>
      </c>
      <c r="M35" s="155" t="str">
        <f>IF(AND('Mapa final'!$AD$13="Alta",'Mapa final'!$AF$13="Leve"),CONCATENATE("R2C",'Mapa final'!$S$13),"")</f>
        <v/>
      </c>
      <c r="N35" s="155" t="str">
        <f>IF(AND('Mapa final'!$AD$12="Alta",'Mapa final'!$AF$12="Leve"),CONCATENATE("R2C",'Mapa final'!$S$12),"")</f>
        <v/>
      </c>
      <c r="O35" s="58" t="str">
        <f>IF(AND('Mapa final'!$AD$13="Alta",'Mapa final'!$AF$13="Leve"),CONCATENATE("R2C",'Mapa final'!$S$13),"")</f>
        <v/>
      </c>
      <c r="P35" s="59" t="str">
        <f>IF(AND('Mapa final'!$AD$12="Alta",'Mapa final'!$AF$12="Leve"),CONCATENATE("R2C",'Mapa final'!$S$12),"")</f>
        <v/>
      </c>
      <c r="Q35" s="60" t="str">
        <f>IF(AND('Mapa final'!$AD$13="Alta",'Mapa final'!$AF$13="Leve"),CONCATENATE("R2C",'Mapa final'!$S$13),"")</f>
        <v/>
      </c>
      <c r="R35" s="60" t="str">
        <f>IF(AND('Mapa final'!$AD$12="Alta",'Mapa final'!$AF$12="Leve"),CONCATENATE("R2C",'Mapa final'!$S$12),"")</f>
        <v/>
      </c>
      <c r="S35" s="60" t="str">
        <f>IF(AND('Mapa final'!$AD$13="Alta",'Mapa final'!$AF$13="Leve"),CONCATENATE("R2C",'Mapa final'!$S$13),"")</f>
        <v/>
      </c>
      <c r="T35" s="60" t="str">
        <f>IF(AND('Mapa final'!$AD$12="Alta",'Mapa final'!$AF$12="Leve"),CONCATENATE("R2C",'Mapa final'!$S$12),"")</f>
        <v/>
      </c>
      <c r="U35" s="61" t="str">
        <f>IF(AND('Mapa final'!$AD$13="Alta",'Mapa final'!$AF$13="Leve"),CONCATENATE("R2C",'Mapa final'!$S$13),"")</f>
        <v/>
      </c>
      <c r="V35" s="59" t="str">
        <f>IF(AND('Mapa final'!$AD$12="Alta",'Mapa final'!$AF$12="Leve"),CONCATENATE("R2C",'Mapa final'!$S$12),"")</f>
        <v/>
      </c>
      <c r="W35" s="60" t="str">
        <f>IF(AND('Mapa final'!$AD$13="Alta",'Mapa final'!$AF$13="Leve"),CONCATENATE("R2C",'Mapa final'!$S$13),"")</f>
        <v/>
      </c>
      <c r="X35" s="60" t="str">
        <f>IF(AND('Mapa final'!$AD$12="Alta",'Mapa final'!$AF$12="Leve"),CONCATENATE("R2C",'Mapa final'!$S$12),"")</f>
        <v/>
      </c>
      <c r="Y35" s="60" t="str">
        <f>IF(AND('Mapa final'!$AD$13="Alta",'Mapa final'!$AF$13="Leve"),CONCATENATE("R2C",'Mapa final'!$S$13),"")</f>
        <v/>
      </c>
      <c r="Z35" s="60" t="str">
        <f>IF(AND('Mapa final'!$AD$12="Alta",'Mapa final'!$AF$12="Leve"),CONCATENATE("R2C",'Mapa final'!$S$12),"")</f>
        <v/>
      </c>
      <c r="AA35" s="61" t="str">
        <f>IF(AND('Mapa final'!$AD$13="Alta",'Mapa final'!$AF$13="Leve"),CONCATENATE("R2C",'Mapa final'!$S$13),"")</f>
        <v/>
      </c>
      <c r="AB35" s="48" t="str">
        <f>IF(AND('Mapa final'!$AD$12="Muy Alta",'Mapa final'!$AF$12="Leve"),CONCATENATE("R2C",'Mapa final'!$S$12),"")</f>
        <v/>
      </c>
      <c r="AC35" s="49" t="str">
        <f>IF(AND('Mapa final'!$AD$12="Muy Alta",'Mapa final'!$AF$12="Leve"),CONCATENATE("R2C",'Mapa final'!$S$12),"")</f>
        <v/>
      </c>
      <c r="AD35" s="49" t="str">
        <f>IF(AND('Mapa final'!$AD$12="Muy Alta",'Mapa final'!$AF$12="Leve"),CONCATENATE("R2C",'Mapa final'!$S$12),"")</f>
        <v/>
      </c>
      <c r="AE35" s="49" t="str">
        <f>IF(AND('Mapa final'!$AD$12="Muy Alta",'Mapa final'!$AF$12="Leve"),CONCATENATE("R2C",'Mapa final'!$S$12),"")</f>
        <v/>
      </c>
      <c r="AF35" s="49" t="str">
        <f>IF(AND('Mapa final'!$AD$12="Muy Alta",'Mapa final'!$AF$12="Leve"),CONCATENATE("R2C",'Mapa final'!$S$12),"")</f>
        <v/>
      </c>
      <c r="AG35" s="50" t="str">
        <f>IF(AND('Mapa final'!$AD$12="Muy Alta",'Mapa final'!$AF$12="Leve"),CONCATENATE("R2C",'Mapa final'!$S$12),"")</f>
        <v/>
      </c>
      <c r="AH35" s="51" t="str">
        <f>IF(AND('Mapa final'!$AD$12="Muy Alta",'Mapa final'!$AF$12="Catastrófico"),CONCATENATE("R2C",'Mapa final'!$S$12),"")</f>
        <v/>
      </c>
      <c r="AI35" s="52" t="str">
        <f>IF(AND('Mapa final'!$AD$12="Muy Alta",'Mapa final'!$AF$12="Catastrófico"),CONCATENATE("R2C",'Mapa final'!$S$12),"")</f>
        <v/>
      </c>
      <c r="AJ35" s="52" t="str">
        <f>IF(AND('Mapa final'!$AD$12="Muy Alta",'Mapa final'!$AF$12="Catastrófico"),CONCATENATE("R2C",'Mapa final'!$S$12),"")</f>
        <v/>
      </c>
      <c r="AK35" s="52" t="str">
        <f>IF(AND('Mapa final'!$AD$12="Muy Alta",'Mapa final'!$AF$12="Catastrófico"),CONCATENATE("R2C",'Mapa final'!$S$12),"")</f>
        <v/>
      </c>
      <c r="AL35" s="52" t="str">
        <f>IF(AND('Mapa final'!$AD$12="Muy Alta",'Mapa final'!$AF$12="Catastrófico"),CONCATENATE("R2C",'Mapa final'!$S$12),"")</f>
        <v/>
      </c>
      <c r="AM35" s="53" t="str">
        <f>IF(AND('Mapa final'!$AD$12="Muy Alta",'Mapa final'!$AF$12="Catastrófico"),CONCATENATE("R2C",'Mapa final'!$S$12),"")</f>
        <v/>
      </c>
      <c r="AN35" s="70"/>
      <c r="AO35" s="405"/>
      <c r="AP35" s="406"/>
      <c r="AQ35" s="406"/>
      <c r="AR35" s="406"/>
      <c r="AS35" s="406"/>
      <c r="AT35" s="407"/>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25">
      <c r="A36" s="70"/>
      <c r="B36" s="321"/>
      <c r="C36" s="321"/>
      <c r="D36" s="322"/>
      <c r="E36" s="359" t="s">
        <v>113</v>
      </c>
      <c r="F36" s="360"/>
      <c r="G36" s="360"/>
      <c r="H36" s="360"/>
      <c r="I36" s="360"/>
      <c r="J36" s="62" t="str">
        <f>IF(AND('Mapa final'!$AD$12="Baja",'Mapa final'!$AF$12="Leve"),CONCATENATE("R2C",'Mapa final'!$S$12),"")</f>
        <v/>
      </c>
      <c r="K36" s="63" t="str">
        <f>IF(AND('Mapa final'!$AD$12="Baja",'Mapa final'!$AF$12="Leve"),CONCATENATE("R2C",'Mapa final'!$S$12),"")</f>
        <v/>
      </c>
      <c r="L36" s="63" t="str">
        <f>IF(AND('Mapa final'!$AD$12="Baja",'Mapa final'!$AF$12="Leve"),CONCATENATE("R2C",'Mapa final'!$S$12),"")</f>
        <v/>
      </c>
      <c r="M36" s="63" t="str">
        <f>IF(AND('Mapa final'!$AD$12="Baja",'Mapa final'!$AF$12="Leve"),CONCATENATE("R2C",'Mapa final'!$S$12),"")</f>
        <v/>
      </c>
      <c r="N36" s="63" t="str">
        <f>IF(AND('Mapa final'!$AD$12="Baja",'Mapa final'!$AF$12="Leve"),CONCATENATE("R2C",'Mapa final'!$S$12),"")</f>
        <v/>
      </c>
      <c r="O36" s="64" t="str">
        <f>IF(AND('Mapa final'!$AD$12="Baja",'Mapa final'!$AF$12="Leve"),CONCATENATE("R2C",'Mapa final'!$S$12),"")</f>
        <v/>
      </c>
      <c r="P36" s="55" t="str">
        <f>IF(AND('Mapa final'!$AD$12="Alta",'Mapa final'!$AF$12="Leve"),CONCATENATE("R2C",'Mapa final'!$S$12),"")</f>
        <v/>
      </c>
      <c r="Q36" s="55" t="str">
        <f>IF(AND('Mapa final'!$AD$13="Alta",'Mapa final'!$AF$13="Leve"),CONCATENATE("R2C",'Mapa final'!$S$13),"")</f>
        <v/>
      </c>
      <c r="R36" s="55" t="str">
        <f>IF(AND('Mapa final'!$AD$12="Alta",'Mapa final'!$AF$12="Leve"),CONCATENATE("R2C",'Mapa final'!$S$12),"")</f>
        <v/>
      </c>
      <c r="S36" s="55" t="str">
        <f>IF(AND('Mapa final'!$AD$13="Alta",'Mapa final'!$AF$13="Leve"),CONCATENATE("R2C",'Mapa final'!$S$13),"")</f>
        <v/>
      </c>
      <c r="T36" s="55" t="str">
        <f>IF(AND('Mapa final'!$AD$12="Alta",'Mapa final'!$AF$12="Leve"),CONCATENATE("R2C",'Mapa final'!$S$12),"")</f>
        <v/>
      </c>
      <c r="U36" s="56" t="str">
        <f>IF(AND('Mapa final'!$AD$13="Alta",'Mapa final'!$AF$13="Leve"),CONCATENATE("R2C",'Mapa final'!$S$13),"")</f>
        <v/>
      </c>
      <c r="V36" s="54" t="str">
        <f>IF(AND('Mapa final'!$AD$12="Alta",'Mapa final'!$AF$12="Leve"),CONCATENATE("R2C",'Mapa final'!$S$12),"")</f>
        <v/>
      </c>
      <c r="W36" s="55" t="str">
        <f>IF(AND('Mapa final'!$AD$13="Alta",'Mapa final'!$AF$13="Leve"),CONCATENATE("R2C",'Mapa final'!$S$13),"")</f>
        <v/>
      </c>
      <c r="X36" s="55" t="str">
        <f>IF(AND('Mapa final'!$AD$12="Alta",'Mapa final'!$AF$12="Leve"),CONCATENATE("R2C",'Mapa final'!$S$12),"")</f>
        <v/>
      </c>
      <c r="Y36" s="55" t="str">
        <f>IF(AND('Mapa final'!$AD$13="Alta",'Mapa final'!$AF$13="Leve"),CONCATENATE("R2C",'Mapa final'!$S$13),"")</f>
        <v/>
      </c>
      <c r="Z36" s="55" t="str">
        <f>IF(AND('Mapa final'!$AD$12="Alta",'Mapa final'!$AF$12="Leve"),CONCATENATE("R2C",'Mapa final'!$S$12),"")</f>
        <v/>
      </c>
      <c r="AA36" s="56" t="str">
        <f>IF(AND('Mapa final'!$AD$13="Alta",'Mapa final'!$AF$13="Leve"),CONCATENATE("R2C",'Mapa final'!$S$13),"")</f>
        <v/>
      </c>
      <c r="AB36" s="38" t="str">
        <f>IF(AND('Mapa final'!$AD$12="Muy Alta",'Mapa final'!$AF$12="Leve"),CONCATENATE("R2C",'Mapa final'!$S$12),"")</f>
        <v/>
      </c>
      <c r="AC36" s="39" t="str">
        <f>IF(AND('Mapa final'!$AD$12="Muy Alta",'Mapa final'!$AF$12="Leve"),CONCATENATE("R2C",'Mapa final'!$S$12),"")</f>
        <v/>
      </c>
      <c r="AD36" s="39" t="str">
        <f>IF(AND('Mapa final'!$AD$12="Muy Alta",'Mapa final'!$AF$12="Leve"),CONCATENATE("R2C",'Mapa final'!$S$12),"")</f>
        <v/>
      </c>
      <c r="AE36" s="39" t="str">
        <f>IF(AND('Mapa final'!$AD$12="Muy Alta",'Mapa final'!$AF$12="Leve"),CONCATENATE("R2C",'Mapa final'!$S$12),"")</f>
        <v/>
      </c>
      <c r="AF36" s="39" t="str">
        <f>IF(AND('Mapa final'!$AD$12="Muy Alta",'Mapa final'!$AF$12="Leve"),CONCATENATE("R2C",'Mapa final'!$S$12),"")</f>
        <v/>
      </c>
      <c r="AG36" s="40" t="str">
        <f>IF(AND('Mapa final'!$AD$12="Muy Alta",'Mapa final'!$AF$12="Leve"),CONCATENATE("R2C",'Mapa final'!$S$12),"")</f>
        <v/>
      </c>
      <c r="AH36" s="41" t="str">
        <f>IF(AND('Mapa final'!$AD$12="Muy Alta",'Mapa final'!$AF$12="Catastrófico"),CONCATENATE("R2C",'Mapa final'!$S$12),"")</f>
        <v/>
      </c>
      <c r="AI36" s="42" t="str">
        <f>IF(AND('Mapa final'!$AD$12="Muy Alta",'Mapa final'!$AF$12="Catastrófico"),CONCATENATE("R2C",'Mapa final'!$S$12),"")</f>
        <v/>
      </c>
      <c r="AJ36" s="42" t="str">
        <f>IF(AND('Mapa final'!$AD$12="Muy Alta",'Mapa final'!$AF$12="Catastrófico"),CONCATENATE("R2C",'Mapa final'!$S$12),"")</f>
        <v/>
      </c>
      <c r="AK36" s="42" t="str">
        <f>IF(AND('Mapa final'!$AD$12="Muy Alta",'Mapa final'!$AF$12="Catastrófico"),CONCATENATE("R2C",'Mapa final'!$S$12),"")</f>
        <v/>
      </c>
      <c r="AL36" s="42" t="str">
        <f>IF(AND('Mapa final'!$AD$12="Muy Alta",'Mapa final'!$AF$12="Catastrófico"),CONCATENATE("R2C",'Mapa final'!$S$12),"")</f>
        <v/>
      </c>
      <c r="AM36" s="43" t="str">
        <f>IF(AND('Mapa final'!$AD$12="Muy Alta",'Mapa final'!$AF$12="Catastrófico"),CONCATENATE("R2C",'Mapa final'!$S$12),"")</f>
        <v/>
      </c>
      <c r="AN36" s="70"/>
      <c r="AO36" s="390" t="s">
        <v>81</v>
      </c>
      <c r="AP36" s="391"/>
      <c r="AQ36" s="391"/>
      <c r="AR36" s="391"/>
      <c r="AS36" s="391"/>
      <c r="AT36" s="392"/>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25">
      <c r="A37" s="70"/>
      <c r="B37" s="321"/>
      <c r="C37" s="321"/>
      <c r="D37" s="322"/>
      <c r="E37" s="378"/>
      <c r="F37" s="363"/>
      <c r="G37" s="363"/>
      <c r="H37" s="363"/>
      <c r="I37" s="363"/>
      <c r="J37" s="65" t="str">
        <f>IF(AND('Mapa final'!$AD$12="Baja",'Mapa final'!$AF$12="Leve"),CONCATENATE("R2C",'Mapa final'!$S$12),"")</f>
        <v/>
      </c>
      <c r="K37" s="157" t="str">
        <f>IF(AND('Mapa final'!$AD$12="Baja",'Mapa final'!$AF$12="Leve"),CONCATENATE("R2C",'Mapa final'!$S$12),"")</f>
        <v/>
      </c>
      <c r="L37" s="157" t="str">
        <f>IF(AND('Mapa final'!$AD$12="Baja",'Mapa final'!$AF$12="Leve"),CONCATENATE("R2C",'Mapa final'!$S$12),"")</f>
        <v/>
      </c>
      <c r="M37" s="157" t="str">
        <f>IF(AND('Mapa final'!$AD$12="Baja",'Mapa final'!$AF$12="Leve"),CONCATENATE("R2C",'Mapa final'!$S$12),"")</f>
        <v/>
      </c>
      <c r="N37" s="157" t="str">
        <f>IF(AND('Mapa final'!$AD$12="Baja",'Mapa final'!$AF$12="Leve"),CONCATENATE("R2C",'Mapa final'!$S$12),"")</f>
        <v/>
      </c>
      <c r="O37" s="66" t="str">
        <f>IF(AND('Mapa final'!$AD$12="Baja",'Mapa final'!$AF$12="Leve"),CONCATENATE("R2C",'Mapa final'!$S$12),"")</f>
        <v/>
      </c>
      <c r="P37" s="155" t="str">
        <f>IF(AND('Mapa final'!$AD$12="Alta",'Mapa final'!$AF$12="Leve"),CONCATENATE("R2C",'Mapa final'!$S$12),"")</f>
        <v/>
      </c>
      <c r="Q37" s="155" t="str">
        <f>IF(AND('Mapa final'!$AD$13="Alta",'Mapa final'!$AF$13="Leve"),CONCATENATE("R2C",'Mapa final'!$S$13),"")</f>
        <v/>
      </c>
      <c r="R37" s="155" t="str">
        <f>IF(AND('Mapa final'!$AD$12="Alta",'Mapa final'!$AF$12="Leve"),CONCATENATE("R2C",'Mapa final'!$S$12),"")</f>
        <v/>
      </c>
      <c r="S37" s="155" t="str">
        <f>IF(AND('Mapa final'!$AD$13="Alta",'Mapa final'!$AF$13="Leve"),CONCATENATE("R2C",'Mapa final'!$S$13),"")</f>
        <v/>
      </c>
      <c r="T37" s="155" t="str">
        <f>IF(AND('Mapa final'!$AD$12="Alta",'Mapa final'!$AF$12="Leve"),CONCATENATE("R2C",'Mapa final'!$S$12),"")</f>
        <v/>
      </c>
      <c r="U37" s="58" t="str">
        <f>IF(AND('Mapa final'!$AD$13="Alta",'Mapa final'!$AF$13="Leve"),CONCATENATE("R2C",'Mapa final'!$S$13),"")</f>
        <v/>
      </c>
      <c r="V37" s="57" t="str">
        <f>IF(AND('Mapa final'!$AD$12="Alta",'Mapa final'!$AF$12="Leve"),CONCATENATE("R2C",'Mapa final'!$S$12),"")</f>
        <v/>
      </c>
      <c r="W37" s="155" t="str">
        <f>IF(AND('Mapa final'!$AD$13="Alta",'Mapa final'!$AF$13="Leve"),CONCATENATE("R2C",'Mapa final'!$S$13),"")</f>
        <v/>
      </c>
      <c r="X37" s="155" t="str">
        <f>IF(AND('Mapa final'!$AD$12="Alta",'Mapa final'!$AF$12="Leve"),CONCATENATE("R2C",'Mapa final'!$S$12),"")</f>
        <v/>
      </c>
      <c r="Y37" s="155" t="str">
        <f>IF(AND('Mapa final'!$AD$13="Alta",'Mapa final'!$AF$13="Leve"),CONCATENATE("R2C",'Mapa final'!$S$13),"")</f>
        <v/>
      </c>
      <c r="Z37" s="155" t="str">
        <f>IF(AND('Mapa final'!$AD$12="Alta",'Mapa final'!$AF$12="Leve"),CONCATENATE("R2C",'Mapa final'!$S$12),"")</f>
        <v/>
      </c>
      <c r="AA37" s="58" t="str">
        <f>IF(AND('Mapa final'!$AD$13="Alta",'Mapa final'!$AF$13="Leve"),CONCATENATE("R2C",'Mapa final'!$S$13),"")</f>
        <v/>
      </c>
      <c r="AB37" s="44" t="str">
        <f>IF(AND('Mapa final'!$AD$12="Muy Alta",'Mapa final'!$AF$12="Leve"),CONCATENATE("R2C",'Mapa final'!$S$12),"")</f>
        <v/>
      </c>
      <c r="AC37" s="154" t="str">
        <f>IF(AND('Mapa final'!$AD$12="Muy Alta",'Mapa final'!$AF$12="Leve"),CONCATENATE("R2C",'Mapa final'!$S$12),"")</f>
        <v/>
      </c>
      <c r="AD37" s="154" t="str">
        <f>IF(AND('Mapa final'!$AD$12="Muy Alta",'Mapa final'!$AF$12="Leve"),CONCATENATE("R2C",'Mapa final'!$S$12),"")</f>
        <v/>
      </c>
      <c r="AE37" s="154" t="str">
        <f>IF(AND('Mapa final'!$AD$12="Muy Alta",'Mapa final'!$AF$12="Leve"),CONCATENATE("R2C",'Mapa final'!$S$12),"")</f>
        <v/>
      </c>
      <c r="AF37" s="154" t="str">
        <f>IF(AND('Mapa final'!$AD$12="Muy Alta",'Mapa final'!$AF$12="Leve"),CONCATENATE("R2C",'Mapa final'!$S$12),"")</f>
        <v/>
      </c>
      <c r="AG37" s="45" t="str">
        <f>IF(AND('Mapa final'!$AD$12="Muy Alta",'Mapa final'!$AF$12="Leve"),CONCATENATE("R2C",'Mapa final'!$S$12),"")</f>
        <v/>
      </c>
      <c r="AH37" s="46" t="str">
        <f>IF(AND('Mapa final'!$AD$12="Muy Alta",'Mapa final'!$AF$12="Catastrófico"),CONCATENATE("R2C",'Mapa final'!$S$12),"")</f>
        <v/>
      </c>
      <c r="AI37" s="156" t="str">
        <f>IF(AND('Mapa final'!$AD$12="Muy Alta",'Mapa final'!$AF$12="Catastrófico"),CONCATENATE("R2C",'Mapa final'!$S$12),"")</f>
        <v/>
      </c>
      <c r="AJ37" s="156" t="str">
        <f>IF(AND('Mapa final'!$AD$12="Muy Alta",'Mapa final'!$AF$12="Catastrófico"),CONCATENATE("R2C",'Mapa final'!$S$12),"")</f>
        <v/>
      </c>
      <c r="AK37" s="156" t="str">
        <f>IF(AND('Mapa final'!$AD$12="Muy Alta",'Mapa final'!$AF$12="Catastrófico"),CONCATENATE("R2C",'Mapa final'!$S$12),"")</f>
        <v/>
      </c>
      <c r="AL37" s="156" t="str">
        <f>IF(AND('Mapa final'!$AD$12="Muy Alta",'Mapa final'!$AF$12="Catastrófico"),CONCATENATE("R2C",'Mapa final'!$S$12),"")</f>
        <v/>
      </c>
      <c r="AM37" s="47" t="str">
        <f>IF(AND('Mapa final'!$AD$12="Muy Alta",'Mapa final'!$AF$12="Catastrófico"),CONCATENATE("R2C",'Mapa final'!$S$12),"")</f>
        <v/>
      </c>
      <c r="AN37" s="70"/>
      <c r="AO37" s="393"/>
      <c r="AP37" s="394"/>
      <c r="AQ37" s="394"/>
      <c r="AR37" s="394"/>
      <c r="AS37" s="394"/>
      <c r="AT37" s="395"/>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25">
      <c r="A38" s="70"/>
      <c r="B38" s="321"/>
      <c r="C38" s="321"/>
      <c r="D38" s="322"/>
      <c r="E38" s="362"/>
      <c r="F38" s="363"/>
      <c r="G38" s="363"/>
      <c r="H38" s="363"/>
      <c r="I38" s="363"/>
      <c r="J38" s="65" t="str">
        <f>IF(AND('Mapa final'!$AD$12="Baja",'Mapa final'!$AF$12="Leve"),CONCATENATE("R2C",'Mapa final'!$S$12),"")</f>
        <v/>
      </c>
      <c r="K38" s="157" t="str">
        <f>IF(AND('Mapa final'!$AD$12="Baja",'Mapa final'!$AF$12="Leve"),CONCATENATE("R2C",'Mapa final'!$S$12),"")</f>
        <v/>
      </c>
      <c r="L38" s="157" t="str">
        <f>IF(AND('Mapa final'!$AD$12="Baja",'Mapa final'!$AF$12="Leve"),CONCATENATE("R2C",'Mapa final'!$S$12),"")</f>
        <v/>
      </c>
      <c r="M38" s="157" t="str">
        <f>IF(AND('Mapa final'!$AD$12="Baja",'Mapa final'!$AF$12="Leve"),CONCATENATE("R2C",'Mapa final'!$S$12),"")</f>
        <v/>
      </c>
      <c r="N38" s="157" t="str">
        <f>IF(AND('Mapa final'!$AD$12="Baja",'Mapa final'!$AF$12="Leve"),CONCATENATE("R2C",'Mapa final'!$S$12),"")</f>
        <v/>
      </c>
      <c r="O38" s="66" t="str">
        <f>IF(AND('Mapa final'!$AD$12="Baja",'Mapa final'!$AF$12="Leve"),CONCATENATE("R2C",'Mapa final'!$S$12),"")</f>
        <v/>
      </c>
      <c r="P38" s="155" t="str">
        <f>IF(AND('Mapa final'!$AD$12="Alta",'Mapa final'!$AF$12="Leve"),CONCATENATE("R2C",'Mapa final'!$S$12),"")</f>
        <v/>
      </c>
      <c r="Q38" s="155" t="str">
        <f>IF(AND('Mapa final'!$AD$13="Alta",'Mapa final'!$AF$13="Leve"),CONCATENATE("R2C",'Mapa final'!$S$13),"")</f>
        <v/>
      </c>
      <c r="R38" s="155" t="str">
        <f>IF(AND('Mapa final'!$AD$13="Baja",'Mapa final'!$AF$13="Menor"),CONCATENATE("R1C",'Mapa final'!$S$13),"")</f>
        <v>R1C2</v>
      </c>
      <c r="S38" s="155" t="str">
        <f>IF(AND('Mapa final'!$AD$13="Alta",'Mapa final'!$AF$13="Leve"),CONCATENATE("R2C",'Mapa final'!$S$13),"")</f>
        <v/>
      </c>
      <c r="T38" s="155" t="str">
        <f>IF(AND('Mapa final'!$AD$12="Alta",'Mapa final'!$AF$12="Leve"),CONCATENATE("R2C",'Mapa final'!$S$12),"")</f>
        <v/>
      </c>
      <c r="U38" s="58" t="str">
        <f>IF(AND('Mapa final'!$AD$13="Alta",'Mapa final'!$AF$13="Leve"),CONCATENATE("R2C",'Mapa final'!$S$13),"")</f>
        <v/>
      </c>
      <c r="V38" s="57" t="str">
        <f>IF(AND('Mapa final'!$AD$12="Alta",'Mapa final'!$AF$12="Leve"),CONCATENATE("R2C",'Mapa final'!$S$12),"")</f>
        <v/>
      </c>
      <c r="W38" s="155" t="str">
        <f>IF(AND('Mapa final'!$AD$13="Alta",'Mapa final'!$AF$13="Leve"),CONCATENATE("R2C",'Mapa final'!$S$13),"")</f>
        <v/>
      </c>
      <c r="X38" s="155" t="str">
        <f>IF(AND('Mapa final'!$AD$12="Alta",'Mapa final'!$AF$12="Leve"),CONCATENATE("R2C",'Mapa final'!$S$12),"")</f>
        <v/>
      </c>
      <c r="Y38" s="155" t="str">
        <f>IF(AND('Mapa final'!$AD$13="Alta",'Mapa final'!$AF$13="Leve"),CONCATENATE("R2C",'Mapa final'!$S$13),"")</f>
        <v/>
      </c>
      <c r="Z38" s="155" t="str">
        <f>IF(AND('Mapa final'!$AD$12="Alta",'Mapa final'!$AF$12="Leve"),CONCATENATE("R2C",'Mapa final'!$S$12),"")</f>
        <v/>
      </c>
      <c r="AA38" s="58" t="str">
        <f>IF(AND('Mapa final'!$AD$13="Alta",'Mapa final'!$AF$13="Leve"),CONCATENATE("R2C",'Mapa final'!$S$13),"")</f>
        <v/>
      </c>
      <c r="AB38" s="44" t="str">
        <f>IF(AND('Mapa final'!$AD$12="Muy Alta",'Mapa final'!$AF$12="Leve"),CONCATENATE("R2C",'Mapa final'!$S$12),"")</f>
        <v/>
      </c>
      <c r="AC38" s="154" t="str">
        <f>IF(AND('Mapa final'!$AD$12="Muy Alta",'Mapa final'!$AF$12="Leve"),CONCATENATE("R2C",'Mapa final'!$S$12),"")</f>
        <v/>
      </c>
      <c r="AD38" s="154" t="str">
        <f>IF(AND('Mapa final'!$AD$12="Muy Alta",'Mapa final'!$AF$12="Leve"),CONCATENATE("R2C",'Mapa final'!$S$12),"")</f>
        <v/>
      </c>
      <c r="AE38" s="154" t="str">
        <f>IF(AND('Mapa final'!$AD$12="Muy Alta",'Mapa final'!$AF$12="Leve"),CONCATENATE("R2C",'Mapa final'!$S$12),"")</f>
        <v/>
      </c>
      <c r="AF38" s="154" t="str">
        <f>IF(AND('Mapa final'!$AD$12="Muy Alta",'Mapa final'!$AF$12="Leve"),CONCATENATE("R2C",'Mapa final'!$S$12),"")</f>
        <v/>
      </c>
      <c r="AG38" s="45" t="str">
        <f>IF(AND('Mapa final'!$AD$12="Muy Alta",'Mapa final'!$AF$12="Leve"),CONCATENATE("R2C",'Mapa final'!$S$12),"")</f>
        <v/>
      </c>
      <c r="AH38" s="46" t="str">
        <f>IF(AND('Mapa final'!$AD$12="Muy Alta",'Mapa final'!$AF$12="Catastrófico"),CONCATENATE("R2C",'Mapa final'!$S$12),"")</f>
        <v/>
      </c>
      <c r="AI38" s="156" t="str">
        <f>IF(AND('Mapa final'!$AD$12="Muy Alta",'Mapa final'!$AF$12="Catastrófico"),CONCATENATE("R2C",'Mapa final'!$S$12),"")</f>
        <v/>
      </c>
      <c r="AJ38" s="156" t="str">
        <f>IF(AND('Mapa final'!$AD$12="Muy Alta",'Mapa final'!$AF$12="Catastrófico"),CONCATENATE("R2C",'Mapa final'!$S$12),"")</f>
        <v/>
      </c>
      <c r="AK38" s="156" t="str">
        <f>IF(AND('Mapa final'!$AD$12="Muy Alta",'Mapa final'!$AF$12="Catastrófico"),CONCATENATE("R2C",'Mapa final'!$S$12),"")</f>
        <v/>
      </c>
      <c r="AL38" s="156" t="str">
        <f>IF(AND('Mapa final'!$AD$12="Muy Alta",'Mapa final'!$AF$12="Catastrófico"),CONCATENATE("R2C",'Mapa final'!$S$12),"")</f>
        <v/>
      </c>
      <c r="AM38" s="47" t="str">
        <f>IF(AND('Mapa final'!$AD$12="Muy Alta",'Mapa final'!$AF$12="Catastrófico"),CONCATENATE("R2C",'Mapa final'!$S$12),"")</f>
        <v/>
      </c>
      <c r="AN38" s="70"/>
      <c r="AO38" s="393"/>
      <c r="AP38" s="394"/>
      <c r="AQ38" s="394"/>
      <c r="AR38" s="394"/>
      <c r="AS38" s="394"/>
      <c r="AT38" s="395"/>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25">
      <c r="A39" s="70"/>
      <c r="B39" s="321"/>
      <c r="C39" s="321"/>
      <c r="D39" s="322"/>
      <c r="E39" s="362"/>
      <c r="F39" s="363"/>
      <c r="G39" s="363"/>
      <c r="H39" s="363"/>
      <c r="I39" s="363"/>
      <c r="J39" s="65" t="str">
        <f>IF(AND('Mapa final'!$AD$12="Baja",'Mapa final'!$AF$12="Leve"),CONCATENATE("R2C",'Mapa final'!$S$12),"")</f>
        <v/>
      </c>
      <c r="K39" s="157" t="str">
        <f>IF(AND('Mapa final'!$AD$12="Baja",'Mapa final'!$AF$12="Leve"),CONCATENATE("R2C",'Mapa final'!$S$12),"")</f>
        <v/>
      </c>
      <c r="L39" s="157" t="str">
        <f>IF(AND('Mapa final'!$AD$12="Baja",'Mapa final'!$AF$12="Leve"),CONCATENATE("R2C",'Mapa final'!$S$12),"")</f>
        <v/>
      </c>
      <c r="M39" s="157" t="str">
        <f>IF(AND('Mapa final'!$AD$12="Baja",'Mapa final'!$AF$12="Leve"),CONCATENATE("R2C",'Mapa final'!$S$12),"")</f>
        <v/>
      </c>
      <c r="N39" s="157" t="str">
        <f>IF(AND('Mapa final'!$AD$12="Baja",'Mapa final'!$AF$12="Leve"),CONCATENATE("R2C",'Mapa final'!$S$12),"")</f>
        <v/>
      </c>
      <c r="O39" s="66" t="str">
        <f>IF(AND('Mapa final'!$AD$12="Baja",'Mapa final'!$AF$12="Leve"),CONCATENATE("R2C",'Mapa final'!$S$12),"")</f>
        <v/>
      </c>
      <c r="P39" s="155" t="str">
        <f>IF(AND('Mapa final'!$AD$12="Alta",'Mapa final'!$AF$12="Leve"),CONCATENATE("R2C",'Mapa final'!$S$12),"")</f>
        <v/>
      </c>
      <c r="Q39" s="155" t="str">
        <f>IF(AND('Mapa final'!$AD$13="Alta",'Mapa final'!$AF$13="Leve"),CONCATENATE("R2C",'Mapa final'!$S$13),"")</f>
        <v/>
      </c>
      <c r="R39" s="155" t="str">
        <f>IF(AND('Mapa final'!$AD$12="Alta",'Mapa final'!$AF$12="Leve"),CONCATENATE("R2C",'Mapa final'!$S$12),"")</f>
        <v/>
      </c>
      <c r="S39" s="155" t="str">
        <f>IF(AND('Mapa final'!$AD$13="Alta",'Mapa final'!$AF$13="Leve"),CONCATENATE("R2C",'Mapa final'!$S$13),"")</f>
        <v/>
      </c>
      <c r="T39" s="155" t="str">
        <f>IF(AND('Mapa final'!$AD$12="Alta",'Mapa final'!$AF$12="Leve"),CONCATENATE("R2C",'Mapa final'!$S$12),"")</f>
        <v/>
      </c>
      <c r="U39" s="58" t="str">
        <f>IF(AND('Mapa final'!$AD$13="Alta",'Mapa final'!$AF$13="Leve"),CONCATENATE("R2C",'Mapa final'!$S$13),"")</f>
        <v/>
      </c>
      <c r="V39" s="57" t="str">
        <f>IF(AND('Mapa final'!$AD$12="Alta",'Mapa final'!$AF$12="Leve"),CONCATENATE("R2C",'Mapa final'!$S$12),"")</f>
        <v/>
      </c>
      <c r="W39" s="155" t="str">
        <f>IF(AND('Mapa final'!$AD$13="Alta",'Mapa final'!$AF$13="Leve"),CONCATENATE("R2C",'Mapa final'!$S$13),"")</f>
        <v/>
      </c>
      <c r="X39" s="155" t="str">
        <f>IF(AND('Mapa final'!$AD$12="Alta",'Mapa final'!$AF$12="Leve"),CONCATENATE("R2C",'Mapa final'!$S$12),"")</f>
        <v/>
      </c>
      <c r="Y39" s="155" t="str">
        <f>IF(AND('Mapa final'!$AD$13="Alta",'Mapa final'!$AF$13="Leve"),CONCATENATE("R2C",'Mapa final'!$S$13),"")</f>
        <v/>
      </c>
      <c r="Z39" s="155" t="str">
        <f>IF(AND('Mapa final'!$AD$12="Alta",'Mapa final'!$AF$12="Leve"),CONCATENATE("R2C",'Mapa final'!$S$12),"")</f>
        <v/>
      </c>
      <c r="AA39" s="58" t="str">
        <f>IF(AND('Mapa final'!$AD$13="Alta",'Mapa final'!$AF$13="Leve"),CONCATENATE("R2C",'Mapa final'!$S$13),"")</f>
        <v/>
      </c>
      <c r="AB39" s="44" t="str">
        <f>IF(AND('Mapa final'!$AD$12="Muy Alta",'Mapa final'!$AF$12="Leve"),CONCATENATE("R2C",'Mapa final'!$S$12),"")</f>
        <v/>
      </c>
      <c r="AC39" s="154" t="str">
        <f>IF(AND('Mapa final'!$AD$12="Muy Alta",'Mapa final'!$AF$12="Leve"),CONCATENATE("R2C",'Mapa final'!$S$12),"")</f>
        <v/>
      </c>
      <c r="AD39" s="154" t="str">
        <f>IF(AND('Mapa final'!$AD$12="Muy Alta",'Mapa final'!$AF$12="Leve"),CONCATENATE("R2C",'Mapa final'!$S$12),"")</f>
        <v/>
      </c>
      <c r="AE39" s="154" t="str">
        <f>IF(AND('Mapa final'!$AD$12="Muy Alta",'Mapa final'!$AF$12="Leve"),CONCATENATE("R2C",'Mapa final'!$S$12),"")</f>
        <v/>
      </c>
      <c r="AF39" s="154" t="str">
        <f>IF(AND('Mapa final'!$AD$12="Muy Alta",'Mapa final'!$AF$12="Leve"),CONCATENATE("R2C",'Mapa final'!$S$12),"")</f>
        <v/>
      </c>
      <c r="AG39" s="45" t="str">
        <f>IF(AND('Mapa final'!$AD$12="Muy Alta",'Mapa final'!$AF$12="Leve"),CONCATENATE("R2C",'Mapa final'!$S$12),"")</f>
        <v/>
      </c>
      <c r="AH39" s="46" t="str">
        <f>IF(AND('Mapa final'!$AD$12="Muy Alta",'Mapa final'!$AF$12="Catastrófico"),CONCATENATE("R2C",'Mapa final'!$S$12),"")</f>
        <v/>
      </c>
      <c r="AI39" s="156" t="str">
        <f>IF(AND('Mapa final'!$AD$12="Muy Alta",'Mapa final'!$AF$12="Catastrófico"),CONCATENATE("R2C",'Mapa final'!$S$12),"")</f>
        <v/>
      </c>
      <c r="AJ39" s="156" t="str">
        <f>IF(AND('Mapa final'!$AD$12="Muy Alta",'Mapa final'!$AF$12="Catastrófico"),CONCATENATE("R2C",'Mapa final'!$S$12),"")</f>
        <v/>
      </c>
      <c r="AK39" s="156" t="str">
        <f>IF(AND('Mapa final'!$AD$12="Muy Alta",'Mapa final'!$AF$12="Catastrófico"),CONCATENATE("R2C",'Mapa final'!$S$12),"")</f>
        <v/>
      </c>
      <c r="AL39" s="156" t="str">
        <f>IF(AND('Mapa final'!$AD$12="Muy Alta",'Mapa final'!$AF$12="Catastrófico"),CONCATENATE("R2C",'Mapa final'!$S$12),"")</f>
        <v/>
      </c>
      <c r="AM39" s="47" t="str">
        <f>IF(AND('Mapa final'!$AD$12="Muy Alta",'Mapa final'!$AF$12="Catastrófico"),CONCATENATE("R2C",'Mapa final'!$S$12),"")</f>
        <v/>
      </c>
      <c r="AN39" s="70"/>
      <c r="AO39" s="393"/>
      <c r="AP39" s="394"/>
      <c r="AQ39" s="394"/>
      <c r="AR39" s="394"/>
      <c r="AS39" s="394"/>
      <c r="AT39" s="395"/>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25">
      <c r="A40" s="70"/>
      <c r="B40" s="321"/>
      <c r="C40" s="321"/>
      <c r="D40" s="322"/>
      <c r="E40" s="362"/>
      <c r="F40" s="363"/>
      <c r="G40" s="363"/>
      <c r="H40" s="363"/>
      <c r="I40" s="363"/>
      <c r="J40" s="65" t="str">
        <f>IF(AND('Mapa final'!$AD$12="Baja",'Mapa final'!$AF$12="Leve"),CONCATENATE("R2C",'Mapa final'!$S$12),"")</f>
        <v/>
      </c>
      <c r="K40" s="157" t="str">
        <f>IF(AND('Mapa final'!$AD$12="Baja",'Mapa final'!$AF$12="Leve"),CONCATENATE("R2C",'Mapa final'!$S$12),"")</f>
        <v/>
      </c>
      <c r="L40" s="157" t="str">
        <f>IF(AND('Mapa final'!$AD$12="Baja",'Mapa final'!$AF$12="Leve"),CONCATENATE("R2C",'Mapa final'!$S$12),"")</f>
        <v/>
      </c>
      <c r="M40" s="157" t="str">
        <f>IF(AND('Mapa final'!$AD$12="Baja",'Mapa final'!$AF$12="Leve"),CONCATENATE("R2C",'Mapa final'!$S$12),"")</f>
        <v/>
      </c>
      <c r="N40" s="157" t="str">
        <f>IF(AND('Mapa final'!$AD$12="Baja",'Mapa final'!$AF$12="Leve"),CONCATENATE("R2C",'Mapa final'!$S$12),"")</f>
        <v/>
      </c>
      <c r="O40" s="66" t="str">
        <f>IF(AND('Mapa final'!$AD$12="Baja",'Mapa final'!$AF$12="Leve"),CONCATENATE("R2C",'Mapa final'!$S$12),"")</f>
        <v/>
      </c>
      <c r="P40" s="155" t="str">
        <f>IF(AND('Mapa final'!$AD$12="Alta",'Mapa final'!$AF$12="Leve"),CONCATENATE("R2C",'Mapa final'!$S$12),"")</f>
        <v/>
      </c>
      <c r="Q40" s="155" t="str">
        <f>IF(AND('Mapa final'!$AD$13="Alta",'Mapa final'!$AF$13="Leve"),CONCATENATE("R2C",'Mapa final'!$S$13),"")</f>
        <v/>
      </c>
      <c r="R40" s="155" t="str">
        <f>IF(AND('Mapa final'!$AD$12="Alta",'Mapa final'!$AF$12="Leve"),CONCATENATE("R2C",'Mapa final'!$S$12),"")</f>
        <v/>
      </c>
      <c r="S40" s="155" t="str">
        <f>IF(AND('Mapa final'!$AD$15="Baja",'Mapa final'!$AF$15="Menor"),CONCATENATE("R2C",'Mapa final'!$S$15),"")</f>
        <v>R2C1</v>
      </c>
      <c r="T40" s="155" t="str">
        <f>IF(AND('Mapa final'!$AD$12="Alta",'Mapa final'!$AF$12="Leve"),CONCATENATE("R2C",'Mapa final'!$S$12),"")</f>
        <v/>
      </c>
      <c r="U40" s="58" t="str">
        <f>IF(AND('Mapa final'!$AD$13="Alta",'Mapa final'!$AF$13="Leve"),CONCATENATE("R2C",'Mapa final'!$S$13),"")</f>
        <v/>
      </c>
      <c r="V40" s="57" t="str">
        <f>IF(AND('Mapa final'!$AD$12="Alta",'Mapa final'!$AF$12="Leve"),CONCATENATE("R2C",'Mapa final'!$S$12),"")</f>
        <v/>
      </c>
      <c r="W40" s="155" t="str">
        <f>IF(AND('Mapa final'!$AD$13="Alta",'Mapa final'!$AF$13="Leve"),CONCATENATE("R2C",'Mapa final'!$S$13),"")</f>
        <v/>
      </c>
      <c r="X40" s="155" t="str">
        <f>IF(AND('Mapa final'!$AD$12="Alta",'Mapa final'!$AF$12="Leve"),CONCATENATE("R2C",'Mapa final'!$S$12),"")</f>
        <v/>
      </c>
      <c r="Y40" s="155" t="str">
        <f>IF(AND('Mapa final'!$AD$13="Alta",'Mapa final'!$AF$13="Leve"),CONCATENATE("R2C",'Mapa final'!$S$13),"")</f>
        <v/>
      </c>
      <c r="Z40" s="155" t="str">
        <f>IF(AND('Mapa final'!$AD$12="Alta",'Mapa final'!$AF$12="Leve"),CONCATENATE("R2C",'Mapa final'!$S$12),"")</f>
        <v/>
      </c>
      <c r="AA40" s="58" t="str">
        <f>IF(AND('Mapa final'!$AD$13="Alta",'Mapa final'!$AF$13="Leve"),CONCATENATE("R2C",'Mapa final'!$S$13),"")</f>
        <v/>
      </c>
      <c r="AB40" s="44" t="str">
        <f>IF(AND('Mapa final'!$AD$12="Muy Alta",'Mapa final'!$AF$12="Leve"),CONCATENATE("R2C",'Mapa final'!$S$12),"")</f>
        <v/>
      </c>
      <c r="AC40" s="154" t="str">
        <f>IF(AND('Mapa final'!$AD$12="Muy Alta",'Mapa final'!$AF$12="Leve"),CONCATENATE("R2C",'Mapa final'!$S$12),"")</f>
        <v/>
      </c>
      <c r="AD40" s="154" t="str">
        <f>IF(AND('Mapa final'!$AD$12="Muy Alta",'Mapa final'!$AF$12="Leve"),CONCATENATE("R2C",'Mapa final'!$S$12),"")</f>
        <v/>
      </c>
      <c r="AE40" s="154" t="str">
        <f>IF(AND('Mapa final'!$AD$12="Muy Alta",'Mapa final'!$AF$12="Leve"),CONCATENATE("R2C",'Mapa final'!$S$12),"")</f>
        <v/>
      </c>
      <c r="AF40" s="154" t="str">
        <f>IF(AND('Mapa final'!$AD$12="Muy Alta",'Mapa final'!$AF$12="Leve"),CONCATENATE("R2C",'Mapa final'!$S$12),"")</f>
        <v/>
      </c>
      <c r="AG40" s="45" t="str">
        <f>IF(AND('Mapa final'!$AD$12="Muy Alta",'Mapa final'!$AF$12="Leve"),CONCATENATE("R2C",'Mapa final'!$S$12),"")</f>
        <v/>
      </c>
      <c r="AH40" s="46" t="str">
        <f>IF(AND('Mapa final'!$AD$12="Muy Alta",'Mapa final'!$AF$12="Catastrófico"),CONCATENATE("R2C",'Mapa final'!$S$12),"")</f>
        <v/>
      </c>
      <c r="AI40" s="156" t="str">
        <f>IF(AND('Mapa final'!$AD$12="Muy Alta",'Mapa final'!$AF$12="Catastrófico"),CONCATENATE("R2C",'Mapa final'!$S$12),"")</f>
        <v/>
      </c>
      <c r="AJ40" s="156" t="str">
        <f>IF(AND('Mapa final'!$AD$12="Muy Alta",'Mapa final'!$AF$12="Catastrófico"),CONCATENATE("R2C",'Mapa final'!$S$12),"")</f>
        <v/>
      </c>
      <c r="AK40" s="156" t="str">
        <f>IF(AND('Mapa final'!$AD$12="Muy Alta",'Mapa final'!$AF$12="Catastrófico"),CONCATENATE("R2C",'Mapa final'!$S$12),"")</f>
        <v/>
      </c>
      <c r="AL40" s="156" t="str">
        <f>IF(AND('Mapa final'!$AD$12="Muy Alta",'Mapa final'!$AF$12="Catastrófico"),CONCATENATE("R2C",'Mapa final'!$S$12),"")</f>
        <v/>
      </c>
      <c r="AM40" s="47" t="str">
        <f>IF(AND('Mapa final'!$AD$12="Muy Alta",'Mapa final'!$AF$12="Catastrófico"),CONCATENATE("R2C",'Mapa final'!$S$12),"")</f>
        <v/>
      </c>
      <c r="AN40" s="70"/>
      <c r="AO40" s="393"/>
      <c r="AP40" s="394"/>
      <c r="AQ40" s="394"/>
      <c r="AR40" s="394"/>
      <c r="AS40" s="394"/>
      <c r="AT40" s="395"/>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25">
      <c r="A41" s="70"/>
      <c r="B41" s="321"/>
      <c r="C41" s="321"/>
      <c r="D41" s="322"/>
      <c r="E41" s="362"/>
      <c r="F41" s="363"/>
      <c r="G41" s="363"/>
      <c r="H41" s="363"/>
      <c r="I41" s="363"/>
      <c r="J41" s="65" t="str">
        <f>IF(AND('Mapa final'!$AD$12="Baja",'Mapa final'!$AF$12="Leve"),CONCATENATE("R2C",'Mapa final'!$S$12),"")</f>
        <v/>
      </c>
      <c r="K41" s="157" t="str">
        <f>IF(AND('Mapa final'!$AD$12="Baja",'Mapa final'!$AF$12="Leve"),CONCATENATE("R2C",'Mapa final'!$S$12),"")</f>
        <v/>
      </c>
      <c r="L41" s="157" t="str">
        <f>IF(AND('Mapa final'!$AD$12="Baja",'Mapa final'!$AF$12="Leve"),CONCATENATE("R2C",'Mapa final'!$S$12),"")</f>
        <v/>
      </c>
      <c r="M41" s="157" t="str">
        <f>IF(AND('Mapa final'!$AD$12="Baja",'Mapa final'!$AF$12="Leve"),CONCATENATE("R2C",'Mapa final'!$S$12),"")</f>
        <v/>
      </c>
      <c r="N41" s="157" t="str">
        <f>IF(AND('Mapa final'!$AD$12="Baja",'Mapa final'!$AF$12="Leve"),CONCATENATE("R2C",'Mapa final'!$S$12),"")</f>
        <v/>
      </c>
      <c r="O41" s="66" t="str">
        <f>IF(AND('Mapa final'!$AD$12="Baja",'Mapa final'!$AF$12="Leve"),CONCATENATE("R2C",'Mapa final'!$S$12),"")</f>
        <v/>
      </c>
      <c r="P41" s="155" t="str">
        <f>IF(AND('Mapa final'!$AD$12="Alta",'Mapa final'!$AF$12="Leve"),CONCATENATE("R2C",'Mapa final'!$S$12),"")</f>
        <v/>
      </c>
      <c r="Q41" s="155" t="str">
        <f>IF(AND('Mapa final'!$AD$13="Alta",'Mapa final'!$AF$13="Leve"),CONCATENATE("R2C",'Mapa final'!$S$13),"")</f>
        <v/>
      </c>
      <c r="R41" s="155" t="str">
        <f>IF(AND('Mapa final'!$AD$12="Alta",'Mapa final'!$AF$12="Leve"),CONCATENATE("R2C",'Mapa final'!$S$12),"")</f>
        <v/>
      </c>
      <c r="S41" s="155" t="str">
        <f>IF(AND('Mapa final'!$AD$13="Alta",'Mapa final'!$AF$13="Leve"),CONCATENATE("R2C",'Mapa final'!$S$13),"")</f>
        <v/>
      </c>
      <c r="T41" s="155" t="str">
        <f>IF(AND('Mapa final'!$AD$12="Alta",'Mapa final'!$AF$12="Leve"),CONCATENATE("R2C",'Mapa final'!$S$12),"")</f>
        <v/>
      </c>
      <c r="U41" s="58" t="str">
        <f>IF(AND('Mapa final'!$AD$13="Alta",'Mapa final'!$AF$13="Leve"),CONCATENATE("R2C",'Mapa final'!$S$13),"")</f>
        <v/>
      </c>
      <c r="V41" s="57" t="str">
        <f>IF(AND('Mapa final'!$AD$12="Alta",'Mapa final'!$AF$12="Leve"),CONCATENATE("R2C",'Mapa final'!$S$12),"")</f>
        <v/>
      </c>
      <c r="W41" s="155" t="str">
        <f>IF(AND('Mapa final'!$AD$13="Alta",'Mapa final'!$AF$13="Leve"),CONCATENATE("R2C",'Mapa final'!$S$13),"")</f>
        <v/>
      </c>
      <c r="X41" s="155" t="str">
        <f>IF(AND('Mapa final'!$AD$12="Alta",'Mapa final'!$AF$12="Leve"),CONCATENATE("R2C",'Mapa final'!$S$12),"")</f>
        <v/>
      </c>
      <c r="Y41" s="155" t="str">
        <f>IF(AND('Mapa final'!$AD$13="Alta",'Mapa final'!$AF$13="Leve"),CONCATENATE("R2C",'Mapa final'!$S$13),"")</f>
        <v/>
      </c>
      <c r="Z41" s="155" t="str">
        <f>IF(AND('Mapa final'!$AD$12="Alta",'Mapa final'!$AF$12="Leve"),CONCATENATE("R2C",'Mapa final'!$S$12),"")</f>
        <v/>
      </c>
      <c r="AA41" s="58" t="str">
        <f>IF(AND('Mapa final'!$AD$13="Alta",'Mapa final'!$AF$13="Leve"),CONCATENATE("R2C",'Mapa final'!$S$13),"")</f>
        <v/>
      </c>
      <c r="AB41" s="44" t="str">
        <f>IF(AND('Mapa final'!$AD$12="Muy Alta",'Mapa final'!$AF$12="Leve"),CONCATENATE("R2C",'Mapa final'!$S$12),"")</f>
        <v/>
      </c>
      <c r="AC41" s="154" t="str">
        <f>IF(AND('Mapa final'!$AD$12="Muy Alta",'Mapa final'!$AF$12="Leve"),CONCATENATE("R2C",'Mapa final'!$S$12),"")</f>
        <v/>
      </c>
      <c r="AD41" s="154" t="str">
        <f>IF(AND('Mapa final'!$AD$12="Muy Alta",'Mapa final'!$AF$12="Leve"),CONCATENATE("R2C",'Mapa final'!$S$12),"")</f>
        <v/>
      </c>
      <c r="AE41" s="154" t="str">
        <f>IF(AND('Mapa final'!$AD$12="Muy Alta",'Mapa final'!$AF$12="Leve"),CONCATENATE("R2C",'Mapa final'!$S$12),"")</f>
        <v/>
      </c>
      <c r="AF41" s="154" t="str">
        <f>IF(AND('Mapa final'!$AD$12="Muy Alta",'Mapa final'!$AF$12="Leve"),CONCATENATE("R2C",'Mapa final'!$S$12),"")</f>
        <v/>
      </c>
      <c r="AG41" s="45" t="str">
        <f>IF(AND('Mapa final'!$AD$12="Muy Alta",'Mapa final'!$AF$12="Leve"),CONCATENATE("R2C",'Mapa final'!$S$12),"")</f>
        <v/>
      </c>
      <c r="AH41" s="46" t="str">
        <f>IF(AND('Mapa final'!$AD$12="Muy Alta",'Mapa final'!$AF$12="Catastrófico"),CONCATENATE("R2C",'Mapa final'!$S$12),"")</f>
        <v/>
      </c>
      <c r="AI41" s="156" t="str">
        <f>IF(AND('Mapa final'!$AD$12="Muy Alta",'Mapa final'!$AF$12="Catastrófico"),CONCATENATE("R2C",'Mapa final'!$S$12),"")</f>
        <v/>
      </c>
      <c r="AJ41" s="156" t="str">
        <f>IF(AND('Mapa final'!$AD$12="Muy Alta",'Mapa final'!$AF$12="Catastrófico"),CONCATENATE("R2C",'Mapa final'!$S$12),"")</f>
        <v/>
      </c>
      <c r="AK41" s="156" t="str">
        <f>IF(AND('Mapa final'!$AD$12="Muy Alta",'Mapa final'!$AF$12="Catastrófico"),CONCATENATE("R2C",'Mapa final'!$S$12),"")</f>
        <v/>
      </c>
      <c r="AL41" s="156" t="str">
        <f>IF(AND('Mapa final'!$AD$12="Muy Alta",'Mapa final'!$AF$12="Catastrófico"),CONCATENATE("R2C",'Mapa final'!$S$12),"")</f>
        <v/>
      </c>
      <c r="AM41" s="47" t="str">
        <f>IF(AND('Mapa final'!$AD$12="Muy Alta",'Mapa final'!$AF$12="Catastrófico"),CONCATENATE("R2C",'Mapa final'!$S$12),"")</f>
        <v/>
      </c>
      <c r="AN41" s="70"/>
      <c r="AO41" s="393"/>
      <c r="AP41" s="394"/>
      <c r="AQ41" s="394"/>
      <c r="AR41" s="394"/>
      <c r="AS41" s="394"/>
      <c r="AT41" s="395"/>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25">
      <c r="A42" s="70"/>
      <c r="B42" s="321"/>
      <c r="C42" s="321"/>
      <c r="D42" s="322"/>
      <c r="E42" s="362"/>
      <c r="F42" s="363"/>
      <c r="G42" s="363"/>
      <c r="H42" s="363"/>
      <c r="I42" s="363"/>
      <c r="J42" s="65" t="str">
        <f>IF(AND('Mapa final'!$AD$12="Baja",'Mapa final'!$AF$12="Leve"),CONCATENATE("R2C",'Mapa final'!$S$12),"")</f>
        <v/>
      </c>
      <c r="K42" s="157" t="str">
        <f>IF(AND('Mapa final'!$AD$12="Baja",'Mapa final'!$AF$12="Leve"),CONCATENATE("R2C",'Mapa final'!$S$12),"")</f>
        <v/>
      </c>
      <c r="L42" s="157" t="str">
        <f>IF(AND('Mapa final'!$AD$12="Baja",'Mapa final'!$AF$12="Leve"),CONCATENATE("R2C",'Mapa final'!$S$12),"")</f>
        <v/>
      </c>
      <c r="M42" s="157" t="str">
        <f>IF(AND('Mapa final'!$AD$12="Baja",'Mapa final'!$AF$12="Leve"),CONCATENATE("R2C",'Mapa final'!$S$12),"")</f>
        <v/>
      </c>
      <c r="N42" s="157" t="str">
        <f>IF(AND('Mapa final'!$AD$12="Baja",'Mapa final'!$AF$12="Leve"),CONCATENATE("R2C",'Mapa final'!$S$12),"")</f>
        <v/>
      </c>
      <c r="O42" s="66" t="str">
        <f>IF(AND('Mapa final'!$AD$12="Baja",'Mapa final'!$AF$12="Leve"),CONCATENATE("R2C",'Mapa final'!$S$12),"")</f>
        <v/>
      </c>
      <c r="P42" s="155" t="str">
        <f>IF(AND('Mapa final'!$AD$12="Alta",'Mapa final'!$AF$12="Leve"),CONCATENATE("R2C",'Mapa final'!$S$12),"")</f>
        <v/>
      </c>
      <c r="Q42" s="155" t="str">
        <f>IF(AND('Mapa final'!$AD$13="Alta",'Mapa final'!$AF$13="Leve"),CONCATENATE("R2C",'Mapa final'!$S$13),"")</f>
        <v/>
      </c>
      <c r="R42" s="155" t="str">
        <f>IF(AND('Mapa final'!$AD$12="Alta",'Mapa final'!$AF$12="Leve"),CONCATENATE("R2C",'Mapa final'!$S$12),"")</f>
        <v/>
      </c>
      <c r="S42" s="155" t="str">
        <f>IF(AND('Mapa final'!$AD$13="Alta",'Mapa final'!$AF$13="Leve"),CONCATENATE("R2C",'Mapa final'!$S$13),"")</f>
        <v/>
      </c>
      <c r="T42" s="155" t="str">
        <f>IF(AND('Mapa final'!$AD$12="Alta",'Mapa final'!$AF$12="Leve"),CONCATENATE("R2C",'Mapa final'!$S$12),"")</f>
        <v/>
      </c>
      <c r="U42" s="58" t="str">
        <f>IF(AND('Mapa final'!$AD$13="Alta",'Mapa final'!$AF$13="Leve"),CONCATENATE("R2C",'Mapa final'!$S$13),"")</f>
        <v/>
      </c>
      <c r="V42" s="57" t="str">
        <f>IF(AND('Mapa final'!$AD$12="Alta",'Mapa final'!$AF$12="Leve"),CONCATENATE("R2C",'Mapa final'!$S$12),"")</f>
        <v/>
      </c>
      <c r="W42" s="155" t="str">
        <f>IF(AND('Mapa final'!$AD$13="Alta",'Mapa final'!$AF$13="Leve"),CONCATENATE("R2C",'Mapa final'!$S$13),"")</f>
        <v/>
      </c>
      <c r="X42" s="155" t="str">
        <f>IF(AND('Mapa final'!$AD$12="Alta",'Mapa final'!$AF$12="Leve"),CONCATENATE("R2C",'Mapa final'!$S$12),"")</f>
        <v/>
      </c>
      <c r="Y42" s="155" t="str">
        <f>IF(AND('Mapa final'!$AD$13="Alta",'Mapa final'!$AF$13="Leve"),CONCATENATE("R2C",'Mapa final'!$S$13),"")</f>
        <v/>
      </c>
      <c r="Z42" s="155" t="str">
        <f>IF(AND('Mapa final'!$AD$12="Alta",'Mapa final'!$AF$12="Leve"),CONCATENATE("R2C",'Mapa final'!$S$12),"")</f>
        <v/>
      </c>
      <c r="AA42" s="58" t="str">
        <f>IF(AND('Mapa final'!$AD$13="Alta",'Mapa final'!$AF$13="Leve"),CONCATENATE("R2C",'Mapa final'!$S$13),"")</f>
        <v/>
      </c>
      <c r="AB42" s="44" t="str">
        <f>IF(AND('Mapa final'!$AD$12="Muy Alta",'Mapa final'!$AF$12="Leve"),CONCATENATE("R2C",'Mapa final'!$S$12),"")</f>
        <v/>
      </c>
      <c r="AC42" s="154" t="str">
        <f>IF(AND('Mapa final'!$AD$12="Muy Alta",'Mapa final'!$AF$12="Leve"),CONCATENATE("R2C",'Mapa final'!$S$12),"")</f>
        <v/>
      </c>
      <c r="AD42" s="154" t="str">
        <f>IF(AND('Mapa final'!$AD$12="Muy Alta",'Mapa final'!$AF$12="Leve"),CONCATENATE("R2C",'Mapa final'!$S$12),"")</f>
        <v/>
      </c>
      <c r="AE42" s="154" t="str">
        <f>IF(AND('Mapa final'!$AD$12="Muy Alta",'Mapa final'!$AF$12="Leve"),CONCATENATE("R2C",'Mapa final'!$S$12),"")</f>
        <v/>
      </c>
      <c r="AF42" s="154" t="str">
        <f>IF(AND('Mapa final'!$AD$12="Muy Alta",'Mapa final'!$AF$12="Leve"),CONCATENATE("R2C",'Mapa final'!$S$12),"")</f>
        <v/>
      </c>
      <c r="AG42" s="45" t="str">
        <f>IF(AND('Mapa final'!$AD$12="Muy Alta",'Mapa final'!$AF$12="Leve"),CONCATENATE("R2C",'Mapa final'!$S$12),"")</f>
        <v/>
      </c>
      <c r="AH42" s="46" t="str">
        <f>IF(AND('Mapa final'!$AD$12="Muy Alta",'Mapa final'!$AF$12="Catastrófico"),CONCATENATE("R2C",'Mapa final'!$S$12),"")</f>
        <v/>
      </c>
      <c r="AI42" s="156" t="str">
        <f>IF(AND('Mapa final'!$AD$12="Muy Alta",'Mapa final'!$AF$12="Catastrófico"),CONCATENATE("R2C",'Mapa final'!$S$12),"")</f>
        <v/>
      </c>
      <c r="AJ42" s="156" t="str">
        <f>IF(AND('Mapa final'!$AD$12="Muy Alta",'Mapa final'!$AF$12="Catastrófico"),CONCATENATE("R2C",'Mapa final'!$S$12),"")</f>
        <v/>
      </c>
      <c r="AK42" s="156" t="str">
        <f>IF(AND('Mapa final'!$AD$12="Muy Alta",'Mapa final'!$AF$12="Catastrófico"),CONCATENATE("R2C",'Mapa final'!$S$12),"")</f>
        <v/>
      </c>
      <c r="AL42" s="156" t="str">
        <f>IF(AND('Mapa final'!$AD$12="Muy Alta",'Mapa final'!$AF$12="Catastrófico"),CONCATENATE("R2C",'Mapa final'!$S$12),"")</f>
        <v/>
      </c>
      <c r="AM42" s="47" t="str">
        <f>IF(AND('Mapa final'!$AD$12="Muy Alta",'Mapa final'!$AF$12="Catastrófico"),CONCATENATE("R2C",'Mapa final'!$S$12),"")</f>
        <v/>
      </c>
      <c r="AN42" s="70"/>
      <c r="AO42" s="393"/>
      <c r="AP42" s="394"/>
      <c r="AQ42" s="394"/>
      <c r="AR42" s="394"/>
      <c r="AS42" s="394"/>
      <c r="AT42" s="395"/>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25">
      <c r="A43" s="70"/>
      <c r="B43" s="321"/>
      <c r="C43" s="321"/>
      <c r="D43" s="322"/>
      <c r="E43" s="362"/>
      <c r="F43" s="363"/>
      <c r="G43" s="363"/>
      <c r="H43" s="363"/>
      <c r="I43" s="363"/>
      <c r="J43" s="65" t="str">
        <f>IF(AND('Mapa final'!$AD$12="Baja",'Mapa final'!$AF$12="Leve"),CONCATENATE("R2C",'Mapa final'!$S$12),"")</f>
        <v/>
      </c>
      <c r="K43" s="157" t="str">
        <f>IF(AND('Mapa final'!$AD$12="Baja",'Mapa final'!$AF$12="Leve"),CONCATENATE("R2C",'Mapa final'!$S$12),"")</f>
        <v/>
      </c>
      <c r="L43" s="157" t="str">
        <f>IF(AND('Mapa final'!$AD$12="Baja",'Mapa final'!$AF$12="Leve"),CONCATENATE("R2C",'Mapa final'!$S$12),"")</f>
        <v/>
      </c>
      <c r="M43" s="157" t="str">
        <f>IF(AND('Mapa final'!$AD$12="Baja",'Mapa final'!$AF$12="Leve"),CONCATENATE("R2C",'Mapa final'!$S$12),"")</f>
        <v/>
      </c>
      <c r="N43" s="157" t="str">
        <f>IF(AND('Mapa final'!$AD$12="Baja",'Mapa final'!$AF$12="Leve"),CONCATENATE("R2C",'Mapa final'!$S$12),"")</f>
        <v/>
      </c>
      <c r="O43" s="66" t="str">
        <f>IF(AND('Mapa final'!$AD$12="Baja",'Mapa final'!$AF$12="Leve"),CONCATENATE("R2C",'Mapa final'!$S$12),"")</f>
        <v/>
      </c>
      <c r="P43" s="155" t="str">
        <f>IF(AND('Mapa final'!$AD$12="Alta",'Mapa final'!$AF$12="Leve"),CONCATENATE("R2C",'Mapa final'!$S$12),"")</f>
        <v/>
      </c>
      <c r="Q43" s="155" t="str">
        <f>IF(AND('Mapa final'!$AD$13="Alta",'Mapa final'!$AF$13="Leve"),CONCATENATE("R2C",'Mapa final'!$S$13),"")</f>
        <v/>
      </c>
      <c r="R43" s="155" t="str">
        <f>IF(AND('Mapa final'!$AD$12="Alta",'Mapa final'!$AF$12="Leve"),CONCATENATE("R2C",'Mapa final'!$S$12),"")</f>
        <v/>
      </c>
      <c r="S43" s="155" t="str">
        <f>IF(AND('Mapa final'!$AD$13="Alta",'Mapa final'!$AF$13="Leve"),CONCATENATE("R2C",'Mapa final'!$S$13),"")</f>
        <v/>
      </c>
      <c r="T43" s="155" t="str">
        <f>IF(AND('Mapa final'!$AD$12="Alta",'Mapa final'!$AF$12="Leve"),CONCATENATE("R2C",'Mapa final'!$S$12),"")</f>
        <v/>
      </c>
      <c r="U43" s="58" t="str">
        <f>IF(AND('Mapa final'!$AD$13="Alta",'Mapa final'!$AF$13="Leve"),CONCATENATE("R2C",'Mapa final'!$S$13),"")</f>
        <v/>
      </c>
      <c r="V43" s="57" t="str">
        <f>IF(AND('Mapa final'!$AD$12="Alta",'Mapa final'!$AF$12="Leve"),CONCATENATE("R2C",'Mapa final'!$S$12),"")</f>
        <v/>
      </c>
      <c r="W43" s="155" t="str">
        <f>IF(AND('Mapa final'!$AD$13="Alta",'Mapa final'!$AF$13="Leve"),CONCATENATE("R2C",'Mapa final'!$S$13),"")</f>
        <v/>
      </c>
      <c r="X43" s="155" t="str">
        <f>IF(AND('Mapa final'!$AD$12="Alta",'Mapa final'!$AF$12="Leve"),CONCATENATE("R2C",'Mapa final'!$S$12),"")</f>
        <v/>
      </c>
      <c r="Y43" s="155" t="str">
        <f>IF(AND('Mapa final'!$AD$13="Alta",'Mapa final'!$AF$13="Leve"),CONCATENATE("R2C",'Mapa final'!$S$13),"")</f>
        <v/>
      </c>
      <c r="Z43" s="155" t="str">
        <f>IF(AND('Mapa final'!$AD$12="Alta",'Mapa final'!$AF$12="Leve"),CONCATENATE("R2C",'Mapa final'!$S$12),"")</f>
        <v/>
      </c>
      <c r="AA43" s="58" t="str">
        <f>IF(AND('Mapa final'!$AD$13="Alta",'Mapa final'!$AF$13="Leve"),CONCATENATE("R2C",'Mapa final'!$S$13),"")</f>
        <v/>
      </c>
      <c r="AB43" s="44" t="str">
        <f>IF(AND('Mapa final'!$AD$12="Muy Alta",'Mapa final'!$AF$12="Leve"),CONCATENATE("R2C",'Mapa final'!$S$12),"")</f>
        <v/>
      </c>
      <c r="AC43" s="154" t="str">
        <f>IF(AND('Mapa final'!$AD$12="Muy Alta",'Mapa final'!$AF$12="Leve"),CONCATENATE("R2C",'Mapa final'!$S$12),"")</f>
        <v/>
      </c>
      <c r="AD43" s="154" t="str">
        <f>IF(AND('Mapa final'!$AD$12="Muy Alta",'Mapa final'!$AF$12="Leve"),CONCATENATE("R2C",'Mapa final'!$S$12),"")</f>
        <v/>
      </c>
      <c r="AE43" s="154" t="str">
        <f>IF(AND('Mapa final'!$AD$12="Muy Alta",'Mapa final'!$AF$12="Leve"),CONCATENATE("R2C",'Mapa final'!$S$12),"")</f>
        <v/>
      </c>
      <c r="AF43" s="154" t="str">
        <f>IF(AND('Mapa final'!$AD$12="Muy Alta",'Mapa final'!$AF$12="Leve"),CONCATENATE("R2C",'Mapa final'!$S$12),"")</f>
        <v/>
      </c>
      <c r="AG43" s="45" t="str">
        <f>IF(AND('Mapa final'!$AD$12="Muy Alta",'Mapa final'!$AF$12="Leve"),CONCATENATE("R2C",'Mapa final'!$S$12),"")</f>
        <v/>
      </c>
      <c r="AH43" s="46" t="str">
        <f>IF(AND('Mapa final'!$AD$12="Muy Alta",'Mapa final'!$AF$12="Catastrófico"),CONCATENATE("R2C",'Mapa final'!$S$12),"")</f>
        <v/>
      </c>
      <c r="AI43" s="156" t="str">
        <f>IF(AND('Mapa final'!$AD$12="Muy Alta",'Mapa final'!$AF$12="Catastrófico"),CONCATENATE("R2C",'Mapa final'!$S$12),"")</f>
        <v/>
      </c>
      <c r="AJ43" s="156" t="str">
        <f>IF(AND('Mapa final'!$AD$12="Muy Alta",'Mapa final'!$AF$12="Catastrófico"),CONCATENATE("R2C",'Mapa final'!$S$12),"")</f>
        <v/>
      </c>
      <c r="AK43" s="156" t="str">
        <f>IF(AND('Mapa final'!$AD$12="Muy Alta",'Mapa final'!$AF$12="Catastrófico"),CONCATENATE("R2C",'Mapa final'!$S$12),"")</f>
        <v/>
      </c>
      <c r="AL43" s="156" t="str">
        <f>IF(AND('Mapa final'!$AD$12="Muy Alta",'Mapa final'!$AF$12="Catastrófico"),CONCATENATE("R2C",'Mapa final'!$S$12),"")</f>
        <v/>
      </c>
      <c r="AM43" s="47" t="str">
        <f>IF(AND('Mapa final'!$AD$12="Muy Alta",'Mapa final'!$AF$12="Catastrófico"),CONCATENATE("R2C",'Mapa final'!$S$12),"")</f>
        <v/>
      </c>
      <c r="AN43" s="70"/>
      <c r="AO43" s="393"/>
      <c r="AP43" s="394"/>
      <c r="AQ43" s="394"/>
      <c r="AR43" s="394"/>
      <c r="AS43" s="394"/>
      <c r="AT43" s="395"/>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25">
      <c r="A44" s="70"/>
      <c r="B44" s="321"/>
      <c r="C44" s="321"/>
      <c r="D44" s="322"/>
      <c r="E44" s="362"/>
      <c r="F44" s="363"/>
      <c r="G44" s="363"/>
      <c r="H44" s="363"/>
      <c r="I44" s="363"/>
      <c r="J44" s="65" t="str">
        <f>IF(AND('Mapa final'!$AD$12="Baja",'Mapa final'!$AF$12="Leve"),CONCATENATE("R2C",'Mapa final'!$S$12),"")</f>
        <v/>
      </c>
      <c r="K44" s="157" t="str">
        <f>IF(AND('Mapa final'!$AD$12="Baja",'Mapa final'!$AF$12="Leve"),CONCATENATE("R2C",'Mapa final'!$S$12),"")</f>
        <v/>
      </c>
      <c r="L44" s="157" t="str">
        <f>IF(AND('Mapa final'!$AD$12="Baja",'Mapa final'!$AF$12="Leve"),CONCATENATE("R2C",'Mapa final'!$S$12),"")</f>
        <v/>
      </c>
      <c r="M44" s="157" t="str">
        <f>IF(AND('Mapa final'!$AD$12="Baja",'Mapa final'!$AF$12="Leve"),CONCATENATE("R2C",'Mapa final'!$S$12),"")</f>
        <v/>
      </c>
      <c r="N44" s="157" t="str">
        <f>IF(AND('Mapa final'!$AD$12="Baja",'Mapa final'!$AF$12="Leve"),CONCATENATE("R2C",'Mapa final'!$S$12),"")</f>
        <v/>
      </c>
      <c r="O44" s="66" t="str">
        <f>IF(AND('Mapa final'!$AD$12="Baja",'Mapa final'!$AF$12="Leve"),CONCATENATE("R2C",'Mapa final'!$S$12),"")</f>
        <v/>
      </c>
      <c r="P44" s="155" t="str">
        <f>IF(AND('Mapa final'!$AD$12="Alta",'Mapa final'!$AF$12="Leve"),CONCATENATE("R2C",'Mapa final'!$S$12),"")</f>
        <v/>
      </c>
      <c r="Q44" s="155" t="str">
        <f>IF(AND('Mapa final'!$AD$17="Baja",'Mapa final'!$AF$17="Menor"),CONCATENATE("R3C",'Mapa final'!$S$17),"")</f>
        <v>R3C1</v>
      </c>
      <c r="R44" s="155" t="str">
        <f>IF(AND('Mapa final'!$AD$12="Alta",'Mapa final'!$AF$12="Leve"),CONCATENATE("R2C",'Mapa final'!$S$12),"")</f>
        <v/>
      </c>
      <c r="S44" s="155" t="str">
        <f>IF(AND('Mapa final'!$AD$13="Alta",'Mapa final'!$AF$13="Leve"),CONCATENATE("R2C",'Mapa final'!$S$13),"")</f>
        <v/>
      </c>
      <c r="T44" s="155" t="str">
        <f>IF(AND('Mapa final'!$AD$12="Alta",'Mapa final'!$AF$12="Leve"),CONCATENATE("R2C",'Mapa final'!$S$12),"")</f>
        <v/>
      </c>
      <c r="U44" s="58" t="str">
        <f>IF(AND('Mapa final'!$AD$13="Alta",'Mapa final'!$AF$13="Leve"),CONCATENATE("R2C",'Mapa final'!$S$13),"")</f>
        <v/>
      </c>
      <c r="V44" s="57" t="str">
        <f>IF(AND('Mapa final'!$AD$12="Alta",'Mapa final'!$AF$12="Leve"),CONCATENATE("R2C",'Mapa final'!$S$12),"")</f>
        <v/>
      </c>
      <c r="W44" s="155" t="str">
        <f>IF(AND('Mapa final'!$AD$13="Alta",'Mapa final'!$AF$13="Leve"),CONCATENATE("R2C",'Mapa final'!$S$13),"")</f>
        <v/>
      </c>
      <c r="X44" s="155" t="str">
        <f>IF(AND('Mapa final'!$AD$12="Alta",'Mapa final'!$AF$12="Leve"),CONCATENATE("R2C",'Mapa final'!$S$12),"")</f>
        <v/>
      </c>
      <c r="Y44" s="155" t="str">
        <f>IF(AND('Mapa final'!$AD$13="Alta",'Mapa final'!$AF$13="Leve"),CONCATENATE("R2C",'Mapa final'!$S$13),"")</f>
        <v/>
      </c>
      <c r="Z44" s="155" t="str">
        <f>IF(AND('Mapa final'!$AD$12="Alta",'Mapa final'!$AF$12="Leve"),CONCATENATE("R2C",'Mapa final'!$S$12),"")</f>
        <v/>
      </c>
      <c r="AA44" s="58" t="str">
        <f>IF(AND('Mapa final'!$AD$13="Alta",'Mapa final'!$AF$13="Leve"),CONCATENATE("R2C",'Mapa final'!$S$13),"")</f>
        <v/>
      </c>
      <c r="AB44" s="44" t="str">
        <f>IF(AND('Mapa final'!$AD$12="Muy Alta",'Mapa final'!$AF$12="Leve"),CONCATENATE("R2C",'Mapa final'!$S$12),"")</f>
        <v/>
      </c>
      <c r="AC44" s="154" t="str">
        <f>IF(AND('Mapa final'!$AD$12="Muy Alta",'Mapa final'!$AF$12="Leve"),CONCATENATE("R2C",'Mapa final'!$S$12),"")</f>
        <v/>
      </c>
      <c r="AD44" s="154" t="str">
        <f>IF(AND('Mapa final'!$AD$12="Muy Alta",'Mapa final'!$AF$12="Leve"),CONCATENATE("R2C",'Mapa final'!$S$12),"")</f>
        <v/>
      </c>
      <c r="AE44" s="154" t="str">
        <f>IF(AND('Mapa final'!$AD$12="Muy Alta",'Mapa final'!$AF$12="Leve"),CONCATENATE("R2C",'Mapa final'!$S$12),"")</f>
        <v/>
      </c>
      <c r="AF44" s="154" t="str">
        <f>IF(AND('Mapa final'!$AD$12="Muy Alta",'Mapa final'!$AF$12="Leve"),CONCATENATE("R2C",'Mapa final'!$S$12),"")</f>
        <v/>
      </c>
      <c r="AG44" s="45" t="str">
        <f>IF(AND('Mapa final'!$AD$12="Muy Alta",'Mapa final'!$AF$12="Leve"),CONCATENATE("R2C",'Mapa final'!$S$12),"")</f>
        <v/>
      </c>
      <c r="AH44" s="46" t="str">
        <f>IF(AND('Mapa final'!$AD$12="Muy Alta",'Mapa final'!$AF$12="Catastrófico"),CONCATENATE("R2C",'Mapa final'!$S$12),"")</f>
        <v/>
      </c>
      <c r="AI44" s="156" t="str">
        <f>IF(AND('Mapa final'!$AD$12="Muy Alta",'Mapa final'!$AF$12="Catastrófico"),CONCATENATE("R2C",'Mapa final'!$S$12),"")</f>
        <v/>
      </c>
      <c r="AJ44" s="156" t="str">
        <f>IF(AND('Mapa final'!$AD$12="Muy Alta",'Mapa final'!$AF$12="Catastrófico"),CONCATENATE("R2C",'Mapa final'!$S$12),"")</f>
        <v/>
      </c>
      <c r="AK44" s="156" t="str">
        <f>IF(AND('Mapa final'!$AD$12="Muy Alta",'Mapa final'!$AF$12="Catastrófico"),CONCATENATE("R2C",'Mapa final'!$S$12),"")</f>
        <v/>
      </c>
      <c r="AL44" s="156" t="str">
        <f>IF(AND('Mapa final'!$AD$12="Muy Alta",'Mapa final'!$AF$12="Catastrófico"),CONCATENATE("R2C",'Mapa final'!$S$12),"")</f>
        <v/>
      </c>
      <c r="AM44" s="47" t="str">
        <f>IF(AND('Mapa final'!$AD$12="Muy Alta",'Mapa final'!$AF$12="Catastrófico"),CONCATENATE("R2C",'Mapa final'!$S$12),"")</f>
        <v/>
      </c>
      <c r="AN44" s="70"/>
      <c r="AO44" s="393"/>
      <c r="AP44" s="394"/>
      <c r="AQ44" s="394"/>
      <c r="AR44" s="394"/>
      <c r="AS44" s="394"/>
      <c r="AT44" s="395"/>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3">
      <c r="A45" s="70"/>
      <c r="B45" s="321"/>
      <c r="C45" s="321"/>
      <c r="D45" s="322"/>
      <c r="E45" s="365"/>
      <c r="F45" s="366"/>
      <c r="G45" s="366"/>
      <c r="H45" s="366"/>
      <c r="I45" s="366"/>
      <c r="J45" s="67" t="str">
        <f>IF(AND('Mapa final'!$AD$12="Baja",'Mapa final'!$AF$12="Leve"),CONCATENATE("R2C",'Mapa final'!$S$12),"")</f>
        <v/>
      </c>
      <c r="K45" s="68" t="str">
        <f>IF(AND('Mapa final'!$AD$12="Baja",'Mapa final'!$AF$12="Leve"),CONCATENATE("R2C",'Mapa final'!$S$12),"")</f>
        <v/>
      </c>
      <c r="L45" s="68" t="str">
        <f>IF(AND('Mapa final'!$AD$12="Baja",'Mapa final'!$AF$12="Leve"),CONCATENATE("R2C",'Mapa final'!$S$12),"")</f>
        <v/>
      </c>
      <c r="M45" s="68" t="str">
        <f>IF(AND('Mapa final'!$AD$12="Baja",'Mapa final'!$AF$12="Leve"),CONCATENATE("R2C",'Mapa final'!$S$12),"")</f>
        <v/>
      </c>
      <c r="N45" s="68" t="str">
        <f>IF(AND('Mapa final'!$AD$12="Baja",'Mapa final'!$AF$12="Leve"),CONCATENATE("R2C",'Mapa final'!$S$12),"")</f>
        <v/>
      </c>
      <c r="O45" s="69" t="str">
        <f>IF(AND('Mapa final'!$AD$12="Baja",'Mapa final'!$AF$12="Leve"),CONCATENATE("R2C",'Mapa final'!$S$12),"")</f>
        <v/>
      </c>
      <c r="P45" s="60" t="str">
        <f>IF(AND('Mapa final'!$AD$12="Alta",'Mapa final'!$AF$12="Leve"),CONCATENATE("R2C",'Mapa final'!$S$12),"")</f>
        <v/>
      </c>
      <c r="Q45" s="60" t="str">
        <f>IF(AND('Mapa final'!$AD$13="Alta",'Mapa final'!$AF$13="Leve"),CONCATENATE("R2C",'Mapa final'!$S$13),"")</f>
        <v/>
      </c>
      <c r="R45" s="60" t="str">
        <f>IF(AND('Mapa final'!$AD$12="Alta",'Mapa final'!$AF$12="Leve"),CONCATENATE("R2C",'Mapa final'!$S$12),"")</f>
        <v/>
      </c>
      <c r="S45" s="60" t="str">
        <f>IF(AND('Mapa final'!$AD$13="Alta",'Mapa final'!$AF$13="Leve"),CONCATENATE("R2C",'Mapa final'!$S$13),"")</f>
        <v/>
      </c>
      <c r="T45" s="60" t="str">
        <f>IF(AND('Mapa final'!$AD$12="Alta",'Mapa final'!$AF$12="Leve"),CONCATENATE("R2C",'Mapa final'!$S$12),"")</f>
        <v/>
      </c>
      <c r="U45" s="61" t="str">
        <f>IF(AND('Mapa final'!$AD$13="Alta",'Mapa final'!$AF$13="Leve"),CONCATENATE("R2C",'Mapa final'!$S$13),"")</f>
        <v/>
      </c>
      <c r="V45" s="59" t="str">
        <f>IF(AND('Mapa final'!$AD$12="Alta",'Mapa final'!$AF$12="Leve"),CONCATENATE("R2C",'Mapa final'!$S$12),"")</f>
        <v/>
      </c>
      <c r="W45" s="60" t="str">
        <f>IF(AND('Mapa final'!$AD$13="Alta",'Mapa final'!$AF$13="Leve"),CONCATENATE("R2C",'Mapa final'!$S$13),"")</f>
        <v/>
      </c>
      <c r="X45" s="60" t="str">
        <f>IF(AND('Mapa final'!$AD$12="Alta",'Mapa final'!$AF$12="Leve"),CONCATENATE("R2C",'Mapa final'!$S$12),"")</f>
        <v/>
      </c>
      <c r="Y45" s="60" t="str">
        <f>IF(AND('Mapa final'!$AD$13="Alta",'Mapa final'!$AF$13="Leve"),CONCATENATE("R2C",'Mapa final'!$S$13),"")</f>
        <v/>
      </c>
      <c r="Z45" s="60" t="str">
        <f>IF(AND('Mapa final'!$AD$12="Alta",'Mapa final'!$AF$12="Leve"),CONCATENATE("R2C",'Mapa final'!$S$12),"")</f>
        <v/>
      </c>
      <c r="AA45" s="61" t="str">
        <f>IF(AND('Mapa final'!$AD$13="Alta",'Mapa final'!$AF$13="Leve"),CONCATENATE("R2C",'Mapa final'!$S$13),"")</f>
        <v/>
      </c>
      <c r="AB45" s="48" t="str">
        <f>IF(AND('Mapa final'!$AD$12="Muy Alta",'Mapa final'!$AF$12="Leve"),CONCATENATE("R2C",'Mapa final'!$S$12),"")</f>
        <v/>
      </c>
      <c r="AC45" s="49" t="str">
        <f>IF(AND('Mapa final'!$AD$12="Muy Alta",'Mapa final'!$AF$12="Leve"),CONCATENATE("R2C",'Mapa final'!$S$12),"")</f>
        <v/>
      </c>
      <c r="AD45" s="49" t="str">
        <f>IF(AND('Mapa final'!$AD$12="Muy Alta",'Mapa final'!$AF$12="Leve"),CONCATENATE("R2C",'Mapa final'!$S$12),"")</f>
        <v/>
      </c>
      <c r="AE45" s="49" t="str">
        <f>IF(AND('Mapa final'!$AD$12="Muy Alta",'Mapa final'!$AF$12="Leve"),CONCATENATE("R2C",'Mapa final'!$S$12),"")</f>
        <v/>
      </c>
      <c r="AF45" s="49" t="str">
        <f>IF(AND('Mapa final'!$AD$12="Muy Alta",'Mapa final'!$AF$12="Leve"),CONCATENATE("R2C",'Mapa final'!$S$12),"")</f>
        <v/>
      </c>
      <c r="AG45" s="50" t="str">
        <f>IF(AND('Mapa final'!$AD$12="Muy Alta",'Mapa final'!$AF$12="Leve"),CONCATENATE("R2C",'Mapa final'!$S$12),"")</f>
        <v/>
      </c>
      <c r="AH45" s="51" t="str">
        <f>IF(AND('Mapa final'!$AD$12="Muy Alta",'Mapa final'!$AF$12="Catastrófico"),CONCATENATE("R2C",'Mapa final'!$S$12),"")</f>
        <v/>
      </c>
      <c r="AI45" s="52" t="str">
        <f>IF(AND('Mapa final'!$AD$12="Muy Alta",'Mapa final'!$AF$12="Catastrófico"),CONCATENATE("R2C",'Mapa final'!$S$12),"")</f>
        <v/>
      </c>
      <c r="AJ45" s="52" t="str">
        <f>IF(AND('Mapa final'!$AD$12="Muy Alta",'Mapa final'!$AF$12="Catastrófico"),CONCATENATE("R2C",'Mapa final'!$S$12),"")</f>
        <v/>
      </c>
      <c r="AK45" s="52" t="str">
        <f>IF(AND('Mapa final'!$AD$12="Muy Alta",'Mapa final'!$AF$12="Catastrófico"),CONCATENATE("R2C",'Mapa final'!$S$12),"")</f>
        <v/>
      </c>
      <c r="AL45" s="52" t="str">
        <f>IF(AND('Mapa final'!$AD$12="Muy Alta",'Mapa final'!$AF$12="Catastrófico"),CONCATENATE("R2C",'Mapa final'!$S$12),"")</f>
        <v/>
      </c>
      <c r="AM45" s="53" t="str">
        <f>IF(AND('Mapa final'!$AD$12="Muy Alta",'Mapa final'!$AF$12="Catastrófico"),CONCATENATE("R2C",'Mapa final'!$S$12),"")</f>
        <v/>
      </c>
      <c r="AN45" s="70"/>
      <c r="AO45" s="396"/>
      <c r="AP45" s="397"/>
      <c r="AQ45" s="397"/>
      <c r="AR45" s="397"/>
      <c r="AS45" s="397"/>
      <c r="AT45" s="398"/>
    </row>
    <row r="46" spans="1:80" ht="27" customHeight="1" x14ac:dyDescent="0.25">
      <c r="A46" s="70"/>
      <c r="B46" s="321"/>
      <c r="C46" s="321"/>
      <c r="D46" s="322"/>
      <c r="E46" s="359" t="s">
        <v>112</v>
      </c>
      <c r="F46" s="360"/>
      <c r="G46" s="360"/>
      <c r="H46" s="360"/>
      <c r="I46" s="361"/>
      <c r="J46" s="62" t="str">
        <f>IF(AND('Mapa final'!$AD$12="Baja",'Mapa final'!$AF$12="Leve"),CONCATENATE("R2C",'Mapa final'!$S$12),"")</f>
        <v/>
      </c>
      <c r="K46" s="63" t="str">
        <f>IF(AND('Mapa final'!$AD$12="Baja",'Mapa final'!$AF$12="Leve"),CONCATENATE("R2C",'Mapa final'!$S$12),"")</f>
        <v/>
      </c>
      <c r="L46" s="63" t="str">
        <f>IF(AND('Mapa final'!$AD$12="Baja",'Mapa final'!$AF$12="Leve"),CONCATENATE("R2C",'Mapa final'!$S$12),"")</f>
        <v/>
      </c>
      <c r="M46" s="63" t="str">
        <f>IF(AND('Mapa final'!$AD$12="Baja",'Mapa final'!$AF$12="Leve"),CONCATENATE("R2C",'Mapa final'!$S$12),"")</f>
        <v/>
      </c>
      <c r="N46" s="63" t="str">
        <f>IF(AND('Mapa final'!$AD$12="Baja",'Mapa final'!$AF$12="Leve"),CONCATENATE("R2C",'Mapa final'!$S$12),"")</f>
        <v/>
      </c>
      <c r="O46" s="64" t="str">
        <f>IF(AND('Mapa final'!$AD$12="Baja",'Mapa final'!$AF$12="Leve"),CONCATENATE("R2C",'Mapa final'!$S$12),"")</f>
        <v/>
      </c>
      <c r="P46" s="62" t="str">
        <f>IF(AND('Mapa final'!$AD$12="Baja",'Mapa final'!$AF$12="Leve"),CONCATENATE("R2C",'Mapa final'!$S$12),"")</f>
        <v/>
      </c>
      <c r="Q46" s="63" t="str">
        <f>IF(AND('Mapa final'!$AD$12="Baja",'Mapa final'!$AF$12="Leve"),CONCATENATE("R2C",'Mapa final'!$S$12),"")</f>
        <v/>
      </c>
      <c r="R46" s="63" t="str">
        <f>IF(AND('Mapa final'!$AD$12="Baja",'Mapa final'!$AF$12="Leve"),CONCATENATE("R2C",'Mapa final'!$S$12),"")</f>
        <v/>
      </c>
      <c r="S46" s="63" t="str">
        <f>IF(AND('Mapa final'!$AD$12="Baja",'Mapa final'!$AF$12="Leve"),CONCATENATE("R2C",'Mapa final'!$S$12),"")</f>
        <v/>
      </c>
      <c r="T46" s="63" t="str">
        <f>IF(AND('Mapa final'!$AD$12="Baja",'Mapa final'!$AF$12="Leve"),CONCATENATE("R2C",'Mapa final'!$S$12),"")</f>
        <v/>
      </c>
      <c r="U46" s="64" t="str">
        <f>IF(AND('Mapa final'!$AD$12="Baja",'Mapa final'!$AF$12="Leve"),CONCATENATE("R2C",'Mapa final'!$S$12),"")</f>
        <v/>
      </c>
      <c r="V46" s="54" t="str">
        <f>IF(AND('Mapa final'!$AD$12="Alta",'Mapa final'!$AF$12="Leve"),CONCATENATE("R2C",'Mapa final'!$S$12),"")</f>
        <v/>
      </c>
      <c r="W46" s="55" t="str">
        <f>IF(AND('Mapa final'!$AD$13="Alta",'Mapa final'!$AF$13="Leve"),CONCATENATE("R2C",'Mapa final'!$S$13),"")</f>
        <v/>
      </c>
      <c r="X46" s="55" t="str">
        <f>IF(AND('Mapa final'!$AD$12="Alta",'Mapa final'!$AF$12="Leve"),CONCATENATE("R2C",'Mapa final'!$S$12),"")</f>
        <v/>
      </c>
      <c r="Y46" s="55" t="str">
        <f>IF(AND('Mapa final'!$AD$13="Alta",'Mapa final'!$AF$13="Leve"),CONCATENATE("R2C",'Mapa final'!$S$13),"")</f>
        <v/>
      </c>
      <c r="Z46" s="55" t="str">
        <f>IF(AND('Mapa final'!$AD$12="Alta",'Mapa final'!$AF$12="Leve"),CONCATENATE("R2C",'Mapa final'!$S$12),"")</f>
        <v/>
      </c>
      <c r="AA46" s="56" t="str">
        <f>IF(AND('Mapa final'!$AD$13="Alta",'Mapa final'!$AF$13="Leve"),CONCATENATE("R2C",'Mapa final'!$S$13),"")</f>
        <v/>
      </c>
      <c r="AB46" s="38" t="str">
        <f>IF(AND('Mapa final'!$AD$12="Muy Alta",'Mapa final'!$AF$12="Leve"),CONCATENATE("R2C",'Mapa final'!$S$12),"")</f>
        <v/>
      </c>
      <c r="AC46" s="39" t="str">
        <f>IF(AND('Mapa final'!$AD$12="Muy Alta",'Mapa final'!$AF$12="Leve"),CONCATENATE("R2C",'Mapa final'!$S$12),"")</f>
        <v/>
      </c>
      <c r="AD46" s="39" t="str">
        <f>IF(AND('Mapa final'!$AD$12="Muy Alta",'Mapa final'!$AF$12="Leve"),CONCATENATE("R2C",'Mapa final'!$S$12),"")</f>
        <v/>
      </c>
      <c r="AE46" s="39" t="str">
        <f>IF(AND('Mapa final'!$AD$12="Muy Alta",'Mapa final'!$AF$12="Leve"),CONCATENATE("R2C",'Mapa final'!$S$12),"")</f>
        <v/>
      </c>
      <c r="AF46" s="39" t="str">
        <f>IF(AND('Mapa final'!$AD$12="Muy Alta",'Mapa final'!$AF$12="Leve"),CONCATENATE("R2C",'Mapa final'!$S$12),"")</f>
        <v/>
      </c>
      <c r="AG46" s="40" t="str">
        <f>IF(AND('Mapa final'!$AD$12="Muy Alta",'Mapa final'!$AF$12="Leve"),CONCATENATE("R2C",'Mapa final'!$S$12),"")</f>
        <v/>
      </c>
      <c r="AH46" s="41" t="str">
        <f>IF(AND('Mapa final'!$AD$12="Muy Alta",'Mapa final'!$AF$12="Catastrófico"),CONCATENATE("R2C",'Mapa final'!$S$12),"")</f>
        <v/>
      </c>
      <c r="AI46" s="42" t="str">
        <f>IF(AND('Mapa final'!$AD$12="Muy Alta",'Mapa final'!$AF$12="Catastrófico"),CONCATENATE("R2C",'Mapa final'!$S$12),"")</f>
        <v/>
      </c>
      <c r="AJ46" s="42" t="str">
        <f>IF(AND('Mapa final'!$AD$12="Muy Alta",'Mapa final'!$AF$12="Catastrófico"),CONCATENATE("R2C",'Mapa final'!$S$12),"")</f>
        <v/>
      </c>
      <c r="AK46" s="42" t="str">
        <f>IF(AND('Mapa final'!$AD$12="Muy Alta",'Mapa final'!$AF$12="Catastrófico"),CONCATENATE("R2C",'Mapa final'!$S$12),"")</f>
        <v/>
      </c>
      <c r="AL46" s="42" t="str">
        <f>IF(AND('Mapa final'!$AD$12="Muy Alta",'Mapa final'!$AF$12="Catastrófico"),CONCATENATE("R2C",'Mapa final'!$S$12),"")</f>
        <v/>
      </c>
      <c r="AM46" s="43" t="str">
        <f>IF(AND('Mapa final'!$AD$12="Muy Alta",'Mapa final'!$AF$12="Catastrófico"),CONCATENATE("R2C",'Mapa final'!$S$12),"")</f>
        <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27" customHeight="1" x14ac:dyDescent="0.25">
      <c r="A47" s="70"/>
      <c r="B47" s="321"/>
      <c r="C47" s="321"/>
      <c r="D47" s="322"/>
      <c r="E47" s="378"/>
      <c r="F47" s="363"/>
      <c r="G47" s="363"/>
      <c r="H47" s="363"/>
      <c r="I47" s="364"/>
      <c r="J47" s="65" t="str">
        <f>IF(AND('Mapa final'!$AD$12="Baja",'Mapa final'!$AF$12="Leve"),CONCATENATE("R2C",'Mapa final'!$S$12),"")</f>
        <v/>
      </c>
      <c r="K47" s="157" t="str">
        <f>IF(AND('Mapa final'!$AD$12="Baja",'Mapa final'!$AF$12="Leve"),CONCATENATE("R2C",'Mapa final'!$S$12),"")</f>
        <v/>
      </c>
      <c r="L47" s="157" t="str">
        <f>IF(AND('Mapa final'!$AD$12="Baja",'Mapa final'!$AF$12="Leve"),CONCATENATE("R2C",'Mapa final'!$S$12),"")</f>
        <v/>
      </c>
      <c r="M47" s="157" t="str">
        <f>IF(AND('Mapa final'!$AD$12="Baja",'Mapa final'!$AF$12="Leve"),CONCATENATE("R2C",'Mapa final'!$S$12),"")</f>
        <v/>
      </c>
      <c r="N47" s="157" t="str">
        <f>IF(AND('Mapa final'!$AD$12="Baja",'Mapa final'!$AF$12="Leve"),CONCATENATE("R2C",'Mapa final'!$S$12),"")</f>
        <v/>
      </c>
      <c r="O47" s="66" t="str">
        <f>IF(AND('Mapa final'!$AD$12="Baja",'Mapa final'!$AF$12="Leve"),CONCATENATE("R2C",'Mapa final'!$S$12),"")</f>
        <v/>
      </c>
      <c r="P47" s="65" t="str">
        <f>IF(AND('Mapa final'!$AD$12="Baja",'Mapa final'!$AF$12="Leve"),CONCATENATE("R2C",'Mapa final'!$S$12),"")</f>
        <v/>
      </c>
      <c r="Q47" s="157" t="str">
        <f>IF(AND('Mapa final'!$AD$12="Baja",'Mapa final'!$AF$12="Leve"),CONCATENATE("R2C",'Mapa final'!$S$12),"")</f>
        <v/>
      </c>
      <c r="R47" s="157" t="str">
        <f>IF(AND('Mapa final'!$AD$12="Baja",'Mapa final'!$AF$12="Leve"),CONCATENATE("R2C",'Mapa final'!$S$12),"")</f>
        <v/>
      </c>
      <c r="S47" s="157" t="str">
        <f>IF(AND('Mapa final'!$AD$12="Baja",'Mapa final'!$AF$12="Leve"),CONCATENATE("R2C",'Mapa final'!$S$12),"")</f>
        <v/>
      </c>
      <c r="T47" s="157" t="str">
        <f>IF(AND('Mapa final'!$AD$12="Baja",'Mapa final'!$AF$12="Leve"),CONCATENATE("R2C",'Mapa final'!$S$12),"")</f>
        <v/>
      </c>
      <c r="U47" s="66" t="str">
        <f>IF(AND('Mapa final'!$AD$12="Baja",'Mapa final'!$AF$12="Leve"),CONCATENATE("R2C",'Mapa final'!$S$12),"")</f>
        <v/>
      </c>
      <c r="V47" s="57" t="str">
        <f>IF(AND('Mapa final'!$AD$12="Alta",'Mapa final'!$AF$12="Leve"),CONCATENATE("R2C",'Mapa final'!$S$12),"")</f>
        <v/>
      </c>
      <c r="W47" s="155" t="str">
        <f>IF(AND('Mapa final'!$AD$13="Alta",'Mapa final'!$AF$13="Leve"),CONCATENATE("R2C",'Mapa final'!$S$13),"")</f>
        <v/>
      </c>
      <c r="X47" s="155" t="str">
        <f>IF(AND('Mapa final'!$AD$12="Alta",'Mapa final'!$AF$12="Leve"),CONCATENATE("R2C",'Mapa final'!$S$12),"")</f>
        <v/>
      </c>
      <c r="Y47" s="155" t="str">
        <f>IF(AND('Mapa final'!$AD$13="Alta",'Mapa final'!$AF$13="Leve"),CONCATENATE("R2C",'Mapa final'!$S$13),"")</f>
        <v/>
      </c>
      <c r="Z47" s="155" t="str">
        <f>IF(AND('Mapa final'!$AD$12="Alta",'Mapa final'!$AF$12="Leve"),CONCATENATE("R2C",'Mapa final'!$S$12),"")</f>
        <v/>
      </c>
      <c r="AA47" s="58" t="str">
        <f>IF(AND('Mapa final'!$AD$13="Alta",'Mapa final'!$AF$13="Leve"),CONCATENATE("R2C",'Mapa final'!$S$13),"")</f>
        <v/>
      </c>
      <c r="AB47" s="44" t="str">
        <f>IF(AND('Mapa final'!$AD$12="Muy Alta",'Mapa final'!$AF$12="Leve"),CONCATENATE("R2C",'Mapa final'!$S$12),"")</f>
        <v/>
      </c>
      <c r="AC47" s="154" t="str">
        <f>IF(AND('Mapa final'!$AD$12="Muy Alta",'Mapa final'!$AF$12="Leve"),CONCATENATE("R2C",'Mapa final'!$S$12),"")</f>
        <v/>
      </c>
      <c r="AD47" s="154" t="str">
        <f>IF(AND('Mapa final'!$AD$12="Muy Alta",'Mapa final'!$AF$12="Leve"),CONCATENATE("R2C",'Mapa final'!$S$12),"")</f>
        <v/>
      </c>
      <c r="AE47" s="154" t="str">
        <f>IF(AND('Mapa final'!$AD$12="Muy Alta",'Mapa final'!$AF$12="Leve"),CONCATENATE("R2C",'Mapa final'!$S$12),"")</f>
        <v/>
      </c>
      <c r="AF47" s="154" t="str">
        <f>IF(AND('Mapa final'!$AD$12="Muy Alta",'Mapa final'!$AF$12="Leve"),CONCATENATE("R2C",'Mapa final'!$S$12),"")</f>
        <v/>
      </c>
      <c r="AG47" s="45" t="str">
        <f>IF(AND('Mapa final'!$AD$12="Muy Alta",'Mapa final'!$AF$12="Leve"),CONCATENATE("R2C",'Mapa final'!$S$12),"")</f>
        <v/>
      </c>
      <c r="AH47" s="46" t="str">
        <f>IF(AND('Mapa final'!$AD$12="Muy Alta",'Mapa final'!$AF$12="Catastrófico"),CONCATENATE("R2C",'Mapa final'!$S$12),"")</f>
        <v/>
      </c>
      <c r="AI47" s="156" t="str">
        <f>IF(AND('Mapa final'!$AD$12="Muy Alta",'Mapa final'!$AF$12="Catastrófico"),CONCATENATE("R2C",'Mapa final'!$S$12),"")</f>
        <v/>
      </c>
      <c r="AJ47" s="156" t="str">
        <f>IF(AND('Mapa final'!$AD$12="Muy Alta",'Mapa final'!$AF$12="Catastrófico"),CONCATENATE("R2C",'Mapa final'!$S$12),"")</f>
        <v/>
      </c>
      <c r="AK47" s="156" t="str">
        <f>IF(AND('Mapa final'!$AD$12="Muy Alta",'Mapa final'!$AF$12="Catastrófico"),CONCATENATE("R2C",'Mapa final'!$S$12),"")</f>
        <v/>
      </c>
      <c r="AL47" s="156" t="str">
        <f>IF(AND('Mapa final'!$AD$12="Muy Alta",'Mapa final'!$AF$12="Catastrófico"),CONCATENATE("R2C",'Mapa final'!$S$12),"")</f>
        <v/>
      </c>
      <c r="AM47" s="47" t="str">
        <f>IF(AND('Mapa final'!$AD$12="Muy Alta",'Mapa final'!$AF$12="Catastrófico"),CONCATENATE("R2C",'Mapa final'!$S$12),"")</f>
        <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25">
      <c r="A48" s="70"/>
      <c r="B48" s="321"/>
      <c r="C48" s="321"/>
      <c r="D48" s="322"/>
      <c r="E48" s="378"/>
      <c r="F48" s="363"/>
      <c r="G48" s="363"/>
      <c r="H48" s="363"/>
      <c r="I48" s="364"/>
      <c r="J48" s="65" t="str">
        <f>IF(AND('Mapa final'!$AD$12="Baja",'Mapa final'!$AF$12="Leve"),CONCATENATE("R2C",'Mapa final'!$S$12),"")</f>
        <v/>
      </c>
      <c r="K48" s="157" t="str">
        <f>IF(AND('Mapa final'!$AD$12="Baja",'Mapa final'!$AF$12="Leve"),CONCATENATE("R2C",'Mapa final'!$S$12),"")</f>
        <v/>
      </c>
      <c r="L48" s="157" t="str">
        <f>IF(AND('Mapa final'!$AD$12="Baja",'Mapa final'!$AF$12="Leve"),CONCATENATE("R2C",'Mapa final'!$S$12),"")</f>
        <v/>
      </c>
      <c r="M48" s="157" t="str">
        <f>IF(AND('Mapa final'!$AD$12="Baja",'Mapa final'!$AF$12="Leve"),CONCATENATE("R2C",'Mapa final'!$S$12),"")</f>
        <v/>
      </c>
      <c r="N48" s="157" t="str">
        <f>IF(AND('Mapa final'!$AD$12="Baja",'Mapa final'!$AF$12="Leve"),CONCATENATE("R2C",'Mapa final'!$S$12),"")</f>
        <v/>
      </c>
      <c r="O48" s="66" t="str">
        <f>IF(AND('Mapa final'!$AD$12="Baja",'Mapa final'!$AF$12="Leve"),CONCATENATE("R2C",'Mapa final'!$S$12),"")</f>
        <v/>
      </c>
      <c r="P48" s="65" t="str">
        <f>IF(AND('Mapa final'!$AD$12="Baja",'Mapa final'!$AF$12="Leve"),CONCATENATE("R2C",'Mapa final'!$S$12),"")</f>
        <v/>
      </c>
      <c r="Q48" s="157" t="str">
        <f>IF(AND('Mapa final'!$AD$12="Baja",'Mapa final'!$AF$12="Leve"),CONCATENATE("R2C",'Mapa final'!$S$12),"")</f>
        <v/>
      </c>
      <c r="R48" s="157" t="str">
        <f>IF(AND('Mapa final'!$AD$12="Baja",'Mapa final'!$AF$12="Leve"),CONCATENATE("R2C",'Mapa final'!$S$12),"")</f>
        <v/>
      </c>
      <c r="S48" s="157" t="str">
        <f>IF(AND('Mapa final'!$AD$12="Baja",'Mapa final'!$AF$12="Leve"),CONCATENATE("R2C",'Mapa final'!$S$12),"")</f>
        <v/>
      </c>
      <c r="T48" s="157" t="str">
        <f>IF(AND('Mapa final'!$AD$12="Baja",'Mapa final'!$AF$12="Leve"),CONCATENATE("R2C",'Mapa final'!$S$12),"")</f>
        <v/>
      </c>
      <c r="U48" s="66" t="str">
        <f>IF(AND('Mapa final'!$AD$12="Baja",'Mapa final'!$AF$12="Leve"),CONCATENATE("R2C",'Mapa final'!$S$12),"")</f>
        <v/>
      </c>
      <c r="V48" s="57" t="str">
        <f>IF(AND('Mapa final'!$AD$12="Alta",'Mapa final'!$AF$12="Leve"),CONCATENATE("R2C",'Mapa final'!$S$12),"")</f>
        <v/>
      </c>
      <c r="W48" s="155" t="str">
        <f>IF(AND('Mapa final'!$AD$13="Alta",'Mapa final'!$AF$13="Leve"),CONCATENATE("R2C",'Mapa final'!$S$13),"")</f>
        <v/>
      </c>
      <c r="X48" s="155" t="str">
        <f>IF(AND('Mapa final'!$AD$12="Alta",'Mapa final'!$AF$12="Leve"),CONCATENATE("R2C",'Mapa final'!$S$12),"")</f>
        <v/>
      </c>
      <c r="Y48" s="155" t="str">
        <f>IF(AND('Mapa final'!$AD$13="Alta",'Mapa final'!$AF$13="Leve"),CONCATENATE("R2C",'Mapa final'!$S$13),"")</f>
        <v/>
      </c>
      <c r="Z48" s="155" t="str">
        <f>IF(AND('Mapa final'!$AD$12="Alta",'Mapa final'!$AF$12="Leve"),CONCATENATE("R2C",'Mapa final'!$S$12),"")</f>
        <v/>
      </c>
      <c r="AA48" s="58" t="str">
        <f>IF(AND('Mapa final'!$AD$13="Alta",'Mapa final'!$AF$13="Leve"),CONCATENATE("R2C",'Mapa final'!$S$13),"")</f>
        <v/>
      </c>
      <c r="AB48" s="44" t="str">
        <f>IF(AND('Mapa final'!$AD$12="Muy Alta",'Mapa final'!$AF$12="Leve"),CONCATENATE("R2C",'Mapa final'!$S$12),"")</f>
        <v/>
      </c>
      <c r="AC48" s="154" t="str">
        <f>IF(AND('Mapa final'!$AD$12="Muy Alta",'Mapa final'!$AF$12="Leve"),CONCATENATE("R2C",'Mapa final'!$S$12),"")</f>
        <v/>
      </c>
      <c r="AD48" s="154" t="str">
        <f>IF(AND('Mapa final'!$AD$12="Muy Alta",'Mapa final'!$AF$12="Leve"),CONCATENATE("R2C",'Mapa final'!$S$12),"")</f>
        <v/>
      </c>
      <c r="AE48" s="154" t="str">
        <f>IF(AND('Mapa final'!$AD$12="Muy Alta",'Mapa final'!$AF$12="Leve"),CONCATENATE("R2C",'Mapa final'!$S$12),"")</f>
        <v/>
      </c>
      <c r="AF48" s="154" t="str">
        <f>IF(AND('Mapa final'!$AD$12="Muy Alta",'Mapa final'!$AF$12="Leve"),CONCATENATE("R2C",'Mapa final'!$S$12),"")</f>
        <v/>
      </c>
      <c r="AG48" s="45" t="str">
        <f>IF(AND('Mapa final'!$AD$12="Muy Alta",'Mapa final'!$AF$12="Leve"),CONCATENATE("R2C",'Mapa final'!$S$12),"")</f>
        <v/>
      </c>
      <c r="AH48" s="46" t="str">
        <f>IF(AND('Mapa final'!$AD$12="Muy Alta",'Mapa final'!$AF$12="Catastrófico"),CONCATENATE("R2C",'Mapa final'!$S$12),"")</f>
        <v/>
      </c>
      <c r="AI48" s="156" t="str">
        <f>IF(AND('Mapa final'!$AD$12="Muy Alta",'Mapa final'!$AF$12="Catastrófico"),CONCATENATE("R2C",'Mapa final'!$S$12),"")</f>
        <v/>
      </c>
      <c r="AJ48" s="156" t="str">
        <f>IF(AND('Mapa final'!$AD$12="Muy Alta",'Mapa final'!$AF$12="Catastrófico"),CONCATENATE("R2C",'Mapa final'!$S$12),"")</f>
        <v/>
      </c>
      <c r="AK48" s="156" t="str">
        <f>IF(AND('Mapa final'!$AD$12="Muy Alta",'Mapa final'!$AF$12="Catastrófico"),CONCATENATE("R2C",'Mapa final'!$S$12),"")</f>
        <v/>
      </c>
      <c r="AL48" s="156" t="str">
        <f>IF(AND('Mapa final'!$AD$12="Muy Alta",'Mapa final'!$AF$12="Catastrófico"),CONCATENATE("R2C",'Mapa final'!$S$12),"")</f>
        <v/>
      </c>
      <c r="AM48" s="47" t="str">
        <f>IF(AND('Mapa final'!$AD$12="Muy Alta",'Mapa final'!$AF$12="Catastrófico"),CONCATENATE("R2C",'Mapa final'!$S$12),"")</f>
        <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25">
      <c r="A49" s="70"/>
      <c r="B49" s="321"/>
      <c r="C49" s="321"/>
      <c r="D49" s="322"/>
      <c r="E49" s="362"/>
      <c r="F49" s="363"/>
      <c r="G49" s="363"/>
      <c r="H49" s="363"/>
      <c r="I49" s="364"/>
      <c r="J49" s="65" t="str">
        <f>IF(AND('Mapa final'!$AD$12="Baja",'Mapa final'!$AF$12="Leve"),CONCATENATE("R2C",'Mapa final'!$S$12),"")</f>
        <v/>
      </c>
      <c r="K49" s="157" t="str">
        <f>IF(AND('Mapa final'!$AD$12="Baja",'Mapa final'!$AF$12="Leve"),CONCATENATE("R2C",'Mapa final'!$S$12),"")</f>
        <v/>
      </c>
      <c r="L49" s="157" t="str">
        <f>IF(AND('Mapa final'!$AD$12="Baja",'Mapa final'!$AF$12="Leve"),CONCATENATE("R2C",'Mapa final'!$S$12),"")</f>
        <v/>
      </c>
      <c r="M49" s="157" t="str">
        <f>IF(AND('Mapa final'!$AD$12="Baja",'Mapa final'!$AF$12="Leve"),CONCATENATE("R2C",'Mapa final'!$S$12),"")</f>
        <v/>
      </c>
      <c r="N49" s="157" t="str">
        <f>IF(AND('Mapa final'!$AD$12="Baja",'Mapa final'!$AF$12="Leve"),CONCATENATE("R2C",'Mapa final'!$S$12),"")</f>
        <v/>
      </c>
      <c r="O49" s="66" t="str">
        <f>IF(AND('Mapa final'!$AD$12="Baja",'Mapa final'!$AF$12="Leve"),CONCATENATE("R2C",'Mapa final'!$S$12),"")</f>
        <v/>
      </c>
      <c r="P49" s="65" t="str">
        <f>IF(AND('Mapa final'!$AD$12="Baja",'Mapa final'!$AF$12="Leve"),CONCATENATE("R2C",'Mapa final'!$S$12),"")</f>
        <v/>
      </c>
      <c r="Q49" s="157" t="str">
        <f>IF(AND('Mapa final'!$AD$12="Baja",'Mapa final'!$AF$12="Leve"),CONCATENATE("R2C",'Mapa final'!$S$12),"")</f>
        <v/>
      </c>
      <c r="R49" s="157" t="str">
        <f>IF(AND('Mapa final'!$AD$12="Baja",'Mapa final'!$AF$12="Leve"),CONCATENATE("R2C",'Mapa final'!$S$12),"")</f>
        <v/>
      </c>
      <c r="S49" s="157" t="str">
        <f>IF(AND('Mapa final'!$AD$12="Baja",'Mapa final'!$AF$12="Leve"),CONCATENATE("R2C",'Mapa final'!$S$12),"")</f>
        <v/>
      </c>
      <c r="T49" s="157" t="str">
        <f>IF(AND('Mapa final'!$AD$12="Baja",'Mapa final'!$AF$12="Leve"),CONCATENATE("R2C",'Mapa final'!$S$12),"")</f>
        <v/>
      </c>
      <c r="U49" s="66" t="str">
        <f>IF(AND('Mapa final'!$AD$12="Baja",'Mapa final'!$AF$12="Leve"),CONCATENATE("R2C",'Mapa final'!$S$12),"")</f>
        <v/>
      </c>
      <c r="V49" s="57" t="str">
        <f>IF(AND('Mapa final'!$AD$12="Alta",'Mapa final'!$AF$12="Leve"),CONCATENATE("R2C",'Mapa final'!$S$12),"")</f>
        <v/>
      </c>
      <c r="W49" s="155" t="str">
        <f>IF(AND('Mapa final'!$AD$13="Alta",'Mapa final'!$AF$13="Leve"),CONCATENATE("R2C",'Mapa final'!$S$13),"")</f>
        <v/>
      </c>
      <c r="X49" s="155" t="str">
        <f>IF(AND('Mapa final'!$AD$12="Alta",'Mapa final'!$AF$12="Leve"),CONCATENATE("R2C",'Mapa final'!$S$12),"")</f>
        <v/>
      </c>
      <c r="Y49" s="155" t="str">
        <f>IF(AND('Mapa final'!$AD$13="Alta",'Mapa final'!$AF$13="Leve"),CONCATENATE("R2C",'Mapa final'!$S$13),"")</f>
        <v/>
      </c>
      <c r="Z49" s="155" t="str">
        <f>IF(AND('Mapa final'!$AD$12="Alta",'Mapa final'!$AF$12="Leve"),CONCATENATE("R2C",'Mapa final'!$S$12),"")</f>
        <v/>
      </c>
      <c r="AA49" s="58" t="str">
        <f>IF(AND('Mapa final'!$AD$13="Alta",'Mapa final'!$AF$13="Leve"),CONCATENATE("R2C",'Mapa final'!$S$13),"")</f>
        <v/>
      </c>
      <c r="AB49" s="44" t="str">
        <f>IF(AND('Mapa final'!$AD$12="Muy Alta",'Mapa final'!$AF$12="Leve"),CONCATENATE("R2C",'Mapa final'!$S$12),"")</f>
        <v/>
      </c>
      <c r="AC49" s="154" t="str">
        <f>IF(AND('Mapa final'!$AD$12="Muy Alta",'Mapa final'!$AF$12="Leve"),CONCATENATE("R2C",'Mapa final'!$S$12),"")</f>
        <v/>
      </c>
      <c r="AD49" s="154" t="str">
        <f>IF(AND('Mapa final'!$AD$12="Muy Alta",'Mapa final'!$AF$12="Leve"),CONCATENATE("R2C",'Mapa final'!$S$12),"")</f>
        <v/>
      </c>
      <c r="AE49" s="154" t="str">
        <f>IF(AND('Mapa final'!$AD$12="Muy Alta",'Mapa final'!$AF$12="Leve"),CONCATENATE("R2C",'Mapa final'!$S$12),"")</f>
        <v/>
      </c>
      <c r="AF49" s="154" t="str">
        <f>IF(AND('Mapa final'!$AD$12="Muy Alta",'Mapa final'!$AF$12="Leve"),CONCATENATE("R2C",'Mapa final'!$S$12),"")</f>
        <v/>
      </c>
      <c r="AG49" s="45" t="str">
        <f>IF(AND('Mapa final'!$AD$12="Muy Alta",'Mapa final'!$AF$12="Leve"),CONCATENATE("R2C",'Mapa final'!$S$12),"")</f>
        <v/>
      </c>
      <c r="AH49" s="46" t="str">
        <f>IF(AND('Mapa final'!$AD$12="Muy Alta",'Mapa final'!$AF$12="Catastrófico"),CONCATENATE("R2C",'Mapa final'!$S$12),"")</f>
        <v/>
      </c>
      <c r="AI49" s="156" t="str">
        <f>IF(AND('Mapa final'!$AD$12="Muy Alta",'Mapa final'!$AF$12="Catastrófico"),CONCATENATE("R2C",'Mapa final'!$S$12),"")</f>
        <v/>
      </c>
      <c r="AJ49" s="156" t="str">
        <f>IF(AND('Mapa final'!$AD$12="Muy Alta",'Mapa final'!$AF$12="Catastrófico"),CONCATENATE("R2C",'Mapa final'!$S$12),"")</f>
        <v/>
      </c>
      <c r="AK49" s="156" t="str">
        <f>IF(AND('Mapa final'!$AD$12="Muy Alta",'Mapa final'!$AF$12="Catastrófico"),CONCATENATE("R2C",'Mapa final'!$S$12),"")</f>
        <v/>
      </c>
      <c r="AL49" s="156" t="str">
        <f>IF(AND('Mapa final'!$AD$12="Muy Alta",'Mapa final'!$AF$12="Catastrófico"),CONCATENATE("R2C",'Mapa final'!$S$12),"")</f>
        <v/>
      </c>
      <c r="AM49" s="47" t="str">
        <f>IF(AND('Mapa final'!$AD$12="Muy Alta",'Mapa final'!$AF$12="Catastrófico"),CONCATENATE("R2C",'Mapa final'!$S$12),"")</f>
        <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25">
      <c r="A50" s="70"/>
      <c r="B50" s="321"/>
      <c r="C50" s="321"/>
      <c r="D50" s="322"/>
      <c r="E50" s="362"/>
      <c r="F50" s="363"/>
      <c r="G50" s="363"/>
      <c r="H50" s="363"/>
      <c r="I50" s="364"/>
      <c r="J50" s="65" t="str">
        <f>IF(AND('Mapa final'!$AD$12="Baja",'Mapa final'!$AF$12="Leve"),CONCATENATE("R2C",'Mapa final'!$S$12),"")</f>
        <v/>
      </c>
      <c r="K50" s="157" t="str">
        <f>IF(AND('Mapa final'!$AD$12="Baja",'Mapa final'!$AF$12="Leve"),CONCATENATE("R2C",'Mapa final'!$S$12),"")</f>
        <v/>
      </c>
      <c r="L50" s="157" t="str">
        <f>IF(AND('Mapa final'!$AD$12="Baja",'Mapa final'!$AF$12="Leve"),CONCATENATE("R2C",'Mapa final'!$S$12),"")</f>
        <v/>
      </c>
      <c r="M50" s="157" t="str">
        <f>IF(AND('Mapa final'!$AD$12="Baja",'Mapa final'!$AF$12="Leve"),CONCATENATE("R2C",'Mapa final'!$S$12),"")</f>
        <v/>
      </c>
      <c r="N50" s="157" t="str">
        <f>IF(AND('Mapa final'!$AD$12="Baja",'Mapa final'!$AF$12="Leve"),CONCATENATE("R2C",'Mapa final'!$S$12),"")</f>
        <v/>
      </c>
      <c r="O50" s="66" t="str">
        <f>IF(AND('Mapa final'!$AD$12="Baja",'Mapa final'!$AF$12="Leve"),CONCATENATE("R2C",'Mapa final'!$S$12),"")</f>
        <v/>
      </c>
      <c r="P50" s="65" t="str">
        <f>IF(AND('Mapa final'!$AD$12="Baja",'Mapa final'!$AF$12="Leve"),CONCATENATE("R2C",'Mapa final'!$S$12),"")</f>
        <v/>
      </c>
      <c r="Q50" s="157" t="str">
        <f>IF(AND('Mapa final'!$AD$12="Baja",'Mapa final'!$AF$12="Leve"),CONCATENATE("R2C",'Mapa final'!$S$12),"")</f>
        <v/>
      </c>
      <c r="R50" s="157" t="str">
        <f>IF(AND('Mapa final'!$AD$12="Baja",'Mapa final'!$AF$12="Leve"),CONCATENATE("R2C",'Mapa final'!$S$12),"")</f>
        <v/>
      </c>
      <c r="S50" s="157" t="str">
        <f>IF(AND('Mapa final'!$AD$12="Baja",'Mapa final'!$AF$12="Leve"),CONCATENATE("R2C",'Mapa final'!$S$12),"")</f>
        <v/>
      </c>
      <c r="T50" s="157" t="str">
        <f>IF(AND('Mapa final'!$AD$12="Baja",'Mapa final'!$AF$12="Leve"),CONCATENATE("R2C",'Mapa final'!$S$12),"")</f>
        <v/>
      </c>
      <c r="U50" s="66" t="str">
        <f>IF(AND('Mapa final'!$AD$12="Baja",'Mapa final'!$AF$12="Leve"),CONCATENATE("R2C",'Mapa final'!$S$12),"")</f>
        <v/>
      </c>
      <c r="V50" s="57" t="str">
        <f>IF(AND('Mapa final'!$AD$12="Alta",'Mapa final'!$AF$12="Leve"),CONCATENATE("R2C",'Mapa final'!$S$12),"")</f>
        <v/>
      </c>
      <c r="W50" s="155" t="str">
        <f>IF(AND('Mapa final'!$AD$13="Alta",'Mapa final'!$AF$13="Leve"),CONCATENATE("R2C",'Mapa final'!$S$13),"")</f>
        <v/>
      </c>
      <c r="X50" s="155" t="str">
        <f>IF(AND('Mapa final'!$AD$12="Alta",'Mapa final'!$AF$12="Leve"),CONCATENATE("R2C",'Mapa final'!$S$12),"")</f>
        <v/>
      </c>
      <c r="Y50" s="155" t="str">
        <f>IF(AND('Mapa final'!$AD$13="Alta",'Mapa final'!$AF$13="Leve"),CONCATENATE("R2C",'Mapa final'!$S$13),"")</f>
        <v/>
      </c>
      <c r="Z50" s="155" t="str">
        <f>IF(AND('Mapa final'!$AD$12="Alta",'Mapa final'!$AF$12="Leve"),CONCATENATE("R2C",'Mapa final'!$S$12),"")</f>
        <v/>
      </c>
      <c r="AA50" s="58" t="str">
        <f>IF(AND('Mapa final'!$AD$13="Alta",'Mapa final'!$AF$13="Leve"),CONCATENATE("R2C",'Mapa final'!$S$13),"")</f>
        <v/>
      </c>
      <c r="AB50" s="44" t="str">
        <f>IF(AND('Mapa final'!$AD$12="Muy Alta",'Mapa final'!$AF$12="Leve"),CONCATENATE("R2C",'Mapa final'!$S$12),"")</f>
        <v/>
      </c>
      <c r="AC50" s="154" t="str">
        <f>IF(AND('Mapa final'!$AD$12="Muy Alta",'Mapa final'!$AF$12="Leve"),CONCATENATE("R2C",'Mapa final'!$S$12),"")</f>
        <v/>
      </c>
      <c r="AD50" s="154" t="str">
        <f>IF(AND('Mapa final'!$AD$12="Muy Alta",'Mapa final'!$AF$12="Leve"),CONCATENATE("R2C",'Mapa final'!$S$12),"")</f>
        <v/>
      </c>
      <c r="AE50" s="154" t="str">
        <f>IF(AND('Mapa final'!$AD$12="Muy Alta",'Mapa final'!$AF$12="Leve"),CONCATENATE("R2C",'Mapa final'!$S$12),"")</f>
        <v/>
      </c>
      <c r="AF50" s="154" t="str">
        <f>IF(AND('Mapa final'!$AD$12="Muy Alta",'Mapa final'!$AF$12="Leve"),CONCATENATE("R2C",'Mapa final'!$S$12),"")</f>
        <v/>
      </c>
      <c r="AG50" s="45" t="str">
        <f>IF(AND('Mapa final'!$AD$12="Muy Alta",'Mapa final'!$AF$12="Leve"),CONCATENATE("R2C",'Mapa final'!$S$12),"")</f>
        <v/>
      </c>
      <c r="AH50" s="46" t="str">
        <f>IF(AND('Mapa final'!$AD$12="Muy Alta",'Mapa final'!$AF$12="Catastrófico"),CONCATENATE("R2C",'Mapa final'!$S$12),"")</f>
        <v/>
      </c>
      <c r="AI50" s="156" t="str">
        <f>IF(AND('Mapa final'!$AD$12="Muy Alta",'Mapa final'!$AF$12="Catastrófico"),CONCATENATE("R2C",'Mapa final'!$S$12),"")</f>
        <v/>
      </c>
      <c r="AJ50" s="156" t="str">
        <f>IF(AND('Mapa final'!$AD$12="Muy Alta",'Mapa final'!$AF$12="Catastrófico"),CONCATENATE("R2C",'Mapa final'!$S$12),"")</f>
        <v/>
      </c>
      <c r="AK50" s="156" t="str">
        <f>IF(AND('Mapa final'!$AD$12="Muy Alta",'Mapa final'!$AF$12="Catastrófico"),CONCATENATE("R2C",'Mapa final'!$S$12),"")</f>
        <v/>
      </c>
      <c r="AL50" s="156" t="str">
        <f>IF(AND('Mapa final'!$AD$12="Muy Alta",'Mapa final'!$AF$12="Catastrófico"),CONCATENATE("R2C",'Mapa final'!$S$12),"")</f>
        <v/>
      </c>
      <c r="AM50" s="47" t="str">
        <f>IF(AND('Mapa final'!$AD$12="Muy Alta",'Mapa final'!$AF$12="Catastrófico"),CONCATENATE("R2C",'Mapa final'!$S$12),"")</f>
        <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25">
      <c r="A51" s="70"/>
      <c r="B51" s="321"/>
      <c r="C51" s="321"/>
      <c r="D51" s="322"/>
      <c r="E51" s="362"/>
      <c r="F51" s="363"/>
      <c r="G51" s="363"/>
      <c r="H51" s="363"/>
      <c r="I51" s="364"/>
      <c r="J51" s="65" t="str">
        <f>IF(AND('Mapa final'!$AD$12="Baja",'Mapa final'!$AF$12="Leve"),CONCATENATE("R2C",'Mapa final'!$S$12),"")</f>
        <v/>
      </c>
      <c r="K51" s="157" t="str">
        <f>IF(AND('Mapa final'!$AD$12="Baja",'Mapa final'!$AF$12="Leve"),CONCATENATE("R2C",'Mapa final'!$S$12),"")</f>
        <v/>
      </c>
      <c r="L51" s="157" t="str">
        <f>IF(AND('Mapa final'!$AD$12="Baja",'Mapa final'!$AF$12="Leve"),CONCATENATE("R2C",'Mapa final'!$S$12),"")</f>
        <v/>
      </c>
      <c r="M51" s="157" t="str">
        <f>IF(AND('Mapa final'!$AD$12="Baja",'Mapa final'!$AF$12="Leve"),CONCATENATE("R2C",'Mapa final'!$S$12),"")</f>
        <v/>
      </c>
      <c r="N51" s="157" t="str">
        <f>IF(AND('Mapa final'!$AD$12="Baja",'Mapa final'!$AF$12="Leve"),CONCATENATE("R2C",'Mapa final'!$S$12),"")</f>
        <v/>
      </c>
      <c r="O51" s="66" t="str">
        <f>IF(AND('Mapa final'!$AD$12="Baja",'Mapa final'!$AF$12="Leve"),CONCATENATE("R2C",'Mapa final'!$S$12),"")</f>
        <v/>
      </c>
      <c r="P51" s="65" t="str">
        <f>IF(AND('Mapa final'!$AD$12="Baja",'Mapa final'!$AF$12="Leve"),CONCATENATE("R2C",'Mapa final'!$S$12),"")</f>
        <v/>
      </c>
      <c r="Q51" s="157" t="str">
        <f>IF(AND('Mapa final'!$AD$12="Baja",'Mapa final'!$AF$12="Leve"),CONCATENATE("R2C",'Mapa final'!$S$12),"")</f>
        <v/>
      </c>
      <c r="R51" s="157" t="str">
        <f>IF(AND('Mapa final'!$AD$12="Baja",'Mapa final'!$AF$12="Leve"),CONCATENATE("R2C",'Mapa final'!$S$12),"")</f>
        <v/>
      </c>
      <c r="S51" s="157" t="str">
        <f>IF(AND('Mapa final'!$AD$12="Baja",'Mapa final'!$AF$12="Leve"),CONCATENATE("R2C",'Mapa final'!$S$12),"")</f>
        <v/>
      </c>
      <c r="T51" s="157" t="str">
        <f>IF(AND('Mapa final'!$AD$12="Baja",'Mapa final'!$AF$12="Leve"),CONCATENATE("R2C",'Mapa final'!$S$12),"")</f>
        <v/>
      </c>
      <c r="U51" s="66" t="str">
        <f>IF(AND('Mapa final'!$AD$12="Baja",'Mapa final'!$AF$12="Leve"),CONCATENATE("R2C",'Mapa final'!$S$12),"")</f>
        <v/>
      </c>
      <c r="V51" s="57" t="str">
        <f>IF(AND('Mapa final'!$AD$12="Alta",'Mapa final'!$AF$12="Leve"),CONCATENATE("R2C",'Mapa final'!$S$12),"")</f>
        <v/>
      </c>
      <c r="W51" s="155" t="str">
        <f>IF(AND('Mapa final'!$AD$13="Alta",'Mapa final'!$AF$13="Leve"),CONCATENATE("R2C",'Mapa final'!$S$13),"")</f>
        <v/>
      </c>
      <c r="X51" s="155" t="str">
        <f>IF(AND('Mapa final'!$AD$12="Alta",'Mapa final'!$AF$12="Leve"),CONCATENATE("R2C",'Mapa final'!$S$12),"")</f>
        <v/>
      </c>
      <c r="Y51" s="155" t="str">
        <f>IF(AND('Mapa final'!$AD$13="Alta",'Mapa final'!$AF$13="Leve"),CONCATENATE("R2C",'Mapa final'!$S$13),"")</f>
        <v/>
      </c>
      <c r="Z51" s="155" t="str">
        <f>IF(AND('Mapa final'!$AD$12="Alta",'Mapa final'!$AF$12="Leve"),CONCATENATE("R2C",'Mapa final'!$S$12),"")</f>
        <v/>
      </c>
      <c r="AA51" s="58" t="str">
        <f>IF(AND('Mapa final'!$AD$13="Alta",'Mapa final'!$AF$13="Leve"),CONCATENATE("R2C",'Mapa final'!$S$13),"")</f>
        <v/>
      </c>
      <c r="AB51" s="44" t="str">
        <f>IF(AND('Mapa final'!$AD$12="Muy Alta",'Mapa final'!$AF$12="Leve"),CONCATENATE("R2C",'Mapa final'!$S$12),"")</f>
        <v/>
      </c>
      <c r="AC51" s="154" t="str">
        <f>IF(AND('Mapa final'!$AD$12="Muy Alta",'Mapa final'!$AF$12="Leve"),CONCATENATE("R2C",'Mapa final'!$S$12),"")</f>
        <v/>
      </c>
      <c r="AD51" s="154" t="str">
        <f>IF(AND('Mapa final'!$AD$12="Muy Alta",'Mapa final'!$AF$12="Leve"),CONCATENATE("R2C",'Mapa final'!$S$12),"")</f>
        <v/>
      </c>
      <c r="AE51" s="154" t="str">
        <f>IF(AND('Mapa final'!$AD$12="Muy Alta",'Mapa final'!$AF$12="Leve"),CONCATENATE("R2C",'Mapa final'!$S$12),"")</f>
        <v/>
      </c>
      <c r="AF51" s="154" t="str">
        <f>IF(AND('Mapa final'!$AD$12="Muy Alta",'Mapa final'!$AF$12="Leve"),CONCATENATE("R2C",'Mapa final'!$S$12),"")</f>
        <v/>
      </c>
      <c r="AG51" s="45" t="str">
        <f>IF(AND('Mapa final'!$AD$12="Muy Alta",'Mapa final'!$AF$12="Leve"),CONCATENATE("R2C",'Mapa final'!$S$12),"")</f>
        <v/>
      </c>
      <c r="AH51" s="46" t="str">
        <f>IF(AND('Mapa final'!$AD$12="Muy Alta",'Mapa final'!$AF$12="Catastrófico"),CONCATENATE("R2C",'Mapa final'!$S$12),"")</f>
        <v/>
      </c>
      <c r="AI51" s="156" t="str">
        <f>IF(AND('Mapa final'!$AD$12="Muy Alta",'Mapa final'!$AF$12="Catastrófico"),CONCATENATE("R2C",'Mapa final'!$S$12),"")</f>
        <v/>
      </c>
      <c r="AJ51" s="156" t="str">
        <f>IF(AND('Mapa final'!$AD$12="Muy Alta",'Mapa final'!$AF$12="Catastrófico"),CONCATENATE("R2C",'Mapa final'!$S$12),"")</f>
        <v/>
      </c>
      <c r="AK51" s="156" t="str">
        <f>IF(AND('Mapa final'!$AD$12="Muy Alta",'Mapa final'!$AF$12="Catastrófico"),CONCATENATE("R2C",'Mapa final'!$S$12),"")</f>
        <v/>
      </c>
      <c r="AL51" s="156" t="str">
        <f>IF(AND('Mapa final'!$AD$12="Muy Alta",'Mapa final'!$AF$12="Catastrófico"),CONCATENATE("R2C",'Mapa final'!$S$12),"")</f>
        <v/>
      </c>
      <c r="AM51" s="47" t="str">
        <f>IF(AND('Mapa final'!$AD$12="Muy Alta",'Mapa final'!$AF$12="Catastrófico"),CONCATENATE("R2C",'Mapa final'!$S$12),"")</f>
        <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25">
      <c r="A52" s="70"/>
      <c r="B52" s="321"/>
      <c r="C52" s="321"/>
      <c r="D52" s="322"/>
      <c r="E52" s="362"/>
      <c r="F52" s="363"/>
      <c r="G52" s="363"/>
      <c r="H52" s="363"/>
      <c r="I52" s="364"/>
      <c r="J52" s="65" t="str">
        <f>IF(AND('Mapa final'!$AD$12="Baja",'Mapa final'!$AF$12="Leve"),CONCATENATE("R2C",'Mapa final'!$S$12),"")</f>
        <v/>
      </c>
      <c r="K52" s="157" t="str">
        <f>IF(AND('Mapa final'!$AD$12="Baja",'Mapa final'!$AF$12="Leve"),CONCATENATE("R2C",'Mapa final'!$S$12),"")</f>
        <v/>
      </c>
      <c r="L52" s="157" t="str">
        <f>IF(AND('Mapa final'!$AD$12="Baja",'Mapa final'!$AF$12="Leve"),CONCATENATE("R2C",'Mapa final'!$S$12),"")</f>
        <v/>
      </c>
      <c r="M52" s="157" t="str">
        <f>IF(AND('Mapa final'!$AD$12="Baja",'Mapa final'!$AF$12="Leve"),CONCATENATE("R2C",'Mapa final'!$S$12),"")</f>
        <v/>
      </c>
      <c r="N52" s="157" t="str">
        <f>IF(AND('Mapa final'!$AD$12="Baja",'Mapa final'!$AF$12="Leve"),CONCATENATE("R2C",'Mapa final'!$S$12),"")</f>
        <v/>
      </c>
      <c r="O52" s="66" t="str">
        <f>IF(AND('Mapa final'!$AD$12="Baja",'Mapa final'!$AF$12="Leve"),CONCATENATE("R2C",'Mapa final'!$S$12),"")</f>
        <v/>
      </c>
      <c r="P52" s="65" t="str">
        <f>IF(AND('Mapa final'!$AD$12="Baja",'Mapa final'!$AF$12="Leve"),CONCATENATE("R2C",'Mapa final'!$S$12),"")</f>
        <v/>
      </c>
      <c r="Q52" s="157" t="str">
        <f>IF(AND('Mapa final'!$AD$12="Baja",'Mapa final'!$AF$12="Leve"),CONCATENATE("R2C",'Mapa final'!$S$12),"")</f>
        <v/>
      </c>
      <c r="R52" s="157" t="str">
        <f>IF(AND('Mapa final'!$AD$12="Baja",'Mapa final'!$AF$12="Leve"),CONCATENATE("R2C",'Mapa final'!$S$12),"")</f>
        <v/>
      </c>
      <c r="S52" s="157" t="str">
        <f>IF(AND('Mapa final'!$AD$12="Baja",'Mapa final'!$AF$12="Leve"),CONCATENATE("R2C",'Mapa final'!$S$12),"")</f>
        <v/>
      </c>
      <c r="T52" s="157" t="str">
        <f>IF(AND('Mapa final'!$AD$12="Baja",'Mapa final'!$AF$12="Leve"),CONCATENATE("R2C",'Mapa final'!$S$12),"")</f>
        <v/>
      </c>
      <c r="U52" s="66" t="str">
        <f>IF(AND('Mapa final'!$AD$12="Baja",'Mapa final'!$AF$12="Leve"),CONCATENATE("R2C",'Mapa final'!$S$12),"")</f>
        <v/>
      </c>
      <c r="V52" s="57" t="str">
        <f>IF(AND('Mapa final'!$AD$12="Alta",'Mapa final'!$AF$12="Leve"),CONCATENATE("R2C",'Mapa final'!$S$12),"")</f>
        <v/>
      </c>
      <c r="W52" s="155" t="str">
        <f>IF(AND('Mapa final'!$AD$13="Alta",'Mapa final'!$AF$13="Leve"),CONCATENATE("R2C",'Mapa final'!$S$13),"")</f>
        <v/>
      </c>
      <c r="X52" s="155" t="str">
        <f>IF(AND('Mapa final'!$AD$12="Alta",'Mapa final'!$AF$12="Leve"),CONCATENATE("R2C",'Mapa final'!$S$12),"")</f>
        <v/>
      </c>
      <c r="Y52" s="155" t="str">
        <f>IF(AND('Mapa final'!$AD$13="Alta",'Mapa final'!$AF$13="Leve"),CONCATENATE("R2C",'Mapa final'!$S$13),"")</f>
        <v/>
      </c>
      <c r="Z52" s="155" t="str">
        <f>IF(AND('Mapa final'!$AD$12="Alta",'Mapa final'!$AF$12="Leve"),CONCATENATE("R2C",'Mapa final'!$S$12),"")</f>
        <v/>
      </c>
      <c r="AA52" s="58" t="str">
        <f>IF(AND('Mapa final'!$AD$13="Alta",'Mapa final'!$AF$13="Leve"),CONCATENATE("R2C",'Mapa final'!$S$13),"")</f>
        <v/>
      </c>
      <c r="AB52" s="44" t="str">
        <f>IF(AND('Mapa final'!$AD$12="Muy Alta",'Mapa final'!$AF$12="Leve"),CONCATENATE("R2C",'Mapa final'!$S$12),"")</f>
        <v/>
      </c>
      <c r="AC52" s="154" t="str">
        <f>IF(AND('Mapa final'!$AD$12="Muy Alta",'Mapa final'!$AF$12="Leve"),CONCATENATE("R2C",'Mapa final'!$S$12),"")</f>
        <v/>
      </c>
      <c r="AD52" s="154" t="str">
        <f>IF(AND('Mapa final'!$AD$12="Muy Alta",'Mapa final'!$AF$12="Leve"),CONCATENATE("R2C",'Mapa final'!$S$12),"")</f>
        <v/>
      </c>
      <c r="AE52" s="154" t="str">
        <f>IF(AND('Mapa final'!$AD$12="Muy Alta",'Mapa final'!$AF$12="Leve"),CONCATENATE("R2C",'Mapa final'!$S$12),"")</f>
        <v/>
      </c>
      <c r="AF52" s="154" t="str">
        <f>IF(AND('Mapa final'!$AD$12="Muy Alta",'Mapa final'!$AF$12="Leve"),CONCATENATE("R2C",'Mapa final'!$S$12),"")</f>
        <v/>
      </c>
      <c r="AG52" s="45" t="str">
        <f>IF(AND('Mapa final'!$AD$12="Muy Alta",'Mapa final'!$AF$12="Leve"),CONCATENATE("R2C",'Mapa final'!$S$12),"")</f>
        <v/>
      </c>
      <c r="AH52" s="46" t="str">
        <f>IF(AND('Mapa final'!$AD$12="Muy Alta",'Mapa final'!$AF$12="Catastrófico"),CONCATENATE("R2C",'Mapa final'!$S$12),"")</f>
        <v/>
      </c>
      <c r="AI52" s="156" t="str">
        <f>IF(AND('Mapa final'!$AD$12="Muy Alta",'Mapa final'!$AF$12="Catastrófico"),CONCATENATE("R2C",'Mapa final'!$S$12),"")</f>
        <v/>
      </c>
      <c r="AJ52" s="156" t="str">
        <f>IF(AND('Mapa final'!$AD$12="Muy Alta",'Mapa final'!$AF$12="Catastrófico"),CONCATENATE("R2C",'Mapa final'!$S$12),"")</f>
        <v/>
      </c>
      <c r="AK52" s="156" t="str">
        <f>IF(AND('Mapa final'!$AD$12="Muy Alta",'Mapa final'!$AF$12="Catastrófico"),CONCATENATE("R2C",'Mapa final'!$S$12),"")</f>
        <v/>
      </c>
      <c r="AL52" s="156" t="str">
        <f>IF(AND('Mapa final'!$AD$12="Muy Alta",'Mapa final'!$AF$12="Catastrófico"),CONCATENATE("R2C",'Mapa final'!$S$12),"")</f>
        <v/>
      </c>
      <c r="AM52" s="47" t="str">
        <f>IF(AND('Mapa final'!$AD$12="Muy Alta",'Mapa final'!$AF$12="Catastrófico"),CONCATENATE("R2C",'Mapa final'!$S$12),"")</f>
        <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321"/>
      <c r="C53" s="321"/>
      <c r="D53" s="322"/>
      <c r="E53" s="362"/>
      <c r="F53" s="363"/>
      <c r="G53" s="363"/>
      <c r="H53" s="363"/>
      <c r="I53" s="364"/>
      <c r="J53" s="65" t="str">
        <f>IF(AND('Mapa final'!$AD$12="Baja",'Mapa final'!$AF$12="Leve"),CONCATENATE("R2C",'Mapa final'!$S$12),"")</f>
        <v/>
      </c>
      <c r="K53" s="157" t="str">
        <f>IF(AND('Mapa final'!$AD$12="Baja",'Mapa final'!$AF$12="Leve"),CONCATENATE("R2C",'Mapa final'!$S$12),"")</f>
        <v/>
      </c>
      <c r="L53" s="157" t="str">
        <f>IF(AND('Mapa final'!$AD$12="Baja",'Mapa final'!$AF$12="Leve"),CONCATENATE("R2C",'Mapa final'!$S$12),"")</f>
        <v/>
      </c>
      <c r="M53" s="157" t="str">
        <f>IF(AND('Mapa final'!$AD$12="Baja",'Mapa final'!$AF$12="Leve"),CONCATENATE("R2C",'Mapa final'!$S$12),"")</f>
        <v/>
      </c>
      <c r="N53" s="157" t="str">
        <f>IF(AND('Mapa final'!$AD$12="Baja",'Mapa final'!$AF$12="Leve"),CONCATENATE("R2C",'Mapa final'!$S$12),"")</f>
        <v/>
      </c>
      <c r="O53" s="66" t="str">
        <f>IF(AND('Mapa final'!$AD$12="Baja",'Mapa final'!$AF$12="Leve"),CONCATENATE("R2C",'Mapa final'!$S$12),"")</f>
        <v/>
      </c>
      <c r="P53" s="65" t="str">
        <f>IF(AND('Mapa final'!$AD$12="Baja",'Mapa final'!$AF$12="Leve"),CONCATENATE("R2C",'Mapa final'!$S$12),"")</f>
        <v/>
      </c>
      <c r="Q53" s="157" t="str">
        <f>IF(AND('Mapa final'!$AD$12="Baja",'Mapa final'!$AF$12="Leve"),CONCATENATE("R2C",'Mapa final'!$S$12),"")</f>
        <v/>
      </c>
      <c r="R53" s="157" t="str">
        <f>IF(AND('Mapa final'!$AD$12="Baja",'Mapa final'!$AF$12="Leve"),CONCATENATE("R2C",'Mapa final'!$S$12),"")</f>
        <v/>
      </c>
      <c r="S53" s="157" t="str">
        <f>IF(AND('Mapa final'!$AD$12="Baja",'Mapa final'!$AF$12="Leve"),CONCATENATE("R2C",'Mapa final'!$S$12),"")</f>
        <v/>
      </c>
      <c r="T53" s="157" t="str">
        <f>IF(AND('Mapa final'!$AD$12="Baja",'Mapa final'!$AF$12="Leve"),CONCATENATE("R2C",'Mapa final'!$S$12),"")</f>
        <v/>
      </c>
      <c r="U53" s="66" t="str">
        <f>IF(AND('Mapa final'!$AD$12="Baja",'Mapa final'!$AF$12="Leve"),CONCATENATE("R2C",'Mapa final'!$S$12),"")</f>
        <v/>
      </c>
      <c r="V53" s="57" t="str">
        <f>IF(AND('Mapa final'!$AD$12="Alta",'Mapa final'!$AF$12="Leve"),CONCATENATE("R2C",'Mapa final'!$S$12),"")</f>
        <v/>
      </c>
      <c r="W53" s="155" t="str">
        <f>IF(AND('Mapa final'!$AD$13="Alta",'Mapa final'!$AF$13="Leve"),CONCATENATE("R2C",'Mapa final'!$S$13),"")</f>
        <v/>
      </c>
      <c r="X53" s="155" t="str">
        <f>IF(AND('Mapa final'!$AD$12="Alta",'Mapa final'!$AF$12="Leve"),CONCATENATE("R2C",'Mapa final'!$S$12),"")</f>
        <v/>
      </c>
      <c r="Y53" s="155" t="str">
        <f>IF(AND('Mapa final'!$AD$13="Alta",'Mapa final'!$AF$13="Leve"),CONCATENATE("R2C",'Mapa final'!$S$13),"")</f>
        <v/>
      </c>
      <c r="Z53" s="155" t="str">
        <f>IF(AND('Mapa final'!$AD$12="Alta",'Mapa final'!$AF$12="Leve"),CONCATENATE("R2C",'Mapa final'!$S$12),"")</f>
        <v/>
      </c>
      <c r="AA53" s="58" t="str">
        <f>IF(AND('Mapa final'!$AD$13="Alta",'Mapa final'!$AF$13="Leve"),CONCATENATE("R2C",'Mapa final'!$S$13),"")</f>
        <v/>
      </c>
      <c r="AB53" s="44" t="str">
        <f>IF(AND('Mapa final'!$AD$12="Muy Alta",'Mapa final'!$AF$12="Leve"),CONCATENATE("R2C",'Mapa final'!$S$12),"")</f>
        <v/>
      </c>
      <c r="AC53" s="154" t="str">
        <f>IF(AND('Mapa final'!$AD$12="Muy Alta",'Mapa final'!$AF$12="Leve"),CONCATENATE("R2C",'Mapa final'!$S$12),"")</f>
        <v/>
      </c>
      <c r="AD53" s="154" t="str">
        <f>IF(AND('Mapa final'!$AD$12="Muy Alta",'Mapa final'!$AF$12="Leve"),CONCATENATE("R2C",'Mapa final'!$S$12),"")</f>
        <v/>
      </c>
      <c r="AE53" s="154" t="str">
        <f>IF(AND('Mapa final'!$AD$12="Muy Alta",'Mapa final'!$AF$12="Leve"),CONCATENATE("R2C",'Mapa final'!$S$12),"")</f>
        <v/>
      </c>
      <c r="AF53" s="154" t="str">
        <f>IF(AND('Mapa final'!$AD$12="Muy Alta",'Mapa final'!$AF$12="Leve"),CONCATENATE("R2C",'Mapa final'!$S$12),"")</f>
        <v/>
      </c>
      <c r="AG53" s="45" t="str">
        <f>IF(AND('Mapa final'!$AD$12="Muy Alta",'Mapa final'!$AF$12="Leve"),CONCATENATE("R2C",'Mapa final'!$S$12),"")</f>
        <v/>
      </c>
      <c r="AH53" s="46" t="str">
        <f>IF(AND('Mapa final'!$AD$12="Muy Alta",'Mapa final'!$AF$12="Catastrófico"),CONCATENATE("R2C",'Mapa final'!$S$12),"")</f>
        <v/>
      </c>
      <c r="AI53" s="156" t="str">
        <f>IF(AND('Mapa final'!$AD$12="Muy Alta",'Mapa final'!$AF$12="Catastrófico"),CONCATENATE("R2C",'Mapa final'!$S$12),"")</f>
        <v/>
      </c>
      <c r="AJ53" s="156" t="str">
        <f>IF(AND('Mapa final'!$AD$12="Muy Alta",'Mapa final'!$AF$12="Catastrófico"),CONCATENATE("R2C",'Mapa final'!$S$12),"")</f>
        <v/>
      </c>
      <c r="AK53" s="156" t="str">
        <f>IF(AND('Mapa final'!$AD$12="Muy Alta",'Mapa final'!$AF$12="Catastrófico"),CONCATENATE("R2C",'Mapa final'!$S$12),"")</f>
        <v/>
      </c>
      <c r="AL53" s="156" t="str">
        <f>IF(AND('Mapa final'!$AD$12="Muy Alta",'Mapa final'!$AF$12="Catastrófico"),CONCATENATE("R2C",'Mapa final'!$S$12),"")</f>
        <v/>
      </c>
      <c r="AM53" s="47" t="str">
        <f>IF(AND('Mapa final'!$AD$12="Muy Alta",'Mapa final'!$AF$12="Catastrófico"),CONCATENATE("R2C",'Mapa final'!$S$12),"")</f>
        <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321"/>
      <c r="C54" s="321"/>
      <c r="D54" s="322"/>
      <c r="E54" s="362"/>
      <c r="F54" s="363"/>
      <c r="G54" s="363"/>
      <c r="H54" s="363"/>
      <c r="I54" s="364"/>
      <c r="J54" s="65" t="str">
        <f>IF(AND('Mapa final'!$AD$12="Baja",'Mapa final'!$AF$12="Leve"),CONCATENATE("R2C",'Mapa final'!$S$12),"")</f>
        <v/>
      </c>
      <c r="K54" s="157" t="str">
        <f>IF(AND('Mapa final'!$AD$12="Baja",'Mapa final'!$AF$12="Leve"),CONCATENATE("R2C",'Mapa final'!$S$12),"")</f>
        <v/>
      </c>
      <c r="L54" s="157" t="str">
        <f>IF(AND('Mapa final'!$AD$12="Baja",'Mapa final'!$AF$12="Leve"),CONCATENATE("R2C",'Mapa final'!$S$12),"")</f>
        <v/>
      </c>
      <c r="M54" s="157" t="str">
        <f>IF(AND('Mapa final'!$AD$12="Baja",'Mapa final'!$AF$12="Leve"),CONCATENATE("R2C",'Mapa final'!$S$12),"")</f>
        <v/>
      </c>
      <c r="N54" s="157" t="str">
        <f>IF(AND('Mapa final'!$AD$12="Baja",'Mapa final'!$AF$12="Leve"),CONCATENATE("R2C",'Mapa final'!$S$12),"")</f>
        <v/>
      </c>
      <c r="O54" s="66" t="str">
        <f>IF(AND('Mapa final'!$AD$12="Baja",'Mapa final'!$AF$12="Leve"),CONCATENATE("R2C",'Mapa final'!$S$12),"")</f>
        <v/>
      </c>
      <c r="P54" s="65" t="str">
        <f>IF(AND('Mapa final'!$AD$12="Baja",'Mapa final'!$AF$12="Leve"),CONCATENATE("R2C",'Mapa final'!$S$12),"")</f>
        <v/>
      </c>
      <c r="Q54" s="157" t="str">
        <f>IF(AND('Mapa final'!$AD$12="Baja",'Mapa final'!$AF$12="Leve"),CONCATENATE("R2C",'Mapa final'!$S$12),"")</f>
        <v/>
      </c>
      <c r="R54" s="157" t="str">
        <f>IF(AND('Mapa final'!$AD$12="Baja",'Mapa final'!$AF$12="Leve"),CONCATENATE("R2C",'Mapa final'!$S$12),"")</f>
        <v/>
      </c>
      <c r="S54" s="157" t="str">
        <f>IF(AND('Mapa final'!$AD$12="Baja",'Mapa final'!$AF$12="Leve"),CONCATENATE("R2C",'Mapa final'!$S$12),"")</f>
        <v/>
      </c>
      <c r="T54" s="157" t="str">
        <f>IF(AND('Mapa final'!$AD$12="Baja",'Mapa final'!$AF$12="Leve"),CONCATENATE("R2C",'Mapa final'!$S$12),"")</f>
        <v/>
      </c>
      <c r="U54" s="66" t="str">
        <f>IF(AND('Mapa final'!$AD$12="Baja",'Mapa final'!$AF$12="Leve"),CONCATENATE("R2C",'Mapa final'!$S$12),"")</f>
        <v/>
      </c>
      <c r="V54" s="57" t="str">
        <f>IF(AND('Mapa final'!$AD$12="Alta",'Mapa final'!$AF$12="Leve"),CONCATENATE("R2C",'Mapa final'!$S$12),"")</f>
        <v/>
      </c>
      <c r="W54" s="155" t="str">
        <f>IF(AND('Mapa final'!$AD$13="Alta",'Mapa final'!$AF$13="Leve"),CONCATENATE("R2C",'Mapa final'!$S$13),"")</f>
        <v/>
      </c>
      <c r="X54" s="155" t="str">
        <f>IF(AND('Mapa final'!$AD$12="Alta",'Mapa final'!$AF$12="Leve"),CONCATENATE("R2C",'Mapa final'!$S$12),"")</f>
        <v/>
      </c>
      <c r="Y54" s="155" t="str">
        <f>IF(AND('Mapa final'!$AD$13="Alta",'Mapa final'!$AF$13="Leve"),CONCATENATE("R2C",'Mapa final'!$S$13),"")</f>
        <v/>
      </c>
      <c r="Z54" s="155" t="str">
        <f>IF(AND('Mapa final'!$AD$12="Alta",'Mapa final'!$AF$12="Leve"),CONCATENATE("R2C",'Mapa final'!$S$12),"")</f>
        <v/>
      </c>
      <c r="AA54" s="58" t="str">
        <f>IF(AND('Mapa final'!$AD$13="Alta",'Mapa final'!$AF$13="Leve"),CONCATENATE("R2C",'Mapa final'!$S$13),"")</f>
        <v/>
      </c>
      <c r="AB54" s="44" t="str">
        <f>IF(AND('Mapa final'!$AD$12="Muy Alta",'Mapa final'!$AF$12="Leve"),CONCATENATE("R2C",'Mapa final'!$S$12),"")</f>
        <v/>
      </c>
      <c r="AC54" s="154" t="str">
        <f>IF(AND('Mapa final'!$AD$12="Muy Alta",'Mapa final'!$AF$12="Leve"),CONCATENATE("R2C",'Mapa final'!$S$12),"")</f>
        <v/>
      </c>
      <c r="AD54" s="154" t="str">
        <f>IF(AND('Mapa final'!$AD$12="Muy Alta",'Mapa final'!$AF$12="Leve"),CONCATENATE("R2C",'Mapa final'!$S$12),"")</f>
        <v/>
      </c>
      <c r="AE54" s="154" t="str">
        <f>IF(AND('Mapa final'!$AD$12="Muy Alta",'Mapa final'!$AF$12="Leve"),CONCATENATE("R2C",'Mapa final'!$S$12),"")</f>
        <v/>
      </c>
      <c r="AF54" s="154" t="str">
        <f>IF(AND('Mapa final'!$AD$12="Muy Alta",'Mapa final'!$AF$12="Leve"),CONCATENATE("R2C",'Mapa final'!$S$12),"")</f>
        <v/>
      </c>
      <c r="AG54" s="45" t="str">
        <f>IF(AND('Mapa final'!$AD$12="Muy Alta",'Mapa final'!$AF$12="Leve"),CONCATENATE("R2C",'Mapa final'!$S$12),"")</f>
        <v/>
      </c>
      <c r="AH54" s="46" t="str">
        <f>IF(AND('Mapa final'!$AD$12="Muy Alta",'Mapa final'!$AF$12="Catastrófico"),CONCATENATE("R2C",'Mapa final'!$S$12),"")</f>
        <v/>
      </c>
      <c r="AI54" s="156" t="str">
        <f>IF(AND('Mapa final'!$AD$12="Muy Alta",'Mapa final'!$AF$12="Catastrófico"),CONCATENATE("R2C",'Mapa final'!$S$12),"")</f>
        <v/>
      </c>
      <c r="AJ54" s="156" t="str">
        <f>IF(AND('Mapa final'!$AD$12="Muy Alta",'Mapa final'!$AF$12="Catastrófico"),CONCATENATE("R2C",'Mapa final'!$S$12),"")</f>
        <v/>
      </c>
      <c r="AK54" s="156" t="str">
        <f>IF(AND('Mapa final'!$AD$12="Muy Alta",'Mapa final'!$AF$12="Catastrófico"),CONCATENATE("R2C",'Mapa final'!$S$12),"")</f>
        <v/>
      </c>
      <c r="AL54" s="156" t="str">
        <f>IF(AND('Mapa final'!$AD$12="Muy Alta",'Mapa final'!$AF$12="Catastrófico"),CONCATENATE("R2C",'Mapa final'!$S$12),"")</f>
        <v/>
      </c>
      <c r="AM54" s="47" t="str">
        <f>IF(AND('Mapa final'!$AD$12="Muy Alta",'Mapa final'!$AF$12="Catastrófico"),CONCATENATE("R2C",'Mapa final'!$S$12),"")</f>
        <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3">
      <c r="A55" s="70"/>
      <c r="B55" s="321"/>
      <c r="C55" s="321"/>
      <c r="D55" s="322"/>
      <c r="E55" s="365"/>
      <c r="F55" s="366"/>
      <c r="G55" s="366"/>
      <c r="H55" s="366"/>
      <c r="I55" s="367"/>
      <c r="J55" s="67" t="str">
        <f>IF(AND('Mapa final'!$AD$12="Baja",'Mapa final'!$AF$12="Leve"),CONCATENATE("R2C",'Mapa final'!$S$12),"")</f>
        <v/>
      </c>
      <c r="K55" s="68" t="str">
        <f>IF(AND('Mapa final'!$AD$12="Baja",'Mapa final'!$AF$12="Leve"),CONCATENATE("R2C",'Mapa final'!$S$12),"")</f>
        <v/>
      </c>
      <c r="L55" s="68" t="str">
        <f>IF(AND('Mapa final'!$AD$12="Baja",'Mapa final'!$AF$12="Leve"),CONCATENATE("R2C",'Mapa final'!$S$12),"")</f>
        <v/>
      </c>
      <c r="M55" s="68" t="str">
        <f>IF(AND('Mapa final'!$AD$12="Baja",'Mapa final'!$AF$12="Leve"),CONCATENATE("R2C",'Mapa final'!$S$12),"")</f>
        <v/>
      </c>
      <c r="N55" s="68" t="str">
        <f>IF(AND('Mapa final'!$AD$12="Baja",'Mapa final'!$AF$12="Leve"),CONCATENATE("R2C",'Mapa final'!$S$12),"")</f>
        <v/>
      </c>
      <c r="O55" s="69" t="str">
        <f>IF(AND('Mapa final'!$AD$12="Baja",'Mapa final'!$AF$12="Leve"),CONCATENATE("R2C",'Mapa final'!$S$12),"")</f>
        <v/>
      </c>
      <c r="P55" s="67" t="str">
        <f>IF(AND('Mapa final'!$AD$12="Baja",'Mapa final'!$AF$12="Leve"),CONCATENATE("R2C",'Mapa final'!$S$12),"")</f>
        <v/>
      </c>
      <c r="Q55" s="68" t="str">
        <f>IF(AND('Mapa final'!$AD$12="Baja",'Mapa final'!$AF$12="Leve"),CONCATENATE("R2C",'Mapa final'!$S$12),"")</f>
        <v/>
      </c>
      <c r="R55" s="68" t="str">
        <f>IF(AND('Mapa final'!$AD$12="Baja",'Mapa final'!$AF$12="Leve"),CONCATENATE("R2C",'Mapa final'!$S$12),"")</f>
        <v/>
      </c>
      <c r="S55" s="68" t="str">
        <f>IF(AND('Mapa final'!$AD$12="Baja",'Mapa final'!$AF$12="Leve"),CONCATENATE("R2C",'Mapa final'!$S$12),"")</f>
        <v/>
      </c>
      <c r="T55" s="68" t="str">
        <f>IF(AND('Mapa final'!$AD$12="Baja",'Mapa final'!$AF$12="Leve"),CONCATENATE("R2C",'Mapa final'!$S$12),"")</f>
        <v/>
      </c>
      <c r="U55" s="69" t="str">
        <f>IF(AND('Mapa final'!$AD$12="Baja",'Mapa final'!$AF$12="Leve"),CONCATENATE("R2C",'Mapa final'!$S$12),"")</f>
        <v/>
      </c>
      <c r="V55" s="59" t="str">
        <f>IF(AND('Mapa final'!$AD$12="Alta",'Mapa final'!$AF$12="Leve"),CONCATENATE("R2C",'Mapa final'!$S$12),"")</f>
        <v/>
      </c>
      <c r="W55" s="60" t="str">
        <f>IF(AND('Mapa final'!$AD$13="Alta",'Mapa final'!$AF$13="Leve"),CONCATENATE("R2C",'Mapa final'!$S$13),"")</f>
        <v/>
      </c>
      <c r="X55" s="60" t="str">
        <f>IF(AND('Mapa final'!$AD$12="Alta",'Mapa final'!$AF$12="Leve"),CONCATENATE("R2C",'Mapa final'!$S$12),"")</f>
        <v/>
      </c>
      <c r="Y55" s="60" t="str">
        <f>IF(AND('Mapa final'!$AD$13="Alta",'Mapa final'!$AF$13="Leve"),CONCATENATE("R2C",'Mapa final'!$S$13),"")</f>
        <v/>
      </c>
      <c r="Z55" s="60" t="str">
        <f>IF(AND('Mapa final'!$AD$12="Alta",'Mapa final'!$AF$12="Leve"),CONCATENATE("R2C",'Mapa final'!$S$12),"")</f>
        <v/>
      </c>
      <c r="AA55" s="61" t="str">
        <f>IF(AND('Mapa final'!$AD$13="Alta",'Mapa final'!$AF$13="Leve"),CONCATENATE("R2C",'Mapa final'!$S$13),"")</f>
        <v/>
      </c>
      <c r="AB55" s="48" t="str">
        <f>IF(AND('Mapa final'!$AD$12="Muy Alta",'Mapa final'!$AF$12="Leve"),CONCATENATE("R2C",'Mapa final'!$S$12),"")</f>
        <v/>
      </c>
      <c r="AC55" s="49" t="str">
        <f>IF(AND('Mapa final'!$AD$12="Muy Alta",'Mapa final'!$AF$12="Leve"),CONCATENATE("R2C",'Mapa final'!$S$12),"")</f>
        <v/>
      </c>
      <c r="AD55" s="49" t="str">
        <f>IF(AND('Mapa final'!$AD$12="Muy Alta",'Mapa final'!$AF$12="Leve"),CONCATENATE("R2C",'Mapa final'!$S$12),"")</f>
        <v/>
      </c>
      <c r="AE55" s="49" t="str">
        <f>IF(AND('Mapa final'!$AD$12="Muy Alta",'Mapa final'!$AF$12="Leve"),CONCATENATE("R2C",'Mapa final'!$S$12),"")</f>
        <v/>
      </c>
      <c r="AF55" s="49" t="str">
        <f>IF(AND('Mapa final'!$AD$12="Muy Alta",'Mapa final'!$AF$12="Leve"),CONCATENATE("R2C",'Mapa final'!$S$12),"")</f>
        <v/>
      </c>
      <c r="AG55" s="50" t="str">
        <f>IF(AND('Mapa final'!$AD$12="Muy Alta",'Mapa final'!$AF$12="Leve"),CONCATENATE("R2C",'Mapa final'!$S$12),"")</f>
        <v/>
      </c>
      <c r="AH55" s="51" t="str">
        <f>IF(AND('Mapa final'!$AD$12="Muy Alta",'Mapa final'!$AF$12="Catastrófico"),CONCATENATE("R2C",'Mapa final'!$S$12),"")</f>
        <v/>
      </c>
      <c r="AI55" s="52" t="str">
        <f>IF(AND('Mapa final'!$AD$12="Muy Alta",'Mapa final'!$AF$12="Catastrófico"),CONCATENATE("R2C",'Mapa final'!$S$12),"")</f>
        <v/>
      </c>
      <c r="AJ55" s="52" t="str">
        <f>IF(AND('Mapa final'!$AD$12="Muy Alta",'Mapa final'!$AF$12="Catastrófico"),CONCATENATE("R2C",'Mapa final'!$S$12),"")</f>
        <v/>
      </c>
      <c r="AK55" s="52" t="str">
        <f>IF(AND('Mapa final'!$AD$12="Muy Alta",'Mapa final'!$AF$12="Catastrófico"),CONCATENATE("R2C",'Mapa final'!$S$12),"")</f>
        <v/>
      </c>
      <c r="AL55" s="52" t="str">
        <f>IF(AND('Mapa final'!$AD$12="Muy Alta",'Mapa final'!$AF$12="Catastrófico"),CONCATENATE("R2C",'Mapa final'!$S$12),"")</f>
        <v/>
      </c>
      <c r="AM55" s="53" t="str">
        <f>IF(AND('Mapa final'!$AD$12="Muy Alta",'Mapa final'!$AF$12="Catastrófico"),CONCATENATE("R2C",'Mapa final'!$S$12),"")</f>
        <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359" t="s">
        <v>111</v>
      </c>
      <c r="K56" s="360"/>
      <c r="L56" s="360"/>
      <c r="M56" s="360"/>
      <c r="N56" s="360"/>
      <c r="O56" s="361"/>
      <c r="P56" s="359" t="s">
        <v>110</v>
      </c>
      <c r="Q56" s="360"/>
      <c r="R56" s="360"/>
      <c r="S56" s="360"/>
      <c r="T56" s="360"/>
      <c r="U56" s="361"/>
      <c r="V56" s="359" t="s">
        <v>109</v>
      </c>
      <c r="W56" s="360"/>
      <c r="X56" s="360"/>
      <c r="Y56" s="360"/>
      <c r="Z56" s="360"/>
      <c r="AA56" s="361"/>
      <c r="AB56" s="359" t="s">
        <v>108</v>
      </c>
      <c r="AC56" s="368"/>
      <c r="AD56" s="360"/>
      <c r="AE56" s="360"/>
      <c r="AF56" s="360"/>
      <c r="AG56" s="361"/>
      <c r="AH56" s="359" t="s">
        <v>107</v>
      </c>
      <c r="AI56" s="360"/>
      <c r="AJ56" s="360"/>
      <c r="AK56" s="360"/>
      <c r="AL56" s="360"/>
      <c r="AM56" s="361"/>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362"/>
      <c r="K57" s="363"/>
      <c r="L57" s="363"/>
      <c r="M57" s="363"/>
      <c r="N57" s="363"/>
      <c r="O57" s="364"/>
      <c r="P57" s="362"/>
      <c r="Q57" s="363"/>
      <c r="R57" s="363"/>
      <c r="S57" s="363"/>
      <c r="T57" s="363"/>
      <c r="U57" s="364"/>
      <c r="V57" s="362"/>
      <c r="W57" s="363"/>
      <c r="X57" s="363"/>
      <c r="Y57" s="363"/>
      <c r="Z57" s="363"/>
      <c r="AA57" s="364"/>
      <c r="AB57" s="362"/>
      <c r="AC57" s="363"/>
      <c r="AD57" s="363"/>
      <c r="AE57" s="363"/>
      <c r="AF57" s="363"/>
      <c r="AG57" s="364"/>
      <c r="AH57" s="362"/>
      <c r="AI57" s="363"/>
      <c r="AJ57" s="363"/>
      <c r="AK57" s="363"/>
      <c r="AL57" s="363"/>
      <c r="AM57" s="364"/>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362"/>
      <c r="K58" s="363"/>
      <c r="L58" s="363"/>
      <c r="M58" s="363"/>
      <c r="N58" s="363"/>
      <c r="O58" s="364"/>
      <c r="P58" s="362"/>
      <c r="Q58" s="363"/>
      <c r="R58" s="363"/>
      <c r="S58" s="363"/>
      <c r="T58" s="363"/>
      <c r="U58" s="364"/>
      <c r="V58" s="362"/>
      <c r="W58" s="363"/>
      <c r="X58" s="363"/>
      <c r="Y58" s="363"/>
      <c r="Z58" s="363"/>
      <c r="AA58" s="364"/>
      <c r="AB58" s="362"/>
      <c r="AC58" s="363"/>
      <c r="AD58" s="363"/>
      <c r="AE58" s="363"/>
      <c r="AF58" s="363"/>
      <c r="AG58" s="364"/>
      <c r="AH58" s="362"/>
      <c r="AI58" s="363"/>
      <c r="AJ58" s="363"/>
      <c r="AK58" s="363"/>
      <c r="AL58" s="363"/>
      <c r="AM58" s="364"/>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362"/>
      <c r="K59" s="363"/>
      <c r="L59" s="363"/>
      <c r="M59" s="363"/>
      <c r="N59" s="363"/>
      <c r="O59" s="364"/>
      <c r="P59" s="362"/>
      <c r="Q59" s="363"/>
      <c r="R59" s="363"/>
      <c r="S59" s="363"/>
      <c r="T59" s="363"/>
      <c r="U59" s="364"/>
      <c r="V59" s="362"/>
      <c r="W59" s="363"/>
      <c r="X59" s="363"/>
      <c r="Y59" s="363"/>
      <c r="Z59" s="363"/>
      <c r="AA59" s="364"/>
      <c r="AB59" s="362"/>
      <c r="AC59" s="363"/>
      <c r="AD59" s="363"/>
      <c r="AE59" s="363"/>
      <c r="AF59" s="363"/>
      <c r="AG59" s="364"/>
      <c r="AH59" s="362"/>
      <c r="AI59" s="363"/>
      <c r="AJ59" s="363"/>
      <c r="AK59" s="363"/>
      <c r="AL59" s="363"/>
      <c r="AM59" s="364"/>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362"/>
      <c r="K60" s="363"/>
      <c r="L60" s="363"/>
      <c r="M60" s="363"/>
      <c r="N60" s="363"/>
      <c r="O60" s="364"/>
      <c r="P60" s="362"/>
      <c r="Q60" s="363"/>
      <c r="R60" s="363"/>
      <c r="S60" s="363"/>
      <c r="T60" s="363"/>
      <c r="U60" s="364"/>
      <c r="V60" s="362"/>
      <c r="W60" s="363"/>
      <c r="X60" s="363"/>
      <c r="Y60" s="363"/>
      <c r="Z60" s="363"/>
      <c r="AA60" s="364"/>
      <c r="AB60" s="362"/>
      <c r="AC60" s="363"/>
      <c r="AD60" s="363"/>
      <c r="AE60" s="363"/>
      <c r="AF60" s="363"/>
      <c r="AG60" s="364"/>
      <c r="AH60" s="362"/>
      <c r="AI60" s="363"/>
      <c r="AJ60" s="363"/>
      <c r="AK60" s="363"/>
      <c r="AL60" s="363"/>
      <c r="AM60" s="364"/>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75" thickBot="1" x14ac:dyDescent="0.3">
      <c r="A61" s="70"/>
      <c r="B61" s="70"/>
      <c r="C61" s="70"/>
      <c r="D61" s="70"/>
      <c r="E61" s="70"/>
      <c r="F61" s="70"/>
      <c r="G61" s="70"/>
      <c r="H61" s="70"/>
      <c r="I61" s="70"/>
      <c r="J61" s="365"/>
      <c r="K61" s="366"/>
      <c r="L61" s="366"/>
      <c r="M61" s="366"/>
      <c r="N61" s="366"/>
      <c r="O61" s="367"/>
      <c r="P61" s="365"/>
      <c r="Q61" s="366"/>
      <c r="R61" s="366"/>
      <c r="S61" s="366"/>
      <c r="T61" s="366"/>
      <c r="U61" s="367"/>
      <c r="V61" s="365"/>
      <c r="W61" s="366"/>
      <c r="X61" s="366"/>
      <c r="Y61" s="366"/>
      <c r="Z61" s="366"/>
      <c r="AA61" s="367"/>
      <c r="AB61" s="365"/>
      <c r="AC61" s="366"/>
      <c r="AD61" s="366"/>
      <c r="AE61" s="366"/>
      <c r="AF61" s="366"/>
      <c r="AG61" s="367"/>
      <c r="AH61" s="365"/>
      <c r="AI61" s="366"/>
      <c r="AJ61" s="366"/>
      <c r="AK61" s="366"/>
      <c r="AL61" s="366"/>
      <c r="AM61" s="367"/>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2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2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2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2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2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2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2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2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2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2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2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2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2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2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2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2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2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2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2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2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2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2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2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2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2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2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2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2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2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2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2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2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2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2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2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2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2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2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2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2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2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2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2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2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2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2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2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2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2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2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2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2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2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2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2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2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25">
      <c r="A245" s="70"/>
    </row>
    <row r="246" spans="1:60" x14ac:dyDescent="0.25">
      <c r="A246" s="70"/>
    </row>
    <row r="247" spans="1:60" x14ac:dyDescent="0.25">
      <c r="A247" s="70"/>
    </row>
    <row r="248" spans="1:60" x14ac:dyDescent="0.25">
      <c r="A248" s="70"/>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0"/>
      <c r="B1" s="408" t="s">
        <v>54</v>
      </c>
      <c r="C1" s="408"/>
      <c r="D1" s="408"/>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5" x14ac:dyDescent="0.25">
      <c r="A3" s="70"/>
      <c r="B3" s="8"/>
      <c r="C3" s="9" t="s">
        <v>51</v>
      </c>
      <c r="D3" s="9" t="s">
        <v>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1" x14ac:dyDescent="0.25">
      <c r="A4" s="70"/>
      <c r="B4" s="10" t="s">
        <v>50</v>
      </c>
      <c r="C4" s="11" t="s">
        <v>101</v>
      </c>
      <c r="D4" s="12">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1" x14ac:dyDescent="0.25">
      <c r="A5" s="70"/>
      <c r="B5" s="13" t="s">
        <v>52</v>
      </c>
      <c r="C5" s="14" t="s">
        <v>102</v>
      </c>
      <c r="D5" s="15">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1" x14ac:dyDescent="0.25">
      <c r="A6" s="70"/>
      <c r="B6" s="16" t="s">
        <v>106</v>
      </c>
      <c r="C6" s="14" t="s">
        <v>103</v>
      </c>
      <c r="D6" s="15">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6.5" x14ac:dyDescent="0.25">
      <c r="A7" s="70"/>
      <c r="B7" s="17" t="s">
        <v>6</v>
      </c>
      <c r="C7" s="14" t="s">
        <v>104</v>
      </c>
      <c r="D7" s="15">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1" x14ac:dyDescent="0.25">
      <c r="A8" s="70"/>
      <c r="B8" s="18" t="s">
        <v>53</v>
      </c>
      <c r="C8" s="14" t="s">
        <v>105</v>
      </c>
      <c r="D8" s="15">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25">
      <c r="A9" s="70"/>
      <c r="B9" s="94"/>
      <c r="C9" s="94"/>
      <c r="D9" s="9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ht="16.5" x14ac:dyDescent="0.25">
      <c r="A10" s="70"/>
      <c r="B10" s="95"/>
      <c r="C10" s="94"/>
      <c r="D10" s="94"/>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25">
      <c r="A11" s="70"/>
      <c r="B11" s="94"/>
      <c r="C11" s="94"/>
      <c r="D11" s="9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25">
      <c r="A12" s="70"/>
      <c r="B12" s="94"/>
      <c r="C12" s="94"/>
      <c r="D12" s="94"/>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25">
      <c r="A13" s="70"/>
      <c r="B13" s="94"/>
      <c r="C13" s="94"/>
      <c r="D13" s="94"/>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25">
      <c r="A14" s="70"/>
      <c r="B14" s="94"/>
      <c r="C14" s="94"/>
      <c r="D14" s="9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25">
      <c r="A15" s="70"/>
      <c r="B15" s="94"/>
      <c r="C15" s="94"/>
      <c r="D15" s="9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25">
      <c r="A16" s="70"/>
      <c r="B16" s="94"/>
      <c r="C16" s="94"/>
      <c r="D16" s="9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25">
      <c r="A17" s="70"/>
      <c r="B17" s="94"/>
      <c r="C17" s="94"/>
      <c r="D17" s="9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25">
      <c r="A18" s="70"/>
      <c r="B18" s="94"/>
      <c r="C18" s="94"/>
      <c r="D18" s="9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2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2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2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2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2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2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2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2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2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2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2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2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2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2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2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25">
      <c r="A35" s="70"/>
    </row>
    <row r="36" spans="1:31" x14ac:dyDescent="0.25">
      <c r="A36" s="70"/>
    </row>
    <row r="37" spans="1:31" x14ac:dyDescent="0.25">
      <c r="A37" s="70"/>
    </row>
    <row r="38" spans="1:31" x14ac:dyDescent="0.25">
      <c r="A38" s="70"/>
    </row>
    <row r="39" spans="1:31" x14ac:dyDescent="0.25">
      <c r="A39" s="70"/>
    </row>
    <row r="40" spans="1:31" x14ac:dyDescent="0.25">
      <c r="A40" s="70"/>
    </row>
    <row r="41" spans="1:31" x14ac:dyDescent="0.25">
      <c r="A41" s="70"/>
    </row>
    <row r="42" spans="1:31" x14ac:dyDescent="0.25">
      <c r="A42" s="70"/>
    </row>
    <row r="43" spans="1:31" x14ac:dyDescent="0.25">
      <c r="A43" s="70"/>
    </row>
    <row r="44" spans="1:31" x14ac:dyDescent="0.25">
      <c r="A44" s="70"/>
    </row>
    <row r="45" spans="1:31" x14ac:dyDescent="0.25">
      <c r="A45" s="70"/>
    </row>
    <row r="46" spans="1:31" x14ac:dyDescent="0.25">
      <c r="A46" s="70"/>
    </row>
    <row r="47" spans="1:31" x14ac:dyDescent="0.25">
      <c r="A47" s="70"/>
    </row>
    <row r="48" spans="1:31" x14ac:dyDescent="0.25">
      <c r="A48" s="70"/>
    </row>
    <row r="49" spans="1:1" x14ac:dyDescent="0.25">
      <c r="A49" s="70"/>
    </row>
    <row r="50" spans="1:1" x14ac:dyDescent="0.25">
      <c r="A50" s="70"/>
    </row>
    <row r="51" spans="1:1" x14ac:dyDescent="0.25">
      <c r="A51" s="70"/>
    </row>
    <row r="52" spans="1:1" x14ac:dyDescent="0.25">
      <c r="A52" s="70"/>
    </row>
    <row r="53" spans="1:1" x14ac:dyDescent="0.25">
      <c r="A53" s="70"/>
    </row>
    <row r="54" spans="1:1" x14ac:dyDescent="0.25">
      <c r="A54" s="70"/>
    </row>
    <row r="55" spans="1:1" x14ac:dyDescent="0.25">
      <c r="A55" s="70"/>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55" zoomScaleNormal="55" workbookViewId="0">
      <selection activeCell="D5" sqref="D5"/>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0"/>
      <c r="B1" s="409" t="s">
        <v>62</v>
      </c>
      <c r="C1" s="409"/>
      <c r="D1" s="409"/>
      <c r="E1" s="70"/>
      <c r="F1" s="70"/>
      <c r="G1" s="70"/>
      <c r="H1" s="70"/>
      <c r="I1" s="70"/>
      <c r="J1" s="70"/>
      <c r="K1" s="70"/>
      <c r="L1" s="70"/>
      <c r="M1" s="70"/>
      <c r="N1" s="70"/>
      <c r="O1" s="70"/>
      <c r="P1" s="70"/>
      <c r="Q1" s="70"/>
      <c r="R1" s="70"/>
      <c r="S1" s="70"/>
      <c r="T1" s="70"/>
      <c r="U1" s="70"/>
    </row>
    <row r="2" spans="1:21" x14ac:dyDescent="0.25">
      <c r="A2" s="70"/>
      <c r="B2" s="70"/>
      <c r="C2" s="70"/>
      <c r="D2" s="70"/>
      <c r="E2" s="70"/>
      <c r="F2" s="70"/>
      <c r="G2" s="70"/>
      <c r="H2" s="70"/>
      <c r="I2" s="70"/>
      <c r="J2" s="70"/>
      <c r="K2" s="70"/>
      <c r="L2" s="70"/>
      <c r="M2" s="70"/>
      <c r="N2" s="70"/>
      <c r="O2" s="70"/>
      <c r="P2" s="70"/>
      <c r="Q2" s="70"/>
      <c r="R2" s="70"/>
      <c r="S2" s="70"/>
      <c r="T2" s="70"/>
      <c r="U2" s="70"/>
    </row>
    <row r="3" spans="1:21" ht="30" x14ac:dyDescent="0.25">
      <c r="A3" s="70"/>
      <c r="B3" s="91"/>
      <c r="C3" s="28" t="s">
        <v>55</v>
      </c>
      <c r="D3" s="28" t="s">
        <v>56</v>
      </c>
      <c r="E3" s="70"/>
      <c r="F3" s="70"/>
      <c r="G3" s="70"/>
      <c r="H3" s="70"/>
      <c r="I3" s="70"/>
      <c r="J3" s="70"/>
      <c r="K3" s="70"/>
      <c r="L3" s="70"/>
      <c r="M3" s="70"/>
      <c r="N3" s="70"/>
      <c r="O3" s="70"/>
      <c r="P3" s="70"/>
      <c r="Q3" s="70"/>
      <c r="R3" s="70"/>
      <c r="S3" s="70"/>
      <c r="T3" s="70"/>
      <c r="U3" s="70"/>
    </row>
    <row r="4" spans="1:21" ht="33.75" x14ac:dyDescent="0.25">
      <c r="A4" s="90" t="s">
        <v>82</v>
      </c>
      <c r="B4" s="31" t="s">
        <v>100</v>
      </c>
      <c r="C4" s="36" t="s">
        <v>155</v>
      </c>
      <c r="D4" s="29" t="s">
        <v>96</v>
      </c>
      <c r="E4" s="70"/>
      <c r="F4" s="70"/>
      <c r="G4" s="70"/>
      <c r="H4" s="70"/>
      <c r="I4" s="70"/>
      <c r="J4" s="70"/>
      <c r="K4" s="70"/>
      <c r="L4" s="70"/>
      <c r="M4" s="70"/>
      <c r="N4" s="70"/>
      <c r="O4" s="70"/>
      <c r="P4" s="70"/>
      <c r="Q4" s="70"/>
      <c r="R4" s="70"/>
      <c r="S4" s="70"/>
      <c r="T4" s="70"/>
      <c r="U4" s="70"/>
    </row>
    <row r="5" spans="1:21" ht="67.5" x14ac:dyDescent="0.25">
      <c r="A5" s="90" t="s">
        <v>83</v>
      </c>
      <c r="B5" s="32" t="s">
        <v>58</v>
      </c>
      <c r="C5" s="37" t="s">
        <v>92</v>
      </c>
      <c r="D5" s="30" t="s">
        <v>97</v>
      </c>
      <c r="E5" s="70"/>
      <c r="F5" s="70"/>
      <c r="G5" s="70"/>
      <c r="H5" s="70"/>
      <c r="I5" s="70"/>
      <c r="J5" s="70"/>
      <c r="K5" s="70"/>
      <c r="L5" s="70"/>
      <c r="M5" s="70"/>
      <c r="N5" s="70"/>
      <c r="O5" s="70"/>
      <c r="P5" s="70"/>
      <c r="Q5" s="70"/>
      <c r="R5" s="70"/>
      <c r="S5" s="70"/>
      <c r="T5" s="70"/>
      <c r="U5" s="70"/>
    </row>
    <row r="6" spans="1:21" ht="67.5" x14ac:dyDescent="0.25">
      <c r="A6" s="90" t="s">
        <v>80</v>
      </c>
      <c r="B6" s="33" t="s">
        <v>59</v>
      </c>
      <c r="C6" s="37" t="s">
        <v>93</v>
      </c>
      <c r="D6" s="30" t="s">
        <v>99</v>
      </c>
      <c r="E6" s="70"/>
      <c r="F6" s="70"/>
      <c r="G6" s="70"/>
      <c r="H6" s="70"/>
      <c r="I6" s="70"/>
      <c r="J6" s="70"/>
      <c r="K6" s="70"/>
      <c r="L6" s="70"/>
      <c r="M6" s="70"/>
      <c r="N6" s="70"/>
      <c r="O6" s="70"/>
      <c r="P6" s="70"/>
      <c r="Q6" s="70"/>
      <c r="R6" s="70"/>
      <c r="S6" s="70"/>
      <c r="T6" s="70"/>
      <c r="U6" s="70"/>
    </row>
    <row r="7" spans="1:21" ht="101.25" x14ac:dyDescent="0.25">
      <c r="A7" s="90" t="s">
        <v>7</v>
      </c>
      <c r="B7" s="34" t="s">
        <v>60</v>
      </c>
      <c r="C7" s="37" t="s">
        <v>94</v>
      </c>
      <c r="D7" s="30" t="s">
        <v>211</v>
      </c>
      <c r="E7" s="70"/>
      <c r="F7" s="70"/>
      <c r="G7" s="70"/>
      <c r="H7" s="70"/>
      <c r="I7" s="70"/>
      <c r="J7" s="70"/>
      <c r="K7" s="70"/>
      <c r="L7" s="70"/>
      <c r="M7" s="70"/>
      <c r="N7" s="70"/>
      <c r="O7" s="70"/>
      <c r="P7" s="70"/>
      <c r="Q7" s="70"/>
      <c r="R7" s="70"/>
      <c r="S7" s="70"/>
      <c r="T7" s="70"/>
      <c r="U7" s="70"/>
    </row>
    <row r="8" spans="1:21" ht="67.5" x14ac:dyDescent="0.25">
      <c r="A8" s="90" t="s">
        <v>84</v>
      </c>
      <c r="B8" s="35" t="s">
        <v>61</v>
      </c>
      <c r="C8" s="37" t="s">
        <v>95</v>
      </c>
      <c r="D8" s="30" t="s">
        <v>117</v>
      </c>
      <c r="E8" s="70"/>
      <c r="F8" s="70"/>
      <c r="G8" s="70"/>
      <c r="H8" s="70"/>
      <c r="I8" s="70"/>
      <c r="J8" s="70"/>
      <c r="K8" s="70"/>
      <c r="L8" s="70"/>
      <c r="M8" s="70"/>
      <c r="N8" s="70"/>
      <c r="O8" s="70"/>
      <c r="P8" s="70"/>
      <c r="Q8" s="70"/>
      <c r="R8" s="70"/>
      <c r="S8" s="70"/>
      <c r="T8" s="70"/>
      <c r="U8" s="70"/>
    </row>
    <row r="9" spans="1:21" ht="20.25" x14ac:dyDescent="0.25">
      <c r="A9" s="90"/>
      <c r="B9" s="90"/>
      <c r="C9" s="92"/>
      <c r="D9" s="92"/>
      <c r="E9" s="70"/>
      <c r="F9" s="70"/>
      <c r="G9" s="70"/>
      <c r="H9" s="70"/>
      <c r="I9" s="70"/>
      <c r="J9" s="70"/>
      <c r="K9" s="70"/>
      <c r="L9" s="70"/>
      <c r="M9" s="70"/>
      <c r="N9" s="70"/>
      <c r="O9" s="70"/>
      <c r="P9" s="70"/>
      <c r="Q9" s="70"/>
      <c r="R9" s="70"/>
      <c r="S9" s="70"/>
      <c r="T9" s="70"/>
      <c r="U9" s="70"/>
    </row>
    <row r="10" spans="1:21" ht="16.5" x14ac:dyDescent="0.25">
      <c r="A10" s="90"/>
      <c r="B10" s="93"/>
      <c r="C10" s="93"/>
      <c r="D10" s="93"/>
      <c r="E10" s="70"/>
      <c r="F10" s="70"/>
      <c r="G10" s="70"/>
      <c r="H10" s="70"/>
      <c r="I10" s="70"/>
      <c r="J10" s="70"/>
      <c r="K10" s="70"/>
      <c r="L10" s="70"/>
      <c r="M10" s="70"/>
      <c r="N10" s="70"/>
      <c r="O10" s="70"/>
      <c r="P10" s="70"/>
      <c r="Q10" s="70"/>
      <c r="R10" s="70"/>
      <c r="S10" s="70"/>
      <c r="T10" s="70"/>
      <c r="U10" s="70"/>
    </row>
    <row r="11" spans="1:21" x14ac:dyDescent="0.25">
      <c r="A11" s="90"/>
      <c r="B11" s="90" t="s">
        <v>90</v>
      </c>
      <c r="C11" s="90" t="s">
        <v>143</v>
      </c>
      <c r="D11" s="90" t="s">
        <v>150</v>
      </c>
      <c r="E11" s="70"/>
      <c r="F11" s="70"/>
      <c r="G11" s="70"/>
      <c r="H11" s="70"/>
      <c r="I11" s="70"/>
      <c r="J11" s="70"/>
      <c r="K11" s="70"/>
      <c r="L11" s="70"/>
      <c r="M11" s="70"/>
      <c r="N11" s="70"/>
      <c r="O11" s="70"/>
      <c r="P11" s="70"/>
      <c r="Q11" s="70"/>
      <c r="R11" s="70"/>
      <c r="S11" s="70"/>
      <c r="T11" s="70"/>
      <c r="U11" s="70"/>
    </row>
    <row r="12" spans="1:21" x14ac:dyDescent="0.25">
      <c r="A12" s="90"/>
      <c r="B12" s="90" t="s">
        <v>88</v>
      </c>
      <c r="C12" s="90" t="s">
        <v>147</v>
      </c>
      <c r="D12" s="90" t="s">
        <v>151</v>
      </c>
      <c r="E12" s="70"/>
      <c r="F12" s="70"/>
      <c r="G12" s="70"/>
      <c r="H12" s="70"/>
      <c r="I12" s="70"/>
      <c r="J12" s="70"/>
      <c r="K12" s="70"/>
      <c r="L12" s="70"/>
      <c r="M12" s="70"/>
      <c r="N12" s="70"/>
      <c r="O12" s="70"/>
      <c r="P12" s="70"/>
      <c r="Q12" s="70"/>
      <c r="R12" s="70"/>
      <c r="S12" s="70"/>
      <c r="T12" s="70"/>
      <c r="U12" s="70"/>
    </row>
    <row r="13" spans="1:21" x14ac:dyDescent="0.25">
      <c r="A13" s="90"/>
      <c r="B13" s="90"/>
      <c r="C13" s="90" t="s">
        <v>146</v>
      </c>
      <c r="D13" s="90" t="s">
        <v>152</v>
      </c>
      <c r="E13" s="70"/>
      <c r="F13" s="70"/>
      <c r="G13" s="70"/>
      <c r="H13" s="70"/>
      <c r="I13" s="70"/>
      <c r="J13" s="70"/>
      <c r="K13" s="70"/>
      <c r="L13" s="70"/>
      <c r="M13" s="70"/>
      <c r="N13" s="70"/>
      <c r="O13" s="70"/>
      <c r="P13" s="70"/>
      <c r="Q13" s="70"/>
      <c r="R13" s="70"/>
      <c r="S13" s="70"/>
      <c r="T13" s="70"/>
      <c r="U13" s="70"/>
    </row>
    <row r="14" spans="1:21" x14ac:dyDescent="0.25">
      <c r="A14" s="90"/>
      <c r="B14" s="90"/>
      <c r="C14" s="90" t="s">
        <v>148</v>
      </c>
      <c r="D14" s="90" t="s">
        <v>153</v>
      </c>
      <c r="E14" s="70"/>
      <c r="F14" s="70"/>
      <c r="G14" s="70"/>
      <c r="H14" s="70"/>
      <c r="I14" s="70"/>
      <c r="J14" s="70"/>
      <c r="K14" s="70"/>
      <c r="L14" s="70"/>
      <c r="M14" s="70"/>
      <c r="N14" s="70"/>
      <c r="O14" s="70"/>
      <c r="P14" s="70"/>
      <c r="Q14" s="70"/>
      <c r="R14" s="70"/>
      <c r="S14" s="70"/>
      <c r="T14" s="70"/>
      <c r="U14" s="70"/>
    </row>
    <row r="15" spans="1:21" x14ac:dyDescent="0.25">
      <c r="A15" s="90"/>
      <c r="B15" s="90"/>
      <c r="C15" s="90" t="s">
        <v>149</v>
      </c>
      <c r="D15" s="90" t="s">
        <v>154</v>
      </c>
      <c r="E15" s="70"/>
      <c r="F15" s="70"/>
      <c r="G15" s="70"/>
      <c r="H15" s="70"/>
      <c r="I15" s="70"/>
      <c r="J15" s="70"/>
      <c r="K15" s="70"/>
      <c r="L15" s="70"/>
      <c r="M15" s="70"/>
      <c r="N15" s="70"/>
      <c r="O15" s="70"/>
      <c r="P15" s="70"/>
      <c r="Q15" s="70"/>
      <c r="R15" s="70"/>
      <c r="S15" s="70"/>
      <c r="T15" s="70"/>
      <c r="U15" s="70"/>
    </row>
    <row r="16" spans="1:21" x14ac:dyDescent="0.25">
      <c r="A16" s="90"/>
      <c r="B16" s="90"/>
      <c r="C16" s="90"/>
      <c r="D16" s="90"/>
      <c r="E16" s="70"/>
      <c r="F16" s="70"/>
      <c r="G16" s="70"/>
      <c r="H16" s="70"/>
      <c r="I16" s="70"/>
      <c r="J16" s="70"/>
      <c r="K16" s="70"/>
      <c r="L16" s="70"/>
      <c r="M16" s="70"/>
      <c r="N16" s="70"/>
      <c r="O16" s="70"/>
    </row>
    <row r="17" spans="1:15" x14ac:dyDescent="0.25">
      <c r="A17" s="90"/>
      <c r="B17" s="90"/>
      <c r="C17" s="90"/>
      <c r="D17" s="90"/>
      <c r="E17" s="70"/>
      <c r="F17" s="70"/>
      <c r="G17" s="70"/>
      <c r="H17" s="70"/>
      <c r="I17" s="70"/>
      <c r="J17" s="70"/>
      <c r="K17" s="70"/>
      <c r="L17" s="70"/>
      <c r="M17" s="70"/>
      <c r="N17" s="70"/>
      <c r="O17" s="70"/>
    </row>
    <row r="18" spans="1:15" x14ac:dyDescent="0.25">
      <c r="A18" s="90"/>
      <c r="B18" s="94"/>
      <c r="C18" s="94"/>
      <c r="D18" s="94"/>
      <c r="E18" s="70"/>
      <c r="F18" s="70"/>
      <c r="G18" s="70"/>
      <c r="H18" s="70"/>
      <c r="I18" s="70"/>
      <c r="J18" s="70"/>
      <c r="K18" s="70"/>
      <c r="L18" s="70"/>
      <c r="M18" s="70"/>
      <c r="N18" s="70"/>
      <c r="O18" s="70"/>
    </row>
    <row r="19" spans="1:15" x14ac:dyDescent="0.25">
      <c r="A19" s="90"/>
      <c r="B19" s="94"/>
      <c r="C19" s="94"/>
      <c r="D19" s="94"/>
      <c r="E19" s="70"/>
      <c r="F19" s="70"/>
      <c r="G19" s="70"/>
      <c r="H19" s="70"/>
      <c r="I19" s="70"/>
      <c r="J19" s="70"/>
      <c r="K19" s="70"/>
      <c r="L19" s="70"/>
      <c r="M19" s="70"/>
      <c r="N19" s="70"/>
      <c r="O19" s="70"/>
    </row>
    <row r="20" spans="1:15" x14ac:dyDescent="0.25">
      <c r="A20" s="90"/>
      <c r="B20" s="94"/>
      <c r="C20" s="94"/>
      <c r="D20" s="94"/>
      <c r="E20" s="70"/>
      <c r="F20" s="70"/>
      <c r="G20" s="70"/>
      <c r="H20" s="70"/>
      <c r="I20" s="70"/>
      <c r="J20" s="70"/>
      <c r="K20" s="70"/>
      <c r="L20" s="70"/>
      <c r="M20" s="70"/>
      <c r="N20" s="70"/>
      <c r="O20" s="70"/>
    </row>
    <row r="21" spans="1:15" x14ac:dyDescent="0.25">
      <c r="A21" s="90"/>
      <c r="B21" s="94"/>
      <c r="C21" s="94"/>
      <c r="D21" s="94"/>
      <c r="E21" s="70"/>
      <c r="F21" s="70"/>
      <c r="G21" s="70"/>
      <c r="H21" s="70"/>
      <c r="I21" s="70"/>
      <c r="J21" s="70"/>
      <c r="K21" s="70"/>
      <c r="L21" s="70"/>
      <c r="M21" s="70"/>
      <c r="N21" s="70"/>
      <c r="O21" s="70"/>
    </row>
    <row r="22" spans="1:15" ht="20.25" x14ac:dyDescent="0.25">
      <c r="A22" s="90"/>
      <c r="B22" s="90"/>
      <c r="C22" s="92"/>
      <c r="D22" s="92"/>
      <c r="E22" s="70"/>
      <c r="F22" s="70"/>
      <c r="G22" s="70"/>
      <c r="H22" s="70"/>
      <c r="I22" s="70"/>
      <c r="J22" s="70"/>
      <c r="K22" s="70"/>
      <c r="L22" s="70"/>
      <c r="M22" s="70"/>
      <c r="N22" s="70"/>
      <c r="O22" s="70"/>
    </row>
    <row r="23" spans="1:15" ht="20.25" x14ac:dyDescent="0.25">
      <c r="A23" s="90"/>
      <c r="B23" s="90"/>
      <c r="C23" s="92"/>
      <c r="D23" s="92"/>
      <c r="E23" s="70"/>
      <c r="F23" s="70"/>
      <c r="G23" s="70"/>
      <c r="H23" s="70"/>
      <c r="I23" s="70"/>
      <c r="J23" s="70"/>
      <c r="K23" s="70"/>
      <c r="L23" s="70"/>
      <c r="M23" s="70"/>
      <c r="N23" s="70"/>
      <c r="O23" s="70"/>
    </row>
    <row r="24" spans="1:15" ht="20.25" x14ac:dyDescent="0.25">
      <c r="A24" s="90"/>
      <c r="B24" s="90"/>
      <c r="C24" s="92"/>
      <c r="D24" s="92"/>
      <c r="E24" s="70"/>
      <c r="F24" s="70"/>
      <c r="G24" s="70"/>
      <c r="H24" s="70"/>
      <c r="I24" s="70"/>
      <c r="J24" s="70"/>
      <c r="K24" s="70"/>
      <c r="L24" s="70"/>
      <c r="M24" s="70"/>
      <c r="N24" s="70"/>
      <c r="O24" s="70"/>
    </row>
    <row r="25" spans="1:15" ht="20.25" x14ac:dyDescent="0.25">
      <c r="A25" s="90"/>
      <c r="B25" s="90"/>
      <c r="C25" s="92"/>
      <c r="D25" s="92"/>
      <c r="E25" s="70"/>
      <c r="F25" s="70"/>
      <c r="G25" s="70"/>
      <c r="H25" s="70"/>
      <c r="I25" s="70"/>
      <c r="J25" s="70"/>
      <c r="K25" s="70"/>
      <c r="L25" s="70"/>
      <c r="M25" s="70"/>
      <c r="N25" s="70"/>
      <c r="O25" s="70"/>
    </row>
    <row r="26" spans="1:15" ht="20.25" x14ac:dyDescent="0.25">
      <c r="A26" s="90"/>
      <c r="B26" s="90"/>
      <c r="C26" s="92"/>
      <c r="D26" s="92"/>
      <c r="E26" s="70"/>
      <c r="F26" s="70"/>
      <c r="G26" s="70"/>
      <c r="H26" s="70"/>
      <c r="I26" s="70"/>
      <c r="J26" s="70"/>
      <c r="K26" s="70"/>
      <c r="L26" s="70"/>
      <c r="M26" s="70"/>
      <c r="N26" s="70"/>
      <c r="O26" s="70"/>
    </row>
    <row r="27" spans="1:15" ht="20.25" x14ac:dyDescent="0.25">
      <c r="A27" s="90"/>
      <c r="B27" s="90"/>
      <c r="C27" s="92"/>
      <c r="D27" s="92"/>
      <c r="E27" s="70"/>
      <c r="F27" s="70"/>
      <c r="G27" s="70"/>
      <c r="H27" s="70"/>
      <c r="I27" s="70"/>
      <c r="J27" s="70"/>
      <c r="K27" s="70"/>
      <c r="L27" s="70"/>
      <c r="M27" s="70"/>
      <c r="N27" s="70"/>
      <c r="O27" s="70"/>
    </row>
    <row r="28" spans="1:15" ht="20.25" x14ac:dyDescent="0.25">
      <c r="A28" s="90"/>
      <c r="B28" s="90"/>
      <c r="C28" s="92"/>
      <c r="D28" s="92"/>
      <c r="E28" s="70"/>
      <c r="F28" s="70"/>
      <c r="G28" s="70"/>
      <c r="H28" s="70"/>
      <c r="I28" s="70"/>
      <c r="J28" s="70"/>
      <c r="K28" s="70"/>
      <c r="L28" s="70"/>
      <c r="M28" s="70"/>
      <c r="N28" s="70"/>
      <c r="O28" s="70"/>
    </row>
    <row r="29" spans="1:15" ht="20.25" x14ac:dyDescent="0.25">
      <c r="A29" s="90"/>
      <c r="B29" s="90"/>
      <c r="C29" s="92"/>
      <c r="D29" s="92"/>
      <c r="E29" s="70"/>
      <c r="F29" s="70"/>
      <c r="G29" s="70"/>
      <c r="H29" s="70"/>
      <c r="I29" s="70"/>
      <c r="J29" s="70"/>
      <c r="K29" s="70"/>
      <c r="L29" s="70"/>
      <c r="M29" s="70"/>
      <c r="N29" s="70"/>
      <c r="O29" s="70"/>
    </row>
    <row r="30" spans="1:15" ht="20.25" x14ac:dyDescent="0.25">
      <c r="A30" s="90"/>
      <c r="B30" s="90"/>
      <c r="C30" s="92"/>
      <c r="D30" s="92"/>
      <c r="E30" s="70"/>
      <c r="F30" s="70"/>
      <c r="G30" s="70"/>
      <c r="H30" s="70"/>
      <c r="I30" s="70"/>
      <c r="J30" s="70"/>
      <c r="K30" s="70"/>
      <c r="L30" s="70"/>
      <c r="M30" s="70"/>
      <c r="N30" s="70"/>
      <c r="O30" s="70"/>
    </row>
    <row r="31" spans="1:15" ht="20.25" x14ac:dyDescent="0.25">
      <c r="A31" s="90"/>
      <c r="B31" s="90"/>
      <c r="C31" s="92"/>
      <c r="D31" s="92"/>
      <c r="E31" s="70"/>
      <c r="F31" s="70"/>
      <c r="G31" s="70"/>
      <c r="H31" s="70"/>
      <c r="I31" s="70"/>
      <c r="J31" s="70"/>
      <c r="K31" s="70"/>
      <c r="L31" s="70"/>
      <c r="M31" s="70"/>
      <c r="N31" s="70"/>
      <c r="O31" s="70"/>
    </row>
    <row r="32" spans="1:15" ht="20.25" x14ac:dyDescent="0.25">
      <c r="A32" s="90"/>
      <c r="B32" s="90"/>
      <c r="C32" s="92"/>
      <c r="D32" s="92"/>
      <c r="E32" s="70"/>
      <c r="F32" s="70"/>
      <c r="G32" s="70"/>
      <c r="H32" s="70"/>
      <c r="I32" s="70"/>
      <c r="J32" s="70"/>
      <c r="K32" s="70"/>
      <c r="L32" s="70"/>
      <c r="M32" s="70"/>
      <c r="N32" s="70"/>
      <c r="O32" s="70"/>
    </row>
    <row r="33" spans="1:15" ht="20.25" x14ac:dyDescent="0.25">
      <c r="A33" s="90"/>
      <c r="B33" s="90"/>
      <c r="C33" s="92"/>
      <c r="D33" s="92"/>
      <c r="E33" s="70"/>
      <c r="F33" s="70"/>
      <c r="G33" s="70"/>
      <c r="H33" s="70"/>
      <c r="I33" s="70"/>
      <c r="J33" s="70"/>
      <c r="K33" s="70"/>
      <c r="L33" s="70"/>
      <c r="M33" s="70"/>
      <c r="N33" s="70"/>
      <c r="O33" s="70"/>
    </row>
    <row r="34" spans="1:15" ht="20.25" x14ac:dyDescent="0.25">
      <c r="A34" s="90"/>
      <c r="B34" s="90"/>
      <c r="C34" s="92"/>
      <c r="D34" s="92"/>
      <c r="E34" s="70"/>
      <c r="F34" s="70"/>
      <c r="G34" s="70"/>
      <c r="H34" s="70"/>
      <c r="I34" s="70"/>
      <c r="J34" s="70"/>
      <c r="K34" s="70"/>
      <c r="L34" s="70"/>
      <c r="M34" s="70"/>
      <c r="N34" s="70"/>
      <c r="O34" s="70"/>
    </row>
    <row r="35" spans="1:15" ht="20.25" x14ac:dyDescent="0.25">
      <c r="A35" s="90"/>
      <c r="B35" s="90"/>
      <c r="C35" s="92"/>
      <c r="D35" s="92"/>
      <c r="E35" s="70"/>
      <c r="F35" s="70"/>
      <c r="G35" s="70"/>
      <c r="H35" s="70"/>
      <c r="I35" s="70"/>
      <c r="J35" s="70"/>
      <c r="K35" s="70"/>
      <c r="L35" s="70"/>
      <c r="M35" s="70"/>
      <c r="N35" s="70"/>
      <c r="O35" s="70"/>
    </row>
    <row r="36" spans="1:15" ht="20.25" x14ac:dyDescent="0.25">
      <c r="A36" s="90"/>
      <c r="B36" s="90"/>
      <c r="C36" s="92"/>
      <c r="D36" s="92"/>
      <c r="E36" s="70"/>
      <c r="F36" s="70"/>
      <c r="G36" s="70"/>
      <c r="H36" s="70"/>
      <c r="I36" s="70"/>
      <c r="J36" s="70"/>
      <c r="K36" s="70"/>
      <c r="L36" s="70"/>
      <c r="M36" s="70"/>
      <c r="N36" s="70"/>
      <c r="O36" s="70"/>
    </row>
    <row r="37" spans="1:15" ht="20.25" x14ac:dyDescent="0.25">
      <c r="A37" s="90"/>
      <c r="B37" s="90"/>
      <c r="C37" s="92"/>
      <c r="D37" s="92"/>
      <c r="E37" s="70"/>
      <c r="F37" s="70"/>
      <c r="G37" s="70"/>
      <c r="H37" s="70"/>
      <c r="I37" s="70"/>
      <c r="J37" s="70"/>
      <c r="K37" s="70"/>
      <c r="L37" s="70"/>
      <c r="M37" s="70"/>
      <c r="N37" s="70"/>
      <c r="O37" s="70"/>
    </row>
    <row r="38" spans="1:15" ht="20.25" x14ac:dyDescent="0.25">
      <c r="A38" s="90"/>
      <c r="B38" s="90"/>
      <c r="C38" s="92"/>
      <c r="D38" s="92"/>
      <c r="E38" s="70"/>
      <c r="F38" s="70"/>
      <c r="G38" s="70"/>
      <c r="H38" s="70"/>
      <c r="I38" s="70"/>
      <c r="J38" s="70"/>
      <c r="K38" s="70"/>
      <c r="L38" s="70"/>
      <c r="M38" s="70"/>
      <c r="N38" s="70"/>
      <c r="O38" s="70"/>
    </row>
    <row r="39" spans="1:15" ht="20.25" x14ac:dyDescent="0.25">
      <c r="A39" s="90"/>
      <c r="B39" s="90"/>
      <c r="C39" s="92"/>
      <c r="D39" s="92"/>
      <c r="E39" s="70"/>
      <c r="F39" s="70"/>
      <c r="G39" s="70"/>
      <c r="H39" s="70"/>
      <c r="I39" s="70"/>
      <c r="J39" s="70"/>
      <c r="K39" s="70"/>
      <c r="L39" s="70"/>
      <c r="M39" s="70"/>
      <c r="N39" s="70"/>
      <c r="O39" s="70"/>
    </row>
    <row r="40" spans="1:15" ht="20.25" x14ac:dyDescent="0.25">
      <c r="A40" s="90"/>
      <c r="B40" s="90"/>
      <c r="C40" s="92"/>
      <c r="D40" s="92"/>
      <c r="E40" s="70"/>
      <c r="F40" s="70"/>
      <c r="G40" s="70"/>
      <c r="H40" s="70"/>
      <c r="I40" s="70"/>
      <c r="J40" s="70"/>
      <c r="K40" s="70"/>
      <c r="L40" s="70"/>
      <c r="M40" s="70"/>
      <c r="N40" s="70"/>
      <c r="O40" s="70"/>
    </row>
    <row r="41" spans="1:15" ht="20.25" x14ac:dyDescent="0.25">
      <c r="A41" s="90"/>
      <c r="B41" s="90"/>
      <c r="C41" s="92"/>
      <c r="D41" s="92"/>
      <c r="E41" s="70"/>
      <c r="F41" s="70"/>
      <c r="G41" s="70"/>
      <c r="H41" s="70"/>
      <c r="I41" s="70"/>
      <c r="J41" s="70"/>
      <c r="K41" s="70"/>
      <c r="L41" s="70"/>
      <c r="M41" s="70"/>
      <c r="N41" s="70"/>
      <c r="O41" s="70"/>
    </row>
    <row r="42" spans="1:15" ht="20.25" x14ac:dyDescent="0.25">
      <c r="A42" s="90"/>
      <c r="B42" s="90"/>
      <c r="C42" s="92"/>
      <c r="D42" s="92"/>
      <c r="E42" s="70"/>
      <c r="F42" s="70"/>
      <c r="G42" s="70"/>
      <c r="H42" s="70"/>
      <c r="I42" s="70"/>
      <c r="J42" s="70"/>
      <c r="K42" s="70"/>
      <c r="L42" s="70"/>
      <c r="M42" s="70"/>
      <c r="N42" s="70"/>
      <c r="O42" s="70"/>
    </row>
    <row r="43" spans="1:15" ht="20.25" x14ac:dyDescent="0.25">
      <c r="A43" s="90"/>
      <c r="B43" s="90"/>
      <c r="C43" s="92"/>
      <c r="D43" s="92"/>
      <c r="E43" s="70"/>
      <c r="F43" s="70"/>
      <c r="G43" s="70"/>
      <c r="H43" s="70"/>
      <c r="I43" s="70"/>
      <c r="J43" s="70"/>
      <c r="K43" s="70"/>
      <c r="L43" s="70"/>
      <c r="M43" s="70"/>
      <c r="N43" s="70"/>
      <c r="O43" s="70"/>
    </row>
    <row r="44" spans="1:15" ht="20.25" x14ac:dyDescent="0.25">
      <c r="A44" s="90"/>
      <c r="B44" s="90"/>
      <c r="C44" s="92"/>
      <c r="D44" s="92"/>
      <c r="E44" s="70"/>
      <c r="F44" s="70"/>
      <c r="G44" s="70"/>
      <c r="H44" s="70"/>
      <c r="I44" s="70"/>
      <c r="J44" s="70"/>
      <c r="K44" s="70"/>
      <c r="L44" s="70"/>
      <c r="M44" s="70"/>
      <c r="N44" s="70"/>
      <c r="O44" s="70"/>
    </row>
    <row r="45" spans="1:15" ht="20.25" x14ac:dyDescent="0.25">
      <c r="A45" s="90"/>
      <c r="B45" s="90"/>
      <c r="C45" s="92"/>
      <c r="D45" s="92"/>
      <c r="E45" s="70"/>
      <c r="F45" s="70"/>
      <c r="G45" s="70"/>
      <c r="H45" s="70"/>
      <c r="I45" s="70"/>
      <c r="J45" s="70"/>
      <c r="K45" s="70"/>
      <c r="L45" s="70"/>
      <c r="M45" s="70"/>
      <c r="N45" s="70"/>
      <c r="O45" s="70"/>
    </row>
    <row r="46" spans="1:15" ht="20.25" x14ac:dyDescent="0.25">
      <c r="A46" s="90"/>
      <c r="B46" s="90"/>
      <c r="C46" s="92"/>
      <c r="D46" s="92"/>
      <c r="E46" s="70"/>
      <c r="F46" s="70"/>
      <c r="G46" s="70"/>
      <c r="H46" s="70"/>
      <c r="I46" s="70"/>
      <c r="J46" s="70"/>
      <c r="K46" s="70"/>
      <c r="L46" s="70"/>
      <c r="M46" s="70"/>
      <c r="N46" s="70"/>
      <c r="O46" s="70"/>
    </row>
    <row r="47" spans="1:15" ht="20.25" x14ac:dyDescent="0.25">
      <c r="A47" s="90"/>
      <c r="B47" s="90"/>
      <c r="C47" s="92"/>
      <c r="D47" s="92"/>
      <c r="E47" s="70"/>
      <c r="F47" s="70"/>
      <c r="G47" s="70"/>
      <c r="H47" s="70"/>
      <c r="I47" s="70"/>
      <c r="J47" s="70"/>
      <c r="K47" s="70"/>
      <c r="L47" s="70"/>
      <c r="M47" s="70"/>
      <c r="N47" s="70"/>
      <c r="O47" s="70"/>
    </row>
    <row r="48" spans="1:15" ht="20.25" x14ac:dyDescent="0.25">
      <c r="A48" s="90"/>
      <c r="B48" s="90"/>
      <c r="C48" s="92"/>
      <c r="D48" s="92"/>
      <c r="E48" s="70"/>
      <c r="F48" s="70"/>
      <c r="G48" s="70"/>
      <c r="H48" s="70"/>
      <c r="I48" s="70"/>
      <c r="J48" s="70"/>
      <c r="K48" s="70"/>
      <c r="L48" s="70"/>
      <c r="M48" s="70"/>
      <c r="N48" s="70"/>
      <c r="O48" s="70"/>
    </row>
    <row r="49" spans="1:15" ht="20.25" x14ac:dyDescent="0.25">
      <c r="A49" s="90"/>
      <c r="B49" s="90"/>
      <c r="C49" s="92"/>
      <c r="D49" s="92"/>
      <c r="E49" s="70"/>
      <c r="F49" s="70"/>
      <c r="G49" s="70"/>
      <c r="H49" s="70"/>
      <c r="I49" s="70"/>
      <c r="J49" s="70"/>
      <c r="K49" s="70"/>
      <c r="L49" s="70"/>
      <c r="M49" s="70"/>
      <c r="N49" s="70"/>
      <c r="O49" s="70"/>
    </row>
    <row r="50" spans="1:15" ht="20.25" x14ac:dyDescent="0.25">
      <c r="A50" s="90"/>
      <c r="B50" s="90"/>
      <c r="C50" s="92"/>
      <c r="D50" s="92"/>
      <c r="E50" s="70"/>
      <c r="F50" s="70"/>
      <c r="G50" s="70"/>
      <c r="H50" s="70"/>
      <c r="I50" s="70"/>
      <c r="J50" s="70"/>
      <c r="K50" s="70"/>
      <c r="L50" s="70"/>
      <c r="M50" s="70"/>
      <c r="N50" s="70"/>
      <c r="O50" s="70"/>
    </row>
    <row r="51" spans="1:15" ht="20.25" x14ac:dyDescent="0.25">
      <c r="A51" s="90"/>
      <c r="B51" s="90"/>
      <c r="C51" s="92"/>
      <c r="D51" s="92"/>
      <c r="E51" s="70"/>
      <c r="F51" s="70"/>
      <c r="G51" s="70"/>
      <c r="H51" s="70"/>
      <c r="I51" s="70"/>
      <c r="J51" s="70"/>
      <c r="K51" s="70"/>
      <c r="L51" s="70"/>
      <c r="M51" s="70"/>
      <c r="N51" s="70"/>
      <c r="O51" s="70"/>
    </row>
    <row r="52" spans="1:15" ht="20.25" x14ac:dyDescent="0.25">
      <c r="A52" s="90"/>
      <c r="B52" s="20"/>
      <c r="C52" s="26"/>
      <c r="D52" s="26"/>
    </row>
    <row r="53" spans="1:15" ht="20.25" x14ac:dyDescent="0.25">
      <c r="A53" s="90"/>
      <c r="B53" s="20"/>
      <c r="C53" s="26"/>
      <c r="D53" s="26"/>
    </row>
    <row r="54" spans="1:15" ht="20.25" x14ac:dyDescent="0.25">
      <c r="A54" s="90"/>
      <c r="B54" s="20"/>
      <c r="C54" s="26"/>
      <c r="D54" s="26"/>
    </row>
    <row r="55" spans="1:15" ht="20.25" x14ac:dyDescent="0.25">
      <c r="A55" s="90"/>
      <c r="B55" s="20"/>
      <c r="C55" s="26"/>
      <c r="D55" s="26"/>
    </row>
    <row r="56" spans="1:15" ht="20.25" x14ac:dyDescent="0.25">
      <c r="A56" s="90"/>
      <c r="B56" s="20"/>
      <c r="C56" s="26"/>
      <c r="D56" s="26"/>
    </row>
    <row r="57" spans="1:15" ht="20.25" x14ac:dyDescent="0.25">
      <c r="A57" s="90"/>
      <c r="B57" s="20"/>
      <c r="C57" s="26"/>
      <c r="D57" s="26"/>
    </row>
    <row r="58" spans="1:15" ht="20.25" x14ac:dyDescent="0.25">
      <c r="A58" s="90"/>
      <c r="B58" s="20"/>
      <c r="C58" s="26"/>
      <c r="D58" s="26"/>
    </row>
    <row r="59" spans="1:15" ht="20.25" x14ac:dyDescent="0.25">
      <c r="A59" s="90"/>
      <c r="B59" s="20"/>
      <c r="C59" s="26"/>
      <c r="D59" s="26"/>
    </row>
    <row r="60" spans="1:15" ht="20.25" x14ac:dyDescent="0.25">
      <c r="A60" s="90"/>
      <c r="B60" s="20"/>
      <c r="C60" s="26"/>
      <c r="D60" s="26"/>
    </row>
    <row r="61" spans="1:15" ht="20.25" x14ac:dyDescent="0.25">
      <c r="A61" s="90"/>
      <c r="B61" s="20"/>
      <c r="C61" s="26"/>
      <c r="D61" s="26"/>
    </row>
    <row r="62" spans="1:15" ht="20.25" x14ac:dyDescent="0.25">
      <c r="A62" s="90"/>
      <c r="B62" s="20"/>
      <c r="C62" s="26"/>
      <c r="D62" s="26"/>
    </row>
    <row r="63" spans="1:15" ht="20.25" x14ac:dyDescent="0.25">
      <c r="A63" s="90"/>
      <c r="B63" s="20"/>
      <c r="C63" s="26"/>
      <c r="D63" s="26"/>
    </row>
    <row r="64" spans="1:15" ht="20.25" x14ac:dyDescent="0.25">
      <c r="A64" s="90"/>
      <c r="B64" s="20"/>
      <c r="C64" s="26"/>
      <c r="D64" s="26"/>
    </row>
    <row r="65" spans="1:4" ht="20.25" x14ac:dyDescent="0.25">
      <c r="A65" s="90"/>
      <c r="B65" s="20"/>
      <c r="C65" s="26"/>
      <c r="D65" s="26"/>
    </row>
    <row r="66" spans="1:4" ht="20.25" x14ac:dyDescent="0.25">
      <c r="A66" s="90"/>
      <c r="B66" s="20"/>
      <c r="C66" s="26"/>
      <c r="D66" s="26"/>
    </row>
    <row r="67" spans="1:4" ht="20.25" x14ac:dyDescent="0.25">
      <c r="A67" s="90"/>
      <c r="B67" s="20"/>
      <c r="C67" s="26"/>
      <c r="D67" s="26"/>
    </row>
    <row r="68" spans="1:4" ht="20.25" x14ac:dyDescent="0.25">
      <c r="A68" s="90"/>
      <c r="B68" s="20"/>
      <c r="C68" s="26"/>
      <c r="D68" s="26"/>
    </row>
    <row r="69" spans="1:4" ht="20.25" x14ac:dyDescent="0.25">
      <c r="A69" s="90"/>
      <c r="B69" s="20"/>
      <c r="C69" s="26"/>
      <c r="D69" s="26"/>
    </row>
    <row r="70" spans="1:4" ht="20.25" x14ac:dyDescent="0.25">
      <c r="A70" s="90"/>
      <c r="B70" s="20"/>
      <c r="C70" s="26"/>
      <c r="D70" s="26"/>
    </row>
    <row r="71" spans="1:4" ht="20.25" x14ac:dyDescent="0.25">
      <c r="A71" s="90"/>
      <c r="B71" s="20"/>
      <c r="C71" s="26"/>
      <c r="D71" s="26"/>
    </row>
    <row r="72" spans="1:4" ht="20.25" x14ac:dyDescent="0.25">
      <c r="A72" s="90"/>
      <c r="B72" s="20"/>
      <c r="C72" s="26"/>
      <c r="D72" s="26"/>
    </row>
    <row r="73" spans="1:4" ht="20.25" x14ac:dyDescent="0.25">
      <c r="A73" s="90"/>
      <c r="B73" s="20"/>
      <c r="C73" s="26"/>
      <c r="D73" s="26"/>
    </row>
    <row r="74" spans="1:4" ht="20.25" x14ac:dyDescent="0.25">
      <c r="A74" s="90"/>
      <c r="B74" s="20"/>
      <c r="C74" s="26"/>
      <c r="D74" s="26"/>
    </row>
    <row r="75" spans="1:4" ht="20.25" x14ac:dyDescent="0.25">
      <c r="A75" s="90"/>
      <c r="B75" s="20"/>
      <c r="C75" s="26"/>
      <c r="D75" s="26"/>
    </row>
    <row r="76" spans="1:4" ht="20.25" x14ac:dyDescent="0.25">
      <c r="A76" s="90"/>
      <c r="B76" s="20"/>
      <c r="C76" s="26"/>
      <c r="D76" s="26"/>
    </row>
    <row r="77" spans="1:4" ht="20.25" x14ac:dyDescent="0.25">
      <c r="A77" s="90"/>
      <c r="B77" s="20"/>
      <c r="C77" s="26"/>
      <c r="D77" s="26"/>
    </row>
    <row r="78" spans="1:4" ht="20.25" x14ac:dyDescent="0.25">
      <c r="A78" s="90"/>
      <c r="B78" s="20"/>
      <c r="C78" s="26"/>
      <c r="D78" s="26"/>
    </row>
    <row r="79" spans="1:4" ht="20.25" x14ac:dyDescent="0.25">
      <c r="A79" s="90"/>
      <c r="B79" s="20"/>
      <c r="C79" s="26"/>
      <c r="D79" s="26"/>
    </row>
    <row r="80" spans="1:4" ht="20.25" x14ac:dyDescent="0.25">
      <c r="A80" s="90"/>
      <c r="B80" s="20"/>
      <c r="C80" s="26"/>
      <c r="D80" s="26"/>
    </row>
    <row r="81" spans="1:4" ht="20.25" x14ac:dyDescent="0.25">
      <c r="A81" s="90"/>
      <c r="B81" s="20"/>
      <c r="C81" s="26"/>
      <c r="D81" s="26"/>
    </row>
    <row r="82" spans="1:4" ht="20.25" x14ac:dyDescent="0.25">
      <c r="A82" s="90"/>
      <c r="B82" s="20"/>
      <c r="C82" s="26"/>
      <c r="D82" s="26"/>
    </row>
    <row r="83" spans="1:4" ht="20.25" x14ac:dyDescent="0.25">
      <c r="A83" s="90"/>
      <c r="B83" s="20"/>
      <c r="C83" s="26"/>
      <c r="D83" s="26"/>
    </row>
    <row r="84" spans="1:4" ht="20.25" x14ac:dyDescent="0.25">
      <c r="A84" s="90"/>
      <c r="B84" s="20"/>
      <c r="C84" s="26"/>
      <c r="D84" s="26"/>
    </row>
    <row r="85" spans="1:4" ht="20.25" x14ac:dyDescent="0.25">
      <c r="A85" s="90"/>
      <c r="B85" s="20"/>
      <c r="C85" s="26"/>
      <c r="D85" s="26"/>
    </row>
    <row r="86" spans="1:4" ht="20.25" x14ac:dyDescent="0.25">
      <c r="A86" s="90"/>
      <c r="B86" s="20"/>
      <c r="C86" s="26"/>
      <c r="D86" s="26"/>
    </row>
    <row r="87" spans="1:4" ht="20.25" x14ac:dyDescent="0.25">
      <c r="A87" s="90"/>
      <c r="B87" s="20"/>
      <c r="C87" s="26"/>
      <c r="D87" s="26"/>
    </row>
    <row r="88" spans="1:4" ht="20.25" x14ac:dyDescent="0.25">
      <c r="A88" s="90"/>
      <c r="B88" s="20"/>
      <c r="C88" s="26"/>
      <c r="D88" s="26"/>
    </row>
    <row r="89" spans="1:4" ht="20.25" x14ac:dyDescent="0.25">
      <c r="A89" s="90"/>
      <c r="B89" s="20"/>
      <c r="C89" s="26"/>
      <c r="D89" s="26"/>
    </row>
    <row r="90" spans="1:4" ht="20.25" x14ac:dyDescent="0.25">
      <c r="A90" s="90"/>
      <c r="B90" s="20"/>
      <c r="C90" s="26"/>
      <c r="D90" s="26"/>
    </row>
    <row r="91" spans="1:4" ht="20.25" x14ac:dyDescent="0.25">
      <c r="A91" s="90"/>
      <c r="B91" s="20"/>
      <c r="C91" s="26"/>
      <c r="D91" s="26"/>
    </row>
    <row r="92" spans="1:4" ht="20.25" x14ac:dyDescent="0.25">
      <c r="A92" s="90"/>
      <c r="B92" s="20"/>
      <c r="C92" s="26"/>
      <c r="D92" s="26"/>
    </row>
    <row r="93" spans="1:4" ht="20.25" x14ac:dyDescent="0.25">
      <c r="A93" s="90"/>
      <c r="B93" s="20"/>
      <c r="C93" s="26"/>
      <c r="D93" s="26"/>
    </row>
    <row r="94" spans="1:4" ht="20.25" x14ac:dyDescent="0.25">
      <c r="A94" s="90"/>
      <c r="B94" s="20"/>
      <c r="C94" s="26"/>
      <c r="D94" s="26"/>
    </row>
    <row r="95" spans="1:4" ht="20.25" x14ac:dyDescent="0.25">
      <c r="A95" s="90"/>
      <c r="B95" s="20"/>
      <c r="C95" s="26"/>
      <c r="D95" s="26"/>
    </row>
    <row r="96" spans="1:4" ht="20.25" x14ac:dyDescent="0.25">
      <c r="A96" s="90"/>
      <c r="B96" s="20"/>
      <c r="C96" s="26"/>
      <c r="D96" s="26"/>
    </row>
    <row r="97" spans="1:4" ht="20.25" x14ac:dyDescent="0.25">
      <c r="A97" s="90"/>
      <c r="B97" s="20"/>
      <c r="C97" s="26"/>
      <c r="D97" s="26"/>
    </row>
    <row r="98" spans="1:4" ht="20.25" x14ac:dyDescent="0.25">
      <c r="A98" s="90"/>
      <c r="B98" s="20"/>
      <c r="C98" s="26"/>
      <c r="D98" s="26"/>
    </row>
    <row r="99" spans="1:4" ht="20.25" x14ac:dyDescent="0.25">
      <c r="A99" s="90"/>
      <c r="B99" s="20"/>
      <c r="C99" s="26"/>
      <c r="D99" s="26"/>
    </row>
    <row r="100" spans="1:4" ht="20.25" x14ac:dyDescent="0.25">
      <c r="A100" s="90"/>
      <c r="B100" s="20"/>
      <c r="C100" s="26"/>
      <c r="D100" s="26"/>
    </row>
    <row r="101" spans="1:4" ht="20.25" x14ac:dyDescent="0.25">
      <c r="A101" s="90"/>
      <c r="B101" s="20"/>
      <c r="C101" s="26"/>
      <c r="D101" s="26"/>
    </row>
    <row r="102" spans="1:4" ht="20.25" x14ac:dyDescent="0.25">
      <c r="A102" s="90"/>
      <c r="B102" s="20"/>
      <c r="C102" s="26"/>
      <c r="D102" s="26"/>
    </row>
    <row r="103" spans="1:4" ht="20.25" x14ac:dyDescent="0.25">
      <c r="A103" s="90"/>
      <c r="B103" s="20"/>
      <c r="C103" s="26"/>
      <c r="D103" s="26"/>
    </row>
    <row r="104" spans="1:4" ht="20.25" x14ac:dyDescent="0.25">
      <c r="A104" s="90"/>
      <c r="B104" s="20"/>
      <c r="C104" s="26"/>
      <c r="D104" s="26"/>
    </row>
    <row r="105" spans="1:4" ht="20.25" x14ac:dyDescent="0.25">
      <c r="A105" s="90"/>
      <c r="B105" s="20"/>
      <c r="C105" s="26"/>
      <c r="D105" s="26"/>
    </row>
    <row r="106" spans="1:4" ht="20.25" x14ac:dyDescent="0.25">
      <c r="A106" s="90"/>
      <c r="B106" s="20"/>
      <c r="C106" s="26"/>
      <c r="D106" s="26"/>
    </row>
    <row r="107" spans="1:4" ht="20.25" x14ac:dyDescent="0.25">
      <c r="A107" s="90"/>
      <c r="B107" s="20"/>
      <c r="C107" s="26"/>
      <c r="D107" s="26"/>
    </row>
    <row r="108" spans="1:4" ht="20.25" x14ac:dyDescent="0.25">
      <c r="A108" s="90"/>
      <c r="B108" s="20"/>
      <c r="C108" s="26"/>
      <c r="D108" s="26"/>
    </row>
    <row r="109" spans="1:4" ht="20.25" x14ac:dyDescent="0.25">
      <c r="A109" s="90"/>
      <c r="B109" s="20"/>
      <c r="C109" s="26"/>
      <c r="D109" s="26"/>
    </row>
    <row r="110" spans="1:4" ht="20.25" x14ac:dyDescent="0.25">
      <c r="A110" s="90"/>
      <c r="B110" s="20"/>
      <c r="C110" s="26"/>
      <c r="D110" s="26"/>
    </row>
    <row r="111" spans="1:4" ht="20.25" x14ac:dyDescent="0.25">
      <c r="A111" s="90"/>
      <c r="B111" s="20"/>
      <c r="C111" s="26"/>
      <c r="D111" s="26"/>
    </row>
    <row r="112" spans="1:4" ht="20.25" x14ac:dyDescent="0.25">
      <c r="A112" s="90"/>
      <c r="B112" s="20"/>
      <c r="C112" s="26"/>
      <c r="D112" s="26"/>
    </row>
    <row r="113" spans="1:4" ht="20.25" x14ac:dyDescent="0.25">
      <c r="A113" s="90"/>
      <c r="B113" s="20"/>
      <c r="C113" s="26"/>
      <c r="D113" s="26"/>
    </row>
    <row r="114" spans="1:4" ht="20.25" x14ac:dyDescent="0.25">
      <c r="A114" s="90"/>
      <c r="B114" s="20"/>
      <c r="C114" s="26"/>
      <c r="D114" s="26"/>
    </row>
    <row r="115" spans="1:4" ht="20.25" x14ac:dyDescent="0.25">
      <c r="A115" s="90"/>
      <c r="B115" s="20"/>
      <c r="C115" s="26"/>
      <c r="D115" s="26"/>
    </row>
    <row r="116" spans="1:4" ht="20.25" x14ac:dyDescent="0.25">
      <c r="A116" s="90"/>
      <c r="B116" s="20"/>
      <c r="C116" s="26"/>
      <c r="D116" s="26"/>
    </row>
    <row r="117" spans="1:4" ht="20.25" x14ac:dyDescent="0.25">
      <c r="A117" s="90"/>
      <c r="B117" s="20"/>
      <c r="C117" s="26"/>
      <c r="D117" s="26"/>
    </row>
    <row r="118" spans="1:4" ht="20.25" x14ac:dyDescent="0.25">
      <c r="A118" s="90"/>
      <c r="B118" s="20"/>
      <c r="C118" s="26"/>
      <c r="D118" s="26"/>
    </row>
    <row r="119" spans="1:4" ht="20.25" x14ac:dyDescent="0.25">
      <c r="A119" s="90"/>
      <c r="B119" s="20"/>
      <c r="C119" s="26"/>
      <c r="D119" s="26"/>
    </row>
    <row r="120" spans="1:4" ht="20.25" x14ac:dyDescent="0.25">
      <c r="A120" s="90"/>
      <c r="B120" s="20"/>
      <c r="C120" s="26"/>
      <c r="D120" s="26"/>
    </row>
    <row r="121" spans="1:4" ht="20.25" x14ac:dyDescent="0.25">
      <c r="A121" s="90"/>
      <c r="B121" s="20"/>
      <c r="C121" s="26"/>
      <c r="D121" s="26"/>
    </row>
    <row r="122" spans="1:4" ht="20.25" x14ac:dyDescent="0.25">
      <c r="A122" s="90"/>
      <c r="B122" s="20"/>
      <c r="C122" s="26"/>
      <c r="D122" s="26"/>
    </row>
    <row r="123" spans="1:4" ht="20.25" x14ac:dyDescent="0.25">
      <c r="A123" s="90"/>
      <c r="B123" s="20"/>
      <c r="C123" s="26"/>
      <c r="D123" s="26"/>
    </row>
    <row r="124" spans="1:4" ht="20.25" x14ac:dyDescent="0.25">
      <c r="A124" s="90"/>
      <c r="B124" s="20"/>
      <c r="C124" s="26"/>
      <c r="D124" s="26"/>
    </row>
    <row r="125" spans="1:4" ht="20.25" x14ac:dyDescent="0.25">
      <c r="A125" s="90"/>
      <c r="B125" s="20"/>
      <c r="C125" s="26"/>
      <c r="D125" s="26"/>
    </row>
    <row r="126" spans="1:4" ht="20.25" x14ac:dyDescent="0.25">
      <c r="A126" s="90"/>
      <c r="B126" s="20"/>
      <c r="C126" s="26"/>
      <c r="D126" s="26"/>
    </row>
    <row r="127" spans="1:4" ht="20.25" x14ac:dyDescent="0.25">
      <c r="A127" s="90"/>
      <c r="B127" s="20"/>
      <c r="C127" s="26"/>
      <c r="D127" s="26"/>
    </row>
    <row r="128" spans="1:4" ht="20.25" x14ac:dyDescent="0.25">
      <c r="A128" s="90"/>
      <c r="B128" s="20"/>
      <c r="C128" s="26"/>
      <c r="D128" s="26"/>
    </row>
    <row r="129" spans="1:4" ht="20.25" x14ac:dyDescent="0.25">
      <c r="A129" s="90"/>
      <c r="B129" s="20"/>
      <c r="C129" s="26"/>
      <c r="D129" s="26"/>
    </row>
    <row r="130" spans="1:4" ht="20.25" x14ac:dyDescent="0.25">
      <c r="A130" s="90"/>
      <c r="B130" s="20"/>
      <c r="C130" s="26"/>
      <c r="D130" s="26"/>
    </row>
    <row r="131" spans="1:4" ht="20.25" x14ac:dyDescent="0.25">
      <c r="A131" s="90"/>
      <c r="B131" s="20"/>
      <c r="C131" s="26"/>
      <c r="D131" s="26"/>
    </row>
    <row r="132" spans="1:4" ht="20.25" x14ac:dyDescent="0.25">
      <c r="A132" s="90"/>
      <c r="B132" s="20"/>
      <c r="C132" s="26"/>
      <c r="D132" s="26"/>
    </row>
    <row r="133" spans="1:4" ht="20.25" x14ac:dyDescent="0.25">
      <c r="A133" s="90"/>
      <c r="B133" s="20"/>
      <c r="C133" s="26"/>
      <c r="D133" s="26"/>
    </row>
    <row r="134" spans="1:4" ht="20.25" x14ac:dyDescent="0.25">
      <c r="A134" s="90"/>
      <c r="B134" s="20"/>
      <c r="C134" s="26"/>
      <c r="D134" s="26"/>
    </row>
    <row r="135" spans="1:4" ht="20.25" x14ac:dyDescent="0.25">
      <c r="A135" s="90"/>
      <c r="B135" s="20"/>
      <c r="C135" s="26"/>
      <c r="D135" s="26"/>
    </row>
    <row r="136" spans="1:4" ht="20.25" x14ac:dyDescent="0.25">
      <c r="A136" s="90"/>
      <c r="B136" s="20"/>
      <c r="C136" s="26"/>
      <c r="D136" s="26"/>
    </row>
    <row r="137" spans="1:4" ht="20.25" x14ac:dyDescent="0.25">
      <c r="A137" s="90"/>
      <c r="B137" s="20"/>
      <c r="C137" s="26"/>
      <c r="D137" s="26"/>
    </row>
    <row r="138" spans="1:4" ht="20.25" x14ac:dyDescent="0.25">
      <c r="A138" s="90"/>
      <c r="B138" s="20"/>
      <c r="C138" s="26"/>
      <c r="D138" s="26"/>
    </row>
    <row r="139" spans="1:4" ht="20.25" x14ac:dyDescent="0.25">
      <c r="A139" s="90"/>
      <c r="B139" s="20"/>
      <c r="C139" s="26"/>
      <c r="D139" s="26"/>
    </row>
    <row r="140" spans="1:4" ht="20.25" x14ac:dyDescent="0.25">
      <c r="A140" s="90"/>
      <c r="B140" s="20"/>
      <c r="C140" s="26"/>
      <c r="D140" s="26"/>
    </row>
    <row r="141" spans="1:4" ht="20.25" x14ac:dyDescent="0.25">
      <c r="A141" s="90"/>
      <c r="B141" s="20"/>
      <c r="C141" s="26"/>
      <c r="D141" s="26"/>
    </row>
    <row r="142" spans="1:4" ht="20.25" x14ac:dyDescent="0.25">
      <c r="A142" s="90"/>
      <c r="B142" s="20"/>
      <c r="C142" s="26"/>
      <c r="D142" s="26"/>
    </row>
    <row r="143" spans="1:4" ht="20.25" x14ac:dyDescent="0.25">
      <c r="A143" s="90"/>
      <c r="B143" s="20"/>
      <c r="C143" s="26"/>
      <c r="D143" s="26"/>
    </row>
    <row r="144" spans="1:4" ht="20.25" x14ac:dyDescent="0.25">
      <c r="A144" s="90"/>
      <c r="B144" s="20"/>
      <c r="C144" s="26"/>
      <c r="D144" s="26"/>
    </row>
    <row r="145" spans="1:4" ht="20.25" x14ac:dyDescent="0.25">
      <c r="A145" s="90"/>
      <c r="B145" s="20"/>
      <c r="C145" s="26"/>
      <c r="D145" s="26"/>
    </row>
    <row r="146" spans="1:4" ht="20.25" x14ac:dyDescent="0.25">
      <c r="A146" s="90"/>
      <c r="B146" s="20"/>
      <c r="C146" s="26"/>
      <c r="D146" s="26"/>
    </row>
    <row r="147" spans="1:4" ht="20.25" x14ac:dyDescent="0.25">
      <c r="A147" s="90"/>
      <c r="B147" s="20"/>
      <c r="C147" s="26"/>
      <c r="D147" s="26"/>
    </row>
    <row r="148" spans="1:4" ht="20.25" x14ac:dyDescent="0.25">
      <c r="A148" s="90"/>
      <c r="B148" s="20"/>
      <c r="C148" s="26"/>
      <c r="D148" s="26"/>
    </row>
    <row r="149" spans="1:4" ht="20.25" x14ac:dyDescent="0.25">
      <c r="A149" s="90"/>
      <c r="B149" s="20"/>
      <c r="C149" s="26"/>
      <c r="D149" s="26"/>
    </row>
    <row r="150" spans="1:4" ht="20.25" x14ac:dyDescent="0.25">
      <c r="A150" s="90"/>
      <c r="B150" s="20"/>
      <c r="C150" s="26"/>
      <c r="D150" s="26"/>
    </row>
    <row r="151" spans="1:4" ht="20.25" x14ac:dyDescent="0.25">
      <c r="A151" s="90"/>
      <c r="B151" s="20"/>
      <c r="C151" s="26"/>
      <c r="D151" s="26"/>
    </row>
    <row r="152" spans="1:4" ht="20.25" x14ac:dyDescent="0.25">
      <c r="A152" s="90"/>
      <c r="B152" s="20"/>
      <c r="C152" s="26"/>
      <c r="D152" s="26"/>
    </row>
    <row r="153" spans="1:4" ht="20.25" x14ac:dyDescent="0.25">
      <c r="A153" s="90"/>
      <c r="B153" s="20"/>
      <c r="C153" s="26"/>
      <c r="D153" s="26"/>
    </row>
    <row r="154" spans="1:4" ht="20.25" x14ac:dyDescent="0.25">
      <c r="A154" s="90"/>
      <c r="B154" s="20"/>
      <c r="C154" s="26"/>
      <c r="D154" s="26"/>
    </row>
    <row r="155" spans="1:4" ht="20.25" x14ac:dyDescent="0.25">
      <c r="A155" s="90"/>
      <c r="B155" s="20"/>
      <c r="C155" s="26"/>
      <c r="D155" s="26"/>
    </row>
    <row r="156" spans="1:4" ht="20.25" x14ac:dyDescent="0.25">
      <c r="A156" s="90"/>
      <c r="B156" s="20"/>
      <c r="C156" s="26"/>
      <c r="D156" s="26"/>
    </row>
    <row r="157" spans="1:4" ht="20.25" x14ac:dyDescent="0.25">
      <c r="A157" s="90"/>
      <c r="B157" s="20"/>
      <c r="C157" s="26"/>
      <c r="D157" s="26"/>
    </row>
    <row r="158" spans="1:4" ht="20.25" x14ac:dyDescent="0.25">
      <c r="A158" s="90"/>
      <c r="B158" s="20"/>
      <c r="C158" s="26"/>
      <c r="D158" s="26"/>
    </row>
    <row r="159" spans="1:4" ht="20.25" x14ac:dyDescent="0.25">
      <c r="A159" s="90"/>
      <c r="B159" s="20"/>
      <c r="C159" s="26"/>
      <c r="D159" s="26"/>
    </row>
    <row r="160" spans="1:4" ht="20.25" x14ac:dyDescent="0.25">
      <c r="A160" s="90"/>
      <c r="B160" s="20"/>
      <c r="C160" s="26"/>
      <c r="D160" s="26"/>
    </row>
    <row r="161" spans="1:4" ht="20.25" x14ac:dyDescent="0.25">
      <c r="A161" s="90"/>
      <c r="B161" s="20"/>
      <c r="C161" s="26"/>
      <c r="D161" s="26"/>
    </row>
    <row r="162" spans="1:4" ht="20.25" x14ac:dyDescent="0.25">
      <c r="A162" s="90"/>
      <c r="B162" s="20"/>
      <c r="C162" s="26"/>
      <c r="D162" s="26"/>
    </row>
    <row r="163" spans="1:4" ht="20.25" x14ac:dyDescent="0.25">
      <c r="A163" s="90"/>
      <c r="B163" s="20"/>
      <c r="C163" s="26"/>
      <c r="D163" s="26"/>
    </row>
    <row r="164" spans="1:4" ht="20.25" x14ac:dyDescent="0.25">
      <c r="A164" s="90"/>
      <c r="B164" s="20"/>
      <c r="C164" s="26"/>
      <c r="D164" s="26"/>
    </row>
    <row r="165" spans="1:4" ht="20.25" x14ac:dyDescent="0.25">
      <c r="A165" s="90"/>
      <c r="B165" s="20"/>
      <c r="C165" s="26"/>
      <c r="D165" s="26"/>
    </row>
    <row r="166" spans="1:4" ht="20.25" x14ac:dyDescent="0.25">
      <c r="A166" s="90"/>
      <c r="B166" s="20"/>
      <c r="C166" s="26"/>
      <c r="D166" s="26"/>
    </row>
    <row r="167" spans="1:4" ht="20.25" x14ac:dyDescent="0.25">
      <c r="A167" s="90"/>
      <c r="B167" s="20"/>
      <c r="C167" s="26"/>
      <c r="D167" s="26"/>
    </row>
    <row r="168" spans="1:4" ht="20.25" x14ac:dyDescent="0.25">
      <c r="A168" s="90"/>
      <c r="B168" s="20"/>
      <c r="C168" s="26"/>
      <c r="D168" s="26"/>
    </row>
    <row r="169" spans="1:4" ht="20.25" x14ac:dyDescent="0.25">
      <c r="A169" s="90"/>
      <c r="B169" s="20"/>
      <c r="C169" s="26"/>
      <c r="D169" s="26"/>
    </row>
    <row r="170" spans="1:4" ht="20.25" x14ac:dyDescent="0.25">
      <c r="A170" s="90"/>
      <c r="B170" s="20"/>
      <c r="C170" s="26"/>
      <c r="D170" s="26"/>
    </row>
    <row r="171" spans="1:4" ht="20.25" x14ac:dyDescent="0.25">
      <c r="A171" s="90"/>
      <c r="B171" s="20"/>
      <c r="C171" s="26"/>
      <c r="D171" s="26"/>
    </row>
    <row r="172" spans="1:4" ht="20.25" x14ac:dyDescent="0.25">
      <c r="A172" s="90"/>
      <c r="B172" s="20"/>
      <c r="C172" s="26"/>
      <c r="D172" s="26"/>
    </row>
    <row r="173" spans="1:4" ht="20.25" x14ac:dyDescent="0.25">
      <c r="A173" s="90"/>
      <c r="B173" s="20"/>
      <c r="C173" s="26"/>
      <c r="D173" s="26"/>
    </row>
    <row r="174" spans="1:4" ht="20.25" x14ac:dyDescent="0.25">
      <c r="A174" s="90"/>
      <c r="B174" s="20"/>
      <c r="C174" s="26"/>
      <c r="D174" s="26"/>
    </row>
    <row r="175" spans="1:4" ht="20.25" x14ac:dyDescent="0.25">
      <c r="A175" s="90"/>
      <c r="B175" s="20"/>
      <c r="C175" s="26"/>
      <c r="D175" s="26"/>
    </row>
    <row r="176" spans="1:4" ht="20.25" x14ac:dyDescent="0.25">
      <c r="A176" s="90"/>
      <c r="B176" s="20"/>
      <c r="C176" s="26"/>
      <c r="D176" s="26"/>
    </row>
    <row r="177" spans="1:4" ht="20.25" x14ac:dyDescent="0.25">
      <c r="A177" s="90"/>
      <c r="B177" s="20"/>
      <c r="C177" s="26"/>
      <c r="D177" s="26"/>
    </row>
    <row r="178" spans="1:4" ht="20.25" x14ac:dyDescent="0.25">
      <c r="A178" s="90"/>
      <c r="B178" s="20"/>
      <c r="C178" s="26"/>
      <c r="D178" s="26"/>
    </row>
    <row r="179" spans="1:4" ht="20.25" x14ac:dyDescent="0.25">
      <c r="A179" s="90"/>
      <c r="B179" s="20"/>
      <c r="C179" s="26"/>
      <c r="D179" s="26"/>
    </row>
    <row r="180" spans="1:4" ht="20.25" x14ac:dyDescent="0.25">
      <c r="A180" s="90"/>
      <c r="B180" s="20"/>
      <c r="C180" s="26"/>
      <c r="D180" s="26"/>
    </row>
    <row r="181" spans="1:4" ht="20.25" x14ac:dyDescent="0.25">
      <c r="A181" s="90"/>
      <c r="B181" s="20"/>
      <c r="C181" s="26"/>
      <c r="D181" s="26"/>
    </row>
    <row r="182" spans="1:4" ht="20.25" x14ac:dyDescent="0.25">
      <c r="A182" s="90"/>
      <c r="B182" s="20"/>
      <c r="C182" s="26"/>
      <c r="D182" s="26"/>
    </row>
    <row r="183" spans="1:4" ht="20.25" x14ac:dyDescent="0.25">
      <c r="A183" s="90"/>
      <c r="B183" s="20"/>
      <c r="C183" s="26"/>
      <c r="D183" s="26"/>
    </row>
    <row r="184" spans="1:4" ht="20.25" x14ac:dyDescent="0.25">
      <c r="A184" s="90"/>
      <c r="B184" s="20"/>
      <c r="C184" s="26"/>
      <c r="D184" s="26"/>
    </row>
    <row r="185" spans="1:4" ht="20.25" x14ac:dyDescent="0.25">
      <c r="A185" s="90"/>
      <c r="B185" s="20"/>
      <c r="C185" s="26"/>
      <c r="D185" s="26"/>
    </row>
    <row r="186" spans="1:4" ht="20.25" x14ac:dyDescent="0.25">
      <c r="A186" s="90"/>
      <c r="B186" s="20"/>
      <c r="C186" s="26"/>
      <c r="D186" s="26"/>
    </row>
    <row r="187" spans="1:4" ht="20.25" x14ac:dyDescent="0.25">
      <c r="A187" s="90"/>
      <c r="B187" s="20"/>
      <c r="C187" s="26"/>
      <c r="D187" s="26"/>
    </row>
    <row r="188" spans="1:4" ht="20.25" x14ac:dyDescent="0.25">
      <c r="A188" s="90"/>
      <c r="B188" s="20"/>
      <c r="C188" s="26"/>
      <c r="D188" s="26"/>
    </row>
    <row r="189" spans="1:4" ht="20.25" x14ac:dyDescent="0.25">
      <c r="A189" s="90"/>
      <c r="B189" s="20"/>
      <c r="C189" s="26"/>
      <c r="D189" s="26"/>
    </row>
    <row r="190" spans="1:4" ht="20.25" x14ac:dyDescent="0.25">
      <c r="A190" s="90"/>
      <c r="B190" s="20"/>
      <c r="C190" s="26"/>
      <c r="D190" s="26"/>
    </row>
    <row r="191" spans="1:4" ht="20.25" x14ac:dyDescent="0.25">
      <c r="A191" s="90"/>
      <c r="B191" s="20"/>
      <c r="C191" s="26"/>
      <c r="D191" s="26"/>
    </row>
    <row r="192" spans="1:4" ht="20.25" x14ac:dyDescent="0.25">
      <c r="A192" s="90"/>
      <c r="B192" s="20"/>
      <c r="C192" s="26"/>
      <c r="D192" s="26"/>
    </row>
    <row r="193" spans="1:4" ht="20.25" x14ac:dyDescent="0.25">
      <c r="A193" s="90"/>
      <c r="B193" s="20"/>
      <c r="C193" s="26"/>
      <c r="D193" s="26"/>
    </row>
    <row r="194" spans="1:4" ht="20.25" x14ac:dyDescent="0.25">
      <c r="A194" s="90"/>
      <c r="B194" s="20"/>
      <c r="C194" s="26"/>
      <c r="D194" s="26"/>
    </row>
    <row r="195" spans="1:4" ht="20.25" x14ac:dyDescent="0.25">
      <c r="A195" s="90"/>
      <c r="B195" s="20"/>
      <c r="C195" s="26"/>
      <c r="D195" s="26"/>
    </row>
    <row r="196" spans="1:4" ht="20.25" x14ac:dyDescent="0.25">
      <c r="A196" s="90"/>
      <c r="B196" s="20"/>
      <c r="C196" s="26"/>
      <c r="D196" s="26"/>
    </row>
    <row r="197" spans="1:4" ht="20.25" x14ac:dyDescent="0.25">
      <c r="A197" s="90"/>
      <c r="B197" s="20"/>
      <c r="C197" s="26"/>
      <c r="D197" s="26"/>
    </row>
    <row r="198" spans="1:4" ht="20.25" x14ac:dyDescent="0.25">
      <c r="A198" s="90"/>
      <c r="B198" s="20"/>
      <c r="C198" s="26"/>
      <c r="D198" s="26"/>
    </row>
    <row r="199" spans="1:4" ht="20.25" x14ac:dyDescent="0.25">
      <c r="A199" s="90"/>
      <c r="B199" s="20"/>
      <c r="C199" s="26"/>
      <c r="D199" s="26"/>
    </row>
    <row r="200" spans="1:4" ht="20.25" x14ac:dyDescent="0.25">
      <c r="A200" s="90"/>
      <c r="B200" s="20"/>
      <c r="C200" s="26"/>
      <c r="D200" s="26"/>
    </row>
    <row r="201" spans="1:4" ht="20.25" x14ac:dyDescent="0.25">
      <c r="A201" s="90"/>
      <c r="B201" s="20"/>
      <c r="C201" s="26"/>
      <c r="D201" s="26"/>
    </row>
    <row r="202" spans="1:4" ht="20.25" x14ac:dyDescent="0.25">
      <c r="A202" s="90"/>
      <c r="B202" s="20"/>
      <c r="C202" s="26"/>
      <c r="D202" s="26"/>
    </row>
    <row r="203" spans="1:4" ht="20.25" x14ac:dyDescent="0.25">
      <c r="A203" s="90"/>
      <c r="B203" s="20"/>
      <c r="C203" s="26"/>
      <c r="D203" s="26"/>
    </row>
    <row r="204" spans="1:4" ht="20.25" x14ac:dyDescent="0.25">
      <c r="A204" s="90"/>
      <c r="B204" s="20"/>
      <c r="C204" s="26"/>
      <c r="D204" s="26"/>
    </row>
    <row r="205" spans="1:4" ht="20.25" x14ac:dyDescent="0.25">
      <c r="A205" s="90"/>
      <c r="B205" s="20"/>
      <c r="C205" s="26"/>
      <c r="D205" s="26"/>
    </row>
    <row r="206" spans="1:4" ht="20.25" x14ac:dyDescent="0.25">
      <c r="A206" s="90"/>
      <c r="B206" s="20"/>
      <c r="C206" s="26"/>
      <c r="D206" s="26"/>
    </row>
    <row r="207" spans="1:4" ht="20.25" x14ac:dyDescent="0.25">
      <c r="A207" s="90"/>
      <c r="B207" s="20"/>
      <c r="C207" s="26"/>
      <c r="D207" s="26"/>
    </row>
    <row r="208" spans="1:4" x14ac:dyDescent="0.25">
      <c r="A208" s="70"/>
      <c r="B208" s="20"/>
      <c r="C208" s="20"/>
      <c r="D208" s="20"/>
    </row>
    <row r="209" spans="1:8" ht="20.25" x14ac:dyDescent="0.25">
      <c r="A209" s="70"/>
      <c r="B209" s="22" t="s">
        <v>87</v>
      </c>
      <c r="C209" s="22" t="s">
        <v>142</v>
      </c>
      <c r="D209" s="25" t="s">
        <v>87</v>
      </c>
      <c r="E209" s="25" t="s">
        <v>142</v>
      </c>
    </row>
    <row r="210" spans="1:8" ht="21" x14ac:dyDescent="0.35">
      <c r="A210" s="70"/>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0"/>
      <c r="B211" s="23" t="s">
        <v>89</v>
      </c>
      <c r="C211" s="23" t="s">
        <v>92</v>
      </c>
      <c r="E211" t="s">
        <v>57</v>
      </c>
      <c r="F211" t="str">
        <f t="shared" ref="F211:F221" si="0">IF(NOT(ISBLANK(D211)),D211,IF(NOT(ISBLANK(E211)),"     "&amp;E211,FALSE))</f>
        <v xml:space="preserve">     Afectación menor a 10 SMLMV .</v>
      </c>
    </row>
    <row r="212" spans="1:8" ht="21" x14ac:dyDescent="0.35">
      <c r="A212" s="70"/>
      <c r="B212" s="23" t="s">
        <v>89</v>
      </c>
      <c r="C212" s="23" t="s">
        <v>93</v>
      </c>
      <c r="E212" t="s">
        <v>92</v>
      </c>
      <c r="F212" t="str">
        <f t="shared" si="0"/>
        <v xml:space="preserve">     Entre 10 y 50 SMLMV </v>
      </c>
    </row>
    <row r="213" spans="1:8" ht="21" x14ac:dyDescent="0.35">
      <c r="A213" s="70"/>
      <c r="B213" s="23" t="s">
        <v>89</v>
      </c>
      <c r="C213" s="23" t="s">
        <v>94</v>
      </c>
      <c r="E213" t="s">
        <v>93</v>
      </c>
      <c r="F213" t="str">
        <f t="shared" si="0"/>
        <v xml:space="preserve">     Entre 50 y 100 SMLMV </v>
      </c>
    </row>
    <row r="214" spans="1:8" ht="21" x14ac:dyDescent="0.35">
      <c r="A214" s="70"/>
      <c r="B214" s="23" t="s">
        <v>89</v>
      </c>
      <c r="C214" s="23" t="s">
        <v>95</v>
      </c>
      <c r="E214" t="s">
        <v>94</v>
      </c>
      <c r="F214" t="str">
        <f t="shared" si="0"/>
        <v xml:space="preserve">     Entre 100 y 500 SMLMV </v>
      </c>
    </row>
    <row r="215" spans="1:8" ht="21" x14ac:dyDescent="0.35">
      <c r="A215" s="70"/>
      <c r="B215" s="23" t="s">
        <v>56</v>
      </c>
      <c r="C215" s="23" t="s">
        <v>96</v>
      </c>
      <c r="E215" t="s">
        <v>95</v>
      </c>
      <c r="F215" t="str">
        <f t="shared" si="0"/>
        <v xml:space="preserve">     Mayor a 500 SMLMV </v>
      </c>
    </row>
    <row r="216" spans="1:8" ht="21" x14ac:dyDescent="0.35">
      <c r="A216" s="70"/>
      <c r="B216" s="23" t="s">
        <v>56</v>
      </c>
      <c r="C216" s="23" t="s">
        <v>97</v>
      </c>
      <c r="D216" t="s">
        <v>56</v>
      </c>
      <c r="F216" t="str">
        <f t="shared" si="0"/>
        <v>Pérdida Reputacional</v>
      </c>
    </row>
    <row r="217" spans="1:8" ht="21" x14ac:dyDescent="0.35">
      <c r="A217" s="70"/>
      <c r="B217" s="23" t="s">
        <v>56</v>
      </c>
      <c r="C217" s="23" t="s">
        <v>99</v>
      </c>
      <c r="E217" t="s">
        <v>96</v>
      </c>
      <c r="F217" t="str">
        <f t="shared" si="0"/>
        <v xml:space="preserve">     El riesgo afecta la imagen de alguna área de la organización</v>
      </c>
    </row>
    <row r="218" spans="1:8" ht="21" x14ac:dyDescent="0.35">
      <c r="A218" s="70"/>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0"/>
      <c r="B219" s="23" t="s">
        <v>56</v>
      </c>
      <c r="C219" s="23" t="s">
        <v>117</v>
      </c>
      <c r="E219" t="s">
        <v>99</v>
      </c>
      <c r="F219" t="str">
        <f t="shared" si="0"/>
        <v xml:space="preserve">     El riesgo afecta la imagen de la entidad con algunos usuarios de relevancia frente al logro de los objetivos</v>
      </c>
    </row>
    <row r="220" spans="1:8" x14ac:dyDescent="0.25">
      <c r="A220" s="70"/>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0"/>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0"/>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75"/>
    <col min="3" max="3" width="17" style="75" customWidth="1"/>
    <col min="4" max="4" width="14.28515625" style="75"/>
    <col min="5" max="5" width="46" style="75" customWidth="1"/>
    <col min="6" max="16384" width="14.28515625" style="75"/>
  </cols>
  <sheetData>
    <row r="1" spans="2:6" ht="24" customHeight="1" thickBot="1" x14ac:dyDescent="0.25">
      <c r="B1" s="410" t="s">
        <v>77</v>
      </c>
      <c r="C1" s="411"/>
      <c r="D1" s="411"/>
      <c r="E1" s="411"/>
      <c r="F1" s="412"/>
    </row>
    <row r="2" spans="2:6" ht="16.5" thickBot="1" x14ac:dyDescent="0.3">
      <c r="B2" s="76"/>
      <c r="C2" s="76"/>
      <c r="D2" s="76"/>
      <c r="E2" s="76"/>
      <c r="F2" s="76"/>
    </row>
    <row r="3" spans="2:6" ht="16.5" thickBot="1" x14ac:dyDescent="0.25">
      <c r="B3" s="414" t="s">
        <v>63</v>
      </c>
      <c r="C3" s="415"/>
      <c r="D3" s="415"/>
      <c r="E3" s="88" t="s">
        <v>64</v>
      </c>
      <c r="F3" s="89" t="s">
        <v>65</v>
      </c>
    </row>
    <row r="4" spans="2:6" ht="31.5" x14ac:dyDescent="0.2">
      <c r="B4" s="416" t="s">
        <v>66</v>
      </c>
      <c r="C4" s="418" t="s">
        <v>13</v>
      </c>
      <c r="D4" s="77" t="s">
        <v>14</v>
      </c>
      <c r="E4" s="78" t="s">
        <v>67</v>
      </c>
      <c r="F4" s="79">
        <v>0.25</v>
      </c>
    </row>
    <row r="5" spans="2:6" ht="47.25" x14ac:dyDescent="0.2">
      <c r="B5" s="417"/>
      <c r="C5" s="419"/>
      <c r="D5" s="80" t="s">
        <v>15</v>
      </c>
      <c r="E5" s="81" t="s">
        <v>68</v>
      </c>
      <c r="F5" s="82">
        <v>0.15</v>
      </c>
    </row>
    <row r="6" spans="2:6" ht="47.25" x14ac:dyDescent="0.2">
      <c r="B6" s="417"/>
      <c r="C6" s="419"/>
      <c r="D6" s="80" t="s">
        <v>16</v>
      </c>
      <c r="E6" s="81" t="s">
        <v>69</v>
      </c>
      <c r="F6" s="82">
        <v>0.1</v>
      </c>
    </row>
    <row r="7" spans="2:6" ht="63" x14ac:dyDescent="0.2">
      <c r="B7" s="417"/>
      <c r="C7" s="419" t="s">
        <v>17</v>
      </c>
      <c r="D7" s="80" t="s">
        <v>10</v>
      </c>
      <c r="E7" s="81" t="s">
        <v>70</v>
      </c>
      <c r="F7" s="82">
        <v>0.25</v>
      </c>
    </row>
    <row r="8" spans="2:6" ht="31.5" x14ac:dyDescent="0.2">
      <c r="B8" s="417"/>
      <c r="C8" s="419"/>
      <c r="D8" s="80" t="s">
        <v>9</v>
      </c>
      <c r="E8" s="81" t="s">
        <v>71</v>
      </c>
      <c r="F8" s="82">
        <v>0.15</v>
      </c>
    </row>
    <row r="9" spans="2:6" ht="47.25" x14ac:dyDescent="0.2">
      <c r="B9" s="417" t="s">
        <v>159</v>
      </c>
      <c r="C9" s="419" t="s">
        <v>18</v>
      </c>
      <c r="D9" s="80" t="s">
        <v>19</v>
      </c>
      <c r="E9" s="81" t="s">
        <v>72</v>
      </c>
      <c r="F9" s="83" t="s">
        <v>73</v>
      </c>
    </row>
    <row r="10" spans="2:6" ht="63" x14ac:dyDescent="0.2">
      <c r="B10" s="417"/>
      <c r="C10" s="419"/>
      <c r="D10" s="80" t="s">
        <v>20</v>
      </c>
      <c r="E10" s="81" t="s">
        <v>74</v>
      </c>
      <c r="F10" s="83" t="s">
        <v>73</v>
      </c>
    </row>
    <row r="11" spans="2:6" ht="47.25" x14ac:dyDescent="0.2">
      <c r="B11" s="417"/>
      <c r="C11" s="419" t="s">
        <v>21</v>
      </c>
      <c r="D11" s="80" t="s">
        <v>22</v>
      </c>
      <c r="E11" s="81" t="s">
        <v>75</v>
      </c>
      <c r="F11" s="83" t="s">
        <v>73</v>
      </c>
    </row>
    <row r="12" spans="2:6" ht="47.25" x14ac:dyDescent="0.2">
      <c r="B12" s="417"/>
      <c r="C12" s="419"/>
      <c r="D12" s="80" t="s">
        <v>23</v>
      </c>
      <c r="E12" s="81" t="s">
        <v>76</v>
      </c>
      <c r="F12" s="83" t="s">
        <v>73</v>
      </c>
    </row>
    <row r="13" spans="2:6" ht="31.5" x14ac:dyDescent="0.2">
      <c r="B13" s="417"/>
      <c r="C13" s="419" t="s">
        <v>24</v>
      </c>
      <c r="D13" s="80" t="s">
        <v>118</v>
      </c>
      <c r="E13" s="81" t="s">
        <v>121</v>
      </c>
      <c r="F13" s="83" t="s">
        <v>73</v>
      </c>
    </row>
    <row r="14" spans="2:6" ht="32.25" thickBot="1" x14ac:dyDescent="0.25">
      <c r="B14" s="420"/>
      <c r="C14" s="421"/>
      <c r="D14" s="84" t="s">
        <v>119</v>
      </c>
      <c r="E14" s="85" t="s">
        <v>120</v>
      </c>
      <c r="F14" s="86" t="s">
        <v>73</v>
      </c>
    </row>
    <row r="15" spans="2:6" ht="49.5" customHeight="1" x14ac:dyDescent="0.2">
      <c r="B15" s="413" t="s">
        <v>156</v>
      </c>
      <c r="C15" s="413"/>
      <c r="D15" s="413"/>
      <c r="E15" s="413"/>
      <c r="F15" s="413"/>
    </row>
    <row r="16" spans="2:6" ht="27" customHeight="1" x14ac:dyDescent="0.25">
      <c r="B16" s="8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Apoyo Control Interno ETITC</cp:lastModifiedBy>
  <cp:lastPrinted>2024-04-08T23:53:45Z</cp:lastPrinted>
  <dcterms:created xsi:type="dcterms:W3CDTF">2020-03-24T23:12:47Z</dcterms:created>
  <dcterms:modified xsi:type="dcterms:W3CDTF">2024-04-09T21:07:52Z</dcterms:modified>
</cp:coreProperties>
</file>